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eisneramper-my.sharepoint.com/personal/rk32471_us_eisner_biz/Documents/Desktop/"/>
    </mc:Choice>
  </mc:AlternateContent>
  <xr:revisionPtr revIDLastSave="94" documentId="8_{CB4E54BC-E0AA-4CF4-9BC2-E95C6BD4C882}" xr6:coauthVersionLast="47" xr6:coauthVersionMax="47" xr10:uidLastSave="{1BEFA235-53DF-4BAD-82D3-8CF2C3AC2CAC}"/>
  <bookViews>
    <workbookView xWindow="-108" yWindow="-108" windowWidth="23256" windowHeight="12576" tabRatio="939" xr2:uid="{87DFAA63-E797-461C-A268-9B73F9095B43}"/>
  </bookViews>
  <sheets>
    <sheet name="Board Summary" sheetId="86" r:id="rId1"/>
    <sheet name="Instructions" sheetId="89" r:id="rId2"/>
    <sheet name="Financial Summary by Acct" sheetId="80" r:id="rId3"/>
    <sheet name="Financial Summary by Dept" sheetId="84" r:id="rId4"/>
    <sheet name="Assumptions" sheetId="85" r:id="rId5"/>
    <sheet name="Setup" sheetId="4" r:id="rId6"/>
    <sheet name="Headcount" sheetId="22" r:id="rId7"/>
    <sheet name="Outside Services &amp; Other" sheetId="6" r:id="rId8"/>
    <sheet name="Capex" sheetId="21" r:id="rId9"/>
    <sheet name="SaaS Inputs" sheetId="90" state="hidden" r:id="rId10"/>
    <sheet name="Revenue &amp; COS" sheetId="15" state="hidden" r:id="rId11"/>
    <sheet name="CalcEngine" sheetId="7" r:id="rId12"/>
    <sheet name="P&amp;L" sheetId="26" r:id="rId13"/>
    <sheet name="BS" sheetId="27" r:id="rId14"/>
    <sheet name="SCF" sheetId="28" r:id="rId15"/>
    <sheet name="FA" sheetId="79" r:id="rId16"/>
    <sheet name="Notes" sheetId="87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__ATT1">#REF!</definedName>
    <definedName name="_ATT1">#REF!</definedName>
    <definedName name="_ATT2">#REF!</definedName>
    <definedName name="_DCF2">#REF!</definedName>
    <definedName name="_xlnm._FilterDatabase" localSheetId="8" hidden="1">Capex!$C$24:$CJ$27</definedName>
    <definedName name="_xlnm._FilterDatabase" localSheetId="6" hidden="1">Headcount!$C$4:$Z$26</definedName>
    <definedName name="_Key1">#REF!</definedName>
    <definedName name="_Key2">#REF!</definedName>
    <definedName name="_Order1">255</definedName>
    <definedName name="_Order2">255</definedName>
    <definedName name="_Sort">#REF!</definedName>
    <definedName name="a">#REF!</definedName>
    <definedName name="accode">#REF!</definedName>
    <definedName name="Accounting">[1]Assumptions!$C$14</definedName>
    <definedName name="acct">'[2]Acct Recon'!$A$3</definedName>
    <definedName name="afsd" localSheetId="4" hidden="1">{#N/A,#N/A,FALSE,"Aging Summary";#N/A,#N/A,FALSE,"Ratio Analysis";#N/A,#N/A,FALSE,"Test 120 Day Accts";#N/A,#N/A,FALSE,"Tickmarks"}</definedName>
    <definedName name="afsd" hidden="1">{#N/A,#N/A,FALSE,"Aging Summary";#N/A,#N/A,FALSE,"Ratio Analysis";#N/A,#N/A,FALSE,"Test 120 Day Accts";#N/A,#N/A,FALSE,"Tickmarks"}</definedName>
    <definedName name="Amazon">[1]Assumptions!$C$29</definedName>
    <definedName name="Amzn_Organic">[1]Assumptions!$C$30</definedName>
    <definedName name="APDays" localSheetId="4">[3]Assumptions!$E$85</definedName>
    <definedName name="APDays">Setup!$F$49</definedName>
    <definedName name="ARDays" localSheetId="4">[3]Assumptions!$E$71</definedName>
    <definedName name="ARDays">[4]Setup!$F$62</definedName>
    <definedName name="as_of_date">'[5]Cap Summary'!#REF!</definedName>
    <definedName name="AS2DocOpenMode" hidden="1">"AS2DocumentEdit"</definedName>
    <definedName name="AS2ReportLS" hidden="1">2</definedName>
    <definedName name="AS2SyncStepLS" hidden="1">0</definedName>
    <definedName name="AS2TickmarkLS" hidden="1">#REF!</definedName>
    <definedName name="AS2VersionLS" hidden="1">220</definedName>
    <definedName name="asdf">#REF!</definedName>
    <definedName name="Asset_Type">#REF!</definedName>
    <definedName name="AssetType">'[6]EY USE ONLY'!#REF!</definedName>
    <definedName name="AssetType2">'[6]EY USE ONLY'!#REF!</definedName>
    <definedName name="B">#REF!</definedName>
    <definedName name="baddebt" localSheetId="4">[3]Assumptions!$E$73</definedName>
    <definedName name="baddebt">[4]Setup!$F$64</definedName>
    <definedName name="Balance_Sheet">#REF!</definedName>
    <definedName name="Banks">'[7]Set-up'!$A$10:$A$13</definedName>
    <definedName name="begcash" localSheetId="4">[8]Setup!$F$60</definedName>
    <definedName name="begcash">[4]Setup!$F$60</definedName>
    <definedName name="BegDate">'[2]Acct Recon'!$E$2</definedName>
    <definedName name="BG_Del" hidden="1">15</definedName>
    <definedName name="BG_Ins" hidden="1">4</definedName>
    <definedName name="BG_Mod" hidden="1">6</definedName>
    <definedName name="boy">#REF!</definedName>
    <definedName name="capexmin" localSheetId="4">[3]Assumptions!$E$75</definedName>
    <definedName name="capexmin">Setup!$F$30</definedName>
    <definedName name="cash">#REF!</definedName>
    <definedName name="Cash_minimum">'[1]Cash Flow'!$C$4</definedName>
    <definedName name="cashcag">[9]Jan!$A$5</definedName>
    <definedName name="casheq">[9]Jan!$B$5</definedName>
    <definedName name="Category">[10]!category</definedName>
    <definedName name="Changes">#REF!</definedName>
    <definedName name="CHFtoEUR">#REF!</definedName>
    <definedName name="CHFtoMYR">#REF!</definedName>
    <definedName name="CHFtoUSD">#REF!</definedName>
    <definedName name="CIQWBGuid" hidden="1">"45005ef0-ffd6-463c-9a49-85c4e76a2d22"</definedName>
    <definedName name="Cisco">[11]PO!$B$1:$F$1</definedName>
    <definedName name="COA">[12]COA!$A$1:$J$65536</definedName>
    <definedName name="code1">#REF!</definedName>
    <definedName name="code2">#REF!</definedName>
    <definedName name="code3">#REF!</definedName>
    <definedName name="COGS">[1]Assumptions!$C$5</definedName>
    <definedName name="COGSdept" localSheetId="4">[3]Assumptions!$C$15</definedName>
    <definedName name="COGSdept">Setup!$D$13</definedName>
    <definedName name="Company" localSheetId="4">[3]Assumptions!$C$3</definedName>
    <definedName name="Company">Setup!$D$4</definedName>
    <definedName name="COMPANY_NAME">[13]Criteria!$A$1</definedName>
    <definedName name="Computer1">#REF!</definedName>
    <definedName name="Consol_BS">#REF!</definedName>
    <definedName name="Consol_Entries">#REF!</definedName>
    <definedName name="Consol_PL">#REF!</definedName>
    <definedName name="Consol_Report">#REF!</definedName>
    <definedName name="cost">#REF!</definedName>
    <definedName name="creditors">#REF!</definedName>
    <definedName name="Customer_List">[14]!Customers</definedName>
    <definedName name="Customers">[10]!Customers</definedName>
    <definedName name="CustomersUS">#REF!</definedName>
    <definedName name="dadad" localSheetId="4">IF(Assumptions!Values_Entered,Header_Row+Assumptions!Number_of_Payments,Header_Row)</definedName>
    <definedName name="dadad" localSheetId="3">IF('Financial Summary by Dept'!Values_Entered,Header_Row+'Financial Summary by Dept'!Number_of_Payments,Header_Row)</definedName>
    <definedName name="dadad">IF(Values_Entered,Header_Row+Number_of_Payments,Header_Row)</definedName>
    <definedName name="data">#REF!</definedName>
    <definedName name="Data_InstrumentID">'[15]B1_Convertible Ledger'!$B$5:$B$72</definedName>
    <definedName name="Data_Investor">'[15]B1_Convertible Ledger'!$C$5:$C$72</definedName>
    <definedName name="Data_IssueDate">'[15]B1_Convertible Ledger'!$I$5:$I$72</definedName>
    <definedName name="DATA_LBR">#REF!</definedName>
    <definedName name="Data_PrincipalAmount">'[15]B1_Convertible Ledger'!$E$5:$E$72</definedName>
    <definedName name="Data_Table">#REF!</definedName>
    <definedName name="Data_Yield">'[15]B1_Convertible Ledger'!$P$5:$P$72</definedName>
    <definedName name="days">'[2]Acct Recon'!$E$4</definedName>
    <definedName name="DCF">#REF!</definedName>
    <definedName name="DEBT">#REF!</definedName>
    <definedName name="Department">'[16]EE List'!$A$1:$B$35</definedName>
    <definedName name="Dept1" localSheetId="4">[3]Assumptions!$C$16</definedName>
    <definedName name="Dept1">Setup!$D$14</definedName>
    <definedName name="Dept2" localSheetId="4">[3]Assumptions!$C$17</definedName>
    <definedName name="Dept2">Setup!$D$15</definedName>
    <definedName name="Dept3" localSheetId="4">[3]Assumptions!$C$18</definedName>
    <definedName name="Dept3">Setup!$D$16</definedName>
    <definedName name="Dept4" localSheetId="4">[3]Assumptions!$C$19</definedName>
    <definedName name="Dept4">Setup!$D$17</definedName>
    <definedName name="Dept5" localSheetId="4">[3]Assumptions!$C$20</definedName>
    <definedName name="Dept5">Setup!$D$18</definedName>
    <definedName name="DeptCOGS" localSheetId="4">[3]Assumptions!$C$15</definedName>
    <definedName name="DeptCOGS">Setup!$D$13</definedName>
    <definedName name="DeptName">OFFSET('[17]Dynamic Drop Down List with DV'!$D$59,0,0,COUNTA('[17]Dynamic Drop Down List with DV'!$D$59:$D$64))</definedName>
    <definedName name="Description">#REF!</definedName>
    <definedName name="DescriptionList">#REF!</definedName>
    <definedName name="DetailedCapShares">'[18]Detailed Cap'!$O$106</definedName>
    <definedName name="DISCOUNT_RATES">#REF!</definedName>
    <definedName name="EEBenefits" localSheetId="4">'[3]Employee Costs'!$C$9</definedName>
    <definedName name="EEBenefits">Setup!$F$81</definedName>
    <definedName name="EndDate">'[2]Acct Recon'!$E$3</definedName>
    <definedName name="EPS">#REF!</definedName>
    <definedName name="Equipment">[1]Assumptions!$C$12</definedName>
    <definedName name="Europe_FX_translation_adjustment">#REF!</definedName>
    <definedName name="EURtoCHF">#REF!</definedName>
    <definedName name="EURtoMYR">#REF!</definedName>
    <definedName name="EURtoUSD">#REF!</definedName>
    <definedName name="ExceptType">#REF!</definedName>
    <definedName name="FACB">'[19]Facility Allocation'!$A$24:$D$33</definedName>
    <definedName name="FACH">'[19]Facility Allocation'!$A$2:$D$19</definedName>
    <definedName name="FB_Other">[1]Assumptions!$C$32</definedName>
    <definedName name="fea">#REF!</definedName>
    <definedName name="fees">[9]Jan!$B$52</definedName>
    <definedName name="Flash_BS">#REF!</definedName>
    <definedName name="Flash_Changes">#REF!</definedName>
    <definedName name="Flash_Financials">#REF!</definedName>
    <definedName name="FTEExp1" localSheetId="4">'[3]Employee Costs'!$C$20</definedName>
    <definedName name="FTEExp1">#REF!</definedName>
    <definedName name="FTEExp2" localSheetId="4">'[3]Employee Costs'!$D$20</definedName>
    <definedName name="FTEExp2">#REF!</definedName>
    <definedName name="FTEExp3" localSheetId="4">'[3]Employee Costs'!$E$20</definedName>
    <definedName name="FTEExp3">#REF!</definedName>
    <definedName name="FTEExp4" localSheetId="4">'[3]Employee Costs'!$F$20</definedName>
    <definedName name="FTEExp4">#REF!</definedName>
    <definedName name="FULLY_DILUTED_SECURITIES">'[5]Cap Summary'!#REF!</definedName>
    <definedName name="gross">'[20]Summary Statements'!#REF!</definedName>
    <definedName name="HR_IT">'[19]IT HR Allocation'!$A$5:$G$33</definedName>
    <definedName name="insurance" localSheetId="4">[3]Assumptions!$E$56</definedName>
    <definedName name="insurance">[4]Setup!$F$47</definedName>
    <definedName name="Int_rate">[1]Assumptions!$C$17</definedName>
    <definedName name="IntermediateCapShares">'[18]Intermediate cap'!$O$65</definedName>
    <definedName name="intexp">[9]Jan!$B$56</definedName>
    <definedName name="intinc">[9]Jan!$B$67</definedName>
    <definedName name="intrec">[9]Jan!$A$8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40746.3505439815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EN">'[5]2006 Equity Incentive Plan'!#REF!</definedName>
    <definedName name="kassavirtabudjetti">'[21]Input Tulos tase kassa 04-05'!$Y$113:$AQ$146</definedName>
    <definedName name="kassavirtabudjettikum">'[21]Input Tulos tase kassa 04-05'!$Y$153:$AQ$186</definedName>
    <definedName name="kassavirtatoteuma">'[21]Input Tulos tase kassa 04-05'!$C$113:$U$146</definedName>
    <definedName name="kassavirtatoteumakum">'[21]Input Tulos tase kassa 04-05'!$C$153:$U$186</definedName>
    <definedName name="Kausi_kk">'[21]Input Tulos tase kassa 04-05'!$Y$3:$AQ$3</definedName>
    <definedName name="Kausi_kum">'[21]Input Tulos tase kassa 04-05'!$Y$31:$AQ$31</definedName>
    <definedName name="kkbudjetti">'[21]Input Tulos tase kassa 04-05'!$Y$5:$AQ$28</definedName>
    <definedName name="kktoteuma">'[21]Input Tulos tase kassa 04-05'!$C$5:$U$28</definedName>
    <definedName name="kumbudjetti">'[21]Input Tulos tase kassa 04-05'!$Y$33:$AQ$56</definedName>
    <definedName name="kumtoteuma">'[21]Input Tulos tase kassa 04-05'!$C$33:$U$56</definedName>
    <definedName name="L_Adjust">[22]Links!$H:$H</definedName>
    <definedName name="L_AJE_Tot">[22]Links!$G:$G</definedName>
    <definedName name="L_CY_Beg">[22]Links!$F:$F</definedName>
    <definedName name="L_CY_End">[22]Links!$J:$J</definedName>
    <definedName name="L_PY_End">[22]Links!$K:$K</definedName>
    <definedName name="L_RJE_Tot">[22]Links!$I:$I</definedName>
    <definedName name="Labor_Cost">[1]Assumptions!$C$6</definedName>
    <definedName name="Last_Row" localSheetId="4">IF(Assumptions!Values_Entered,Header_Row+Assumptions!Number_of_Payments,Header_Row)</definedName>
    <definedName name="Last_Row" localSheetId="3">IF('Financial Summary by Dept'!Values_Entered,Header_Row+'Financial Summary by Dept'!Number_of_Payments,Header_Row)</definedName>
    <definedName name="Last_Row">IF(Values_Entered,Header_Row+Number_of_Payments,Header_Row)</definedName>
    <definedName name="lastclosedmonth" localSheetId="4">[8]Setup!$D$10</definedName>
    <definedName name="lastclosedmonth">Setup!$Q$12</definedName>
    <definedName name="Leased1">#REF!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tinvest">[9]Jan!$A$7</definedName>
    <definedName name="ltunreal">[9]Jan!$B$71</definedName>
    <definedName name="Map">'[23]Exp Map'!$A$1:$C$146</definedName>
    <definedName name="MFINT">#REF!</definedName>
    <definedName name="MFINTC">#REF!</definedName>
    <definedName name="MGHCategory">'[24]Parts Master-Rev Cost Cat'!$I$3:$I$10</definedName>
    <definedName name="Min_Ad_Expense">[1]Assumptions!$C$8</definedName>
    <definedName name="Min_Draw">[1]Assumptions!$C$7</definedName>
    <definedName name="mo">#REF!</definedName>
    <definedName name="MONTH">[13]Criteria!$D$4</definedName>
    <definedName name="Monthly_Report">#REF!,#REF!,#REF!,#REF!,#REF!</definedName>
    <definedName name="MYRtoCHF">#REF!</definedName>
    <definedName name="MYRtoEUR">#REF!</definedName>
    <definedName name="MYRtoUSD">#REF!</definedName>
    <definedName name="Name">'[2]Acct Recon'!$A$2</definedName>
    <definedName name="Name1">[25]Dept!$A$1:$B$32</definedName>
    <definedName name="NBI">#REF!</definedName>
    <definedName name="netamort">[26]N00!#REF!</definedName>
    <definedName name="new">[27]Common!#REF!</definedName>
    <definedName name="non_plan_options_outstanding">#REF!</definedName>
    <definedName name="Number_of_Payments" localSheetId="4">MATCH(0.01,End_Bal,-1)+1</definedName>
    <definedName name="Number_of_Payments" localSheetId="3">MATCH(0.01,End_Bal,-1)+1</definedName>
    <definedName name="Number_of_Payments">MATCH(0.01,End_Bal,-1)+1</definedName>
    <definedName name="Office_expense">[1]Assumptions!$C$10</definedName>
    <definedName name="ok">#REF!</definedName>
    <definedName name="opencash">#REF!</definedName>
    <definedName name="opendsct">#REF!</definedName>
    <definedName name="openprem">#REF!</definedName>
    <definedName name="option_pool_total_2003_plan">'[5]2006 Equity Incentive Plan'!#REF!</definedName>
    <definedName name="options_cancelled_2003_plan">'[5]2006 Equity Incentive Plan'!#REF!</definedName>
    <definedName name="options_exercisable_2003_plan">'[5]2006 Equity Incentive Plan'!#REF!</definedName>
    <definedName name="options_exercised_2003_plan">'[5]2006 Equity Incentive Plan'!#REF!</definedName>
    <definedName name="options_granted_2003_plan">'[5]2006 Equity Incentive Plan'!#REF!</definedName>
    <definedName name="options_outstanding_2003_plan">'[5]2006 Equity Incentive Plan'!#REF!</definedName>
    <definedName name="options_repurchased_2003_plan">'[5]2006 Equity Incentive Plan'!#REF!</definedName>
    <definedName name="options_vested_2003_plan">'[5]2006 Equity Incentive Plan'!#REF!</definedName>
    <definedName name="Other_facilities">[1]Assumptions!$C$11</definedName>
    <definedName name="otheradmin" localSheetId="4">[3]Assumptions!$E$57</definedName>
    <definedName name="otheradmin">[4]Setup!$F$48</definedName>
    <definedName name="OUTSTANDING_PREFERRED">'[5]Cap Summary'!#REF!</definedName>
    <definedName name="p.detail">'[28]LBR_EXP template(Orig)'!$A$8:$T$133</definedName>
    <definedName name="p.sum">'[28]LBR_EXP template(Orig)'!$A$212:$T$245</definedName>
    <definedName name="Par">#REF!</definedName>
    <definedName name="Payment_Date" localSheetId="4">DATE(YEAR(Loan_Start),MONTH(Loan_Start)+Payment_Number,DAY(Loan_Start))</definedName>
    <definedName name="Payment_Date" localSheetId="3">DATE(YEAR(Loan_Start),MONTH(Loan_Start)+Payment_Number,DAY(Loan_Start))</definedName>
    <definedName name="Payment_Date">DATE(YEAR(Loan_Start),MONTH(Loan_Start)+Payment_Number,DAY(Loan_Start))</definedName>
    <definedName name="PayrollFee" localSheetId="4">'[3]Employee Costs'!$C$10</definedName>
    <definedName name="PayrollFee">Setup!$F$82</definedName>
    <definedName name="PayrollTax" localSheetId="4">'[3]Employee Costs'!$C$8</definedName>
    <definedName name="PayrollTax">Setup!$F$80</definedName>
    <definedName name="PerDays">#REF!</definedName>
    <definedName name="PO_List">'[29]PO List'!$A$2:$A$53</definedName>
    <definedName name="port">#REF!</definedName>
    <definedName name="portallo">#REF!</definedName>
    <definedName name="portbrkdn">#REF!</definedName>
    <definedName name="portdisc">#REF!</definedName>
    <definedName name="portint">#REF!</definedName>
    <definedName name="portprem">#REF!</definedName>
    <definedName name="portpremt">#REF!</definedName>
    <definedName name="_xlnm.Print_Area" localSheetId="4">Assumptions!$A$1:$D$18</definedName>
    <definedName name="_xlnm.Print_Area" localSheetId="0">'Board Summary'!$B$1:$CK$43</definedName>
    <definedName name="_xlnm.Print_Area" localSheetId="11">CalcEngine!$C$3:$L$27</definedName>
    <definedName name="_xlnm.Print_Area" localSheetId="6">Headcount!$F$52:$P$59</definedName>
    <definedName name="_xlnm.Print_Area" localSheetId="9">'SaaS Inputs'!$B$1:$H$191</definedName>
    <definedName name="_xlnm.Print_Area" localSheetId="5">Setup!$A$32:$G$39</definedName>
    <definedName name="Print_Area_MI">#REF!</definedName>
    <definedName name="Print_Area_Reset" localSheetId="4">OFFSET(Full_Print,0,0,Assumptions!Last_Row)</definedName>
    <definedName name="Print_Area_Reset" localSheetId="3">OFFSET(Full_Print,0,0,'Financial Summary by Dept'!Last_Row)</definedName>
    <definedName name="Print_Area_Reset">OFFSET(Full_Print,0,0,Last_Row)</definedName>
    <definedName name="_xlnm.Print_Titles" localSheetId="11">CalcEngine!$C:$E</definedName>
    <definedName name="_xlnm.Print_Titles" localSheetId="6">Headcount!$4:$5</definedName>
    <definedName name="QBB">[30]Sheet1!$A$1:$D$1074</definedName>
    <definedName name="range">#REF!</definedName>
    <definedName name="Rent">[1]Assumptions!$C$9</definedName>
    <definedName name="rentmethod" localSheetId="4">[3]Assumptions!$P$6</definedName>
    <definedName name="rentmethod">Setup!$Q$6</definedName>
    <definedName name="Results">#REF!</definedName>
    <definedName name="Retailer_fees">[1]Assumptions!$C$16</definedName>
    <definedName name="revenue1" localSheetId="4">[3]Assumptions!$C$8</definedName>
    <definedName name="revenue1">Setup!$D$8</definedName>
    <definedName name="revenue2" localSheetId="4">[3]Assumptions!$C$9</definedName>
    <definedName name="revenue2">Setup!$D$9</definedName>
    <definedName name="revenue3" localSheetId="4">[3]Assumptions!$C$10</definedName>
    <definedName name="revenue3">Setup!$D$10</definedName>
    <definedName name="revenue4" localSheetId="4">[3]Assumptions!$C$11</definedName>
    <definedName name="revenue4">[4]Setup!$D$16</definedName>
    <definedName name="revenue5" localSheetId="4">[3]Assumptions!$C$12</definedName>
    <definedName name="revenue5">[4]Setup!$D$17</definedName>
    <definedName name="revenue6" localSheetId="4">[8]Setup!$D$18</definedName>
    <definedName name="revenue6">[4]Setup!$D$18</definedName>
    <definedName name="revenue7" localSheetId="4">[8]Setup!$D$19</definedName>
    <definedName name="revenue7">[4]Setup!$D$19</definedName>
    <definedName name="ROSE">#REF!</definedName>
    <definedName name="Scenario">#REF!</definedName>
    <definedName name="sdafasf">'[5]2006 Equity Incentive Plan'!#REF!</definedName>
    <definedName name="Shopify">[1]Assumptions!$C$31</definedName>
    <definedName name="StartMonth" localSheetId="4">[3]Assumptions!$P$4</definedName>
    <definedName name="StartMonth">Setup!$Q$10</definedName>
    <definedName name="startyear" localSheetId="4">[3]Assumptions!$C$4</definedName>
    <definedName name="startyear">Setup!$Q$11</definedName>
    <definedName name="stinvest">[9]Jan!$A$6</definedName>
    <definedName name="stunreal">[9]Jan!$B$70</definedName>
    <definedName name="subcat1a">Setup!$E$8</definedName>
    <definedName name="subcat1b">Setup!$F$8</definedName>
    <definedName name="subcat1c">Setup!$G$8</definedName>
    <definedName name="subcat2a">Setup!$E$9</definedName>
    <definedName name="subcat2b">Setup!$F$9</definedName>
    <definedName name="subcat2c">Setup!$G$9</definedName>
    <definedName name="subcat3a">Setup!$E$10</definedName>
    <definedName name="subcat3b">Setup!$F$10</definedName>
    <definedName name="subcat3c">Setup!$G$10</definedName>
    <definedName name="subcat5a">[4]Setup!$E$17</definedName>
    <definedName name="subcat5b">[4]Setup!$F$17</definedName>
    <definedName name="subcat5c">[4]Setup!$G$17</definedName>
    <definedName name="subcat6a">[4]Setup!$E$18</definedName>
    <definedName name="subcat6b">[4]Setup!$F$18</definedName>
    <definedName name="subcat6c">[4]Setup!$G$18</definedName>
    <definedName name="subcat7a">[4]Setup!$E$19</definedName>
    <definedName name="subcat7b">[4]Setup!$F$19</definedName>
    <definedName name="subcat7c">[4]Setup!$G$19</definedName>
    <definedName name="SummaryByCostCenterFullyDilutedShares">'[18]Summary by Cost Center'!$D$54</definedName>
    <definedName name="SummaryCapTableFullyDilutedShares">#REF!</definedName>
    <definedName name="tasebudjetti">'[21]Input Tulos tase kassa 04-05'!$X$64:$AQ$95</definedName>
    <definedName name="tasetoteuma">'[21]Input Tulos tase kassa 04-05'!$B$62:$U$95</definedName>
    <definedName name="tax" localSheetId="4">[3]Assumptions!$E$64</definedName>
    <definedName name="TAXES" localSheetId="0">#REF!</definedName>
    <definedName name="Taxes">[1]Assumptions!$C$13</definedName>
    <definedName name="taxmin" localSheetId="4">[3]Assumptions!$E$65</definedName>
    <definedName name="taxmin">[4]Setup!$F$56</definedName>
    <definedName name="taxrate">[31]Other_Assumptions!$C$21</definedName>
    <definedName name="Total_Payment" localSheetId="4">Scheduled_Payment+Extra_Payment</definedName>
    <definedName name="Total_Payment" localSheetId="3">Scheduled_Payment+Extra_Payment</definedName>
    <definedName name="Total_Payment">Scheduled_Payment+Extra_Payment</definedName>
    <definedName name="type">#REF!</definedName>
    <definedName name="USDtoCHF">#REF!</definedName>
    <definedName name="USDtoEUR">#REF!</definedName>
    <definedName name="USDtoMYR">#REF!</definedName>
    <definedName name="Values_Entered" localSheetId="4">IF(Loan_Amount*Interest_Rate*Loan_Years*Loan_Start&gt;0,1,0)</definedName>
    <definedName name="Values_Entered" localSheetId="3">IF(Loan_Amount*Interest_Rate*Loan_Years*Loan_Start&gt;0,1,0)</definedName>
    <definedName name="Values_Entered">IF(Loan_Amount*Interest_Rate*Loan_Years*Loan_Start&gt;0,1,0)</definedName>
    <definedName name="VL_1">'[23]Dept Map'!$A$1:$B$71</definedName>
    <definedName name="VL_2">'[32]Chk LE'!$A$1:$B$539</definedName>
    <definedName name="Website_Hosting">[1]Assumptions!$C$15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intlandtot" localSheetId="4" hidden="1">{"tot",#N/A,FALSE,"Int'l Cons";"tot",#N/A,FALSE,"UK";"tot",#N/A,FALSE,"GER";"tot",#N/A,FALSE,"AUS";"tot",#N/A,FALSE,"SA";"tot",#N/A,FALSE,"FR";"tot",#N/A,FALSE,"RofW"}</definedName>
    <definedName name="wrn.intlandtot" hidden="1">{"tot",#N/A,FALSE,"Int'l Cons";"tot",#N/A,FALSE,"UK";"tot",#N/A,FALSE,"GER";"tot",#N/A,FALSE,"AUS";"tot",#N/A,FALSE,"SA";"tot",#N/A,FALSE,"FR";"tot",#N/A,FALSE,"RofW"}</definedName>
    <definedName name="WTD">#REF!</definedName>
    <definedName name="xxx">[10]!PO_List</definedName>
    <definedName name="YTD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P63" i="22" l="1"/>
  <c r="F25" i="21"/>
  <c r="J24" i="21"/>
  <c r="K24" i="21" s="1"/>
  <c r="U32" i="90" l="1"/>
  <c r="B34" i="90" s="1"/>
  <c r="U55" i="90" l="1"/>
  <c r="B57" i="90" s="1"/>
  <c r="C33" i="4" l="1"/>
  <c r="C21" i="4"/>
  <c r="E219" i="7"/>
  <c r="E29" i="7"/>
  <c r="D88" i="6"/>
  <c r="C292" i="6"/>
  <c r="C291" i="6"/>
  <c r="C290" i="6"/>
  <c r="C289" i="6"/>
  <c r="C288" i="6"/>
  <c r="C287" i="6"/>
  <c r="C245" i="6"/>
  <c r="C246" i="6"/>
  <c r="C244" i="6"/>
  <c r="C243" i="6"/>
  <c r="C242" i="6"/>
  <c r="C241" i="6"/>
  <c r="C240" i="6"/>
  <c r="D118" i="6"/>
  <c r="E57" i="21"/>
  <c r="G21" i="6" l="1"/>
  <c r="AH37" i="90" l="1"/>
  <c r="N61" i="90"/>
  <c r="M61" i="90"/>
  <c r="L61" i="90"/>
  <c r="K61" i="90"/>
  <c r="J61" i="90"/>
  <c r="I61" i="90"/>
  <c r="I54" i="90" l="1"/>
  <c r="J54" i="90" s="1"/>
  <c r="K54" i="90" s="1"/>
  <c r="L54" i="90" s="1"/>
  <c r="M54" i="90" s="1"/>
  <c r="N54" i="90" s="1"/>
  <c r="O54" i="90" s="1"/>
  <c r="P54" i="90" s="1"/>
  <c r="Q54" i="90" s="1"/>
  <c r="R54" i="90" s="1"/>
  <c r="S54" i="90" s="1"/>
  <c r="T54" i="90" s="1"/>
  <c r="I31" i="90"/>
  <c r="J31" i="90" s="1"/>
  <c r="K31" i="90" s="1"/>
  <c r="L31" i="90" s="1"/>
  <c r="M31" i="90" s="1"/>
  <c r="N31" i="90" s="1"/>
  <c r="O31" i="90" s="1"/>
  <c r="P31" i="90" s="1"/>
  <c r="Q31" i="90" s="1"/>
  <c r="R31" i="90" s="1"/>
  <c r="S31" i="90" s="1"/>
  <c r="T31" i="90" s="1"/>
  <c r="AH43" i="90"/>
  <c r="AH33" i="90"/>
  <c r="A6" i="90"/>
  <c r="A11" i="90" s="1"/>
  <c r="A5" i="90"/>
  <c r="A10" i="90" s="1"/>
  <c r="A4" i="90"/>
  <c r="A9" i="90" s="1"/>
  <c r="I1" i="90"/>
  <c r="J1" i="90" s="1"/>
  <c r="K1" i="90" s="1"/>
  <c r="L1" i="90" s="1"/>
  <c r="M1" i="90" s="1"/>
  <c r="N1" i="90" s="1"/>
  <c r="O1" i="90" s="1"/>
  <c r="P1" i="90" s="1"/>
  <c r="Q1" i="90" s="1"/>
  <c r="R1" i="90" s="1"/>
  <c r="S1" i="90" s="1"/>
  <c r="T1" i="90" s="1"/>
  <c r="F6" i="7"/>
  <c r="H65" i="90" l="1"/>
  <c r="H46" i="90"/>
  <c r="H48" i="90"/>
  <c r="H8" i="90"/>
  <c r="H15" i="90"/>
  <c r="H64" i="90"/>
  <c r="H16" i="90"/>
  <c r="H63" i="90"/>
  <c r="H9" i="90"/>
  <c r="H2" i="90"/>
  <c r="H10" i="90"/>
  <c r="H3" i="90"/>
  <c r="H20" i="90"/>
  <c r="H21" i="90"/>
  <c r="H4" i="90"/>
  <c r="H47" i="90"/>
  <c r="H14" i="90"/>
  <c r="H22" i="90"/>
  <c r="A50" i="90"/>
  <c r="A67" i="90"/>
  <c r="A68" i="90"/>
  <c r="A69" i="90"/>
  <c r="V54" i="90"/>
  <c r="W54" i="90" s="1"/>
  <c r="X54" i="90" s="1"/>
  <c r="Y54" i="90" s="1"/>
  <c r="Z54" i="90" s="1"/>
  <c r="AA54" i="90" s="1"/>
  <c r="AB54" i="90" s="1"/>
  <c r="AC54" i="90" s="1"/>
  <c r="AD54" i="90" s="1"/>
  <c r="AE54" i="90" s="1"/>
  <c r="AF54" i="90" s="1"/>
  <c r="AG54" i="90" s="1"/>
  <c r="U54" i="90"/>
  <c r="V31" i="90"/>
  <c r="W31" i="90" s="1"/>
  <c r="X31" i="90" s="1"/>
  <c r="Y31" i="90" s="1"/>
  <c r="Z31" i="90" s="1"/>
  <c r="AA31" i="90" s="1"/>
  <c r="AB31" i="90" s="1"/>
  <c r="AC31" i="90" s="1"/>
  <c r="AD31" i="90" s="1"/>
  <c r="AE31" i="90" s="1"/>
  <c r="AF31" i="90" s="1"/>
  <c r="AG31" i="90" s="1"/>
  <c r="U31" i="90"/>
  <c r="A51" i="90"/>
  <c r="A52" i="90"/>
  <c r="A29" i="90"/>
  <c r="A23" i="90"/>
  <c r="A24" i="90"/>
  <c r="A25" i="90"/>
  <c r="A27" i="90"/>
  <c r="A28" i="90"/>
  <c r="V1" i="90"/>
  <c r="W1" i="90" s="1"/>
  <c r="X1" i="90" s="1"/>
  <c r="Y1" i="90" s="1"/>
  <c r="Z1" i="90" s="1"/>
  <c r="AA1" i="90" s="1"/>
  <c r="AB1" i="90" s="1"/>
  <c r="AC1" i="90" s="1"/>
  <c r="AD1" i="90" s="1"/>
  <c r="AE1" i="90" s="1"/>
  <c r="AF1" i="90" s="1"/>
  <c r="AG1" i="90" s="1"/>
  <c r="U1" i="90"/>
  <c r="BU60" i="90"/>
  <c r="BT60" i="90"/>
  <c r="BS60" i="90"/>
  <c r="BR60" i="90"/>
  <c r="BQ60" i="90"/>
  <c r="BP60" i="90"/>
  <c r="BO60" i="90"/>
  <c r="BN60" i="90"/>
  <c r="BM60" i="90"/>
  <c r="BL60" i="90"/>
  <c r="BK60" i="90"/>
  <c r="BJ60" i="90"/>
  <c r="BI60" i="90"/>
  <c r="BH60" i="90"/>
  <c r="BG60" i="90"/>
  <c r="BF60" i="90"/>
  <c r="BE60" i="90"/>
  <c r="BD60" i="90"/>
  <c r="BC60" i="90"/>
  <c r="BB60" i="90"/>
  <c r="BA60" i="90"/>
  <c r="AZ60" i="90"/>
  <c r="AY60" i="90"/>
  <c r="AX60" i="90"/>
  <c r="AW60" i="90"/>
  <c r="AV60" i="90"/>
  <c r="AU60" i="90"/>
  <c r="AT60" i="90"/>
  <c r="AS60" i="90"/>
  <c r="AR60" i="90"/>
  <c r="AQ60" i="90"/>
  <c r="AP60" i="90"/>
  <c r="AO60" i="90"/>
  <c r="AN60" i="90"/>
  <c r="AM60" i="90"/>
  <c r="AL60" i="90"/>
  <c r="AK60" i="90"/>
  <c r="AJ60" i="90"/>
  <c r="AI60" i="90"/>
  <c r="AH60" i="90"/>
  <c r="AG60" i="90"/>
  <c r="AF60" i="90"/>
  <c r="AE60" i="90"/>
  <c r="AD60" i="90"/>
  <c r="AC60" i="90"/>
  <c r="AB60" i="90"/>
  <c r="AA60" i="90"/>
  <c r="Z60" i="90"/>
  <c r="Y60" i="90"/>
  <c r="X60" i="90"/>
  <c r="W60" i="90"/>
  <c r="V60" i="90"/>
  <c r="U60" i="90"/>
  <c r="T60" i="90"/>
  <c r="S60" i="90"/>
  <c r="R60" i="90"/>
  <c r="Q60" i="90"/>
  <c r="P60" i="90"/>
  <c r="O60" i="90"/>
  <c r="N60" i="90"/>
  <c r="M60" i="90"/>
  <c r="L60" i="90"/>
  <c r="K60" i="90"/>
  <c r="J60" i="90"/>
  <c r="I60" i="90"/>
  <c r="BU57" i="90"/>
  <c r="BT57" i="90"/>
  <c r="BS57" i="90"/>
  <c r="BR57" i="90"/>
  <c r="BQ57" i="90"/>
  <c r="BP57" i="90"/>
  <c r="BO57" i="90"/>
  <c r="BN57" i="90"/>
  <c r="BM57" i="90"/>
  <c r="BL57" i="90"/>
  <c r="BK57" i="90"/>
  <c r="BJ57" i="90"/>
  <c r="BI57" i="90"/>
  <c r="BH57" i="90"/>
  <c r="BG57" i="90"/>
  <c r="BF57" i="90"/>
  <c r="BE57" i="90"/>
  <c r="BD57" i="90"/>
  <c r="BC57" i="90"/>
  <c r="BB57" i="90"/>
  <c r="BA57" i="90"/>
  <c r="AZ57" i="90"/>
  <c r="AY57" i="90"/>
  <c r="AX57" i="90"/>
  <c r="AW57" i="90"/>
  <c r="AV57" i="90"/>
  <c r="AU57" i="90"/>
  <c r="AT57" i="90"/>
  <c r="AS57" i="90"/>
  <c r="AR57" i="90"/>
  <c r="AQ57" i="90"/>
  <c r="AP57" i="90"/>
  <c r="AO57" i="90"/>
  <c r="AN57" i="90"/>
  <c r="AM57" i="90"/>
  <c r="AL57" i="90"/>
  <c r="AK57" i="90"/>
  <c r="AJ57" i="90"/>
  <c r="AI57" i="90"/>
  <c r="AH57" i="90"/>
  <c r="AG57" i="90"/>
  <c r="AF57" i="90"/>
  <c r="AE57" i="90"/>
  <c r="AD57" i="90"/>
  <c r="AC57" i="90"/>
  <c r="AB57" i="90"/>
  <c r="AA57" i="90"/>
  <c r="Z57" i="90"/>
  <c r="Y57" i="90"/>
  <c r="X57" i="90"/>
  <c r="W57" i="90"/>
  <c r="V57" i="90"/>
  <c r="U57" i="90"/>
  <c r="T57" i="90"/>
  <c r="S57" i="90"/>
  <c r="R57" i="90"/>
  <c r="Q57" i="90"/>
  <c r="P57" i="90"/>
  <c r="O57" i="90"/>
  <c r="N57" i="90"/>
  <c r="M57" i="90"/>
  <c r="L57" i="90"/>
  <c r="K57" i="90"/>
  <c r="J57" i="90"/>
  <c r="I57" i="90"/>
  <c r="BU43" i="90"/>
  <c r="BT43" i="90"/>
  <c r="BS43" i="90"/>
  <c r="BR43" i="90"/>
  <c r="BQ43" i="90"/>
  <c r="BP43" i="90"/>
  <c r="BO43" i="90"/>
  <c r="BN43" i="90"/>
  <c r="BM43" i="90"/>
  <c r="BL43" i="90"/>
  <c r="BK43" i="90"/>
  <c r="BJ43" i="90"/>
  <c r="BI43" i="90"/>
  <c r="BH43" i="90"/>
  <c r="BG43" i="90"/>
  <c r="BF43" i="90"/>
  <c r="BE43" i="90"/>
  <c r="BD43" i="90"/>
  <c r="BC43" i="90"/>
  <c r="BB43" i="90"/>
  <c r="BA43" i="90"/>
  <c r="AZ43" i="90"/>
  <c r="AY43" i="90"/>
  <c r="AX43" i="90"/>
  <c r="AW43" i="90"/>
  <c r="AV43" i="90"/>
  <c r="AU43" i="90"/>
  <c r="AT43" i="90"/>
  <c r="AS43" i="90"/>
  <c r="AR43" i="90"/>
  <c r="AQ43" i="90"/>
  <c r="AP43" i="90"/>
  <c r="AO43" i="90"/>
  <c r="AN43" i="90"/>
  <c r="AM43" i="90"/>
  <c r="AL43" i="90"/>
  <c r="AK43" i="90"/>
  <c r="AJ43" i="90"/>
  <c r="AI43" i="90"/>
  <c r="AG43" i="90"/>
  <c r="AF43" i="90"/>
  <c r="AE43" i="90"/>
  <c r="AD43" i="90"/>
  <c r="AC43" i="90"/>
  <c r="AB43" i="90"/>
  <c r="AA43" i="90"/>
  <c r="Z43" i="90"/>
  <c r="Y43" i="90"/>
  <c r="X43" i="90"/>
  <c r="W43" i="90"/>
  <c r="V43" i="90"/>
  <c r="U43" i="90"/>
  <c r="T43" i="90"/>
  <c r="S43" i="90"/>
  <c r="R43" i="90"/>
  <c r="Q43" i="90"/>
  <c r="P43" i="90"/>
  <c r="O43" i="90"/>
  <c r="N43" i="90"/>
  <c r="M43" i="90"/>
  <c r="L43" i="90"/>
  <c r="K43" i="90"/>
  <c r="J43" i="90"/>
  <c r="I43" i="90"/>
  <c r="BU40" i="90"/>
  <c r="BT40" i="90"/>
  <c r="BS40" i="90"/>
  <c r="BR40" i="90"/>
  <c r="BQ40" i="90"/>
  <c r="BP40" i="90"/>
  <c r="BO40" i="90"/>
  <c r="BN40" i="90"/>
  <c r="BM40" i="90"/>
  <c r="BL40" i="90"/>
  <c r="BK40" i="90"/>
  <c r="BJ40" i="90"/>
  <c r="BI40" i="90"/>
  <c r="BH40" i="90"/>
  <c r="BG40" i="90"/>
  <c r="BF40" i="90"/>
  <c r="BE40" i="90"/>
  <c r="BD40" i="90"/>
  <c r="BC40" i="90"/>
  <c r="BB40" i="90"/>
  <c r="BA40" i="90"/>
  <c r="AZ40" i="90"/>
  <c r="AY40" i="90"/>
  <c r="AX40" i="90"/>
  <c r="AW40" i="90"/>
  <c r="AV40" i="90"/>
  <c r="AU40" i="90"/>
  <c r="AT40" i="90"/>
  <c r="AS40" i="90"/>
  <c r="AR40" i="90"/>
  <c r="AQ40" i="90"/>
  <c r="AP40" i="90"/>
  <c r="AO40" i="90"/>
  <c r="AN40" i="90"/>
  <c r="AM40" i="90"/>
  <c r="AL40" i="90"/>
  <c r="AK40" i="90"/>
  <c r="AJ40" i="90"/>
  <c r="AI40" i="90"/>
  <c r="AH40" i="90"/>
  <c r="AG40" i="90"/>
  <c r="AF40" i="90"/>
  <c r="AE40" i="90"/>
  <c r="AD40" i="90"/>
  <c r="AC40" i="90"/>
  <c r="AB40" i="90"/>
  <c r="AA40" i="90"/>
  <c r="Z40" i="90"/>
  <c r="Y40" i="90"/>
  <c r="X40" i="90"/>
  <c r="W40" i="90"/>
  <c r="V40" i="90"/>
  <c r="U40" i="90"/>
  <c r="T40" i="90"/>
  <c r="S40" i="90"/>
  <c r="R40" i="90"/>
  <c r="Q40" i="90"/>
  <c r="P40" i="90"/>
  <c r="O40" i="90"/>
  <c r="N40" i="90"/>
  <c r="M40" i="90"/>
  <c r="L40" i="90"/>
  <c r="K40" i="90"/>
  <c r="J40" i="90"/>
  <c r="I40" i="90"/>
  <c r="BU37" i="90"/>
  <c r="BT37" i="90"/>
  <c r="BS37" i="90"/>
  <c r="BR37" i="90"/>
  <c r="BQ37" i="90"/>
  <c r="BP37" i="90"/>
  <c r="BO37" i="90"/>
  <c r="BN37" i="90"/>
  <c r="BM37" i="90"/>
  <c r="BL37" i="90"/>
  <c r="BK37" i="90"/>
  <c r="BJ37" i="90"/>
  <c r="BI37" i="90"/>
  <c r="BH37" i="90"/>
  <c r="BG37" i="90"/>
  <c r="BF37" i="90"/>
  <c r="BE37" i="90"/>
  <c r="BD37" i="90"/>
  <c r="BC37" i="90"/>
  <c r="BB37" i="90"/>
  <c r="BA37" i="90"/>
  <c r="AZ37" i="90"/>
  <c r="AY37" i="90"/>
  <c r="AX37" i="90"/>
  <c r="AW37" i="90"/>
  <c r="AV37" i="90"/>
  <c r="AU37" i="90"/>
  <c r="AT37" i="90"/>
  <c r="AS37" i="90"/>
  <c r="AR37" i="90"/>
  <c r="AQ37" i="90"/>
  <c r="AP37" i="90"/>
  <c r="AO37" i="90"/>
  <c r="AN37" i="90"/>
  <c r="AM37" i="90"/>
  <c r="AL37" i="90"/>
  <c r="AK37" i="90"/>
  <c r="AJ37" i="90"/>
  <c r="AI37" i="90"/>
  <c r="AG37" i="90"/>
  <c r="AF37" i="90"/>
  <c r="AE37" i="90"/>
  <c r="AD37" i="90"/>
  <c r="AC37" i="90"/>
  <c r="AB37" i="90"/>
  <c r="AA37" i="90"/>
  <c r="Z37" i="90"/>
  <c r="Y37" i="90"/>
  <c r="X37" i="90"/>
  <c r="W37" i="90"/>
  <c r="V37" i="90"/>
  <c r="U37" i="90"/>
  <c r="T37" i="90"/>
  <c r="S37" i="90"/>
  <c r="R37" i="90"/>
  <c r="Q37" i="90"/>
  <c r="P37" i="90"/>
  <c r="O37" i="90"/>
  <c r="N37" i="90"/>
  <c r="M37" i="90"/>
  <c r="L37" i="90"/>
  <c r="K37" i="90"/>
  <c r="J37" i="90"/>
  <c r="I37" i="90"/>
  <c r="BU33" i="90"/>
  <c r="BT33" i="90"/>
  <c r="BS33" i="90"/>
  <c r="BR33" i="90"/>
  <c r="BQ33" i="90"/>
  <c r="BP33" i="90"/>
  <c r="BO33" i="90"/>
  <c r="BN33" i="90"/>
  <c r="BM33" i="90"/>
  <c r="BL33" i="90"/>
  <c r="BK33" i="90"/>
  <c r="BJ33" i="90"/>
  <c r="BI33" i="90"/>
  <c r="BH33" i="90"/>
  <c r="BG33" i="90"/>
  <c r="BF33" i="90"/>
  <c r="BE33" i="90"/>
  <c r="BD33" i="90"/>
  <c r="BC33" i="90"/>
  <c r="BB33" i="90"/>
  <c r="BA33" i="90"/>
  <c r="AZ33" i="90"/>
  <c r="AY33" i="90"/>
  <c r="AX33" i="90"/>
  <c r="AW33" i="90"/>
  <c r="AV33" i="90"/>
  <c r="AU33" i="90"/>
  <c r="AT33" i="90"/>
  <c r="AS33" i="90"/>
  <c r="AR33" i="90"/>
  <c r="AQ33" i="90"/>
  <c r="AP33" i="90"/>
  <c r="AO33" i="90"/>
  <c r="AN33" i="90"/>
  <c r="AM33" i="90"/>
  <c r="AL33" i="90"/>
  <c r="AK33" i="90"/>
  <c r="AJ33" i="90"/>
  <c r="AI33" i="90"/>
  <c r="AG33" i="90"/>
  <c r="AF33" i="90"/>
  <c r="AE33" i="90"/>
  <c r="AD33" i="90"/>
  <c r="AC33" i="90"/>
  <c r="AB33" i="90"/>
  <c r="AA33" i="90"/>
  <c r="Z33" i="90"/>
  <c r="Y33" i="90"/>
  <c r="X33" i="90"/>
  <c r="W33" i="90"/>
  <c r="V33" i="90"/>
  <c r="U33" i="90"/>
  <c r="T33" i="90"/>
  <c r="T35" i="90" s="1"/>
  <c r="S33" i="90"/>
  <c r="S35" i="90" s="1"/>
  <c r="R33" i="90"/>
  <c r="R35" i="90" s="1"/>
  <c r="Q33" i="90"/>
  <c r="Q35" i="90" s="1"/>
  <c r="P33" i="90"/>
  <c r="P35" i="90" s="1"/>
  <c r="O33" i="90"/>
  <c r="O35" i="90" s="1"/>
  <c r="N33" i="90"/>
  <c r="N35" i="90" s="1"/>
  <c r="M33" i="90"/>
  <c r="M35" i="90" s="1"/>
  <c r="L33" i="90"/>
  <c r="L35" i="90" s="1"/>
  <c r="K33" i="90"/>
  <c r="K35" i="90" s="1"/>
  <c r="J33" i="90"/>
  <c r="J35" i="90" s="1"/>
  <c r="I33" i="90"/>
  <c r="I35" i="90" s="1"/>
  <c r="I38" i="90" s="1"/>
  <c r="G23" i="6" s="1"/>
  <c r="BT32" i="90"/>
  <c r="BS32" i="90"/>
  <c r="BR32" i="90"/>
  <c r="BQ32" i="90"/>
  <c r="BP32" i="90"/>
  <c r="BO32" i="90"/>
  <c r="BN32" i="90"/>
  <c r="BM32" i="90"/>
  <c r="BL32" i="90"/>
  <c r="BK32" i="90"/>
  <c r="BJ32" i="90"/>
  <c r="BI32" i="90"/>
  <c r="BG32" i="90"/>
  <c r="BF32" i="90"/>
  <c r="BE32" i="90"/>
  <c r="BD32" i="90"/>
  <c r="BC32" i="90"/>
  <c r="BB32" i="90"/>
  <c r="BA32" i="90"/>
  <c r="AZ32" i="90"/>
  <c r="AY32" i="90"/>
  <c r="AX32" i="90"/>
  <c r="AW32" i="90"/>
  <c r="AV32" i="90"/>
  <c r="AT32" i="90"/>
  <c r="AS32" i="90"/>
  <c r="AR32" i="90"/>
  <c r="AQ32" i="90"/>
  <c r="AP32" i="90"/>
  <c r="AO32" i="90"/>
  <c r="AN32" i="90"/>
  <c r="AM32" i="90"/>
  <c r="AL32" i="90"/>
  <c r="AK32" i="90"/>
  <c r="AJ32" i="90"/>
  <c r="AI32" i="90"/>
  <c r="F50" i="90"/>
  <c r="E50" i="90"/>
  <c r="D50" i="90"/>
  <c r="C50" i="90"/>
  <c r="B50" i="90"/>
  <c r="F35" i="90"/>
  <c r="E35" i="90"/>
  <c r="D35" i="90"/>
  <c r="F33" i="90"/>
  <c r="F56" i="90" s="1"/>
  <c r="E33" i="90"/>
  <c r="E56" i="90" s="1"/>
  <c r="D33" i="90"/>
  <c r="D56" i="90" s="1"/>
  <c r="C33" i="90"/>
  <c r="C56" i="90" s="1"/>
  <c r="B33" i="90"/>
  <c r="B56" i="90" s="1"/>
  <c r="F22" i="90"/>
  <c r="E22" i="90"/>
  <c r="D22" i="90"/>
  <c r="C22" i="90"/>
  <c r="B22" i="90"/>
  <c r="F32" i="90"/>
  <c r="E32" i="90"/>
  <c r="D32" i="90"/>
  <c r="C32" i="90"/>
  <c r="B32" i="90"/>
  <c r="F67" i="90"/>
  <c r="E67" i="90"/>
  <c r="D67" i="90"/>
  <c r="C67" i="90"/>
  <c r="B67" i="90"/>
  <c r="F58" i="90"/>
  <c r="BT55" i="90" s="1"/>
  <c r="E58" i="90"/>
  <c r="AY55" i="90" s="1"/>
  <c r="D58" i="90"/>
  <c r="AP55" i="90" s="1"/>
  <c r="F55" i="90"/>
  <c r="F21" i="90" s="1"/>
  <c r="E55" i="90"/>
  <c r="E21" i="90" s="1"/>
  <c r="D55" i="90"/>
  <c r="D21" i="90" s="1"/>
  <c r="C55" i="90"/>
  <c r="C21" i="90" s="1"/>
  <c r="B55" i="90"/>
  <c r="B21" i="90" s="1"/>
  <c r="BQ35" i="90" l="1"/>
  <c r="BQ38" i="90" s="1"/>
  <c r="BK23" i="6" s="1"/>
  <c r="BI35" i="90"/>
  <c r="BI41" i="90" s="1"/>
  <c r="BL44" i="90" s="1"/>
  <c r="AI54" i="90"/>
  <c r="AJ54" i="90" s="1"/>
  <c r="AK54" i="90" s="1"/>
  <c r="AL54" i="90" s="1"/>
  <c r="AM54" i="90" s="1"/>
  <c r="AN54" i="90" s="1"/>
  <c r="AO54" i="90" s="1"/>
  <c r="AP54" i="90" s="1"/>
  <c r="AQ54" i="90" s="1"/>
  <c r="AR54" i="90" s="1"/>
  <c r="AS54" i="90" s="1"/>
  <c r="AT54" i="90" s="1"/>
  <c r="AH54" i="90"/>
  <c r="AI31" i="90"/>
  <c r="AJ31" i="90" s="1"/>
  <c r="AK31" i="90" s="1"/>
  <c r="AL31" i="90" s="1"/>
  <c r="AM31" i="90" s="1"/>
  <c r="AN31" i="90" s="1"/>
  <c r="AO31" i="90" s="1"/>
  <c r="AP31" i="90" s="1"/>
  <c r="AQ31" i="90" s="1"/>
  <c r="AR31" i="90" s="1"/>
  <c r="AS31" i="90" s="1"/>
  <c r="AT31" i="90" s="1"/>
  <c r="AH31" i="90"/>
  <c r="BS35" i="90"/>
  <c r="BS38" i="90" s="1"/>
  <c r="BM23" i="6" s="1"/>
  <c r="BT35" i="90"/>
  <c r="BT41" i="90" s="1"/>
  <c r="AJ35" i="90"/>
  <c r="AJ41" i="90" s="1"/>
  <c r="AK44" i="90" s="1"/>
  <c r="AR35" i="90"/>
  <c r="AR41" i="90" s="1"/>
  <c r="AS44" i="90" s="1"/>
  <c r="K38" i="90"/>
  <c r="I23" i="6" s="1"/>
  <c r="BN35" i="90"/>
  <c r="BN38" i="90" s="1"/>
  <c r="BH23" i="6" s="1"/>
  <c r="AZ35" i="90"/>
  <c r="AZ41" i="90" s="1"/>
  <c r="BB44" i="90" s="1"/>
  <c r="BC35" i="90"/>
  <c r="BC41" i="90" s="1"/>
  <c r="BE44" i="90" s="1"/>
  <c r="BT58" i="90"/>
  <c r="W35" i="90"/>
  <c r="W38" i="90" s="1"/>
  <c r="T23" i="6" s="1"/>
  <c r="AE35" i="90"/>
  <c r="AE38" i="90" s="1"/>
  <c r="AB23" i="6" s="1"/>
  <c r="AP58" i="90"/>
  <c r="AQ61" i="90" s="1"/>
  <c r="BA35" i="90"/>
  <c r="BA38" i="90" s="1"/>
  <c r="AV23" i="6" s="1"/>
  <c r="AY35" i="90"/>
  <c r="AY38" i="90" s="1"/>
  <c r="AT23" i="6" s="1"/>
  <c r="BG35" i="90"/>
  <c r="BG38" i="90" s="1"/>
  <c r="BB23" i="6" s="1"/>
  <c r="AI35" i="90"/>
  <c r="AI38" i="90" s="1"/>
  <c r="AE23" i="6" s="1"/>
  <c r="AQ35" i="90"/>
  <c r="AQ41" i="90" s="1"/>
  <c r="AR44" i="90" s="1"/>
  <c r="AA35" i="90"/>
  <c r="AA38" i="90" s="1"/>
  <c r="X23" i="6" s="1"/>
  <c r="AV35" i="90"/>
  <c r="AV41" i="90" s="1"/>
  <c r="AX44" i="90" s="1"/>
  <c r="BD35" i="90"/>
  <c r="BD38" i="90" s="1"/>
  <c r="AY23" i="6" s="1"/>
  <c r="AN35" i="90"/>
  <c r="AN38" i="90" s="1"/>
  <c r="AJ23" i="6" s="1"/>
  <c r="X35" i="90"/>
  <c r="X38" i="90" s="1"/>
  <c r="U23" i="6" s="1"/>
  <c r="AX35" i="90"/>
  <c r="AX38" i="90" s="1"/>
  <c r="AS23" i="6" s="1"/>
  <c r="BF35" i="90"/>
  <c r="BF38" i="90" s="1"/>
  <c r="BA23" i="6" s="1"/>
  <c r="AP35" i="90"/>
  <c r="AP38" i="90" s="1"/>
  <c r="AL23" i="6" s="1"/>
  <c r="L41" i="90"/>
  <c r="L44" i="90" s="1"/>
  <c r="Z35" i="90"/>
  <c r="Z38" i="90" s="1"/>
  <c r="W23" i="6" s="1"/>
  <c r="AK35" i="90"/>
  <c r="AK41" i="90" s="1"/>
  <c r="AL44" i="90" s="1"/>
  <c r="AS35" i="90"/>
  <c r="AS41" i="90" s="1"/>
  <c r="BB35" i="90"/>
  <c r="BB41" i="90" s="1"/>
  <c r="BD44" i="90" s="1"/>
  <c r="O41" i="90"/>
  <c r="O44" i="90" s="1"/>
  <c r="AN55" i="90"/>
  <c r="AN58" i="90" s="1"/>
  <c r="AO61" i="90" s="1"/>
  <c r="U35" i="90"/>
  <c r="B40" i="90" s="1"/>
  <c r="B41" i="90" s="1"/>
  <c r="AC35" i="90"/>
  <c r="AC38" i="90" s="1"/>
  <c r="Z23" i="6" s="1"/>
  <c r="AE58" i="90"/>
  <c r="AE61" i="90" s="1"/>
  <c r="AL35" i="90"/>
  <c r="AL41" i="90" s="1"/>
  <c r="AM44" i="90" s="1"/>
  <c r="AT35" i="90"/>
  <c r="AT41" i="90" s="1"/>
  <c r="AW44" i="90" s="1"/>
  <c r="V35" i="90"/>
  <c r="V38" i="90" s="1"/>
  <c r="S23" i="6" s="1"/>
  <c r="AD35" i="90"/>
  <c r="AD41" i="90" s="1"/>
  <c r="AD44" i="90" s="1"/>
  <c r="AM35" i="90"/>
  <c r="AM41" i="90" s="1"/>
  <c r="AN44" i="90" s="1"/>
  <c r="AF35" i="90"/>
  <c r="AF38" i="90" s="1"/>
  <c r="AC23" i="6" s="1"/>
  <c r="BL35" i="90"/>
  <c r="BL38" i="90" s="1"/>
  <c r="BF23" i="6" s="1"/>
  <c r="AD58" i="90"/>
  <c r="AD61" i="90" s="1"/>
  <c r="B35" i="90"/>
  <c r="S38" i="90"/>
  <c r="Q23" i="6" s="1"/>
  <c r="BO35" i="90"/>
  <c r="BO38" i="90" s="1"/>
  <c r="BI23" i="6" s="1"/>
  <c r="B58" i="90"/>
  <c r="BJ35" i="90"/>
  <c r="BJ41" i="90" s="1"/>
  <c r="BM44" i="90" s="1"/>
  <c r="BR35" i="90"/>
  <c r="BR41" i="90" s="1"/>
  <c r="M41" i="90"/>
  <c r="M44" i="90" s="1"/>
  <c r="T41" i="90"/>
  <c r="T44" i="90" s="1"/>
  <c r="T38" i="90"/>
  <c r="R23" i="6" s="1"/>
  <c r="P38" i="90"/>
  <c r="N23" i="6" s="1"/>
  <c r="P41" i="90"/>
  <c r="P44" i="90" s="1"/>
  <c r="AB35" i="90"/>
  <c r="AB41" i="90" s="1"/>
  <c r="AB44" i="90" s="1"/>
  <c r="BF55" i="90"/>
  <c r="BF58" i="90" s="1"/>
  <c r="BJ61" i="90" s="1"/>
  <c r="BM35" i="90"/>
  <c r="BM41" i="90" s="1"/>
  <c r="BP44" i="90" s="1"/>
  <c r="AW35" i="90"/>
  <c r="AW41" i="90" s="1"/>
  <c r="AY44" i="90" s="1"/>
  <c r="BE35" i="90"/>
  <c r="BE41" i="90" s="1"/>
  <c r="L38" i="90"/>
  <c r="J23" i="6" s="1"/>
  <c r="AO35" i="90"/>
  <c r="AO38" i="90" s="1"/>
  <c r="AK23" i="6" s="1"/>
  <c r="BP55" i="90"/>
  <c r="BP58" i="90" s="1"/>
  <c r="BS61" i="90" s="1"/>
  <c r="AY58" i="90"/>
  <c r="BA61" i="90" s="1"/>
  <c r="Y35" i="90"/>
  <c r="Y38" i="90" s="1"/>
  <c r="V23" i="6" s="1"/>
  <c r="AG35" i="90"/>
  <c r="AG38" i="90" s="1"/>
  <c r="AD23" i="6" s="1"/>
  <c r="BP35" i="90"/>
  <c r="AH1" i="90"/>
  <c r="AI1" i="90"/>
  <c r="AJ1" i="90" s="1"/>
  <c r="AK1" i="90" s="1"/>
  <c r="AL1" i="90" s="1"/>
  <c r="AM1" i="90" s="1"/>
  <c r="AN1" i="90" s="1"/>
  <c r="AO1" i="90" s="1"/>
  <c r="AP1" i="90" s="1"/>
  <c r="AQ1" i="90" s="1"/>
  <c r="AR1" i="90" s="1"/>
  <c r="AS1" i="90" s="1"/>
  <c r="AT1" i="90" s="1"/>
  <c r="I41" i="90"/>
  <c r="Q38" i="90"/>
  <c r="O23" i="6" s="1"/>
  <c r="Q41" i="90"/>
  <c r="Q44" i="90" s="1"/>
  <c r="S41" i="90"/>
  <c r="S44" i="90" s="1"/>
  <c r="AU32" i="90"/>
  <c r="AU35" i="90" s="1"/>
  <c r="BK35" i="90"/>
  <c r="BU32" i="90"/>
  <c r="BU35" i="90" s="1"/>
  <c r="J38" i="90"/>
  <c r="H23" i="6" s="1"/>
  <c r="J41" i="90"/>
  <c r="R38" i="90"/>
  <c r="P23" i="6" s="1"/>
  <c r="R41" i="90"/>
  <c r="R44" i="90" s="1"/>
  <c r="N41" i="90"/>
  <c r="N44" i="90" s="1"/>
  <c r="N38" i="90"/>
  <c r="L23" i="6" s="1"/>
  <c r="BH32" i="90"/>
  <c r="BH35" i="90" s="1"/>
  <c r="O38" i="90"/>
  <c r="M23" i="6" s="1"/>
  <c r="K41" i="90"/>
  <c r="M38" i="90"/>
  <c r="K23" i="6" s="1"/>
  <c r="BJ55" i="90"/>
  <c r="BJ58" i="90" s="1"/>
  <c r="BM61" i="90" s="1"/>
  <c r="AJ55" i="90"/>
  <c r="AJ58" i="90" s="1"/>
  <c r="AK61" i="90" s="1"/>
  <c r="BK55" i="90"/>
  <c r="BK58" i="90" s="1"/>
  <c r="BN61" i="90" s="1"/>
  <c r="AO55" i="90"/>
  <c r="AO58" i="90" s="1"/>
  <c r="AP61" i="90" s="1"/>
  <c r="AS55" i="90"/>
  <c r="AS58" i="90" s="1"/>
  <c r="AV61" i="90" s="1"/>
  <c r="AK55" i="90"/>
  <c r="AK58" i="90" s="1"/>
  <c r="AL61" i="90" s="1"/>
  <c r="AT55" i="90"/>
  <c r="AT58" i="90" s="1"/>
  <c r="AW61" i="90" s="1"/>
  <c r="AI55" i="90"/>
  <c r="AR55" i="90"/>
  <c r="AR58" i="90" s="1"/>
  <c r="AS61" i="90" s="1"/>
  <c r="AQ55" i="90"/>
  <c r="AQ58" i="90" s="1"/>
  <c r="AR61" i="90" s="1"/>
  <c r="AM55" i="90"/>
  <c r="AM58" i="90" s="1"/>
  <c r="AN61" i="90" s="1"/>
  <c r="AL55" i="90"/>
  <c r="AL58" i="90" s="1"/>
  <c r="AM61" i="90" s="1"/>
  <c r="AG58" i="90"/>
  <c r="AI61" i="90" s="1"/>
  <c r="Y58" i="90"/>
  <c r="Y61" i="90" s="1"/>
  <c r="AC58" i="90"/>
  <c r="AC61" i="90" s="1"/>
  <c r="X58" i="90"/>
  <c r="X61" i="90" s="1"/>
  <c r="W58" i="90"/>
  <c r="W61" i="90" s="1"/>
  <c r="AF58" i="90"/>
  <c r="AF61" i="90" s="1"/>
  <c r="AB58" i="90"/>
  <c r="AB61" i="90" s="1"/>
  <c r="AA58" i="90"/>
  <c r="AA61" i="90" s="1"/>
  <c r="AH32" i="90"/>
  <c r="I64" i="90"/>
  <c r="I65" i="90"/>
  <c r="I63" i="90"/>
  <c r="BE55" i="90"/>
  <c r="BE58" i="90" s="1"/>
  <c r="BI61" i="90" s="1"/>
  <c r="AW55" i="90"/>
  <c r="AW58" i="90" s="1"/>
  <c r="AY61" i="90" s="1"/>
  <c r="BA55" i="90"/>
  <c r="BA58" i="90" s="1"/>
  <c r="BC61" i="90" s="1"/>
  <c r="BD55" i="90"/>
  <c r="BD58" i="90" s="1"/>
  <c r="BF61" i="90" s="1"/>
  <c r="BC55" i="90"/>
  <c r="BC58" i="90" s="1"/>
  <c r="BE61" i="90" s="1"/>
  <c r="BB55" i="90"/>
  <c r="BB58" i="90" s="1"/>
  <c r="BD61" i="90" s="1"/>
  <c r="AX55" i="90"/>
  <c r="AX58" i="90" s="1"/>
  <c r="AZ61" i="90" s="1"/>
  <c r="BG55" i="90"/>
  <c r="BG58" i="90" s="1"/>
  <c r="BK61" i="90" s="1"/>
  <c r="AV55" i="90"/>
  <c r="BM55" i="90"/>
  <c r="BM58" i="90" s="1"/>
  <c r="BP61" i="90" s="1"/>
  <c r="BQ55" i="90"/>
  <c r="BQ58" i="90" s="1"/>
  <c r="BT61" i="90" s="1"/>
  <c r="BI55" i="90"/>
  <c r="BO55" i="90"/>
  <c r="BO58" i="90" s="1"/>
  <c r="BR61" i="90" s="1"/>
  <c r="BN55" i="90"/>
  <c r="BN58" i="90" s="1"/>
  <c r="BQ61" i="90" s="1"/>
  <c r="BL55" i="90"/>
  <c r="BL58" i="90" s="1"/>
  <c r="BO61" i="90" s="1"/>
  <c r="BS55" i="90"/>
  <c r="BS58" i="90" s="1"/>
  <c r="BR55" i="90"/>
  <c r="BR58" i="90" s="1"/>
  <c r="Z58" i="90"/>
  <c r="Z61" i="90" s="1"/>
  <c r="AZ55" i="90"/>
  <c r="AZ58" i="90" s="1"/>
  <c r="BB61" i="90" s="1"/>
  <c r="AH35" i="90" l="1"/>
  <c r="C34" i="90"/>
  <c r="C35" i="90" s="1"/>
  <c r="BQ41" i="90"/>
  <c r="BT44" i="90" s="1"/>
  <c r="AT61" i="90"/>
  <c r="AT63" i="90" s="1"/>
  <c r="BG61" i="90"/>
  <c r="BG64" i="90" s="1"/>
  <c r="AG61" i="90"/>
  <c r="AG64" i="90" s="1"/>
  <c r="BG44" i="90"/>
  <c r="BI44" i="90"/>
  <c r="AV44" i="90"/>
  <c r="AT44" i="90"/>
  <c r="AT48" i="90" s="1"/>
  <c r="AQ63" i="90"/>
  <c r="N46" i="90"/>
  <c r="K44" i="90"/>
  <c r="K48" i="90" s="1"/>
  <c r="L47" i="90"/>
  <c r="I44" i="90"/>
  <c r="T46" i="90"/>
  <c r="AE63" i="90"/>
  <c r="AE65" i="90"/>
  <c r="AS47" i="90"/>
  <c r="AN46" i="90"/>
  <c r="BI38" i="90"/>
  <c r="BC23" i="6" s="1"/>
  <c r="AZ64" i="90"/>
  <c r="M47" i="90"/>
  <c r="J44" i="90"/>
  <c r="J48" i="90" s="1"/>
  <c r="BQ65" i="90"/>
  <c r="Q48" i="90"/>
  <c r="S46" i="90"/>
  <c r="R46" i="90"/>
  <c r="BS41" i="90"/>
  <c r="AV54" i="90"/>
  <c r="AW54" i="90" s="1"/>
  <c r="AX54" i="90" s="1"/>
  <c r="AY54" i="90" s="1"/>
  <c r="AZ54" i="90" s="1"/>
  <c r="BA54" i="90" s="1"/>
  <c r="BB54" i="90" s="1"/>
  <c r="BC54" i="90" s="1"/>
  <c r="BD54" i="90" s="1"/>
  <c r="BE54" i="90" s="1"/>
  <c r="BF54" i="90" s="1"/>
  <c r="BG54" i="90" s="1"/>
  <c r="AU54" i="90"/>
  <c r="AV31" i="90"/>
  <c r="AW31" i="90" s="1"/>
  <c r="AX31" i="90" s="1"/>
  <c r="AY31" i="90" s="1"/>
  <c r="AZ31" i="90" s="1"/>
  <c r="BA31" i="90" s="1"/>
  <c r="BB31" i="90" s="1"/>
  <c r="BC31" i="90" s="1"/>
  <c r="BD31" i="90" s="1"/>
  <c r="BE31" i="90" s="1"/>
  <c r="BF31" i="90" s="1"/>
  <c r="BG31" i="90" s="1"/>
  <c r="AU31" i="90"/>
  <c r="T58" i="90"/>
  <c r="L58" i="90"/>
  <c r="R61" i="90" s="1"/>
  <c r="S58" i="90"/>
  <c r="K58" i="90"/>
  <c r="Q61" i="90" s="1"/>
  <c r="R58" i="90"/>
  <c r="J58" i="90"/>
  <c r="P61" i="90" s="1"/>
  <c r="Q58" i="90"/>
  <c r="N58" i="90"/>
  <c r="T61" i="90" s="1"/>
  <c r="P58" i="90"/>
  <c r="O58" i="90"/>
  <c r="M58" i="90"/>
  <c r="S61" i="90" s="1"/>
  <c r="AJ38" i="90"/>
  <c r="AF23" i="6" s="1"/>
  <c r="AR38" i="90"/>
  <c r="AN23" i="6" s="1"/>
  <c r="BT38" i="90"/>
  <c r="BN23" i="6" s="1"/>
  <c r="BN41" i="90"/>
  <c r="BQ44" i="90" s="1"/>
  <c r="AZ38" i="90"/>
  <c r="AU23" i="6" s="1"/>
  <c r="BG41" i="90"/>
  <c r="X41" i="90"/>
  <c r="X44" i="90" s="1"/>
  <c r="AK38" i="90"/>
  <c r="AG23" i="6" s="1"/>
  <c r="AM38" i="90"/>
  <c r="AI23" i="6" s="1"/>
  <c r="BC38" i="90"/>
  <c r="AX23" i="6" s="1"/>
  <c r="AE41" i="90"/>
  <c r="AE44" i="90" s="1"/>
  <c r="AE47" i="90" s="1"/>
  <c r="AN48" i="90"/>
  <c r="AV38" i="90"/>
  <c r="AQ23" i="6" s="1"/>
  <c r="BA41" i="90"/>
  <c r="BC44" i="90" s="1"/>
  <c r="BC46" i="90" s="1"/>
  <c r="AN47" i="90"/>
  <c r="AC41" i="90"/>
  <c r="AC44" i="90" s="1"/>
  <c r="AA41" i="90"/>
  <c r="AA44" i="90" s="1"/>
  <c r="AS46" i="90"/>
  <c r="AS48" i="90"/>
  <c r="BM38" i="90"/>
  <c r="BG23" i="6" s="1"/>
  <c r="AY41" i="90"/>
  <c r="BA44" i="90" s="1"/>
  <c r="V41" i="90"/>
  <c r="V44" i="90" s="1"/>
  <c r="V46" i="90" s="1"/>
  <c r="AS38" i="90"/>
  <c r="AO23" i="6" s="1"/>
  <c r="AN41" i="90"/>
  <c r="AO44" i="90" s="1"/>
  <c r="AF64" i="90"/>
  <c r="AF65" i="90"/>
  <c r="BJ38" i="90"/>
  <c r="BD23" i="6" s="1"/>
  <c r="AQ38" i="90"/>
  <c r="AM23" i="6" s="1"/>
  <c r="W41" i="90"/>
  <c r="W44" i="90" s="1"/>
  <c r="BT47" i="90"/>
  <c r="AI41" i="90"/>
  <c r="BE38" i="90"/>
  <c r="AZ23" i="6" s="1"/>
  <c r="AW47" i="90"/>
  <c r="AW46" i="90"/>
  <c r="AW48" i="90"/>
  <c r="BO41" i="90"/>
  <c r="BR44" i="90" s="1"/>
  <c r="BR48" i="90" s="1"/>
  <c r="BD41" i="90"/>
  <c r="BF44" i="90" s="1"/>
  <c r="BF47" i="90" s="1"/>
  <c r="U41" i="90"/>
  <c r="B44" i="90" s="1"/>
  <c r="AB38" i="90"/>
  <c r="Y23" i="6" s="1"/>
  <c r="AX41" i="90"/>
  <c r="AZ44" i="90" s="1"/>
  <c r="AD38" i="90"/>
  <c r="AA23" i="6" s="1"/>
  <c r="AG41" i="90"/>
  <c r="AT38" i="90"/>
  <c r="AP23" i="6" s="1"/>
  <c r="AL38" i="90"/>
  <c r="AH23" i="6" s="1"/>
  <c r="BR38" i="90"/>
  <c r="BL23" i="6" s="1"/>
  <c r="Q47" i="90"/>
  <c r="AO64" i="90"/>
  <c r="AO65" i="90"/>
  <c r="AO63" i="90"/>
  <c r="Z41" i="90"/>
  <c r="Z44" i="90" s="1"/>
  <c r="BB38" i="90"/>
  <c r="AW23" i="6" s="1"/>
  <c r="U38" i="90"/>
  <c r="B14" i="90" s="1"/>
  <c r="AP41" i="90"/>
  <c r="AQ44" i="90" s="1"/>
  <c r="Q46" i="90"/>
  <c r="BF41" i="90"/>
  <c r="BJ44" i="90" s="1"/>
  <c r="BJ48" i="90" s="1"/>
  <c r="AF63" i="90"/>
  <c r="AF41" i="90"/>
  <c r="AF44" i="90" s="1"/>
  <c r="AW38" i="90"/>
  <c r="AR23" i="6" s="1"/>
  <c r="Y41" i="90"/>
  <c r="Y44" i="90" s="1"/>
  <c r="BL41" i="90"/>
  <c r="BO44" i="90" s="1"/>
  <c r="BP41" i="90"/>
  <c r="BS44" i="90" s="1"/>
  <c r="BP38" i="90"/>
  <c r="BJ23" i="6" s="1"/>
  <c r="AO41" i="90"/>
  <c r="AP44" i="90" s="1"/>
  <c r="AU1" i="90"/>
  <c r="AV1" i="90"/>
  <c r="AW1" i="90" s="1"/>
  <c r="AX1" i="90" s="1"/>
  <c r="AY1" i="90" s="1"/>
  <c r="AZ1" i="90" s="1"/>
  <c r="BA1" i="90" s="1"/>
  <c r="BB1" i="90" s="1"/>
  <c r="BC1" i="90" s="1"/>
  <c r="BD1" i="90" s="1"/>
  <c r="BE1" i="90" s="1"/>
  <c r="BF1" i="90" s="1"/>
  <c r="BG1" i="90" s="1"/>
  <c r="BP64" i="90"/>
  <c r="BP65" i="90"/>
  <c r="BP63" i="90"/>
  <c r="AH55" i="90"/>
  <c r="V58" i="90"/>
  <c r="V61" i="90" s="1"/>
  <c r="BA64" i="90"/>
  <c r="BA63" i="90"/>
  <c r="BA65" i="90"/>
  <c r="BR63" i="90"/>
  <c r="BR65" i="90"/>
  <c r="BR64" i="90"/>
  <c r="BC63" i="90"/>
  <c r="BC65" i="90"/>
  <c r="BC64" i="90"/>
  <c r="I66" i="90"/>
  <c r="X64" i="90"/>
  <c r="X65" i="90"/>
  <c r="X63" i="90"/>
  <c r="AN64" i="90"/>
  <c r="AN65" i="90"/>
  <c r="AN63" i="90"/>
  <c r="AU41" i="90"/>
  <c r="D44" i="90" s="1"/>
  <c r="D40" i="90"/>
  <c r="D41" i="90" s="1"/>
  <c r="AU38" i="90"/>
  <c r="D14" i="90" s="1"/>
  <c r="AY65" i="90"/>
  <c r="AY64" i="90"/>
  <c r="AY63" i="90"/>
  <c r="AM63" i="90"/>
  <c r="AM64" i="90"/>
  <c r="AM65" i="90"/>
  <c r="AA65" i="90"/>
  <c r="AA64" i="90"/>
  <c r="AA63" i="90"/>
  <c r="BN65" i="90"/>
  <c r="BN63" i="90"/>
  <c r="BN64" i="90"/>
  <c r="BD64" i="90"/>
  <c r="BD63" i="90"/>
  <c r="BD65" i="90"/>
  <c r="AH38" i="90"/>
  <c r="C14" i="90" s="1"/>
  <c r="C40" i="90"/>
  <c r="C41" i="90" s="1"/>
  <c r="AH41" i="90"/>
  <c r="C44" i="90" s="1"/>
  <c r="Y64" i="90"/>
  <c r="Y65" i="90"/>
  <c r="Y63" i="90"/>
  <c r="AR64" i="90"/>
  <c r="AR63" i="90"/>
  <c r="AR65" i="90"/>
  <c r="BK63" i="90"/>
  <c r="BK65" i="90"/>
  <c r="BK64" i="90"/>
  <c r="AX46" i="90"/>
  <c r="AX47" i="90"/>
  <c r="AX48" i="90"/>
  <c r="BI58" i="90"/>
  <c r="BL61" i="90" s="1"/>
  <c r="BU61" i="90" s="1"/>
  <c r="BU55" i="90"/>
  <c r="BU58" i="90" s="1"/>
  <c r="F61" i="90" s="1"/>
  <c r="AP65" i="90"/>
  <c r="AP63" i="90"/>
  <c r="AP64" i="90"/>
  <c r="BH41" i="90"/>
  <c r="E44" i="90" s="1"/>
  <c r="BH38" i="90"/>
  <c r="E14" i="90" s="1"/>
  <c r="E40" i="90"/>
  <c r="E41" i="90" s="1"/>
  <c r="BS63" i="90"/>
  <c r="BS64" i="90"/>
  <c r="BS65" i="90"/>
  <c r="BE64" i="90"/>
  <c r="BE65" i="90"/>
  <c r="BE63" i="90"/>
  <c r="AD63" i="90"/>
  <c r="AD65" i="90"/>
  <c r="AD64" i="90"/>
  <c r="AS64" i="90"/>
  <c r="AS65" i="90"/>
  <c r="AS63" i="90"/>
  <c r="AM47" i="90"/>
  <c r="AM46" i="90"/>
  <c r="AM48" i="90"/>
  <c r="BT64" i="90"/>
  <c r="BT65" i="90"/>
  <c r="BT63" i="90"/>
  <c r="BB63" i="90"/>
  <c r="BB65" i="90"/>
  <c r="BB64" i="90"/>
  <c r="Z65" i="90"/>
  <c r="Z63" i="90"/>
  <c r="Z64" i="90"/>
  <c r="AI58" i="90"/>
  <c r="AJ61" i="90" s="1"/>
  <c r="AU55" i="90"/>
  <c r="AU58" i="90" s="1"/>
  <c r="D61" i="90" s="1"/>
  <c r="BU38" i="90"/>
  <c r="F14" i="90" s="1"/>
  <c r="BU41" i="90"/>
  <c r="F44" i="90" s="1"/>
  <c r="F40" i="90"/>
  <c r="F41" i="90" s="1"/>
  <c r="BM64" i="90"/>
  <c r="BM65" i="90"/>
  <c r="BM63" i="90"/>
  <c r="AB64" i="90"/>
  <c r="AB63" i="90"/>
  <c r="AB65" i="90"/>
  <c r="AI65" i="90"/>
  <c r="AI63" i="90"/>
  <c r="AI64" i="90"/>
  <c r="AV64" i="90"/>
  <c r="AV65" i="90"/>
  <c r="AV63" i="90"/>
  <c r="AK63" i="90"/>
  <c r="AK64" i="90"/>
  <c r="AK65" i="90"/>
  <c r="L46" i="90"/>
  <c r="O47" i="90"/>
  <c r="O46" i="90"/>
  <c r="O48" i="90"/>
  <c r="BK41" i="90"/>
  <c r="BN44" i="90" s="1"/>
  <c r="BK38" i="90"/>
  <c r="BE23" i="6" s="1"/>
  <c r="BI63" i="90"/>
  <c r="BI65" i="90"/>
  <c r="BI64" i="90"/>
  <c r="AG63" i="90"/>
  <c r="BO65" i="90"/>
  <c r="BO64" i="90"/>
  <c r="BO63" i="90"/>
  <c r="BH55" i="90"/>
  <c r="BH58" i="90" s="1"/>
  <c r="E61" i="90" s="1"/>
  <c r="AV58" i="90"/>
  <c r="AX61" i="90" s="1"/>
  <c r="AX65" i="90" s="1"/>
  <c r="BF65" i="90"/>
  <c r="BF63" i="90"/>
  <c r="BF64" i="90"/>
  <c r="AC64" i="90"/>
  <c r="AC63" i="90"/>
  <c r="AC65" i="90"/>
  <c r="AL63" i="90"/>
  <c r="AL65" i="90"/>
  <c r="AL64" i="90"/>
  <c r="AL48" i="90"/>
  <c r="AL47" i="90"/>
  <c r="AL46" i="90"/>
  <c r="BR46" i="90" l="1"/>
  <c r="BR49" i="90" s="1"/>
  <c r="BR47" i="90"/>
  <c r="AH58" i="90"/>
  <c r="C61" i="90" s="1"/>
  <c r="C57" i="90"/>
  <c r="C58" i="90" s="1"/>
  <c r="AH61" i="90"/>
  <c r="AG65" i="90"/>
  <c r="AG66" i="90" s="1"/>
  <c r="AU61" i="90"/>
  <c r="D65" i="90" s="1"/>
  <c r="AE48" i="90"/>
  <c r="BC47" i="90"/>
  <c r="BC3" i="90" s="1"/>
  <c r="AE46" i="90"/>
  <c r="AE2" i="90" s="1"/>
  <c r="AT64" i="90"/>
  <c r="AT65" i="90"/>
  <c r="AT4" i="90" s="1"/>
  <c r="BL65" i="90"/>
  <c r="BL63" i="90"/>
  <c r="BL64" i="90"/>
  <c r="AX64" i="90"/>
  <c r="AX63" i="90"/>
  <c r="AX2" i="90" s="1"/>
  <c r="BC48" i="90"/>
  <c r="BC4" i="90" s="1"/>
  <c r="BH61" i="90"/>
  <c r="E65" i="90" s="1"/>
  <c r="BJ46" i="90"/>
  <c r="BJ47" i="90"/>
  <c r="BF46" i="90"/>
  <c r="BF2" i="90" s="1"/>
  <c r="BI47" i="90"/>
  <c r="BI3" i="90" s="1"/>
  <c r="BK44" i="90"/>
  <c r="BK47" i="90" s="1"/>
  <c r="BK3" i="90" s="1"/>
  <c r="BH44" i="90"/>
  <c r="BF48" i="90"/>
  <c r="BF4" i="90" s="1"/>
  <c r="AT46" i="90"/>
  <c r="AT2" i="90" s="1"/>
  <c r="AT47" i="90"/>
  <c r="AT3" i="90" s="1"/>
  <c r="AK46" i="90"/>
  <c r="AK2" i="90" s="1"/>
  <c r="AJ44" i="90"/>
  <c r="AJ47" i="90" s="1"/>
  <c r="AV46" i="90"/>
  <c r="AV2" i="90" s="1"/>
  <c r="AI44" i="90"/>
  <c r="AG44" i="90"/>
  <c r="AG46" i="90" s="1"/>
  <c r="AG2" i="90" s="1"/>
  <c r="J47" i="90"/>
  <c r="AS3" i="90"/>
  <c r="K47" i="90"/>
  <c r="J46" i="90"/>
  <c r="K46" i="90"/>
  <c r="S48" i="90"/>
  <c r="N48" i="90"/>
  <c r="AE64" i="90"/>
  <c r="AE66" i="90" s="1"/>
  <c r="AZ63" i="90"/>
  <c r="L48" i="90"/>
  <c r="L49" i="90" s="1"/>
  <c r="S47" i="90"/>
  <c r="R48" i="90"/>
  <c r="BQ64" i="90"/>
  <c r="AZ65" i="90"/>
  <c r="AQ65" i="90"/>
  <c r="AQ64" i="90"/>
  <c r="AK47" i="90"/>
  <c r="AK3" i="90" s="1"/>
  <c r="AK48" i="90"/>
  <c r="R47" i="90"/>
  <c r="AV47" i="90"/>
  <c r="AV3" i="90" s="1"/>
  <c r="T48" i="90"/>
  <c r="T47" i="90"/>
  <c r="BQ63" i="90"/>
  <c r="AV48" i="90"/>
  <c r="AV4" i="90" s="1"/>
  <c r="F65" i="90"/>
  <c r="V47" i="90"/>
  <c r="BG63" i="90"/>
  <c r="AY48" i="90"/>
  <c r="AY4" i="90" s="1"/>
  <c r="AZ46" i="90"/>
  <c r="BB48" i="90"/>
  <c r="BB4" i="90" s="1"/>
  <c r="BG65" i="90"/>
  <c r="M48" i="90"/>
  <c r="V48" i="90"/>
  <c r="N47" i="90"/>
  <c r="BE46" i="90"/>
  <c r="BE2" i="90" s="1"/>
  <c r="BG46" i="90"/>
  <c r="AO48" i="90"/>
  <c r="AO4" i="90" s="1"/>
  <c r="AP48" i="90"/>
  <c r="AP4" i="90" s="1"/>
  <c r="BT46" i="90"/>
  <c r="BT2" i="90" s="1"/>
  <c r="M46" i="90"/>
  <c r="AQ47" i="90"/>
  <c r="I48" i="90"/>
  <c r="I4" i="90" s="1"/>
  <c r="I16" i="90" s="1"/>
  <c r="J10" i="90" s="1"/>
  <c r="I46" i="90"/>
  <c r="I47" i="90"/>
  <c r="I3" i="90" s="1"/>
  <c r="I15" i="90" s="1"/>
  <c r="J9" i="90" s="1"/>
  <c r="AA46" i="90"/>
  <c r="BO46" i="90"/>
  <c r="U44" i="90"/>
  <c r="U47" i="90" s="1"/>
  <c r="AD47" i="90"/>
  <c r="AD3" i="90" s="1"/>
  <c r="BQ48" i="90"/>
  <c r="BQ4" i="90" s="1"/>
  <c r="BP46" i="90"/>
  <c r="BP2" i="90" s="1"/>
  <c r="W47" i="90"/>
  <c r="C65" i="90"/>
  <c r="BM48" i="90"/>
  <c r="BM4" i="90" s="1"/>
  <c r="BO48" i="90"/>
  <c r="BO4" i="90" s="1"/>
  <c r="Z47" i="90"/>
  <c r="Z3" i="90" s="1"/>
  <c r="P64" i="90"/>
  <c r="T63" i="90"/>
  <c r="T2" i="90" s="1"/>
  <c r="P48" i="90"/>
  <c r="Q65" i="90"/>
  <c r="Q4" i="90" s="1"/>
  <c r="M65" i="90"/>
  <c r="L64" i="90"/>
  <c r="P46" i="90"/>
  <c r="N63" i="90"/>
  <c r="N2" i="90" s="1"/>
  <c r="R64" i="90"/>
  <c r="P47" i="90"/>
  <c r="AB47" i="90"/>
  <c r="AB3" i="90" s="1"/>
  <c r="Y48" i="90"/>
  <c r="Y4" i="90" s="1"/>
  <c r="K64" i="90"/>
  <c r="AF46" i="90"/>
  <c r="AF2" i="90" s="1"/>
  <c r="S65" i="90"/>
  <c r="BT48" i="90"/>
  <c r="BT4" i="90" s="1"/>
  <c r="BI54" i="90"/>
  <c r="BJ54" i="90" s="1"/>
  <c r="BK54" i="90" s="1"/>
  <c r="BL54" i="90" s="1"/>
  <c r="BM54" i="90" s="1"/>
  <c r="BN54" i="90" s="1"/>
  <c r="BO54" i="90" s="1"/>
  <c r="BP54" i="90" s="1"/>
  <c r="BQ54" i="90" s="1"/>
  <c r="BR54" i="90" s="1"/>
  <c r="BS54" i="90" s="1"/>
  <c r="BT54" i="90" s="1"/>
  <c r="BU54" i="90" s="1"/>
  <c r="BH54" i="90"/>
  <c r="R63" i="90"/>
  <c r="R2" i="90" s="1"/>
  <c r="S63" i="90"/>
  <c r="S2" i="90" s="1"/>
  <c r="BI31" i="90"/>
  <c r="BJ31" i="90" s="1"/>
  <c r="BK31" i="90" s="1"/>
  <c r="BL31" i="90" s="1"/>
  <c r="BM31" i="90" s="1"/>
  <c r="BN31" i="90" s="1"/>
  <c r="BO31" i="90" s="1"/>
  <c r="BP31" i="90" s="1"/>
  <c r="BQ31" i="90" s="1"/>
  <c r="BR31" i="90" s="1"/>
  <c r="BS31" i="90" s="1"/>
  <c r="BT31" i="90" s="1"/>
  <c r="BU31" i="90" s="1"/>
  <c r="BH31" i="90"/>
  <c r="T65" i="90"/>
  <c r="T64" i="90"/>
  <c r="K63" i="90"/>
  <c r="U58" i="90"/>
  <c r="B61" i="90" s="1"/>
  <c r="I58" i="90"/>
  <c r="O61" i="90" s="1"/>
  <c r="U61" i="90" s="1"/>
  <c r="BI46" i="90"/>
  <c r="BI2" i="90" s="1"/>
  <c r="BI48" i="90"/>
  <c r="BI4" i="90" s="1"/>
  <c r="AS2" i="90"/>
  <c r="AS49" i="90"/>
  <c r="AZ47" i="90"/>
  <c r="AZ3" i="90" s="1"/>
  <c r="AN49" i="90"/>
  <c r="AS4" i="90"/>
  <c r="AO46" i="90"/>
  <c r="AO2" i="90" s="1"/>
  <c r="AO47" i="90"/>
  <c r="AO3" i="90" s="1"/>
  <c r="AN4" i="90"/>
  <c r="AN3" i="90"/>
  <c r="Z46" i="90"/>
  <c r="Z2" i="90" s="1"/>
  <c r="AB48" i="90"/>
  <c r="AB4" i="90" s="1"/>
  <c r="BQ47" i="90"/>
  <c r="AZ48" i="90"/>
  <c r="AE4" i="90"/>
  <c r="AF66" i="90"/>
  <c r="AW49" i="90"/>
  <c r="AN66" i="90"/>
  <c r="BP66" i="90"/>
  <c r="AY46" i="90"/>
  <c r="AY2" i="90" s="1"/>
  <c r="BQ46" i="90"/>
  <c r="AA48" i="90"/>
  <c r="AA4" i="90" s="1"/>
  <c r="B15" i="90"/>
  <c r="Q49" i="90"/>
  <c r="BT3" i="90"/>
  <c r="AY47" i="90"/>
  <c r="AY3" i="90" s="1"/>
  <c r="AO66" i="90"/>
  <c r="X48" i="90"/>
  <c r="X4" i="90" s="1"/>
  <c r="X47" i="90"/>
  <c r="X3" i="90" s="1"/>
  <c r="X46" i="90"/>
  <c r="X2" i="90" s="1"/>
  <c r="BE48" i="90"/>
  <c r="BE4" i="90" s="1"/>
  <c r="AP47" i="90"/>
  <c r="BE47" i="90"/>
  <c r="BE3" i="90" s="1"/>
  <c r="BP47" i="90"/>
  <c r="BP3" i="90" s="1"/>
  <c r="Z48" i="90"/>
  <c r="AL3" i="90"/>
  <c r="BD66" i="90"/>
  <c r="AP46" i="90"/>
  <c r="AP2" i="90" s="1"/>
  <c r="AN2" i="90"/>
  <c r="BM46" i="90"/>
  <c r="BM47" i="90"/>
  <c r="BM3" i="90" s="1"/>
  <c r="AA66" i="90"/>
  <c r="Y66" i="90"/>
  <c r="AL4" i="90"/>
  <c r="AY66" i="90"/>
  <c r="BH1" i="90"/>
  <c r="BI1" i="90"/>
  <c r="BJ1" i="90" s="1"/>
  <c r="BK1" i="90" s="1"/>
  <c r="BL1" i="90" s="1"/>
  <c r="BM1" i="90" s="1"/>
  <c r="BN1" i="90" s="1"/>
  <c r="BO1" i="90" s="1"/>
  <c r="BP1" i="90" s="1"/>
  <c r="BQ1" i="90" s="1"/>
  <c r="BR1" i="90" s="1"/>
  <c r="BS1" i="90" s="1"/>
  <c r="BT1" i="90" s="1"/>
  <c r="BU1" i="90" s="1"/>
  <c r="BR4" i="90"/>
  <c r="BK66" i="90"/>
  <c r="BC66" i="90"/>
  <c r="AX4" i="90"/>
  <c r="BT66" i="90"/>
  <c r="X66" i="90"/>
  <c r="BF66" i="90"/>
  <c r="AV66" i="90"/>
  <c r="F15" i="90"/>
  <c r="AM4" i="90"/>
  <c r="AP66" i="90"/>
  <c r="C15" i="90"/>
  <c r="BN66" i="90"/>
  <c r="AB66" i="90"/>
  <c r="AM2" i="90"/>
  <c r="AM49" i="90"/>
  <c r="AR66" i="90"/>
  <c r="AM66" i="90"/>
  <c r="W63" i="90"/>
  <c r="W65" i="90"/>
  <c r="W64" i="90"/>
  <c r="AL66" i="90"/>
  <c r="AD66" i="90"/>
  <c r="BJ64" i="90"/>
  <c r="BR3" i="90"/>
  <c r="AX3" i="90"/>
  <c r="D15" i="90"/>
  <c r="AJ64" i="90"/>
  <c r="AJ65" i="90"/>
  <c r="AJ63" i="90"/>
  <c r="BB66" i="90"/>
  <c r="AM3" i="90"/>
  <c r="BR66" i="90"/>
  <c r="BO66" i="90"/>
  <c r="BI66" i="90"/>
  <c r="AK66" i="90"/>
  <c r="E15" i="90"/>
  <c r="BR2" i="90"/>
  <c r="AX49" i="90"/>
  <c r="BA66" i="90"/>
  <c r="O49" i="90"/>
  <c r="AW64" i="90"/>
  <c r="AW3" i="90" s="1"/>
  <c r="AW65" i="90"/>
  <c r="AW4" i="90" s="1"/>
  <c r="AW63" i="90"/>
  <c r="BF3" i="90"/>
  <c r="AC66" i="90"/>
  <c r="Z66" i="90"/>
  <c r="BS66" i="90"/>
  <c r="BC2" i="90"/>
  <c r="AL2" i="90"/>
  <c r="AL49" i="90"/>
  <c r="BL47" i="90"/>
  <c r="AI66" i="90"/>
  <c r="BM66" i="90"/>
  <c r="AS66" i="90"/>
  <c r="BE66" i="90"/>
  <c r="AX66" i="90" l="1"/>
  <c r="AX5" i="90" s="1"/>
  <c r="BC49" i="90"/>
  <c r="BC5" i="90" s="1"/>
  <c r="AE3" i="90"/>
  <c r="AE49" i="90"/>
  <c r="BL66" i="90"/>
  <c r="BJ49" i="90"/>
  <c r="AJ46" i="90"/>
  <c r="AJ2" i="90" s="1"/>
  <c r="AJ48" i="90"/>
  <c r="AJ4" i="90" s="1"/>
  <c r="AT66" i="90"/>
  <c r="AT49" i="90"/>
  <c r="AT5" i="90" s="1"/>
  <c r="O64" i="90"/>
  <c r="O3" i="90" s="1"/>
  <c r="O65" i="90"/>
  <c r="O4" i="90" s="1"/>
  <c r="O63" i="90"/>
  <c r="O2" i="90" s="1"/>
  <c r="AU44" i="90"/>
  <c r="AU47" i="90" s="1"/>
  <c r="BJ3" i="90"/>
  <c r="BF49" i="90"/>
  <c r="BF5" i="90" s="1"/>
  <c r="BK48" i="90"/>
  <c r="BK4" i="90" s="1"/>
  <c r="BU44" i="90"/>
  <c r="F48" i="90" s="1"/>
  <c r="F16" i="90" s="1"/>
  <c r="BK46" i="90"/>
  <c r="BK2" i="90" s="1"/>
  <c r="AI46" i="90"/>
  <c r="AI2" i="90" s="1"/>
  <c r="AZ2" i="90"/>
  <c r="BQ2" i="90"/>
  <c r="AQ3" i="90"/>
  <c r="BG66" i="90"/>
  <c r="AZ4" i="90"/>
  <c r="J49" i="90"/>
  <c r="K3" i="90"/>
  <c r="K49" i="90"/>
  <c r="AK49" i="90"/>
  <c r="AK5" i="90" s="1"/>
  <c r="AK4" i="90"/>
  <c r="K2" i="90"/>
  <c r="T49" i="90"/>
  <c r="S49" i="90"/>
  <c r="S4" i="90"/>
  <c r="R49" i="90"/>
  <c r="N49" i="90"/>
  <c r="R3" i="90"/>
  <c r="M49" i="90"/>
  <c r="AZ66" i="90"/>
  <c r="BQ66" i="90"/>
  <c r="AQ66" i="90"/>
  <c r="AV49" i="90"/>
  <c r="AV5" i="90" s="1"/>
  <c r="W48" i="90"/>
  <c r="W4" i="90" s="1"/>
  <c r="V49" i="90"/>
  <c r="AD48" i="90"/>
  <c r="AD4" i="90" s="1"/>
  <c r="U48" i="90"/>
  <c r="U46" i="90"/>
  <c r="T4" i="90"/>
  <c r="BJ65" i="90"/>
  <c r="BU65" i="90" s="1"/>
  <c r="BJ63" i="90"/>
  <c r="BU63" i="90" s="1"/>
  <c r="BQ3" i="90"/>
  <c r="BG2" i="90"/>
  <c r="W46" i="90"/>
  <c r="AQ46" i="90"/>
  <c r="AQ2" i="90" s="1"/>
  <c r="BG48" i="90"/>
  <c r="BG4" i="90" s="1"/>
  <c r="P49" i="90"/>
  <c r="BG47" i="90"/>
  <c r="BG3" i="90" s="1"/>
  <c r="AD46" i="90"/>
  <c r="AD2" i="90" s="1"/>
  <c r="AA47" i="90"/>
  <c r="AA3" i="90" s="1"/>
  <c r="BO47" i="90"/>
  <c r="BO3" i="90" s="1"/>
  <c r="BT49" i="90"/>
  <c r="BT5" i="90" s="1"/>
  <c r="AQ48" i="90"/>
  <c r="AQ4" i="90" s="1"/>
  <c r="BS47" i="90"/>
  <c r="BS3" i="90" s="1"/>
  <c r="BS48" i="90"/>
  <c r="BS4" i="90" s="1"/>
  <c r="BS46" i="90"/>
  <c r="B48" i="90"/>
  <c r="B16" i="90" s="1"/>
  <c r="AG48" i="90"/>
  <c r="AG4" i="90" s="1"/>
  <c r="AG47" i="90"/>
  <c r="AG3" i="90" s="1"/>
  <c r="V64" i="90"/>
  <c r="V3" i="90" s="1"/>
  <c r="V63" i="90"/>
  <c r="V2" i="90" s="1"/>
  <c r="I2" i="90"/>
  <c r="I14" i="90" s="1"/>
  <c r="J8" i="90" s="1"/>
  <c r="I49" i="90"/>
  <c r="I5" i="90" s="1"/>
  <c r="E48" i="90"/>
  <c r="E16" i="90" s="1"/>
  <c r="BA48" i="90"/>
  <c r="BA4" i="90" s="1"/>
  <c r="BA46" i="90"/>
  <c r="BA47" i="90"/>
  <c r="BA3" i="90" s="1"/>
  <c r="BB47" i="90"/>
  <c r="BB3" i="90" s="1"/>
  <c r="BB46" i="90"/>
  <c r="BB2" i="90" s="1"/>
  <c r="V65" i="90"/>
  <c r="V4" i="90" s="1"/>
  <c r="BL48" i="90"/>
  <c r="BL4" i="90" s="1"/>
  <c r="BH63" i="90"/>
  <c r="AI47" i="90"/>
  <c r="AI3" i="90" s="1"/>
  <c r="BP48" i="90"/>
  <c r="BP4" i="90" s="1"/>
  <c r="BN46" i="90"/>
  <c r="BN47" i="90"/>
  <c r="BN3" i="90" s="1"/>
  <c r="BN48" i="90"/>
  <c r="BN4" i="90" s="1"/>
  <c r="BD48" i="90"/>
  <c r="BD4" i="90" s="1"/>
  <c r="BD47" i="90"/>
  <c r="BD3" i="90" s="1"/>
  <c r="BD46" i="90"/>
  <c r="BL46" i="90"/>
  <c r="BL2" i="90" s="1"/>
  <c r="M4" i="90"/>
  <c r="AI48" i="90"/>
  <c r="AI4" i="90" s="1"/>
  <c r="AR48" i="90"/>
  <c r="AR4" i="90" s="1"/>
  <c r="AR46" i="90"/>
  <c r="AR47" i="90"/>
  <c r="AR3" i="90" s="1"/>
  <c r="P3" i="90"/>
  <c r="AH44" i="90"/>
  <c r="C48" i="90" s="1"/>
  <c r="C16" i="90" s="1"/>
  <c r="S64" i="90"/>
  <c r="S3" i="90" s="1"/>
  <c r="M64" i="90"/>
  <c r="M3" i="90" s="1"/>
  <c r="N64" i="90"/>
  <c r="N3" i="90" s="1"/>
  <c r="AB46" i="90"/>
  <c r="AB49" i="90" s="1"/>
  <c r="AB5" i="90" s="1"/>
  <c r="M63" i="90"/>
  <c r="M2" i="90" s="1"/>
  <c r="K65" i="90"/>
  <c r="K4" i="90" s="1"/>
  <c r="R65" i="90"/>
  <c r="R4" i="90" s="1"/>
  <c r="N65" i="90"/>
  <c r="N4" i="90" s="1"/>
  <c r="L63" i="90"/>
  <c r="L2" i="90" s="1"/>
  <c r="L65" i="90"/>
  <c r="L4" i="90" s="1"/>
  <c r="Y47" i="90"/>
  <c r="Y3" i="90" s="1"/>
  <c r="P65" i="90"/>
  <c r="P4" i="90" s="1"/>
  <c r="Q63" i="90"/>
  <c r="Q2" i="90" s="1"/>
  <c r="Q64" i="90"/>
  <c r="Q3" i="90" s="1"/>
  <c r="Y46" i="90"/>
  <c r="Y2" i="90" s="1"/>
  <c r="AC46" i="90"/>
  <c r="AC48" i="90"/>
  <c r="AC4" i="90" s="1"/>
  <c r="AC47" i="90"/>
  <c r="AC3" i="90" s="1"/>
  <c r="AF47" i="90"/>
  <c r="AF3" i="90" s="1"/>
  <c r="AF48" i="90"/>
  <c r="AF4" i="90" s="1"/>
  <c r="P63" i="90"/>
  <c r="P2" i="90" s="1"/>
  <c r="L3" i="90"/>
  <c r="AS5" i="90"/>
  <c r="T66" i="90"/>
  <c r="T3" i="90"/>
  <c r="J64" i="90"/>
  <c r="J65" i="90"/>
  <c r="J63" i="90"/>
  <c r="B65" i="90"/>
  <c r="BO2" i="90"/>
  <c r="BI49" i="90"/>
  <c r="BI5" i="90" s="1"/>
  <c r="Z49" i="90"/>
  <c r="Z5" i="90" s="1"/>
  <c r="AN5" i="90"/>
  <c r="AO49" i="90"/>
  <c r="AO5" i="90" s="1"/>
  <c r="AE5" i="90"/>
  <c r="Z4" i="90"/>
  <c r="BR5" i="90"/>
  <c r="AZ49" i="90"/>
  <c r="AP49" i="90"/>
  <c r="AP5" i="90" s="1"/>
  <c r="AP3" i="90"/>
  <c r="AA2" i="90"/>
  <c r="BQ49" i="90"/>
  <c r="AY49" i="90"/>
  <c r="AY5" i="90" s="1"/>
  <c r="AJ3" i="90"/>
  <c r="X49" i="90"/>
  <c r="X5" i="90" s="1"/>
  <c r="BE49" i="90"/>
  <c r="BE5" i="90" s="1"/>
  <c r="BM49" i="90"/>
  <c r="BM5" i="90" s="1"/>
  <c r="BM2" i="90"/>
  <c r="AL5" i="90"/>
  <c r="AU64" i="90"/>
  <c r="AM5" i="90"/>
  <c r="W3" i="90"/>
  <c r="BH64" i="90"/>
  <c r="BH65" i="90"/>
  <c r="W66" i="90"/>
  <c r="BU64" i="90"/>
  <c r="AJ66" i="90"/>
  <c r="BL3" i="90"/>
  <c r="AW66" i="90"/>
  <c r="AW5" i="90" s="1"/>
  <c r="AW2" i="90"/>
  <c r="AU63" i="90"/>
  <c r="AU65" i="90"/>
  <c r="AJ49" i="90" l="1"/>
  <c r="AJ5" i="90" s="1"/>
  <c r="BJ2" i="90"/>
  <c r="O66" i="90"/>
  <c r="O5" i="90" s="1"/>
  <c r="BJ66" i="90"/>
  <c r="BJ5" i="90" s="1"/>
  <c r="BQ5" i="90"/>
  <c r="BK49" i="90"/>
  <c r="BK5" i="90" s="1"/>
  <c r="AA49" i="90"/>
  <c r="AA5" i="90" s="1"/>
  <c r="AQ49" i="90"/>
  <c r="AQ5" i="90" s="1"/>
  <c r="AD49" i="90"/>
  <c r="AD5" i="90" s="1"/>
  <c r="T5" i="90"/>
  <c r="U49" i="90"/>
  <c r="AZ5" i="90"/>
  <c r="BJ4" i="90"/>
  <c r="BU47" i="90"/>
  <c r="BU3" i="90" s="1"/>
  <c r="W49" i="90"/>
  <c r="W5" i="90" s="1"/>
  <c r="BU66" i="90"/>
  <c r="BG49" i="90"/>
  <c r="BG5" i="90" s="1"/>
  <c r="AU3" i="90"/>
  <c r="D48" i="90"/>
  <c r="D16" i="90" s="1"/>
  <c r="AU46" i="90"/>
  <c r="AU2" i="90" s="1"/>
  <c r="W2" i="90"/>
  <c r="BP49" i="90"/>
  <c r="BP5" i="90" s="1"/>
  <c r="BH48" i="90"/>
  <c r="BH4" i="90" s="1"/>
  <c r="BO49" i="90"/>
  <c r="BO5" i="90" s="1"/>
  <c r="AG49" i="90"/>
  <c r="AG5" i="90" s="1"/>
  <c r="S66" i="90"/>
  <c r="S5" i="90" s="1"/>
  <c r="BU46" i="90"/>
  <c r="BU2" i="90" s="1"/>
  <c r="AH65" i="90"/>
  <c r="BH46" i="90"/>
  <c r="BH2" i="90" s="1"/>
  <c r="BL49" i="90"/>
  <c r="BL5" i="90" s="1"/>
  <c r="BU48" i="90"/>
  <c r="BU4" i="90" s="1"/>
  <c r="BN49" i="90"/>
  <c r="BN5" i="90" s="1"/>
  <c r="BN2" i="90"/>
  <c r="AH63" i="90"/>
  <c r="AU48" i="90"/>
  <c r="AU4" i="90" s="1"/>
  <c r="BB49" i="90"/>
  <c r="BB5" i="90" s="1"/>
  <c r="AH64" i="90"/>
  <c r="BA49" i="90"/>
  <c r="BA5" i="90" s="1"/>
  <c r="BA2" i="90"/>
  <c r="BH47" i="90"/>
  <c r="BH3" i="90" s="1"/>
  <c r="BS49" i="90"/>
  <c r="BS5" i="90" s="1"/>
  <c r="BS2" i="90"/>
  <c r="BD2" i="90"/>
  <c r="BD49" i="90"/>
  <c r="BD5" i="90" s="1"/>
  <c r="AI49" i="90"/>
  <c r="AI5" i="90" s="1"/>
  <c r="V66" i="90"/>
  <c r="V5" i="90" s="1"/>
  <c r="AR2" i="90"/>
  <c r="AR49" i="90"/>
  <c r="AR5" i="90" s="1"/>
  <c r="K66" i="90"/>
  <c r="K5" i="90" s="1"/>
  <c r="P66" i="90"/>
  <c r="P5" i="90" s="1"/>
  <c r="L66" i="90"/>
  <c r="L5" i="90" s="1"/>
  <c r="AB2" i="90"/>
  <c r="AH46" i="90"/>
  <c r="AF49" i="90"/>
  <c r="AF5" i="90" s="1"/>
  <c r="AH47" i="90"/>
  <c r="N66" i="90"/>
  <c r="N5" i="90" s="1"/>
  <c r="AH48" i="90"/>
  <c r="R66" i="90"/>
  <c r="R5" i="90" s="1"/>
  <c r="Q66" i="90"/>
  <c r="Q5" i="90" s="1"/>
  <c r="M66" i="90"/>
  <c r="M5" i="90" s="1"/>
  <c r="AC2" i="90"/>
  <c r="AC49" i="90"/>
  <c r="AC5" i="90" s="1"/>
  <c r="Y49" i="90"/>
  <c r="Y5" i="90" s="1"/>
  <c r="J66" i="90"/>
  <c r="J5" i="90" s="1"/>
  <c r="U63" i="90"/>
  <c r="J2" i="90"/>
  <c r="J4" i="90"/>
  <c r="U65" i="90"/>
  <c r="U4" i="90" s="1"/>
  <c r="U64" i="90"/>
  <c r="U3" i="90" s="1"/>
  <c r="J3" i="90"/>
  <c r="AU66" i="90"/>
  <c r="BH66" i="90"/>
  <c r="AU49" i="90" l="1"/>
  <c r="AU5" i="90" s="1"/>
  <c r="AH4" i="90"/>
  <c r="BH49" i="90"/>
  <c r="BH5" i="90" s="1"/>
  <c r="AH3" i="90"/>
  <c r="AH66" i="90"/>
  <c r="AH2" i="90"/>
  <c r="BU49" i="90"/>
  <c r="BU5" i="90" s="1"/>
  <c r="AH49" i="90"/>
  <c r="U2" i="90"/>
  <c r="U66" i="90"/>
  <c r="U5" i="90" s="1"/>
  <c r="AH5" i="90" l="1"/>
  <c r="I22" i="90"/>
  <c r="G53" i="15" s="1"/>
  <c r="G31" i="15" l="1"/>
  <c r="G9" i="15"/>
  <c r="I21" i="90"/>
  <c r="G52" i="15" s="1"/>
  <c r="J15" i="90"/>
  <c r="K9" i="90" s="1"/>
  <c r="J16" i="90"/>
  <c r="K10" i="90" s="1"/>
  <c r="G30" i="15" l="1"/>
  <c r="G8" i="15"/>
  <c r="J21" i="90"/>
  <c r="H52" i="15" s="1"/>
  <c r="K15" i="90"/>
  <c r="L9" i="90" s="1"/>
  <c r="J22" i="90"/>
  <c r="H53" i="15" s="1"/>
  <c r="K16" i="90"/>
  <c r="L10" i="90" s="1"/>
  <c r="H9" i="15" l="1"/>
  <c r="H31" i="15"/>
  <c r="H30" i="15"/>
  <c r="H8" i="15"/>
  <c r="K22" i="90"/>
  <c r="I53" i="15" s="1"/>
  <c r="L16" i="90"/>
  <c r="M10" i="90" s="1"/>
  <c r="K21" i="90"/>
  <c r="I52" i="15" s="1"/>
  <c r="I30" i="15" l="1"/>
  <c r="I8" i="15"/>
  <c r="I31" i="15"/>
  <c r="I9" i="15"/>
  <c r="L22" i="90"/>
  <c r="J53" i="15" s="1"/>
  <c r="M16" i="90"/>
  <c r="N10" i="90" s="1"/>
  <c r="L15" i="90"/>
  <c r="M9" i="90" s="1"/>
  <c r="J9" i="15" l="1"/>
  <c r="J31" i="15"/>
  <c r="M22" i="90"/>
  <c r="K53" i="15" s="1"/>
  <c r="N16" i="90"/>
  <c r="O10" i="90" s="1"/>
  <c r="L21" i="90"/>
  <c r="J52" i="15" s="1"/>
  <c r="M15" i="90"/>
  <c r="N9" i="90" s="1"/>
  <c r="J8" i="15" l="1"/>
  <c r="J30" i="15"/>
  <c r="K9" i="15"/>
  <c r="K31" i="15"/>
  <c r="M21" i="90"/>
  <c r="K52" i="15" s="1"/>
  <c r="N15" i="90"/>
  <c r="O9" i="90" s="1"/>
  <c r="N22" i="90"/>
  <c r="L53" i="15" s="1"/>
  <c r="O16" i="90"/>
  <c r="P10" i="90" s="1"/>
  <c r="L31" i="15" l="1"/>
  <c r="L9" i="15"/>
  <c r="K30" i="15"/>
  <c r="K8" i="15"/>
  <c r="N21" i="90"/>
  <c r="L52" i="15" s="1"/>
  <c r="O15" i="90"/>
  <c r="P9" i="90" s="1"/>
  <c r="I11" i="90"/>
  <c r="O22" i="90"/>
  <c r="M53" i="15" s="1"/>
  <c r="P16" i="90"/>
  <c r="Q10" i="90" s="1"/>
  <c r="I20" i="90"/>
  <c r="I17" i="90"/>
  <c r="U4" i="86" s="1"/>
  <c r="J11" i="90"/>
  <c r="M31" i="15" l="1"/>
  <c r="M9" i="15"/>
  <c r="L30" i="15"/>
  <c r="L8" i="15"/>
  <c r="I23" i="90"/>
  <c r="G51" i="15"/>
  <c r="G29" i="15" s="1"/>
  <c r="J14" i="90"/>
  <c r="K8" i="90" s="1"/>
  <c r="O21" i="90"/>
  <c r="M52" i="15" s="1"/>
  <c r="P15" i="90"/>
  <c r="Q9" i="90" s="1"/>
  <c r="P22" i="90"/>
  <c r="N53" i="15" s="1"/>
  <c r="Q16" i="90"/>
  <c r="R10" i="90" s="1"/>
  <c r="J20" i="90" l="1"/>
  <c r="H51" i="15" s="1"/>
  <c r="M30" i="15"/>
  <c r="M8" i="15"/>
  <c r="N9" i="15"/>
  <c r="N31" i="15"/>
  <c r="K14" i="90"/>
  <c r="L8" i="90" s="1"/>
  <c r="J17" i="90"/>
  <c r="V4" i="86" s="1"/>
  <c r="P21" i="90"/>
  <c r="N52" i="15" s="1"/>
  <c r="Q15" i="90"/>
  <c r="R9" i="90" s="1"/>
  <c r="R16" i="90"/>
  <c r="S10" i="90" s="1"/>
  <c r="Q22" i="90"/>
  <c r="O53" i="15" s="1"/>
  <c r="K20" i="90" l="1"/>
  <c r="K23" i="90" s="1"/>
  <c r="L11" i="90"/>
  <c r="J23" i="90"/>
  <c r="O9" i="15"/>
  <c r="O31" i="15"/>
  <c r="N8" i="15"/>
  <c r="N30" i="15"/>
  <c r="H29" i="15"/>
  <c r="H7" i="15"/>
  <c r="K11" i="90"/>
  <c r="K17" i="90"/>
  <c r="W4" i="86" s="1"/>
  <c r="X4" i="86" s="1"/>
  <c r="Q21" i="90"/>
  <c r="O52" i="15" s="1"/>
  <c r="R15" i="90"/>
  <c r="S9" i="90" s="1"/>
  <c r="R22" i="90"/>
  <c r="P53" i="15" s="1"/>
  <c r="S16" i="90"/>
  <c r="T10" i="90" s="1"/>
  <c r="I51" i="15" l="1"/>
  <c r="I7" i="15" s="1"/>
  <c r="P9" i="15"/>
  <c r="P31" i="15"/>
  <c r="O8" i="15"/>
  <c r="O30" i="15"/>
  <c r="L14" i="90"/>
  <c r="M8" i="90" s="1"/>
  <c r="S22" i="90"/>
  <c r="Q53" i="15" s="1"/>
  <c r="U10" i="90"/>
  <c r="R21" i="90"/>
  <c r="P52" i="15" s="1"/>
  <c r="S15" i="90"/>
  <c r="T9" i="90" s="1"/>
  <c r="I29" i="15" l="1"/>
  <c r="L17" i="90"/>
  <c r="Y4" i="86" s="1"/>
  <c r="M14" i="90"/>
  <c r="N8" i="90" s="1"/>
  <c r="P8" i="15"/>
  <c r="P30" i="15"/>
  <c r="Q31" i="15"/>
  <c r="Q9" i="15"/>
  <c r="L20" i="90"/>
  <c r="S21" i="90"/>
  <c r="Q52" i="15" s="1"/>
  <c r="U9" i="90"/>
  <c r="T16" i="90"/>
  <c r="N11" i="90" l="1"/>
  <c r="Q8" i="15"/>
  <c r="Q30" i="15"/>
  <c r="L23" i="90"/>
  <c r="J51" i="15"/>
  <c r="M11" i="90"/>
  <c r="M17" i="90"/>
  <c r="Z4" i="86" s="1"/>
  <c r="M20" i="90"/>
  <c r="T15" i="90"/>
  <c r="T21" i="90" s="1"/>
  <c r="T22" i="90"/>
  <c r="U16" i="90"/>
  <c r="V10" i="90" s="1"/>
  <c r="N14" i="90" l="1"/>
  <c r="O8" i="90" s="1"/>
  <c r="U21" i="90"/>
  <c r="B5" i="90" s="1"/>
  <c r="R52" i="15"/>
  <c r="U22" i="90"/>
  <c r="B6" i="90" s="1"/>
  <c r="R53" i="15"/>
  <c r="J7" i="15"/>
  <c r="J29" i="15"/>
  <c r="M23" i="90"/>
  <c r="K51" i="15"/>
  <c r="U15" i="90"/>
  <c r="V16" i="90"/>
  <c r="W10" i="90" s="1"/>
  <c r="B11" i="90"/>
  <c r="V9" i="90" l="1"/>
  <c r="V15" i="90" s="1"/>
  <c r="W9" i="90" s="1"/>
  <c r="N20" i="90"/>
  <c r="N23" i="90" s="1"/>
  <c r="N17" i="90"/>
  <c r="AA4" i="86" s="1"/>
  <c r="AB4" i="86" s="1"/>
  <c r="R9" i="15"/>
  <c r="R31" i="15"/>
  <c r="R8" i="15"/>
  <c r="R30" i="15"/>
  <c r="K7" i="15"/>
  <c r="K29" i="15"/>
  <c r="B10" i="90"/>
  <c r="V22" i="90"/>
  <c r="S53" i="15" s="1"/>
  <c r="W16" i="90"/>
  <c r="X10" i="90" s="1"/>
  <c r="O11" i="90"/>
  <c r="O14" i="90"/>
  <c r="P8" i="90" s="1"/>
  <c r="V21" i="90" l="1"/>
  <c r="S52" i="15" s="1"/>
  <c r="S8" i="15" s="1"/>
  <c r="L51" i="15"/>
  <c r="L7" i="15" s="1"/>
  <c r="S9" i="15"/>
  <c r="S31" i="15"/>
  <c r="W22" i="90"/>
  <c r="T53" i="15" s="1"/>
  <c r="W15" i="90"/>
  <c r="X9" i="90" s="1"/>
  <c r="O20" i="90"/>
  <c r="P14" i="90"/>
  <c r="Q8" i="90" s="1"/>
  <c r="O17" i="90"/>
  <c r="AC4" i="86" s="1"/>
  <c r="L29" i="15" l="1"/>
  <c r="S30" i="15"/>
  <c r="T31" i="15"/>
  <c r="T9" i="15"/>
  <c r="O23" i="90"/>
  <c r="M51" i="15"/>
  <c r="P20" i="90"/>
  <c r="P17" i="90"/>
  <c r="AD4" i="86" s="1"/>
  <c r="Q11" i="90"/>
  <c r="W21" i="90"/>
  <c r="T52" i="15" s="1"/>
  <c r="P11" i="90"/>
  <c r="X16" i="90"/>
  <c r="Y10" i="90" s="1"/>
  <c r="T30" i="15" l="1"/>
  <c r="T8" i="15"/>
  <c r="M7" i="15"/>
  <c r="M29" i="15"/>
  <c r="P23" i="90"/>
  <c r="N51" i="15"/>
  <c r="X22" i="90"/>
  <c r="U53" i="15" s="1"/>
  <c r="X15" i="90"/>
  <c r="Y9" i="90" s="1"/>
  <c r="Q14" i="90"/>
  <c r="R8" i="90" s="1"/>
  <c r="U31" i="15" l="1"/>
  <c r="U9" i="15"/>
  <c r="N29" i="15"/>
  <c r="N7" i="15"/>
  <c r="Y16" i="90"/>
  <c r="Z10" i="90" s="1"/>
  <c r="Q20" i="90"/>
  <c r="Q17" i="90"/>
  <c r="AE4" i="86" s="1"/>
  <c r="AF4" i="86" s="1"/>
  <c r="R11" i="90"/>
  <c r="X21" i="90"/>
  <c r="U52" i="15" s="1"/>
  <c r="Y15" i="90"/>
  <c r="Z9" i="90" s="1"/>
  <c r="U30" i="15" l="1"/>
  <c r="U8" i="15"/>
  <c r="Q23" i="90"/>
  <c r="O51" i="15"/>
  <c r="Y22" i="90"/>
  <c r="V53" i="15" s="1"/>
  <c r="Z16" i="90"/>
  <c r="AA10" i="90" s="1"/>
  <c r="R14" i="90"/>
  <c r="S8" i="90" s="1"/>
  <c r="Y21" i="90"/>
  <c r="V52" i="15" s="1"/>
  <c r="Z15" i="90"/>
  <c r="AA9" i="90" s="1"/>
  <c r="V30" i="15" l="1"/>
  <c r="V8" i="15"/>
  <c r="V9" i="15"/>
  <c r="V31" i="15"/>
  <c r="O29" i="15"/>
  <c r="O7" i="15"/>
  <c r="Z22" i="90"/>
  <c r="W53" i="15" s="1"/>
  <c r="AA16" i="90"/>
  <c r="AB10" i="90" s="1"/>
  <c r="R20" i="90"/>
  <c r="R17" i="90"/>
  <c r="AG4" i="86" s="1"/>
  <c r="S11" i="90"/>
  <c r="Z21" i="90"/>
  <c r="W52" i="15" s="1"/>
  <c r="AA15" i="90"/>
  <c r="AB9" i="90" s="1"/>
  <c r="W9" i="15" l="1"/>
  <c r="W31" i="15"/>
  <c r="W30" i="15"/>
  <c r="W8" i="15"/>
  <c r="R23" i="90"/>
  <c r="P51" i="15"/>
  <c r="AB16" i="90"/>
  <c r="AC10" i="90" s="1"/>
  <c r="AA22" i="90"/>
  <c r="X53" i="15" s="1"/>
  <c r="AA21" i="90"/>
  <c r="X52" i="15" s="1"/>
  <c r="AB15" i="90"/>
  <c r="AC9" i="90" s="1"/>
  <c r="S14" i="90"/>
  <c r="T8" i="90" s="1"/>
  <c r="X31" i="15" l="1"/>
  <c r="X9" i="15"/>
  <c r="X30" i="15"/>
  <c r="X8" i="15"/>
  <c r="P29" i="15"/>
  <c r="P7" i="15"/>
  <c r="AB21" i="90"/>
  <c r="Y52" i="15" s="1"/>
  <c r="AC15" i="90"/>
  <c r="AD9" i="90" s="1"/>
  <c r="AB22" i="90"/>
  <c r="Y53" i="15" s="1"/>
  <c r="AC16" i="90"/>
  <c r="AD10" i="90" s="1"/>
  <c r="S20" i="90"/>
  <c r="S17" i="90"/>
  <c r="AH4" i="86" s="1"/>
  <c r="Y8" i="15" l="1"/>
  <c r="Y30" i="15"/>
  <c r="Y31" i="15"/>
  <c r="Y9" i="15"/>
  <c r="S23" i="90"/>
  <c r="Q51" i="15"/>
  <c r="AC22" i="90"/>
  <c r="Z53" i="15" s="1"/>
  <c r="AD16" i="90"/>
  <c r="AE10" i="90" s="1"/>
  <c r="T11" i="90"/>
  <c r="U8" i="90"/>
  <c r="T14" i="90"/>
  <c r="AC21" i="90"/>
  <c r="Z52" i="15" s="1"/>
  <c r="AD15" i="90"/>
  <c r="AE9" i="90" s="1"/>
  <c r="U11" i="90" l="1"/>
  <c r="Z9" i="15"/>
  <c r="Z31" i="15"/>
  <c r="Z8" i="15"/>
  <c r="Z30" i="15"/>
  <c r="Q7" i="15"/>
  <c r="Q29" i="15"/>
  <c r="AD21" i="90"/>
  <c r="AA52" i="15" s="1"/>
  <c r="AE15" i="90"/>
  <c r="AF9" i="90" s="1"/>
  <c r="AD22" i="90"/>
  <c r="AA53" i="15" s="1"/>
  <c r="AE16" i="90"/>
  <c r="AF10" i="90" s="1"/>
  <c r="T17" i="90"/>
  <c r="AI4" i="86" s="1"/>
  <c r="AJ4" i="86" s="1"/>
  <c r="AK4" i="86" s="1"/>
  <c r="U14" i="90"/>
  <c r="V8" i="90" s="1"/>
  <c r="T20" i="90"/>
  <c r="AA8" i="15" l="1"/>
  <c r="AA30" i="15"/>
  <c r="AA31" i="15"/>
  <c r="AA9" i="15"/>
  <c r="T23" i="90"/>
  <c r="R51" i="15"/>
  <c r="AF15" i="90"/>
  <c r="AG9" i="90" s="1"/>
  <c r="AE21" i="90"/>
  <c r="AB52" i="15" s="1"/>
  <c r="AE22" i="90"/>
  <c r="AB53" i="15" s="1"/>
  <c r="AF16" i="90"/>
  <c r="AG10" i="90" s="1"/>
  <c r="U20" i="90"/>
  <c r="U23" i="90" s="1"/>
  <c r="U17" i="90"/>
  <c r="B12" i="90" s="1"/>
  <c r="V14" i="90"/>
  <c r="W8" i="90" s="1"/>
  <c r="B9" i="90"/>
  <c r="AB30" i="15" l="1"/>
  <c r="AB8" i="15"/>
  <c r="AB31" i="15"/>
  <c r="AB9" i="15"/>
  <c r="R29" i="15"/>
  <c r="R7" i="15"/>
  <c r="AF22" i="90"/>
  <c r="AC53" i="15" s="1"/>
  <c r="AH10" i="90"/>
  <c r="AF21" i="90"/>
  <c r="AC52" i="15" s="1"/>
  <c r="AH9" i="90"/>
  <c r="V11" i="90"/>
  <c r="V20" i="90"/>
  <c r="V17" i="90"/>
  <c r="AL4" i="86" s="1"/>
  <c r="W11" i="90"/>
  <c r="B4" i="90"/>
  <c r="B7" i="90" s="1"/>
  <c r="B18" i="90" s="1"/>
  <c r="AC31" i="15" l="1"/>
  <c r="AC9" i="15"/>
  <c r="AC30" i="15"/>
  <c r="AC8" i="15"/>
  <c r="V23" i="90"/>
  <c r="S51" i="15"/>
  <c r="W14" i="90"/>
  <c r="X8" i="90" s="1"/>
  <c r="AG15" i="90"/>
  <c r="AG16" i="90"/>
  <c r="S7" i="15" l="1"/>
  <c r="S29" i="15"/>
  <c r="AG22" i="90"/>
  <c r="AH16" i="90"/>
  <c r="AI10" i="90" s="1"/>
  <c r="W17" i="90"/>
  <c r="AM4" i="86" s="1"/>
  <c r="W20" i="90"/>
  <c r="X14" i="90"/>
  <c r="Y8" i="90" s="1"/>
  <c r="AG21" i="90"/>
  <c r="AH15" i="90"/>
  <c r="AI9" i="90" s="1"/>
  <c r="AH21" i="90" l="1"/>
  <c r="C5" i="90" s="1"/>
  <c r="AD52" i="15"/>
  <c r="AH22" i="90"/>
  <c r="C6" i="90" s="1"/>
  <c r="AD53" i="15"/>
  <c r="W23" i="90"/>
  <c r="T51" i="15"/>
  <c r="X20" i="90"/>
  <c r="X17" i="90"/>
  <c r="AN4" i="86" s="1"/>
  <c r="AO4" i="86" s="1"/>
  <c r="Y11" i="90"/>
  <c r="C10" i="90"/>
  <c r="X11" i="90"/>
  <c r="AI16" i="90"/>
  <c r="AJ10" i="90" s="1"/>
  <c r="C11" i="90"/>
  <c r="AD31" i="15" l="1"/>
  <c r="AD9" i="15"/>
  <c r="AD30" i="15"/>
  <c r="AD8" i="15"/>
  <c r="X23" i="90"/>
  <c r="U51" i="15"/>
  <c r="T29" i="15"/>
  <c r="T7" i="15"/>
  <c r="Y14" i="90"/>
  <c r="Z8" i="90" s="1"/>
  <c r="AI15" i="90"/>
  <c r="AJ9" i="90" s="1"/>
  <c r="AI22" i="90"/>
  <c r="AE53" i="15" s="1"/>
  <c r="AJ16" i="90"/>
  <c r="AK10" i="90" s="1"/>
  <c r="Y20" i="90" l="1"/>
  <c r="Y23" i="90" s="1"/>
  <c r="Z14" i="90"/>
  <c r="AA8" i="90" s="1"/>
  <c r="AE31" i="15"/>
  <c r="AE9" i="15"/>
  <c r="U29" i="15"/>
  <c r="U7" i="15"/>
  <c r="Y17" i="90"/>
  <c r="AP4" i="86" s="1"/>
  <c r="AJ22" i="90"/>
  <c r="AF53" i="15" s="1"/>
  <c r="AI21" i="90"/>
  <c r="AE52" i="15" s="1"/>
  <c r="V51" i="15" l="1"/>
  <c r="V29" i="15" s="1"/>
  <c r="AA11" i="90"/>
  <c r="AE8" i="15"/>
  <c r="AE30" i="15"/>
  <c r="AF9" i="15"/>
  <c r="AF31" i="15"/>
  <c r="Z20" i="90"/>
  <c r="Z11" i="90"/>
  <c r="Z17" i="90"/>
  <c r="AQ4" i="86" s="1"/>
  <c r="AJ15" i="90"/>
  <c r="AK9" i="90" s="1"/>
  <c r="AK16" i="90"/>
  <c r="AL10" i="90" s="1"/>
  <c r="V7" i="15" l="1"/>
  <c r="AA14" i="90"/>
  <c r="AB8" i="90" s="1"/>
  <c r="AB11" i="90" s="1"/>
  <c r="Z23" i="90"/>
  <c r="W51" i="15"/>
  <c r="AA20" i="90"/>
  <c r="AA17" i="90"/>
  <c r="AR4" i="86" s="1"/>
  <c r="AS4" i="86" s="1"/>
  <c r="AJ21" i="90"/>
  <c r="AF52" i="15" s="1"/>
  <c r="AK15" i="90"/>
  <c r="AL9" i="90" s="1"/>
  <c r="AK22" i="90"/>
  <c r="AG53" i="15" s="1"/>
  <c r="AL16" i="90"/>
  <c r="AM10" i="90" s="1"/>
  <c r="AG9" i="15" l="1"/>
  <c r="AG31" i="15"/>
  <c r="AF30" i="15"/>
  <c r="AF8" i="15"/>
  <c r="AA23" i="90"/>
  <c r="X51" i="15"/>
  <c r="W29" i="15"/>
  <c r="W7" i="15"/>
  <c r="AL22" i="90"/>
  <c r="AH53" i="15" s="1"/>
  <c r="AM16" i="90"/>
  <c r="AN10" i="90" s="1"/>
  <c r="AB14" i="90"/>
  <c r="AC8" i="90" s="1"/>
  <c r="AK21" i="90"/>
  <c r="AG52" i="15" s="1"/>
  <c r="AL15" i="90"/>
  <c r="AM9" i="90" s="1"/>
  <c r="AG30" i="15" l="1"/>
  <c r="AG8" i="15"/>
  <c r="AH9" i="15"/>
  <c r="AH31" i="15"/>
  <c r="X7" i="15"/>
  <c r="X29" i="15"/>
  <c r="AM22" i="90"/>
  <c r="AI53" i="15" s="1"/>
  <c r="AN16" i="90"/>
  <c r="AO10" i="90" s="1"/>
  <c r="AL21" i="90"/>
  <c r="AH52" i="15" s="1"/>
  <c r="AM15" i="90"/>
  <c r="AN9" i="90" s="1"/>
  <c r="AB17" i="90"/>
  <c r="AT4" i="86" s="1"/>
  <c r="AB20" i="90"/>
  <c r="AC11" i="90"/>
  <c r="AI9" i="15" l="1"/>
  <c r="AI31" i="15"/>
  <c r="AH30" i="15"/>
  <c r="AH8" i="15"/>
  <c r="AB23" i="90"/>
  <c r="Y51" i="15"/>
  <c r="AM21" i="90"/>
  <c r="AI52" i="15" s="1"/>
  <c r="AN15" i="90"/>
  <c r="AO9" i="90" s="1"/>
  <c r="AN22" i="90"/>
  <c r="AJ53" i="15" s="1"/>
  <c r="AO16" i="90"/>
  <c r="AP10" i="90" s="1"/>
  <c r="AC14" i="90"/>
  <c r="AD8" i="90" s="1"/>
  <c r="AI30" i="15" l="1"/>
  <c r="AI8" i="15"/>
  <c r="AJ9" i="15"/>
  <c r="AJ31" i="15"/>
  <c r="Y7" i="15"/>
  <c r="Y29" i="15"/>
  <c r="AN21" i="90"/>
  <c r="AJ52" i="15" s="1"/>
  <c r="AO15" i="90"/>
  <c r="AP9" i="90" s="1"/>
  <c r="AO22" i="90"/>
  <c r="AK53" i="15" s="1"/>
  <c r="AP16" i="90"/>
  <c r="AQ10" i="90" s="1"/>
  <c r="AC20" i="90"/>
  <c r="AD11" i="90"/>
  <c r="AC17" i="90"/>
  <c r="AU4" i="86" s="1"/>
  <c r="AJ8" i="15" l="1"/>
  <c r="AJ30" i="15"/>
  <c r="AK31" i="15"/>
  <c r="AK9" i="15"/>
  <c r="AC23" i="90"/>
  <c r="Z51" i="15"/>
  <c r="AD14" i="90"/>
  <c r="AE8" i="90" s="1"/>
  <c r="AP22" i="90"/>
  <c r="AL53" i="15" s="1"/>
  <c r="AQ16" i="90"/>
  <c r="AR10" i="90" s="1"/>
  <c r="AP15" i="90"/>
  <c r="AQ9" i="90" s="1"/>
  <c r="AO21" i="90"/>
  <c r="AK52" i="15" s="1"/>
  <c r="AE11" i="90" l="1"/>
  <c r="AL31" i="15"/>
  <c r="AL9" i="15"/>
  <c r="AK8" i="15"/>
  <c r="AK30" i="15"/>
  <c r="Z7" i="15"/>
  <c r="Z29" i="15"/>
  <c r="AD17" i="90"/>
  <c r="AV4" i="86" s="1"/>
  <c r="AW4" i="86" s="1"/>
  <c r="AD20" i="90"/>
  <c r="AP21" i="90"/>
  <c r="AL52" i="15" s="1"/>
  <c r="AQ15" i="90"/>
  <c r="AR9" i="90" s="1"/>
  <c r="AQ22" i="90"/>
  <c r="AM53" i="15" s="1"/>
  <c r="AR16" i="90"/>
  <c r="AS10" i="90" s="1"/>
  <c r="AE14" i="90" l="1"/>
  <c r="AM9" i="15"/>
  <c r="AM31" i="15"/>
  <c r="AL8" i="15"/>
  <c r="AL30" i="15"/>
  <c r="AD23" i="90"/>
  <c r="AA51" i="15"/>
  <c r="AQ21" i="90"/>
  <c r="AM52" i="15" s="1"/>
  <c r="AR15" i="90"/>
  <c r="AS9" i="90" s="1"/>
  <c r="AR22" i="90"/>
  <c r="AN53" i="15" s="1"/>
  <c r="AS16" i="90"/>
  <c r="AT10" i="90" s="1"/>
  <c r="AF8" i="90" l="1"/>
  <c r="AF11" i="90" s="1"/>
  <c r="AE20" i="90"/>
  <c r="AB51" i="15" s="1"/>
  <c r="AE17" i="90"/>
  <c r="AX4" i="86" s="1"/>
  <c r="AM30" i="15"/>
  <c r="AM8" i="15"/>
  <c r="AN9" i="15"/>
  <c r="AN31" i="15"/>
  <c r="AA7" i="15"/>
  <c r="AA29" i="15"/>
  <c r="AR21" i="90"/>
  <c r="AN52" i="15" s="1"/>
  <c r="AS15" i="90"/>
  <c r="AT9" i="90" s="1"/>
  <c r="AS22" i="90"/>
  <c r="AO53" i="15" s="1"/>
  <c r="AU10" i="90"/>
  <c r="AF14" i="90" l="1"/>
  <c r="AG8" i="90" s="1"/>
  <c r="AE23" i="90"/>
  <c r="AO9" i="15"/>
  <c r="AO31" i="15"/>
  <c r="AN30" i="15"/>
  <c r="AN8" i="15"/>
  <c r="AB29" i="15"/>
  <c r="AB7" i="15"/>
  <c r="AS21" i="90"/>
  <c r="AO52" i="15" s="1"/>
  <c r="AU9" i="90"/>
  <c r="AT16" i="90"/>
  <c r="AF17" i="90" l="1"/>
  <c r="AY4" i="86" s="1"/>
  <c r="AG14" i="90"/>
  <c r="AG17" i="90" s="1"/>
  <c r="AZ4" i="86" s="1"/>
  <c r="BA4" i="86" s="1"/>
  <c r="BB4" i="86" s="1"/>
  <c r="AF20" i="90"/>
  <c r="AF23" i="90" s="1"/>
  <c r="AO30" i="15"/>
  <c r="AO8" i="15"/>
  <c r="AG20" i="90"/>
  <c r="AT22" i="90"/>
  <c r="AU16" i="90"/>
  <c r="AV10" i="90" s="1"/>
  <c r="AT15" i="90"/>
  <c r="AG11" i="90"/>
  <c r="AH8" i="90"/>
  <c r="AC51" i="15" l="1"/>
  <c r="AH14" i="90"/>
  <c r="AI8" i="90" s="1"/>
  <c r="AI14" i="90" s="1"/>
  <c r="AJ8" i="90" s="1"/>
  <c r="AH11" i="90"/>
  <c r="AU22" i="90"/>
  <c r="D6" i="90" s="1"/>
  <c r="AP53" i="15"/>
  <c r="AG23" i="90"/>
  <c r="AD51" i="15"/>
  <c r="AC29" i="15"/>
  <c r="AC7" i="15"/>
  <c r="AT21" i="90"/>
  <c r="AU15" i="90"/>
  <c r="AV9" i="90" s="1"/>
  <c r="AV16" i="90"/>
  <c r="AW10" i="90" s="1"/>
  <c r="D11" i="90"/>
  <c r="AH17" i="90"/>
  <c r="C12" i="90" s="1"/>
  <c r="C9" i="90"/>
  <c r="AH20" i="90"/>
  <c r="AH23" i="90" s="1"/>
  <c r="AU21" i="90" l="1"/>
  <c r="D5" i="90" s="1"/>
  <c r="AP52" i="15"/>
  <c r="AP9" i="15"/>
  <c r="AP31" i="15"/>
  <c r="AD29" i="15"/>
  <c r="AD7" i="15"/>
  <c r="AI20" i="90"/>
  <c r="AI17" i="90"/>
  <c r="BC4" i="86" s="1"/>
  <c r="AJ11" i="90"/>
  <c r="AV22" i="90"/>
  <c r="AQ53" i="15" s="1"/>
  <c r="C4" i="90"/>
  <c r="C7" i="90" s="1"/>
  <c r="C18" i="90" s="1"/>
  <c r="AI11" i="90"/>
  <c r="AV15" i="90"/>
  <c r="AW9" i="90" s="1"/>
  <c r="D10" i="90"/>
  <c r="AQ9" i="15" l="1"/>
  <c r="AQ31" i="15"/>
  <c r="AP30" i="15"/>
  <c r="AP8" i="15"/>
  <c r="AI23" i="90"/>
  <c r="AE51" i="15"/>
  <c r="AW16" i="90"/>
  <c r="AX10" i="90" s="1"/>
  <c r="AV21" i="90"/>
  <c r="AQ52" i="15" s="1"/>
  <c r="AJ14" i="90"/>
  <c r="AK8" i="90" s="1"/>
  <c r="AQ30" i="15" l="1"/>
  <c r="AQ8" i="15"/>
  <c r="AE7" i="15"/>
  <c r="AE29" i="15"/>
  <c r="AJ20" i="90"/>
  <c r="AJ17" i="90"/>
  <c r="BD4" i="86" s="1"/>
  <c r="AK14" i="90"/>
  <c r="AL8" i="90" s="1"/>
  <c r="AW15" i="90"/>
  <c r="AX9" i="90" s="1"/>
  <c r="AW22" i="90"/>
  <c r="AR53" i="15" s="1"/>
  <c r="AX16" i="90"/>
  <c r="AY10" i="90" s="1"/>
  <c r="AR31" i="15" l="1"/>
  <c r="AR9" i="15"/>
  <c r="AJ23" i="90"/>
  <c r="AF51" i="15"/>
  <c r="AL11" i="90"/>
  <c r="AK20" i="90"/>
  <c r="AK17" i="90"/>
  <c r="BE4" i="86" s="1"/>
  <c r="BF4" i="86" s="1"/>
  <c r="AK11" i="90"/>
  <c r="AW21" i="90"/>
  <c r="AR52" i="15" s="1"/>
  <c r="AX15" i="90"/>
  <c r="AY9" i="90" s="1"/>
  <c r="AX22" i="90"/>
  <c r="AS53" i="15" s="1"/>
  <c r="AY16" i="90"/>
  <c r="AZ10" i="90" s="1"/>
  <c r="AS9" i="15" l="1"/>
  <c r="AS31" i="15"/>
  <c r="AR30" i="15"/>
  <c r="AR8" i="15"/>
  <c r="AF54" i="15"/>
  <c r="AF29" i="15"/>
  <c r="AF7" i="15"/>
  <c r="AK23" i="90"/>
  <c r="AG51" i="15"/>
  <c r="AL14" i="90"/>
  <c r="AM8" i="90" s="1"/>
  <c r="AY22" i="90"/>
  <c r="AT53" i="15" s="1"/>
  <c r="AZ16" i="90"/>
  <c r="BA10" i="90" s="1"/>
  <c r="AX21" i="90"/>
  <c r="AS52" i="15" s="1"/>
  <c r="AY15" i="90"/>
  <c r="AZ9" i="90" s="1"/>
  <c r="AL17" i="90" l="1"/>
  <c r="BG4" i="86" s="1"/>
  <c r="AM14" i="90"/>
  <c r="AN8" i="90" s="1"/>
  <c r="AS8" i="15"/>
  <c r="AS30" i="15"/>
  <c r="AT31" i="15"/>
  <c r="AT9" i="15"/>
  <c r="AG54" i="15"/>
  <c r="AG29" i="15"/>
  <c r="AG7" i="15"/>
  <c r="AL20" i="90"/>
  <c r="AZ22" i="90"/>
  <c r="AU53" i="15" s="1"/>
  <c r="BA16" i="90"/>
  <c r="BB10" i="90" s="1"/>
  <c r="AY21" i="90"/>
  <c r="AT52" i="15" s="1"/>
  <c r="AZ15" i="90"/>
  <c r="BA9" i="90" s="1"/>
  <c r="AU9" i="15" l="1"/>
  <c r="AU31" i="15"/>
  <c r="AT30" i="15"/>
  <c r="AT8" i="15"/>
  <c r="AL23" i="90"/>
  <c r="AH51" i="15"/>
  <c r="AM11" i="90"/>
  <c r="BA22" i="90"/>
  <c r="AV53" i="15" s="1"/>
  <c r="BB16" i="90"/>
  <c r="BC10" i="90" s="1"/>
  <c r="AM17" i="90"/>
  <c r="BH4" i="86" s="1"/>
  <c r="AM20" i="90"/>
  <c r="AN14" i="90"/>
  <c r="AO8" i="90" s="1"/>
  <c r="AZ21" i="90"/>
  <c r="AU52" i="15" s="1"/>
  <c r="BA15" i="90"/>
  <c r="BB9" i="90" s="1"/>
  <c r="AV31" i="15" l="1"/>
  <c r="AV9" i="15"/>
  <c r="AU8" i="15"/>
  <c r="AU30" i="15"/>
  <c r="AM23" i="90"/>
  <c r="AI51" i="15"/>
  <c r="AH54" i="15"/>
  <c r="AH29" i="15"/>
  <c r="AH7" i="15"/>
  <c r="BB22" i="90"/>
  <c r="AW53" i="15" s="1"/>
  <c r="BC16" i="90"/>
  <c r="BD10" i="90" s="1"/>
  <c r="BA21" i="90"/>
  <c r="AV52" i="15" s="1"/>
  <c r="BB15" i="90"/>
  <c r="BC9" i="90" s="1"/>
  <c r="AN17" i="90"/>
  <c r="BI4" i="86" s="1"/>
  <c r="BJ4" i="86" s="1"/>
  <c r="AN20" i="90"/>
  <c r="AO11" i="90"/>
  <c r="AN11" i="90"/>
  <c r="AV30" i="15" l="1"/>
  <c r="AV8" i="15"/>
  <c r="AW31" i="15"/>
  <c r="AW9" i="15"/>
  <c r="AI54" i="15"/>
  <c r="AI29" i="15"/>
  <c r="AI7" i="15"/>
  <c r="AN23" i="90"/>
  <c r="AJ51" i="15"/>
  <c r="BB21" i="90"/>
  <c r="AW52" i="15" s="1"/>
  <c r="BC15" i="90"/>
  <c r="BD9" i="90" s="1"/>
  <c r="BC22" i="90"/>
  <c r="AX53" i="15" s="1"/>
  <c r="BD16" i="90"/>
  <c r="BE10" i="90" s="1"/>
  <c r="AO14" i="90"/>
  <c r="AP8" i="90" s="1"/>
  <c r="AX31" i="15" l="1"/>
  <c r="AX9" i="15"/>
  <c r="AW30" i="15"/>
  <c r="AW8" i="15"/>
  <c r="AJ54" i="15"/>
  <c r="AJ7" i="15"/>
  <c r="AJ29" i="15"/>
  <c r="BC21" i="90"/>
  <c r="AX52" i="15" s="1"/>
  <c r="BD15" i="90"/>
  <c r="BE9" i="90" s="1"/>
  <c r="BD22" i="90"/>
  <c r="AY53" i="15" s="1"/>
  <c r="BE16" i="90"/>
  <c r="BF10" i="90" s="1"/>
  <c r="AO20" i="90"/>
  <c r="AO17" i="90"/>
  <c r="BK4" i="86" s="1"/>
  <c r="AP11" i="90"/>
  <c r="AX30" i="15" l="1"/>
  <c r="AX8" i="15"/>
  <c r="AY9" i="15"/>
  <c r="AY31" i="15"/>
  <c r="AO23" i="90"/>
  <c r="AK51" i="15"/>
  <c r="AP14" i="90"/>
  <c r="AQ8" i="90" s="1"/>
  <c r="BE22" i="90"/>
  <c r="AZ53" i="15" s="1"/>
  <c r="BF16" i="90"/>
  <c r="BG10" i="90" s="1"/>
  <c r="BD21" i="90"/>
  <c r="AY52" i="15" s="1"/>
  <c r="BE15" i="90"/>
  <c r="BF9" i="90" s="1"/>
  <c r="AP20" i="90" l="1"/>
  <c r="AP23" i="90" s="1"/>
  <c r="AQ11" i="90"/>
  <c r="AZ31" i="15"/>
  <c r="AZ9" i="15"/>
  <c r="AY30" i="15"/>
  <c r="AY8" i="15"/>
  <c r="AK7" i="15"/>
  <c r="AK54" i="15"/>
  <c r="AK29" i="15"/>
  <c r="AP17" i="90"/>
  <c r="BL4" i="86" s="1"/>
  <c r="BF22" i="90"/>
  <c r="BA53" i="15" s="1"/>
  <c r="BH10" i="90"/>
  <c r="BE21" i="90"/>
  <c r="AZ52" i="15" s="1"/>
  <c r="BF15" i="90"/>
  <c r="BG9" i="90" s="1"/>
  <c r="AL51" i="15" l="1"/>
  <c r="AL54" i="15" s="1"/>
  <c r="BA9" i="15"/>
  <c r="BA31" i="15"/>
  <c r="AZ30" i="15"/>
  <c r="AZ8" i="15"/>
  <c r="AQ14" i="90"/>
  <c r="AR8" i="90" s="1"/>
  <c r="BF21" i="90"/>
  <c r="BA52" i="15" s="1"/>
  <c r="BH9" i="90"/>
  <c r="BG16" i="90"/>
  <c r="AL7" i="15" l="1"/>
  <c r="AL29" i="15"/>
  <c r="BA30" i="15"/>
  <c r="BA8" i="15"/>
  <c r="AQ17" i="90"/>
  <c r="BM4" i="86" s="1"/>
  <c r="BN4" i="86" s="1"/>
  <c r="AQ20" i="90"/>
  <c r="BH16" i="90"/>
  <c r="BI10" i="90" s="1"/>
  <c r="BG22" i="90"/>
  <c r="BG15" i="90"/>
  <c r="BH22" i="90" l="1"/>
  <c r="E6" i="90" s="1"/>
  <c r="BB53" i="15"/>
  <c r="AQ23" i="90"/>
  <c r="AM51" i="15"/>
  <c r="AR11" i="90"/>
  <c r="AR14" i="90"/>
  <c r="AS8" i="90" s="1"/>
  <c r="BG21" i="90"/>
  <c r="BH15" i="90"/>
  <c r="BI9" i="90" s="1"/>
  <c r="BI16" i="90"/>
  <c r="BJ10" i="90" s="1"/>
  <c r="E11" i="90"/>
  <c r="BH21" i="90" l="1"/>
  <c r="E5" i="90" s="1"/>
  <c r="BB52" i="15"/>
  <c r="BB31" i="15"/>
  <c r="BB9" i="15"/>
  <c r="AM54" i="15"/>
  <c r="AM7" i="15"/>
  <c r="AM29" i="15"/>
  <c r="AR20" i="90"/>
  <c r="AR17" i="90"/>
  <c r="BO4" i="86" s="1"/>
  <c r="AS11" i="90"/>
  <c r="BI22" i="90"/>
  <c r="BC53" i="15" s="1"/>
  <c r="BJ16" i="90"/>
  <c r="BK10" i="90" s="1"/>
  <c r="E10" i="90"/>
  <c r="BC9" i="15" l="1"/>
  <c r="BC31" i="15"/>
  <c r="BB30" i="15"/>
  <c r="BB8" i="15"/>
  <c r="AR23" i="90"/>
  <c r="AN51" i="15"/>
  <c r="AS14" i="90"/>
  <c r="AT8" i="90" s="1"/>
  <c r="BJ22" i="90"/>
  <c r="BD53" i="15" s="1"/>
  <c r="BI15" i="90"/>
  <c r="BJ9" i="90" s="1"/>
  <c r="AS20" i="90" l="1"/>
  <c r="AO51" i="15" s="1"/>
  <c r="BD9" i="15"/>
  <c r="BD31" i="15"/>
  <c r="AN54" i="15"/>
  <c r="AN29" i="15"/>
  <c r="AN7" i="15"/>
  <c r="AS17" i="90"/>
  <c r="BP4" i="86" s="1"/>
  <c r="AU8" i="90"/>
  <c r="BI21" i="90"/>
  <c r="BC52" i="15" s="1"/>
  <c r="BJ15" i="90"/>
  <c r="BK9" i="90" s="1"/>
  <c r="BK16" i="90"/>
  <c r="BL10" i="90" s="1"/>
  <c r="AS23" i="90" l="1"/>
  <c r="AU11" i="90"/>
  <c r="BC30" i="15"/>
  <c r="BC8" i="15"/>
  <c r="AO54" i="15"/>
  <c r="AO29" i="15"/>
  <c r="AO7" i="15"/>
  <c r="AT14" i="90"/>
  <c r="AT20" i="90" s="1"/>
  <c r="AT11" i="90"/>
  <c r="BJ21" i="90"/>
  <c r="BD52" i="15" s="1"/>
  <c r="BK22" i="90"/>
  <c r="BE53" i="15" s="1"/>
  <c r="BD8" i="15" l="1"/>
  <c r="BD30" i="15"/>
  <c r="BE31" i="15"/>
  <c r="BE9" i="15"/>
  <c r="AT23" i="90"/>
  <c r="AP51" i="15"/>
  <c r="AU14" i="90"/>
  <c r="AV8" i="90" s="1"/>
  <c r="AT17" i="90"/>
  <c r="BQ4" i="86" s="1"/>
  <c r="BR4" i="86" s="1"/>
  <c r="BS4" i="86" s="1"/>
  <c r="AU20" i="90"/>
  <c r="AU23" i="90" s="1"/>
  <c r="BK15" i="90"/>
  <c r="BL9" i="90" s="1"/>
  <c r="BL16" i="90"/>
  <c r="BM10" i="90" s="1"/>
  <c r="AU17" i="90" l="1"/>
  <c r="D12" i="90" s="1"/>
  <c r="AV14" i="90"/>
  <c r="AW8" i="90" s="1"/>
  <c r="D9" i="90"/>
  <c r="AP54" i="15"/>
  <c r="AP29" i="15"/>
  <c r="AP7" i="15"/>
  <c r="D4" i="90"/>
  <c r="D7" i="90" s="1"/>
  <c r="BL22" i="90"/>
  <c r="BF53" i="15" s="1"/>
  <c r="BM16" i="90"/>
  <c r="BN10" i="90" s="1"/>
  <c r="BK21" i="90"/>
  <c r="BE52" i="15" s="1"/>
  <c r="BL15" i="90"/>
  <c r="BM9" i="90" s="1"/>
  <c r="D18" i="90" l="1"/>
  <c r="AV11" i="90"/>
  <c r="BE8" i="15"/>
  <c r="BE30" i="15"/>
  <c r="BF31" i="15"/>
  <c r="BF9" i="15"/>
  <c r="AV17" i="90"/>
  <c r="BT4" i="86" s="1"/>
  <c r="AV20" i="90"/>
  <c r="AW11" i="90"/>
  <c r="BM22" i="90"/>
  <c r="BG53" i="15" s="1"/>
  <c r="BN16" i="90"/>
  <c r="BO10" i="90" s="1"/>
  <c r="BL21" i="90"/>
  <c r="BF52" i="15" s="1"/>
  <c r="BM15" i="90"/>
  <c r="BN9" i="90" s="1"/>
  <c r="BG9" i="15" l="1"/>
  <c r="BG31" i="15"/>
  <c r="BF30" i="15"/>
  <c r="BF8" i="15"/>
  <c r="AV23" i="90"/>
  <c r="AQ51" i="15"/>
  <c r="AW14" i="90"/>
  <c r="AX8" i="90" s="1"/>
  <c r="BO16" i="90"/>
  <c r="BP10" i="90" s="1"/>
  <c r="BN22" i="90"/>
  <c r="BH53" i="15" s="1"/>
  <c r="BM21" i="90"/>
  <c r="BG52" i="15" s="1"/>
  <c r="BN15" i="90"/>
  <c r="BO9" i="90" s="1"/>
  <c r="BH9" i="15" l="1"/>
  <c r="BH31" i="15"/>
  <c r="BG8" i="15"/>
  <c r="BG30" i="15"/>
  <c r="AQ29" i="15"/>
  <c r="AQ7" i="15"/>
  <c r="AW17" i="90"/>
  <c r="BU4" i="86" s="1"/>
  <c r="AW20" i="90"/>
  <c r="AX14" i="90"/>
  <c r="AY8" i="90" s="1"/>
  <c r="AX11" i="90"/>
  <c r="BO22" i="90"/>
  <c r="BI53" i="15" s="1"/>
  <c r="BP16" i="90"/>
  <c r="BQ10" i="90" s="1"/>
  <c r="BN21" i="90"/>
  <c r="BH52" i="15" s="1"/>
  <c r="BO15" i="90"/>
  <c r="BP9" i="90" s="1"/>
  <c r="BH30" i="15" l="1"/>
  <c r="BH8" i="15"/>
  <c r="BI9" i="15"/>
  <c r="BI31" i="15"/>
  <c r="AW23" i="90"/>
  <c r="AR51" i="15"/>
  <c r="AX20" i="90"/>
  <c r="AX17" i="90"/>
  <c r="BV4" i="86" s="1"/>
  <c r="BW4" i="86" s="1"/>
  <c r="AY11" i="90"/>
  <c r="BO21" i="90"/>
  <c r="BI52" i="15" s="1"/>
  <c r="BP15" i="90"/>
  <c r="BQ9" i="90" s="1"/>
  <c r="BP22" i="90"/>
  <c r="BJ53" i="15" s="1"/>
  <c r="BQ16" i="90"/>
  <c r="BR10" i="90" s="1"/>
  <c r="BJ31" i="15" l="1"/>
  <c r="BJ9" i="15"/>
  <c r="BI30" i="15"/>
  <c r="BI8" i="15"/>
  <c r="AX23" i="90"/>
  <c r="AS51" i="15"/>
  <c r="AR29" i="15"/>
  <c r="AR7" i="15"/>
  <c r="AY14" i="90"/>
  <c r="AZ8" i="90" s="1"/>
  <c r="BP21" i="90"/>
  <c r="BJ52" i="15" s="1"/>
  <c r="BQ15" i="90"/>
  <c r="BR9" i="90" s="1"/>
  <c r="BQ22" i="90"/>
  <c r="BK53" i="15" s="1"/>
  <c r="BR16" i="90"/>
  <c r="BS10" i="90" s="1"/>
  <c r="AY17" i="90" l="1"/>
  <c r="BX4" i="86" s="1"/>
  <c r="AZ11" i="90"/>
  <c r="BK31" i="15"/>
  <c r="BK9" i="15"/>
  <c r="BJ8" i="15"/>
  <c r="BJ30" i="15"/>
  <c r="AS29" i="15"/>
  <c r="AS7" i="15"/>
  <c r="AY20" i="90"/>
  <c r="BQ21" i="90"/>
  <c r="BK52" i="15" s="1"/>
  <c r="BR15" i="90"/>
  <c r="BS9" i="90" s="1"/>
  <c r="BR22" i="90"/>
  <c r="BL53" i="15" s="1"/>
  <c r="BS16" i="90"/>
  <c r="BT10" i="90" s="1"/>
  <c r="BL9" i="15" l="1"/>
  <c r="BL31" i="15"/>
  <c r="BK8" i="15"/>
  <c r="BK30" i="15"/>
  <c r="AY23" i="90"/>
  <c r="AT51" i="15"/>
  <c r="AZ14" i="90"/>
  <c r="BA8" i="90" s="1"/>
  <c r="BR21" i="90"/>
  <c r="BL52" i="15" s="1"/>
  <c r="BS15" i="90"/>
  <c r="BT9" i="90" s="1"/>
  <c r="BS22" i="90"/>
  <c r="BM53" i="15" s="1"/>
  <c r="BU10" i="90"/>
  <c r="AZ20" i="90" l="1"/>
  <c r="AZ23" i="90" s="1"/>
  <c r="BA14" i="90"/>
  <c r="BB8" i="90" s="1"/>
  <c r="BL8" i="15"/>
  <c r="BL30" i="15"/>
  <c r="BM31" i="15"/>
  <c r="BM9" i="15"/>
  <c r="AU51" i="15"/>
  <c r="AT29" i="15"/>
  <c r="AT7" i="15"/>
  <c r="AZ17" i="90"/>
  <c r="BY4" i="86" s="1"/>
  <c r="BT16" i="90"/>
  <c r="BS21" i="90"/>
  <c r="BM52" i="15" s="1"/>
  <c r="BU9" i="90"/>
  <c r="BA20" i="90" l="1"/>
  <c r="AV51" i="15" s="1"/>
  <c r="BB11" i="90"/>
  <c r="BM8" i="15"/>
  <c r="BM30" i="15"/>
  <c r="AU29" i="15"/>
  <c r="AU7" i="15"/>
  <c r="BA17" i="90"/>
  <c r="BZ4" i="86" s="1"/>
  <c r="CA4" i="86" s="1"/>
  <c r="BA11" i="90"/>
  <c r="BT15" i="90"/>
  <c r="BT22" i="90"/>
  <c r="BU16" i="90"/>
  <c r="F11" i="90" s="1"/>
  <c r="BA23" i="90" l="1"/>
  <c r="BU22" i="90"/>
  <c r="F6" i="90" s="1"/>
  <c r="BN53" i="15"/>
  <c r="AV29" i="15"/>
  <c r="AV7" i="15"/>
  <c r="BB14" i="90"/>
  <c r="BC8" i="90" s="1"/>
  <c r="BT21" i="90"/>
  <c r="BU15" i="90"/>
  <c r="F10" i="90" s="1"/>
  <c r="BC11" i="90" l="1"/>
  <c r="BU21" i="90"/>
  <c r="F5" i="90" s="1"/>
  <c r="BN52" i="15"/>
  <c r="BN31" i="15"/>
  <c r="BN9" i="15"/>
  <c r="BB17" i="90"/>
  <c r="CB4" i="86" s="1"/>
  <c r="BB20" i="90"/>
  <c r="BC14" i="90" l="1"/>
  <c r="BD8" i="90" s="1"/>
  <c r="BN8" i="15"/>
  <c r="BN30" i="15"/>
  <c r="BB23" i="90"/>
  <c r="AW51" i="15"/>
  <c r="BC20" i="90" l="1"/>
  <c r="BC23" i="90" s="1"/>
  <c r="BC17" i="90"/>
  <c r="CC4" i="86" s="1"/>
  <c r="BD11" i="90"/>
  <c r="AX51" i="15"/>
  <c r="AW29" i="15"/>
  <c r="AW7" i="15"/>
  <c r="BD14" i="90"/>
  <c r="BE8" i="90" s="1"/>
  <c r="BD17" i="90" l="1"/>
  <c r="CD4" i="86" s="1"/>
  <c r="CE4" i="86" s="1"/>
  <c r="AX29" i="15"/>
  <c r="AX7" i="15"/>
  <c r="BE11" i="90"/>
  <c r="BD20" i="90"/>
  <c r="BD23" i="90" l="1"/>
  <c r="AY51" i="15"/>
  <c r="BE14" i="90"/>
  <c r="BF8" i="90" s="1"/>
  <c r="BE17" i="90" l="1"/>
  <c r="CF4" i="86" s="1"/>
  <c r="BF11" i="90"/>
  <c r="AY29" i="15"/>
  <c r="AY7" i="15"/>
  <c r="BE20" i="90"/>
  <c r="BE23" i="90" l="1"/>
  <c r="AZ51" i="15"/>
  <c r="BF14" i="90"/>
  <c r="BG8" i="90" s="1"/>
  <c r="BF17" i="90" l="1"/>
  <c r="CG4" i="86" s="1"/>
  <c r="AZ7" i="15"/>
  <c r="AZ29" i="15"/>
  <c r="BF20" i="90"/>
  <c r="BG14" i="90"/>
  <c r="BG20" i="90" s="1"/>
  <c r="BG23" i="90" l="1"/>
  <c r="BB51" i="15"/>
  <c r="BF23" i="90"/>
  <c r="BA51" i="15"/>
  <c r="BH14" i="90"/>
  <c r="BI8" i="90" s="1"/>
  <c r="BH20" i="90"/>
  <c r="BG17" i="90"/>
  <c r="CH4" i="86" s="1"/>
  <c r="CI4" i="86" s="1"/>
  <c r="CJ4" i="86" s="1"/>
  <c r="BH8" i="90"/>
  <c r="BH11" i="90" s="1"/>
  <c r="BG11" i="90"/>
  <c r="BH17" i="90" l="1"/>
  <c r="E12" i="90" s="1"/>
  <c r="BI14" i="90"/>
  <c r="BJ8" i="90" s="1"/>
  <c r="BA7" i="15"/>
  <c r="BA29" i="15"/>
  <c r="BB29" i="15"/>
  <c r="BB7" i="15"/>
  <c r="E4" i="90"/>
  <c r="E7" i="90" s="1"/>
  <c r="BH23" i="90"/>
  <c r="E9" i="90"/>
  <c r="E18" i="90" l="1"/>
  <c r="BJ11" i="90"/>
  <c r="BI20" i="90"/>
  <c r="BI17" i="90"/>
  <c r="BI11" i="90"/>
  <c r="BJ14" i="90" l="1"/>
  <c r="BI23" i="90"/>
  <c r="BC51" i="15"/>
  <c r="BJ17" i="90"/>
  <c r="BJ20" i="90"/>
  <c r="BK8" i="90" l="1"/>
  <c r="BK11" i="90" s="1"/>
  <c r="BJ23" i="90"/>
  <c r="BD51" i="15"/>
  <c r="BC7" i="15"/>
  <c r="BC29" i="15"/>
  <c r="BK14" i="90" l="1"/>
  <c r="BL8" i="90" s="1"/>
  <c r="BD54" i="15"/>
  <c r="BD7" i="15"/>
  <c r="BD29" i="15"/>
  <c r="BK20" i="90" l="1"/>
  <c r="BK23" i="90" s="1"/>
  <c r="BK17" i="90"/>
  <c r="BE51" i="15"/>
  <c r="BL14" i="90"/>
  <c r="BM8" i="90" s="1"/>
  <c r="BL11" i="90"/>
  <c r="BE29" i="15" l="1"/>
  <c r="BE7" i="15"/>
  <c r="BE54" i="15"/>
  <c r="BL17" i="90"/>
  <c r="BL20" i="90"/>
  <c r="BM11" i="90"/>
  <c r="BL23" i="90" l="1"/>
  <c r="BF51" i="15"/>
  <c r="BM14" i="90"/>
  <c r="BN8" i="90" s="1"/>
  <c r="BF7" i="15" l="1"/>
  <c r="BF54" i="15"/>
  <c r="BF29" i="15"/>
  <c r="BM17" i="90"/>
  <c r="BM20" i="90"/>
  <c r="BM23" i="90" l="1"/>
  <c r="BG51" i="15"/>
  <c r="BN14" i="90"/>
  <c r="BO8" i="90" s="1"/>
  <c r="BN11" i="90"/>
  <c r="BG7" i="15" l="1"/>
  <c r="BG29" i="15"/>
  <c r="BG54" i="15"/>
  <c r="BO11" i="90"/>
  <c r="BN17" i="90"/>
  <c r="BN20" i="90"/>
  <c r="BN23" i="90" l="1"/>
  <c r="BH51" i="15"/>
  <c r="BO14" i="90"/>
  <c r="BP8" i="90" s="1"/>
  <c r="BH29" i="15" l="1"/>
  <c r="BH7" i="15"/>
  <c r="BH54" i="15"/>
  <c r="BO17" i="90"/>
  <c r="BO20" i="90"/>
  <c r="BP11" i="90"/>
  <c r="BO23" i="90" l="1"/>
  <c r="BI51" i="15"/>
  <c r="BP14" i="90"/>
  <c r="BQ8" i="90" s="1"/>
  <c r="BI29" i="15" l="1"/>
  <c r="BI7" i="15"/>
  <c r="BI54" i="15"/>
  <c r="BQ11" i="90"/>
  <c r="BP20" i="90"/>
  <c r="BP17" i="90"/>
  <c r="BP23" i="90" l="1"/>
  <c r="BJ51" i="15"/>
  <c r="BQ14" i="90"/>
  <c r="BR8" i="90" s="1"/>
  <c r="BJ7" i="15" l="1"/>
  <c r="BJ54" i="15"/>
  <c r="BJ29" i="15"/>
  <c r="BQ17" i="90"/>
  <c r="BQ20" i="90"/>
  <c r="BR11" i="90"/>
  <c r="BQ23" i="90" l="1"/>
  <c r="BK51" i="15"/>
  <c r="BR14" i="90"/>
  <c r="BS8" i="90" s="1"/>
  <c r="BK54" i="15" l="1"/>
  <c r="BK7" i="15"/>
  <c r="BK29" i="15"/>
  <c r="BS14" i="90"/>
  <c r="BT8" i="90" s="1"/>
  <c r="BR20" i="90"/>
  <c r="BR17" i="90"/>
  <c r="BR23" i="90" l="1"/>
  <c r="BL51" i="15"/>
  <c r="BS17" i="90"/>
  <c r="BU8" i="90"/>
  <c r="BU11" i="90" s="1"/>
  <c r="BS20" i="90"/>
  <c r="BS11" i="90"/>
  <c r="BS23" i="90" l="1"/>
  <c r="BM51" i="15"/>
  <c r="BL54" i="15"/>
  <c r="BL7" i="15"/>
  <c r="BL29" i="15"/>
  <c r="BT14" i="90"/>
  <c r="BT11" i="90"/>
  <c r="BM7" i="15" l="1"/>
  <c r="BM29" i="15"/>
  <c r="BM54" i="15"/>
  <c r="BT17" i="90"/>
  <c r="BT20" i="90"/>
  <c r="BU14" i="90"/>
  <c r="BT23" i="90" l="1"/>
  <c r="BN51" i="15"/>
  <c r="BU20" i="90"/>
  <c r="BU23" i="90" s="1"/>
  <c r="F9" i="90"/>
  <c r="BU17" i="90"/>
  <c r="F12" i="90" l="1"/>
  <c r="CK4" i="86"/>
  <c r="BN7" i="15"/>
  <c r="BN54" i="15"/>
  <c r="BN29" i="15"/>
  <c r="F4" i="90"/>
  <c r="F7" i="90" s="1"/>
  <c r="F18" i="90" s="1"/>
  <c r="EL37" i="21" l="1"/>
  <c r="GT37" i="21" s="1"/>
  <c r="GU37" i="21" s="1"/>
  <c r="GV37" i="21" s="1"/>
  <c r="GW37" i="21" s="1"/>
  <c r="GX37" i="21" s="1"/>
  <c r="EL24" i="21"/>
  <c r="GT24" i="21" s="1"/>
  <c r="GU24" i="21" s="1"/>
  <c r="GV24" i="21" s="1"/>
  <c r="GW24" i="21" s="1"/>
  <c r="GX24" i="21" s="1"/>
  <c r="EL5" i="21"/>
  <c r="GT5" i="21" s="1"/>
  <c r="GU5" i="21" s="1"/>
  <c r="GV5" i="21" s="1"/>
  <c r="GW5" i="21" s="1"/>
  <c r="GX5" i="21" s="1"/>
  <c r="BX37" i="21"/>
  <c r="EF37" i="21" s="1"/>
  <c r="EG37" i="21" s="1"/>
  <c r="EH37" i="21" s="1"/>
  <c r="EI37" i="21" s="1"/>
  <c r="EJ37" i="21" s="1"/>
  <c r="BX24" i="21"/>
  <c r="EF24" i="21" s="1"/>
  <c r="EG24" i="21" s="1"/>
  <c r="EH24" i="21" s="1"/>
  <c r="EI24" i="21" s="1"/>
  <c r="EJ24" i="21" s="1"/>
  <c r="BX5" i="21"/>
  <c r="EF5" i="21" s="1"/>
  <c r="J37" i="21"/>
  <c r="BR37" i="21" s="1"/>
  <c r="BS37" i="21" s="1"/>
  <c r="BT37" i="21" s="1"/>
  <c r="BU37" i="21" s="1"/>
  <c r="BV37" i="21" s="1"/>
  <c r="J5" i="21"/>
  <c r="BR5" i="21" s="1"/>
  <c r="BS5" i="21" s="1"/>
  <c r="BT5" i="21" s="1"/>
  <c r="BU5" i="21" s="1"/>
  <c r="BV5" i="21" s="1"/>
  <c r="H50" i="21"/>
  <c r="H49" i="21"/>
  <c r="H48" i="21"/>
  <c r="H47" i="21"/>
  <c r="H46" i="21"/>
  <c r="H45" i="21"/>
  <c r="H44" i="21"/>
  <c r="H43" i="21"/>
  <c r="H42" i="21"/>
  <c r="H41" i="21"/>
  <c r="H40" i="21"/>
  <c r="H39" i="21"/>
  <c r="H33" i="21"/>
  <c r="H32" i="21"/>
  <c r="H31" i="21"/>
  <c r="H30" i="21"/>
  <c r="H29" i="21"/>
  <c r="H28" i="21"/>
  <c r="H27" i="21"/>
  <c r="H26" i="21"/>
  <c r="H20" i="21"/>
  <c r="H19" i="21"/>
  <c r="H18" i="21"/>
  <c r="H17" i="21"/>
  <c r="H16" i="21"/>
  <c r="H15" i="21"/>
  <c r="H14" i="21"/>
  <c r="H13" i="21"/>
  <c r="H12" i="21"/>
  <c r="H11" i="21"/>
  <c r="H10" i="21"/>
  <c r="H9" i="21"/>
  <c r="H8" i="21"/>
  <c r="H7" i="21"/>
  <c r="E70" i="21"/>
  <c r="E74" i="21"/>
  <c r="E73" i="21"/>
  <c r="E72" i="21"/>
  <c r="E71" i="21"/>
  <c r="E69" i="21"/>
  <c r="E68" i="21"/>
  <c r="E67" i="21"/>
  <c r="D2" i="86"/>
  <c r="E2" i="86" s="1"/>
  <c r="F2" i="86" s="1"/>
  <c r="E5" i="84"/>
  <c r="F5" i="84" s="1"/>
  <c r="P72" i="84"/>
  <c r="Q72" i="84" s="1"/>
  <c r="O72" i="84"/>
  <c r="N72" i="84"/>
  <c r="M72" i="84"/>
  <c r="L72" i="84"/>
  <c r="K72" i="84"/>
  <c r="J72" i="84"/>
  <c r="I72" i="84"/>
  <c r="H72" i="84"/>
  <c r="G72" i="84"/>
  <c r="F72" i="84"/>
  <c r="E72" i="84"/>
  <c r="Q54" i="80"/>
  <c r="P54" i="80"/>
  <c r="O54" i="80"/>
  <c r="N54" i="80"/>
  <c r="M54" i="80"/>
  <c r="L54" i="80"/>
  <c r="K54" i="80"/>
  <c r="J54" i="80"/>
  <c r="I54" i="80"/>
  <c r="H54" i="80"/>
  <c r="G54" i="80"/>
  <c r="F54" i="80"/>
  <c r="E54" i="80"/>
  <c r="G2" i="86" l="1"/>
  <c r="H2" i="86"/>
  <c r="I2" i="86" s="1"/>
  <c r="J2" i="86" s="1"/>
  <c r="C281" i="6"/>
  <c r="C280" i="6"/>
  <c r="C279" i="6"/>
  <c r="C278" i="6"/>
  <c r="BJ278" i="6" s="1"/>
  <c r="C277" i="6"/>
  <c r="BL277" i="6" s="1"/>
  <c r="C276" i="6"/>
  <c r="C275" i="6"/>
  <c r="BN275" i="6" s="1"/>
  <c r="BM246" i="6"/>
  <c r="N245" i="6"/>
  <c r="BG243" i="6"/>
  <c r="G292" i="6"/>
  <c r="G291" i="6"/>
  <c r="G290" i="6"/>
  <c r="G289" i="6"/>
  <c r="G288" i="6"/>
  <c r="G287" i="6"/>
  <c r="C78" i="6"/>
  <c r="C77" i="6"/>
  <c r="C76" i="6"/>
  <c r="C75" i="6"/>
  <c r="C74" i="6"/>
  <c r="C73" i="6"/>
  <c r="H330" i="6"/>
  <c r="G331" i="6"/>
  <c r="G330" i="6"/>
  <c r="G329" i="6"/>
  <c r="E190" i="7"/>
  <c r="E189" i="7"/>
  <c r="E188" i="7"/>
  <c r="E187" i="7"/>
  <c r="E186" i="7"/>
  <c r="E185" i="7"/>
  <c r="E184" i="7"/>
  <c r="E166" i="7"/>
  <c r="E165" i="7"/>
  <c r="E164" i="7"/>
  <c r="E163" i="7"/>
  <c r="E162" i="7"/>
  <c r="E161" i="7"/>
  <c r="E160" i="7"/>
  <c r="E142" i="7"/>
  <c r="E141" i="7"/>
  <c r="E140" i="7"/>
  <c r="E139" i="7"/>
  <c r="E138" i="7"/>
  <c r="E137" i="7"/>
  <c r="E136" i="7"/>
  <c r="E118" i="7"/>
  <c r="E117" i="7"/>
  <c r="E116" i="7"/>
  <c r="E115" i="7"/>
  <c r="E114" i="7"/>
  <c r="E113" i="7"/>
  <c r="E112" i="7"/>
  <c r="E94" i="7"/>
  <c r="E93" i="7"/>
  <c r="E92" i="7"/>
  <c r="E91" i="7"/>
  <c r="E90" i="7"/>
  <c r="E89" i="7"/>
  <c r="E88" i="7"/>
  <c r="BN281" i="6"/>
  <c r="BM281" i="6"/>
  <c r="BL281" i="6"/>
  <c r="BK281" i="6"/>
  <c r="BJ281" i="6"/>
  <c r="BI281" i="6"/>
  <c r="BH281" i="6"/>
  <c r="BG281" i="6"/>
  <c r="BF281" i="6"/>
  <c r="BE281" i="6"/>
  <c r="BD281" i="6"/>
  <c r="BC281" i="6"/>
  <c r="BB281" i="6"/>
  <c r="BA281" i="6"/>
  <c r="AZ281" i="6"/>
  <c r="AY281" i="6"/>
  <c r="AX281" i="6"/>
  <c r="AW281" i="6"/>
  <c r="AV281" i="6"/>
  <c r="AU281" i="6"/>
  <c r="AT281" i="6"/>
  <c r="AS281" i="6"/>
  <c r="AR281" i="6"/>
  <c r="AQ281" i="6"/>
  <c r="AP281" i="6"/>
  <c r="AO281" i="6"/>
  <c r="AN281" i="6"/>
  <c r="AM281" i="6"/>
  <c r="AL281" i="6"/>
  <c r="AK281" i="6"/>
  <c r="AJ281" i="6"/>
  <c r="AI281" i="6"/>
  <c r="AH281" i="6"/>
  <c r="AG281" i="6"/>
  <c r="AF281" i="6"/>
  <c r="AE281" i="6"/>
  <c r="AD281" i="6"/>
  <c r="AC281" i="6"/>
  <c r="AB281" i="6"/>
  <c r="AA281" i="6"/>
  <c r="Z281" i="6"/>
  <c r="Y281" i="6"/>
  <c r="X281" i="6"/>
  <c r="W281" i="6"/>
  <c r="V281" i="6"/>
  <c r="U281" i="6"/>
  <c r="T281" i="6"/>
  <c r="S281" i="6"/>
  <c r="R281" i="6"/>
  <c r="Q281" i="6"/>
  <c r="P281" i="6"/>
  <c r="O281" i="6"/>
  <c r="N281" i="6"/>
  <c r="M281" i="6"/>
  <c r="L281" i="6"/>
  <c r="K281" i="6"/>
  <c r="J281" i="6"/>
  <c r="I281" i="6"/>
  <c r="H281" i="6"/>
  <c r="G281" i="6"/>
  <c r="BN280" i="6"/>
  <c r="BM280" i="6"/>
  <c r="BL280" i="6"/>
  <c r="BK280" i="6"/>
  <c r="BJ280" i="6"/>
  <c r="BI280" i="6"/>
  <c r="BH280" i="6"/>
  <c r="BG280" i="6"/>
  <c r="BF280" i="6"/>
  <c r="BE280" i="6"/>
  <c r="BD280" i="6"/>
  <c r="BC280" i="6"/>
  <c r="BB280" i="6"/>
  <c r="BA280" i="6"/>
  <c r="AZ280" i="6"/>
  <c r="AY280" i="6"/>
  <c r="AX280" i="6"/>
  <c r="AW280" i="6"/>
  <c r="AV280" i="6"/>
  <c r="AU280" i="6"/>
  <c r="AT280" i="6"/>
  <c r="AS280" i="6"/>
  <c r="AR280" i="6"/>
  <c r="AQ280" i="6"/>
  <c r="AP280" i="6"/>
  <c r="AO280" i="6"/>
  <c r="AN280" i="6"/>
  <c r="AM280" i="6"/>
  <c r="AL280" i="6"/>
  <c r="AK280" i="6"/>
  <c r="AJ280" i="6"/>
  <c r="AI280" i="6"/>
  <c r="AH280" i="6"/>
  <c r="AG280" i="6"/>
  <c r="AF280" i="6"/>
  <c r="AE280" i="6"/>
  <c r="AD280" i="6"/>
  <c r="AC280" i="6"/>
  <c r="AB280" i="6"/>
  <c r="AA280" i="6"/>
  <c r="Z280" i="6"/>
  <c r="Y280" i="6"/>
  <c r="X280" i="6"/>
  <c r="W280" i="6"/>
  <c r="V280" i="6"/>
  <c r="U280" i="6"/>
  <c r="T280" i="6"/>
  <c r="S280" i="6"/>
  <c r="R280" i="6"/>
  <c r="Q280" i="6"/>
  <c r="P280" i="6"/>
  <c r="O280" i="6"/>
  <c r="N280" i="6"/>
  <c r="M280" i="6"/>
  <c r="L280" i="6"/>
  <c r="K280" i="6"/>
  <c r="J280" i="6"/>
  <c r="I280" i="6"/>
  <c r="H280" i="6"/>
  <c r="G280" i="6"/>
  <c r="L279" i="6"/>
  <c r="K279" i="6"/>
  <c r="J279" i="6"/>
  <c r="I279" i="6"/>
  <c r="H279" i="6"/>
  <c r="G279" i="6"/>
  <c r="AU278" i="6"/>
  <c r="BN277" i="6"/>
  <c r="BM277" i="6"/>
  <c r="BI277" i="6"/>
  <c r="BG277" i="6"/>
  <c r="BF277" i="6"/>
  <c r="BE277" i="6"/>
  <c r="BA277" i="6"/>
  <c r="AY277" i="6"/>
  <c r="AX277" i="6"/>
  <c r="AW277" i="6"/>
  <c r="AS277" i="6"/>
  <c r="R277" i="6"/>
  <c r="Q277" i="6"/>
  <c r="P277" i="6"/>
  <c r="L277" i="6"/>
  <c r="J277" i="6"/>
  <c r="I277" i="6"/>
  <c r="H277" i="6"/>
  <c r="BG275" i="6"/>
  <c r="AY275" i="6"/>
  <c r="AQ275" i="6"/>
  <c r="AI275" i="6"/>
  <c r="AA275" i="6"/>
  <c r="S275" i="6"/>
  <c r="K275" i="6"/>
  <c r="BN246" i="6"/>
  <c r="BJ246" i="6"/>
  <c r="BH246" i="6"/>
  <c r="BF246" i="6"/>
  <c r="BB246" i="6"/>
  <c r="AZ246" i="6"/>
  <c r="AX246" i="6"/>
  <c r="AT246" i="6"/>
  <c r="AR246" i="6"/>
  <c r="AP246" i="6"/>
  <c r="AL246" i="6"/>
  <c r="AJ246" i="6"/>
  <c r="AH246" i="6"/>
  <c r="AD246" i="6"/>
  <c r="AB246" i="6"/>
  <c r="Z246" i="6"/>
  <c r="V246" i="6"/>
  <c r="T246" i="6"/>
  <c r="R246" i="6"/>
  <c r="N246" i="6"/>
  <c r="L246" i="6"/>
  <c r="J246" i="6"/>
  <c r="M245" i="6"/>
  <c r="L245" i="6"/>
  <c r="K245" i="6"/>
  <c r="J245" i="6"/>
  <c r="I245" i="6"/>
  <c r="H245" i="6"/>
  <c r="G245" i="6"/>
  <c r="BN244" i="6"/>
  <c r="BM244" i="6"/>
  <c r="BL244" i="6"/>
  <c r="BK244" i="6"/>
  <c r="BJ244" i="6"/>
  <c r="BI244" i="6"/>
  <c r="BH244" i="6"/>
  <c r="BG244" i="6"/>
  <c r="BF244" i="6"/>
  <c r="BE244" i="6"/>
  <c r="BD244" i="6"/>
  <c r="BC244" i="6"/>
  <c r="BB244" i="6"/>
  <c r="BA244" i="6"/>
  <c r="AZ244" i="6"/>
  <c r="AY244" i="6"/>
  <c r="AX244" i="6"/>
  <c r="AW244" i="6"/>
  <c r="AV244" i="6"/>
  <c r="AU244" i="6"/>
  <c r="AT244" i="6"/>
  <c r="AS244" i="6"/>
  <c r="AR244" i="6"/>
  <c r="AQ244" i="6"/>
  <c r="AP244" i="6"/>
  <c r="AO244" i="6"/>
  <c r="AN244" i="6"/>
  <c r="AM244" i="6"/>
  <c r="AL244" i="6"/>
  <c r="AK244" i="6"/>
  <c r="AJ244" i="6"/>
  <c r="AI244" i="6"/>
  <c r="AH244" i="6"/>
  <c r="AG244" i="6"/>
  <c r="AF244" i="6"/>
  <c r="AE244" i="6"/>
  <c r="AD244" i="6"/>
  <c r="AC244" i="6"/>
  <c r="AB244" i="6"/>
  <c r="AA244" i="6"/>
  <c r="Z244" i="6"/>
  <c r="Y244" i="6"/>
  <c r="X244" i="6"/>
  <c r="W244" i="6"/>
  <c r="V244" i="6"/>
  <c r="U244" i="6"/>
  <c r="T244" i="6"/>
  <c r="S244" i="6"/>
  <c r="R244" i="6"/>
  <c r="Q244" i="6"/>
  <c r="P244" i="6"/>
  <c r="O244" i="6"/>
  <c r="N244" i="6"/>
  <c r="M244" i="6"/>
  <c r="L244" i="6"/>
  <c r="K244" i="6"/>
  <c r="J244" i="6"/>
  <c r="I244" i="6"/>
  <c r="H244" i="6"/>
  <c r="G244" i="6"/>
  <c r="W243" i="6"/>
  <c r="BN242" i="6"/>
  <c r="BM242" i="6"/>
  <c r="BL242" i="6"/>
  <c r="BK242" i="6"/>
  <c r="BJ242" i="6"/>
  <c r="BI242" i="6"/>
  <c r="BH242" i="6"/>
  <c r="BG242" i="6"/>
  <c r="BF242" i="6"/>
  <c r="BE242" i="6"/>
  <c r="BD242" i="6"/>
  <c r="BC242" i="6"/>
  <c r="BB242" i="6"/>
  <c r="BA242" i="6"/>
  <c r="AZ242" i="6"/>
  <c r="AY242" i="6"/>
  <c r="AX242" i="6"/>
  <c r="AW242" i="6"/>
  <c r="AV242" i="6"/>
  <c r="AU242" i="6"/>
  <c r="AT242" i="6"/>
  <c r="AS242" i="6"/>
  <c r="AR242" i="6"/>
  <c r="AQ242" i="6"/>
  <c r="AP242" i="6"/>
  <c r="AO242" i="6"/>
  <c r="AN242" i="6"/>
  <c r="AM242" i="6"/>
  <c r="AL242" i="6"/>
  <c r="AK242" i="6"/>
  <c r="AJ242" i="6"/>
  <c r="AI242" i="6"/>
  <c r="AH242" i="6"/>
  <c r="AG242" i="6"/>
  <c r="AF242" i="6"/>
  <c r="AE242" i="6"/>
  <c r="AD242" i="6"/>
  <c r="AC242" i="6"/>
  <c r="AB242" i="6"/>
  <c r="AA242" i="6"/>
  <c r="Z242" i="6"/>
  <c r="Y242" i="6"/>
  <c r="X242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K242" i="6"/>
  <c r="J242" i="6"/>
  <c r="I242" i="6"/>
  <c r="H242" i="6"/>
  <c r="G242" i="6"/>
  <c r="C252" i="6"/>
  <c r="BK252" i="6" s="1"/>
  <c r="C251" i="6"/>
  <c r="BK251" i="6" s="1"/>
  <c r="C250" i="6"/>
  <c r="BL250" i="6" s="1"/>
  <c r="C259" i="6"/>
  <c r="AT259" i="6" s="1"/>
  <c r="C258" i="6"/>
  <c r="AY258" i="6" s="1"/>
  <c r="C257" i="6"/>
  <c r="BL257" i="6" s="1"/>
  <c r="C266" i="6"/>
  <c r="AZ266" i="6" s="1"/>
  <c r="C265" i="6"/>
  <c r="I265" i="6" s="1"/>
  <c r="C273" i="6"/>
  <c r="C272" i="6"/>
  <c r="BK272" i="6" s="1"/>
  <c r="N61" i="22"/>
  <c r="CB61" i="22" s="1"/>
  <c r="EP61" i="22" s="1"/>
  <c r="L275" i="6" l="1"/>
  <c r="T275" i="6"/>
  <c r="AB275" i="6"/>
  <c r="AJ275" i="6"/>
  <c r="AR275" i="6"/>
  <c r="AZ275" i="6"/>
  <c r="BH275" i="6"/>
  <c r="M275" i="6"/>
  <c r="U275" i="6"/>
  <c r="AC275" i="6"/>
  <c r="AK275" i="6"/>
  <c r="AS275" i="6"/>
  <c r="BA275" i="6"/>
  <c r="BI275" i="6"/>
  <c r="N275" i="6"/>
  <c r="V275" i="6"/>
  <c r="AD275" i="6"/>
  <c r="AL275" i="6"/>
  <c r="AT275" i="6"/>
  <c r="BB275" i="6"/>
  <c r="BJ275" i="6"/>
  <c r="G275" i="6"/>
  <c r="O275" i="6"/>
  <c r="W275" i="6"/>
  <c r="AE275" i="6"/>
  <c r="AM275" i="6"/>
  <c r="AU275" i="6"/>
  <c r="BC275" i="6"/>
  <c r="BK275" i="6"/>
  <c r="H275" i="6"/>
  <c r="P275" i="6"/>
  <c r="X275" i="6"/>
  <c r="AF275" i="6"/>
  <c r="AN275" i="6"/>
  <c r="AV275" i="6"/>
  <c r="BD275" i="6"/>
  <c r="BL275" i="6"/>
  <c r="I275" i="6"/>
  <c r="Q275" i="6"/>
  <c r="Y275" i="6"/>
  <c r="AG275" i="6"/>
  <c r="AO275" i="6"/>
  <c r="AW275" i="6"/>
  <c r="BE275" i="6"/>
  <c r="BM275" i="6"/>
  <c r="J275" i="6"/>
  <c r="R275" i="6"/>
  <c r="Z275" i="6"/>
  <c r="AH275" i="6"/>
  <c r="AP275" i="6"/>
  <c r="AX275" i="6"/>
  <c r="BF275" i="6"/>
  <c r="L243" i="6"/>
  <c r="BF278" i="6"/>
  <c r="O243" i="6"/>
  <c r="AR243" i="6"/>
  <c r="AU243" i="6"/>
  <c r="BC243" i="6"/>
  <c r="O278" i="6"/>
  <c r="Z278" i="6"/>
  <c r="H331" i="6"/>
  <c r="K277" i="6"/>
  <c r="AR277" i="6"/>
  <c r="AZ277" i="6"/>
  <c r="BH277" i="6"/>
  <c r="M277" i="6"/>
  <c r="AT277" i="6"/>
  <c r="BB277" i="6"/>
  <c r="BJ277" i="6"/>
  <c r="N277" i="6"/>
  <c r="AU277" i="6"/>
  <c r="BC277" i="6"/>
  <c r="BK277" i="6"/>
  <c r="G277" i="6"/>
  <c r="O277" i="6"/>
  <c r="AV277" i="6"/>
  <c r="BD277" i="6"/>
  <c r="R278" i="6"/>
  <c r="AX278" i="6"/>
  <c r="T243" i="6"/>
  <c r="AZ243" i="6"/>
  <c r="W278" i="6"/>
  <c r="BC278" i="6"/>
  <c r="AB243" i="6"/>
  <c r="BH243" i="6"/>
  <c r="AE278" i="6"/>
  <c r="BK278" i="6"/>
  <c r="AE243" i="6"/>
  <c r="BK243" i="6"/>
  <c r="AH278" i="6"/>
  <c r="BN278" i="6"/>
  <c r="AJ243" i="6"/>
  <c r="G278" i="6"/>
  <c r="AM278" i="6"/>
  <c r="G243" i="6"/>
  <c r="AM243" i="6"/>
  <c r="J278" i="6"/>
  <c r="AP278" i="6"/>
  <c r="M243" i="6"/>
  <c r="U243" i="6"/>
  <c r="AC243" i="6"/>
  <c r="AK243" i="6"/>
  <c r="AS243" i="6"/>
  <c r="BA243" i="6"/>
  <c r="BI243" i="6"/>
  <c r="H278" i="6"/>
  <c r="P278" i="6"/>
  <c r="X278" i="6"/>
  <c r="AF278" i="6"/>
  <c r="AN278" i="6"/>
  <c r="AV278" i="6"/>
  <c r="BD278" i="6"/>
  <c r="BL278" i="6"/>
  <c r="N243" i="6"/>
  <c r="V243" i="6"/>
  <c r="AD243" i="6"/>
  <c r="AL243" i="6"/>
  <c r="AT243" i="6"/>
  <c r="BB243" i="6"/>
  <c r="BJ243" i="6"/>
  <c r="I278" i="6"/>
  <c r="Q278" i="6"/>
  <c r="Y278" i="6"/>
  <c r="AG278" i="6"/>
  <c r="AO278" i="6"/>
  <c r="AW278" i="6"/>
  <c r="BE278" i="6"/>
  <c r="BM278" i="6"/>
  <c r="H243" i="6"/>
  <c r="P243" i="6"/>
  <c r="X243" i="6"/>
  <c r="AF243" i="6"/>
  <c r="AN243" i="6"/>
  <c r="AV243" i="6"/>
  <c r="BD243" i="6"/>
  <c r="BL243" i="6"/>
  <c r="K278" i="6"/>
  <c r="S278" i="6"/>
  <c r="AA278" i="6"/>
  <c r="AI278" i="6"/>
  <c r="AQ278" i="6"/>
  <c r="AY278" i="6"/>
  <c r="BG278" i="6"/>
  <c r="I243" i="6"/>
  <c r="Q243" i="6"/>
  <c r="Y243" i="6"/>
  <c r="AG243" i="6"/>
  <c r="AO243" i="6"/>
  <c r="AW243" i="6"/>
  <c r="BE243" i="6"/>
  <c r="BM243" i="6"/>
  <c r="L278" i="6"/>
  <c r="T278" i="6"/>
  <c r="AB278" i="6"/>
  <c r="AJ278" i="6"/>
  <c r="AR278" i="6"/>
  <c r="AZ278" i="6"/>
  <c r="BH278" i="6"/>
  <c r="J243" i="6"/>
  <c r="R243" i="6"/>
  <c r="Z243" i="6"/>
  <c r="AH243" i="6"/>
  <c r="AP243" i="6"/>
  <c r="AX243" i="6"/>
  <c r="BF243" i="6"/>
  <c r="BN243" i="6"/>
  <c r="M278" i="6"/>
  <c r="U278" i="6"/>
  <c r="AC278" i="6"/>
  <c r="AK278" i="6"/>
  <c r="AS278" i="6"/>
  <c r="BA278" i="6"/>
  <c r="BI278" i="6"/>
  <c r="K243" i="6"/>
  <c r="S243" i="6"/>
  <c r="AA243" i="6"/>
  <c r="AI243" i="6"/>
  <c r="AQ243" i="6"/>
  <c r="AY243" i="6"/>
  <c r="N278" i="6"/>
  <c r="V278" i="6"/>
  <c r="AD278" i="6"/>
  <c r="AL278" i="6"/>
  <c r="AT278" i="6"/>
  <c r="BB278" i="6"/>
  <c r="I329" i="6"/>
  <c r="I331" i="6"/>
  <c r="H329" i="6"/>
  <c r="I330" i="6"/>
  <c r="L2" i="86"/>
  <c r="M2" i="86" s="1"/>
  <c r="N2" i="86" s="1"/>
  <c r="K2" i="86"/>
  <c r="K246" i="6"/>
  <c r="S246" i="6"/>
  <c r="AA246" i="6"/>
  <c r="AI246" i="6"/>
  <c r="AQ246" i="6"/>
  <c r="AY246" i="6"/>
  <c r="BG246" i="6"/>
  <c r="M246" i="6"/>
  <c r="U246" i="6"/>
  <c r="AC246" i="6"/>
  <c r="AK246" i="6"/>
  <c r="AS246" i="6"/>
  <c r="BA246" i="6"/>
  <c r="BI246" i="6"/>
  <c r="G246" i="6"/>
  <c r="O246" i="6"/>
  <c r="W246" i="6"/>
  <c r="AE246" i="6"/>
  <c r="AM246" i="6"/>
  <c r="AU246" i="6"/>
  <c r="BC246" i="6"/>
  <c r="BK246" i="6"/>
  <c r="H246" i="6"/>
  <c r="P246" i="6"/>
  <c r="X246" i="6"/>
  <c r="AF246" i="6"/>
  <c r="AN246" i="6"/>
  <c r="AV246" i="6"/>
  <c r="BD246" i="6"/>
  <c r="BL246" i="6"/>
  <c r="I246" i="6"/>
  <c r="Q246" i="6"/>
  <c r="Y246" i="6"/>
  <c r="AG246" i="6"/>
  <c r="AO246" i="6"/>
  <c r="AW246" i="6"/>
  <c r="BE246" i="6"/>
  <c r="J329" i="6"/>
  <c r="J330" i="6"/>
  <c r="J331" i="6"/>
  <c r="M279" i="6"/>
  <c r="N279" i="6"/>
  <c r="P259" i="6"/>
  <c r="Z258" i="6"/>
  <c r="BM273" i="6"/>
  <c r="BE273" i="6"/>
  <c r="AW273" i="6"/>
  <c r="AO273" i="6"/>
  <c r="BI273" i="6"/>
  <c r="BA273" i="6"/>
  <c r="AS273" i="6"/>
  <c r="AK273" i="6"/>
  <c r="AC273" i="6"/>
  <c r="U273" i="6"/>
  <c r="M273" i="6"/>
  <c r="BF273" i="6"/>
  <c r="AU273" i="6"/>
  <c r="AJ273" i="6"/>
  <c r="AA273" i="6"/>
  <c r="R273" i="6"/>
  <c r="I273" i="6"/>
  <c r="BD273" i="6"/>
  <c r="AR273" i="6"/>
  <c r="AG273" i="6"/>
  <c r="W273" i="6"/>
  <c r="L273" i="6"/>
  <c r="BB273" i="6"/>
  <c r="AN273" i="6"/>
  <c r="AB273" i="6"/>
  <c r="P273" i="6"/>
  <c r="BJ273" i="6"/>
  <c r="AV273" i="6"/>
  <c r="AH273" i="6"/>
  <c r="V273" i="6"/>
  <c r="J273" i="6"/>
  <c r="BG273" i="6"/>
  <c r="AQ273" i="6"/>
  <c r="AE273" i="6"/>
  <c r="S273" i="6"/>
  <c r="G273" i="6"/>
  <c r="BC273" i="6"/>
  <c r="AP273" i="6"/>
  <c r="AD273" i="6"/>
  <c r="Q273" i="6"/>
  <c r="AT273" i="6"/>
  <c r="T273" i="6"/>
  <c r="BN273" i="6"/>
  <c r="AM273" i="6"/>
  <c r="O273" i="6"/>
  <c r="AX273" i="6"/>
  <c r="K273" i="6"/>
  <c r="AL273" i="6"/>
  <c r="H273" i="6"/>
  <c r="BL273" i="6"/>
  <c r="AF273" i="6"/>
  <c r="BH273" i="6"/>
  <c r="Y273" i="6"/>
  <c r="AZ273" i="6"/>
  <c r="X273" i="6"/>
  <c r="AY273" i="6"/>
  <c r="N273" i="6"/>
  <c r="BI258" i="6"/>
  <c r="BA258" i="6"/>
  <c r="AS258" i="6"/>
  <c r="AK258" i="6"/>
  <c r="AC258" i="6"/>
  <c r="U258" i="6"/>
  <c r="M258" i="6"/>
  <c r="BN258" i="6"/>
  <c r="BE258" i="6"/>
  <c r="AV258" i="6"/>
  <c r="AM258" i="6"/>
  <c r="AD258" i="6"/>
  <c r="T258" i="6"/>
  <c r="K258" i="6"/>
  <c r="BM258" i="6"/>
  <c r="BD258" i="6"/>
  <c r="AU258" i="6"/>
  <c r="AL258" i="6"/>
  <c r="AB258" i="6"/>
  <c r="S258" i="6"/>
  <c r="J258" i="6"/>
  <c r="BC258" i="6"/>
  <c r="AQ258" i="6"/>
  <c r="AF258" i="6"/>
  <c r="R258" i="6"/>
  <c r="G258" i="6"/>
  <c r="BJ258" i="6"/>
  <c r="AX258" i="6"/>
  <c r="AJ258" i="6"/>
  <c r="Y258" i="6"/>
  <c r="N258" i="6"/>
  <c r="BH258" i="6"/>
  <c r="AW258" i="6"/>
  <c r="AI258" i="6"/>
  <c r="X258" i="6"/>
  <c r="L258" i="6"/>
  <c r="BG258" i="6"/>
  <c r="AT258" i="6"/>
  <c r="AH258" i="6"/>
  <c r="W258" i="6"/>
  <c r="I258" i="6"/>
  <c r="G250" i="6"/>
  <c r="U250" i="6"/>
  <c r="AI250" i="6"/>
  <c r="AY250" i="6"/>
  <c r="BK250" i="6"/>
  <c r="P251" i="6"/>
  <c r="AF251" i="6"/>
  <c r="AT251" i="6"/>
  <c r="BF251" i="6"/>
  <c r="L252" i="6"/>
  <c r="Z252" i="6"/>
  <c r="AO252" i="6"/>
  <c r="BH252" i="6"/>
  <c r="T257" i="6"/>
  <c r="AS257" i="6"/>
  <c r="H258" i="6"/>
  <c r="AG258" i="6"/>
  <c r="BF258" i="6"/>
  <c r="U259" i="6"/>
  <c r="AB266" i="6"/>
  <c r="AJ272" i="6"/>
  <c r="BH265" i="6"/>
  <c r="AZ265" i="6"/>
  <c r="AR265" i="6"/>
  <c r="BN265" i="6"/>
  <c r="BE265" i="6"/>
  <c r="AV265" i="6"/>
  <c r="AM265" i="6"/>
  <c r="AE265" i="6"/>
  <c r="W265" i="6"/>
  <c r="O265" i="6"/>
  <c r="G265" i="6"/>
  <c r="BK265" i="6"/>
  <c r="BA265" i="6"/>
  <c r="AP265" i="6"/>
  <c r="AG265" i="6"/>
  <c r="X265" i="6"/>
  <c r="N265" i="6"/>
  <c r="BM265" i="6"/>
  <c r="BC265" i="6"/>
  <c r="AS265" i="6"/>
  <c r="AI265" i="6"/>
  <c r="Z265" i="6"/>
  <c r="Q265" i="6"/>
  <c r="H265" i="6"/>
  <c r="BL265" i="6"/>
  <c r="BB265" i="6"/>
  <c r="AQ265" i="6"/>
  <c r="AH265" i="6"/>
  <c r="Y265" i="6"/>
  <c r="P265" i="6"/>
  <c r="BJ265" i="6"/>
  <c r="AU265" i="6"/>
  <c r="AD265" i="6"/>
  <c r="R265" i="6"/>
  <c r="BI265" i="6"/>
  <c r="AT265" i="6"/>
  <c r="AC265" i="6"/>
  <c r="M265" i="6"/>
  <c r="AY265" i="6"/>
  <c r="AF265" i="6"/>
  <c r="K265" i="6"/>
  <c r="AX265" i="6"/>
  <c r="AB265" i="6"/>
  <c r="J265" i="6"/>
  <c r="AO265" i="6"/>
  <c r="V265" i="6"/>
  <c r="BG265" i="6"/>
  <c r="AL265" i="6"/>
  <c r="T265" i="6"/>
  <c r="BF265" i="6"/>
  <c r="AK265" i="6"/>
  <c r="S265" i="6"/>
  <c r="BD265" i="6"/>
  <c r="AJ265" i="6"/>
  <c r="L265" i="6"/>
  <c r="BM259" i="6"/>
  <c r="BE259" i="6"/>
  <c r="AW259" i="6"/>
  <c r="AO259" i="6"/>
  <c r="AG259" i="6"/>
  <c r="Y259" i="6"/>
  <c r="Q259" i="6"/>
  <c r="I259" i="6"/>
  <c r="BI259" i="6"/>
  <c r="AZ259" i="6"/>
  <c r="AQ259" i="6"/>
  <c r="AH259" i="6"/>
  <c r="X259" i="6"/>
  <c r="O259" i="6"/>
  <c r="BH259" i="6"/>
  <c r="AY259" i="6"/>
  <c r="AP259" i="6"/>
  <c r="AF259" i="6"/>
  <c r="W259" i="6"/>
  <c r="N259" i="6"/>
  <c r="BD259" i="6"/>
  <c r="AS259" i="6"/>
  <c r="AE259" i="6"/>
  <c r="T259" i="6"/>
  <c r="H259" i="6"/>
  <c r="BK259" i="6"/>
  <c r="AX259" i="6"/>
  <c r="AL259" i="6"/>
  <c r="AA259" i="6"/>
  <c r="M259" i="6"/>
  <c r="BJ259" i="6"/>
  <c r="AV259" i="6"/>
  <c r="AK259" i="6"/>
  <c r="Z259" i="6"/>
  <c r="L259" i="6"/>
  <c r="BG259" i="6"/>
  <c r="AU259" i="6"/>
  <c r="AJ259" i="6"/>
  <c r="V259" i="6"/>
  <c r="K259" i="6"/>
  <c r="H250" i="6"/>
  <c r="V250" i="6"/>
  <c r="AL250" i="6"/>
  <c r="AZ250" i="6"/>
  <c r="S251" i="6"/>
  <c r="AG251" i="6"/>
  <c r="AU251" i="6"/>
  <c r="M252" i="6"/>
  <c r="AA252" i="6"/>
  <c r="AS252" i="6"/>
  <c r="BI252" i="6"/>
  <c r="AA257" i="6"/>
  <c r="AX257" i="6"/>
  <c r="O258" i="6"/>
  <c r="AN258" i="6"/>
  <c r="BK258" i="6"/>
  <c r="AB259" i="6"/>
  <c r="BA259" i="6"/>
  <c r="U265" i="6"/>
  <c r="AU266" i="6"/>
  <c r="BG272" i="6"/>
  <c r="BI251" i="6"/>
  <c r="BA251" i="6"/>
  <c r="AS251" i="6"/>
  <c r="AK251" i="6"/>
  <c r="AC251" i="6"/>
  <c r="U251" i="6"/>
  <c r="M251" i="6"/>
  <c r="BH251" i="6"/>
  <c r="AZ251" i="6"/>
  <c r="AR251" i="6"/>
  <c r="AJ251" i="6"/>
  <c r="AB251" i="6"/>
  <c r="T251" i="6"/>
  <c r="L251" i="6"/>
  <c r="BJ251" i="6"/>
  <c r="AX251" i="6"/>
  <c r="AN251" i="6"/>
  <c r="AD251" i="6"/>
  <c r="R251" i="6"/>
  <c r="H251" i="6"/>
  <c r="BG251" i="6"/>
  <c r="AW251" i="6"/>
  <c r="AM251" i="6"/>
  <c r="AA251" i="6"/>
  <c r="Q251" i="6"/>
  <c r="G251" i="6"/>
  <c r="BN250" i="6"/>
  <c r="BF250" i="6"/>
  <c r="AX250" i="6"/>
  <c r="AP250" i="6"/>
  <c r="AH250" i="6"/>
  <c r="Z250" i="6"/>
  <c r="R250" i="6"/>
  <c r="J250" i="6"/>
  <c r="BM250" i="6"/>
  <c r="BE250" i="6"/>
  <c r="AW250" i="6"/>
  <c r="AO250" i="6"/>
  <c r="AG250" i="6"/>
  <c r="Y250" i="6"/>
  <c r="Q250" i="6"/>
  <c r="I250" i="6"/>
  <c r="BG250" i="6"/>
  <c r="AU250" i="6"/>
  <c r="AK250" i="6"/>
  <c r="AA250" i="6"/>
  <c r="O250" i="6"/>
  <c r="BD250" i="6"/>
  <c r="AT250" i="6"/>
  <c r="AJ250" i="6"/>
  <c r="X250" i="6"/>
  <c r="N250" i="6"/>
  <c r="K250" i="6"/>
  <c r="W250" i="6"/>
  <c r="AM250" i="6"/>
  <c r="BA250" i="6"/>
  <c r="V251" i="6"/>
  <c r="AH251" i="6"/>
  <c r="AV251" i="6"/>
  <c r="BL251" i="6"/>
  <c r="P252" i="6"/>
  <c r="AB252" i="6"/>
  <c r="AT252" i="6"/>
  <c r="BJ252" i="6"/>
  <c r="AB257" i="6"/>
  <c r="AY257" i="6"/>
  <c r="P258" i="6"/>
  <c r="AO258" i="6"/>
  <c r="BL258" i="6"/>
  <c r="AC259" i="6"/>
  <c r="BB259" i="6"/>
  <c r="AA265" i="6"/>
  <c r="L250" i="6"/>
  <c r="AB250" i="6"/>
  <c r="AN250" i="6"/>
  <c r="BB250" i="6"/>
  <c r="I251" i="6"/>
  <c r="W251" i="6"/>
  <c r="AI251" i="6"/>
  <c r="AY251" i="6"/>
  <c r="BM251" i="6"/>
  <c r="Q252" i="6"/>
  <c r="AG252" i="6"/>
  <c r="AU252" i="6"/>
  <c r="AC257" i="6"/>
  <c r="BB257" i="6"/>
  <c r="Q258" i="6"/>
  <c r="AP258" i="6"/>
  <c r="G259" i="6"/>
  <c r="AD259" i="6"/>
  <c r="BC259" i="6"/>
  <c r="AN265" i="6"/>
  <c r="Z273" i="6"/>
  <c r="BG252" i="6"/>
  <c r="AY252" i="6"/>
  <c r="AQ252" i="6"/>
  <c r="AI252" i="6"/>
  <c r="BF252" i="6"/>
  <c r="AW252" i="6"/>
  <c r="AN252" i="6"/>
  <c r="AE252" i="6"/>
  <c r="W252" i="6"/>
  <c r="O252" i="6"/>
  <c r="G252" i="6"/>
  <c r="BN252" i="6"/>
  <c r="BE252" i="6"/>
  <c r="AV252" i="6"/>
  <c r="AM252" i="6"/>
  <c r="AD252" i="6"/>
  <c r="V252" i="6"/>
  <c r="N252" i="6"/>
  <c r="BC252" i="6"/>
  <c r="AR252" i="6"/>
  <c r="AF252" i="6"/>
  <c r="T252" i="6"/>
  <c r="J252" i="6"/>
  <c r="BM252" i="6"/>
  <c r="BB252" i="6"/>
  <c r="AP252" i="6"/>
  <c r="AC252" i="6"/>
  <c r="S252" i="6"/>
  <c r="I252" i="6"/>
  <c r="M250" i="6"/>
  <c r="AC250" i="6"/>
  <c r="AQ250" i="6"/>
  <c r="BC250" i="6"/>
  <c r="J251" i="6"/>
  <c r="X251" i="6"/>
  <c r="AL251" i="6"/>
  <c r="BB251" i="6"/>
  <c r="BN251" i="6"/>
  <c r="R252" i="6"/>
  <c r="AH252" i="6"/>
  <c r="AX252" i="6"/>
  <c r="BL252" i="6"/>
  <c r="H257" i="6"/>
  <c r="AE257" i="6"/>
  <c r="BD257" i="6"/>
  <c r="V258" i="6"/>
  <c r="AR258" i="6"/>
  <c r="J259" i="6"/>
  <c r="AI259" i="6"/>
  <c r="BF259" i="6"/>
  <c r="AW265" i="6"/>
  <c r="AI273" i="6"/>
  <c r="P250" i="6"/>
  <c r="AD250" i="6"/>
  <c r="AR250" i="6"/>
  <c r="BH250" i="6"/>
  <c r="K251" i="6"/>
  <c r="Y251" i="6"/>
  <c r="AO251" i="6"/>
  <c r="BC251" i="6"/>
  <c r="U252" i="6"/>
  <c r="AJ252" i="6"/>
  <c r="AZ252" i="6"/>
  <c r="M257" i="6"/>
  <c r="AL257" i="6"/>
  <c r="BK257" i="6"/>
  <c r="AM259" i="6"/>
  <c r="BL259" i="6"/>
  <c r="BK273" i="6"/>
  <c r="BM272" i="6"/>
  <c r="BE272" i="6"/>
  <c r="AW272" i="6"/>
  <c r="AO272" i="6"/>
  <c r="AG272" i="6"/>
  <c r="BH272" i="6"/>
  <c r="AY272" i="6"/>
  <c r="AP272" i="6"/>
  <c r="AF272" i="6"/>
  <c r="X272" i="6"/>
  <c r="P272" i="6"/>
  <c r="H272" i="6"/>
  <c r="BJ272" i="6"/>
  <c r="AZ272" i="6"/>
  <c r="AN272" i="6"/>
  <c r="AD272" i="6"/>
  <c r="U272" i="6"/>
  <c r="L272" i="6"/>
  <c r="BL272" i="6"/>
  <c r="BA272" i="6"/>
  <c r="AM272" i="6"/>
  <c r="AB272" i="6"/>
  <c r="R272" i="6"/>
  <c r="G272" i="6"/>
  <c r="BF272" i="6"/>
  <c r="AT272" i="6"/>
  <c r="AI272" i="6"/>
  <c r="W272" i="6"/>
  <c r="M272" i="6"/>
  <c r="BC272" i="6"/>
  <c r="AR272" i="6"/>
  <c r="AE272" i="6"/>
  <c r="T272" i="6"/>
  <c r="J272" i="6"/>
  <c r="BN272" i="6"/>
  <c r="BB272" i="6"/>
  <c r="AQ272" i="6"/>
  <c r="AC272" i="6"/>
  <c r="S272" i="6"/>
  <c r="I272" i="6"/>
  <c r="BD272" i="6"/>
  <c r="AH272" i="6"/>
  <c r="K272" i="6"/>
  <c r="AX272" i="6"/>
  <c r="AA272" i="6"/>
  <c r="AL272" i="6"/>
  <c r="N272" i="6"/>
  <c r="AK272" i="6"/>
  <c r="BI272" i="6"/>
  <c r="Z272" i="6"/>
  <c r="AV272" i="6"/>
  <c r="V272" i="6"/>
  <c r="AU272" i="6"/>
  <c r="Q272" i="6"/>
  <c r="AS272" i="6"/>
  <c r="O272" i="6"/>
  <c r="BJ266" i="6"/>
  <c r="BB266" i="6"/>
  <c r="AT266" i="6"/>
  <c r="AL266" i="6"/>
  <c r="AD266" i="6"/>
  <c r="V266" i="6"/>
  <c r="N266" i="6"/>
  <c r="BG266" i="6"/>
  <c r="AX266" i="6"/>
  <c r="AO266" i="6"/>
  <c r="AF266" i="6"/>
  <c r="W266" i="6"/>
  <c r="M266" i="6"/>
  <c r="BL266" i="6"/>
  <c r="BA266" i="6"/>
  <c r="AQ266" i="6"/>
  <c r="AG266" i="6"/>
  <c r="U266" i="6"/>
  <c r="K266" i="6"/>
  <c r="BN266" i="6"/>
  <c r="BD266" i="6"/>
  <c r="AS266" i="6"/>
  <c r="AI266" i="6"/>
  <c r="Y266" i="6"/>
  <c r="O266" i="6"/>
  <c r="BM266" i="6"/>
  <c r="BC266" i="6"/>
  <c r="AR266" i="6"/>
  <c r="AH266" i="6"/>
  <c r="X266" i="6"/>
  <c r="L266" i="6"/>
  <c r="AY266" i="6"/>
  <c r="AJ266" i="6"/>
  <c r="R266" i="6"/>
  <c r="AW266" i="6"/>
  <c r="AE266" i="6"/>
  <c r="Q266" i="6"/>
  <c r="BF266" i="6"/>
  <c r="AK266" i="6"/>
  <c r="J266" i="6"/>
  <c r="BE266" i="6"/>
  <c r="AC266" i="6"/>
  <c r="I266" i="6"/>
  <c r="AV266" i="6"/>
  <c r="AA266" i="6"/>
  <c r="G266" i="6"/>
  <c r="BK266" i="6"/>
  <c r="AP266" i="6"/>
  <c r="T266" i="6"/>
  <c r="BI266" i="6"/>
  <c r="AN266" i="6"/>
  <c r="S266" i="6"/>
  <c r="BH266" i="6"/>
  <c r="AM266" i="6"/>
  <c r="P266" i="6"/>
  <c r="S250" i="6"/>
  <c r="AE250" i="6"/>
  <c r="AS250" i="6"/>
  <c r="BI250" i="6"/>
  <c r="N251" i="6"/>
  <c r="Z251" i="6"/>
  <c r="AP251" i="6"/>
  <c r="BD251" i="6"/>
  <c r="H252" i="6"/>
  <c r="X252" i="6"/>
  <c r="AK252" i="6"/>
  <c r="BA252" i="6"/>
  <c r="N257" i="6"/>
  <c r="AM257" i="6"/>
  <c r="AA258" i="6"/>
  <c r="AZ258" i="6"/>
  <c r="R259" i="6"/>
  <c r="AN259" i="6"/>
  <c r="BN259" i="6"/>
  <c r="H266" i="6"/>
  <c r="BM257" i="6"/>
  <c r="BE257" i="6"/>
  <c r="AW257" i="6"/>
  <c r="AO257" i="6"/>
  <c r="AG257" i="6"/>
  <c r="Y257" i="6"/>
  <c r="Q257" i="6"/>
  <c r="I257" i="6"/>
  <c r="BJ257" i="6"/>
  <c r="BA257" i="6"/>
  <c r="AR257" i="6"/>
  <c r="AI257" i="6"/>
  <c r="Z257" i="6"/>
  <c r="P257" i="6"/>
  <c r="G257" i="6"/>
  <c r="BI257" i="6"/>
  <c r="AZ257" i="6"/>
  <c r="AQ257" i="6"/>
  <c r="AH257" i="6"/>
  <c r="X257" i="6"/>
  <c r="O257" i="6"/>
  <c r="BC257" i="6"/>
  <c r="AP257" i="6"/>
  <c r="AD257" i="6"/>
  <c r="S257" i="6"/>
  <c r="BH257" i="6"/>
  <c r="AV257" i="6"/>
  <c r="AK257" i="6"/>
  <c r="W257" i="6"/>
  <c r="L257" i="6"/>
  <c r="BG257" i="6"/>
  <c r="AU257" i="6"/>
  <c r="AJ257" i="6"/>
  <c r="V257" i="6"/>
  <c r="K257" i="6"/>
  <c r="BF257" i="6"/>
  <c r="AT257" i="6"/>
  <c r="AF257" i="6"/>
  <c r="U257" i="6"/>
  <c r="J257" i="6"/>
  <c r="T250" i="6"/>
  <c r="AF250" i="6"/>
  <c r="AV250" i="6"/>
  <c r="BJ250" i="6"/>
  <c r="O251" i="6"/>
  <c r="AE251" i="6"/>
  <c r="AQ251" i="6"/>
  <c r="BE251" i="6"/>
  <c r="K252" i="6"/>
  <c r="Y252" i="6"/>
  <c r="AL252" i="6"/>
  <c r="BD252" i="6"/>
  <c r="R257" i="6"/>
  <c r="AN257" i="6"/>
  <c r="BN257" i="6"/>
  <c r="AE258" i="6"/>
  <c r="BB258" i="6"/>
  <c r="S259" i="6"/>
  <c r="AR259" i="6"/>
  <c r="Z266" i="6"/>
  <c r="Y272" i="6"/>
  <c r="O61" i="22"/>
  <c r="S4" i="86"/>
  <c r="O4" i="86"/>
  <c r="K4" i="86"/>
  <c r="T4" i="86" s="1"/>
  <c r="G4" i="86"/>
  <c r="T56" i="86"/>
  <c r="R56" i="86"/>
  <c r="Q56" i="86"/>
  <c r="P56" i="86"/>
  <c r="N56" i="86"/>
  <c r="M56" i="86"/>
  <c r="L56" i="86"/>
  <c r="J56" i="86"/>
  <c r="I56" i="86"/>
  <c r="H56" i="86"/>
  <c r="F56" i="86"/>
  <c r="E56" i="86"/>
  <c r="D56" i="86"/>
  <c r="P57" i="80"/>
  <c r="O57" i="80"/>
  <c r="N57" i="80"/>
  <c r="M57" i="80"/>
  <c r="L57" i="80"/>
  <c r="K57" i="80"/>
  <c r="J57" i="80"/>
  <c r="I57" i="80"/>
  <c r="H57" i="80"/>
  <c r="G57" i="80"/>
  <c r="F57" i="80"/>
  <c r="E57" i="80"/>
  <c r="P2" i="86" l="1"/>
  <c r="Q2" i="86" s="1"/>
  <c r="R2" i="86" s="1"/>
  <c r="O2" i="86"/>
  <c r="K331" i="6"/>
  <c r="K330" i="6"/>
  <c r="K329" i="6"/>
  <c r="O245" i="6"/>
  <c r="O279" i="6"/>
  <c r="P61" i="22"/>
  <c r="CC61" i="22"/>
  <c r="EQ61" i="22" s="1"/>
  <c r="U2" i="86" l="1"/>
  <c r="V2" i="86" s="1"/>
  <c r="W2" i="86" s="1"/>
  <c r="T2" i="86"/>
  <c r="S2" i="86"/>
  <c r="L330" i="6"/>
  <c r="L329" i="6"/>
  <c r="L331" i="6"/>
  <c r="P245" i="6"/>
  <c r="P279" i="6"/>
  <c r="CD61" i="22"/>
  <c r="ER61" i="22" s="1"/>
  <c r="Q61" i="22"/>
  <c r="Y2" i="86" l="1"/>
  <c r="Z2" i="86" s="1"/>
  <c r="AA2" i="86" s="1"/>
  <c r="X2" i="86"/>
  <c r="M331" i="6"/>
  <c r="M329" i="6"/>
  <c r="M330" i="6"/>
  <c r="Q245" i="6"/>
  <c r="Q279" i="6"/>
  <c r="CE61" i="22"/>
  <c r="ES61" i="22" s="1"/>
  <c r="R61" i="22"/>
  <c r="AC2" i="86" l="1"/>
  <c r="AD2" i="86" s="1"/>
  <c r="AE2" i="86" s="1"/>
  <c r="AB2" i="86"/>
  <c r="N330" i="6"/>
  <c r="N329" i="6"/>
  <c r="N331" i="6"/>
  <c r="R245" i="6"/>
  <c r="R279" i="6"/>
  <c r="CF61" i="22"/>
  <c r="ET61" i="22" s="1"/>
  <c r="S61" i="22"/>
  <c r="AG2" i="86" l="1"/>
  <c r="AH2" i="86" s="1"/>
  <c r="AI2" i="86" s="1"/>
  <c r="AF2" i="86"/>
  <c r="O331" i="6"/>
  <c r="O329" i="6"/>
  <c r="O330" i="6"/>
  <c r="S245" i="6"/>
  <c r="S279" i="6"/>
  <c r="CG61" i="22"/>
  <c r="EU61" i="22" s="1"/>
  <c r="T61" i="22"/>
  <c r="E7" i="28"/>
  <c r="F7" i="28" s="1"/>
  <c r="G7" i="28" s="1"/>
  <c r="H7" i="28" s="1"/>
  <c r="I7" i="28" s="1"/>
  <c r="J7" i="28" s="1"/>
  <c r="K7" i="28" s="1"/>
  <c r="L7" i="28" s="1"/>
  <c r="M7" i="28" s="1"/>
  <c r="N7" i="28" s="1"/>
  <c r="O7" i="28" s="1"/>
  <c r="P7" i="28" s="1"/>
  <c r="Q7" i="28" s="1"/>
  <c r="R7" i="28" s="1"/>
  <c r="S7" i="28" s="1"/>
  <c r="T7" i="28" s="1"/>
  <c r="U7" i="28" s="1"/>
  <c r="V7" i="28" s="1"/>
  <c r="W7" i="28" s="1"/>
  <c r="X7" i="28" s="1"/>
  <c r="Y7" i="28" s="1"/>
  <c r="Z7" i="28" s="1"/>
  <c r="AA7" i="28" s="1"/>
  <c r="AB7" i="28" s="1"/>
  <c r="E7" i="27"/>
  <c r="C5" i="27" s="1"/>
  <c r="F7" i="26"/>
  <c r="C5" i="26" s="1"/>
  <c r="G3" i="15"/>
  <c r="BO3" i="15" s="1"/>
  <c r="BP3" i="15" s="1"/>
  <c r="BQ3" i="15" s="1"/>
  <c r="BR3" i="15" s="1"/>
  <c r="BS3" i="15" s="1"/>
  <c r="G4" i="6"/>
  <c r="N4" i="22"/>
  <c r="E5" i="80"/>
  <c r="AL2" i="86" l="1"/>
  <c r="AM2" i="86" s="1"/>
  <c r="AN2" i="86" s="1"/>
  <c r="AK2" i="86"/>
  <c r="AJ2" i="86"/>
  <c r="P330" i="6"/>
  <c r="P329" i="6"/>
  <c r="P331" i="6"/>
  <c r="T245" i="6"/>
  <c r="T279" i="6"/>
  <c r="BZ6" i="7"/>
  <c r="F282" i="7"/>
  <c r="F338" i="7"/>
  <c r="F229" i="7"/>
  <c r="CH61" i="22"/>
  <c r="EV61" i="22" s="1"/>
  <c r="U61" i="22"/>
  <c r="AJ7" i="26"/>
  <c r="AH7" i="26"/>
  <c r="AI7" i="26"/>
  <c r="AK7" i="26"/>
  <c r="G7" i="26"/>
  <c r="H7" i="26" s="1"/>
  <c r="I7" i="26" s="1"/>
  <c r="J7" i="26" s="1"/>
  <c r="K7" i="26" s="1"/>
  <c r="L7" i="26" s="1"/>
  <c r="M7" i="26" s="1"/>
  <c r="N7" i="26" s="1"/>
  <c r="O7" i="26" s="1"/>
  <c r="P7" i="26" s="1"/>
  <c r="Q7" i="26" s="1"/>
  <c r="R7" i="26" s="1"/>
  <c r="S7" i="26" s="1"/>
  <c r="T7" i="26" s="1"/>
  <c r="U7" i="26" s="1"/>
  <c r="V7" i="26" s="1"/>
  <c r="W7" i="26" s="1"/>
  <c r="X7" i="26" s="1"/>
  <c r="Y7" i="26" s="1"/>
  <c r="Z7" i="26" s="1"/>
  <c r="AA7" i="26" s="1"/>
  <c r="AB7" i="26" s="1"/>
  <c r="AC7" i="26" s="1"/>
  <c r="AL7" i="26"/>
  <c r="AF7" i="26"/>
  <c r="AN7" i="26"/>
  <c r="AM7" i="26"/>
  <c r="AG7" i="26"/>
  <c r="AO7" i="26"/>
  <c r="F7" i="27"/>
  <c r="AF7" i="28"/>
  <c r="AG7" i="28"/>
  <c r="AH7" i="28"/>
  <c r="AE7" i="28"/>
  <c r="AJ7" i="28"/>
  <c r="AK7" i="28"/>
  <c r="AI7" i="28"/>
  <c r="AL7" i="28"/>
  <c r="AN7" i="28"/>
  <c r="AM7" i="28"/>
  <c r="C5" i="28"/>
  <c r="AO2" i="86" l="1"/>
  <c r="AP2" i="86"/>
  <c r="AQ2" i="86" s="1"/>
  <c r="AR2" i="86" s="1"/>
  <c r="Q331" i="6"/>
  <c r="Q329" i="6"/>
  <c r="Q330" i="6"/>
  <c r="U245" i="6"/>
  <c r="U279" i="6"/>
  <c r="G338" i="7"/>
  <c r="H338" i="7" s="1"/>
  <c r="I338" i="7" s="1"/>
  <c r="J338" i="7" s="1"/>
  <c r="K338" i="7" s="1"/>
  <c r="L338" i="7" s="1"/>
  <c r="M338" i="7" s="1"/>
  <c r="N338" i="7" s="1"/>
  <c r="O338" i="7" s="1"/>
  <c r="P338" i="7" s="1"/>
  <c r="Q338" i="7" s="1"/>
  <c r="R338" i="7" s="1"/>
  <c r="S338" i="7" s="1"/>
  <c r="T338" i="7" s="1"/>
  <c r="U338" i="7" s="1"/>
  <c r="V338" i="7" s="1"/>
  <c r="W338" i="7" s="1"/>
  <c r="X338" i="7" s="1"/>
  <c r="Y338" i="7" s="1"/>
  <c r="Z338" i="7" s="1"/>
  <c r="AA338" i="7" s="1"/>
  <c r="AB338" i="7" s="1"/>
  <c r="AC338" i="7" s="1"/>
  <c r="AD338" i="7" s="1"/>
  <c r="AE338" i="7" s="1"/>
  <c r="AF338" i="7" s="1"/>
  <c r="AG338" i="7" s="1"/>
  <c r="AH338" i="7" s="1"/>
  <c r="AI338" i="7" s="1"/>
  <c r="AJ338" i="7" s="1"/>
  <c r="AK338" i="7" s="1"/>
  <c r="AL338" i="7" s="1"/>
  <c r="AM338" i="7" s="1"/>
  <c r="AN338" i="7" s="1"/>
  <c r="AO338" i="7" s="1"/>
  <c r="AP338" i="7" s="1"/>
  <c r="AQ338" i="7" s="1"/>
  <c r="AR338" i="7" s="1"/>
  <c r="AS338" i="7" s="1"/>
  <c r="AT338" i="7" s="1"/>
  <c r="AU338" i="7" s="1"/>
  <c r="AV338" i="7" s="1"/>
  <c r="AW338" i="7" s="1"/>
  <c r="AX338" i="7" s="1"/>
  <c r="AY338" i="7" s="1"/>
  <c r="AZ338" i="7" s="1"/>
  <c r="BA338" i="7" s="1"/>
  <c r="BB338" i="7" s="1"/>
  <c r="BC338" i="7" s="1"/>
  <c r="BD338" i="7" s="1"/>
  <c r="BE338" i="7" s="1"/>
  <c r="BF338" i="7" s="1"/>
  <c r="BG338" i="7" s="1"/>
  <c r="BH338" i="7" s="1"/>
  <c r="BI338" i="7" s="1"/>
  <c r="BJ338" i="7" s="1"/>
  <c r="BK338" i="7" s="1"/>
  <c r="BL338" i="7" s="1"/>
  <c r="BM338" i="7" s="1"/>
  <c r="BN338" i="7" s="1"/>
  <c r="BO338" i="7" s="1"/>
  <c r="BP338" i="7" s="1"/>
  <c r="BQ338" i="7" s="1"/>
  <c r="BR338" i="7" s="1"/>
  <c r="BS338" i="7" s="1"/>
  <c r="BT338" i="7" s="1"/>
  <c r="BU338" i="7" s="1"/>
  <c r="BV338" i="7" s="1"/>
  <c r="BW338" i="7" s="1"/>
  <c r="BX338" i="7" s="1"/>
  <c r="BY338" i="7" s="1"/>
  <c r="BZ338" i="7"/>
  <c r="CA338" i="7" s="1"/>
  <c r="CB338" i="7" s="1"/>
  <c r="CC338" i="7" s="1"/>
  <c r="CD338" i="7" s="1"/>
  <c r="CE338" i="7" s="1"/>
  <c r="CI61" i="22"/>
  <c r="EW61" i="22" s="1"/>
  <c r="V61" i="22"/>
  <c r="G7" i="27"/>
  <c r="H7" i="27" s="1"/>
  <c r="I7" i="27" s="1"/>
  <c r="J7" i="27" s="1"/>
  <c r="K7" i="27" s="1"/>
  <c r="L7" i="27" s="1"/>
  <c r="M7" i="27" s="1"/>
  <c r="N7" i="27" s="1"/>
  <c r="O7" i="27" s="1"/>
  <c r="P7" i="27" s="1"/>
  <c r="Q7" i="27" s="1"/>
  <c r="R7" i="27" s="1"/>
  <c r="S7" i="27" s="1"/>
  <c r="T7" i="27" s="1"/>
  <c r="U7" i="27" s="1"/>
  <c r="V7" i="27" s="1"/>
  <c r="W7" i="27" s="1"/>
  <c r="X7" i="27" s="1"/>
  <c r="Y7" i="27" s="1"/>
  <c r="Z7" i="27" s="1"/>
  <c r="AA7" i="27" s="1"/>
  <c r="AB7" i="27" s="1"/>
  <c r="AG7" i="27"/>
  <c r="AF7" i="27"/>
  <c r="AH7" i="27"/>
  <c r="AE7" i="27"/>
  <c r="AL7" i="27"/>
  <c r="AK7" i="27"/>
  <c r="AJ7" i="27"/>
  <c r="AI7" i="27"/>
  <c r="AT2" i="86" l="1"/>
  <c r="AU2" i="86" s="1"/>
  <c r="AV2" i="86" s="1"/>
  <c r="AS2" i="86"/>
  <c r="R329" i="6"/>
  <c r="R330" i="6"/>
  <c r="R331" i="6"/>
  <c r="V245" i="6"/>
  <c r="V279" i="6"/>
  <c r="CJ61" i="22"/>
  <c r="EX61" i="22" s="1"/>
  <c r="W61" i="22"/>
  <c r="E81" i="84"/>
  <c r="E58" i="84"/>
  <c r="E80" i="80"/>
  <c r="E63" i="80"/>
  <c r="E40" i="80"/>
  <c r="C26" i="4"/>
  <c r="C25" i="4"/>
  <c r="C24" i="4"/>
  <c r="C23" i="4"/>
  <c r="C22" i="4"/>
  <c r="AX2" i="86" l="1"/>
  <c r="AY2" i="86" s="1"/>
  <c r="AZ2" i="86" s="1"/>
  <c r="AW2" i="86"/>
  <c r="S331" i="6"/>
  <c r="S330" i="6"/>
  <c r="S329" i="6"/>
  <c r="W245" i="6"/>
  <c r="W279" i="6"/>
  <c r="CK61" i="22"/>
  <c r="EY61" i="22" s="1"/>
  <c r="X61" i="22"/>
  <c r="U56" i="86"/>
  <c r="BC2" i="86" l="1"/>
  <c r="BD2" i="86" s="1"/>
  <c r="BE2" i="86" s="1"/>
  <c r="BB2" i="86"/>
  <c r="BA2" i="86"/>
  <c r="T329" i="6"/>
  <c r="T330" i="6"/>
  <c r="T331" i="6"/>
  <c r="X245" i="6"/>
  <c r="X279" i="6"/>
  <c r="CL61" i="22"/>
  <c r="EZ61" i="22" s="1"/>
  <c r="Y61" i="22"/>
  <c r="BG2" i="86" l="1"/>
  <c r="BH2" i="86" s="1"/>
  <c r="BI2" i="86" s="1"/>
  <c r="BF2" i="86"/>
  <c r="U330" i="6"/>
  <c r="U331" i="6"/>
  <c r="U329" i="6"/>
  <c r="Y245" i="6"/>
  <c r="Y279" i="6"/>
  <c r="CM61" i="22"/>
  <c r="FA61" i="22" s="1"/>
  <c r="Z61" i="22"/>
  <c r="BJ2" i="86" l="1"/>
  <c r="BK2" i="86"/>
  <c r="BL2" i="86" s="1"/>
  <c r="BM2" i="86" s="1"/>
  <c r="V329" i="6"/>
  <c r="V331" i="6"/>
  <c r="V330" i="6"/>
  <c r="Z245" i="6"/>
  <c r="Z279" i="6"/>
  <c r="CN61" i="22"/>
  <c r="FB61" i="22" s="1"/>
  <c r="AA61" i="22"/>
  <c r="BO2" i="86" l="1"/>
  <c r="BP2" i="86" s="1"/>
  <c r="BQ2" i="86" s="1"/>
  <c r="BN2" i="86"/>
  <c r="W330" i="6"/>
  <c r="W331" i="6"/>
  <c r="W329" i="6"/>
  <c r="AA245" i="6"/>
  <c r="AA279" i="6"/>
  <c r="CO61" i="22"/>
  <c r="FC61" i="22" s="1"/>
  <c r="AB61" i="22"/>
  <c r="BT2" i="86" l="1"/>
  <c r="BU2" i="86" s="1"/>
  <c r="BV2" i="86" s="1"/>
  <c r="BR2" i="86"/>
  <c r="BS2" i="86"/>
  <c r="X331" i="6"/>
  <c r="X329" i="6"/>
  <c r="X330" i="6"/>
  <c r="AB245" i="6"/>
  <c r="AB279" i="6"/>
  <c r="CP61" i="22"/>
  <c r="FD61" i="22" s="1"/>
  <c r="AC61" i="22"/>
  <c r="BX2" i="86" l="1"/>
  <c r="BY2" i="86" s="1"/>
  <c r="BZ2" i="86" s="1"/>
  <c r="BW2" i="86"/>
  <c r="Y330" i="6"/>
  <c r="Y329" i="6"/>
  <c r="Y331" i="6"/>
  <c r="AC245" i="6"/>
  <c r="AC279" i="6"/>
  <c r="CQ61" i="22"/>
  <c r="FE61" i="22" s="1"/>
  <c r="AD61" i="22"/>
  <c r="CA2" i="86" l="1"/>
  <c r="CB2" i="86"/>
  <c r="CC2" i="86" s="1"/>
  <c r="CD2" i="86" s="1"/>
  <c r="Z331" i="6"/>
  <c r="Z329" i="6"/>
  <c r="Z330" i="6"/>
  <c r="AD245" i="6"/>
  <c r="AD279" i="6"/>
  <c r="CR61" i="22"/>
  <c r="FF61" i="22" s="1"/>
  <c r="AE61" i="22"/>
  <c r="CF2" i="86" l="1"/>
  <c r="CG2" i="86" s="1"/>
  <c r="CH2" i="86" s="1"/>
  <c r="CE2" i="86"/>
  <c r="AA330" i="6"/>
  <c r="AA329" i="6"/>
  <c r="AA331" i="6"/>
  <c r="AE245" i="6"/>
  <c r="AE279" i="6"/>
  <c r="AF61" i="22"/>
  <c r="CS61" i="22"/>
  <c r="FG61" i="22" s="1"/>
  <c r="CJ2" i="86" l="1"/>
  <c r="CK2" i="86" s="1"/>
  <c r="CI2" i="86"/>
  <c r="AB331" i="6"/>
  <c r="AB329" i="6"/>
  <c r="AB330" i="6"/>
  <c r="AF245" i="6"/>
  <c r="AF279" i="6"/>
  <c r="CT61" i="22"/>
  <c r="FH61" i="22" s="1"/>
  <c r="AG61" i="22"/>
  <c r="AC330" i="6" l="1"/>
  <c r="AC329" i="6"/>
  <c r="AC331" i="6"/>
  <c r="AG245" i="6"/>
  <c r="AG279" i="6"/>
  <c r="CU61" i="22"/>
  <c r="FI61" i="22" s="1"/>
  <c r="AH61" i="22"/>
  <c r="AD331" i="6" l="1"/>
  <c r="AD329" i="6"/>
  <c r="AD330" i="6"/>
  <c r="AH245" i="6"/>
  <c r="AH279" i="6"/>
  <c r="CV61" i="22"/>
  <c r="FJ61" i="22" s="1"/>
  <c r="AI61" i="22"/>
  <c r="AE330" i="6" l="1"/>
  <c r="AE329" i="6"/>
  <c r="AE331" i="6"/>
  <c r="AI245" i="6"/>
  <c r="AI279" i="6"/>
  <c r="CW61" i="22"/>
  <c r="FK61" i="22" s="1"/>
  <c r="AJ61" i="22"/>
  <c r="AF331" i="6" l="1"/>
  <c r="AF329" i="6"/>
  <c r="AF330" i="6"/>
  <c r="AJ245" i="6"/>
  <c r="AJ279" i="6"/>
  <c r="CX61" i="22"/>
  <c r="FL61" i="22" s="1"/>
  <c r="AK61" i="22"/>
  <c r="AG329" i="6" l="1"/>
  <c r="AG330" i="6"/>
  <c r="AG331" i="6"/>
  <c r="AK245" i="6"/>
  <c r="AK279" i="6"/>
  <c r="CY61" i="22"/>
  <c r="FM61" i="22" s="1"/>
  <c r="AL61" i="22"/>
  <c r="AH330" i="6" l="1"/>
  <c r="AH331" i="6"/>
  <c r="AH329" i="6"/>
  <c r="AL245" i="6"/>
  <c r="AL279" i="6"/>
  <c r="CZ61" i="22"/>
  <c r="FN61" i="22" s="1"/>
  <c r="AM61" i="22"/>
  <c r="AI329" i="6" l="1"/>
  <c r="AI331" i="6"/>
  <c r="AI330" i="6"/>
  <c r="AM245" i="6"/>
  <c r="AM279" i="6"/>
  <c r="AN61" i="22"/>
  <c r="DA61" i="22"/>
  <c r="FO61" i="22" s="1"/>
  <c r="AJ330" i="6" l="1"/>
  <c r="AJ331" i="6"/>
  <c r="AJ329" i="6"/>
  <c r="AN245" i="6"/>
  <c r="AN279" i="6"/>
  <c r="DB61" i="22"/>
  <c r="FP61" i="22" s="1"/>
  <c r="AO61" i="22"/>
  <c r="AK331" i="6" l="1"/>
  <c r="AK329" i="6"/>
  <c r="AK330" i="6"/>
  <c r="AO245" i="6"/>
  <c r="AO279" i="6"/>
  <c r="DC61" i="22"/>
  <c r="FQ61" i="22" s="1"/>
  <c r="AP61" i="22"/>
  <c r="AL330" i="6" l="1"/>
  <c r="AL329" i="6"/>
  <c r="AL331" i="6"/>
  <c r="AP245" i="6"/>
  <c r="AP279" i="6"/>
  <c r="DD61" i="22"/>
  <c r="FR61" i="22" s="1"/>
  <c r="AQ61" i="22"/>
  <c r="AM331" i="6" l="1"/>
  <c r="AM329" i="6"/>
  <c r="AM330" i="6"/>
  <c r="AQ245" i="6"/>
  <c r="AQ279" i="6"/>
  <c r="DE61" i="22"/>
  <c r="FS61" i="22" s="1"/>
  <c r="AR61" i="22"/>
  <c r="AN330" i="6" l="1"/>
  <c r="AN329" i="6"/>
  <c r="AN331" i="6"/>
  <c r="AR245" i="6"/>
  <c r="AR279" i="6"/>
  <c r="DF61" i="22"/>
  <c r="FT61" i="22" s="1"/>
  <c r="AS61" i="22"/>
  <c r="AO331" i="6" l="1"/>
  <c r="AO329" i="6"/>
  <c r="AO330" i="6"/>
  <c r="AS245" i="6"/>
  <c r="AS279" i="6"/>
  <c r="DG61" i="22"/>
  <c r="FU61" i="22" s="1"/>
  <c r="AT61" i="22"/>
  <c r="AP329" i="6" l="1"/>
  <c r="AP330" i="6"/>
  <c r="AP331" i="6"/>
  <c r="AT245" i="6"/>
  <c r="AT279" i="6"/>
  <c r="DH61" i="22"/>
  <c r="FV61" i="22" s="1"/>
  <c r="AU61" i="22"/>
  <c r="AQ331" i="6" l="1"/>
  <c r="AQ330" i="6"/>
  <c r="AQ329" i="6"/>
  <c r="AU245" i="6"/>
  <c r="AU279" i="6"/>
  <c r="DI61" i="22"/>
  <c r="FW61" i="22" s="1"/>
  <c r="AV61" i="22"/>
  <c r="AR329" i="6" l="1"/>
  <c r="AR330" i="6"/>
  <c r="AR331" i="6"/>
  <c r="AV245" i="6"/>
  <c r="AV279" i="6"/>
  <c r="DJ61" i="22"/>
  <c r="FX61" i="22" s="1"/>
  <c r="AW61" i="22"/>
  <c r="AS331" i="6" l="1"/>
  <c r="AS330" i="6"/>
  <c r="AS329" i="6"/>
  <c r="AW245" i="6"/>
  <c r="AW279" i="6"/>
  <c r="DK61" i="22"/>
  <c r="FY61" i="22" s="1"/>
  <c r="AX61" i="22"/>
  <c r="AT329" i="6" l="1"/>
  <c r="AT330" i="6"/>
  <c r="AT331" i="6"/>
  <c r="AX245" i="6"/>
  <c r="AX279" i="6"/>
  <c r="DL61" i="22"/>
  <c r="FZ61" i="22" s="1"/>
  <c r="AY61" i="22"/>
  <c r="AU330" i="6" l="1"/>
  <c r="AU331" i="6"/>
  <c r="AU329" i="6"/>
  <c r="AY245" i="6"/>
  <c r="AY279" i="6"/>
  <c r="DM61" i="22"/>
  <c r="GA61" i="22" s="1"/>
  <c r="AZ61" i="22"/>
  <c r="D35" i="84"/>
  <c r="D38" i="84" s="1"/>
  <c r="E36" i="84"/>
  <c r="F36" i="84"/>
  <c r="F38" i="84" s="1"/>
  <c r="G36" i="84"/>
  <c r="H36" i="84"/>
  <c r="I36" i="84"/>
  <c r="J36" i="84"/>
  <c r="K36" i="84"/>
  <c r="L36" i="84"/>
  <c r="M36" i="84"/>
  <c r="N36" i="84"/>
  <c r="O36" i="84"/>
  <c r="P36" i="84"/>
  <c r="E37" i="84"/>
  <c r="F37" i="84"/>
  <c r="G37" i="84"/>
  <c r="H37" i="84"/>
  <c r="I37" i="84"/>
  <c r="J37" i="84"/>
  <c r="K37" i="84"/>
  <c r="L37" i="84"/>
  <c r="M37" i="84"/>
  <c r="N37" i="84"/>
  <c r="O37" i="84"/>
  <c r="P37" i="84"/>
  <c r="N38" i="84" l="1"/>
  <c r="P38" i="84"/>
  <c r="K38" i="84"/>
  <c r="AV329" i="6"/>
  <c r="AV331" i="6"/>
  <c r="AV330" i="6"/>
  <c r="AZ245" i="6"/>
  <c r="AZ279" i="6"/>
  <c r="H38" i="84"/>
  <c r="L38" i="84"/>
  <c r="M38" i="84"/>
  <c r="Q37" i="84"/>
  <c r="Q36" i="84"/>
  <c r="G38" i="84"/>
  <c r="J38" i="84"/>
  <c r="I38" i="84"/>
  <c r="O38" i="84"/>
  <c r="DN61" i="22"/>
  <c r="GB61" i="22" s="1"/>
  <c r="BA61" i="22"/>
  <c r="E38" i="84"/>
  <c r="AW330" i="6" l="1"/>
  <c r="AW331" i="6"/>
  <c r="AW329" i="6"/>
  <c r="BA245" i="6"/>
  <c r="BA279" i="6"/>
  <c r="Q38" i="84"/>
  <c r="DO61" i="22"/>
  <c r="GC61" i="22" s="1"/>
  <c r="BB61" i="22"/>
  <c r="AC277" i="6"/>
  <c r="AB277" i="6"/>
  <c r="AA277" i="6"/>
  <c r="Z277" i="6"/>
  <c r="Y277" i="6"/>
  <c r="X277" i="6"/>
  <c r="W277" i="6"/>
  <c r="V277" i="6"/>
  <c r="U277" i="6"/>
  <c r="T277" i="6"/>
  <c r="S277" i="6"/>
  <c r="H27" i="22"/>
  <c r="AX329" i="6" l="1"/>
  <c r="AX331" i="6"/>
  <c r="AX330" i="6"/>
  <c r="BB245" i="6"/>
  <c r="BB279" i="6"/>
  <c r="AL277" i="6"/>
  <c r="AD277" i="6"/>
  <c r="AG277" i="6"/>
  <c r="AH277" i="6"/>
  <c r="AN277" i="6"/>
  <c r="AM277" i="6"/>
  <c r="AE277" i="6"/>
  <c r="AF277" i="6"/>
  <c r="AI277" i="6"/>
  <c r="AP277" i="6"/>
  <c r="AJ277" i="6"/>
  <c r="AK277" i="6"/>
  <c r="DP61" i="22"/>
  <c r="GD61" i="22" s="1"/>
  <c r="BC61" i="22"/>
  <c r="P98" i="80"/>
  <c r="O98" i="80"/>
  <c r="N98" i="80"/>
  <c r="M98" i="80"/>
  <c r="L98" i="80"/>
  <c r="K98" i="80"/>
  <c r="J98" i="80"/>
  <c r="I98" i="80"/>
  <c r="H98" i="80"/>
  <c r="G98" i="80"/>
  <c r="F98" i="80"/>
  <c r="E98" i="80"/>
  <c r="P102" i="80"/>
  <c r="O102" i="80"/>
  <c r="N102" i="80"/>
  <c r="M102" i="80"/>
  <c r="L102" i="80"/>
  <c r="K102" i="80"/>
  <c r="J102" i="80"/>
  <c r="I102" i="80"/>
  <c r="H102" i="80"/>
  <c r="G102" i="80"/>
  <c r="F102" i="80"/>
  <c r="E102" i="80"/>
  <c r="R236" i="7"/>
  <c r="S236" i="7" s="1"/>
  <c r="T236" i="7" s="1"/>
  <c r="U236" i="7" s="1"/>
  <c r="V236" i="7" s="1"/>
  <c r="W236" i="7" s="1"/>
  <c r="X236" i="7" s="1"/>
  <c r="Y236" i="7" s="1"/>
  <c r="Z236" i="7" s="1"/>
  <c r="AA236" i="7" s="1"/>
  <c r="AB236" i="7" s="1"/>
  <c r="AC236" i="7" s="1"/>
  <c r="AD236" i="7" s="1"/>
  <c r="AE236" i="7" s="1"/>
  <c r="AF236" i="7" s="1"/>
  <c r="AG236" i="7" s="1"/>
  <c r="AH236" i="7" s="1"/>
  <c r="AI236" i="7" s="1"/>
  <c r="AJ236" i="7" s="1"/>
  <c r="AK236" i="7" s="1"/>
  <c r="AL236" i="7" s="1"/>
  <c r="AM236" i="7" s="1"/>
  <c r="AN236" i="7" s="1"/>
  <c r="AO236" i="7" s="1"/>
  <c r="AP236" i="7" s="1"/>
  <c r="AQ236" i="7" s="1"/>
  <c r="AR236" i="7" s="1"/>
  <c r="AS236" i="7" s="1"/>
  <c r="AT236" i="7" s="1"/>
  <c r="AU236" i="7" s="1"/>
  <c r="AV236" i="7" s="1"/>
  <c r="AW236" i="7" s="1"/>
  <c r="AX236" i="7" s="1"/>
  <c r="AY236" i="7" s="1"/>
  <c r="AZ236" i="7" s="1"/>
  <c r="BA236" i="7" s="1"/>
  <c r="BB236" i="7" s="1"/>
  <c r="BC236" i="7" s="1"/>
  <c r="BD236" i="7" s="1"/>
  <c r="BE236" i="7" s="1"/>
  <c r="BF236" i="7" s="1"/>
  <c r="BG236" i="7" s="1"/>
  <c r="BH236" i="7" s="1"/>
  <c r="BI236" i="7" s="1"/>
  <c r="BJ236" i="7" s="1"/>
  <c r="BK236" i="7" s="1"/>
  <c r="BL236" i="7" s="1"/>
  <c r="BM236" i="7" s="1"/>
  <c r="BN236" i="7" s="1"/>
  <c r="BO236" i="7" s="1"/>
  <c r="BP236" i="7" s="1"/>
  <c r="BQ236" i="7" s="1"/>
  <c r="BR236" i="7" s="1"/>
  <c r="BS236" i="7" s="1"/>
  <c r="BT236" i="7" s="1"/>
  <c r="BU236" i="7" s="1"/>
  <c r="BV236" i="7" s="1"/>
  <c r="BW236" i="7" s="1"/>
  <c r="BX236" i="7" s="1"/>
  <c r="BY236" i="7" s="1"/>
  <c r="AY330" i="6" l="1"/>
  <c r="AY331" i="6"/>
  <c r="AY329" i="6"/>
  <c r="BC245" i="6"/>
  <c r="BC279" i="6"/>
  <c r="AQ277" i="6"/>
  <c r="AO277" i="6"/>
  <c r="BD61" i="22"/>
  <c r="DQ61" i="22"/>
  <c r="GE61" i="22" s="1"/>
  <c r="P105" i="80"/>
  <c r="O105" i="80"/>
  <c r="N105" i="80"/>
  <c r="M105" i="80"/>
  <c r="L105" i="80"/>
  <c r="K105" i="80"/>
  <c r="J105" i="80"/>
  <c r="I105" i="80"/>
  <c r="H105" i="80"/>
  <c r="G105" i="80"/>
  <c r="F105" i="80"/>
  <c r="P86" i="80"/>
  <c r="O86" i="80"/>
  <c r="N86" i="80"/>
  <c r="M86" i="80"/>
  <c r="L86" i="80"/>
  <c r="K86" i="80"/>
  <c r="J86" i="80"/>
  <c r="I86" i="80"/>
  <c r="H86" i="80"/>
  <c r="G86" i="80"/>
  <c r="F86" i="80"/>
  <c r="E105" i="80"/>
  <c r="E86" i="80"/>
  <c r="P104" i="80"/>
  <c r="O104" i="80"/>
  <c r="N104" i="80"/>
  <c r="M104" i="80"/>
  <c r="L104" i="80"/>
  <c r="K104" i="80"/>
  <c r="J104" i="80"/>
  <c r="I104" i="80"/>
  <c r="H104" i="80"/>
  <c r="G104" i="80"/>
  <c r="F104" i="80"/>
  <c r="E104" i="80"/>
  <c r="P87" i="80"/>
  <c r="R33" i="86" s="1"/>
  <c r="O87" i="80"/>
  <c r="Q33" i="86" s="1"/>
  <c r="N87" i="80"/>
  <c r="P33" i="86" s="1"/>
  <c r="M87" i="80"/>
  <c r="N33" i="86" s="1"/>
  <c r="L87" i="80"/>
  <c r="M33" i="86" s="1"/>
  <c r="K87" i="80"/>
  <c r="L33" i="86" s="1"/>
  <c r="J87" i="80"/>
  <c r="J33" i="86" s="1"/>
  <c r="I87" i="80"/>
  <c r="I33" i="86" s="1"/>
  <c r="H87" i="80"/>
  <c r="H33" i="86" s="1"/>
  <c r="G87" i="80"/>
  <c r="F33" i="86" s="1"/>
  <c r="F87" i="80"/>
  <c r="E33" i="86" s="1"/>
  <c r="E87" i="80"/>
  <c r="D33" i="86" s="1"/>
  <c r="AZ329" i="6" l="1"/>
  <c r="AZ331" i="6"/>
  <c r="AZ330" i="6"/>
  <c r="BD245" i="6"/>
  <c r="BD279" i="6"/>
  <c r="O33" i="86"/>
  <c r="K33" i="86"/>
  <c r="G33" i="86"/>
  <c r="S33" i="86"/>
  <c r="DR61" i="22"/>
  <c r="GF61" i="22" s="1"/>
  <c r="BE61" i="22"/>
  <c r="P103" i="80"/>
  <c r="O103" i="80"/>
  <c r="N103" i="80"/>
  <c r="M103" i="80"/>
  <c r="L103" i="80"/>
  <c r="K103" i="80"/>
  <c r="J103" i="80"/>
  <c r="I103" i="80"/>
  <c r="H103" i="80"/>
  <c r="G103" i="80"/>
  <c r="F103" i="80"/>
  <c r="E103" i="80"/>
  <c r="BA330" i="6" l="1"/>
  <c r="BA331" i="6"/>
  <c r="BA329" i="6"/>
  <c r="BE245" i="6"/>
  <c r="BE279" i="6"/>
  <c r="T33" i="86"/>
  <c r="DS61" i="22"/>
  <c r="GG61" i="22" s="1"/>
  <c r="BF61" i="22"/>
  <c r="Q105" i="80"/>
  <c r="Q104" i="80"/>
  <c r="Q103" i="80"/>
  <c r="Q102" i="80"/>
  <c r="Q98" i="80"/>
  <c r="Q87" i="80"/>
  <c r="Q86" i="80"/>
  <c r="E82" i="80"/>
  <c r="Q82" i="80" s="1"/>
  <c r="E65" i="80"/>
  <c r="BB329" i="6" l="1"/>
  <c r="BB331" i="6"/>
  <c r="BB330" i="6"/>
  <c r="BF245" i="6"/>
  <c r="BF279" i="6"/>
  <c r="DT61" i="22"/>
  <c r="GH61" i="22" s="1"/>
  <c r="BG61" i="22"/>
  <c r="Q84" i="80"/>
  <c r="BC331" i="6" l="1"/>
  <c r="BC330" i="6"/>
  <c r="BC329" i="6"/>
  <c r="BG245" i="6"/>
  <c r="BG279" i="6"/>
  <c r="DU61" i="22"/>
  <c r="GI61" i="22" s="1"/>
  <c r="BH61" i="22"/>
  <c r="B1" i="85"/>
  <c r="BD329" i="6" l="1"/>
  <c r="BD330" i="6"/>
  <c r="BD331" i="6"/>
  <c r="BH245" i="6"/>
  <c r="BH279" i="6"/>
  <c r="DV61" i="22"/>
  <c r="GJ61" i="22" s="1"/>
  <c r="BI61" i="22"/>
  <c r="BS250" i="15"/>
  <c r="BR250" i="15"/>
  <c r="BQ250" i="15"/>
  <c r="BP250" i="15"/>
  <c r="BO250" i="15"/>
  <c r="BS186" i="15"/>
  <c r="BR186" i="15"/>
  <c r="BQ186" i="15"/>
  <c r="BP186" i="15"/>
  <c r="BO186" i="15"/>
  <c r="BS122" i="15"/>
  <c r="BR122" i="15"/>
  <c r="BQ122" i="15"/>
  <c r="BP122" i="15"/>
  <c r="BO122" i="15"/>
  <c r="BS70" i="15"/>
  <c r="BR70" i="15"/>
  <c r="BQ70" i="15"/>
  <c r="BP70" i="15"/>
  <c r="BO70" i="15"/>
  <c r="BN66" i="15"/>
  <c r="BM66" i="15"/>
  <c r="BL66" i="15"/>
  <c r="BK66" i="15"/>
  <c r="BJ66" i="15"/>
  <c r="BI66" i="15"/>
  <c r="BH66" i="15"/>
  <c r="BG66" i="15"/>
  <c r="BF66" i="15"/>
  <c r="BE66" i="15"/>
  <c r="BD66" i="15"/>
  <c r="BC66" i="15"/>
  <c r="BB66" i="15"/>
  <c r="BA66" i="15"/>
  <c r="AZ66" i="15"/>
  <c r="AY66" i="15"/>
  <c r="AX66" i="15"/>
  <c r="AW66" i="15"/>
  <c r="AV66" i="15"/>
  <c r="AU66" i="15"/>
  <c r="AT66" i="15"/>
  <c r="AS66" i="15"/>
  <c r="AR66" i="15"/>
  <c r="AQ66" i="15"/>
  <c r="AP66" i="15"/>
  <c r="AO66" i="15"/>
  <c r="AN66" i="15"/>
  <c r="AM66" i="15"/>
  <c r="AL66" i="15"/>
  <c r="AK66" i="15"/>
  <c r="AJ66" i="15"/>
  <c r="AI66" i="15"/>
  <c r="AH66" i="15"/>
  <c r="AG66" i="15"/>
  <c r="AF66" i="15"/>
  <c r="AE66" i="15"/>
  <c r="AD66" i="15"/>
  <c r="AC66" i="15"/>
  <c r="AB66" i="15"/>
  <c r="AA66" i="15"/>
  <c r="Z66" i="15"/>
  <c r="Y66" i="15"/>
  <c r="X66" i="15"/>
  <c r="W66" i="15"/>
  <c r="V66" i="15"/>
  <c r="U66" i="15"/>
  <c r="T66" i="15"/>
  <c r="S66" i="15"/>
  <c r="R66" i="15"/>
  <c r="Q66" i="15"/>
  <c r="P66" i="15"/>
  <c r="O66" i="15"/>
  <c r="N66" i="15"/>
  <c r="M66" i="15"/>
  <c r="L66" i="15"/>
  <c r="K66" i="15"/>
  <c r="J66" i="15"/>
  <c r="I66" i="15"/>
  <c r="H66" i="15"/>
  <c r="G66" i="15"/>
  <c r="BN60" i="15"/>
  <c r="BM60" i="15"/>
  <c r="BL60" i="15"/>
  <c r="BK60" i="15"/>
  <c r="BJ60" i="15"/>
  <c r="BI60" i="15"/>
  <c r="BH60" i="15"/>
  <c r="BG60" i="15"/>
  <c r="BF60" i="15"/>
  <c r="BE60" i="15"/>
  <c r="BD60" i="15"/>
  <c r="BC60" i="15"/>
  <c r="BB60" i="15"/>
  <c r="BA60" i="15"/>
  <c r="AZ60" i="15"/>
  <c r="AY60" i="15"/>
  <c r="AX60" i="15"/>
  <c r="AW60" i="15"/>
  <c r="AV60" i="15"/>
  <c r="AU60" i="15"/>
  <c r="AT60" i="15"/>
  <c r="AS60" i="15"/>
  <c r="AR60" i="15"/>
  <c r="AQ60" i="15"/>
  <c r="AP60" i="15"/>
  <c r="AO60" i="15"/>
  <c r="AN60" i="15"/>
  <c r="AM60" i="15"/>
  <c r="AL60" i="15"/>
  <c r="AK60" i="15"/>
  <c r="AJ60" i="15"/>
  <c r="AI60" i="15"/>
  <c r="AH60" i="15"/>
  <c r="AG60" i="15"/>
  <c r="AF60" i="15"/>
  <c r="AE60" i="15"/>
  <c r="AD60" i="15"/>
  <c r="AC60" i="15"/>
  <c r="AB60" i="15"/>
  <c r="AA60" i="15"/>
  <c r="Z60" i="15"/>
  <c r="Y60" i="15"/>
  <c r="X60" i="15"/>
  <c r="W60" i="15"/>
  <c r="V60" i="15"/>
  <c r="U60" i="15"/>
  <c r="T60" i="15"/>
  <c r="S60" i="15"/>
  <c r="R60" i="15"/>
  <c r="Q60" i="15"/>
  <c r="P60" i="15"/>
  <c r="O60" i="15"/>
  <c r="N60" i="15"/>
  <c r="M60" i="15"/>
  <c r="L60" i="15"/>
  <c r="K60" i="15"/>
  <c r="J60" i="15"/>
  <c r="I60" i="15"/>
  <c r="H60" i="15"/>
  <c r="G60" i="15"/>
  <c r="BS48" i="15"/>
  <c r="BR48" i="15"/>
  <c r="BQ48" i="15"/>
  <c r="BP48" i="15"/>
  <c r="BO48" i="15"/>
  <c r="BN44" i="15"/>
  <c r="BM44" i="15"/>
  <c r="BL44" i="15"/>
  <c r="BK44" i="15"/>
  <c r="BJ44" i="15"/>
  <c r="BI44" i="15"/>
  <c r="BH44" i="15"/>
  <c r="BG44" i="15"/>
  <c r="BF44" i="15"/>
  <c r="BE44" i="15"/>
  <c r="BD44" i="15"/>
  <c r="BC44" i="15"/>
  <c r="BB44" i="15"/>
  <c r="BA44" i="15"/>
  <c r="AZ44" i="15"/>
  <c r="AY44" i="15"/>
  <c r="AX44" i="15"/>
  <c r="AW44" i="15"/>
  <c r="AV44" i="15"/>
  <c r="AU44" i="15"/>
  <c r="AT44" i="15"/>
  <c r="AS44" i="15"/>
  <c r="AR44" i="15"/>
  <c r="AQ44" i="15"/>
  <c r="AP44" i="15"/>
  <c r="AO44" i="15"/>
  <c r="AN44" i="15"/>
  <c r="AM44" i="15"/>
  <c r="AL44" i="15"/>
  <c r="AK44" i="15"/>
  <c r="AJ44" i="15"/>
  <c r="AI44" i="15"/>
  <c r="AH44" i="15"/>
  <c r="AG44" i="15"/>
  <c r="AF44" i="15"/>
  <c r="AE44" i="15"/>
  <c r="AD44" i="15"/>
  <c r="AC44" i="15"/>
  <c r="AB44" i="15"/>
  <c r="AA44" i="15"/>
  <c r="Z44" i="15"/>
  <c r="Y44" i="15"/>
  <c r="X44" i="15"/>
  <c r="W44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BN38" i="15"/>
  <c r="BM38" i="15"/>
  <c r="BL38" i="15"/>
  <c r="BK38" i="15"/>
  <c r="BJ38" i="15"/>
  <c r="BI38" i="15"/>
  <c r="BH38" i="15"/>
  <c r="BG38" i="15"/>
  <c r="BF38" i="15"/>
  <c r="BE38" i="15"/>
  <c r="BD38" i="15"/>
  <c r="BC38" i="15"/>
  <c r="BB38" i="15"/>
  <c r="BA38" i="15"/>
  <c r="AZ38" i="15"/>
  <c r="AY38" i="15"/>
  <c r="AX38" i="15"/>
  <c r="AW38" i="15"/>
  <c r="AV38" i="15"/>
  <c r="AU38" i="15"/>
  <c r="AT38" i="15"/>
  <c r="AS38" i="15"/>
  <c r="AR38" i="15"/>
  <c r="AQ38" i="15"/>
  <c r="AP38" i="15"/>
  <c r="AO38" i="15"/>
  <c r="AN38" i="15"/>
  <c r="AM38" i="15"/>
  <c r="AL38" i="15"/>
  <c r="AK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BN32" i="15"/>
  <c r="BM32" i="15"/>
  <c r="BL32" i="15"/>
  <c r="BK32" i="15"/>
  <c r="BJ32" i="15"/>
  <c r="BI32" i="15"/>
  <c r="BH32" i="15"/>
  <c r="BG32" i="15"/>
  <c r="BF32" i="15"/>
  <c r="BE32" i="15"/>
  <c r="BD32" i="15"/>
  <c r="BC32" i="15"/>
  <c r="BB32" i="15"/>
  <c r="BA32" i="15"/>
  <c r="AZ32" i="15"/>
  <c r="AY32" i="15"/>
  <c r="AX32" i="15"/>
  <c r="AW32" i="15"/>
  <c r="AV32" i="15"/>
  <c r="AU32" i="15"/>
  <c r="AT32" i="15"/>
  <c r="AS32" i="15"/>
  <c r="AR32" i="15"/>
  <c r="AQ32" i="15"/>
  <c r="AP32" i="15"/>
  <c r="AO32" i="15"/>
  <c r="AN32" i="15"/>
  <c r="AM32" i="15"/>
  <c r="AL32" i="15"/>
  <c r="AK32" i="15"/>
  <c r="AJ32" i="15"/>
  <c r="AI32" i="15"/>
  <c r="AH32" i="15"/>
  <c r="AG32" i="15"/>
  <c r="AF32" i="15"/>
  <c r="AE32" i="15"/>
  <c r="AD32" i="15"/>
  <c r="AC32" i="15"/>
  <c r="AB32" i="15"/>
  <c r="AA32" i="15"/>
  <c r="Z32" i="15"/>
  <c r="Y32" i="15"/>
  <c r="X32" i="15"/>
  <c r="W32" i="15"/>
  <c r="V32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H32" i="15"/>
  <c r="G32" i="15"/>
  <c r="BS26" i="15"/>
  <c r="BR26" i="15"/>
  <c r="BQ26" i="15"/>
  <c r="BP26" i="15"/>
  <c r="BO26" i="15"/>
  <c r="BN16" i="15"/>
  <c r="BM16" i="15"/>
  <c r="BL16" i="15"/>
  <c r="BK16" i="15"/>
  <c r="BJ16" i="15"/>
  <c r="BI16" i="15"/>
  <c r="BH16" i="15"/>
  <c r="BG16" i="15"/>
  <c r="BF16" i="15"/>
  <c r="BE16" i="15"/>
  <c r="BD16" i="15"/>
  <c r="BC16" i="15"/>
  <c r="BB16" i="15"/>
  <c r="BA16" i="15"/>
  <c r="AZ16" i="15"/>
  <c r="AY16" i="15"/>
  <c r="AX16" i="15"/>
  <c r="AW16" i="15"/>
  <c r="AV16" i="15"/>
  <c r="AU16" i="15"/>
  <c r="AT16" i="15"/>
  <c r="AS16" i="15"/>
  <c r="AR16" i="15"/>
  <c r="AQ16" i="15"/>
  <c r="AP16" i="15"/>
  <c r="AO16" i="15"/>
  <c r="AN16" i="15"/>
  <c r="AM16" i="15"/>
  <c r="AL16" i="15"/>
  <c r="AK16" i="15"/>
  <c r="AJ16" i="15"/>
  <c r="AI16" i="15"/>
  <c r="AH16" i="15"/>
  <c r="AG16" i="15"/>
  <c r="AF16" i="15"/>
  <c r="AE16" i="15"/>
  <c r="AD16" i="15"/>
  <c r="AC16" i="15"/>
  <c r="AB16" i="15"/>
  <c r="AA16" i="15"/>
  <c r="Z16" i="15"/>
  <c r="Y16" i="15"/>
  <c r="X16" i="15"/>
  <c r="W16" i="15"/>
  <c r="V16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BN10" i="15"/>
  <c r="BM10" i="15"/>
  <c r="BL10" i="15"/>
  <c r="BK10" i="15"/>
  <c r="BJ10" i="15"/>
  <c r="BI10" i="15"/>
  <c r="BH10" i="15"/>
  <c r="BG10" i="15"/>
  <c r="BF10" i="15"/>
  <c r="BE10" i="15"/>
  <c r="BD10" i="15"/>
  <c r="BC10" i="15"/>
  <c r="BB10" i="15"/>
  <c r="BA10" i="15"/>
  <c r="AZ10" i="15"/>
  <c r="AY10" i="15"/>
  <c r="AX10" i="15"/>
  <c r="AW10" i="15"/>
  <c r="AV10" i="15"/>
  <c r="AU10" i="15"/>
  <c r="AT10" i="15"/>
  <c r="AS10" i="15"/>
  <c r="AR10" i="15"/>
  <c r="AQ10" i="15"/>
  <c r="AP10" i="15"/>
  <c r="AO10" i="15"/>
  <c r="AN10" i="15"/>
  <c r="AM10" i="15"/>
  <c r="AL10" i="15"/>
  <c r="AK10" i="15"/>
  <c r="AJ10" i="15"/>
  <c r="AI10" i="15"/>
  <c r="AH10" i="15"/>
  <c r="AG10" i="15"/>
  <c r="AF10" i="15"/>
  <c r="AE10" i="15"/>
  <c r="AD10" i="15"/>
  <c r="AC10" i="15"/>
  <c r="AB10" i="15"/>
  <c r="AA10" i="15"/>
  <c r="Z10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F22" i="6"/>
  <c r="BE331" i="6" l="1"/>
  <c r="BE330" i="6"/>
  <c r="BE329" i="6"/>
  <c r="BI245" i="6"/>
  <c r="BI279" i="6"/>
  <c r="DW61" i="22"/>
  <c r="GK61" i="22" s="1"/>
  <c r="BJ61" i="22"/>
  <c r="R274" i="7"/>
  <c r="S274" i="7" s="1"/>
  <c r="T274" i="7" s="1"/>
  <c r="U274" i="7" s="1"/>
  <c r="V274" i="7" s="1"/>
  <c r="W274" i="7" s="1"/>
  <c r="X274" i="7" s="1"/>
  <c r="Y274" i="7" s="1"/>
  <c r="Z274" i="7" s="1"/>
  <c r="AA274" i="7" s="1"/>
  <c r="AB274" i="7" s="1"/>
  <c r="AC274" i="7" s="1"/>
  <c r="R259" i="7"/>
  <c r="R257" i="7"/>
  <c r="R254" i="7"/>
  <c r="BF329" i="6" l="1"/>
  <c r="BF330" i="6"/>
  <c r="BF331" i="6"/>
  <c r="BJ245" i="6"/>
  <c r="BJ279" i="6"/>
  <c r="DX61" i="22"/>
  <c r="GL61" i="22" s="1"/>
  <c r="BK61" i="22"/>
  <c r="R312" i="7"/>
  <c r="S257" i="7"/>
  <c r="T257" i="7" s="1"/>
  <c r="U257" i="7" s="1"/>
  <c r="V257" i="7" s="1"/>
  <c r="W257" i="7" s="1"/>
  <c r="X257" i="7" s="1"/>
  <c r="Y257" i="7" s="1"/>
  <c r="Z257" i="7" s="1"/>
  <c r="AA257" i="7" s="1"/>
  <c r="AB257" i="7" s="1"/>
  <c r="AC257" i="7" s="1"/>
  <c r="AD257" i="7" s="1"/>
  <c r="AE257" i="7" s="1"/>
  <c r="AF257" i="7" s="1"/>
  <c r="AG257" i="7" s="1"/>
  <c r="AH257" i="7" s="1"/>
  <c r="AI257" i="7" s="1"/>
  <c r="AJ257" i="7" s="1"/>
  <c r="AK257" i="7" s="1"/>
  <c r="AL257" i="7" s="1"/>
  <c r="AM257" i="7" s="1"/>
  <c r="AN257" i="7" s="1"/>
  <c r="AO257" i="7" s="1"/>
  <c r="AP257" i="7" s="1"/>
  <c r="AQ257" i="7" s="1"/>
  <c r="AR257" i="7" s="1"/>
  <c r="AS257" i="7" s="1"/>
  <c r="AT257" i="7" s="1"/>
  <c r="AU257" i="7" s="1"/>
  <c r="AV257" i="7" s="1"/>
  <c r="AW257" i="7" s="1"/>
  <c r="AX257" i="7" s="1"/>
  <c r="AY257" i="7" s="1"/>
  <c r="AZ257" i="7" s="1"/>
  <c r="BA257" i="7" s="1"/>
  <c r="BB257" i="7" s="1"/>
  <c r="BC257" i="7" s="1"/>
  <c r="BD257" i="7" s="1"/>
  <c r="BE257" i="7" s="1"/>
  <c r="BF257" i="7" s="1"/>
  <c r="BG257" i="7" s="1"/>
  <c r="BH257" i="7" s="1"/>
  <c r="BI257" i="7" s="1"/>
  <c r="BJ257" i="7" s="1"/>
  <c r="BK257" i="7" s="1"/>
  <c r="BL257" i="7" s="1"/>
  <c r="BM257" i="7" s="1"/>
  <c r="BN257" i="7" s="1"/>
  <c r="BO257" i="7" s="1"/>
  <c r="BP257" i="7" s="1"/>
  <c r="BQ257" i="7" s="1"/>
  <c r="BR257" i="7" s="1"/>
  <c r="BS257" i="7" s="1"/>
  <c r="BT257" i="7" s="1"/>
  <c r="BU257" i="7" s="1"/>
  <c r="BV257" i="7" s="1"/>
  <c r="BW257" i="7" s="1"/>
  <c r="BX257" i="7" s="1"/>
  <c r="BY257" i="7" s="1"/>
  <c r="R296" i="7"/>
  <c r="S259" i="7"/>
  <c r="T259" i="7" s="1"/>
  <c r="U259" i="7" s="1"/>
  <c r="V259" i="7" s="1"/>
  <c r="W259" i="7" s="1"/>
  <c r="X259" i="7" s="1"/>
  <c r="Y259" i="7" s="1"/>
  <c r="Z259" i="7" s="1"/>
  <c r="AA259" i="7" s="1"/>
  <c r="AB259" i="7" s="1"/>
  <c r="AC259" i="7" s="1"/>
  <c r="AD259" i="7" s="1"/>
  <c r="AE259" i="7" s="1"/>
  <c r="AF259" i="7" s="1"/>
  <c r="AG259" i="7" s="1"/>
  <c r="AH259" i="7" s="1"/>
  <c r="AI259" i="7" s="1"/>
  <c r="AJ259" i="7" s="1"/>
  <c r="AK259" i="7" s="1"/>
  <c r="AL259" i="7" s="1"/>
  <c r="AM259" i="7" s="1"/>
  <c r="AN259" i="7" s="1"/>
  <c r="AO259" i="7" s="1"/>
  <c r="AP259" i="7" s="1"/>
  <c r="AQ259" i="7" s="1"/>
  <c r="AR259" i="7" s="1"/>
  <c r="AS259" i="7" s="1"/>
  <c r="AT259" i="7" s="1"/>
  <c r="AU259" i="7" s="1"/>
  <c r="AV259" i="7" s="1"/>
  <c r="AW259" i="7" s="1"/>
  <c r="AX259" i="7" s="1"/>
  <c r="AY259" i="7" s="1"/>
  <c r="AZ259" i="7" s="1"/>
  <c r="BA259" i="7" s="1"/>
  <c r="BB259" i="7" s="1"/>
  <c r="BC259" i="7" s="1"/>
  <c r="BD259" i="7" s="1"/>
  <c r="BE259" i="7" s="1"/>
  <c r="BF259" i="7" s="1"/>
  <c r="BG259" i="7" s="1"/>
  <c r="BH259" i="7" s="1"/>
  <c r="BI259" i="7" s="1"/>
  <c r="BJ259" i="7" s="1"/>
  <c r="BK259" i="7" s="1"/>
  <c r="BL259" i="7" s="1"/>
  <c r="BM259" i="7" s="1"/>
  <c r="BN259" i="7" s="1"/>
  <c r="BO259" i="7" s="1"/>
  <c r="BP259" i="7" s="1"/>
  <c r="BQ259" i="7" s="1"/>
  <c r="BR259" i="7" s="1"/>
  <c r="BS259" i="7" s="1"/>
  <c r="BT259" i="7" s="1"/>
  <c r="BU259" i="7" s="1"/>
  <c r="BV259" i="7" s="1"/>
  <c r="BW259" i="7" s="1"/>
  <c r="BX259" i="7" s="1"/>
  <c r="BY259" i="7" s="1"/>
  <c r="R292" i="7"/>
  <c r="S254" i="7"/>
  <c r="T254" i="7" s="1"/>
  <c r="U254" i="7" s="1"/>
  <c r="V254" i="7" s="1"/>
  <c r="W254" i="7" s="1"/>
  <c r="X254" i="7" s="1"/>
  <c r="Y254" i="7" s="1"/>
  <c r="Z254" i="7" s="1"/>
  <c r="AA254" i="7" s="1"/>
  <c r="AB254" i="7" s="1"/>
  <c r="AC254" i="7" s="1"/>
  <c r="AD254" i="7" s="1"/>
  <c r="AE254" i="7" s="1"/>
  <c r="AF254" i="7" s="1"/>
  <c r="AG254" i="7" s="1"/>
  <c r="AH254" i="7" s="1"/>
  <c r="AI254" i="7" s="1"/>
  <c r="AJ254" i="7" s="1"/>
  <c r="AK254" i="7" s="1"/>
  <c r="AL254" i="7" s="1"/>
  <c r="AM254" i="7" s="1"/>
  <c r="AN254" i="7" s="1"/>
  <c r="AO254" i="7" s="1"/>
  <c r="AP254" i="7" s="1"/>
  <c r="AQ254" i="7" s="1"/>
  <c r="AR254" i="7" s="1"/>
  <c r="AS254" i="7" s="1"/>
  <c r="AT254" i="7" s="1"/>
  <c r="AU254" i="7" s="1"/>
  <c r="AV254" i="7" s="1"/>
  <c r="AW254" i="7" s="1"/>
  <c r="AX254" i="7" s="1"/>
  <c r="AY254" i="7" s="1"/>
  <c r="AZ254" i="7" s="1"/>
  <c r="BA254" i="7" s="1"/>
  <c r="BB254" i="7" s="1"/>
  <c r="BC254" i="7" s="1"/>
  <c r="BD254" i="7" s="1"/>
  <c r="BE254" i="7" s="1"/>
  <c r="BF254" i="7" s="1"/>
  <c r="BG254" i="7" s="1"/>
  <c r="BH254" i="7" s="1"/>
  <c r="BI254" i="7" s="1"/>
  <c r="BJ254" i="7" s="1"/>
  <c r="BK254" i="7" s="1"/>
  <c r="BL254" i="7" s="1"/>
  <c r="BM254" i="7" s="1"/>
  <c r="BN254" i="7" s="1"/>
  <c r="BO254" i="7" s="1"/>
  <c r="BP254" i="7" s="1"/>
  <c r="BQ254" i="7" s="1"/>
  <c r="BR254" i="7" s="1"/>
  <c r="BS254" i="7" s="1"/>
  <c r="BT254" i="7" s="1"/>
  <c r="BU254" i="7" s="1"/>
  <c r="BV254" i="7" s="1"/>
  <c r="BW254" i="7" s="1"/>
  <c r="BX254" i="7" s="1"/>
  <c r="BY254" i="7" s="1"/>
  <c r="R264" i="7"/>
  <c r="S264" i="7" s="1"/>
  <c r="T264" i="7" s="1"/>
  <c r="U264" i="7" s="1"/>
  <c r="V264" i="7" s="1"/>
  <c r="W264" i="7" s="1"/>
  <c r="X264" i="7" s="1"/>
  <c r="Y264" i="7" s="1"/>
  <c r="Z264" i="7" s="1"/>
  <c r="AA264" i="7" s="1"/>
  <c r="AB264" i="7" s="1"/>
  <c r="AC264" i="7" s="1"/>
  <c r="AD264" i="7" s="1"/>
  <c r="AE264" i="7" s="1"/>
  <c r="AF264" i="7" s="1"/>
  <c r="AG264" i="7" s="1"/>
  <c r="AH264" i="7" s="1"/>
  <c r="AI264" i="7" s="1"/>
  <c r="AJ264" i="7" s="1"/>
  <c r="AK264" i="7" s="1"/>
  <c r="AL264" i="7" s="1"/>
  <c r="AM264" i="7" s="1"/>
  <c r="AN264" i="7" s="1"/>
  <c r="AO264" i="7" s="1"/>
  <c r="AP264" i="7" s="1"/>
  <c r="AQ264" i="7" s="1"/>
  <c r="AR264" i="7" s="1"/>
  <c r="AS264" i="7" s="1"/>
  <c r="AT264" i="7" s="1"/>
  <c r="AU264" i="7" s="1"/>
  <c r="AV264" i="7" s="1"/>
  <c r="AW264" i="7" s="1"/>
  <c r="AX264" i="7" s="1"/>
  <c r="AY264" i="7" s="1"/>
  <c r="AZ264" i="7" s="1"/>
  <c r="BA264" i="7" s="1"/>
  <c r="BB264" i="7" s="1"/>
  <c r="BC264" i="7" s="1"/>
  <c r="BD264" i="7" s="1"/>
  <c r="BE264" i="7" s="1"/>
  <c r="BF264" i="7" s="1"/>
  <c r="BG264" i="7" s="1"/>
  <c r="BH264" i="7" s="1"/>
  <c r="BI264" i="7" s="1"/>
  <c r="BJ264" i="7" s="1"/>
  <c r="BK264" i="7" s="1"/>
  <c r="BL264" i="7" s="1"/>
  <c r="BM264" i="7" s="1"/>
  <c r="BN264" i="7" s="1"/>
  <c r="BO264" i="7" s="1"/>
  <c r="BP264" i="7" s="1"/>
  <c r="BQ264" i="7" s="1"/>
  <c r="BR264" i="7" s="1"/>
  <c r="BS264" i="7" s="1"/>
  <c r="BT264" i="7" s="1"/>
  <c r="BU264" i="7" s="1"/>
  <c r="BV264" i="7" s="1"/>
  <c r="BW264" i="7" s="1"/>
  <c r="BX264" i="7" s="1"/>
  <c r="BY264" i="7" s="1"/>
  <c r="R248" i="7"/>
  <c r="S248" i="7" s="1"/>
  <c r="T248" i="7" s="1"/>
  <c r="U248" i="7" s="1"/>
  <c r="V248" i="7" s="1"/>
  <c r="W248" i="7" s="1"/>
  <c r="X248" i="7" s="1"/>
  <c r="Y248" i="7" s="1"/>
  <c r="Z248" i="7" s="1"/>
  <c r="AA248" i="7" s="1"/>
  <c r="AB248" i="7" s="1"/>
  <c r="AC248" i="7" s="1"/>
  <c r="AD248" i="7" s="1"/>
  <c r="AE248" i="7" s="1"/>
  <c r="AF248" i="7" s="1"/>
  <c r="AG248" i="7" s="1"/>
  <c r="AH248" i="7" s="1"/>
  <c r="AI248" i="7" s="1"/>
  <c r="AJ248" i="7" s="1"/>
  <c r="AK248" i="7" s="1"/>
  <c r="AL248" i="7" s="1"/>
  <c r="AM248" i="7" s="1"/>
  <c r="AN248" i="7" s="1"/>
  <c r="AO248" i="7" s="1"/>
  <c r="AP248" i="7" s="1"/>
  <c r="AQ248" i="7" s="1"/>
  <c r="AR248" i="7" s="1"/>
  <c r="AS248" i="7" s="1"/>
  <c r="AT248" i="7" s="1"/>
  <c r="AU248" i="7" s="1"/>
  <c r="AV248" i="7" s="1"/>
  <c r="AW248" i="7" s="1"/>
  <c r="AX248" i="7" s="1"/>
  <c r="AY248" i="7" s="1"/>
  <c r="AZ248" i="7" s="1"/>
  <c r="BA248" i="7" s="1"/>
  <c r="BB248" i="7" s="1"/>
  <c r="BC248" i="7" s="1"/>
  <c r="BD248" i="7" s="1"/>
  <c r="BE248" i="7" s="1"/>
  <c r="BF248" i="7" s="1"/>
  <c r="BG248" i="7" s="1"/>
  <c r="BH248" i="7" s="1"/>
  <c r="BI248" i="7" s="1"/>
  <c r="BJ248" i="7" s="1"/>
  <c r="BK248" i="7" s="1"/>
  <c r="BL248" i="7" s="1"/>
  <c r="BM248" i="7" s="1"/>
  <c r="BN248" i="7" s="1"/>
  <c r="BO248" i="7" s="1"/>
  <c r="BP248" i="7" s="1"/>
  <c r="BQ248" i="7" s="1"/>
  <c r="BR248" i="7" s="1"/>
  <c r="BS248" i="7" s="1"/>
  <c r="BT248" i="7" s="1"/>
  <c r="BU248" i="7" s="1"/>
  <c r="BV248" i="7" s="1"/>
  <c r="BW248" i="7" s="1"/>
  <c r="BX248" i="7" s="1"/>
  <c r="BY248" i="7" s="1"/>
  <c r="R237" i="7"/>
  <c r="S237" i="7" s="1"/>
  <c r="T237" i="7" s="1"/>
  <c r="U237" i="7" s="1"/>
  <c r="V237" i="7" s="1"/>
  <c r="W237" i="7" s="1"/>
  <c r="X237" i="7" s="1"/>
  <c r="Y237" i="7" s="1"/>
  <c r="Z237" i="7" s="1"/>
  <c r="AA237" i="7" s="1"/>
  <c r="AB237" i="7" s="1"/>
  <c r="AC237" i="7" s="1"/>
  <c r="AD237" i="7" s="1"/>
  <c r="AE237" i="7" s="1"/>
  <c r="AF237" i="7" s="1"/>
  <c r="AG237" i="7" s="1"/>
  <c r="AH237" i="7" s="1"/>
  <c r="AI237" i="7" s="1"/>
  <c r="AJ237" i="7" s="1"/>
  <c r="AK237" i="7" s="1"/>
  <c r="AL237" i="7" s="1"/>
  <c r="AM237" i="7" s="1"/>
  <c r="AN237" i="7" s="1"/>
  <c r="AO237" i="7" s="1"/>
  <c r="AP237" i="7" s="1"/>
  <c r="AQ237" i="7" s="1"/>
  <c r="AR237" i="7" s="1"/>
  <c r="AS237" i="7" s="1"/>
  <c r="AT237" i="7" s="1"/>
  <c r="AU237" i="7" s="1"/>
  <c r="AV237" i="7" s="1"/>
  <c r="AW237" i="7" s="1"/>
  <c r="AX237" i="7" s="1"/>
  <c r="AY237" i="7" s="1"/>
  <c r="AZ237" i="7" s="1"/>
  <c r="BA237" i="7" s="1"/>
  <c r="BB237" i="7" s="1"/>
  <c r="BC237" i="7" s="1"/>
  <c r="BD237" i="7" s="1"/>
  <c r="BE237" i="7" s="1"/>
  <c r="BF237" i="7" s="1"/>
  <c r="BG237" i="7" s="1"/>
  <c r="BH237" i="7" s="1"/>
  <c r="BI237" i="7" s="1"/>
  <c r="BJ237" i="7" s="1"/>
  <c r="BK237" i="7" s="1"/>
  <c r="BL237" i="7" s="1"/>
  <c r="BM237" i="7" s="1"/>
  <c r="BN237" i="7" s="1"/>
  <c r="BO237" i="7" s="1"/>
  <c r="BP237" i="7" s="1"/>
  <c r="BQ237" i="7" s="1"/>
  <c r="BR237" i="7" s="1"/>
  <c r="BS237" i="7" s="1"/>
  <c r="BT237" i="7" s="1"/>
  <c r="BU237" i="7" s="1"/>
  <c r="BV237" i="7" s="1"/>
  <c r="BW237" i="7" s="1"/>
  <c r="BX237" i="7" s="1"/>
  <c r="BY237" i="7" s="1"/>
  <c r="S214" i="7"/>
  <c r="R214" i="7"/>
  <c r="S208" i="7"/>
  <c r="S103" i="80" s="1"/>
  <c r="R208" i="7"/>
  <c r="R103" i="80" s="1"/>
  <c r="S205" i="7"/>
  <c r="S87" i="80" s="1"/>
  <c r="R205" i="7"/>
  <c r="R87" i="80" s="1"/>
  <c r="BG331" i="6" l="1"/>
  <c r="BG330" i="6"/>
  <c r="BG329" i="6"/>
  <c r="BK245" i="6"/>
  <c r="BK279" i="6"/>
  <c r="BL61" i="22"/>
  <c r="DY61" i="22"/>
  <c r="GM61" i="22" s="1"/>
  <c r="R256" i="7"/>
  <c r="R294" i="7" s="1"/>
  <c r="S290" i="7"/>
  <c r="R290" i="7"/>
  <c r="S297" i="7"/>
  <c r="R297" i="7"/>
  <c r="BH330" i="6" l="1"/>
  <c r="BH329" i="6"/>
  <c r="BH331" i="6"/>
  <c r="BL245" i="6"/>
  <c r="BL279" i="6"/>
  <c r="DZ61" i="22"/>
  <c r="GN61" i="22" s="1"/>
  <c r="BM61" i="22"/>
  <c r="S256" i="7"/>
  <c r="S102" i="80" s="1"/>
  <c r="R102" i="80"/>
  <c r="BY24" i="7"/>
  <c r="BX24" i="7"/>
  <c r="BW24" i="7"/>
  <c r="BV24" i="7"/>
  <c r="BU24" i="7"/>
  <c r="BT24" i="7"/>
  <c r="BS24" i="7"/>
  <c r="BR24" i="7"/>
  <c r="BQ24" i="7"/>
  <c r="BP24" i="7"/>
  <c r="BO24" i="7"/>
  <c r="BN24" i="7"/>
  <c r="BM24" i="7"/>
  <c r="BL24" i="7"/>
  <c r="BK24" i="7"/>
  <c r="BJ24" i="7"/>
  <c r="BI24" i="7"/>
  <c r="BH24" i="7"/>
  <c r="BG24" i="7"/>
  <c r="BF24" i="7"/>
  <c r="BE24" i="7"/>
  <c r="BD24" i="7"/>
  <c r="BC24" i="7"/>
  <c r="BB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BY22" i="7"/>
  <c r="BX22" i="7"/>
  <c r="BW22" i="7"/>
  <c r="BV22" i="7"/>
  <c r="BU22" i="7"/>
  <c r="BT22" i="7"/>
  <c r="BS22" i="7"/>
  <c r="BR22" i="7"/>
  <c r="BQ22" i="7"/>
  <c r="BP22" i="7"/>
  <c r="BO22" i="7"/>
  <c r="BN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BZ170" i="7"/>
  <c r="BZ146" i="7"/>
  <c r="BZ122" i="7"/>
  <c r="BZ98" i="7"/>
  <c r="BZ74" i="7"/>
  <c r="Q224" i="7"/>
  <c r="BZ224" i="7" s="1"/>
  <c r="P224" i="7"/>
  <c r="O224" i="7"/>
  <c r="N224" i="7"/>
  <c r="M224" i="7"/>
  <c r="L224" i="7"/>
  <c r="K224" i="7"/>
  <c r="J224" i="7"/>
  <c r="I224" i="7"/>
  <c r="H224" i="7"/>
  <c r="G224" i="7"/>
  <c r="Q223" i="7"/>
  <c r="P223" i="7"/>
  <c r="O223" i="7"/>
  <c r="N223" i="7"/>
  <c r="M223" i="7"/>
  <c r="L223" i="7"/>
  <c r="K223" i="7"/>
  <c r="J223" i="7"/>
  <c r="I223" i="7"/>
  <c r="H223" i="7"/>
  <c r="G223" i="7"/>
  <c r="Q222" i="7"/>
  <c r="BZ222" i="7" s="1"/>
  <c r="P222" i="7"/>
  <c r="O222" i="7"/>
  <c r="N222" i="7"/>
  <c r="M222" i="7"/>
  <c r="L222" i="7"/>
  <c r="K222" i="7"/>
  <c r="J222" i="7"/>
  <c r="I222" i="7"/>
  <c r="H222" i="7"/>
  <c r="G222" i="7"/>
  <c r="Q221" i="7"/>
  <c r="P221" i="7"/>
  <c r="O221" i="7"/>
  <c r="N221" i="7"/>
  <c r="M221" i="7"/>
  <c r="L221" i="7"/>
  <c r="K221" i="7"/>
  <c r="J221" i="7"/>
  <c r="I221" i="7"/>
  <c r="H221" i="7"/>
  <c r="G221" i="7"/>
  <c r="Q220" i="7"/>
  <c r="P220" i="7"/>
  <c r="Q40" i="86" s="1"/>
  <c r="O220" i="7"/>
  <c r="P40" i="86" s="1"/>
  <c r="N220" i="7"/>
  <c r="N40" i="86" s="1"/>
  <c r="O40" i="86" s="1"/>
  <c r="M220" i="7"/>
  <c r="M40" i="86" s="1"/>
  <c r="L220" i="7"/>
  <c r="L40" i="86" s="1"/>
  <c r="K220" i="7"/>
  <c r="J40" i="86" s="1"/>
  <c r="K40" i="86" s="1"/>
  <c r="J220" i="7"/>
  <c r="I40" i="86" s="1"/>
  <c r="I220" i="7"/>
  <c r="H40" i="86" s="1"/>
  <c r="H220" i="7"/>
  <c r="F40" i="86" s="1"/>
  <c r="G40" i="86" s="1"/>
  <c r="G220" i="7"/>
  <c r="E40" i="86" s="1"/>
  <c r="Q219" i="7"/>
  <c r="P219" i="7"/>
  <c r="Q39" i="86" s="1"/>
  <c r="O219" i="7"/>
  <c r="P39" i="86" s="1"/>
  <c r="N219" i="7"/>
  <c r="N39" i="86" s="1"/>
  <c r="M219" i="7"/>
  <c r="M39" i="86" s="1"/>
  <c r="L219" i="7"/>
  <c r="L39" i="86" s="1"/>
  <c r="K219" i="7"/>
  <c r="J39" i="86" s="1"/>
  <c r="J219" i="7"/>
  <c r="I39" i="86" s="1"/>
  <c r="I219" i="7"/>
  <c r="H39" i="86" s="1"/>
  <c r="H219" i="7"/>
  <c r="F39" i="86" s="1"/>
  <c r="G219" i="7"/>
  <c r="E39" i="86" s="1"/>
  <c r="Q63" i="7"/>
  <c r="P63" i="7"/>
  <c r="O63" i="7"/>
  <c r="N63" i="7"/>
  <c r="M63" i="7"/>
  <c r="L63" i="7"/>
  <c r="K63" i="7"/>
  <c r="J63" i="7"/>
  <c r="I63" i="7"/>
  <c r="H63" i="7"/>
  <c r="G63" i="7"/>
  <c r="F63" i="7"/>
  <c r="J41" i="86" l="1"/>
  <c r="K41" i="86" s="1"/>
  <c r="M42" i="86"/>
  <c r="BI331" i="6"/>
  <c r="BI329" i="6"/>
  <c r="BI330" i="6"/>
  <c r="BM245" i="6"/>
  <c r="BN279" i="6"/>
  <c r="BM279" i="6"/>
  <c r="J42" i="86"/>
  <c r="K42" i="86" s="1"/>
  <c r="I41" i="86"/>
  <c r="L42" i="86"/>
  <c r="H41" i="86"/>
  <c r="L41" i="86"/>
  <c r="N42" i="86"/>
  <c r="O42" i="86" s="1"/>
  <c r="M41" i="86"/>
  <c r="M43" i="86" s="1"/>
  <c r="M55" i="86" s="1"/>
  <c r="E42" i="86"/>
  <c r="P42" i="86"/>
  <c r="N41" i="86"/>
  <c r="O41" i="86" s="1"/>
  <c r="F42" i="86"/>
  <c r="G42" i="86" s="1"/>
  <c r="Q42" i="86"/>
  <c r="BZ221" i="7"/>
  <c r="R41" i="86"/>
  <c r="S41" i="86" s="1"/>
  <c r="T41" i="86" s="1"/>
  <c r="G39" i="86"/>
  <c r="K39" i="86"/>
  <c r="BZ219" i="7"/>
  <c r="R39" i="86"/>
  <c r="BZ220" i="7"/>
  <c r="R40" i="86"/>
  <c r="S40" i="86" s="1"/>
  <c r="T40" i="86" s="1"/>
  <c r="E41" i="86"/>
  <c r="P41" i="86"/>
  <c r="H42" i="86"/>
  <c r="BZ223" i="7"/>
  <c r="R42" i="86"/>
  <c r="S42" i="86" s="1"/>
  <c r="T42" i="86" s="1"/>
  <c r="O39" i="86"/>
  <c r="F41" i="86"/>
  <c r="G41" i="86" s="1"/>
  <c r="Q41" i="86"/>
  <c r="I42" i="86"/>
  <c r="EA61" i="22"/>
  <c r="GO61" i="22" s="1"/>
  <c r="BN61" i="22"/>
  <c r="AV19" i="7"/>
  <c r="BD19" i="7"/>
  <c r="BL19" i="7"/>
  <c r="AK19" i="7"/>
  <c r="BI19" i="7"/>
  <c r="AO25" i="7"/>
  <c r="BM25" i="7"/>
  <c r="AL19" i="7"/>
  <c r="AT19" i="7"/>
  <c r="BB19" i="7"/>
  <c r="BJ19" i="7"/>
  <c r="BR19" i="7"/>
  <c r="R25" i="7"/>
  <c r="Z25" i="7"/>
  <c r="AH25" i="7"/>
  <c r="AP25" i="7"/>
  <c r="AX25" i="7"/>
  <c r="BF25" i="7"/>
  <c r="BN25" i="7"/>
  <c r="BV25" i="7"/>
  <c r="U19" i="7"/>
  <c r="AS19" i="7"/>
  <c r="BQ19" i="7"/>
  <c r="Y25" i="7"/>
  <c r="AW25" i="7"/>
  <c r="BU25" i="7"/>
  <c r="AD19" i="7"/>
  <c r="AC19" i="7"/>
  <c r="BA19" i="7"/>
  <c r="BY19" i="7"/>
  <c r="AG25" i="7"/>
  <c r="BE25" i="7"/>
  <c r="V19" i="7"/>
  <c r="T19" i="7"/>
  <c r="AB19" i="7"/>
  <c r="AJ19" i="7"/>
  <c r="AR19" i="7"/>
  <c r="AZ19" i="7"/>
  <c r="BH19" i="7"/>
  <c r="BP19" i="7"/>
  <c r="BX19" i="7"/>
  <c r="X19" i="7"/>
  <c r="X25" i="7"/>
  <c r="AF25" i="7"/>
  <c r="AN25" i="7"/>
  <c r="AV25" i="7"/>
  <c r="BD25" i="7"/>
  <c r="BL25" i="7"/>
  <c r="BT25" i="7"/>
  <c r="BT19" i="7"/>
  <c r="AT25" i="7"/>
  <c r="S19" i="7"/>
  <c r="AA19" i="7"/>
  <c r="AI19" i="7"/>
  <c r="AQ19" i="7"/>
  <c r="AY19" i="7"/>
  <c r="BG19" i="7"/>
  <c r="BO19" i="7"/>
  <c r="BW19" i="7"/>
  <c r="W25" i="7"/>
  <c r="AE25" i="7"/>
  <c r="AM25" i="7"/>
  <c r="AU25" i="7"/>
  <c r="BC25" i="7"/>
  <c r="BK25" i="7"/>
  <c r="BS25" i="7"/>
  <c r="AF19" i="7"/>
  <c r="AN19" i="7"/>
  <c r="W19" i="7"/>
  <c r="AE19" i="7"/>
  <c r="AM19" i="7"/>
  <c r="AU19" i="7"/>
  <c r="BC19" i="7"/>
  <c r="BK19" i="7"/>
  <c r="BS19" i="7"/>
  <c r="S25" i="7"/>
  <c r="AA25" i="7"/>
  <c r="AI25" i="7"/>
  <c r="AQ25" i="7"/>
  <c r="AY25" i="7"/>
  <c r="BG25" i="7"/>
  <c r="BO25" i="7"/>
  <c r="BW25" i="7"/>
  <c r="T25" i="7"/>
  <c r="AB25" i="7"/>
  <c r="AJ25" i="7"/>
  <c r="AR25" i="7"/>
  <c r="AZ25" i="7"/>
  <c r="BH25" i="7"/>
  <c r="BP25" i="7"/>
  <c r="BX25" i="7"/>
  <c r="Y19" i="7"/>
  <c r="AG19" i="7"/>
  <c r="AO19" i="7"/>
  <c r="AW19" i="7"/>
  <c r="BE19" i="7"/>
  <c r="BM19" i="7"/>
  <c r="BU19" i="7"/>
  <c r="U25" i="7"/>
  <c r="AC25" i="7"/>
  <c r="AK25" i="7"/>
  <c r="AS25" i="7"/>
  <c r="BA25" i="7"/>
  <c r="BI25" i="7"/>
  <c r="BQ25" i="7"/>
  <c r="BY25" i="7"/>
  <c r="R19" i="7"/>
  <c r="Z19" i="7"/>
  <c r="AH19" i="7"/>
  <c r="AP19" i="7"/>
  <c r="AX19" i="7"/>
  <c r="BF19" i="7"/>
  <c r="BN19" i="7"/>
  <c r="BV19" i="7"/>
  <c r="V25" i="7"/>
  <c r="AD25" i="7"/>
  <c r="AL25" i="7"/>
  <c r="BB25" i="7"/>
  <c r="BJ25" i="7"/>
  <c r="BR25" i="7"/>
  <c r="M225" i="7"/>
  <c r="G225" i="7"/>
  <c r="O225" i="7"/>
  <c r="N225" i="7"/>
  <c r="P225" i="7"/>
  <c r="H225" i="7"/>
  <c r="I225" i="7"/>
  <c r="Q225" i="7"/>
  <c r="J225" i="7"/>
  <c r="K225" i="7"/>
  <c r="L225" i="7"/>
  <c r="H43" i="86" l="1"/>
  <c r="H55" i="86" s="1"/>
  <c r="J43" i="86"/>
  <c r="Q43" i="86"/>
  <c r="Q55" i="86" s="1"/>
  <c r="L43" i="86"/>
  <c r="L55" i="86" s="1"/>
  <c r="P43" i="86"/>
  <c r="P55" i="86" s="1"/>
  <c r="BJ330" i="6"/>
  <c r="BJ329" i="6"/>
  <c r="BJ331" i="6"/>
  <c r="BN245" i="6"/>
  <c r="N43" i="86"/>
  <c r="O43" i="86" s="1"/>
  <c r="E43" i="86"/>
  <c r="E55" i="86" s="1"/>
  <c r="I43" i="86"/>
  <c r="I55" i="86" s="1"/>
  <c r="F43" i="86"/>
  <c r="G43" i="86" s="1"/>
  <c r="S39" i="86"/>
  <c r="T39" i="86" s="1"/>
  <c r="T43" i="86" s="1"/>
  <c r="T55" i="86" s="1"/>
  <c r="R43" i="86"/>
  <c r="K43" i="86"/>
  <c r="J55" i="86"/>
  <c r="EB61" i="22"/>
  <c r="GP61" i="22" s="1"/>
  <c r="BO61" i="22"/>
  <c r="O25" i="7"/>
  <c r="G25" i="7"/>
  <c r="N55" i="86" l="1"/>
  <c r="BK331" i="6"/>
  <c r="BK329" i="6"/>
  <c r="BK330" i="6"/>
  <c r="F55" i="86"/>
  <c r="S43" i="86"/>
  <c r="R55" i="86"/>
  <c r="EC61" i="22"/>
  <c r="GQ61" i="22" s="1"/>
  <c r="BP61" i="22"/>
  <c r="M13" i="7"/>
  <c r="L19" i="7"/>
  <c r="K25" i="7"/>
  <c r="M25" i="7"/>
  <c r="H13" i="7"/>
  <c r="P13" i="7"/>
  <c r="G19" i="7"/>
  <c r="O19" i="7"/>
  <c r="N25" i="7"/>
  <c r="K13" i="7"/>
  <c r="J19" i="7"/>
  <c r="I25" i="7"/>
  <c r="Q25" i="7"/>
  <c r="F25" i="7"/>
  <c r="L13" i="7"/>
  <c r="K19" i="7"/>
  <c r="J25" i="7"/>
  <c r="F13" i="7"/>
  <c r="M19" i="7"/>
  <c r="L25" i="7"/>
  <c r="F19" i="7"/>
  <c r="N13" i="7"/>
  <c r="G13" i="7"/>
  <c r="O13" i="7"/>
  <c r="O27" i="7" s="1"/>
  <c r="N19" i="7"/>
  <c r="I13" i="7"/>
  <c r="Q13" i="7"/>
  <c r="H19" i="7"/>
  <c r="P19" i="7"/>
  <c r="J13" i="7"/>
  <c r="I19" i="7"/>
  <c r="Q19" i="7"/>
  <c r="H25" i="7"/>
  <c r="P25" i="7"/>
  <c r="BL330" i="6" l="1"/>
  <c r="BL329" i="6"/>
  <c r="BL331" i="6"/>
  <c r="ED61" i="22"/>
  <c r="GR61" i="22" s="1"/>
  <c r="BQ61" i="22"/>
  <c r="G27" i="7"/>
  <c r="G68" i="7" s="1"/>
  <c r="O203" i="7"/>
  <c r="O217" i="7"/>
  <c r="G217" i="7"/>
  <c r="G203" i="7"/>
  <c r="O68" i="7"/>
  <c r="O71" i="7"/>
  <c r="M27" i="7"/>
  <c r="H27" i="7"/>
  <c r="P27" i="7"/>
  <c r="J27" i="7"/>
  <c r="I27" i="7"/>
  <c r="K27" i="7"/>
  <c r="L27" i="7"/>
  <c r="Q27" i="7"/>
  <c r="N27" i="7"/>
  <c r="BN331" i="6" l="1"/>
  <c r="BM331" i="6"/>
  <c r="BM329" i="6"/>
  <c r="BN329" i="6"/>
  <c r="BM330" i="6"/>
  <c r="BN330" i="6"/>
  <c r="G71" i="7"/>
  <c r="EE61" i="22"/>
  <c r="GS61" i="22" s="1"/>
  <c r="BR61" i="22"/>
  <c r="K217" i="7"/>
  <c r="K203" i="7"/>
  <c r="P217" i="7"/>
  <c r="P203" i="7"/>
  <c r="I217" i="7"/>
  <c r="I203" i="7"/>
  <c r="J203" i="7"/>
  <c r="J217" i="7"/>
  <c r="H217" i="7"/>
  <c r="H203" i="7"/>
  <c r="N217" i="7"/>
  <c r="N203" i="7"/>
  <c r="M217" i="7"/>
  <c r="M203" i="7"/>
  <c r="Q217" i="7"/>
  <c r="Q203" i="7"/>
  <c r="L217" i="7"/>
  <c r="L203" i="7"/>
  <c r="L71" i="7"/>
  <c r="L68" i="7"/>
  <c r="M71" i="7"/>
  <c r="M68" i="7"/>
  <c r="H68" i="7"/>
  <c r="H71" i="7"/>
  <c r="N71" i="7"/>
  <c r="N68" i="7"/>
  <c r="Q68" i="7"/>
  <c r="Q71" i="7"/>
  <c r="I68" i="7"/>
  <c r="I71" i="7"/>
  <c r="K71" i="7"/>
  <c r="K68" i="7"/>
  <c r="J68" i="7"/>
  <c r="J71" i="7"/>
  <c r="P71" i="7"/>
  <c r="P68" i="7"/>
  <c r="S64" i="84"/>
  <c r="P75" i="84"/>
  <c r="O75" i="84"/>
  <c r="N75" i="84"/>
  <c r="M75" i="84"/>
  <c r="L75" i="84"/>
  <c r="K75" i="84"/>
  <c r="J75" i="84"/>
  <c r="I75" i="84"/>
  <c r="H75" i="84"/>
  <c r="G75" i="84"/>
  <c r="F75" i="84"/>
  <c r="P74" i="84"/>
  <c r="O74" i="84"/>
  <c r="N74" i="84"/>
  <c r="M74" i="84"/>
  <c r="L74" i="84"/>
  <c r="K74" i="84"/>
  <c r="J74" i="84"/>
  <c r="I74" i="84"/>
  <c r="H74" i="84"/>
  <c r="G74" i="84"/>
  <c r="F74" i="84"/>
  <c r="P64" i="84"/>
  <c r="O64" i="84"/>
  <c r="N64" i="84"/>
  <c r="M64" i="84"/>
  <c r="L64" i="84"/>
  <c r="K64" i="84"/>
  <c r="J64" i="84"/>
  <c r="I64" i="84"/>
  <c r="H64" i="84"/>
  <c r="G64" i="84"/>
  <c r="F64" i="84"/>
  <c r="S52" i="84"/>
  <c r="V26" i="86" s="1"/>
  <c r="R52" i="84"/>
  <c r="U26" i="86" s="1"/>
  <c r="P32" i="84"/>
  <c r="O32" i="84"/>
  <c r="N32" i="84"/>
  <c r="M32" i="84"/>
  <c r="L32" i="84"/>
  <c r="K32" i="84"/>
  <c r="J32" i="84"/>
  <c r="I32" i="84"/>
  <c r="H32" i="84"/>
  <c r="G32" i="84"/>
  <c r="F32" i="84"/>
  <c r="P31" i="84"/>
  <c r="O31" i="84"/>
  <c r="N31" i="84"/>
  <c r="M31" i="84"/>
  <c r="L31" i="84"/>
  <c r="K31" i="84"/>
  <c r="J31" i="84"/>
  <c r="I31" i="84"/>
  <c r="H31" i="84"/>
  <c r="G31" i="84"/>
  <c r="F31" i="84"/>
  <c r="P27" i="84"/>
  <c r="O27" i="84"/>
  <c r="N27" i="84"/>
  <c r="M27" i="84"/>
  <c r="L27" i="84"/>
  <c r="K27" i="84"/>
  <c r="J27" i="84"/>
  <c r="I27" i="84"/>
  <c r="H27" i="84"/>
  <c r="G27" i="84"/>
  <c r="F27" i="84"/>
  <c r="P26" i="84"/>
  <c r="O26" i="84"/>
  <c r="N26" i="84"/>
  <c r="M26" i="84"/>
  <c r="L26" i="84"/>
  <c r="K26" i="84"/>
  <c r="J26" i="84"/>
  <c r="I26" i="84"/>
  <c r="H26" i="84"/>
  <c r="G26" i="84"/>
  <c r="F26" i="84"/>
  <c r="P22" i="84"/>
  <c r="R15" i="86" s="1"/>
  <c r="O22" i="84"/>
  <c r="Q15" i="86" s="1"/>
  <c r="N22" i="84"/>
  <c r="P15" i="86" s="1"/>
  <c r="M22" i="84"/>
  <c r="N15" i="86" s="1"/>
  <c r="L22" i="84"/>
  <c r="M15" i="86" s="1"/>
  <c r="K22" i="84"/>
  <c r="L15" i="86" s="1"/>
  <c r="J22" i="84"/>
  <c r="J15" i="86" s="1"/>
  <c r="I22" i="84"/>
  <c r="I15" i="86" s="1"/>
  <c r="H22" i="84"/>
  <c r="H15" i="86" s="1"/>
  <c r="G22" i="84"/>
  <c r="F15" i="86" s="1"/>
  <c r="F22" i="84"/>
  <c r="E15" i="86" s="1"/>
  <c r="P21" i="84"/>
  <c r="R14" i="86" s="1"/>
  <c r="O21" i="84"/>
  <c r="Q14" i="86" s="1"/>
  <c r="N21" i="84"/>
  <c r="P14" i="86" s="1"/>
  <c r="M21" i="84"/>
  <c r="N14" i="86" s="1"/>
  <c r="L21" i="84"/>
  <c r="M14" i="86" s="1"/>
  <c r="K21" i="84"/>
  <c r="L14" i="86" s="1"/>
  <c r="J21" i="84"/>
  <c r="J14" i="86" s="1"/>
  <c r="I21" i="84"/>
  <c r="I14" i="86" s="1"/>
  <c r="H21" i="84"/>
  <c r="H14" i="86" s="1"/>
  <c r="G21" i="84"/>
  <c r="F14" i="86" s="1"/>
  <c r="F21" i="84"/>
  <c r="E14" i="86" s="1"/>
  <c r="E32" i="84"/>
  <c r="E31" i="84"/>
  <c r="E27" i="84"/>
  <c r="E26" i="84"/>
  <c r="E22" i="84"/>
  <c r="D15" i="86" s="1"/>
  <c r="G15" i="86" s="1"/>
  <c r="E21" i="84"/>
  <c r="D14" i="86" s="1"/>
  <c r="P52" i="84"/>
  <c r="R26" i="86" s="1"/>
  <c r="O52" i="84"/>
  <c r="Q26" i="86" s="1"/>
  <c r="N52" i="84"/>
  <c r="P26" i="86" s="1"/>
  <c r="M52" i="84"/>
  <c r="N26" i="86" s="1"/>
  <c r="L52" i="84"/>
  <c r="M26" i="86" s="1"/>
  <c r="K52" i="84"/>
  <c r="L26" i="86" s="1"/>
  <c r="J52" i="84"/>
  <c r="J26" i="86" s="1"/>
  <c r="I52" i="84"/>
  <c r="I26" i="86" s="1"/>
  <c r="H52" i="84"/>
  <c r="H26" i="86" s="1"/>
  <c r="G52" i="84"/>
  <c r="F26" i="86" s="1"/>
  <c r="F52" i="84"/>
  <c r="E26" i="86" s="1"/>
  <c r="E52" i="84"/>
  <c r="D26" i="86" s="1"/>
  <c r="E34" i="80"/>
  <c r="Q8" i="84"/>
  <c r="D40" i="84"/>
  <c r="D43" i="84" s="1"/>
  <c r="D30" i="84"/>
  <c r="D33" i="84" s="1"/>
  <c r="D25" i="84"/>
  <c r="D28" i="84" s="1"/>
  <c r="D20" i="84"/>
  <c r="D23" i="84" s="1"/>
  <c r="G26" i="86" l="1"/>
  <c r="J17" i="86"/>
  <c r="F18" i="86"/>
  <c r="Q18" i="86"/>
  <c r="S15" i="86"/>
  <c r="I18" i="86"/>
  <c r="L17" i="86"/>
  <c r="N17" i="86"/>
  <c r="E17" i="86"/>
  <c r="P17" i="86"/>
  <c r="S26" i="86"/>
  <c r="F17" i="86"/>
  <c r="Q17" i="86"/>
  <c r="M18" i="86"/>
  <c r="H18" i="86"/>
  <c r="M17" i="86"/>
  <c r="J18" i="86"/>
  <c r="L18" i="86"/>
  <c r="R18" i="86"/>
  <c r="K26" i="86"/>
  <c r="K14" i="86"/>
  <c r="D18" i="86"/>
  <c r="O14" i="86"/>
  <c r="K15" i="86"/>
  <c r="S14" i="86"/>
  <c r="O15" i="86"/>
  <c r="H17" i="86"/>
  <c r="R17" i="86"/>
  <c r="N18" i="86"/>
  <c r="I28" i="84"/>
  <c r="I17" i="86"/>
  <c r="E18" i="86"/>
  <c r="P18" i="86"/>
  <c r="G14" i="86"/>
  <c r="O26" i="86"/>
  <c r="D17" i="86"/>
  <c r="EF61" i="22"/>
  <c r="GT61" i="22" s="1"/>
  <c r="BS61" i="22"/>
  <c r="J33" i="84"/>
  <c r="N33" i="84"/>
  <c r="F33" i="84"/>
  <c r="L28" i="84"/>
  <c r="O23" i="84"/>
  <c r="G23" i="84"/>
  <c r="P28" i="84"/>
  <c r="I23" i="84"/>
  <c r="K28" i="84"/>
  <c r="M33" i="84"/>
  <c r="H23" i="84"/>
  <c r="P23" i="84"/>
  <c r="J28" i="84"/>
  <c r="L33" i="84"/>
  <c r="L23" i="84"/>
  <c r="Q31" i="84"/>
  <c r="M28" i="84"/>
  <c r="G33" i="84"/>
  <c r="O33" i="84"/>
  <c r="Q32" i="84"/>
  <c r="Q27" i="84"/>
  <c r="Q21" i="84"/>
  <c r="Q22" i="84"/>
  <c r="M23" i="84"/>
  <c r="F28" i="84"/>
  <c r="N28" i="84"/>
  <c r="H33" i="84"/>
  <c r="P33" i="84"/>
  <c r="F23" i="84"/>
  <c r="N23" i="84"/>
  <c r="G28" i="84"/>
  <c r="O28" i="84"/>
  <c r="I33" i="84"/>
  <c r="E28" i="84"/>
  <c r="Q26" i="84"/>
  <c r="E33" i="84"/>
  <c r="J23" i="84"/>
  <c r="K33" i="84"/>
  <c r="H28" i="84"/>
  <c r="K23" i="84"/>
  <c r="E23" i="84"/>
  <c r="O17" i="86" l="1"/>
  <c r="T26" i="86"/>
  <c r="O18" i="86"/>
  <c r="S17" i="86"/>
  <c r="S18" i="86"/>
  <c r="K18" i="86"/>
  <c r="G17" i="86"/>
  <c r="T15" i="86"/>
  <c r="T14" i="86"/>
  <c r="K17" i="86"/>
  <c r="G18" i="86"/>
  <c r="EG61" i="22"/>
  <c r="GU61" i="22" s="1"/>
  <c r="BT61" i="22"/>
  <c r="Q28" i="84"/>
  <c r="Q33" i="84"/>
  <c r="Q23" i="84"/>
  <c r="T18" i="86" l="1"/>
  <c r="T17" i="86"/>
  <c r="EH61" i="22"/>
  <c r="GV61" i="22" s="1"/>
  <c r="BU61" i="22"/>
  <c r="EI61" i="22" s="1"/>
  <c r="GW61" i="22" s="1"/>
  <c r="S46" i="80"/>
  <c r="R46" i="80"/>
  <c r="P56" i="80"/>
  <c r="O56" i="80"/>
  <c r="N56" i="80"/>
  <c r="M56" i="80"/>
  <c r="L56" i="80"/>
  <c r="K56" i="80"/>
  <c r="J56" i="80"/>
  <c r="I56" i="80"/>
  <c r="H56" i="80"/>
  <c r="G56" i="80"/>
  <c r="F56" i="80"/>
  <c r="P46" i="80"/>
  <c r="O46" i="80"/>
  <c r="N46" i="80"/>
  <c r="M46" i="80"/>
  <c r="L46" i="80"/>
  <c r="K46" i="80"/>
  <c r="J46" i="80"/>
  <c r="I46" i="80"/>
  <c r="H46" i="80"/>
  <c r="G46" i="80"/>
  <c r="F46" i="80"/>
  <c r="BY214" i="7"/>
  <c r="BX214" i="7"/>
  <c r="BW214" i="7"/>
  <c r="BV214" i="7"/>
  <c r="BU214" i="7"/>
  <c r="BT214" i="7"/>
  <c r="BS214" i="7"/>
  <c r="BR214" i="7"/>
  <c r="BQ214" i="7"/>
  <c r="BP214" i="7"/>
  <c r="BO214" i="7"/>
  <c r="BN214" i="7"/>
  <c r="BY208" i="7"/>
  <c r="CC103" i="80" s="1"/>
  <c r="BX208" i="7"/>
  <c r="CB103" i="80" s="1"/>
  <c r="BW208" i="7"/>
  <c r="CA103" i="80" s="1"/>
  <c r="BV208" i="7"/>
  <c r="BZ103" i="80" s="1"/>
  <c r="BU208" i="7"/>
  <c r="BY103" i="80" s="1"/>
  <c r="BT208" i="7"/>
  <c r="BX103" i="80" s="1"/>
  <c r="BS208" i="7"/>
  <c r="BW103" i="80" s="1"/>
  <c r="BR208" i="7"/>
  <c r="BV103" i="80" s="1"/>
  <c r="BQ208" i="7"/>
  <c r="BU103" i="80" s="1"/>
  <c r="BP208" i="7"/>
  <c r="BT103" i="80" s="1"/>
  <c r="BO208" i="7"/>
  <c r="BS103" i="80" s="1"/>
  <c r="BN208" i="7"/>
  <c r="BR103" i="80" s="1"/>
  <c r="BY205" i="7"/>
  <c r="CC87" i="80" s="1"/>
  <c r="BX205" i="7"/>
  <c r="CB87" i="80" s="1"/>
  <c r="BW205" i="7"/>
  <c r="CA87" i="80" s="1"/>
  <c r="BV205" i="7"/>
  <c r="BZ87" i="80" s="1"/>
  <c r="BU205" i="7"/>
  <c r="BY87" i="80" s="1"/>
  <c r="BT205" i="7"/>
  <c r="BX87" i="80" s="1"/>
  <c r="BS205" i="7"/>
  <c r="BW87" i="80" s="1"/>
  <c r="BR205" i="7"/>
  <c r="BV87" i="80" s="1"/>
  <c r="BQ205" i="7"/>
  <c r="BU87" i="80" s="1"/>
  <c r="BP205" i="7"/>
  <c r="BT87" i="80" s="1"/>
  <c r="BO205" i="7"/>
  <c r="BS87" i="80" s="1"/>
  <c r="BN205" i="7"/>
  <c r="BR87" i="80" s="1"/>
  <c r="S34" i="80"/>
  <c r="R34" i="80"/>
  <c r="P34" i="80"/>
  <c r="O34" i="80"/>
  <c r="N34" i="80"/>
  <c r="M34" i="80"/>
  <c r="L34" i="80"/>
  <c r="K34" i="80"/>
  <c r="J34" i="80"/>
  <c r="I34" i="80"/>
  <c r="H34" i="80"/>
  <c r="G34" i="80"/>
  <c r="F34" i="80"/>
  <c r="BN311" i="15"/>
  <c r="BM310" i="15"/>
  <c r="BL309" i="15"/>
  <c r="BM309" i="15" s="1"/>
  <c r="BK308" i="15"/>
  <c r="BJ307" i="15"/>
  <c r="BK307" i="15" s="1"/>
  <c r="BI306" i="15"/>
  <c r="BH305" i="15"/>
  <c r="BG304" i="15"/>
  <c r="BF303" i="15"/>
  <c r="BG303" i="15" s="1"/>
  <c r="BE302" i="15"/>
  <c r="BD301" i="15"/>
  <c r="BC300" i="15"/>
  <c r="BD300" i="15" s="1"/>
  <c r="BB299" i="15"/>
  <c r="BA298" i="15"/>
  <c r="AZ297" i="15"/>
  <c r="AY296" i="15"/>
  <c r="AX295" i="15"/>
  <c r="AW294" i="15"/>
  <c r="AV293" i="15"/>
  <c r="AW293" i="15" s="1"/>
  <c r="AU292" i="15"/>
  <c r="AT291" i="15"/>
  <c r="AS290" i="15"/>
  <c r="AR289" i="15"/>
  <c r="AQ288" i="15"/>
  <c r="AR288" i="15" s="1"/>
  <c r="AP287" i="15"/>
  <c r="AO286" i="15"/>
  <c r="AN285" i="15"/>
  <c r="AM284" i="15"/>
  <c r="AN284" i="15" s="1"/>
  <c r="AL283" i="15"/>
  <c r="AM283" i="15" s="1"/>
  <c r="AK282" i="15"/>
  <c r="AL282" i="15" s="1"/>
  <c r="AJ281" i="15"/>
  <c r="AI280" i="15"/>
  <c r="AH279" i="15"/>
  <c r="AG278" i="15"/>
  <c r="AH278" i="15" s="1"/>
  <c r="AF277" i="15"/>
  <c r="AE276" i="15"/>
  <c r="AF276" i="15" s="1"/>
  <c r="AD275" i="15"/>
  <c r="AC274" i="15"/>
  <c r="AB273" i="15"/>
  <c r="AA272" i="15"/>
  <c r="Z271" i="15"/>
  <c r="AA271" i="15" s="1"/>
  <c r="Y270" i="15"/>
  <c r="X269" i="15"/>
  <c r="Y269" i="15" s="1"/>
  <c r="W268" i="15"/>
  <c r="V267" i="15"/>
  <c r="U266" i="15"/>
  <c r="T265" i="15"/>
  <c r="S264" i="15"/>
  <c r="R263" i="15"/>
  <c r="Q262" i="15"/>
  <c r="P261" i="15"/>
  <c r="O260" i="15"/>
  <c r="N259" i="15"/>
  <c r="M258" i="15"/>
  <c r="L257" i="15"/>
  <c r="K256" i="15"/>
  <c r="J255" i="15"/>
  <c r="I254" i="15"/>
  <c r="H253" i="15"/>
  <c r="BN247" i="15"/>
  <c r="BM246" i="15"/>
  <c r="BL245" i="15"/>
  <c r="BK244" i="15"/>
  <c r="BJ243" i="15"/>
  <c r="BK243" i="15" s="1"/>
  <c r="BI242" i="15"/>
  <c r="BH241" i="15"/>
  <c r="BG240" i="15"/>
  <c r="BF239" i="15"/>
  <c r="BE238" i="15"/>
  <c r="BD237" i="15"/>
  <c r="BC236" i="15"/>
  <c r="BD236" i="15" s="1"/>
  <c r="BB235" i="15"/>
  <c r="BA234" i="15"/>
  <c r="AZ233" i="15"/>
  <c r="AY232" i="15"/>
  <c r="AX231" i="15"/>
  <c r="AW230" i="15"/>
  <c r="AV229" i="15"/>
  <c r="AU228" i="15"/>
  <c r="AT227" i="15"/>
  <c r="AS226" i="15"/>
  <c r="AR225" i="15"/>
  <c r="AQ224" i="15"/>
  <c r="AP223" i="15"/>
  <c r="AO222" i="15"/>
  <c r="AN221" i="15"/>
  <c r="AM220" i="15"/>
  <c r="AL219" i="15"/>
  <c r="AM219" i="15" s="1"/>
  <c r="AK218" i="15"/>
  <c r="AJ217" i="15"/>
  <c r="AI216" i="15"/>
  <c r="AH215" i="15"/>
  <c r="AG214" i="15"/>
  <c r="AF213" i="15"/>
  <c r="AE212" i="15"/>
  <c r="AD211" i="15"/>
  <c r="AC210" i="15"/>
  <c r="AB209" i="15"/>
  <c r="AA208" i="15"/>
  <c r="Z207" i="15"/>
  <c r="Y206" i="15"/>
  <c r="Z206" i="15" s="1"/>
  <c r="X205" i="15"/>
  <c r="W204" i="15"/>
  <c r="V203" i="15"/>
  <c r="U202" i="15"/>
  <c r="T201" i="15"/>
  <c r="S200" i="15"/>
  <c r="R199" i="15"/>
  <c r="S199" i="15" s="1"/>
  <c r="Q198" i="15"/>
  <c r="P197" i="15"/>
  <c r="O196" i="15"/>
  <c r="N195" i="15"/>
  <c r="M194" i="15"/>
  <c r="L193" i="15"/>
  <c r="K192" i="15"/>
  <c r="L192" i="15" s="1"/>
  <c r="J191" i="15"/>
  <c r="I190" i="15"/>
  <c r="H189" i="15"/>
  <c r="BN183" i="15"/>
  <c r="BM182" i="15"/>
  <c r="BL181" i="15"/>
  <c r="BK180" i="15"/>
  <c r="BJ179" i="15"/>
  <c r="BI178" i="15"/>
  <c r="BH177" i="15"/>
  <c r="BI177" i="15" s="1"/>
  <c r="BJ177" i="15" s="1"/>
  <c r="BG176" i="15"/>
  <c r="BF175" i="15"/>
  <c r="BE174" i="15"/>
  <c r="BD173" i="15"/>
  <c r="BC172" i="15"/>
  <c r="BD172" i="15" s="1"/>
  <c r="BE172" i="15" s="1"/>
  <c r="BB171" i="15"/>
  <c r="BA170" i="15"/>
  <c r="AZ169" i="15"/>
  <c r="BA169" i="15" s="1"/>
  <c r="AY168" i="15"/>
  <c r="AX167" i="15"/>
  <c r="AY167" i="15" s="1"/>
  <c r="AW166" i="15"/>
  <c r="AV165" i="15"/>
  <c r="AW165" i="15" s="1"/>
  <c r="AU164" i="15"/>
  <c r="AT163" i="15"/>
  <c r="AU163" i="15" s="1"/>
  <c r="AV163" i="15" s="1"/>
  <c r="AS162" i="15"/>
  <c r="AR161" i="15"/>
  <c r="AQ160" i="15"/>
  <c r="AP159" i="15"/>
  <c r="AO158" i="15"/>
  <c r="AP158" i="15" s="1"/>
  <c r="AN157" i="15"/>
  <c r="AO157" i="15" s="1"/>
  <c r="AM156" i="15"/>
  <c r="AL155" i="15"/>
  <c r="AK154" i="15"/>
  <c r="AJ153" i="15"/>
  <c r="AK153" i="15" s="1"/>
  <c r="AL153" i="15" s="1"/>
  <c r="AI152" i="15"/>
  <c r="AJ152" i="15" s="1"/>
  <c r="AK152" i="15" s="1"/>
  <c r="AH151" i="15"/>
  <c r="AI151" i="15" s="1"/>
  <c r="AG150" i="15"/>
  <c r="AH150" i="15" s="1"/>
  <c r="AF149" i="15"/>
  <c r="AE148" i="15"/>
  <c r="AD147" i="15"/>
  <c r="AC146" i="15"/>
  <c r="AB145" i="15"/>
  <c r="AC145" i="15" s="1"/>
  <c r="AA144" i="15"/>
  <c r="Z143" i="15"/>
  <c r="AA143" i="15" s="1"/>
  <c r="Y142" i="15"/>
  <c r="X141" i="15"/>
  <c r="W140" i="15"/>
  <c r="V139" i="15"/>
  <c r="U138" i="15"/>
  <c r="V138" i="15" s="1"/>
  <c r="W138" i="15" s="1"/>
  <c r="T137" i="15"/>
  <c r="U137" i="15" s="1"/>
  <c r="S136" i="15"/>
  <c r="R135" i="15"/>
  <c r="Q134" i="15"/>
  <c r="P133" i="15"/>
  <c r="O132" i="15"/>
  <c r="N131" i="15"/>
  <c r="M130" i="15"/>
  <c r="N130" i="15" s="1"/>
  <c r="L129" i="15"/>
  <c r="K128" i="15"/>
  <c r="J127" i="15"/>
  <c r="I126" i="15"/>
  <c r="H125" i="15"/>
  <c r="G252" i="15"/>
  <c r="G188" i="15"/>
  <c r="BN89" i="15"/>
  <c r="BY62" i="7" s="1"/>
  <c r="BM89" i="15"/>
  <c r="BX62" i="7" s="1"/>
  <c r="BL89" i="15"/>
  <c r="BW62" i="7" s="1"/>
  <c r="BK89" i="15"/>
  <c r="BV62" i="7" s="1"/>
  <c r="BJ89" i="15"/>
  <c r="BU62" i="7" s="1"/>
  <c r="BI89" i="15"/>
  <c r="BT62" i="7" s="1"/>
  <c r="BH89" i="15"/>
  <c r="BS62" i="7" s="1"/>
  <c r="BG89" i="15"/>
  <c r="BR62" i="7" s="1"/>
  <c r="BF89" i="15"/>
  <c r="BQ62" i="7" s="1"/>
  <c r="BE89" i="15"/>
  <c r="BP62" i="7" s="1"/>
  <c r="BD89" i="15"/>
  <c r="BO62" i="7" s="1"/>
  <c r="BC89" i="15"/>
  <c r="BN62" i="7" s="1"/>
  <c r="BB89" i="15"/>
  <c r="BM62" i="7" s="1"/>
  <c r="BA89" i="15"/>
  <c r="BL62" i="7" s="1"/>
  <c r="AZ89" i="15"/>
  <c r="BK62" i="7" s="1"/>
  <c r="AY89" i="15"/>
  <c r="BJ62" i="7" s="1"/>
  <c r="AX89" i="15"/>
  <c r="BI62" i="7" s="1"/>
  <c r="AW89" i="15"/>
  <c r="BH62" i="7" s="1"/>
  <c r="AV89" i="15"/>
  <c r="BG62" i="7" s="1"/>
  <c r="AU89" i="15"/>
  <c r="BF62" i="7" s="1"/>
  <c r="AT89" i="15"/>
  <c r="BE62" i="7" s="1"/>
  <c r="AS89" i="15"/>
  <c r="BD62" i="7" s="1"/>
  <c r="AR89" i="15"/>
  <c r="BC62" i="7" s="1"/>
  <c r="AQ89" i="15"/>
  <c r="BB62" i="7" s="1"/>
  <c r="AP89" i="15"/>
  <c r="BA62" i="7" s="1"/>
  <c r="AO89" i="15"/>
  <c r="AZ62" i="7" s="1"/>
  <c r="AN89" i="15"/>
  <c r="AY62" i="7" s="1"/>
  <c r="AM89" i="15"/>
  <c r="AX62" i="7" s="1"/>
  <c r="AL89" i="15"/>
  <c r="AW62" i="7" s="1"/>
  <c r="AK89" i="15"/>
  <c r="AV62" i="7" s="1"/>
  <c r="AJ89" i="15"/>
  <c r="AU62" i="7" s="1"/>
  <c r="AI89" i="15"/>
  <c r="AT62" i="7" s="1"/>
  <c r="AH89" i="15"/>
  <c r="AS62" i="7" s="1"/>
  <c r="AG89" i="15"/>
  <c r="AR62" i="7" s="1"/>
  <c r="AF89" i="15"/>
  <c r="AQ62" i="7" s="1"/>
  <c r="AE89" i="15"/>
  <c r="AP62" i="7" s="1"/>
  <c r="AD89" i="15"/>
  <c r="AO62" i="7" s="1"/>
  <c r="AC89" i="15"/>
  <c r="AN62" i="7" s="1"/>
  <c r="AB89" i="15"/>
  <c r="AM62" i="7" s="1"/>
  <c r="AA89" i="15"/>
  <c r="AL62" i="7" s="1"/>
  <c r="Z89" i="15"/>
  <c r="AK62" i="7" s="1"/>
  <c r="Y89" i="15"/>
  <c r="AJ62" i="7" s="1"/>
  <c r="X89" i="15"/>
  <c r="AI62" i="7" s="1"/>
  <c r="W89" i="15"/>
  <c r="AH62" i="7" s="1"/>
  <c r="V89" i="15"/>
  <c r="AG62" i="7" s="1"/>
  <c r="U89" i="15"/>
  <c r="AF62" i="7" s="1"/>
  <c r="T89" i="15"/>
  <c r="AE62" i="7" s="1"/>
  <c r="S89" i="15"/>
  <c r="AD62" i="7" s="1"/>
  <c r="R89" i="15"/>
  <c r="AC62" i="7" s="1"/>
  <c r="Q89" i="15"/>
  <c r="AB62" i="7" s="1"/>
  <c r="P89" i="15"/>
  <c r="AA62" i="7" s="1"/>
  <c r="O89" i="15"/>
  <c r="Z62" i="7" s="1"/>
  <c r="N89" i="15"/>
  <c r="Y62" i="7" s="1"/>
  <c r="M89" i="15"/>
  <c r="X62" i="7" s="1"/>
  <c r="L89" i="15"/>
  <c r="W62" i="7" s="1"/>
  <c r="K89" i="15"/>
  <c r="V62" i="7" s="1"/>
  <c r="J89" i="15"/>
  <c r="U62" i="7" s="1"/>
  <c r="I89" i="15"/>
  <c r="T62" i="7" s="1"/>
  <c r="H89" i="15"/>
  <c r="S62" i="7" s="1"/>
  <c r="BN88" i="15"/>
  <c r="BY61" i="7" s="1"/>
  <c r="BM88" i="15"/>
  <c r="BX61" i="7" s="1"/>
  <c r="BL88" i="15"/>
  <c r="BW61" i="7" s="1"/>
  <c r="BK88" i="15"/>
  <c r="BV61" i="7" s="1"/>
  <c r="BJ88" i="15"/>
  <c r="BU61" i="7" s="1"/>
  <c r="BI88" i="15"/>
  <c r="BT61" i="7" s="1"/>
  <c r="BH88" i="15"/>
  <c r="BS61" i="7" s="1"/>
  <c r="BG88" i="15"/>
  <c r="BR61" i="7" s="1"/>
  <c r="BF88" i="15"/>
  <c r="BQ61" i="7" s="1"/>
  <c r="BE88" i="15"/>
  <c r="BP61" i="7" s="1"/>
  <c r="BD88" i="15"/>
  <c r="BO61" i="7" s="1"/>
  <c r="BC88" i="15"/>
  <c r="BN61" i="7" s="1"/>
  <c r="BB88" i="15"/>
  <c r="BM61" i="7" s="1"/>
  <c r="BA88" i="15"/>
  <c r="BL61" i="7" s="1"/>
  <c r="AZ88" i="15"/>
  <c r="BK61" i="7" s="1"/>
  <c r="AY88" i="15"/>
  <c r="BJ61" i="7" s="1"/>
  <c r="AX88" i="15"/>
  <c r="BI61" i="7" s="1"/>
  <c r="AW88" i="15"/>
  <c r="BH61" i="7" s="1"/>
  <c r="AV88" i="15"/>
  <c r="BG61" i="7" s="1"/>
  <c r="AU88" i="15"/>
  <c r="BF61" i="7" s="1"/>
  <c r="AT88" i="15"/>
  <c r="BE61" i="7" s="1"/>
  <c r="AS88" i="15"/>
  <c r="BD61" i="7" s="1"/>
  <c r="AR88" i="15"/>
  <c r="BC61" i="7" s="1"/>
  <c r="AQ88" i="15"/>
  <c r="BB61" i="7" s="1"/>
  <c r="AP88" i="15"/>
  <c r="BA61" i="7" s="1"/>
  <c r="AO88" i="15"/>
  <c r="AZ61" i="7" s="1"/>
  <c r="AN88" i="15"/>
  <c r="AY61" i="7" s="1"/>
  <c r="AM88" i="15"/>
  <c r="AX61" i="7" s="1"/>
  <c r="AL88" i="15"/>
  <c r="AW61" i="7" s="1"/>
  <c r="AK88" i="15"/>
  <c r="AV61" i="7" s="1"/>
  <c r="AJ88" i="15"/>
  <c r="AU61" i="7" s="1"/>
  <c r="AI88" i="15"/>
  <c r="AT61" i="7" s="1"/>
  <c r="AH88" i="15"/>
  <c r="AS61" i="7" s="1"/>
  <c r="AG88" i="15"/>
  <c r="AR61" i="7" s="1"/>
  <c r="AF88" i="15"/>
  <c r="AQ61" i="7" s="1"/>
  <c r="AE88" i="15"/>
  <c r="AP61" i="7" s="1"/>
  <c r="AD88" i="15"/>
  <c r="AO61" i="7" s="1"/>
  <c r="AC88" i="15"/>
  <c r="AN61" i="7" s="1"/>
  <c r="AB88" i="15"/>
  <c r="AM61" i="7" s="1"/>
  <c r="AA88" i="15"/>
  <c r="AL61" i="7" s="1"/>
  <c r="Z88" i="15"/>
  <c r="AK61" i="7" s="1"/>
  <c r="Y88" i="15"/>
  <c r="AJ61" i="7" s="1"/>
  <c r="X88" i="15"/>
  <c r="AI61" i="7" s="1"/>
  <c r="W88" i="15"/>
  <c r="AH61" i="7" s="1"/>
  <c r="V88" i="15"/>
  <c r="AG61" i="7" s="1"/>
  <c r="U88" i="15"/>
  <c r="AF61" i="7" s="1"/>
  <c r="T88" i="15"/>
  <c r="AE61" i="7" s="1"/>
  <c r="S88" i="15"/>
  <c r="AD61" i="7" s="1"/>
  <c r="R88" i="15"/>
  <c r="AC61" i="7" s="1"/>
  <c r="Q88" i="15"/>
  <c r="AB61" i="7" s="1"/>
  <c r="P88" i="15"/>
  <c r="AA61" i="7" s="1"/>
  <c r="O88" i="15"/>
  <c r="Z61" i="7" s="1"/>
  <c r="N88" i="15"/>
  <c r="Y61" i="7" s="1"/>
  <c r="M88" i="15"/>
  <c r="X61" i="7" s="1"/>
  <c r="L88" i="15"/>
  <c r="W61" i="7" s="1"/>
  <c r="K88" i="15"/>
  <c r="V61" i="7" s="1"/>
  <c r="J88" i="15"/>
  <c r="U61" i="7" s="1"/>
  <c r="I88" i="15"/>
  <c r="T61" i="7" s="1"/>
  <c r="H88" i="15"/>
  <c r="S61" i="7" s="1"/>
  <c r="BN87" i="15"/>
  <c r="BM87" i="15"/>
  <c r="BL87" i="15"/>
  <c r="BK87" i="15"/>
  <c r="BJ87" i="15"/>
  <c r="BI87" i="15"/>
  <c r="BH87" i="15"/>
  <c r="BG87" i="15"/>
  <c r="BF87" i="15"/>
  <c r="BE87" i="15"/>
  <c r="BD87" i="15"/>
  <c r="BC87" i="15"/>
  <c r="BB87" i="15"/>
  <c r="BA87" i="15"/>
  <c r="AZ87" i="15"/>
  <c r="AY87" i="15"/>
  <c r="AX87" i="15"/>
  <c r="AW87" i="15"/>
  <c r="AV87" i="15"/>
  <c r="AU87" i="15"/>
  <c r="AT87" i="15"/>
  <c r="AS87" i="15"/>
  <c r="AR87" i="15"/>
  <c r="AQ87" i="15"/>
  <c r="AP87" i="15"/>
  <c r="AO87" i="15"/>
  <c r="AN87" i="15"/>
  <c r="AM87" i="15"/>
  <c r="AL87" i="15"/>
  <c r="AK87" i="15"/>
  <c r="AJ87" i="15"/>
  <c r="AI87" i="15"/>
  <c r="AH87" i="15"/>
  <c r="AG87" i="15"/>
  <c r="AF87" i="15"/>
  <c r="AE87" i="15"/>
  <c r="AD87" i="15"/>
  <c r="AC87" i="15"/>
  <c r="AB87" i="15"/>
  <c r="AA87" i="15"/>
  <c r="Z87" i="15"/>
  <c r="Y87" i="15"/>
  <c r="X87" i="15"/>
  <c r="W87" i="15"/>
  <c r="V87" i="15"/>
  <c r="U87" i="15"/>
  <c r="T87" i="15"/>
  <c r="S87" i="15"/>
  <c r="R87" i="15"/>
  <c r="Q87" i="15"/>
  <c r="P87" i="15"/>
  <c r="O87" i="15"/>
  <c r="N87" i="15"/>
  <c r="M87" i="15"/>
  <c r="L87" i="15"/>
  <c r="K87" i="15"/>
  <c r="J87" i="15"/>
  <c r="I87" i="15"/>
  <c r="H87" i="15"/>
  <c r="BN83" i="15"/>
  <c r="BY56" i="7" s="1"/>
  <c r="BM83" i="15"/>
  <c r="BX56" i="7" s="1"/>
  <c r="BL83" i="15"/>
  <c r="BW56" i="7" s="1"/>
  <c r="BK83" i="15"/>
  <c r="BV56" i="7" s="1"/>
  <c r="BJ83" i="15"/>
  <c r="BU56" i="7" s="1"/>
  <c r="BI83" i="15"/>
  <c r="BT56" i="7" s="1"/>
  <c r="BH83" i="15"/>
  <c r="BS56" i="7" s="1"/>
  <c r="BG83" i="15"/>
  <c r="BR56" i="7" s="1"/>
  <c r="BF83" i="15"/>
  <c r="BQ56" i="7" s="1"/>
  <c r="BE83" i="15"/>
  <c r="BP56" i="7" s="1"/>
  <c r="BD83" i="15"/>
  <c r="BO56" i="7" s="1"/>
  <c r="BC83" i="15"/>
  <c r="BN56" i="7" s="1"/>
  <c r="BB83" i="15"/>
  <c r="BM56" i="7" s="1"/>
  <c r="BA83" i="15"/>
  <c r="BL56" i="7" s="1"/>
  <c r="AZ83" i="15"/>
  <c r="BK56" i="7" s="1"/>
  <c r="AY83" i="15"/>
  <c r="BJ56" i="7" s="1"/>
  <c r="AX83" i="15"/>
  <c r="BI56" i="7" s="1"/>
  <c r="AW83" i="15"/>
  <c r="BH56" i="7" s="1"/>
  <c r="AV83" i="15"/>
  <c r="BG56" i="7" s="1"/>
  <c r="AU83" i="15"/>
  <c r="BF56" i="7" s="1"/>
  <c r="AT83" i="15"/>
  <c r="BE56" i="7" s="1"/>
  <c r="AS83" i="15"/>
  <c r="BD56" i="7" s="1"/>
  <c r="AR83" i="15"/>
  <c r="BC56" i="7" s="1"/>
  <c r="AQ83" i="15"/>
  <c r="BB56" i="7" s="1"/>
  <c r="AP83" i="15"/>
  <c r="BA56" i="7" s="1"/>
  <c r="AO83" i="15"/>
  <c r="AZ56" i="7" s="1"/>
  <c r="AN83" i="15"/>
  <c r="AY56" i="7" s="1"/>
  <c r="AM83" i="15"/>
  <c r="AX56" i="7" s="1"/>
  <c r="AL83" i="15"/>
  <c r="AW56" i="7" s="1"/>
  <c r="AK83" i="15"/>
  <c r="AV56" i="7" s="1"/>
  <c r="AJ83" i="15"/>
  <c r="AU56" i="7" s="1"/>
  <c r="AI83" i="15"/>
  <c r="AT56" i="7" s="1"/>
  <c r="AH83" i="15"/>
  <c r="AS56" i="7" s="1"/>
  <c r="AG83" i="15"/>
  <c r="AR56" i="7" s="1"/>
  <c r="AF83" i="15"/>
  <c r="AQ56" i="7" s="1"/>
  <c r="AE83" i="15"/>
  <c r="AP56" i="7" s="1"/>
  <c r="AD83" i="15"/>
  <c r="AO56" i="7" s="1"/>
  <c r="AC83" i="15"/>
  <c r="AN56" i="7" s="1"/>
  <c r="AB83" i="15"/>
  <c r="AM56" i="7" s="1"/>
  <c r="AA83" i="15"/>
  <c r="AL56" i="7" s="1"/>
  <c r="Z83" i="15"/>
  <c r="AK56" i="7" s="1"/>
  <c r="Y83" i="15"/>
  <c r="AJ56" i="7" s="1"/>
  <c r="X83" i="15"/>
  <c r="AI56" i="7" s="1"/>
  <c r="W83" i="15"/>
  <c r="AH56" i="7" s="1"/>
  <c r="V83" i="15"/>
  <c r="AG56" i="7" s="1"/>
  <c r="U83" i="15"/>
  <c r="AF56" i="7" s="1"/>
  <c r="T83" i="15"/>
  <c r="AE56" i="7" s="1"/>
  <c r="S83" i="15"/>
  <c r="AD56" i="7" s="1"/>
  <c r="R83" i="15"/>
  <c r="AC56" i="7" s="1"/>
  <c r="Q83" i="15"/>
  <c r="AB56" i="7" s="1"/>
  <c r="P83" i="15"/>
  <c r="AA56" i="7" s="1"/>
  <c r="O83" i="15"/>
  <c r="Z56" i="7" s="1"/>
  <c r="N83" i="15"/>
  <c r="Y56" i="7" s="1"/>
  <c r="M83" i="15"/>
  <c r="X56" i="7" s="1"/>
  <c r="L83" i="15"/>
  <c r="W56" i="7" s="1"/>
  <c r="K83" i="15"/>
  <c r="V56" i="7" s="1"/>
  <c r="J83" i="15"/>
  <c r="U56" i="7" s="1"/>
  <c r="I83" i="15"/>
  <c r="T56" i="7" s="1"/>
  <c r="H83" i="15"/>
  <c r="S56" i="7" s="1"/>
  <c r="BN82" i="15"/>
  <c r="BY55" i="7" s="1"/>
  <c r="BM82" i="15"/>
  <c r="BX55" i="7" s="1"/>
  <c r="BL82" i="15"/>
  <c r="BW55" i="7" s="1"/>
  <c r="BK82" i="15"/>
  <c r="BV55" i="7" s="1"/>
  <c r="BJ82" i="15"/>
  <c r="BU55" i="7" s="1"/>
  <c r="BI82" i="15"/>
  <c r="BT55" i="7" s="1"/>
  <c r="BH82" i="15"/>
  <c r="BS55" i="7" s="1"/>
  <c r="BG82" i="15"/>
  <c r="BR55" i="7" s="1"/>
  <c r="BF82" i="15"/>
  <c r="BQ55" i="7" s="1"/>
  <c r="BE82" i="15"/>
  <c r="BP55" i="7" s="1"/>
  <c r="BD82" i="15"/>
  <c r="BO55" i="7" s="1"/>
  <c r="BC82" i="15"/>
  <c r="BN55" i="7" s="1"/>
  <c r="BB82" i="15"/>
  <c r="BM55" i="7" s="1"/>
  <c r="BA82" i="15"/>
  <c r="BL55" i="7" s="1"/>
  <c r="AZ82" i="15"/>
  <c r="BK55" i="7" s="1"/>
  <c r="AY82" i="15"/>
  <c r="BJ55" i="7" s="1"/>
  <c r="AX82" i="15"/>
  <c r="BI55" i="7" s="1"/>
  <c r="AW82" i="15"/>
  <c r="BH55" i="7" s="1"/>
  <c r="AV82" i="15"/>
  <c r="BG55" i="7" s="1"/>
  <c r="AU82" i="15"/>
  <c r="BF55" i="7" s="1"/>
  <c r="AT82" i="15"/>
  <c r="BE55" i="7" s="1"/>
  <c r="AS82" i="15"/>
  <c r="BD55" i="7" s="1"/>
  <c r="AR82" i="15"/>
  <c r="BC55" i="7" s="1"/>
  <c r="AQ82" i="15"/>
  <c r="BB55" i="7" s="1"/>
  <c r="AP82" i="15"/>
  <c r="BA55" i="7" s="1"/>
  <c r="AO82" i="15"/>
  <c r="AZ55" i="7" s="1"/>
  <c r="AN82" i="15"/>
  <c r="AY55" i="7" s="1"/>
  <c r="AM82" i="15"/>
  <c r="AX55" i="7" s="1"/>
  <c r="AL82" i="15"/>
  <c r="AW55" i="7" s="1"/>
  <c r="AK82" i="15"/>
  <c r="AV55" i="7" s="1"/>
  <c r="AJ82" i="15"/>
  <c r="AU55" i="7" s="1"/>
  <c r="AI82" i="15"/>
  <c r="AT55" i="7" s="1"/>
  <c r="AH82" i="15"/>
  <c r="AS55" i="7" s="1"/>
  <c r="AG82" i="15"/>
  <c r="AR55" i="7" s="1"/>
  <c r="AF82" i="15"/>
  <c r="AQ55" i="7" s="1"/>
  <c r="AE82" i="15"/>
  <c r="AP55" i="7" s="1"/>
  <c r="AD82" i="15"/>
  <c r="AO55" i="7" s="1"/>
  <c r="AC82" i="15"/>
  <c r="AN55" i="7" s="1"/>
  <c r="AB82" i="15"/>
  <c r="AM55" i="7" s="1"/>
  <c r="AA82" i="15"/>
  <c r="AL55" i="7" s="1"/>
  <c r="Z82" i="15"/>
  <c r="AK55" i="7" s="1"/>
  <c r="Y82" i="15"/>
  <c r="AJ55" i="7" s="1"/>
  <c r="X82" i="15"/>
  <c r="AI55" i="7" s="1"/>
  <c r="W82" i="15"/>
  <c r="AH55" i="7" s="1"/>
  <c r="V82" i="15"/>
  <c r="AG55" i="7" s="1"/>
  <c r="U82" i="15"/>
  <c r="AF55" i="7" s="1"/>
  <c r="T82" i="15"/>
  <c r="AE55" i="7" s="1"/>
  <c r="S82" i="15"/>
  <c r="AD55" i="7" s="1"/>
  <c r="R82" i="15"/>
  <c r="AC55" i="7" s="1"/>
  <c r="Q82" i="15"/>
  <c r="AB55" i="7" s="1"/>
  <c r="P82" i="15"/>
  <c r="AA55" i="7" s="1"/>
  <c r="O82" i="15"/>
  <c r="Z55" i="7" s="1"/>
  <c r="N82" i="15"/>
  <c r="Y55" i="7" s="1"/>
  <c r="M82" i="15"/>
  <c r="X55" i="7" s="1"/>
  <c r="L82" i="15"/>
  <c r="W55" i="7" s="1"/>
  <c r="K82" i="15"/>
  <c r="V55" i="7" s="1"/>
  <c r="J82" i="15"/>
  <c r="U55" i="7" s="1"/>
  <c r="I82" i="15"/>
  <c r="T55" i="7" s="1"/>
  <c r="H82" i="15"/>
  <c r="S55" i="7" s="1"/>
  <c r="BN81" i="15"/>
  <c r="BM81" i="15"/>
  <c r="BL81" i="15"/>
  <c r="BK81" i="15"/>
  <c r="BJ81" i="15"/>
  <c r="BI81" i="15"/>
  <c r="BH81" i="15"/>
  <c r="BG81" i="15"/>
  <c r="BF81" i="15"/>
  <c r="BE81" i="15"/>
  <c r="BD81" i="15"/>
  <c r="BC81" i="15"/>
  <c r="BB81" i="15"/>
  <c r="BA81" i="15"/>
  <c r="AZ81" i="15"/>
  <c r="AY81" i="15"/>
  <c r="AX81" i="15"/>
  <c r="AW81" i="15"/>
  <c r="AV81" i="15"/>
  <c r="AU81" i="15"/>
  <c r="AT81" i="15"/>
  <c r="AS81" i="15"/>
  <c r="AR81" i="15"/>
  <c r="AQ81" i="15"/>
  <c r="AP81" i="15"/>
  <c r="AO81" i="15"/>
  <c r="AN81" i="15"/>
  <c r="AM81" i="15"/>
  <c r="AL81" i="15"/>
  <c r="AK81" i="15"/>
  <c r="AJ81" i="15"/>
  <c r="AI81" i="15"/>
  <c r="AH81" i="15"/>
  <c r="AG81" i="15"/>
  <c r="AF81" i="15"/>
  <c r="AE81" i="15"/>
  <c r="AD81" i="15"/>
  <c r="AC81" i="15"/>
  <c r="AB81" i="15"/>
  <c r="AA81" i="15"/>
  <c r="Z81" i="15"/>
  <c r="Y81" i="15"/>
  <c r="X81" i="15"/>
  <c r="W81" i="15"/>
  <c r="V81" i="15"/>
  <c r="U81" i="15"/>
  <c r="T81" i="15"/>
  <c r="S81" i="15"/>
  <c r="R81" i="15"/>
  <c r="Q81" i="15"/>
  <c r="P81" i="15"/>
  <c r="O81" i="15"/>
  <c r="N81" i="15"/>
  <c r="M81" i="15"/>
  <c r="L81" i="15"/>
  <c r="K81" i="15"/>
  <c r="J81" i="15"/>
  <c r="I81" i="15"/>
  <c r="H81" i="15"/>
  <c r="BN22" i="15"/>
  <c r="BM22" i="15"/>
  <c r="BL22" i="15"/>
  <c r="BK22" i="15"/>
  <c r="BJ22" i="15"/>
  <c r="BI22" i="15"/>
  <c r="BH22" i="15"/>
  <c r="BG22" i="15"/>
  <c r="BF22" i="15"/>
  <c r="BE22" i="15"/>
  <c r="BD22" i="15"/>
  <c r="BC22" i="15"/>
  <c r="BB22" i="15"/>
  <c r="BA22" i="15"/>
  <c r="AZ22" i="15"/>
  <c r="AY22" i="15"/>
  <c r="AX22" i="15"/>
  <c r="AW22" i="15"/>
  <c r="AV22" i="15"/>
  <c r="AU22" i="15"/>
  <c r="AT22" i="15"/>
  <c r="AS22" i="15"/>
  <c r="AR22" i="15"/>
  <c r="AQ22" i="15"/>
  <c r="AP22" i="15"/>
  <c r="AO22" i="15"/>
  <c r="AN22" i="15"/>
  <c r="AM22" i="15"/>
  <c r="AL22" i="15"/>
  <c r="AK22" i="15"/>
  <c r="AJ22" i="15"/>
  <c r="AI22" i="15"/>
  <c r="AH22" i="15"/>
  <c r="AG22" i="15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BF84" i="15" l="1"/>
  <c r="R84" i="15"/>
  <c r="AX84" i="15"/>
  <c r="AP84" i="15"/>
  <c r="Z84" i="15"/>
  <c r="J84" i="15"/>
  <c r="CD87" i="80"/>
  <c r="CD103" i="80"/>
  <c r="V54" i="7"/>
  <c r="V57" i="7" s="1"/>
  <c r="K84" i="15"/>
  <c r="AD54" i="7"/>
  <c r="AD57" i="7" s="1"/>
  <c r="S84" i="15"/>
  <c r="AL54" i="7"/>
  <c r="AL57" i="7" s="1"/>
  <c r="AA84" i="15"/>
  <c r="AT54" i="7"/>
  <c r="AT57" i="7" s="1"/>
  <c r="AI84" i="15"/>
  <c r="BB54" i="7"/>
  <c r="BB57" i="7" s="1"/>
  <c r="AQ84" i="15"/>
  <c r="BJ54" i="7"/>
  <c r="BJ57" i="7" s="1"/>
  <c r="AY84" i="15"/>
  <c r="BR54" i="7"/>
  <c r="BR57" i="7" s="1"/>
  <c r="BG84" i="15"/>
  <c r="U60" i="7"/>
  <c r="U63" i="7" s="1"/>
  <c r="J90" i="15"/>
  <c r="AC60" i="7"/>
  <c r="AC63" i="7" s="1"/>
  <c r="R90" i="15"/>
  <c r="AK60" i="7"/>
  <c r="AK63" i="7" s="1"/>
  <c r="Z90" i="15"/>
  <c r="AS60" i="7"/>
  <c r="AS63" i="7" s="1"/>
  <c r="AH90" i="15"/>
  <c r="BA60" i="7"/>
  <c r="BA63" i="7" s="1"/>
  <c r="AP90" i="15"/>
  <c r="BI60" i="7"/>
  <c r="BI63" i="7" s="1"/>
  <c r="AX90" i="15"/>
  <c r="BQ60" i="7"/>
  <c r="BQ63" i="7" s="1"/>
  <c r="BF90" i="15"/>
  <c r="BY60" i="7"/>
  <c r="BY63" i="7" s="1"/>
  <c r="BN90" i="15"/>
  <c r="W54" i="7"/>
  <c r="W57" i="7" s="1"/>
  <c r="L84" i="15"/>
  <c r="AE54" i="7"/>
  <c r="AE57" i="7" s="1"/>
  <c r="T84" i="15"/>
  <c r="AM54" i="7"/>
  <c r="AM57" i="7" s="1"/>
  <c r="AB84" i="15"/>
  <c r="AU54" i="7"/>
  <c r="AU57" i="7" s="1"/>
  <c r="AJ84" i="15"/>
  <c r="BC54" i="7"/>
  <c r="BC57" i="7" s="1"/>
  <c r="AR84" i="15"/>
  <c r="BK54" i="7"/>
  <c r="BK57" i="7" s="1"/>
  <c r="AZ84" i="15"/>
  <c r="BS54" i="7"/>
  <c r="BS57" i="7" s="1"/>
  <c r="BH84" i="15"/>
  <c r="V60" i="7"/>
  <c r="V63" i="7" s="1"/>
  <c r="K90" i="15"/>
  <c r="AD60" i="7"/>
  <c r="AD63" i="7" s="1"/>
  <c r="S90" i="15"/>
  <c r="AL60" i="7"/>
  <c r="AL63" i="7" s="1"/>
  <c r="AA90" i="15"/>
  <c r="AT60" i="7"/>
  <c r="AT63" i="7" s="1"/>
  <c r="AI90" i="15"/>
  <c r="BB60" i="7"/>
  <c r="BB63" i="7" s="1"/>
  <c r="AQ90" i="15"/>
  <c r="BJ60" i="7"/>
  <c r="BJ63" i="7" s="1"/>
  <c r="AY90" i="15"/>
  <c r="BR60" i="7"/>
  <c r="BR63" i="7" s="1"/>
  <c r="BG90" i="15"/>
  <c r="X54" i="7"/>
  <c r="X57" i="7" s="1"/>
  <c r="M84" i="15"/>
  <c r="AF54" i="7"/>
  <c r="AF57" i="7" s="1"/>
  <c r="U84" i="15"/>
  <c r="AN54" i="7"/>
  <c r="AN57" i="7" s="1"/>
  <c r="AC84" i="15"/>
  <c r="AV54" i="7"/>
  <c r="AV57" i="7" s="1"/>
  <c r="AK84" i="15"/>
  <c r="BD54" i="7"/>
  <c r="BD57" i="7" s="1"/>
  <c r="AS84" i="15"/>
  <c r="BL54" i="7"/>
  <c r="BL57" i="7" s="1"/>
  <c r="BA84" i="15"/>
  <c r="BT54" i="7"/>
  <c r="BT57" i="7" s="1"/>
  <c r="BI84" i="15"/>
  <c r="W60" i="7"/>
  <c r="W63" i="7" s="1"/>
  <c r="L90" i="15"/>
  <c r="AE60" i="7"/>
  <c r="AE63" i="7" s="1"/>
  <c r="T90" i="15"/>
  <c r="AM60" i="7"/>
  <c r="AM63" i="7" s="1"/>
  <c r="AB90" i="15"/>
  <c r="AU60" i="7"/>
  <c r="AU63" i="7" s="1"/>
  <c r="AJ90" i="15"/>
  <c r="BC60" i="7"/>
  <c r="BC63" i="7" s="1"/>
  <c r="AR90" i="15"/>
  <c r="BK60" i="7"/>
  <c r="BK63" i="7" s="1"/>
  <c r="AZ90" i="15"/>
  <c r="BS60" i="7"/>
  <c r="BS63" i="7" s="1"/>
  <c r="BH90" i="15"/>
  <c r="Y54" i="7"/>
  <c r="Y57" i="7" s="1"/>
  <c r="N84" i="15"/>
  <c r="AG54" i="7"/>
  <c r="AG57" i="7" s="1"/>
  <c r="V84" i="15"/>
  <c r="AO54" i="7"/>
  <c r="AO57" i="7" s="1"/>
  <c r="AD84" i="15"/>
  <c r="AW54" i="7"/>
  <c r="AW57" i="7" s="1"/>
  <c r="AL84" i="15"/>
  <c r="BE54" i="7"/>
  <c r="BE57" i="7" s="1"/>
  <c r="AT84" i="15"/>
  <c r="BM54" i="7"/>
  <c r="BM57" i="7" s="1"/>
  <c r="BB84" i="15"/>
  <c r="BU54" i="7"/>
  <c r="BU57" i="7" s="1"/>
  <c r="BJ84" i="15"/>
  <c r="X60" i="7"/>
  <c r="X63" i="7" s="1"/>
  <c r="M90" i="15"/>
  <c r="AF60" i="7"/>
  <c r="AF63" i="7" s="1"/>
  <c r="U90" i="15"/>
  <c r="AN60" i="7"/>
  <c r="AN63" i="7" s="1"/>
  <c r="AC90" i="15"/>
  <c r="AV60" i="7"/>
  <c r="AV63" i="7" s="1"/>
  <c r="AK90" i="15"/>
  <c r="BD60" i="7"/>
  <c r="BD63" i="7" s="1"/>
  <c r="AS90" i="15"/>
  <c r="BL60" i="7"/>
  <c r="BL63" i="7" s="1"/>
  <c r="BA90" i="15"/>
  <c r="BT60" i="7"/>
  <c r="BT63" i="7" s="1"/>
  <c r="BI90" i="15"/>
  <c r="Z54" i="7"/>
  <c r="Z57" i="7" s="1"/>
  <c r="O84" i="15"/>
  <c r="AH54" i="7"/>
  <c r="AH57" i="7" s="1"/>
  <c r="W84" i="15"/>
  <c r="AP54" i="7"/>
  <c r="AP57" i="7" s="1"/>
  <c r="AE84" i="15"/>
  <c r="AX54" i="7"/>
  <c r="AX57" i="7" s="1"/>
  <c r="AM84" i="15"/>
  <c r="BF54" i="7"/>
  <c r="BF57" i="7" s="1"/>
  <c r="AU84" i="15"/>
  <c r="BN54" i="7"/>
  <c r="BN57" i="7" s="1"/>
  <c r="BC84" i="15"/>
  <c r="BV54" i="7"/>
  <c r="BV57" i="7" s="1"/>
  <c r="BK84" i="15"/>
  <c r="Y60" i="7"/>
  <c r="N90" i="15"/>
  <c r="AG60" i="7"/>
  <c r="AG63" i="7" s="1"/>
  <c r="V90" i="15"/>
  <c r="AO60" i="7"/>
  <c r="AO63" i="7" s="1"/>
  <c r="AD90" i="15"/>
  <c r="AW60" i="7"/>
  <c r="AW63" i="7" s="1"/>
  <c r="AL90" i="15"/>
  <c r="BE60" i="7"/>
  <c r="BE63" i="7" s="1"/>
  <c r="AT90" i="15"/>
  <c r="BM60" i="7"/>
  <c r="BM63" i="7" s="1"/>
  <c r="BB90" i="15"/>
  <c r="BU60" i="7"/>
  <c r="BU63" i="7" s="1"/>
  <c r="BJ90" i="15"/>
  <c r="S54" i="7"/>
  <c r="S57" i="7" s="1"/>
  <c r="H84" i="15"/>
  <c r="AA54" i="7"/>
  <c r="AA57" i="7" s="1"/>
  <c r="P84" i="15"/>
  <c r="AI54" i="7"/>
  <c r="AI57" i="7" s="1"/>
  <c r="X84" i="15"/>
  <c r="AQ54" i="7"/>
  <c r="AQ57" i="7" s="1"/>
  <c r="AF84" i="15"/>
  <c r="AY54" i="7"/>
  <c r="AY57" i="7" s="1"/>
  <c r="AN84" i="15"/>
  <c r="BG54" i="7"/>
  <c r="BG57" i="7" s="1"/>
  <c r="AV84" i="15"/>
  <c r="BO54" i="7"/>
  <c r="BO57" i="7" s="1"/>
  <c r="BD84" i="15"/>
  <c r="BW54" i="7"/>
  <c r="BW57" i="7" s="1"/>
  <c r="BL84" i="15"/>
  <c r="Z60" i="7"/>
  <c r="Z63" i="7" s="1"/>
  <c r="O90" i="15"/>
  <c r="AH60" i="7"/>
  <c r="AH63" i="7" s="1"/>
  <c r="W90" i="15"/>
  <c r="AP60" i="7"/>
  <c r="AP63" i="7" s="1"/>
  <c r="AE90" i="15"/>
  <c r="AX60" i="7"/>
  <c r="AX63" i="7" s="1"/>
  <c r="AM90" i="15"/>
  <c r="BF60" i="7"/>
  <c r="BF63" i="7" s="1"/>
  <c r="AU90" i="15"/>
  <c r="BN60" i="7"/>
  <c r="BN63" i="7" s="1"/>
  <c r="BC90" i="15"/>
  <c r="BV60" i="7"/>
  <c r="BV63" i="7" s="1"/>
  <c r="BK90" i="15"/>
  <c r="T54" i="7"/>
  <c r="T57" i="7" s="1"/>
  <c r="I84" i="15"/>
  <c r="AB54" i="7"/>
  <c r="AB57" i="7" s="1"/>
  <c r="Q84" i="15"/>
  <c r="AJ54" i="7"/>
  <c r="AJ57" i="7" s="1"/>
  <c r="Y84" i="15"/>
  <c r="AR54" i="7"/>
  <c r="AR57" i="7" s="1"/>
  <c r="AG84" i="15"/>
  <c r="AZ54" i="7"/>
  <c r="AZ57" i="7" s="1"/>
  <c r="AO84" i="15"/>
  <c r="BH54" i="7"/>
  <c r="BH57" i="7" s="1"/>
  <c r="AW84" i="15"/>
  <c r="BP54" i="7"/>
  <c r="BP57" i="7" s="1"/>
  <c r="BE84" i="15"/>
  <c r="BX54" i="7"/>
  <c r="BX57" i="7" s="1"/>
  <c r="BM84" i="15"/>
  <c r="S60" i="7"/>
  <c r="S63" i="7" s="1"/>
  <c r="H90" i="15"/>
  <c r="AA60" i="7"/>
  <c r="AA63" i="7" s="1"/>
  <c r="P90" i="15"/>
  <c r="AI60" i="7"/>
  <c r="AI63" i="7" s="1"/>
  <c r="X90" i="15"/>
  <c r="AQ60" i="7"/>
  <c r="AQ63" i="7" s="1"/>
  <c r="AF90" i="15"/>
  <c r="AY60" i="7"/>
  <c r="AY63" i="7" s="1"/>
  <c r="AN90" i="15"/>
  <c r="BG60" i="7"/>
  <c r="BG63" i="7" s="1"/>
  <c r="AV90" i="15"/>
  <c r="BO60" i="7"/>
  <c r="BO63" i="7" s="1"/>
  <c r="BD90" i="15"/>
  <c r="BW60" i="7"/>
  <c r="BW63" i="7" s="1"/>
  <c r="BL90" i="15"/>
  <c r="AS54" i="7"/>
  <c r="AS57" i="7" s="1"/>
  <c r="AH84" i="15"/>
  <c r="BY54" i="7"/>
  <c r="BY57" i="7" s="1"/>
  <c r="BN84" i="15"/>
  <c r="T60" i="7"/>
  <c r="T63" i="7" s="1"/>
  <c r="I90" i="15"/>
  <c r="AB60" i="7"/>
  <c r="AB63" i="7" s="1"/>
  <c r="Q90" i="15"/>
  <c r="AJ60" i="7"/>
  <c r="AJ63" i="7" s="1"/>
  <c r="Y90" i="15"/>
  <c r="AR60" i="7"/>
  <c r="AR63" i="7" s="1"/>
  <c r="AG90" i="15"/>
  <c r="AZ60" i="7"/>
  <c r="AZ63" i="7" s="1"/>
  <c r="AO90" i="15"/>
  <c r="BH60" i="7"/>
  <c r="BH63" i="7" s="1"/>
  <c r="AW90" i="15"/>
  <c r="BP60" i="7"/>
  <c r="BP63" i="7" s="1"/>
  <c r="BE90" i="15"/>
  <c r="BX60" i="7"/>
  <c r="BX63" i="7" s="1"/>
  <c r="BM90" i="15"/>
  <c r="Y63" i="7"/>
  <c r="U54" i="7"/>
  <c r="U57" i="7" s="1"/>
  <c r="AC54" i="7"/>
  <c r="AC57" i="7" s="1"/>
  <c r="AK54" i="7"/>
  <c r="AK57" i="7" s="1"/>
  <c r="BA54" i="7"/>
  <c r="BA57" i="7" s="1"/>
  <c r="BI54" i="7"/>
  <c r="BI57" i="7" s="1"/>
  <c r="BQ54" i="7"/>
  <c r="BQ57" i="7" s="1"/>
  <c r="BV34" i="80"/>
  <c r="BV52" i="84"/>
  <c r="BW34" i="80"/>
  <c r="BW52" i="84"/>
  <c r="BX34" i="80"/>
  <c r="BX52" i="84"/>
  <c r="BY34" i="80"/>
  <c r="BY52" i="84"/>
  <c r="CC34" i="80"/>
  <c r="CC52" i="84"/>
  <c r="BR34" i="80"/>
  <c r="BR52" i="84"/>
  <c r="BZ34" i="80"/>
  <c r="BZ52" i="84"/>
  <c r="BU34" i="80"/>
  <c r="BU52" i="84"/>
  <c r="BS34" i="80"/>
  <c r="BS52" i="84"/>
  <c r="CA34" i="80"/>
  <c r="CA52" i="84"/>
  <c r="BT34" i="80"/>
  <c r="BT52" i="84"/>
  <c r="CB34" i="80"/>
  <c r="CB52" i="84"/>
  <c r="AD146" i="15"/>
  <c r="AE146" i="15" s="1"/>
  <c r="AF146" i="15" s="1"/>
  <c r="AG146" i="15" s="1"/>
  <c r="AZ168" i="15"/>
  <c r="BA168" i="15" s="1"/>
  <c r="BB168" i="15" s="1"/>
  <c r="J24" i="15"/>
  <c r="R24" i="15"/>
  <c r="Z24" i="15"/>
  <c r="AH24" i="15"/>
  <c r="AP24" i="15"/>
  <c r="AX24" i="15"/>
  <c r="BF24" i="15"/>
  <c r="BN24" i="15"/>
  <c r="AC273" i="15"/>
  <c r="AD273" i="15" s="1"/>
  <c r="AE273" i="15" s="1"/>
  <c r="BN310" i="15"/>
  <c r="BN309" i="15"/>
  <c r="BL308" i="15"/>
  <c r="BL307" i="15"/>
  <c r="BJ306" i="15"/>
  <c r="BK306" i="15" s="1"/>
  <c r="BI305" i="15"/>
  <c r="BH304" i="15"/>
  <c r="BI304" i="15" s="1"/>
  <c r="BJ304" i="15" s="1"/>
  <c r="BH303" i="15"/>
  <c r="BI303" i="15" s="1"/>
  <c r="BF302" i="15"/>
  <c r="BG302" i="15" s="1"/>
  <c r="BE301" i="15"/>
  <c r="BF301" i="15" s="1"/>
  <c r="BG301" i="15" s="1"/>
  <c r="BE300" i="15"/>
  <c r="BF300" i="15" s="1"/>
  <c r="BC299" i="15"/>
  <c r="BB298" i="15"/>
  <c r="BA297" i="15"/>
  <c r="BB297" i="15" s="1"/>
  <c r="BC297" i="15" s="1"/>
  <c r="AZ296" i="15"/>
  <c r="BA296" i="15" s="1"/>
  <c r="AY295" i="15"/>
  <c r="AZ295" i="15" s="1"/>
  <c r="AX294" i="15"/>
  <c r="AX293" i="15"/>
  <c r="AV292" i="15"/>
  <c r="AW292" i="15" s="1"/>
  <c r="AX292" i="15" s="1"/>
  <c r="AU291" i="15"/>
  <c r="AV291" i="15" s="1"/>
  <c r="AW291" i="15" s="1"/>
  <c r="AT290" i="15"/>
  <c r="AS289" i="15"/>
  <c r="AS288" i="15"/>
  <c r="AQ287" i="15"/>
  <c r="AP286" i="15"/>
  <c r="AO285" i="15"/>
  <c r="AO284" i="15"/>
  <c r="AP284" i="15" s="1"/>
  <c r="AN283" i="15"/>
  <c r="AM282" i="15"/>
  <c r="AK281" i="15"/>
  <c r="AJ280" i="15"/>
  <c r="AK280" i="15" s="1"/>
  <c r="AL280" i="15" s="1"/>
  <c r="AI279" i="15"/>
  <c r="AJ279" i="15" s="1"/>
  <c r="AK279" i="15" s="1"/>
  <c r="AI278" i="15"/>
  <c r="AJ278" i="15" s="1"/>
  <c r="AG277" i="15"/>
  <c r="AH277" i="15" s="1"/>
  <c r="AG276" i="15"/>
  <c r="AH276" i="15" s="1"/>
  <c r="AE275" i="15"/>
  <c r="AF275" i="15" s="1"/>
  <c r="AG275" i="15" s="1"/>
  <c r="AD274" i="15"/>
  <c r="AB272" i="15"/>
  <c r="AC272" i="15" s="1"/>
  <c r="AD272" i="15" s="1"/>
  <c r="AB271" i="15"/>
  <c r="Z270" i="15"/>
  <c r="AA270" i="15" s="1"/>
  <c r="Z269" i="15"/>
  <c r="X268" i="15"/>
  <c r="Y268" i="15" s="1"/>
  <c r="Z268" i="15" s="1"/>
  <c r="W267" i="15"/>
  <c r="X267" i="15" s="1"/>
  <c r="V266" i="15"/>
  <c r="U265" i="15"/>
  <c r="T264" i="15"/>
  <c r="U264" i="15" s="1"/>
  <c r="S263" i="15"/>
  <c r="T263" i="15" s="1"/>
  <c r="U263" i="15" s="1"/>
  <c r="R262" i="15"/>
  <c r="S262" i="15" s="1"/>
  <c r="Q261" i="15"/>
  <c r="P260" i="15"/>
  <c r="Q260" i="15" s="1"/>
  <c r="R260" i="15" s="1"/>
  <c r="O259" i="15"/>
  <c r="P259" i="15" s="1"/>
  <c r="Q259" i="15" s="1"/>
  <c r="N258" i="15"/>
  <c r="M257" i="15"/>
  <c r="L256" i="15"/>
  <c r="K255" i="15"/>
  <c r="J254" i="15"/>
  <c r="K254" i="15" s="1"/>
  <c r="L254" i="15" s="1"/>
  <c r="I253" i="15"/>
  <c r="AL154" i="15"/>
  <c r="BE173" i="15"/>
  <c r="BF173" i="15" s="1"/>
  <c r="BG173" i="15" s="1"/>
  <c r="X140" i="15"/>
  <c r="Y140" i="15" s="1"/>
  <c r="AB143" i="15"/>
  <c r="AC143" i="15" s="1"/>
  <c r="AE147" i="15"/>
  <c r="AF147" i="15" s="1"/>
  <c r="Y141" i="15"/>
  <c r="Z141" i="15" s="1"/>
  <c r="AA141" i="15" s="1"/>
  <c r="BC171" i="15"/>
  <c r="BD171" i="15" s="1"/>
  <c r="BE171" i="15" s="1"/>
  <c r="BN246" i="15"/>
  <c r="BM245" i="15"/>
  <c r="BL244" i="15"/>
  <c r="BL243" i="15"/>
  <c r="BJ242" i="15"/>
  <c r="BK242" i="15" s="1"/>
  <c r="BL242" i="15" s="1"/>
  <c r="BI241" i="15"/>
  <c r="BJ241" i="15" s="1"/>
  <c r="BK241" i="15" s="1"/>
  <c r="BH240" i="15"/>
  <c r="BI240" i="15" s="1"/>
  <c r="BG239" i="15"/>
  <c r="BH239" i="15" s="1"/>
  <c r="BF238" i="15"/>
  <c r="BE237" i="15"/>
  <c r="BE236" i="15"/>
  <c r="BF236" i="15" s="1"/>
  <c r="BC235" i="15"/>
  <c r="BD235" i="15" s="1"/>
  <c r="BE235" i="15" s="1"/>
  <c r="BB234" i="15"/>
  <c r="BC234" i="15" s="1"/>
  <c r="BA233" i="15"/>
  <c r="AZ232" i="15"/>
  <c r="AY231" i="15"/>
  <c r="AZ231" i="15" s="1"/>
  <c r="AX230" i="15"/>
  <c r="AY230" i="15" s="1"/>
  <c r="AW229" i="15"/>
  <c r="AX229" i="15" s="1"/>
  <c r="AY229" i="15" s="1"/>
  <c r="AV228" i="15"/>
  <c r="AW228" i="15" s="1"/>
  <c r="AU227" i="15"/>
  <c r="AT226" i="15"/>
  <c r="AU226" i="15" s="1"/>
  <c r="AV226" i="15" s="1"/>
  <c r="AS225" i="15"/>
  <c r="AT225" i="15" s="1"/>
  <c r="AU225" i="15" s="1"/>
  <c r="AR224" i="15"/>
  <c r="AQ223" i="15"/>
  <c r="AR223" i="15" s="1"/>
  <c r="AP222" i="15"/>
  <c r="AQ222" i="15" s="1"/>
  <c r="AO221" i="15"/>
  <c r="AP221" i="15" s="1"/>
  <c r="AQ221" i="15" s="1"/>
  <c r="AN220" i="15"/>
  <c r="AO220" i="15" s="1"/>
  <c r="AP220" i="15" s="1"/>
  <c r="AN219" i="15"/>
  <c r="AO219" i="15" s="1"/>
  <c r="AL218" i="15"/>
  <c r="AM218" i="15" s="1"/>
  <c r="AK217" i="15"/>
  <c r="AL217" i="15" s="1"/>
  <c r="AM217" i="15" s="1"/>
  <c r="AJ216" i="15"/>
  <c r="AK216" i="15" s="1"/>
  <c r="AL216" i="15" s="1"/>
  <c r="AI215" i="15"/>
  <c r="AJ215" i="15" s="1"/>
  <c r="AH214" i="15"/>
  <c r="AG213" i="15"/>
  <c r="AF212" i="15"/>
  <c r="AE211" i="15"/>
  <c r="AD210" i="15"/>
  <c r="AE210" i="15" s="1"/>
  <c r="AF210" i="15" s="1"/>
  <c r="AC209" i="15"/>
  <c r="AD209" i="15" s="1"/>
  <c r="AE209" i="15" s="1"/>
  <c r="AB208" i="15"/>
  <c r="AC208" i="15" s="1"/>
  <c r="AA207" i="15"/>
  <c r="AB207" i="15" s="1"/>
  <c r="AA206" i="15"/>
  <c r="Y205" i="15"/>
  <c r="Z205" i="15" s="1"/>
  <c r="AA205" i="15" s="1"/>
  <c r="X204" i="15"/>
  <c r="W203" i="15"/>
  <c r="V202" i="15"/>
  <c r="W202" i="15" s="1"/>
  <c r="U201" i="15"/>
  <c r="V201" i="15" s="1"/>
  <c r="T200" i="15"/>
  <c r="U200" i="15" s="1"/>
  <c r="T199" i="15"/>
  <c r="U199" i="15" s="1"/>
  <c r="R198" i="15"/>
  <c r="S198" i="15" s="1"/>
  <c r="Q197" i="15"/>
  <c r="P196" i="15"/>
  <c r="O195" i="15"/>
  <c r="N194" i="15"/>
  <c r="O194" i="15" s="1"/>
  <c r="M193" i="15"/>
  <c r="M192" i="15"/>
  <c r="N192" i="15" s="1"/>
  <c r="K191" i="15"/>
  <c r="L191" i="15" s="1"/>
  <c r="M191" i="15" s="1"/>
  <c r="J190" i="15"/>
  <c r="K190" i="15" s="1"/>
  <c r="I189" i="15"/>
  <c r="BN182" i="15"/>
  <c r="BM181" i="15"/>
  <c r="BL180" i="15"/>
  <c r="BK179" i="15"/>
  <c r="BJ178" i="15"/>
  <c r="BK177" i="15"/>
  <c r="BH176" i="15"/>
  <c r="BG175" i="15"/>
  <c r="BF174" i="15"/>
  <c r="BF172" i="15"/>
  <c r="BG172" i="15" s="1"/>
  <c r="BB170" i="15"/>
  <c r="BC170" i="15" s="1"/>
  <c r="BB169" i="15"/>
  <c r="BC169" i="15" s="1"/>
  <c r="AZ167" i="15"/>
  <c r="BA167" i="15" s="1"/>
  <c r="AX166" i="15"/>
  <c r="AX165" i="15"/>
  <c r="AY165" i="15" s="1"/>
  <c r="AV164" i="15"/>
  <c r="AW163" i="15"/>
  <c r="AT162" i="15"/>
  <c r="AS161" i="15"/>
  <c r="AR160" i="15"/>
  <c r="AQ159" i="15"/>
  <c r="AQ158" i="15"/>
  <c r="AR158" i="15" s="1"/>
  <c r="AP157" i="15"/>
  <c r="AQ157" i="15" s="1"/>
  <c r="AN156" i="15"/>
  <c r="AM155" i="15"/>
  <c r="AM153" i="15"/>
  <c r="AL152" i="15"/>
  <c r="AJ151" i="15"/>
  <c r="AI150" i="15"/>
  <c r="AG149" i="15"/>
  <c r="AF148" i="15"/>
  <c r="AD145" i="15"/>
  <c r="AE145" i="15" s="1"/>
  <c r="AB144" i="15"/>
  <c r="Z142" i="15"/>
  <c r="W139" i="15"/>
  <c r="X138" i="15"/>
  <c r="V137" i="15"/>
  <c r="W137" i="15" s="1"/>
  <c r="T136" i="15"/>
  <c r="S135" i="15"/>
  <c r="R134" i="15"/>
  <c r="Q133" i="15"/>
  <c r="R133" i="15" s="1"/>
  <c r="S133" i="15" s="1"/>
  <c r="P132" i="15"/>
  <c r="O131" i="15"/>
  <c r="P131" i="15" s="1"/>
  <c r="Q131" i="15" s="1"/>
  <c r="O130" i="15"/>
  <c r="P130" i="15" s="1"/>
  <c r="M129" i="15"/>
  <c r="N129" i="15" s="1"/>
  <c r="L128" i="15"/>
  <c r="K127" i="15"/>
  <c r="J126" i="15"/>
  <c r="K126" i="15" s="1"/>
  <c r="I125" i="15"/>
  <c r="J125" i="15" s="1"/>
  <c r="H252" i="15"/>
  <c r="H188" i="15"/>
  <c r="K24" i="15"/>
  <c r="S24" i="15"/>
  <c r="AA24" i="15"/>
  <c r="AI24" i="15"/>
  <c r="AQ24" i="15"/>
  <c r="AY24" i="15"/>
  <c r="BG24" i="15"/>
  <c r="L24" i="15"/>
  <c r="T24" i="15"/>
  <c r="AB24" i="15"/>
  <c r="J46" i="15"/>
  <c r="U84" i="80" s="1"/>
  <c r="R46" i="15"/>
  <c r="AC84" i="80" s="1"/>
  <c r="AI46" i="15"/>
  <c r="AV84" i="80" s="1"/>
  <c r="AY46" i="15"/>
  <c r="BM84" i="80" s="1"/>
  <c r="H46" i="15"/>
  <c r="S84" i="80" s="1"/>
  <c r="V33" i="86" s="1"/>
  <c r="Z46" i="15"/>
  <c r="AL84" i="80" s="1"/>
  <c r="P46" i="15"/>
  <c r="AA84" i="80" s="1"/>
  <c r="X46" i="15"/>
  <c r="AJ84" i="80" s="1"/>
  <c r="AH46" i="15"/>
  <c r="AU84" i="80" s="1"/>
  <c r="AP46" i="15"/>
  <c r="BC84" i="80" s="1"/>
  <c r="AX46" i="15"/>
  <c r="BL84" i="80" s="1"/>
  <c r="BF46" i="15"/>
  <c r="BU84" i="80" s="1"/>
  <c r="BN46" i="15"/>
  <c r="CC84" i="80" s="1"/>
  <c r="K46" i="15"/>
  <c r="V84" i="80" s="1"/>
  <c r="S46" i="15"/>
  <c r="AE84" i="80" s="1"/>
  <c r="AA46" i="15"/>
  <c r="AM84" i="80" s="1"/>
  <c r="AQ46" i="15"/>
  <c r="BE84" i="80" s="1"/>
  <c r="BG46" i="15"/>
  <c r="BV84" i="80" s="1"/>
  <c r="L46" i="15"/>
  <c r="W84" i="80" s="1"/>
  <c r="T46" i="15"/>
  <c r="AF84" i="80" s="1"/>
  <c r="AB46" i="15"/>
  <c r="AN84" i="80" s="1"/>
  <c r="AJ46" i="15"/>
  <c r="AW84" i="80" s="1"/>
  <c r="AR46" i="15"/>
  <c r="BF84" i="80" s="1"/>
  <c r="AZ46" i="15"/>
  <c r="BN84" i="80" s="1"/>
  <c r="BH46" i="15"/>
  <c r="BW84" i="80" s="1"/>
  <c r="N46" i="15"/>
  <c r="Y84" i="80" s="1"/>
  <c r="V46" i="15"/>
  <c r="AH84" i="80" s="1"/>
  <c r="AD46" i="15"/>
  <c r="AP84" i="80" s="1"/>
  <c r="AL46" i="15"/>
  <c r="AY84" i="80" s="1"/>
  <c r="AT46" i="15"/>
  <c r="BH84" i="80" s="1"/>
  <c r="BB46" i="15"/>
  <c r="BP84" i="80" s="1"/>
  <c r="BJ46" i="15"/>
  <c r="BY84" i="80" s="1"/>
  <c r="AF46" i="15"/>
  <c r="AS84" i="80" s="1"/>
  <c r="AN46" i="15"/>
  <c r="BA84" i="80" s="1"/>
  <c r="AV46" i="15"/>
  <c r="BJ84" i="80" s="1"/>
  <c r="BD46" i="15"/>
  <c r="BS84" i="80" s="1"/>
  <c r="BL46" i="15"/>
  <c r="CA84" i="80" s="1"/>
  <c r="Q46" i="15"/>
  <c r="AB84" i="80" s="1"/>
  <c r="Y46" i="15"/>
  <c r="AK84" i="80" s="1"/>
  <c r="AG46" i="15"/>
  <c r="AT84" i="80" s="1"/>
  <c r="AO46" i="15"/>
  <c r="BB84" i="80" s="1"/>
  <c r="AW46" i="15"/>
  <c r="BK84" i="80" s="1"/>
  <c r="BE46" i="15"/>
  <c r="BT84" i="80" s="1"/>
  <c r="BM46" i="15"/>
  <c r="CB84" i="80" s="1"/>
  <c r="M46" i="15"/>
  <c r="X84" i="80" s="1"/>
  <c r="U46" i="15"/>
  <c r="AG84" i="80" s="1"/>
  <c r="AC46" i="15"/>
  <c r="AO84" i="80" s="1"/>
  <c r="AK46" i="15"/>
  <c r="AX84" i="80" s="1"/>
  <c r="AS46" i="15"/>
  <c r="BG84" i="80" s="1"/>
  <c r="BA46" i="15"/>
  <c r="BO84" i="80" s="1"/>
  <c r="BI46" i="15"/>
  <c r="BX84" i="80" s="1"/>
  <c r="O46" i="15"/>
  <c r="Z84" i="80" s="1"/>
  <c r="W46" i="15"/>
  <c r="AI84" i="80" s="1"/>
  <c r="AE46" i="15"/>
  <c r="AR84" i="80" s="1"/>
  <c r="AM46" i="15"/>
  <c r="AZ84" i="80" s="1"/>
  <c r="AU46" i="15"/>
  <c r="BI84" i="80" s="1"/>
  <c r="BC46" i="15"/>
  <c r="BR84" i="80" s="1"/>
  <c r="BK46" i="15"/>
  <c r="BZ84" i="80" s="1"/>
  <c r="H24" i="15"/>
  <c r="P24" i="15"/>
  <c r="X24" i="15"/>
  <c r="AF24" i="15"/>
  <c r="AN24" i="15"/>
  <c r="AV24" i="15"/>
  <c r="BD24" i="15"/>
  <c r="BL24" i="15"/>
  <c r="I24" i="15"/>
  <c r="Q24" i="15"/>
  <c r="Y24" i="15"/>
  <c r="AG24" i="15"/>
  <c r="AO24" i="15"/>
  <c r="AW24" i="15"/>
  <c r="BE24" i="15"/>
  <c r="BM24" i="15"/>
  <c r="AJ24" i="15"/>
  <c r="AR24" i="15"/>
  <c r="AZ24" i="15"/>
  <c r="BH24" i="15"/>
  <c r="M24" i="15"/>
  <c r="U24" i="15"/>
  <c r="AC24" i="15"/>
  <c r="AK24" i="15"/>
  <c r="AS24" i="15"/>
  <c r="BA24" i="15"/>
  <c r="BI24" i="15"/>
  <c r="N24" i="15"/>
  <c r="V24" i="15"/>
  <c r="AD24" i="15"/>
  <c r="AL24" i="15"/>
  <c r="AT24" i="15"/>
  <c r="BB24" i="15"/>
  <c r="BJ24" i="15"/>
  <c r="O24" i="15"/>
  <c r="W24" i="15"/>
  <c r="AE24" i="15"/>
  <c r="AM24" i="15"/>
  <c r="AU24" i="15"/>
  <c r="BC24" i="15"/>
  <c r="BK24" i="15"/>
  <c r="G312" i="15"/>
  <c r="G250" i="15"/>
  <c r="G186" i="15"/>
  <c r="G122" i="15"/>
  <c r="G70" i="15"/>
  <c r="G48" i="15"/>
  <c r="G26" i="15"/>
  <c r="G89" i="15"/>
  <c r="G88" i="15"/>
  <c r="G87" i="15"/>
  <c r="G83" i="15"/>
  <c r="G82" i="15"/>
  <c r="G81" i="15"/>
  <c r="CD84" i="80" l="1"/>
  <c r="CK33" i="86" s="1"/>
  <c r="BQ84" i="80"/>
  <c r="BD84" i="80"/>
  <c r="AQ84" i="80"/>
  <c r="R60" i="7"/>
  <c r="G90" i="15"/>
  <c r="R62" i="7"/>
  <c r="R54" i="7"/>
  <c r="G84" i="15"/>
  <c r="R61" i="7"/>
  <c r="R55" i="7"/>
  <c r="R56" i="7"/>
  <c r="CD34" i="80"/>
  <c r="CD52" i="84"/>
  <c r="CK26" i="86" s="1"/>
  <c r="BX8" i="84"/>
  <c r="BX8" i="80"/>
  <c r="AU8" i="84"/>
  <c r="AU8" i="80"/>
  <c r="BO8" i="84"/>
  <c r="BO8" i="80"/>
  <c r="BF8" i="84"/>
  <c r="BF8" i="80"/>
  <c r="AA8" i="84"/>
  <c r="AA8" i="80"/>
  <c r="BV8" i="84"/>
  <c r="BV8" i="80"/>
  <c r="AL8" i="84"/>
  <c r="AL8" i="80"/>
  <c r="BZ8" i="84"/>
  <c r="BZ8" i="80"/>
  <c r="BP8" i="84"/>
  <c r="BP8" i="80"/>
  <c r="BG8" i="84"/>
  <c r="BG8" i="80"/>
  <c r="AW8" i="84"/>
  <c r="AW8" i="80"/>
  <c r="T8" i="84"/>
  <c r="T8" i="80"/>
  <c r="BM8" i="84"/>
  <c r="BM8" i="80"/>
  <c r="AC8" i="84"/>
  <c r="AC8" i="80"/>
  <c r="BY8" i="84"/>
  <c r="BY8" i="80"/>
  <c r="AB8" i="84"/>
  <c r="AB8" i="80"/>
  <c r="BR8" i="84"/>
  <c r="BR8" i="80"/>
  <c r="BH8" i="84"/>
  <c r="BH8" i="80"/>
  <c r="AX8" i="84"/>
  <c r="AX8" i="80"/>
  <c r="CB8" i="84"/>
  <c r="CB8" i="80"/>
  <c r="CA8" i="84"/>
  <c r="CA8" i="80"/>
  <c r="BE8" i="84"/>
  <c r="BE8" i="80"/>
  <c r="U8" i="84"/>
  <c r="U8" i="80"/>
  <c r="AO8" i="84"/>
  <c r="AO8" i="80"/>
  <c r="AV8" i="84"/>
  <c r="AV8" i="80"/>
  <c r="AJ8" i="84"/>
  <c r="AJ8" i="80"/>
  <c r="BI8" i="84"/>
  <c r="BI8" i="80"/>
  <c r="BT8" i="84"/>
  <c r="BT8" i="80"/>
  <c r="CC8" i="84"/>
  <c r="CC8" i="80"/>
  <c r="AZ8" i="84"/>
  <c r="AZ8" i="80"/>
  <c r="AG8" i="84"/>
  <c r="AG8" i="80"/>
  <c r="BK8" i="84"/>
  <c r="BK8" i="80"/>
  <c r="BJ8" i="84"/>
  <c r="BJ8" i="80"/>
  <c r="AM8" i="84"/>
  <c r="AM8" i="80"/>
  <c r="BU8" i="84"/>
  <c r="BU8" i="80"/>
  <c r="Z8" i="84"/>
  <c r="Z8" i="80"/>
  <c r="AK8" i="84"/>
  <c r="AK8" i="80"/>
  <c r="W8" i="84"/>
  <c r="W8" i="80"/>
  <c r="AY8" i="84"/>
  <c r="AY8" i="80"/>
  <c r="BS8" i="84"/>
  <c r="BS8" i="80"/>
  <c r="AP8" i="84"/>
  <c r="AP8" i="80"/>
  <c r="AR8" i="84"/>
  <c r="AR8" i="80"/>
  <c r="AH8" i="84"/>
  <c r="AH8" i="80"/>
  <c r="X8" i="84"/>
  <c r="X8" i="80"/>
  <c r="BB8" i="84"/>
  <c r="BB8" i="80"/>
  <c r="BA8" i="84"/>
  <c r="BA8" i="80"/>
  <c r="AN8" i="84"/>
  <c r="AN8" i="80"/>
  <c r="AE8" i="84"/>
  <c r="AE8" i="80"/>
  <c r="BL8" i="84"/>
  <c r="BL8" i="80"/>
  <c r="BN8" i="84"/>
  <c r="BN8" i="80"/>
  <c r="AI8" i="84"/>
  <c r="AI8" i="80"/>
  <c r="Y8" i="84"/>
  <c r="Y8" i="80"/>
  <c r="BW8" i="84"/>
  <c r="BW8" i="80"/>
  <c r="AT8" i="84"/>
  <c r="AT8" i="80"/>
  <c r="AS8" i="84"/>
  <c r="AS8" i="80"/>
  <c r="AF8" i="84"/>
  <c r="AF8" i="80"/>
  <c r="V8" i="84"/>
  <c r="V8" i="80"/>
  <c r="BC8" i="84"/>
  <c r="BC8" i="80"/>
  <c r="S8" i="84"/>
  <c r="S8" i="80"/>
  <c r="BI239" i="15"/>
  <c r="BJ239" i="15" s="1"/>
  <c r="BK239" i="15" s="1"/>
  <c r="AG147" i="15"/>
  <c r="AH147" i="15" s="1"/>
  <c r="AI147" i="15" s="1"/>
  <c r="AN218" i="15"/>
  <c r="AO218" i="15" s="1"/>
  <c r="T198" i="15"/>
  <c r="U198" i="15" s="1"/>
  <c r="V198" i="15" s="1"/>
  <c r="AD208" i="15"/>
  <c r="AE208" i="15" s="1"/>
  <c r="AM154" i="15"/>
  <c r="AN154" i="15" s="1"/>
  <c r="AZ230" i="15"/>
  <c r="BA230" i="15" s="1"/>
  <c r="BB230" i="15" s="1"/>
  <c r="AH146" i="15"/>
  <c r="AI146" i="15" s="1"/>
  <c r="AJ146" i="15" s="1"/>
  <c r="AK215" i="15"/>
  <c r="AL215" i="15" s="1"/>
  <c r="AM215" i="15" s="1"/>
  <c r="AB270" i="15"/>
  <c r="AC270" i="15" s="1"/>
  <c r="AD270" i="15" s="1"/>
  <c r="AI277" i="15"/>
  <c r="AJ277" i="15" s="1"/>
  <c r="K125" i="15"/>
  <c r="L125" i="15" s="1"/>
  <c r="M125" i="15" s="1"/>
  <c r="AX228" i="15"/>
  <c r="AY228" i="15" s="1"/>
  <c r="AZ228" i="15" s="1"/>
  <c r="BA228" i="15" s="1"/>
  <c r="Y267" i="15"/>
  <c r="BL306" i="15"/>
  <c r="BM306" i="15" s="1"/>
  <c r="BH302" i="15"/>
  <c r="BI302" i="15" s="1"/>
  <c r="BM308" i="15"/>
  <c r="BM307" i="15"/>
  <c r="BJ305" i="15"/>
  <c r="BK305" i="15" s="1"/>
  <c r="BL305" i="15" s="1"/>
  <c r="BK304" i="15"/>
  <c r="BL304" i="15" s="1"/>
  <c r="BJ303" i="15"/>
  <c r="BK303" i="15" s="1"/>
  <c r="BH301" i="15"/>
  <c r="BI301" i="15" s="1"/>
  <c r="BG300" i="15"/>
  <c r="BH300" i="15" s="1"/>
  <c r="BD299" i="15"/>
  <c r="BC298" i="15"/>
  <c r="BD297" i="15"/>
  <c r="BE297" i="15" s="1"/>
  <c r="BB296" i="15"/>
  <c r="BC296" i="15" s="1"/>
  <c r="BA295" i="15"/>
  <c r="AY294" i="15"/>
  <c r="AY293" i="15"/>
  <c r="AZ293" i="15" s="1"/>
  <c r="AY292" i="15"/>
  <c r="AX291" i="15"/>
  <c r="AU290" i="15"/>
  <c r="AT289" i="15"/>
  <c r="AT288" i="15"/>
  <c r="AU288" i="15" s="1"/>
  <c r="AR287" i="15"/>
  <c r="AS287" i="15" s="1"/>
  <c r="AQ286" i="15"/>
  <c r="AP285" i="15"/>
  <c r="AQ284" i="15"/>
  <c r="AO283" i="15"/>
  <c r="AN282" i="15"/>
  <c r="AL281" i="15"/>
  <c r="AM280" i="15"/>
  <c r="AN280" i="15" s="1"/>
  <c r="AL279" i="15"/>
  <c r="AK278" i="15"/>
  <c r="AL278" i="15" s="1"/>
  <c r="AI276" i="15"/>
  <c r="AJ276" i="15" s="1"/>
  <c r="AH275" i="15"/>
  <c r="AE274" i="15"/>
  <c r="AF273" i="15"/>
  <c r="AE272" i="15"/>
  <c r="AC271" i="15"/>
  <c r="AA269" i="15"/>
  <c r="AA268" i="15"/>
  <c r="AB268" i="15" s="1"/>
  <c r="Z267" i="15"/>
  <c r="AA267" i="15" s="1"/>
  <c r="W266" i="15"/>
  <c r="X266" i="15" s="1"/>
  <c r="V265" i="15"/>
  <c r="V264" i="15"/>
  <c r="V263" i="15"/>
  <c r="W263" i="15" s="1"/>
  <c r="T262" i="15"/>
  <c r="R261" i="15"/>
  <c r="S261" i="15" s="1"/>
  <c r="S260" i="15"/>
  <c r="T260" i="15" s="1"/>
  <c r="R259" i="15"/>
  <c r="S259" i="15" s="1"/>
  <c r="O258" i="15"/>
  <c r="N257" i="15"/>
  <c r="O257" i="15" s="1"/>
  <c r="M256" i="15"/>
  <c r="L255" i="15"/>
  <c r="M255" i="15" s="1"/>
  <c r="M254" i="15"/>
  <c r="N254" i="15" s="1"/>
  <c r="J253" i="15"/>
  <c r="L190" i="15"/>
  <c r="P194" i="15"/>
  <c r="Q194" i="15" s="1"/>
  <c r="X202" i="15"/>
  <c r="Y202" i="15" s="1"/>
  <c r="AH213" i="15"/>
  <c r="AI213" i="15" s="1"/>
  <c r="AR222" i="15"/>
  <c r="AS222" i="15" s="1"/>
  <c r="AC207" i="15"/>
  <c r="AD207" i="15" s="1"/>
  <c r="AE207" i="15" s="1"/>
  <c r="AF207" i="15" s="1"/>
  <c r="V200" i="15"/>
  <c r="W200" i="15" s="1"/>
  <c r="AS223" i="15"/>
  <c r="AT223" i="15" s="1"/>
  <c r="BD234" i="15"/>
  <c r="BE234" i="15" s="1"/>
  <c r="Z140" i="15"/>
  <c r="AA140" i="15" s="1"/>
  <c r="BH172" i="15"/>
  <c r="BI172" i="15" s="1"/>
  <c r="AD143" i="15"/>
  <c r="AE143" i="15" s="1"/>
  <c r="AR157" i="15"/>
  <c r="AS157" i="15" s="1"/>
  <c r="O129" i="15"/>
  <c r="P129" i="15" s="1"/>
  <c r="AS158" i="15"/>
  <c r="AT158" i="15" s="1"/>
  <c r="BH173" i="15"/>
  <c r="BI173" i="15" s="1"/>
  <c r="BN245" i="15"/>
  <c r="BM244" i="15"/>
  <c r="BN244" i="15" s="1"/>
  <c r="BM243" i="15"/>
  <c r="BM242" i="15"/>
  <c r="BN242" i="15" s="1"/>
  <c r="BL241" i="15"/>
  <c r="BM241" i="15" s="1"/>
  <c r="BJ240" i="15"/>
  <c r="BG238" i="15"/>
  <c r="BH238" i="15" s="1"/>
  <c r="BF237" i="15"/>
  <c r="BG237" i="15" s="1"/>
  <c r="BG236" i="15"/>
  <c r="BF235" i="15"/>
  <c r="BG235" i="15" s="1"/>
  <c r="BB233" i="15"/>
  <c r="BC233" i="15" s="1"/>
  <c r="BA232" i="15"/>
  <c r="BA231" i="15"/>
  <c r="BB231" i="15" s="1"/>
  <c r="AZ229" i="15"/>
  <c r="AV227" i="15"/>
  <c r="AW226" i="15"/>
  <c r="AX226" i="15" s="1"/>
  <c r="AV225" i="15"/>
  <c r="AS224" i="15"/>
  <c r="AR221" i="15"/>
  <c r="AS221" i="15" s="1"/>
  <c r="AQ220" i="15"/>
  <c r="AP219" i="15"/>
  <c r="AN217" i="15"/>
  <c r="AO217" i="15" s="1"/>
  <c r="AM216" i="15"/>
  <c r="AI214" i="15"/>
  <c r="AG212" i="15"/>
  <c r="AF211" i="15"/>
  <c r="AG210" i="15"/>
  <c r="AF209" i="15"/>
  <c r="AG209" i="15" s="1"/>
  <c r="AB206" i="15"/>
  <c r="AC206" i="15" s="1"/>
  <c r="AB205" i="15"/>
  <c r="AC205" i="15" s="1"/>
  <c r="Y204" i="15"/>
  <c r="X203" i="15"/>
  <c r="Y203" i="15" s="1"/>
  <c r="W201" i="15"/>
  <c r="V199" i="15"/>
  <c r="R197" i="15"/>
  <c r="Q196" i="15"/>
  <c r="R196" i="15" s="1"/>
  <c r="P195" i="15"/>
  <c r="N193" i="15"/>
  <c r="O192" i="15"/>
  <c r="N191" i="15"/>
  <c r="O191" i="15" s="1"/>
  <c r="J189" i="15"/>
  <c r="BN181" i="15"/>
  <c r="BM180" i="15"/>
  <c r="BL179" i="15"/>
  <c r="BK178" i="15"/>
  <c r="BL177" i="15"/>
  <c r="BM177" i="15" s="1"/>
  <c r="BI176" i="15"/>
  <c r="BH175" i="15"/>
  <c r="BI175" i="15" s="1"/>
  <c r="BG174" i="15"/>
  <c r="BF171" i="15"/>
  <c r="BD170" i="15"/>
  <c r="BD169" i="15"/>
  <c r="BC168" i="15"/>
  <c r="BB167" i="15"/>
  <c r="BC167" i="15" s="1"/>
  <c r="AY166" i="15"/>
  <c r="AZ165" i="15"/>
  <c r="BA165" i="15" s="1"/>
  <c r="AW164" i="15"/>
  <c r="AX163" i="15"/>
  <c r="AY163" i="15" s="1"/>
  <c r="AU162" i="15"/>
  <c r="AT161" i="15"/>
  <c r="AS160" i="15"/>
  <c r="AR159" i="15"/>
  <c r="AO156" i="15"/>
  <c r="AN155" i="15"/>
  <c r="AN153" i="15"/>
  <c r="AM152" i="15"/>
  <c r="AK151" i="15"/>
  <c r="AJ150" i="15"/>
  <c r="AH149" i="15"/>
  <c r="AG148" i="15"/>
  <c r="AH148" i="15" s="1"/>
  <c r="AF145" i="15"/>
  <c r="AG145" i="15" s="1"/>
  <c r="AC144" i="15"/>
  <c r="AD144" i="15" s="1"/>
  <c r="AA142" i="15"/>
  <c r="AB141" i="15"/>
  <c r="X139" i="15"/>
  <c r="Y138" i="15"/>
  <c r="Z138" i="15" s="1"/>
  <c r="X137" i="15"/>
  <c r="U136" i="15"/>
  <c r="V136" i="15" s="1"/>
  <c r="T135" i="15"/>
  <c r="S134" i="15"/>
  <c r="T133" i="15"/>
  <c r="Q132" i="15"/>
  <c r="R132" i="15" s="1"/>
  <c r="R131" i="15"/>
  <c r="S131" i="15" s="1"/>
  <c r="Q130" i="15"/>
  <c r="R130" i="15" s="1"/>
  <c r="M128" i="15"/>
  <c r="L127" i="15"/>
  <c r="M127" i="15" s="1"/>
  <c r="L126" i="15"/>
  <c r="I252" i="15"/>
  <c r="I188" i="15"/>
  <c r="J188" i="15" s="1"/>
  <c r="R63" i="7" l="1"/>
  <c r="R57" i="7"/>
  <c r="AQ8" i="84"/>
  <c r="AQ8" i="80"/>
  <c r="BQ8" i="84"/>
  <c r="BD8" i="80"/>
  <c r="BQ8" i="80"/>
  <c r="BD8" i="84"/>
  <c r="CD8" i="80"/>
  <c r="CD8" i="84"/>
  <c r="AJ213" i="15"/>
  <c r="AK213" i="15" s="1"/>
  <c r="AL213" i="15" s="1"/>
  <c r="AM213" i="15" s="1"/>
  <c r="AH145" i="15"/>
  <c r="AI145" i="15" s="1"/>
  <c r="AG273" i="15"/>
  <c r="AH273" i="15" s="1"/>
  <c r="AI273" i="15" s="1"/>
  <c r="BI300" i="15"/>
  <c r="BJ300" i="15" s="1"/>
  <c r="BK300" i="15" s="1"/>
  <c r="N256" i="15"/>
  <c r="O256" i="15" s="1"/>
  <c r="AO154" i="15"/>
  <c r="U260" i="15"/>
  <c r="V260" i="15" s="1"/>
  <c r="W260" i="15" s="1"/>
  <c r="AO280" i="15"/>
  <c r="AP280" i="15" s="1"/>
  <c r="BN308" i="15"/>
  <c r="BN307" i="15"/>
  <c r="BN306" i="15"/>
  <c r="BM305" i="15"/>
  <c r="BM304" i="15"/>
  <c r="BL303" i="15"/>
  <c r="BJ302" i="15"/>
  <c r="BJ301" i="15"/>
  <c r="BE299" i="15"/>
  <c r="BD298" i="15"/>
  <c r="BF297" i="15"/>
  <c r="BD296" i="15"/>
  <c r="BE296" i="15" s="1"/>
  <c r="BB295" i="15"/>
  <c r="AZ294" i="15"/>
  <c r="BA294" i="15" s="1"/>
  <c r="BA293" i="15"/>
  <c r="AZ292" i="15"/>
  <c r="AY291" i="15"/>
  <c r="AV290" i="15"/>
  <c r="AW290" i="15" s="1"/>
  <c r="AU289" i="15"/>
  <c r="AV288" i="15"/>
  <c r="AT287" i="15"/>
  <c r="AR286" i="15"/>
  <c r="AQ285" i="15"/>
  <c r="AR284" i="15"/>
  <c r="AS284" i="15" s="1"/>
  <c r="AP283" i="15"/>
  <c r="AO282" i="15"/>
  <c r="AM281" i="15"/>
  <c r="AM279" i="15"/>
  <c r="AM278" i="15"/>
  <c r="AN278" i="15" s="1"/>
  <c r="AK277" i="15"/>
  <c r="AL277" i="15" s="1"/>
  <c r="AK276" i="15"/>
  <c r="AI275" i="15"/>
  <c r="AF274" i="15"/>
  <c r="AG274" i="15" s="1"/>
  <c r="AF272" i="15"/>
  <c r="AD271" i="15"/>
  <c r="AE270" i="15"/>
  <c r="AB269" i="15"/>
  <c r="AC268" i="15"/>
  <c r="AD268" i="15" s="1"/>
  <c r="AB267" i="15"/>
  <c r="Y266" i="15"/>
  <c r="W265" i="15"/>
  <c r="X265" i="15" s="1"/>
  <c r="W264" i="15"/>
  <c r="X263" i="15"/>
  <c r="Y263" i="15" s="1"/>
  <c r="U262" i="15"/>
  <c r="T261" i="15"/>
  <c r="U261" i="15" s="1"/>
  <c r="T259" i="15"/>
  <c r="P258" i="15"/>
  <c r="P257" i="15"/>
  <c r="N255" i="15"/>
  <c r="O255" i="15" s="1"/>
  <c r="O254" i="15"/>
  <c r="P254" i="15" s="1"/>
  <c r="K253" i="15"/>
  <c r="M190" i="15"/>
  <c r="N190" i="15" s="1"/>
  <c r="O190" i="15" s="1"/>
  <c r="P190" i="15" s="1"/>
  <c r="BF234" i="15"/>
  <c r="BG234" i="15" s="1"/>
  <c r="AH209" i="15"/>
  <c r="AI209" i="15" s="1"/>
  <c r="AJ209" i="15" s="1"/>
  <c r="BJ173" i="15"/>
  <c r="BK173" i="15" s="1"/>
  <c r="BL173" i="15" s="1"/>
  <c r="AB140" i="15"/>
  <c r="AC140" i="15" s="1"/>
  <c r="S132" i="15"/>
  <c r="T132" i="15" s="1"/>
  <c r="AF143" i="15"/>
  <c r="AG143" i="15" s="1"/>
  <c r="BN243" i="15"/>
  <c r="BN241" i="15"/>
  <c r="BK240" i="15"/>
  <c r="BL239" i="15"/>
  <c r="BI238" i="15"/>
  <c r="BH237" i="15"/>
  <c r="BI237" i="15" s="1"/>
  <c r="BJ237" i="15" s="1"/>
  <c r="BH236" i="15"/>
  <c r="BH235" i="15"/>
  <c r="BD233" i="15"/>
  <c r="BE233" i="15" s="1"/>
  <c r="BB232" i="15"/>
  <c r="BC231" i="15"/>
  <c r="BC230" i="15"/>
  <c r="BA229" i="15"/>
  <c r="BB229" i="15" s="1"/>
  <c r="BB228" i="15"/>
  <c r="BC228" i="15" s="1"/>
  <c r="AW227" i="15"/>
  <c r="AY226" i="15"/>
  <c r="AZ226" i="15" s="1"/>
  <c r="AW225" i="15"/>
  <c r="AT224" i="15"/>
  <c r="AU223" i="15"/>
  <c r="AV223" i="15" s="1"/>
  <c r="AT222" i="15"/>
  <c r="AT221" i="15"/>
  <c r="AR220" i="15"/>
  <c r="AQ219" i="15"/>
  <c r="AP218" i="15"/>
  <c r="AP217" i="15"/>
  <c r="AN216" i="15"/>
  <c r="AN215" i="15"/>
  <c r="AJ214" i="15"/>
  <c r="AH212" i="15"/>
  <c r="AG211" i="15"/>
  <c r="AH210" i="15"/>
  <c r="AF208" i="15"/>
  <c r="AG207" i="15"/>
  <c r="AH207" i="15" s="1"/>
  <c r="AD206" i="15"/>
  <c r="AD205" i="15"/>
  <c r="AE205" i="15" s="1"/>
  <c r="AF205" i="15" s="1"/>
  <c r="Z204" i="15"/>
  <c r="Z203" i="15"/>
  <c r="Z202" i="15"/>
  <c r="AA202" i="15" s="1"/>
  <c r="X201" i="15"/>
  <c r="X200" i="15"/>
  <c r="W199" i="15"/>
  <c r="X199" i="15" s="1"/>
  <c r="W198" i="15"/>
  <c r="X198" i="15" s="1"/>
  <c r="S197" i="15"/>
  <c r="S196" i="15"/>
  <c r="Q195" i="15"/>
  <c r="R194" i="15"/>
  <c r="O193" i="15"/>
  <c r="P192" i="15"/>
  <c r="Q192" i="15" s="1"/>
  <c r="P191" i="15"/>
  <c r="Q191" i="15" s="1"/>
  <c r="K189" i="15"/>
  <c r="BN180" i="15"/>
  <c r="BM179" i="15"/>
  <c r="BL178" i="15"/>
  <c r="BN177" i="15"/>
  <c r="BJ176" i="15"/>
  <c r="BK176" i="15" s="1"/>
  <c r="BJ175" i="15"/>
  <c r="BH174" i="15"/>
  <c r="BI174" i="15" s="1"/>
  <c r="BJ172" i="15"/>
  <c r="BK172" i="15" s="1"/>
  <c r="BG171" i="15"/>
  <c r="BE170" i="15"/>
  <c r="BF170" i="15" s="1"/>
  <c r="BG170" i="15" s="1"/>
  <c r="BE169" i="15"/>
  <c r="BF169" i="15" s="1"/>
  <c r="BD168" i="15"/>
  <c r="BD167" i="15"/>
  <c r="AZ166" i="15"/>
  <c r="BB165" i="15"/>
  <c r="AX164" i="15"/>
  <c r="AY164" i="15" s="1"/>
  <c r="AZ163" i="15"/>
  <c r="BA163" i="15" s="1"/>
  <c r="AV162" i="15"/>
  <c r="AW162" i="15" s="1"/>
  <c r="AU161" i="15"/>
  <c r="AV161" i="15" s="1"/>
  <c r="AT160" i="15"/>
  <c r="AS159" i="15"/>
  <c r="AU158" i="15"/>
  <c r="AT157" i="15"/>
  <c r="AP156" i="15"/>
  <c r="AO155" i="15"/>
  <c r="AO153" i="15"/>
  <c r="AN152" i="15"/>
  <c r="AO152" i="15" s="1"/>
  <c r="AL151" i="15"/>
  <c r="AM151" i="15" s="1"/>
  <c r="AK150" i="15"/>
  <c r="AI149" i="15"/>
  <c r="AI148" i="15"/>
  <c r="AJ147" i="15"/>
  <c r="AK147" i="15" s="1"/>
  <c r="AK146" i="15"/>
  <c r="AL146" i="15" s="1"/>
  <c r="AM146" i="15" s="1"/>
  <c r="AE144" i="15"/>
  <c r="AB142" i="15"/>
  <c r="AC141" i="15"/>
  <c r="Y139" i="15"/>
  <c r="AA138" i="15"/>
  <c r="AB138" i="15" s="1"/>
  <c r="Y137" i="15"/>
  <c r="Z137" i="15" s="1"/>
  <c r="W136" i="15"/>
  <c r="U135" i="15"/>
  <c r="V135" i="15" s="1"/>
  <c r="T134" i="15"/>
  <c r="U134" i="15" s="1"/>
  <c r="U133" i="15"/>
  <c r="V133" i="15" s="1"/>
  <c r="T131" i="15"/>
  <c r="S130" i="15"/>
  <c r="T130" i="15" s="1"/>
  <c r="U130" i="15" s="1"/>
  <c r="Q129" i="15"/>
  <c r="N128" i="15"/>
  <c r="N127" i="15"/>
  <c r="O127" i="15" s="1"/>
  <c r="M126" i="15"/>
  <c r="N126" i="15" s="1"/>
  <c r="N125" i="15"/>
  <c r="O125" i="15" s="1"/>
  <c r="P125" i="15" s="1"/>
  <c r="J252" i="15"/>
  <c r="K188" i="15"/>
  <c r="P127" i="15" l="1"/>
  <c r="Q127" i="15" s="1"/>
  <c r="R127" i="15" s="1"/>
  <c r="P256" i="15"/>
  <c r="Q256" i="15" s="1"/>
  <c r="AQ280" i="15"/>
  <c r="AR280" i="15" s="1"/>
  <c r="AS280" i="15" s="1"/>
  <c r="AT280" i="15" s="1"/>
  <c r="AP154" i="15"/>
  <c r="AH211" i="15"/>
  <c r="AI211" i="15" s="1"/>
  <c r="BL300" i="15"/>
  <c r="P255" i="15"/>
  <c r="Q255" i="15" s="1"/>
  <c r="BN305" i="15"/>
  <c r="BN304" i="15"/>
  <c r="BM303" i="15"/>
  <c r="BK302" i="15"/>
  <c r="BK301" i="15"/>
  <c r="BL301" i="15" s="1"/>
  <c r="BF299" i="15"/>
  <c r="BG299" i="15" s="1"/>
  <c r="BE298" i="15"/>
  <c r="BF298" i="15" s="1"/>
  <c r="BG297" i="15"/>
  <c r="BH297" i="15" s="1"/>
  <c r="BF296" i="15"/>
  <c r="BG296" i="15" s="1"/>
  <c r="BC295" i="15"/>
  <c r="BD295" i="15" s="1"/>
  <c r="BB294" i="15"/>
  <c r="BB293" i="15"/>
  <c r="BC293" i="15" s="1"/>
  <c r="BA292" i="15"/>
  <c r="BB292" i="15" s="1"/>
  <c r="BC292" i="15" s="1"/>
  <c r="AZ291" i="15"/>
  <c r="AX290" i="15"/>
  <c r="AV289" i="15"/>
  <c r="AW288" i="15"/>
  <c r="AU287" i="15"/>
  <c r="AV287" i="15" s="1"/>
  <c r="AS286" i="15"/>
  <c r="AR285" i="15"/>
  <c r="AT284" i="15"/>
  <c r="AQ283" i="15"/>
  <c r="AR283" i="15" s="1"/>
  <c r="AP282" i="15"/>
  <c r="AN281" i="15"/>
  <c r="AN279" i="15"/>
  <c r="AO278" i="15"/>
  <c r="AM277" i="15"/>
  <c r="AN277" i="15" s="1"/>
  <c r="AL276" i="15"/>
  <c r="AM276" i="15" s="1"/>
  <c r="AJ275" i="15"/>
  <c r="AH274" i="15"/>
  <c r="AJ273" i="15"/>
  <c r="AG272" i="15"/>
  <c r="AE271" i="15"/>
  <c r="AF270" i="15"/>
  <c r="AC269" i="15"/>
  <c r="AE268" i="15"/>
  <c r="AC267" i="15"/>
  <c r="AD267" i="15" s="1"/>
  <c r="Z266" i="15"/>
  <c r="Y265" i="15"/>
  <c r="X264" i="15"/>
  <c r="Z263" i="15"/>
  <c r="AA263" i="15" s="1"/>
  <c r="AB263" i="15" s="1"/>
  <c r="V262" i="15"/>
  <c r="W262" i="15" s="1"/>
  <c r="V261" i="15"/>
  <c r="X260" i="15"/>
  <c r="U259" i="15"/>
  <c r="Q258" i="15"/>
  <c r="R258" i="15" s="1"/>
  <c r="Q257" i="15"/>
  <c r="R257" i="15" s="1"/>
  <c r="S257" i="15" s="1"/>
  <c r="Q254" i="15"/>
  <c r="R254" i="15" s="1"/>
  <c r="L253" i="15"/>
  <c r="AE206" i="15"/>
  <c r="AF206" i="15" s="1"/>
  <c r="AG206" i="15" s="1"/>
  <c r="AO216" i="15"/>
  <c r="AP216" i="15" s="1"/>
  <c r="AN213" i="15"/>
  <c r="AO213" i="15" s="1"/>
  <c r="AP213" i="15" s="1"/>
  <c r="AD140" i="15"/>
  <c r="AE140" i="15" s="1"/>
  <c r="AH143" i="15"/>
  <c r="AI143" i="15" s="1"/>
  <c r="AJ143" i="15" s="1"/>
  <c r="BL240" i="15"/>
  <c r="BM239" i="15"/>
  <c r="BJ238" i="15"/>
  <c r="BK238" i="15" s="1"/>
  <c r="BL238" i="15" s="1"/>
  <c r="BK237" i="15"/>
  <c r="BI236" i="15"/>
  <c r="BI235" i="15"/>
  <c r="BH234" i="15"/>
  <c r="BF233" i="15"/>
  <c r="BG233" i="15" s="1"/>
  <c r="BC232" i="15"/>
  <c r="BD231" i="15"/>
  <c r="BD230" i="15"/>
  <c r="BC229" i="15"/>
  <c r="BD229" i="15" s="1"/>
  <c r="BD228" i="15"/>
  <c r="BE228" i="15" s="1"/>
  <c r="AX227" i="15"/>
  <c r="AY227" i="15" s="1"/>
  <c r="BA226" i="15"/>
  <c r="BB226" i="15" s="1"/>
  <c r="AX225" i="15"/>
  <c r="AU224" i="15"/>
  <c r="AV224" i="15" s="1"/>
  <c r="AW223" i="15"/>
  <c r="AU222" i="15"/>
  <c r="AV222" i="15" s="1"/>
  <c r="AU221" i="15"/>
  <c r="AS220" i="15"/>
  <c r="AR219" i="15"/>
  <c r="AQ218" i="15"/>
  <c r="AQ217" i="15"/>
  <c r="AO215" i="15"/>
  <c r="AK214" i="15"/>
  <c r="AI212" i="15"/>
  <c r="AI210" i="15"/>
  <c r="AK209" i="15"/>
  <c r="AL209" i="15" s="1"/>
  <c r="AG208" i="15"/>
  <c r="AI207" i="15"/>
  <c r="AJ207" i="15" s="1"/>
  <c r="AG205" i="15"/>
  <c r="AH205" i="15" s="1"/>
  <c r="AA204" i="15"/>
  <c r="AB204" i="15" s="1"/>
  <c r="AA203" i="15"/>
  <c r="AB202" i="15"/>
  <c r="Y201" i="15"/>
  <c r="Y200" i="15"/>
  <c r="Y199" i="15"/>
  <c r="Y198" i="15"/>
  <c r="T197" i="15"/>
  <c r="U197" i="15" s="1"/>
  <c r="T196" i="15"/>
  <c r="R195" i="15"/>
  <c r="S194" i="15"/>
  <c r="P193" i="15"/>
  <c r="R192" i="15"/>
  <c r="S192" i="15" s="1"/>
  <c r="R191" i="15"/>
  <c r="Q190" i="15"/>
  <c r="L189" i="15"/>
  <c r="BN179" i="15"/>
  <c r="BM178" i="15"/>
  <c r="BL176" i="15"/>
  <c r="BM176" i="15" s="1"/>
  <c r="BK175" i="15"/>
  <c r="BL175" i="15" s="1"/>
  <c r="BJ174" i="15"/>
  <c r="BK174" i="15" s="1"/>
  <c r="BM173" i="15"/>
  <c r="BL172" i="15"/>
  <c r="BH171" i="15"/>
  <c r="BI171" i="15" s="1"/>
  <c r="BH170" i="15"/>
  <c r="BI170" i="15" s="1"/>
  <c r="BG169" i="15"/>
  <c r="BE168" i="15"/>
  <c r="BE167" i="15"/>
  <c r="BA166" i="15"/>
  <c r="BC165" i="15"/>
  <c r="AZ164" i="15"/>
  <c r="BB163" i="15"/>
  <c r="BC163" i="15" s="1"/>
  <c r="BD163" i="15" s="1"/>
  <c r="AX162" i="15"/>
  <c r="AW161" i="15"/>
  <c r="AU160" i="15"/>
  <c r="AT159" i="15"/>
  <c r="AV158" i="15"/>
  <c r="AU157" i="15"/>
  <c r="AQ156" i="15"/>
  <c r="AR156" i="15" s="1"/>
  <c r="AP155" i="15"/>
  <c r="AP153" i="15"/>
  <c r="AP152" i="15"/>
  <c r="AQ152" i="15" s="1"/>
  <c r="AN151" i="15"/>
  <c r="AO151" i="15" s="1"/>
  <c r="AL150" i="15"/>
  <c r="AJ149" i="15"/>
  <c r="AJ148" i="15"/>
  <c r="AL147" i="15"/>
  <c r="AN146" i="15"/>
  <c r="AJ145" i="15"/>
  <c r="AK145" i="15" s="1"/>
  <c r="AF144" i="15"/>
  <c r="AG144" i="15" s="1"/>
  <c r="AC142" i="15"/>
  <c r="AD142" i="15" s="1"/>
  <c r="AD141" i="15"/>
  <c r="AE141" i="15" s="1"/>
  <c r="Z139" i="15"/>
  <c r="AA139" i="15" s="1"/>
  <c r="AC138" i="15"/>
  <c r="AD138" i="15" s="1"/>
  <c r="AA137" i="15"/>
  <c r="X136" i="15"/>
  <c r="W135" i="15"/>
  <c r="V134" i="15"/>
  <c r="W134" i="15" s="1"/>
  <c r="W133" i="15"/>
  <c r="U132" i="15"/>
  <c r="U131" i="15"/>
  <c r="V131" i="15" s="1"/>
  <c r="V130" i="15"/>
  <c r="R129" i="15"/>
  <c r="O128" i="15"/>
  <c r="O126" i="15"/>
  <c r="Q125" i="15"/>
  <c r="R125" i="15" s="1"/>
  <c r="K252" i="15"/>
  <c r="L188" i="15"/>
  <c r="R256" i="15" l="1"/>
  <c r="S256" i="15" s="1"/>
  <c r="T256" i="15" s="1"/>
  <c r="AQ154" i="15"/>
  <c r="AJ211" i="15"/>
  <c r="AK211" i="15" s="1"/>
  <c r="S125" i="15"/>
  <c r="T125" i="15" s="1"/>
  <c r="AK143" i="15"/>
  <c r="AL143" i="15" s="1"/>
  <c r="AM143" i="15" s="1"/>
  <c r="AE267" i="15"/>
  <c r="AF267" i="15" s="1"/>
  <c r="AG267" i="15" s="1"/>
  <c r="BD293" i="15"/>
  <c r="BE293" i="15" s="1"/>
  <c r="BF293" i="15" s="1"/>
  <c r="BM300" i="15"/>
  <c r="BN300" i="15" s="1"/>
  <c r="BN303" i="15"/>
  <c r="BL302" i="15"/>
  <c r="BM302" i="15" s="1"/>
  <c r="BN302" i="15" s="1"/>
  <c r="BM301" i="15"/>
  <c r="BH299" i="15"/>
  <c r="BG298" i="15"/>
  <c r="BI297" i="15"/>
  <c r="BJ297" i="15" s="1"/>
  <c r="BH296" i="15"/>
  <c r="BE295" i="15"/>
  <c r="BF295" i="15" s="1"/>
  <c r="BC294" i="15"/>
  <c r="BD292" i="15"/>
  <c r="BE292" i="15" s="1"/>
  <c r="BA291" i="15"/>
  <c r="AY290" i="15"/>
  <c r="AW289" i="15"/>
  <c r="AX289" i="15" s="1"/>
  <c r="AX288" i="15"/>
  <c r="AY288" i="15" s="1"/>
  <c r="AW287" i="15"/>
  <c r="AX287" i="15" s="1"/>
  <c r="AT286" i="15"/>
  <c r="AS285" i="15"/>
  <c r="AU284" i="15"/>
  <c r="AS283" i="15"/>
  <c r="AQ282" i="15"/>
  <c r="AR282" i="15" s="1"/>
  <c r="AO281" i="15"/>
  <c r="AU280" i="15"/>
  <c r="AO279" i="15"/>
  <c r="AP278" i="15"/>
  <c r="AQ278" i="15" s="1"/>
  <c r="AO277" i="15"/>
  <c r="AN276" i="15"/>
  <c r="AK275" i="15"/>
  <c r="AI274" i="15"/>
  <c r="AK273" i="15"/>
  <c r="AH272" i="15"/>
  <c r="AI272" i="15" s="1"/>
  <c r="AF271" i="15"/>
  <c r="AG270" i="15"/>
  <c r="AH270" i="15" s="1"/>
  <c r="AD269" i="15"/>
  <c r="AE269" i="15" s="1"/>
  <c r="AF268" i="15"/>
  <c r="AA266" i="15"/>
  <c r="Z265" i="15"/>
  <c r="Y264" i="15"/>
  <c r="AC263" i="15"/>
  <c r="AD263" i="15" s="1"/>
  <c r="X262" i="15"/>
  <c r="Y262" i="15" s="1"/>
  <c r="W261" i="15"/>
  <c r="Y260" i="15"/>
  <c r="V259" i="15"/>
  <c r="S258" i="15"/>
  <c r="T258" i="15" s="1"/>
  <c r="T257" i="15"/>
  <c r="U257" i="15" s="1"/>
  <c r="R255" i="15"/>
  <c r="S254" i="15"/>
  <c r="M253" i="15"/>
  <c r="N253" i="15" s="1"/>
  <c r="BE229" i="15"/>
  <c r="BF229" i="15" s="1"/>
  <c r="AQ216" i="15"/>
  <c r="AR216" i="15" s="1"/>
  <c r="AI205" i="15"/>
  <c r="AJ205" i="15" s="1"/>
  <c r="BE163" i="15"/>
  <c r="BF163" i="15" s="1"/>
  <c r="BH169" i="15"/>
  <c r="BI169" i="15" s="1"/>
  <c r="AF140" i="15"/>
  <c r="AG140" i="15" s="1"/>
  <c r="AH140" i="15" s="1"/>
  <c r="AI140" i="15" s="1"/>
  <c r="BM240" i="15"/>
  <c r="BN239" i="15"/>
  <c r="BM238" i="15"/>
  <c r="BL237" i="15"/>
  <c r="BJ236" i="15"/>
  <c r="BK236" i="15" s="1"/>
  <c r="BJ235" i="15"/>
  <c r="BI234" i="15"/>
  <c r="BH233" i="15"/>
  <c r="BD232" i="15"/>
  <c r="BE232" i="15" s="1"/>
  <c r="BE231" i="15"/>
  <c r="BE230" i="15"/>
  <c r="BF228" i="15"/>
  <c r="AZ227" i="15"/>
  <c r="BC226" i="15"/>
  <c r="AY225" i="15"/>
  <c r="AW224" i="15"/>
  <c r="AX223" i="15"/>
  <c r="AY223" i="15" s="1"/>
  <c r="AW222" i="15"/>
  <c r="AV221" i="15"/>
  <c r="AT220" i="15"/>
  <c r="AS219" i="15"/>
  <c r="AR218" i="15"/>
  <c r="AR217" i="15"/>
  <c r="AS217" i="15" s="1"/>
  <c r="AP215" i="15"/>
  <c r="AL214" i="15"/>
  <c r="AQ213" i="15"/>
  <c r="AJ212" i="15"/>
  <c r="AJ210" i="15"/>
  <c r="AK210" i="15" s="1"/>
  <c r="AM209" i="15"/>
  <c r="AN209" i="15" s="1"/>
  <c r="AO209" i="15" s="1"/>
  <c r="AH208" i="15"/>
  <c r="AI208" i="15" s="1"/>
  <c r="AK207" i="15"/>
  <c r="AH206" i="15"/>
  <c r="AC204" i="15"/>
  <c r="AB203" i="15"/>
  <c r="AC202" i="15"/>
  <c r="Z201" i="15"/>
  <c r="Z200" i="15"/>
  <c r="Z199" i="15"/>
  <c r="Z198" i="15"/>
  <c r="V197" i="15"/>
  <c r="U196" i="15"/>
  <c r="S195" i="15"/>
  <c r="T194" i="15"/>
  <c r="U194" i="15" s="1"/>
  <c r="Q193" i="15"/>
  <c r="T192" i="15"/>
  <c r="U192" i="15" s="1"/>
  <c r="V192" i="15" s="1"/>
  <c r="S191" i="15"/>
  <c r="R190" i="15"/>
  <c r="M189" i="15"/>
  <c r="BN178" i="15"/>
  <c r="BN176" i="15"/>
  <c r="BM175" i="15"/>
  <c r="BN175" i="15" s="1"/>
  <c r="BL174" i="15"/>
  <c r="BN173" i="15"/>
  <c r="BM172" i="15"/>
  <c r="BN172" i="15" s="1"/>
  <c r="BJ171" i="15"/>
  <c r="BK171" i="15" s="1"/>
  <c r="BJ170" i="15"/>
  <c r="BK170" i="15" s="1"/>
  <c r="BL170" i="15" s="1"/>
  <c r="BF168" i="15"/>
  <c r="BG168" i="15" s="1"/>
  <c r="BF167" i="15"/>
  <c r="BB166" i="15"/>
  <c r="BD165" i="15"/>
  <c r="BA164" i="15"/>
  <c r="BB164" i="15" s="1"/>
  <c r="AY162" i="15"/>
  <c r="AZ162" i="15" s="1"/>
  <c r="AX161" i="15"/>
  <c r="AV160" i="15"/>
  <c r="AW160" i="15" s="1"/>
  <c r="AU159" i="15"/>
  <c r="AV159" i="15" s="1"/>
  <c r="AW158" i="15"/>
  <c r="AV157" i="15"/>
  <c r="AW157" i="15" s="1"/>
  <c r="AS156" i="15"/>
  <c r="AT156" i="15" s="1"/>
  <c r="AQ155" i="15"/>
  <c r="AQ153" i="15"/>
  <c r="AR152" i="15"/>
  <c r="AS152" i="15" s="1"/>
  <c r="AT152" i="15" s="1"/>
  <c r="AP151" i="15"/>
  <c r="AM150" i="15"/>
  <c r="AN150" i="15" s="1"/>
  <c r="AK149" i="15"/>
  <c r="AL149" i="15" s="1"/>
  <c r="AK148" i="15"/>
  <c r="AL148" i="15" s="1"/>
  <c r="AM147" i="15"/>
  <c r="AO146" i="15"/>
  <c r="AL145" i="15"/>
  <c r="AM145" i="15" s="1"/>
  <c r="AN145" i="15" s="1"/>
  <c r="AH144" i="15"/>
  <c r="AE142" i="15"/>
  <c r="AF141" i="15"/>
  <c r="AB139" i="15"/>
  <c r="AC139" i="15" s="1"/>
  <c r="AE138" i="15"/>
  <c r="AB137" i="15"/>
  <c r="Y136" i="15"/>
  <c r="X135" i="15"/>
  <c r="X134" i="15"/>
  <c r="Y134" i="15" s="1"/>
  <c r="X133" i="15"/>
  <c r="V132" i="15"/>
  <c r="W132" i="15" s="1"/>
  <c r="W131" i="15"/>
  <c r="W130" i="15"/>
  <c r="S129" i="15"/>
  <c r="P128" i="15"/>
  <c r="Q128" i="15" s="1"/>
  <c r="S127" i="15"/>
  <c r="P126" i="15"/>
  <c r="L252" i="15"/>
  <c r="M252" i="15" s="1"/>
  <c r="M188" i="15"/>
  <c r="BJ169" i="15" l="1"/>
  <c r="BK169" i="15" s="1"/>
  <c r="U125" i="15"/>
  <c r="V125" i="15" s="1"/>
  <c r="AR154" i="15"/>
  <c r="AL211" i="15"/>
  <c r="AM211" i="15" s="1"/>
  <c r="AN211" i="15" s="1"/>
  <c r="BH168" i="15"/>
  <c r="BI168" i="15" s="1"/>
  <c r="AE263" i="15"/>
  <c r="AF263" i="15" s="1"/>
  <c r="AJ208" i="15"/>
  <c r="AK208" i="15" s="1"/>
  <c r="AS216" i="15"/>
  <c r="AT216" i="15" s="1"/>
  <c r="AU216" i="15" s="1"/>
  <c r="BN301" i="15"/>
  <c r="BI299" i="15"/>
  <c r="BJ299" i="15" s="1"/>
  <c r="BH298" i="15"/>
  <c r="BK297" i="15"/>
  <c r="BL297" i="15" s="1"/>
  <c r="BI296" i="15"/>
  <c r="BG295" i="15"/>
  <c r="BD294" i="15"/>
  <c r="BE294" i="15" s="1"/>
  <c r="BG293" i="15"/>
  <c r="BF292" i="15"/>
  <c r="BB291" i="15"/>
  <c r="BC291" i="15" s="1"/>
  <c r="AZ290" i="15"/>
  <c r="AY289" i="15"/>
  <c r="AZ288" i="15"/>
  <c r="BA288" i="15" s="1"/>
  <c r="AY287" i="15"/>
  <c r="AU286" i="15"/>
  <c r="AT285" i="15"/>
  <c r="AV284" i="15"/>
  <c r="AW284" i="15" s="1"/>
  <c r="AT283" i="15"/>
  <c r="AS282" i="15"/>
  <c r="AP281" i="15"/>
  <c r="AV280" i="15"/>
  <c r="AW280" i="15" s="1"/>
  <c r="AX280" i="15" s="1"/>
  <c r="AY280" i="15" s="1"/>
  <c r="AZ280" i="15" s="1"/>
  <c r="BA280" i="15" s="1"/>
  <c r="AP279" i="15"/>
  <c r="AQ279" i="15" s="1"/>
  <c r="AR279" i="15" s="1"/>
  <c r="AS279" i="15" s="1"/>
  <c r="AR278" i="15"/>
  <c r="AP277" i="15"/>
  <c r="AO276" i="15"/>
  <c r="AL275" i="15"/>
  <c r="AJ274" i="15"/>
  <c r="AL273" i="15"/>
  <c r="AJ272" i="15"/>
  <c r="AK272" i="15" s="1"/>
  <c r="AL272" i="15" s="1"/>
  <c r="AG271" i="15"/>
  <c r="AI270" i="15"/>
  <c r="AJ270" i="15" s="1"/>
  <c r="AF269" i="15"/>
  <c r="AG268" i="15"/>
  <c r="AH267" i="15"/>
  <c r="AB266" i="15"/>
  <c r="AC266" i="15" s="1"/>
  <c r="AA265" i="15"/>
  <c r="Z264" i="15"/>
  <c r="AA264" i="15" s="1"/>
  <c r="AB264" i="15" s="1"/>
  <c r="Z262" i="15"/>
  <c r="X261" i="15"/>
  <c r="Z260" i="15"/>
  <c r="W259" i="15"/>
  <c r="U258" i="15"/>
  <c r="V257" i="15"/>
  <c r="W257" i="15" s="1"/>
  <c r="U256" i="15"/>
  <c r="V256" i="15" s="1"/>
  <c r="S255" i="15"/>
  <c r="T254" i="15"/>
  <c r="O253" i="15"/>
  <c r="AK205" i="15"/>
  <c r="AL205" i="15" s="1"/>
  <c r="W192" i="15"/>
  <c r="X192" i="15" s="1"/>
  <c r="Y192" i="15" s="1"/>
  <c r="Z192" i="15" s="1"/>
  <c r="AA192" i="15" s="1"/>
  <c r="AB192" i="15" s="1"/>
  <c r="AC192" i="15" s="1"/>
  <c r="AD192" i="15" s="1"/>
  <c r="BG229" i="15"/>
  <c r="BH229" i="15" s="1"/>
  <c r="BI229" i="15" s="1"/>
  <c r="BJ229" i="15" s="1"/>
  <c r="BK229" i="15" s="1"/>
  <c r="AU152" i="15"/>
  <c r="AV152" i="15" s="1"/>
  <c r="Z134" i="15"/>
  <c r="AA134" i="15" s="1"/>
  <c r="AX157" i="15"/>
  <c r="AY157" i="15" s="1"/>
  <c r="BC166" i="15"/>
  <c r="BD166" i="15" s="1"/>
  <c r="BE166" i="15" s="1"/>
  <c r="AD139" i="15"/>
  <c r="AE139" i="15" s="1"/>
  <c r="AF139" i="15" s="1"/>
  <c r="BN240" i="15"/>
  <c r="BN238" i="15"/>
  <c r="BM237" i="15"/>
  <c r="BL236" i="15"/>
  <c r="BK235" i="15"/>
  <c r="BJ234" i="15"/>
  <c r="BI233" i="15"/>
  <c r="BJ233" i="15" s="1"/>
  <c r="BK233" i="15" s="1"/>
  <c r="BF232" i="15"/>
  <c r="BF231" i="15"/>
  <c r="BF230" i="15"/>
  <c r="BG230" i="15" s="1"/>
  <c r="BG228" i="15"/>
  <c r="BA227" i="15"/>
  <c r="BD226" i="15"/>
  <c r="AZ225" i="15"/>
  <c r="BA225" i="15" s="1"/>
  <c r="AX224" i="15"/>
  <c r="AY224" i="15" s="1"/>
  <c r="AZ223" i="15"/>
  <c r="AX222" i="15"/>
  <c r="AW221" i="15"/>
  <c r="AX221" i="15" s="1"/>
  <c r="AU220" i="15"/>
  <c r="AT219" i="15"/>
  <c r="AS218" i="15"/>
  <c r="AT217" i="15"/>
  <c r="AQ215" i="15"/>
  <c r="AR215" i="15" s="1"/>
  <c r="AS215" i="15" s="1"/>
  <c r="AM214" i="15"/>
  <c r="AR213" i="15"/>
  <c r="AK212" i="15"/>
  <c r="AL210" i="15"/>
  <c r="AM210" i="15" s="1"/>
  <c r="AP209" i="15"/>
  <c r="AQ209" i="15" s="1"/>
  <c r="AL207" i="15"/>
  <c r="AM207" i="15" s="1"/>
  <c r="AN207" i="15" s="1"/>
  <c r="AO207" i="15" s="1"/>
  <c r="AP207" i="15" s="1"/>
  <c r="AQ207" i="15" s="1"/>
  <c r="AI206" i="15"/>
  <c r="AD204" i="15"/>
  <c r="AC203" i="15"/>
  <c r="AD202" i="15"/>
  <c r="AE202" i="15" s="1"/>
  <c r="AA201" i="15"/>
  <c r="AA200" i="15"/>
  <c r="AA199" i="15"/>
  <c r="AA198" i="15"/>
  <c r="W197" i="15"/>
  <c r="X197" i="15" s="1"/>
  <c r="Y197" i="15" s="1"/>
  <c r="V196" i="15"/>
  <c r="W196" i="15" s="1"/>
  <c r="T195" i="15"/>
  <c r="U195" i="15" s="1"/>
  <c r="V194" i="15"/>
  <c r="W194" i="15" s="1"/>
  <c r="R193" i="15"/>
  <c r="S193" i="15" s="1"/>
  <c r="T191" i="15"/>
  <c r="S190" i="15"/>
  <c r="N189" i="15"/>
  <c r="BM174" i="15"/>
  <c r="BL171" i="15"/>
  <c r="BM170" i="15"/>
  <c r="BG167" i="15"/>
  <c r="BE165" i="15"/>
  <c r="BC164" i="15"/>
  <c r="BD164" i="15" s="1"/>
  <c r="BE164" i="15" s="1"/>
  <c r="BF164" i="15" s="1"/>
  <c r="BG164" i="15" s="1"/>
  <c r="BH164" i="15" s="1"/>
  <c r="BI164" i="15" s="1"/>
  <c r="BJ164" i="15" s="1"/>
  <c r="BK164" i="15" s="1"/>
  <c r="BL164" i="15" s="1"/>
  <c r="BM164" i="15" s="1"/>
  <c r="BN164" i="15" s="1"/>
  <c r="BG163" i="15"/>
  <c r="BA162" i="15"/>
  <c r="AY161" i="15"/>
  <c r="AX160" i="15"/>
  <c r="AY160" i="15" s="1"/>
  <c r="AZ160" i="15" s="1"/>
  <c r="BA160" i="15" s="1"/>
  <c r="BB160" i="15" s="1"/>
  <c r="BC160" i="15" s="1"/>
  <c r="BD160" i="15" s="1"/>
  <c r="BE160" i="15" s="1"/>
  <c r="BF160" i="15" s="1"/>
  <c r="BG160" i="15" s="1"/>
  <c r="BH160" i="15" s="1"/>
  <c r="BI160" i="15" s="1"/>
  <c r="BJ160" i="15" s="1"/>
  <c r="BK160" i="15" s="1"/>
  <c r="BL160" i="15" s="1"/>
  <c r="BM160" i="15" s="1"/>
  <c r="BN160" i="15" s="1"/>
  <c r="AW159" i="15"/>
  <c r="AX158" i="15"/>
  <c r="AU156" i="15"/>
  <c r="AV156" i="15" s="1"/>
  <c r="AR155" i="15"/>
  <c r="AR153" i="15"/>
  <c r="AQ151" i="15"/>
  <c r="AR151" i="15" s="1"/>
  <c r="AS151" i="15" s="1"/>
  <c r="AT151" i="15" s="1"/>
  <c r="AU151" i="15" s="1"/>
  <c r="AV151" i="15" s="1"/>
  <c r="AW151" i="15" s="1"/>
  <c r="AX151" i="15" s="1"/>
  <c r="AY151" i="15" s="1"/>
  <c r="AZ151" i="15" s="1"/>
  <c r="BA151" i="15" s="1"/>
  <c r="BB151" i="15" s="1"/>
  <c r="BC151" i="15" s="1"/>
  <c r="BD151" i="15" s="1"/>
  <c r="BE151" i="15" s="1"/>
  <c r="BF151" i="15" s="1"/>
  <c r="BG151" i="15" s="1"/>
  <c r="BH151" i="15" s="1"/>
  <c r="BI151" i="15" s="1"/>
  <c r="BJ151" i="15" s="1"/>
  <c r="BK151" i="15" s="1"/>
  <c r="BL151" i="15" s="1"/>
  <c r="BM151" i="15" s="1"/>
  <c r="AO150" i="15"/>
  <c r="AM149" i="15"/>
  <c r="AN149" i="15" s="1"/>
  <c r="AM148" i="15"/>
  <c r="AN148" i="15" s="1"/>
  <c r="AO148" i="15" s="1"/>
  <c r="AN147" i="15"/>
  <c r="AP146" i="15"/>
  <c r="AO145" i="15"/>
  <c r="AP145" i="15" s="1"/>
  <c r="AQ145" i="15" s="1"/>
  <c r="AI144" i="15"/>
  <c r="AJ144" i="15" s="1"/>
  <c r="AK144" i="15" s="1"/>
  <c r="AL144" i="15" s="1"/>
  <c r="AN143" i="15"/>
  <c r="AO143" i="15" s="1"/>
  <c r="AP143" i="15" s="1"/>
  <c r="AQ143" i="15" s="1"/>
  <c r="AR143" i="15" s="1"/>
  <c r="AS143" i="15" s="1"/>
  <c r="AT143" i="15" s="1"/>
  <c r="AU143" i="15" s="1"/>
  <c r="AV143" i="15" s="1"/>
  <c r="AW143" i="15" s="1"/>
  <c r="AX143" i="15" s="1"/>
  <c r="AY143" i="15" s="1"/>
  <c r="AZ143" i="15" s="1"/>
  <c r="BA143" i="15" s="1"/>
  <c r="BB143" i="15" s="1"/>
  <c r="BC143" i="15" s="1"/>
  <c r="BD143" i="15" s="1"/>
  <c r="BE143" i="15" s="1"/>
  <c r="BF143" i="15" s="1"/>
  <c r="BG143" i="15" s="1"/>
  <c r="BH143" i="15" s="1"/>
  <c r="BI143" i="15" s="1"/>
  <c r="BJ143" i="15" s="1"/>
  <c r="BK143" i="15" s="1"/>
  <c r="BL143" i="15" s="1"/>
  <c r="BM143" i="15" s="1"/>
  <c r="BN143" i="15" s="1"/>
  <c r="AF142" i="15"/>
  <c r="AG141" i="15"/>
  <c r="AJ140" i="15"/>
  <c r="AF138" i="15"/>
  <c r="AG138" i="15" s="1"/>
  <c r="AC137" i="15"/>
  <c r="Z136" i="15"/>
  <c r="Y135" i="15"/>
  <c r="Y133" i="15"/>
  <c r="X132" i="15"/>
  <c r="Y132" i="15" s="1"/>
  <c r="X131" i="15"/>
  <c r="Y131" i="15" s="1"/>
  <c r="X130" i="15"/>
  <c r="T129" i="15"/>
  <c r="R128" i="15"/>
  <c r="T127" i="15"/>
  <c r="U127" i="15" s="1"/>
  <c r="Q126" i="15"/>
  <c r="R126" i="15" s="1"/>
  <c r="N252" i="15"/>
  <c r="N188" i="15"/>
  <c r="AG263" i="15" l="1"/>
  <c r="BL169" i="15"/>
  <c r="BM169" i="15" s="1"/>
  <c r="BN169" i="15" s="1"/>
  <c r="AV216" i="15"/>
  <c r="AW216" i="15" s="1"/>
  <c r="AS154" i="15"/>
  <c r="AT154" i="15" s="1"/>
  <c r="W256" i="15"/>
  <c r="X256" i="15" s="1"/>
  <c r="Y256" i="15" s="1"/>
  <c r="Z256" i="15" s="1"/>
  <c r="BD291" i="15"/>
  <c r="BE291" i="15" s="1"/>
  <c r="BF291" i="15" s="1"/>
  <c r="BG291" i="15" s="1"/>
  <c r="X257" i="15"/>
  <c r="Y257" i="15" s="1"/>
  <c r="Z257" i="15" s="1"/>
  <c r="AA257" i="15" s="1"/>
  <c r="AB257" i="15" s="1"/>
  <c r="AC257" i="15" s="1"/>
  <c r="AD257" i="15" s="1"/>
  <c r="AE257" i="15" s="1"/>
  <c r="AF257" i="15" s="1"/>
  <c r="AG257" i="15" s="1"/>
  <c r="AH257" i="15" s="1"/>
  <c r="AI257" i="15" s="1"/>
  <c r="AJ257" i="15" s="1"/>
  <c r="AK257" i="15" s="1"/>
  <c r="AL257" i="15" s="1"/>
  <c r="AM257" i="15" s="1"/>
  <c r="AN257" i="15" s="1"/>
  <c r="AO257" i="15" s="1"/>
  <c r="AP257" i="15" s="1"/>
  <c r="AQ257" i="15" s="1"/>
  <c r="AR257" i="15" s="1"/>
  <c r="AS257" i="15" s="1"/>
  <c r="AT257" i="15" s="1"/>
  <c r="AU257" i="15" s="1"/>
  <c r="BB280" i="15"/>
  <c r="BC280" i="15" s="1"/>
  <c r="BD280" i="15" s="1"/>
  <c r="BE280" i="15" s="1"/>
  <c r="BF280" i="15" s="1"/>
  <c r="BG280" i="15" s="1"/>
  <c r="BH280" i="15" s="1"/>
  <c r="BI280" i="15" s="1"/>
  <c r="BJ280" i="15" s="1"/>
  <c r="BK280" i="15" s="1"/>
  <c r="BL280" i="15" s="1"/>
  <c r="BM280" i="15" s="1"/>
  <c r="BN280" i="15" s="1"/>
  <c r="BK299" i="15"/>
  <c r="BI298" i="15"/>
  <c r="BJ298" i="15" s="1"/>
  <c r="BK298" i="15" s="1"/>
  <c r="BM297" i="15"/>
  <c r="BN297" i="15" s="1"/>
  <c r="BJ296" i="15"/>
  <c r="BH295" i="15"/>
  <c r="BF294" i="15"/>
  <c r="BG294" i="15" s="1"/>
  <c r="BH294" i="15" s="1"/>
  <c r="BI294" i="15" s="1"/>
  <c r="BJ294" i="15" s="1"/>
  <c r="BK294" i="15" s="1"/>
  <c r="BL294" i="15" s="1"/>
  <c r="BM294" i="15" s="1"/>
  <c r="BN294" i="15" s="1"/>
  <c r="BH293" i="15"/>
  <c r="BG292" i="15"/>
  <c r="BA290" i="15"/>
  <c r="AZ289" i="15"/>
  <c r="BB288" i="15"/>
  <c r="AZ287" i="15"/>
  <c r="BA287" i="15" s="1"/>
  <c r="BB287" i="15" s="1"/>
  <c r="BC287" i="15" s="1"/>
  <c r="BD287" i="15" s="1"/>
  <c r="BE287" i="15" s="1"/>
  <c r="BF287" i="15" s="1"/>
  <c r="BG287" i="15" s="1"/>
  <c r="BH287" i="15" s="1"/>
  <c r="BI287" i="15" s="1"/>
  <c r="BJ287" i="15" s="1"/>
  <c r="BK287" i="15" s="1"/>
  <c r="BL287" i="15" s="1"/>
  <c r="BM287" i="15" s="1"/>
  <c r="BN287" i="15" s="1"/>
  <c r="AV286" i="15"/>
  <c r="AU285" i="15"/>
  <c r="AV285" i="15" s="1"/>
  <c r="AX284" i="15"/>
  <c r="AU283" i="15"/>
  <c r="AT282" i="15"/>
  <c r="AQ281" i="15"/>
  <c r="AT279" i="15"/>
  <c r="AU279" i="15" s="1"/>
  <c r="AV279" i="15" s="1"/>
  <c r="AS278" i="15"/>
  <c r="AQ277" i="15"/>
  <c r="AR277" i="15" s="1"/>
  <c r="AS277" i="15" s="1"/>
  <c r="AT277" i="15" s="1"/>
  <c r="AP276" i="15"/>
  <c r="AQ276" i="15" s="1"/>
  <c r="AR276" i="15" s="1"/>
  <c r="AS276" i="15" s="1"/>
  <c r="AT276" i="15" s="1"/>
  <c r="AU276" i="15" s="1"/>
  <c r="AV276" i="15" s="1"/>
  <c r="AW276" i="15" s="1"/>
  <c r="AX276" i="15" s="1"/>
  <c r="AY276" i="15" s="1"/>
  <c r="AZ276" i="15" s="1"/>
  <c r="BA276" i="15" s="1"/>
  <c r="BB276" i="15" s="1"/>
  <c r="BC276" i="15" s="1"/>
  <c r="BD276" i="15" s="1"/>
  <c r="BE276" i="15" s="1"/>
  <c r="BF276" i="15" s="1"/>
  <c r="BG276" i="15" s="1"/>
  <c r="BH276" i="15" s="1"/>
  <c r="BI276" i="15" s="1"/>
  <c r="BJ276" i="15" s="1"/>
  <c r="BK276" i="15" s="1"/>
  <c r="BL276" i="15" s="1"/>
  <c r="BM276" i="15" s="1"/>
  <c r="BN276" i="15" s="1"/>
  <c r="AM275" i="15"/>
  <c r="AN275" i="15" s="1"/>
  <c r="AO275" i="15" s="1"/>
  <c r="AP275" i="15" s="1"/>
  <c r="AQ275" i="15" s="1"/>
  <c r="AR275" i="15" s="1"/>
  <c r="AS275" i="15" s="1"/>
  <c r="AT275" i="15" s="1"/>
  <c r="AU275" i="15" s="1"/>
  <c r="AV275" i="15" s="1"/>
  <c r="AW275" i="15" s="1"/>
  <c r="AX275" i="15" s="1"/>
  <c r="AY275" i="15" s="1"/>
  <c r="AZ275" i="15" s="1"/>
  <c r="BA275" i="15" s="1"/>
  <c r="BB275" i="15" s="1"/>
  <c r="BC275" i="15" s="1"/>
  <c r="BD275" i="15" s="1"/>
  <c r="BE275" i="15" s="1"/>
  <c r="AK274" i="15"/>
  <c r="AM273" i="15"/>
  <c r="AM272" i="15"/>
  <c r="AN272" i="15" s="1"/>
  <c r="AH271" i="15"/>
  <c r="AI271" i="15" s="1"/>
  <c r="AJ271" i="15" s="1"/>
  <c r="AK271" i="15" s="1"/>
  <c r="AL271" i="15" s="1"/>
  <c r="AM271" i="15" s="1"/>
  <c r="AN271" i="15" s="1"/>
  <c r="AO271" i="15" s="1"/>
  <c r="AP271" i="15" s="1"/>
  <c r="AQ271" i="15" s="1"/>
  <c r="AR271" i="15" s="1"/>
  <c r="AS271" i="15" s="1"/>
  <c r="AT271" i="15" s="1"/>
  <c r="AU271" i="15" s="1"/>
  <c r="AV271" i="15" s="1"/>
  <c r="AW271" i="15" s="1"/>
  <c r="AX271" i="15" s="1"/>
  <c r="AY271" i="15" s="1"/>
  <c r="AZ271" i="15" s="1"/>
  <c r="BA271" i="15" s="1"/>
  <c r="BB271" i="15" s="1"/>
  <c r="BC271" i="15" s="1"/>
  <c r="BD271" i="15" s="1"/>
  <c r="BE271" i="15" s="1"/>
  <c r="BF271" i="15" s="1"/>
  <c r="BG271" i="15" s="1"/>
  <c r="BH271" i="15" s="1"/>
  <c r="BI271" i="15" s="1"/>
  <c r="BJ271" i="15" s="1"/>
  <c r="BK271" i="15" s="1"/>
  <c r="BL271" i="15" s="1"/>
  <c r="BM271" i="15" s="1"/>
  <c r="BN271" i="15" s="1"/>
  <c r="AK270" i="15"/>
  <c r="AL270" i="15" s="1"/>
  <c r="AM270" i="15" s="1"/>
  <c r="AG269" i="15"/>
  <c r="AH269" i="15" s="1"/>
  <c r="AI269" i="15" s="1"/>
  <c r="AJ269" i="15" s="1"/>
  <c r="AK269" i="15" s="1"/>
  <c r="AL269" i="15" s="1"/>
  <c r="AM269" i="15" s="1"/>
  <c r="AN269" i="15" s="1"/>
  <c r="AO269" i="15" s="1"/>
  <c r="AP269" i="15" s="1"/>
  <c r="AQ269" i="15" s="1"/>
  <c r="AR269" i="15" s="1"/>
  <c r="AS269" i="15" s="1"/>
  <c r="AT269" i="15" s="1"/>
  <c r="AU269" i="15" s="1"/>
  <c r="AV269" i="15" s="1"/>
  <c r="AW269" i="15" s="1"/>
  <c r="AX269" i="15" s="1"/>
  <c r="AY269" i="15" s="1"/>
  <c r="AZ269" i="15" s="1"/>
  <c r="BA269" i="15" s="1"/>
  <c r="BB269" i="15" s="1"/>
  <c r="BC269" i="15" s="1"/>
  <c r="BD269" i="15" s="1"/>
  <c r="BE269" i="15" s="1"/>
  <c r="BF269" i="15" s="1"/>
  <c r="BG269" i="15" s="1"/>
  <c r="BH269" i="15" s="1"/>
  <c r="BI269" i="15" s="1"/>
  <c r="BJ269" i="15" s="1"/>
  <c r="BK269" i="15" s="1"/>
  <c r="BL269" i="15" s="1"/>
  <c r="BM269" i="15" s="1"/>
  <c r="BN269" i="15" s="1"/>
  <c r="AH268" i="15"/>
  <c r="AI268" i="15" s="1"/>
  <c r="AJ268" i="15" s="1"/>
  <c r="AK268" i="15" s="1"/>
  <c r="AL268" i="15" s="1"/>
  <c r="AM268" i="15" s="1"/>
  <c r="AN268" i="15" s="1"/>
  <c r="AO268" i="15" s="1"/>
  <c r="AP268" i="15" s="1"/>
  <c r="AQ268" i="15" s="1"/>
  <c r="AR268" i="15" s="1"/>
  <c r="AS268" i="15" s="1"/>
  <c r="AT268" i="15" s="1"/>
  <c r="AU268" i="15" s="1"/>
  <c r="AV268" i="15" s="1"/>
  <c r="AW268" i="15" s="1"/>
  <c r="AX268" i="15" s="1"/>
  <c r="AY268" i="15" s="1"/>
  <c r="AZ268" i="15" s="1"/>
  <c r="BA268" i="15" s="1"/>
  <c r="BB268" i="15" s="1"/>
  <c r="BC268" i="15" s="1"/>
  <c r="BD268" i="15" s="1"/>
  <c r="BE268" i="15" s="1"/>
  <c r="BF268" i="15" s="1"/>
  <c r="BG268" i="15" s="1"/>
  <c r="BH268" i="15" s="1"/>
  <c r="BI268" i="15" s="1"/>
  <c r="BJ268" i="15" s="1"/>
  <c r="BK268" i="15" s="1"/>
  <c r="BL268" i="15" s="1"/>
  <c r="BM268" i="15" s="1"/>
  <c r="BN268" i="15" s="1"/>
  <c r="AI267" i="15"/>
  <c r="AD266" i="15"/>
  <c r="AB265" i="15"/>
  <c r="AC265" i="15" s="1"/>
  <c r="AC264" i="15"/>
  <c r="AH263" i="15"/>
  <c r="AI263" i="15" s="1"/>
  <c r="AJ263" i="15" s="1"/>
  <c r="AK263" i="15" s="1"/>
  <c r="AL263" i="15" s="1"/>
  <c r="AM263" i="15" s="1"/>
  <c r="AN263" i="15" s="1"/>
  <c r="AO263" i="15" s="1"/>
  <c r="AP263" i="15" s="1"/>
  <c r="AQ263" i="15" s="1"/>
  <c r="AR263" i="15" s="1"/>
  <c r="AS263" i="15" s="1"/>
  <c r="AT263" i="15" s="1"/>
  <c r="AU263" i="15" s="1"/>
  <c r="AV263" i="15" s="1"/>
  <c r="AW263" i="15" s="1"/>
  <c r="AX263" i="15" s="1"/>
  <c r="AY263" i="15" s="1"/>
  <c r="AZ263" i="15" s="1"/>
  <c r="BA263" i="15" s="1"/>
  <c r="BB263" i="15" s="1"/>
  <c r="BC263" i="15" s="1"/>
  <c r="BD263" i="15" s="1"/>
  <c r="BE263" i="15" s="1"/>
  <c r="BF263" i="15" s="1"/>
  <c r="BG263" i="15" s="1"/>
  <c r="BH263" i="15" s="1"/>
  <c r="BI263" i="15" s="1"/>
  <c r="BJ263" i="15" s="1"/>
  <c r="BK263" i="15" s="1"/>
  <c r="BL263" i="15" s="1"/>
  <c r="BM263" i="15" s="1"/>
  <c r="BN263" i="15" s="1"/>
  <c r="AA262" i="15"/>
  <c r="Y261" i="15"/>
  <c r="Z261" i="15" s="1"/>
  <c r="AA261" i="15" s="1"/>
  <c r="AA260" i="15"/>
  <c r="X259" i="15"/>
  <c r="V258" i="15"/>
  <c r="T255" i="15"/>
  <c r="U254" i="15"/>
  <c r="V254" i="15" s="1"/>
  <c r="W254" i="15" s="1"/>
  <c r="X254" i="15" s="1"/>
  <c r="Y254" i="15" s="1"/>
  <c r="Z254" i="15" s="1"/>
  <c r="AA254" i="15" s="1"/>
  <c r="AB254" i="15" s="1"/>
  <c r="AC254" i="15" s="1"/>
  <c r="AD254" i="15" s="1"/>
  <c r="AE254" i="15" s="1"/>
  <c r="AF254" i="15" s="1"/>
  <c r="AG254" i="15" s="1"/>
  <c r="AH254" i="15" s="1"/>
  <c r="AI254" i="15" s="1"/>
  <c r="AJ254" i="15" s="1"/>
  <c r="AK254" i="15" s="1"/>
  <c r="AL254" i="15" s="1"/>
  <c r="AM254" i="15" s="1"/>
  <c r="AN254" i="15" s="1"/>
  <c r="AO254" i="15" s="1"/>
  <c r="AP254" i="15" s="1"/>
  <c r="AQ254" i="15" s="1"/>
  <c r="AR254" i="15" s="1"/>
  <c r="AS254" i="15" s="1"/>
  <c r="AT254" i="15" s="1"/>
  <c r="AU254" i="15" s="1"/>
  <c r="AV254" i="15" s="1"/>
  <c r="AW254" i="15" s="1"/>
  <c r="P253" i="15"/>
  <c r="AM205" i="15"/>
  <c r="AN205" i="15" s="1"/>
  <c r="AO205" i="15" s="1"/>
  <c r="AP205" i="15" s="1"/>
  <c r="AQ205" i="15" s="1"/>
  <c r="AR205" i="15" s="1"/>
  <c r="AS205" i="15" s="1"/>
  <c r="AT205" i="15" s="1"/>
  <c r="AU205" i="15" s="1"/>
  <c r="AV205" i="15" s="1"/>
  <c r="AW205" i="15" s="1"/>
  <c r="AX205" i="15" s="1"/>
  <c r="AY205" i="15" s="1"/>
  <c r="AZ205" i="15" s="1"/>
  <c r="BA205" i="15" s="1"/>
  <c r="BB205" i="15" s="1"/>
  <c r="BC205" i="15" s="1"/>
  <c r="BD205" i="15" s="1"/>
  <c r="BE205" i="15" s="1"/>
  <c r="BF205" i="15" s="1"/>
  <c r="BG205" i="15" s="1"/>
  <c r="BH205" i="15" s="1"/>
  <c r="BI205" i="15" s="1"/>
  <c r="BJ205" i="15" s="1"/>
  <c r="BK205" i="15" s="1"/>
  <c r="BL205" i="15" s="1"/>
  <c r="BM205" i="15" s="1"/>
  <c r="BN205" i="15" s="1"/>
  <c r="AO211" i="15"/>
  <c r="AP211" i="15" s="1"/>
  <c r="AN210" i="15"/>
  <c r="AO210" i="15" s="1"/>
  <c r="AZ157" i="15"/>
  <c r="BA157" i="15" s="1"/>
  <c r="BB157" i="15" s="1"/>
  <c r="BC157" i="15" s="1"/>
  <c r="BD157" i="15" s="1"/>
  <c r="BE157" i="15" s="1"/>
  <c r="BF157" i="15" s="1"/>
  <c r="BG157" i="15" s="1"/>
  <c r="BH157" i="15" s="1"/>
  <c r="BI157" i="15" s="1"/>
  <c r="BJ157" i="15" s="1"/>
  <c r="BK157" i="15" s="1"/>
  <c r="BL157" i="15" s="1"/>
  <c r="BM157" i="15" s="1"/>
  <c r="BN157" i="15" s="1"/>
  <c r="AB134" i="15"/>
  <c r="AW156" i="15"/>
  <c r="AX156" i="15" s="1"/>
  <c r="AO147" i="15"/>
  <c r="BN237" i="15"/>
  <c r="BM236" i="15"/>
  <c r="BL235" i="15"/>
  <c r="BK234" i="15"/>
  <c r="BL233" i="15"/>
  <c r="BM233" i="15" s="1"/>
  <c r="BN233" i="15" s="1"/>
  <c r="BG232" i="15"/>
  <c r="BH232" i="15" s="1"/>
  <c r="BI232" i="15" s="1"/>
  <c r="BJ232" i="15" s="1"/>
  <c r="BK232" i="15" s="1"/>
  <c r="BL232" i="15" s="1"/>
  <c r="BM232" i="15" s="1"/>
  <c r="BN232" i="15" s="1"/>
  <c r="BG231" i="15"/>
  <c r="BH230" i="15"/>
  <c r="BI230" i="15" s="1"/>
  <c r="BJ230" i="15" s="1"/>
  <c r="BK230" i="15" s="1"/>
  <c r="BL230" i="15" s="1"/>
  <c r="BM230" i="15" s="1"/>
  <c r="BN230" i="15" s="1"/>
  <c r="BL229" i="15"/>
  <c r="BM229" i="15" s="1"/>
  <c r="BN229" i="15" s="1"/>
  <c r="BH228" i="15"/>
  <c r="BB227" i="15"/>
  <c r="BC227" i="15" s="1"/>
  <c r="BD227" i="15" s="1"/>
  <c r="BE226" i="15"/>
  <c r="BB225" i="15"/>
  <c r="BC225" i="15" s="1"/>
  <c r="AZ224" i="15"/>
  <c r="BA223" i="15"/>
  <c r="BB223" i="15" s="1"/>
  <c r="BC223" i="15" s="1"/>
  <c r="BD223" i="15" s="1"/>
  <c r="AY222" i="15"/>
  <c r="AY221" i="15"/>
  <c r="AV220" i="15"/>
  <c r="AU219" i="15"/>
  <c r="AV219" i="15" s="1"/>
  <c r="AT218" i="15"/>
  <c r="AU217" i="15"/>
  <c r="AT215" i="15"/>
  <c r="AU215" i="15" s="1"/>
  <c r="AV215" i="15" s="1"/>
  <c r="AW215" i="15" s="1"/>
  <c r="AX215" i="15" s="1"/>
  <c r="AY215" i="15" s="1"/>
  <c r="AZ215" i="15" s="1"/>
  <c r="BA215" i="15" s="1"/>
  <c r="BB215" i="15" s="1"/>
  <c r="BC215" i="15" s="1"/>
  <c r="BD215" i="15" s="1"/>
  <c r="BE215" i="15" s="1"/>
  <c r="BF215" i="15" s="1"/>
  <c r="BG215" i="15" s="1"/>
  <c r="BH215" i="15" s="1"/>
  <c r="BI215" i="15" s="1"/>
  <c r="BJ215" i="15" s="1"/>
  <c r="BK215" i="15" s="1"/>
  <c r="BL215" i="15" s="1"/>
  <c r="BM215" i="15" s="1"/>
  <c r="BN215" i="15" s="1"/>
  <c r="AN214" i="15"/>
  <c r="AS213" i="15"/>
  <c r="AL212" i="15"/>
  <c r="AR209" i="15"/>
  <c r="AL208" i="15"/>
  <c r="AR207" i="15"/>
  <c r="AS207" i="15" s="1"/>
  <c r="AT207" i="15" s="1"/>
  <c r="AU207" i="15" s="1"/>
  <c r="AV207" i="15" s="1"/>
  <c r="AW207" i="15" s="1"/>
  <c r="AX207" i="15" s="1"/>
  <c r="AY207" i="15" s="1"/>
  <c r="AZ207" i="15" s="1"/>
  <c r="BA207" i="15" s="1"/>
  <c r="BB207" i="15" s="1"/>
  <c r="BC207" i="15" s="1"/>
  <c r="BD207" i="15" s="1"/>
  <c r="BE207" i="15" s="1"/>
  <c r="BF207" i="15" s="1"/>
  <c r="BG207" i="15" s="1"/>
  <c r="BH207" i="15" s="1"/>
  <c r="BI207" i="15" s="1"/>
  <c r="BJ207" i="15" s="1"/>
  <c r="BK207" i="15" s="1"/>
  <c r="BL207" i="15" s="1"/>
  <c r="BM207" i="15" s="1"/>
  <c r="BN207" i="15" s="1"/>
  <c r="AJ206" i="15"/>
  <c r="AK206" i="15" s="1"/>
  <c r="AE204" i="15"/>
  <c r="AF204" i="15" s="1"/>
  <c r="AD203" i="15"/>
  <c r="AF202" i="15"/>
  <c r="AB201" i="15"/>
  <c r="AB200" i="15"/>
  <c r="AB199" i="15"/>
  <c r="AC199" i="15" s="1"/>
  <c r="AD199" i="15" s="1"/>
  <c r="AE199" i="15" s="1"/>
  <c r="AF199" i="15" s="1"/>
  <c r="AG199" i="15" s="1"/>
  <c r="AH199" i="15" s="1"/>
  <c r="AI199" i="15" s="1"/>
  <c r="AJ199" i="15" s="1"/>
  <c r="AK199" i="15" s="1"/>
  <c r="AB198" i="15"/>
  <c r="Z197" i="15"/>
  <c r="AA197" i="15" s="1"/>
  <c r="AB197" i="15" s="1"/>
  <c r="AC197" i="15" s="1"/>
  <c r="AD197" i="15" s="1"/>
  <c r="AE197" i="15" s="1"/>
  <c r="AF197" i="15" s="1"/>
  <c r="AG197" i="15" s="1"/>
  <c r="AH197" i="15" s="1"/>
  <c r="AI197" i="15" s="1"/>
  <c r="AJ197" i="15" s="1"/>
  <c r="AK197" i="15" s="1"/>
  <c r="AL197" i="15" s="1"/>
  <c r="AM197" i="15" s="1"/>
  <c r="AN197" i="15" s="1"/>
  <c r="AO197" i="15" s="1"/>
  <c r="AP197" i="15" s="1"/>
  <c r="AQ197" i="15" s="1"/>
  <c r="AR197" i="15" s="1"/>
  <c r="AS197" i="15" s="1"/>
  <c r="AT197" i="15" s="1"/>
  <c r="AU197" i="15" s="1"/>
  <c r="AV197" i="15" s="1"/>
  <c r="AW197" i="15" s="1"/>
  <c r="AX197" i="15" s="1"/>
  <c r="AY197" i="15" s="1"/>
  <c r="AZ197" i="15" s="1"/>
  <c r="BA197" i="15" s="1"/>
  <c r="BB197" i="15" s="1"/>
  <c r="BC197" i="15" s="1"/>
  <c r="BD197" i="15" s="1"/>
  <c r="BE197" i="15" s="1"/>
  <c r="BF197" i="15" s="1"/>
  <c r="BG197" i="15" s="1"/>
  <c r="BH197" i="15" s="1"/>
  <c r="BI197" i="15" s="1"/>
  <c r="BJ197" i="15" s="1"/>
  <c r="BK197" i="15" s="1"/>
  <c r="BL197" i="15" s="1"/>
  <c r="BM197" i="15" s="1"/>
  <c r="BN197" i="15" s="1"/>
  <c r="X196" i="15"/>
  <c r="Y196" i="15" s="1"/>
  <c r="Z196" i="15" s="1"/>
  <c r="AA196" i="15" s="1"/>
  <c r="AB196" i="15" s="1"/>
  <c r="AC196" i="15" s="1"/>
  <c r="AD196" i="15" s="1"/>
  <c r="AE196" i="15" s="1"/>
  <c r="AF196" i="15" s="1"/>
  <c r="AG196" i="15" s="1"/>
  <c r="AH196" i="15" s="1"/>
  <c r="V195" i="15"/>
  <c r="W195" i="15" s="1"/>
  <c r="X194" i="15"/>
  <c r="Y194" i="15" s="1"/>
  <c r="Z194" i="15" s="1"/>
  <c r="AA194" i="15" s="1"/>
  <c r="AB194" i="15" s="1"/>
  <c r="AC194" i="15" s="1"/>
  <c r="AD194" i="15" s="1"/>
  <c r="AE194" i="15" s="1"/>
  <c r="AF194" i="15" s="1"/>
  <c r="AG194" i="15" s="1"/>
  <c r="AH194" i="15" s="1"/>
  <c r="AI194" i="15" s="1"/>
  <c r="AJ194" i="15" s="1"/>
  <c r="AK194" i="15" s="1"/>
  <c r="AL194" i="15" s="1"/>
  <c r="AM194" i="15" s="1"/>
  <c r="AN194" i="15" s="1"/>
  <c r="AO194" i="15" s="1"/>
  <c r="AP194" i="15" s="1"/>
  <c r="AQ194" i="15" s="1"/>
  <c r="AR194" i="15" s="1"/>
  <c r="AS194" i="15" s="1"/>
  <c r="AT194" i="15" s="1"/>
  <c r="AU194" i="15" s="1"/>
  <c r="AV194" i="15" s="1"/>
  <c r="AW194" i="15" s="1"/>
  <c r="AX194" i="15" s="1"/>
  <c r="AY194" i="15" s="1"/>
  <c r="AZ194" i="15" s="1"/>
  <c r="BA194" i="15" s="1"/>
  <c r="BB194" i="15" s="1"/>
  <c r="BC194" i="15" s="1"/>
  <c r="BD194" i="15" s="1"/>
  <c r="BE194" i="15" s="1"/>
  <c r="BF194" i="15" s="1"/>
  <c r="BG194" i="15" s="1"/>
  <c r="BH194" i="15" s="1"/>
  <c r="BI194" i="15" s="1"/>
  <c r="BJ194" i="15" s="1"/>
  <c r="BK194" i="15" s="1"/>
  <c r="BL194" i="15" s="1"/>
  <c r="BM194" i="15" s="1"/>
  <c r="BN194" i="15" s="1"/>
  <c r="T193" i="15"/>
  <c r="U193" i="15" s="1"/>
  <c r="AE192" i="15"/>
  <c r="U191" i="15"/>
  <c r="T190" i="15"/>
  <c r="O189" i="15"/>
  <c r="BN174" i="15"/>
  <c r="BM171" i="15"/>
  <c r="BN170" i="15"/>
  <c r="BJ168" i="15"/>
  <c r="BK168" i="15" s="1"/>
  <c r="BL168" i="15" s="1"/>
  <c r="BM168" i="15" s="1"/>
  <c r="BH167" i="15"/>
  <c r="BI167" i="15" s="1"/>
  <c r="BJ167" i="15" s="1"/>
  <c r="BK167" i="15" s="1"/>
  <c r="BL167" i="15" s="1"/>
  <c r="BM167" i="15" s="1"/>
  <c r="BN167" i="15" s="1"/>
  <c r="BF166" i="15"/>
  <c r="BF165" i="15"/>
  <c r="BH163" i="15"/>
  <c r="BI163" i="15" s="1"/>
  <c r="BJ163" i="15" s="1"/>
  <c r="BK163" i="15" s="1"/>
  <c r="BL163" i="15" s="1"/>
  <c r="BM163" i="15" s="1"/>
  <c r="BN163" i="15" s="1"/>
  <c r="BB162" i="15"/>
  <c r="BC162" i="15" s="1"/>
  <c r="BD162" i="15" s="1"/>
  <c r="BE162" i="15" s="1"/>
  <c r="BF162" i="15" s="1"/>
  <c r="BG162" i="15" s="1"/>
  <c r="BH162" i="15" s="1"/>
  <c r="BI162" i="15" s="1"/>
  <c r="BJ162" i="15" s="1"/>
  <c r="BK162" i="15" s="1"/>
  <c r="BL162" i="15" s="1"/>
  <c r="BM162" i="15" s="1"/>
  <c r="BN162" i="15" s="1"/>
  <c r="AZ161" i="15"/>
  <c r="BA161" i="15" s="1"/>
  <c r="BB161" i="15" s="1"/>
  <c r="AX159" i="15"/>
  <c r="AY158" i="15"/>
  <c r="AS155" i="15"/>
  <c r="AS153" i="15"/>
  <c r="AW152" i="15"/>
  <c r="BN151" i="15"/>
  <c r="AP150" i="15"/>
  <c r="AO149" i="15"/>
  <c r="AP149" i="15" s="1"/>
  <c r="AQ149" i="15" s="1"/>
  <c r="AR149" i="15" s="1"/>
  <c r="AS149" i="15" s="1"/>
  <c r="AT149" i="15" s="1"/>
  <c r="AU149" i="15" s="1"/>
  <c r="AP148" i="15"/>
  <c r="AQ148" i="15" s="1"/>
  <c r="AR148" i="15" s="1"/>
  <c r="AS148" i="15" s="1"/>
  <c r="AT148" i="15" s="1"/>
  <c r="AU148" i="15" s="1"/>
  <c r="AV148" i="15" s="1"/>
  <c r="AW148" i="15" s="1"/>
  <c r="AX148" i="15" s="1"/>
  <c r="AY148" i="15" s="1"/>
  <c r="AZ148" i="15" s="1"/>
  <c r="BA148" i="15" s="1"/>
  <c r="BB148" i="15" s="1"/>
  <c r="BC148" i="15" s="1"/>
  <c r="BD148" i="15" s="1"/>
  <c r="BE148" i="15" s="1"/>
  <c r="BF148" i="15" s="1"/>
  <c r="BG148" i="15" s="1"/>
  <c r="BH148" i="15" s="1"/>
  <c r="BI148" i="15" s="1"/>
  <c r="BJ148" i="15" s="1"/>
  <c r="BK148" i="15" s="1"/>
  <c r="BL148" i="15" s="1"/>
  <c r="BM148" i="15" s="1"/>
  <c r="BN148" i="15" s="1"/>
  <c r="AQ146" i="15"/>
  <c r="AR146" i="15" s="1"/>
  <c r="AS146" i="15" s="1"/>
  <c r="AT146" i="15" s="1"/>
  <c r="AU146" i="15" s="1"/>
  <c r="AV146" i="15" s="1"/>
  <c r="AW146" i="15" s="1"/>
  <c r="AX146" i="15" s="1"/>
  <c r="AY146" i="15" s="1"/>
  <c r="AZ146" i="15" s="1"/>
  <c r="BA146" i="15" s="1"/>
  <c r="BB146" i="15" s="1"/>
  <c r="BC146" i="15" s="1"/>
  <c r="BD146" i="15" s="1"/>
  <c r="BE146" i="15" s="1"/>
  <c r="BF146" i="15" s="1"/>
  <c r="BG146" i="15" s="1"/>
  <c r="BH146" i="15" s="1"/>
  <c r="BI146" i="15" s="1"/>
  <c r="BJ146" i="15" s="1"/>
  <c r="BK146" i="15" s="1"/>
  <c r="BL146" i="15" s="1"/>
  <c r="BM146" i="15" s="1"/>
  <c r="BN146" i="15" s="1"/>
  <c r="AR145" i="15"/>
  <c r="AS145" i="15" s="1"/>
  <c r="AT145" i="15" s="1"/>
  <c r="AU145" i="15" s="1"/>
  <c r="AV145" i="15" s="1"/>
  <c r="AW145" i="15" s="1"/>
  <c r="AX145" i="15" s="1"/>
  <c r="AY145" i="15" s="1"/>
  <c r="AZ145" i="15" s="1"/>
  <c r="BA145" i="15" s="1"/>
  <c r="BB145" i="15" s="1"/>
  <c r="BC145" i="15" s="1"/>
  <c r="BD145" i="15" s="1"/>
  <c r="BE145" i="15" s="1"/>
  <c r="BF145" i="15" s="1"/>
  <c r="BG145" i="15" s="1"/>
  <c r="BH145" i="15" s="1"/>
  <c r="BI145" i="15" s="1"/>
  <c r="BJ145" i="15" s="1"/>
  <c r="BK145" i="15" s="1"/>
  <c r="BL145" i="15" s="1"/>
  <c r="BM145" i="15" s="1"/>
  <c r="BN145" i="15" s="1"/>
  <c r="AM144" i="15"/>
  <c r="AN144" i="15" s="1"/>
  <c r="AO144" i="15" s="1"/>
  <c r="AP144" i="15" s="1"/>
  <c r="AQ144" i="15" s="1"/>
  <c r="AR144" i="15" s="1"/>
  <c r="AS144" i="15" s="1"/>
  <c r="AT144" i="15" s="1"/>
  <c r="AU144" i="15" s="1"/>
  <c r="AV144" i="15" s="1"/>
  <c r="AW144" i="15" s="1"/>
  <c r="AX144" i="15" s="1"/>
  <c r="AY144" i="15" s="1"/>
  <c r="AZ144" i="15" s="1"/>
  <c r="BA144" i="15" s="1"/>
  <c r="BB144" i="15" s="1"/>
  <c r="BC144" i="15" s="1"/>
  <c r="BD144" i="15" s="1"/>
  <c r="BE144" i="15" s="1"/>
  <c r="BF144" i="15" s="1"/>
  <c r="BG144" i="15" s="1"/>
  <c r="BH144" i="15" s="1"/>
  <c r="BI144" i="15" s="1"/>
  <c r="BJ144" i="15" s="1"/>
  <c r="BK144" i="15" s="1"/>
  <c r="BL144" i="15" s="1"/>
  <c r="BM144" i="15" s="1"/>
  <c r="BN144" i="15" s="1"/>
  <c r="AG142" i="15"/>
  <c r="AH141" i="15"/>
  <c r="AK140" i="15"/>
  <c r="AG139" i="15"/>
  <c r="AH138" i="15"/>
  <c r="AI138" i="15" s="1"/>
  <c r="AJ138" i="15" s="1"/>
  <c r="AD137" i="15"/>
  <c r="AA136" i="15"/>
  <c r="Z135" i="15"/>
  <c r="AA135" i="15" s="1"/>
  <c r="AB135" i="15" s="1"/>
  <c r="AC135" i="15" s="1"/>
  <c r="AD135" i="15" s="1"/>
  <c r="AE135" i="15" s="1"/>
  <c r="AF135" i="15" s="1"/>
  <c r="AG135" i="15" s="1"/>
  <c r="AH135" i="15" s="1"/>
  <c r="AI135" i="15" s="1"/>
  <c r="AJ135" i="15" s="1"/>
  <c r="AK135" i="15" s="1"/>
  <c r="AL135" i="15" s="1"/>
  <c r="AM135" i="15" s="1"/>
  <c r="AN135" i="15" s="1"/>
  <c r="AO135" i="15" s="1"/>
  <c r="AP135" i="15" s="1"/>
  <c r="AQ135" i="15" s="1"/>
  <c r="AR135" i="15" s="1"/>
  <c r="AS135" i="15" s="1"/>
  <c r="AT135" i="15" s="1"/>
  <c r="AU135" i="15" s="1"/>
  <c r="AV135" i="15" s="1"/>
  <c r="AW135" i="15" s="1"/>
  <c r="AX135" i="15" s="1"/>
  <c r="AY135" i="15" s="1"/>
  <c r="AZ135" i="15" s="1"/>
  <c r="BA135" i="15" s="1"/>
  <c r="BB135" i="15" s="1"/>
  <c r="BC135" i="15" s="1"/>
  <c r="BD135" i="15" s="1"/>
  <c r="BE135" i="15" s="1"/>
  <c r="BF135" i="15" s="1"/>
  <c r="BG135" i="15" s="1"/>
  <c r="BH135" i="15" s="1"/>
  <c r="BI135" i="15" s="1"/>
  <c r="BJ135" i="15" s="1"/>
  <c r="BK135" i="15" s="1"/>
  <c r="BL135" i="15" s="1"/>
  <c r="BM135" i="15" s="1"/>
  <c r="BN135" i="15" s="1"/>
  <c r="Z133" i="15"/>
  <c r="AA133" i="15" s="1"/>
  <c r="AB133" i="15" s="1"/>
  <c r="AC133" i="15" s="1"/>
  <c r="AD133" i="15" s="1"/>
  <c r="AE133" i="15" s="1"/>
  <c r="AF133" i="15" s="1"/>
  <c r="AG133" i="15" s="1"/>
  <c r="AH133" i="15" s="1"/>
  <c r="AI133" i="15" s="1"/>
  <c r="AJ133" i="15" s="1"/>
  <c r="AK133" i="15" s="1"/>
  <c r="AL133" i="15" s="1"/>
  <c r="AM133" i="15" s="1"/>
  <c r="AN133" i="15" s="1"/>
  <c r="AO133" i="15" s="1"/>
  <c r="AP133" i="15" s="1"/>
  <c r="AQ133" i="15" s="1"/>
  <c r="AR133" i="15" s="1"/>
  <c r="AS133" i="15" s="1"/>
  <c r="AT133" i="15" s="1"/>
  <c r="AU133" i="15" s="1"/>
  <c r="AV133" i="15" s="1"/>
  <c r="AW133" i="15" s="1"/>
  <c r="AX133" i="15" s="1"/>
  <c r="AY133" i="15" s="1"/>
  <c r="AZ133" i="15" s="1"/>
  <c r="BA133" i="15" s="1"/>
  <c r="BB133" i="15" s="1"/>
  <c r="BC133" i="15" s="1"/>
  <c r="BD133" i="15" s="1"/>
  <c r="BE133" i="15" s="1"/>
  <c r="BF133" i="15" s="1"/>
  <c r="BG133" i="15" s="1"/>
  <c r="BH133" i="15" s="1"/>
  <c r="BI133" i="15" s="1"/>
  <c r="BJ133" i="15" s="1"/>
  <c r="BK133" i="15" s="1"/>
  <c r="BL133" i="15" s="1"/>
  <c r="BM133" i="15" s="1"/>
  <c r="BN133" i="15" s="1"/>
  <c r="Z132" i="15"/>
  <c r="AA132" i="15" s="1"/>
  <c r="AB132" i="15" s="1"/>
  <c r="AC132" i="15" s="1"/>
  <c r="AD132" i="15" s="1"/>
  <c r="AE132" i="15" s="1"/>
  <c r="AF132" i="15" s="1"/>
  <c r="AG132" i="15" s="1"/>
  <c r="AH132" i="15" s="1"/>
  <c r="AI132" i="15" s="1"/>
  <c r="AJ132" i="15" s="1"/>
  <c r="AK132" i="15" s="1"/>
  <c r="AL132" i="15" s="1"/>
  <c r="AM132" i="15" s="1"/>
  <c r="AN132" i="15" s="1"/>
  <c r="AO132" i="15" s="1"/>
  <c r="AP132" i="15" s="1"/>
  <c r="AQ132" i="15" s="1"/>
  <c r="AR132" i="15" s="1"/>
  <c r="AS132" i="15" s="1"/>
  <c r="AT132" i="15" s="1"/>
  <c r="AU132" i="15" s="1"/>
  <c r="AV132" i="15" s="1"/>
  <c r="AW132" i="15" s="1"/>
  <c r="AX132" i="15" s="1"/>
  <c r="AY132" i="15" s="1"/>
  <c r="AZ132" i="15" s="1"/>
  <c r="BA132" i="15" s="1"/>
  <c r="BB132" i="15" s="1"/>
  <c r="BC132" i="15" s="1"/>
  <c r="BD132" i="15" s="1"/>
  <c r="BE132" i="15" s="1"/>
  <c r="BF132" i="15" s="1"/>
  <c r="BG132" i="15" s="1"/>
  <c r="BH132" i="15" s="1"/>
  <c r="BI132" i="15" s="1"/>
  <c r="BJ132" i="15" s="1"/>
  <c r="BK132" i="15" s="1"/>
  <c r="BL132" i="15" s="1"/>
  <c r="BM132" i="15" s="1"/>
  <c r="BN132" i="15" s="1"/>
  <c r="Z131" i="15"/>
  <c r="Y130" i="15"/>
  <c r="U129" i="15"/>
  <c r="V129" i="15" s="1"/>
  <c r="W129" i="15" s="1"/>
  <c r="X129" i="15" s="1"/>
  <c r="S128" i="15"/>
  <c r="T128" i="15" s="1"/>
  <c r="U128" i="15" s="1"/>
  <c r="V128" i="15" s="1"/>
  <c r="W128" i="15" s="1"/>
  <c r="X128" i="15" s="1"/>
  <c r="Y128" i="15" s="1"/>
  <c r="Z128" i="15" s="1"/>
  <c r="AA128" i="15" s="1"/>
  <c r="AB128" i="15" s="1"/>
  <c r="AC128" i="15" s="1"/>
  <c r="V127" i="15"/>
  <c r="W127" i="15" s="1"/>
  <c r="X127" i="15" s="1"/>
  <c r="Y127" i="15" s="1"/>
  <c r="Z127" i="15" s="1"/>
  <c r="AA127" i="15" s="1"/>
  <c r="AB127" i="15" s="1"/>
  <c r="AC127" i="15" s="1"/>
  <c r="AD127" i="15" s="1"/>
  <c r="AE127" i="15" s="1"/>
  <c r="AF127" i="15" s="1"/>
  <c r="AG127" i="15" s="1"/>
  <c r="AH127" i="15" s="1"/>
  <c r="AI127" i="15" s="1"/>
  <c r="AJ127" i="15" s="1"/>
  <c r="AK127" i="15" s="1"/>
  <c r="AL127" i="15" s="1"/>
  <c r="AM127" i="15" s="1"/>
  <c r="AN127" i="15" s="1"/>
  <c r="AO127" i="15" s="1"/>
  <c r="AP127" i="15" s="1"/>
  <c r="AQ127" i="15" s="1"/>
  <c r="AR127" i="15" s="1"/>
  <c r="AS127" i="15" s="1"/>
  <c r="AT127" i="15" s="1"/>
  <c r="AU127" i="15" s="1"/>
  <c r="AV127" i="15" s="1"/>
  <c r="AW127" i="15" s="1"/>
  <c r="AX127" i="15" s="1"/>
  <c r="AY127" i="15" s="1"/>
  <c r="AZ127" i="15" s="1"/>
  <c r="BA127" i="15" s="1"/>
  <c r="BB127" i="15" s="1"/>
  <c r="BC127" i="15" s="1"/>
  <c r="BD127" i="15" s="1"/>
  <c r="BE127" i="15" s="1"/>
  <c r="BF127" i="15" s="1"/>
  <c r="BG127" i="15" s="1"/>
  <c r="BH127" i="15" s="1"/>
  <c r="BI127" i="15" s="1"/>
  <c r="BJ127" i="15" s="1"/>
  <c r="BK127" i="15" s="1"/>
  <c r="BL127" i="15" s="1"/>
  <c r="BM127" i="15" s="1"/>
  <c r="BN127" i="15" s="1"/>
  <c r="S126" i="15"/>
  <c r="T126" i="15" s="1"/>
  <c r="W125" i="15"/>
  <c r="X125" i="15" s="1"/>
  <c r="O252" i="15"/>
  <c r="O188" i="15"/>
  <c r="AP210" i="15" l="1"/>
  <c r="AQ210" i="15" s="1"/>
  <c r="AR210" i="15" s="1"/>
  <c r="AS210" i="15" s="1"/>
  <c r="AT210" i="15" s="1"/>
  <c r="AU210" i="15" s="1"/>
  <c r="AV210" i="15" s="1"/>
  <c r="AW210" i="15" s="1"/>
  <c r="AX210" i="15" s="1"/>
  <c r="AY210" i="15" s="1"/>
  <c r="AZ210" i="15" s="1"/>
  <c r="BA210" i="15" s="1"/>
  <c r="BB210" i="15" s="1"/>
  <c r="BC210" i="15" s="1"/>
  <c r="BD210" i="15" s="1"/>
  <c r="BE210" i="15" s="1"/>
  <c r="BF210" i="15" s="1"/>
  <c r="BG210" i="15" s="1"/>
  <c r="BH210" i="15" s="1"/>
  <c r="BI210" i="15" s="1"/>
  <c r="BJ210" i="15" s="1"/>
  <c r="BK210" i="15" s="1"/>
  <c r="BL210" i="15" s="1"/>
  <c r="BM210" i="15" s="1"/>
  <c r="BN210" i="15" s="1"/>
  <c r="BD225" i="15"/>
  <c r="BE225" i="15" s="1"/>
  <c r="BF225" i="15" s="1"/>
  <c r="AB261" i="15"/>
  <c r="AC261" i="15" s="1"/>
  <c r="AD261" i="15" s="1"/>
  <c r="AE261" i="15" s="1"/>
  <c r="AF261" i="15" s="1"/>
  <c r="AG261" i="15" s="1"/>
  <c r="AH261" i="15" s="1"/>
  <c r="AI261" i="15" s="1"/>
  <c r="AJ261" i="15" s="1"/>
  <c r="AK261" i="15" s="1"/>
  <c r="AL261" i="15" s="1"/>
  <c r="AM261" i="15" s="1"/>
  <c r="AN261" i="15" s="1"/>
  <c r="AO261" i="15" s="1"/>
  <c r="AP261" i="15" s="1"/>
  <c r="AQ261" i="15" s="1"/>
  <c r="AV257" i="15"/>
  <c r="AW257" i="15" s="1"/>
  <c r="AX257" i="15" s="1"/>
  <c r="AY257" i="15" s="1"/>
  <c r="AZ257" i="15" s="1"/>
  <c r="BA257" i="15" s="1"/>
  <c r="BB257" i="15" s="1"/>
  <c r="BC257" i="15" s="1"/>
  <c r="BD257" i="15" s="1"/>
  <c r="BE257" i="15" s="1"/>
  <c r="BF257" i="15" s="1"/>
  <c r="BG257" i="15" s="1"/>
  <c r="BH257" i="15" s="1"/>
  <c r="BI257" i="15" s="1"/>
  <c r="BJ257" i="15" s="1"/>
  <c r="BK257" i="15" s="1"/>
  <c r="BL257" i="15" s="1"/>
  <c r="BM257" i="15" s="1"/>
  <c r="BN257" i="15" s="1"/>
  <c r="BE223" i="15"/>
  <c r="BF223" i="15" s="1"/>
  <c r="BG223" i="15" s="1"/>
  <c r="BH223" i="15" s="1"/>
  <c r="BI223" i="15" s="1"/>
  <c r="BJ223" i="15" s="1"/>
  <c r="BK223" i="15" s="1"/>
  <c r="BL223" i="15" s="1"/>
  <c r="BM223" i="15" s="1"/>
  <c r="BN223" i="15" s="1"/>
  <c r="AU154" i="15"/>
  <c r="Y129" i="15"/>
  <c r="Z129" i="15" s="1"/>
  <c r="AA129" i="15" s="1"/>
  <c r="AB129" i="15" s="1"/>
  <c r="AC129" i="15" s="1"/>
  <c r="AD129" i="15" s="1"/>
  <c r="AE129" i="15" s="1"/>
  <c r="AF129" i="15" s="1"/>
  <c r="AG129" i="15" s="1"/>
  <c r="AH129" i="15" s="1"/>
  <c r="AI129" i="15" s="1"/>
  <c r="AJ129" i="15" s="1"/>
  <c r="AK129" i="15" s="1"/>
  <c r="AL129" i="15" s="1"/>
  <c r="AM129" i="15" s="1"/>
  <c r="AN129" i="15" s="1"/>
  <c r="AO129" i="15" s="1"/>
  <c r="AP129" i="15" s="1"/>
  <c r="AQ129" i="15" s="1"/>
  <c r="AR129" i="15" s="1"/>
  <c r="AS129" i="15" s="1"/>
  <c r="AT129" i="15" s="1"/>
  <c r="AU129" i="15" s="1"/>
  <c r="AV129" i="15" s="1"/>
  <c r="AW129" i="15" s="1"/>
  <c r="AX129" i="15" s="1"/>
  <c r="AY129" i="15" s="1"/>
  <c r="AZ129" i="15" s="1"/>
  <c r="BA129" i="15" s="1"/>
  <c r="BB129" i="15" s="1"/>
  <c r="BC129" i="15" s="1"/>
  <c r="BD129" i="15" s="1"/>
  <c r="BE129" i="15" s="1"/>
  <c r="BF129" i="15" s="1"/>
  <c r="BG129" i="15" s="1"/>
  <c r="BH129" i="15" s="1"/>
  <c r="BI129" i="15" s="1"/>
  <c r="BJ129" i="15" s="1"/>
  <c r="BK129" i="15" s="1"/>
  <c r="BL129" i="15" s="1"/>
  <c r="BM129" i="15" s="1"/>
  <c r="BN129" i="15" s="1"/>
  <c r="AO272" i="15"/>
  <c r="AP272" i="15" s="1"/>
  <c r="AQ272" i="15" s="1"/>
  <c r="AR272" i="15" s="1"/>
  <c r="AS272" i="15" s="1"/>
  <c r="AT272" i="15" s="1"/>
  <c r="AU272" i="15" s="1"/>
  <c r="AV272" i="15" s="1"/>
  <c r="AW272" i="15" s="1"/>
  <c r="AX272" i="15" s="1"/>
  <c r="AY272" i="15" s="1"/>
  <c r="AZ272" i="15" s="1"/>
  <c r="BA272" i="15" s="1"/>
  <c r="BB272" i="15" s="1"/>
  <c r="BC272" i="15" s="1"/>
  <c r="BD272" i="15" s="1"/>
  <c r="BE272" i="15" s="1"/>
  <c r="BF272" i="15" s="1"/>
  <c r="BG272" i="15" s="1"/>
  <c r="BH272" i="15" s="1"/>
  <c r="BI272" i="15" s="1"/>
  <c r="BJ272" i="15" s="1"/>
  <c r="AA256" i="15"/>
  <c r="AB256" i="15" s="1"/>
  <c r="BL299" i="15"/>
  <c r="BL298" i="15"/>
  <c r="BM298" i="15" s="1"/>
  <c r="BN298" i="15" s="1"/>
  <c r="BK296" i="15"/>
  <c r="BI295" i="15"/>
  <c r="BI293" i="15"/>
  <c r="BJ293" i="15" s="1"/>
  <c r="BK293" i="15" s="1"/>
  <c r="BL293" i="15" s="1"/>
  <c r="BM293" i="15" s="1"/>
  <c r="BN293" i="15" s="1"/>
  <c r="BH292" i="15"/>
  <c r="BH291" i="15"/>
  <c r="BI291" i="15" s="1"/>
  <c r="BJ291" i="15" s="1"/>
  <c r="BK291" i="15" s="1"/>
  <c r="BL291" i="15" s="1"/>
  <c r="BM291" i="15" s="1"/>
  <c r="BN291" i="15" s="1"/>
  <c r="BB290" i="15"/>
  <c r="BA289" i="15"/>
  <c r="BC288" i="15"/>
  <c r="AW286" i="15"/>
  <c r="AX286" i="15" s="1"/>
  <c r="AW285" i="15"/>
  <c r="AY284" i="15"/>
  <c r="AV283" i="15"/>
  <c r="AW283" i="15" s="1"/>
  <c r="AU282" i="15"/>
  <c r="AV282" i="15" s="1"/>
  <c r="AW282" i="15" s="1"/>
  <c r="AX282" i="15" s="1"/>
  <c r="AY282" i="15" s="1"/>
  <c r="AZ282" i="15" s="1"/>
  <c r="BA282" i="15" s="1"/>
  <c r="BB282" i="15" s="1"/>
  <c r="BC282" i="15" s="1"/>
  <c r="BD282" i="15" s="1"/>
  <c r="BE282" i="15" s="1"/>
  <c r="BF282" i="15" s="1"/>
  <c r="BG282" i="15" s="1"/>
  <c r="BH282" i="15" s="1"/>
  <c r="BI282" i="15" s="1"/>
  <c r="BJ282" i="15" s="1"/>
  <c r="BK282" i="15" s="1"/>
  <c r="BL282" i="15" s="1"/>
  <c r="BM282" i="15" s="1"/>
  <c r="BN282" i="15" s="1"/>
  <c r="AR281" i="15"/>
  <c r="AW279" i="15"/>
  <c r="AX279" i="15" s="1"/>
  <c r="AY279" i="15" s="1"/>
  <c r="AZ279" i="15" s="1"/>
  <c r="BA279" i="15" s="1"/>
  <c r="BB279" i="15" s="1"/>
  <c r="BC279" i="15" s="1"/>
  <c r="BD279" i="15" s="1"/>
  <c r="BE279" i="15" s="1"/>
  <c r="BF279" i="15" s="1"/>
  <c r="BG279" i="15" s="1"/>
  <c r="BH279" i="15" s="1"/>
  <c r="BI279" i="15" s="1"/>
  <c r="BJ279" i="15" s="1"/>
  <c r="BK279" i="15" s="1"/>
  <c r="BL279" i="15" s="1"/>
  <c r="BM279" i="15" s="1"/>
  <c r="BN279" i="15" s="1"/>
  <c r="AT278" i="15"/>
  <c r="AU278" i="15" s="1"/>
  <c r="AV278" i="15" s="1"/>
  <c r="AW278" i="15" s="1"/>
  <c r="AX278" i="15" s="1"/>
  <c r="AY278" i="15" s="1"/>
  <c r="AZ278" i="15" s="1"/>
  <c r="AU277" i="15"/>
  <c r="AV277" i="15" s="1"/>
  <c r="AW277" i="15" s="1"/>
  <c r="AX277" i="15" s="1"/>
  <c r="AY277" i="15" s="1"/>
  <c r="AZ277" i="15" s="1"/>
  <c r="BA277" i="15" s="1"/>
  <c r="BB277" i="15" s="1"/>
  <c r="BC277" i="15" s="1"/>
  <c r="BD277" i="15" s="1"/>
  <c r="BE277" i="15" s="1"/>
  <c r="BF277" i="15" s="1"/>
  <c r="BG277" i="15" s="1"/>
  <c r="BH277" i="15" s="1"/>
  <c r="BI277" i="15" s="1"/>
  <c r="BJ277" i="15" s="1"/>
  <c r="BK277" i="15" s="1"/>
  <c r="BL277" i="15" s="1"/>
  <c r="BM277" i="15" s="1"/>
  <c r="BN277" i="15" s="1"/>
  <c r="BF275" i="15"/>
  <c r="BG275" i="15" s="1"/>
  <c r="BH275" i="15" s="1"/>
  <c r="BI275" i="15" s="1"/>
  <c r="BJ275" i="15" s="1"/>
  <c r="BK275" i="15" s="1"/>
  <c r="BL275" i="15" s="1"/>
  <c r="BM275" i="15" s="1"/>
  <c r="BN275" i="15" s="1"/>
  <c r="AL274" i="15"/>
  <c r="AN273" i="15"/>
  <c r="AN270" i="15"/>
  <c r="AO270" i="15" s="1"/>
  <c r="AP270" i="15" s="1"/>
  <c r="AQ270" i="15" s="1"/>
  <c r="AR270" i="15" s="1"/>
  <c r="AS270" i="15" s="1"/>
  <c r="AT270" i="15" s="1"/>
  <c r="AU270" i="15" s="1"/>
  <c r="AV270" i="15" s="1"/>
  <c r="AW270" i="15" s="1"/>
  <c r="AX270" i="15" s="1"/>
  <c r="AY270" i="15" s="1"/>
  <c r="AZ270" i="15" s="1"/>
  <c r="BA270" i="15" s="1"/>
  <c r="BB270" i="15" s="1"/>
  <c r="BC270" i="15" s="1"/>
  <c r="BD270" i="15" s="1"/>
  <c r="BE270" i="15" s="1"/>
  <c r="BF270" i="15" s="1"/>
  <c r="BG270" i="15" s="1"/>
  <c r="BH270" i="15" s="1"/>
  <c r="BI270" i="15" s="1"/>
  <c r="BJ270" i="15" s="1"/>
  <c r="BK270" i="15" s="1"/>
  <c r="BL270" i="15" s="1"/>
  <c r="BM270" i="15" s="1"/>
  <c r="BN270" i="15" s="1"/>
  <c r="AJ267" i="15"/>
  <c r="AE266" i="15"/>
  <c r="AF266" i="15" s="1"/>
  <c r="AG266" i="15" s="1"/>
  <c r="AH266" i="15" s="1"/>
  <c r="AI266" i="15" s="1"/>
  <c r="AJ266" i="15" s="1"/>
  <c r="AK266" i="15" s="1"/>
  <c r="AL266" i="15" s="1"/>
  <c r="AM266" i="15" s="1"/>
  <c r="AN266" i="15" s="1"/>
  <c r="AO266" i="15" s="1"/>
  <c r="AP266" i="15" s="1"/>
  <c r="AQ266" i="15" s="1"/>
  <c r="AR266" i="15" s="1"/>
  <c r="AS266" i="15" s="1"/>
  <c r="AT266" i="15" s="1"/>
  <c r="AU266" i="15" s="1"/>
  <c r="AV266" i="15" s="1"/>
  <c r="AW266" i="15" s="1"/>
  <c r="AX266" i="15" s="1"/>
  <c r="AY266" i="15" s="1"/>
  <c r="AZ266" i="15" s="1"/>
  <c r="BA266" i="15" s="1"/>
  <c r="BB266" i="15" s="1"/>
  <c r="BC266" i="15" s="1"/>
  <c r="BD266" i="15" s="1"/>
  <c r="BE266" i="15" s="1"/>
  <c r="BF266" i="15" s="1"/>
  <c r="BG266" i="15" s="1"/>
  <c r="BH266" i="15" s="1"/>
  <c r="BI266" i="15" s="1"/>
  <c r="BJ266" i="15" s="1"/>
  <c r="BK266" i="15" s="1"/>
  <c r="BL266" i="15" s="1"/>
  <c r="BM266" i="15" s="1"/>
  <c r="BN266" i="15" s="1"/>
  <c r="AD265" i="15"/>
  <c r="AE265" i="15" s="1"/>
  <c r="AD264" i="15"/>
  <c r="AE264" i="15" s="1"/>
  <c r="AF264" i="15" s="1"/>
  <c r="AG264" i="15" s="1"/>
  <c r="AH264" i="15" s="1"/>
  <c r="AI264" i="15" s="1"/>
  <c r="AJ264" i="15" s="1"/>
  <c r="AK264" i="15" s="1"/>
  <c r="AL264" i="15" s="1"/>
  <c r="AM264" i="15" s="1"/>
  <c r="AN264" i="15" s="1"/>
  <c r="AO264" i="15" s="1"/>
  <c r="AP264" i="15" s="1"/>
  <c r="AQ264" i="15" s="1"/>
  <c r="AR264" i="15" s="1"/>
  <c r="AS264" i="15" s="1"/>
  <c r="AT264" i="15" s="1"/>
  <c r="AU264" i="15" s="1"/>
  <c r="AV264" i="15" s="1"/>
  <c r="AW264" i="15" s="1"/>
  <c r="AX264" i="15" s="1"/>
  <c r="AY264" i="15" s="1"/>
  <c r="AZ264" i="15" s="1"/>
  <c r="BA264" i="15" s="1"/>
  <c r="BB264" i="15" s="1"/>
  <c r="BC264" i="15" s="1"/>
  <c r="BD264" i="15" s="1"/>
  <c r="BE264" i="15" s="1"/>
  <c r="BF264" i="15" s="1"/>
  <c r="BG264" i="15" s="1"/>
  <c r="BH264" i="15" s="1"/>
  <c r="BI264" i="15" s="1"/>
  <c r="BJ264" i="15" s="1"/>
  <c r="BK264" i="15" s="1"/>
  <c r="BL264" i="15" s="1"/>
  <c r="BM264" i="15" s="1"/>
  <c r="BN264" i="15" s="1"/>
  <c r="AB262" i="15"/>
  <c r="AB260" i="15"/>
  <c r="AC260" i="15" s="1"/>
  <c r="AD260" i="15" s="1"/>
  <c r="Y259" i="15"/>
  <c r="Z259" i="15" s="1"/>
  <c r="AA259" i="15" s="1"/>
  <c r="AB259" i="15" s="1"/>
  <c r="W258" i="15"/>
  <c r="X258" i="15" s="1"/>
  <c r="U255" i="15"/>
  <c r="V255" i="15" s="1"/>
  <c r="W255" i="15" s="1"/>
  <c r="X255" i="15" s="1"/>
  <c r="Y255" i="15" s="1"/>
  <c r="Z255" i="15" s="1"/>
  <c r="AA255" i="15" s="1"/>
  <c r="AB255" i="15" s="1"/>
  <c r="AC255" i="15" s="1"/>
  <c r="AD255" i="15" s="1"/>
  <c r="AE255" i="15" s="1"/>
  <c r="AF255" i="15" s="1"/>
  <c r="AG255" i="15" s="1"/>
  <c r="AH255" i="15" s="1"/>
  <c r="AI255" i="15" s="1"/>
  <c r="AJ255" i="15" s="1"/>
  <c r="AK255" i="15" s="1"/>
  <c r="AL255" i="15" s="1"/>
  <c r="AM255" i="15" s="1"/>
  <c r="AN255" i="15" s="1"/>
  <c r="AO255" i="15" s="1"/>
  <c r="AP255" i="15" s="1"/>
  <c r="AQ255" i="15" s="1"/>
  <c r="AR255" i="15" s="1"/>
  <c r="AS255" i="15" s="1"/>
  <c r="AT255" i="15" s="1"/>
  <c r="AU255" i="15" s="1"/>
  <c r="AV255" i="15" s="1"/>
  <c r="AW255" i="15" s="1"/>
  <c r="AX255" i="15" s="1"/>
  <c r="AY255" i="15" s="1"/>
  <c r="AZ255" i="15" s="1"/>
  <c r="BA255" i="15" s="1"/>
  <c r="BB255" i="15" s="1"/>
  <c r="BC255" i="15" s="1"/>
  <c r="BD255" i="15" s="1"/>
  <c r="BE255" i="15" s="1"/>
  <c r="BF255" i="15" s="1"/>
  <c r="BG255" i="15" s="1"/>
  <c r="BH255" i="15" s="1"/>
  <c r="BI255" i="15" s="1"/>
  <c r="BJ255" i="15" s="1"/>
  <c r="BK255" i="15" s="1"/>
  <c r="BL255" i="15" s="1"/>
  <c r="BM255" i="15" s="1"/>
  <c r="BN255" i="15" s="1"/>
  <c r="AX254" i="15"/>
  <c r="AY254" i="15" s="1"/>
  <c r="AZ254" i="15" s="1"/>
  <c r="BA254" i="15" s="1"/>
  <c r="BB254" i="15" s="1"/>
  <c r="BC254" i="15" s="1"/>
  <c r="BD254" i="15" s="1"/>
  <c r="BE254" i="15" s="1"/>
  <c r="BF254" i="15" s="1"/>
  <c r="BG254" i="15" s="1"/>
  <c r="BH254" i="15" s="1"/>
  <c r="BI254" i="15" s="1"/>
  <c r="BJ254" i="15" s="1"/>
  <c r="BK254" i="15" s="1"/>
  <c r="BL254" i="15" s="1"/>
  <c r="BM254" i="15" s="1"/>
  <c r="BN254" i="15" s="1"/>
  <c r="Q253" i="15"/>
  <c r="R253" i="15" s="1"/>
  <c r="S253" i="15" s="1"/>
  <c r="T253" i="15" s="1"/>
  <c r="U253" i="15" s="1"/>
  <c r="V253" i="15" s="1"/>
  <c r="W253" i="15" s="1"/>
  <c r="X253" i="15" s="1"/>
  <c r="Y253" i="15" s="1"/>
  <c r="Z253" i="15" s="1"/>
  <c r="AA253" i="15" s="1"/>
  <c r="AB253" i="15" s="1"/>
  <c r="AC253" i="15" s="1"/>
  <c r="AD253" i="15" s="1"/>
  <c r="AE253" i="15" s="1"/>
  <c r="AF253" i="15" s="1"/>
  <c r="AG253" i="15" s="1"/>
  <c r="AH253" i="15" s="1"/>
  <c r="AI253" i="15" s="1"/>
  <c r="AJ253" i="15" s="1"/>
  <c r="AK253" i="15" s="1"/>
  <c r="AL253" i="15" s="1"/>
  <c r="AM253" i="15" s="1"/>
  <c r="AN253" i="15" s="1"/>
  <c r="AO253" i="15" s="1"/>
  <c r="AP253" i="15" s="1"/>
  <c r="AQ253" i="15" s="1"/>
  <c r="AR253" i="15" s="1"/>
  <c r="AS253" i="15" s="1"/>
  <c r="AT253" i="15" s="1"/>
  <c r="AU253" i="15" s="1"/>
  <c r="AV253" i="15" s="1"/>
  <c r="AW253" i="15" s="1"/>
  <c r="AX253" i="15" s="1"/>
  <c r="AY253" i="15" s="1"/>
  <c r="AZ253" i="15" s="1"/>
  <c r="BA253" i="15" s="1"/>
  <c r="BB253" i="15" s="1"/>
  <c r="BC253" i="15" s="1"/>
  <c r="BD253" i="15" s="1"/>
  <c r="BE253" i="15" s="1"/>
  <c r="BF253" i="15" s="1"/>
  <c r="BG253" i="15" s="1"/>
  <c r="BH253" i="15" s="1"/>
  <c r="BI253" i="15" s="1"/>
  <c r="BJ253" i="15" s="1"/>
  <c r="BK253" i="15" s="1"/>
  <c r="BL253" i="15" s="1"/>
  <c r="BM253" i="15" s="1"/>
  <c r="BN253" i="15" s="1"/>
  <c r="AC200" i="15"/>
  <c r="AD200" i="15" s="1"/>
  <c r="AE200" i="15" s="1"/>
  <c r="AF200" i="15" s="1"/>
  <c r="BE227" i="15"/>
  <c r="BF227" i="15" s="1"/>
  <c r="BG227" i="15" s="1"/>
  <c r="BH227" i="15" s="1"/>
  <c r="BI227" i="15" s="1"/>
  <c r="BJ227" i="15" s="1"/>
  <c r="BK227" i="15" s="1"/>
  <c r="BL227" i="15" s="1"/>
  <c r="BM227" i="15" s="1"/>
  <c r="BN227" i="15" s="1"/>
  <c r="AY156" i="15"/>
  <c r="AZ156" i="15" s="1"/>
  <c r="BA156" i="15" s="1"/>
  <c r="AC134" i="15"/>
  <c r="AP147" i="15"/>
  <c r="BN236" i="15"/>
  <c r="BM235" i="15"/>
  <c r="BL234" i="15"/>
  <c r="BM234" i="15" s="1"/>
  <c r="BN234" i="15" s="1"/>
  <c r="BH231" i="15"/>
  <c r="BI231" i="15" s="1"/>
  <c r="BJ231" i="15" s="1"/>
  <c r="BK231" i="15" s="1"/>
  <c r="BL231" i="15" s="1"/>
  <c r="BM231" i="15" s="1"/>
  <c r="BN231" i="15" s="1"/>
  <c r="BI228" i="15"/>
  <c r="BJ228" i="15" s="1"/>
  <c r="BK228" i="15" s="1"/>
  <c r="BL228" i="15" s="1"/>
  <c r="BM228" i="15" s="1"/>
  <c r="BN228" i="15" s="1"/>
  <c r="BF226" i="15"/>
  <c r="BG226" i="15" s="1"/>
  <c r="BH226" i="15" s="1"/>
  <c r="BI226" i="15" s="1"/>
  <c r="BJ226" i="15" s="1"/>
  <c r="BK226" i="15" s="1"/>
  <c r="BL226" i="15" s="1"/>
  <c r="BM226" i="15" s="1"/>
  <c r="BN226" i="15" s="1"/>
  <c r="BA224" i="15"/>
  <c r="AZ222" i="15"/>
  <c r="BA222" i="15" s="1"/>
  <c r="BB222" i="15" s="1"/>
  <c r="AZ221" i="15"/>
  <c r="BA221" i="15" s="1"/>
  <c r="BB221" i="15" s="1"/>
  <c r="BC221" i="15" s="1"/>
  <c r="BD221" i="15" s="1"/>
  <c r="BE221" i="15" s="1"/>
  <c r="BF221" i="15" s="1"/>
  <c r="BG221" i="15" s="1"/>
  <c r="BH221" i="15" s="1"/>
  <c r="BI221" i="15" s="1"/>
  <c r="BJ221" i="15" s="1"/>
  <c r="BK221" i="15" s="1"/>
  <c r="BL221" i="15" s="1"/>
  <c r="BM221" i="15" s="1"/>
  <c r="BN221" i="15" s="1"/>
  <c r="AW220" i="15"/>
  <c r="AX220" i="15" s="1"/>
  <c r="AY220" i="15" s="1"/>
  <c r="AZ220" i="15" s="1"/>
  <c r="BA220" i="15" s="1"/>
  <c r="BB220" i="15" s="1"/>
  <c r="BC220" i="15" s="1"/>
  <c r="BD220" i="15" s="1"/>
  <c r="BE220" i="15" s="1"/>
  <c r="BF220" i="15" s="1"/>
  <c r="BG220" i="15" s="1"/>
  <c r="BH220" i="15" s="1"/>
  <c r="BI220" i="15" s="1"/>
  <c r="BJ220" i="15" s="1"/>
  <c r="BK220" i="15" s="1"/>
  <c r="BL220" i="15" s="1"/>
  <c r="BM220" i="15" s="1"/>
  <c r="BN220" i="15" s="1"/>
  <c r="AW219" i="15"/>
  <c r="AX219" i="15" s="1"/>
  <c r="AY219" i="15" s="1"/>
  <c r="AZ219" i="15" s="1"/>
  <c r="BA219" i="15" s="1"/>
  <c r="BB219" i="15" s="1"/>
  <c r="BC219" i="15" s="1"/>
  <c r="BD219" i="15" s="1"/>
  <c r="BE219" i="15" s="1"/>
  <c r="BF219" i="15" s="1"/>
  <c r="BG219" i="15" s="1"/>
  <c r="BH219" i="15" s="1"/>
  <c r="BI219" i="15" s="1"/>
  <c r="BJ219" i="15" s="1"/>
  <c r="BK219" i="15" s="1"/>
  <c r="BL219" i="15" s="1"/>
  <c r="BM219" i="15" s="1"/>
  <c r="BN219" i="15" s="1"/>
  <c r="AU218" i="15"/>
  <c r="AV218" i="15" s="1"/>
  <c r="AW218" i="15" s="1"/>
  <c r="AX218" i="15" s="1"/>
  <c r="AY218" i="15" s="1"/>
  <c r="AZ218" i="15" s="1"/>
  <c r="BA218" i="15" s="1"/>
  <c r="BB218" i="15" s="1"/>
  <c r="BC218" i="15" s="1"/>
  <c r="BD218" i="15" s="1"/>
  <c r="BE218" i="15" s="1"/>
  <c r="BF218" i="15" s="1"/>
  <c r="BG218" i="15" s="1"/>
  <c r="BH218" i="15" s="1"/>
  <c r="BI218" i="15" s="1"/>
  <c r="BJ218" i="15" s="1"/>
  <c r="BK218" i="15" s="1"/>
  <c r="BL218" i="15" s="1"/>
  <c r="BM218" i="15" s="1"/>
  <c r="BN218" i="15" s="1"/>
  <c r="AV217" i="15"/>
  <c r="AW217" i="15" s="1"/>
  <c r="AX217" i="15" s="1"/>
  <c r="AY217" i="15" s="1"/>
  <c r="AZ217" i="15" s="1"/>
  <c r="BA217" i="15" s="1"/>
  <c r="BB217" i="15" s="1"/>
  <c r="BC217" i="15" s="1"/>
  <c r="BD217" i="15" s="1"/>
  <c r="BE217" i="15" s="1"/>
  <c r="BF217" i="15" s="1"/>
  <c r="BG217" i="15" s="1"/>
  <c r="BH217" i="15" s="1"/>
  <c r="BI217" i="15" s="1"/>
  <c r="BJ217" i="15" s="1"/>
  <c r="BK217" i="15" s="1"/>
  <c r="BL217" i="15" s="1"/>
  <c r="BM217" i="15" s="1"/>
  <c r="BN217" i="15" s="1"/>
  <c r="AX216" i="15"/>
  <c r="AY216" i="15" s="1"/>
  <c r="AZ216" i="15" s="1"/>
  <c r="BA216" i="15" s="1"/>
  <c r="BB216" i="15" s="1"/>
  <c r="BC216" i="15" s="1"/>
  <c r="BD216" i="15" s="1"/>
  <c r="BE216" i="15" s="1"/>
  <c r="BF216" i="15" s="1"/>
  <c r="BG216" i="15" s="1"/>
  <c r="BH216" i="15" s="1"/>
  <c r="BI216" i="15" s="1"/>
  <c r="BJ216" i="15" s="1"/>
  <c r="BK216" i="15" s="1"/>
  <c r="BL216" i="15" s="1"/>
  <c r="BM216" i="15" s="1"/>
  <c r="BN216" i="15" s="1"/>
  <c r="AO214" i="15"/>
  <c r="AT213" i="15"/>
  <c r="AU213" i="15" s="1"/>
  <c r="AV213" i="15" s="1"/>
  <c r="AW213" i="15" s="1"/>
  <c r="AX213" i="15" s="1"/>
  <c r="AY213" i="15" s="1"/>
  <c r="AZ213" i="15" s="1"/>
  <c r="BA213" i="15" s="1"/>
  <c r="BB213" i="15" s="1"/>
  <c r="BC213" i="15" s="1"/>
  <c r="BD213" i="15" s="1"/>
  <c r="BE213" i="15" s="1"/>
  <c r="BF213" i="15" s="1"/>
  <c r="BG213" i="15" s="1"/>
  <c r="BH213" i="15" s="1"/>
  <c r="BI213" i="15" s="1"/>
  <c r="BJ213" i="15" s="1"/>
  <c r="BK213" i="15" s="1"/>
  <c r="BL213" i="15" s="1"/>
  <c r="BM213" i="15" s="1"/>
  <c r="BN213" i="15" s="1"/>
  <c r="AM212" i="15"/>
  <c r="AQ211" i="15"/>
  <c r="AS209" i="15"/>
  <c r="AT209" i="15" s="1"/>
  <c r="AU209" i="15" s="1"/>
  <c r="AV209" i="15" s="1"/>
  <c r="AW209" i="15" s="1"/>
  <c r="AX209" i="15" s="1"/>
  <c r="AY209" i="15" s="1"/>
  <c r="AZ209" i="15" s="1"/>
  <c r="BA209" i="15" s="1"/>
  <c r="BB209" i="15" s="1"/>
  <c r="BC209" i="15" s="1"/>
  <c r="BD209" i="15" s="1"/>
  <c r="BE209" i="15" s="1"/>
  <c r="BF209" i="15" s="1"/>
  <c r="BG209" i="15" s="1"/>
  <c r="BH209" i="15" s="1"/>
  <c r="BI209" i="15" s="1"/>
  <c r="BJ209" i="15" s="1"/>
  <c r="BK209" i="15" s="1"/>
  <c r="BL209" i="15" s="1"/>
  <c r="BM209" i="15" s="1"/>
  <c r="BN209" i="15" s="1"/>
  <c r="AM208" i="15"/>
  <c r="AN208" i="15" s="1"/>
  <c r="AO208" i="15" s="1"/>
  <c r="AP208" i="15" s="1"/>
  <c r="AQ208" i="15" s="1"/>
  <c r="AR208" i="15" s="1"/>
  <c r="AS208" i="15" s="1"/>
  <c r="AT208" i="15" s="1"/>
  <c r="AU208" i="15" s="1"/>
  <c r="AV208" i="15" s="1"/>
  <c r="AW208" i="15" s="1"/>
  <c r="AX208" i="15" s="1"/>
  <c r="AY208" i="15" s="1"/>
  <c r="AZ208" i="15" s="1"/>
  <c r="BA208" i="15" s="1"/>
  <c r="BB208" i="15" s="1"/>
  <c r="BC208" i="15" s="1"/>
  <c r="BD208" i="15" s="1"/>
  <c r="BE208" i="15" s="1"/>
  <c r="BF208" i="15" s="1"/>
  <c r="BG208" i="15" s="1"/>
  <c r="BH208" i="15" s="1"/>
  <c r="BI208" i="15" s="1"/>
  <c r="BJ208" i="15" s="1"/>
  <c r="BK208" i="15" s="1"/>
  <c r="BL208" i="15" s="1"/>
  <c r="BM208" i="15" s="1"/>
  <c r="BN208" i="15" s="1"/>
  <c r="AL206" i="15"/>
  <c r="AG204" i="15"/>
  <c r="AH204" i="15" s="1"/>
  <c r="AE203" i="15"/>
  <c r="AF203" i="15" s="1"/>
  <c r="AG203" i="15" s="1"/>
  <c r="AH203" i="15" s="1"/>
  <c r="AI203" i="15" s="1"/>
  <c r="AJ203" i="15" s="1"/>
  <c r="AK203" i="15" s="1"/>
  <c r="AL203" i="15" s="1"/>
  <c r="AM203" i="15" s="1"/>
  <c r="AN203" i="15" s="1"/>
  <c r="AO203" i="15" s="1"/>
  <c r="AP203" i="15" s="1"/>
  <c r="AQ203" i="15" s="1"/>
  <c r="AR203" i="15" s="1"/>
  <c r="AS203" i="15" s="1"/>
  <c r="AT203" i="15" s="1"/>
  <c r="AU203" i="15" s="1"/>
  <c r="AV203" i="15" s="1"/>
  <c r="AW203" i="15" s="1"/>
  <c r="AX203" i="15" s="1"/>
  <c r="AY203" i="15" s="1"/>
  <c r="AZ203" i="15" s="1"/>
  <c r="BA203" i="15" s="1"/>
  <c r="BB203" i="15" s="1"/>
  <c r="BC203" i="15" s="1"/>
  <c r="BD203" i="15" s="1"/>
  <c r="BE203" i="15" s="1"/>
  <c r="BF203" i="15" s="1"/>
  <c r="BG203" i="15" s="1"/>
  <c r="BH203" i="15" s="1"/>
  <c r="BI203" i="15" s="1"/>
  <c r="BJ203" i="15" s="1"/>
  <c r="BK203" i="15" s="1"/>
  <c r="BL203" i="15" s="1"/>
  <c r="BM203" i="15" s="1"/>
  <c r="BN203" i="15" s="1"/>
  <c r="AG202" i="15"/>
  <c r="AC201" i="15"/>
  <c r="AL199" i="15"/>
  <c r="AM199" i="15" s="1"/>
  <c r="AN199" i="15" s="1"/>
  <c r="AO199" i="15" s="1"/>
  <c r="AP199" i="15" s="1"/>
  <c r="AQ199" i="15" s="1"/>
  <c r="AR199" i="15" s="1"/>
  <c r="AS199" i="15" s="1"/>
  <c r="AT199" i="15" s="1"/>
  <c r="AU199" i="15" s="1"/>
  <c r="AV199" i="15" s="1"/>
  <c r="AW199" i="15" s="1"/>
  <c r="AX199" i="15" s="1"/>
  <c r="AY199" i="15" s="1"/>
  <c r="AZ199" i="15" s="1"/>
  <c r="BA199" i="15" s="1"/>
  <c r="BB199" i="15" s="1"/>
  <c r="BC199" i="15" s="1"/>
  <c r="BD199" i="15" s="1"/>
  <c r="BE199" i="15" s="1"/>
  <c r="BF199" i="15" s="1"/>
  <c r="BG199" i="15" s="1"/>
  <c r="BH199" i="15" s="1"/>
  <c r="BI199" i="15" s="1"/>
  <c r="BJ199" i="15" s="1"/>
  <c r="BK199" i="15" s="1"/>
  <c r="BL199" i="15" s="1"/>
  <c r="BM199" i="15" s="1"/>
  <c r="BN199" i="15" s="1"/>
  <c r="AC198" i="15"/>
  <c r="AD198" i="15" s="1"/>
  <c r="AE198" i="15" s="1"/>
  <c r="AF198" i="15" s="1"/>
  <c r="AG198" i="15" s="1"/>
  <c r="AH198" i="15" s="1"/>
  <c r="AI198" i="15" s="1"/>
  <c r="AJ198" i="15" s="1"/>
  <c r="AK198" i="15" s="1"/>
  <c r="AL198" i="15" s="1"/>
  <c r="AM198" i="15" s="1"/>
  <c r="AN198" i="15" s="1"/>
  <c r="AO198" i="15" s="1"/>
  <c r="AP198" i="15" s="1"/>
  <c r="AQ198" i="15" s="1"/>
  <c r="AR198" i="15" s="1"/>
  <c r="AS198" i="15" s="1"/>
  <c r="AT198" i="15" s="1"/>
  <c r="AU198" i="15" s="1"/>
  <c r="AV198" i="15" s="1"/>
  <c r="AW198" i="15" s="1"/>
  <c r="AX198" i="15" s="1"/>
  <c r="AY198" i="15" s="1"/>
  <c r="AZ198" i="15" s="1"/>
  <c r="BA198" i="15" s="1"/>
  <c r="BB198" i="15" s="1"/>
  <c r="BC198" i="15" s="1"/>
  <c r="BD198" i="15" s="1"/>
  <c r="BE198" i="15" s="1"/>
  <c r="BF198" i="15" s="1"/>
  <c r="BG198" i="15" s="1"/>
  <c r="BH198" i="15" s="1"/>
  <c r="BI198" i="15" s="1"/>
  <c r="BJ198" i="15" s="1"/>
  <c r="BK198" i="15" s="1"/>
  <c r="BL198" i="15" s="1"/>
  <c r="BM198" i="15" s="1"/>
  <c r="BN198" i="15" s="1"/>
  <c r="AI196" i="15"/>
  <c r="AJ196" i="15" s="1"/>
  <c r="AK196" i="15" s="1"/>
  <c r="AL196" i="15" s="1"/>
  <c r="AM196" i="15" s="1"/>
  <c r="AN196" i="15" s="1"/>
  <c r="AO196" i="15" s="1"/>
  <c r="AP196" i="15" s="1"/>
  <c r="AQ196" i="15" s="1"/>
  <c r="AR196" i="15" s="1"/>
  <c r="AS196" i="15" s="1"/>
  <c r="AT196" i="15" s="1"/>
  <c r="AU196" i="15" s="1"/>
  <c r="AV196" i="15" s="1"/>
  <c r="AW196" i="15" s="1"/>
  <c r="AX196" i="15" s="1"/>
  <c r="AY196" i="15" s="1"/>
  <c r="AZ196" i="15" s="1"/>
  <c r="BA196" i="15" s="1"/>
  <c r="BB196" i="15" s="1"/>
  <c r="BC196" i="15" s="1"/>
  <c r="BD196" i="15" s="1"/>
  <c r="BE196" i="15" s="1"/>
  <c r="BF196" i="15" s="1"/>
  <c r="BG196" i="15" s="1"/>
  <c r="BH196" i="15" s="1"/>
  <c r="BI196" i="15" s="1"/>
  <c r="BJ196" i="15" s="1"/>
  <c r="BK196" i="15" s="1"/>
  <c r="BL196" i="15" s="1"/>
  <c r="BM196" i="15" s="1"/>
  <c r="BN196" i="15" s="1"/>
  <c r="X195" i="15"/>
  <c r="Y195" i="15" s="1"/>
  <c r="V193" i="15"/>
  <c r="W193" i="15" s="1"/>
  <c r="X193" i="15" s="1"/>
  <c r="Y193" i="15" s="1"/>
  <c r="AF192" i="15"/>
  <c r="V191" i="15"/>
  <c r="W191" i="15" s="1"/>
  <c r="X191" i="15" s="1"/>
  <c r="Y191" i="15" s="1"/>
  <c r="Z191" i="15" s="1"/>
  <c r="AA191" i="15" s="1"/>
  <c r="AB191" i="15" s="1"/>
  <c r="AC191" i="15" s="1"/>
  <c r="U190" i="15"/>
  <c r="V190" i="15" s="1"/>
  <c r="W190" i="15" s="1"/>
  <c r="X190" i="15" s="1"/>
  <c r="Y190" i="15" s="1"/>
  <c r="Z190" i="15" s="1"/>
  <c r="AA190" i="15" s="1"/>
  <c r="AB190" i="15" s="1"/>
  <c r="AC190" i="15" s="1"/>
  <c r="AD190" i="15" s="1"/>
  <c r="AE190" i="15" s="1"/>
  <c r="AF190" i="15" s="1"/>
  <c r="AG190" i="15" s="1"/>
  <c r="AH190" i="15" s="1"/>
  <c r="AI190" i="15" s="1"/>
  <c r="AJ190" i="15" s="1"/>
  <c r="AK190" i="15" s="1"/>
  <c r="AL190" i="15" s="1"/>
  <c r="AM190" i="15" s="1"/>
  <c r="AN190" i="15" s="1"/>
  <c r="AO190" i="15" s="1"/>
  <c r="AP190" i="15" s="1"/>
  <c r="AQ190" i="15" s="1"/>
  <c r="AR190" i="15" s="1"/>
  <c r="AS190" i="15" s="1"/>
  <c r="AT190" i="15" s="1"/>
  <c r="AU190" i="15" s="1"/>
  <c r="AV190" i="15" s="1"/>
  <c r="AW190" i="15" s="1"/>
  <c r="AX190" i="15" s="1"/>
  <c r="AY190" i="15" s="1"/>
  <c r="AZ190" i="15" s="1"/>
  <c r="BA190" i="15" s="1"/>
  <c r="BB190" i="15" s="1"/>
  <c r="BC190" i="15" s="1"/>
  <c r="BD190" i="15" s="1"/>
  <c r="BE190" i="15" s="1"/>
  <c r="BF190" i="15" s="1"/>
  <c r="BG190" i="15" s="1"/>
  <c r="BH190" i="15" s="1"/>
  <c r="BI190" i="15" s="1"/>
  <c r="BJ190" i="15" s="1"/>
  <c r="BK190" i="15" s="1"/>
  <c r="BL190" i="15" s="1"/>
  <c r="BM190" i="15" s="1"/>
  <c r="BN190" i="15" s="1"/>
  <c r="P189" i="15"/>
  <c r="Q189" i="15" s="1"/>
  <c r="R189" i="15" s="1"/>
  <c r="S189" i="15" s="1"/>
  <c r="T189" i="15" s="1"/>
  <c r="U189" i="15" s="1"/>
  <c r="V189" i="15" s="1"/>
  <c r="W189" i="15" s="1"/>
  <c r="X189" i="15" s="1"/>
  <c r="Y189" i="15" s="1"/>
  <c r="Z189" i="15" s="1"/>
  <c r="AA189" i="15" s="1"/>
  <c r="AB189" i="15" s="1"/>
  <c r="AC189" i="15" s="1"/>
  <c r="AD189" i="15" s="1"/>
  <c r="AE189" i="15" s="1"/>
  <c r="AF189" i="15" s="1"/>
  <c r="AG189" i="15" s="1"/>
  <c r="AH189" i="15" s="1"/>
  <c r="AI189" i="15" s="1"/>
  <c r="AJ189" i="15" s="1"/>
  <c r="AK189" i="15" s="1"/>
  <c r="AL189" i="15" s="1"/>
  <c r="AM189" i="15" s="1"/>
  <c r="AN189" i="15" s="1"/>
  <c r="AO189" i="15" s="1"/>
  <c r="AP189" i="15" s="1"/>
  <c r="AQ189" i="15" s="1"/>
  <c r="AR189" i="15" s="1"/>
  <c r="AS189" i="15" s="1"/>
  <c r="AT189" i="15" s="1"/>
  <c r="AU189" i="15" s="1"/>
  <c r="AV189" i="15" s="1"/>
  <c r="AW189" i="15" s="1"/>
  <c r="AX189" i="15" s="1"/>
  <c r="AY189" i="15" s="1"/>
  <c r="AZ189" i="15" s="1"/>
  <c r="BA189" i="15" s="1"/>
  <c r="BB189" i="15" s="1"/>
  <c r="BC189" i="15" s="1"/>
  <c r="BD189" i="15" s="1"/>
  <c r="BE189" i="15" s="1"/>
  <c r="BF189" i="15" s="1"/>
  <c r="BG189" i="15" s="1"/>
  <c r="BH189" i="15" s="1"/>
  <c r="BI189" i="15" s="1"/>
  <c r="BJ189" i="15" s="1"/>
  <c r="BK189" i="15" s="1"/>
  <c r="BL189" i="15" s="1"/>
  <c r="BM189" i="15" s="1"/>
  <c r="BN189" i="15" s="1"/>
  <c r="BN171" i="15"/>
  <c r="BN168" i="15"/>
  <c r="BG166" i="15"/>
  <c r="BH166" i="15" s="1"/>
  <c r="BI166" i="15" s="1"/>
  <c r="BJ166" i="15" s="1"/>
  <c r="BK166" i="15" s="1"/>
  <c r="BL166" i="15" s="1"/>
  <c r="BM166" i="15" s="1"/>
  <c r="BN166" i="15" s="1"/>
  <c r="BG165" i="15"/>
  <c r="BH165" i="15" s="1"/>
  <c r="BI165" i="15" s="1"/>
  <c r="BJ165" i="15" s="1"/>
  <c r="BK165" i="15" s="1"/>
  <c r="BL165" i="15" s="1"/>
  <c r="BM165" i="15" s="1"/>
  <c r="BN165" i="15" s="1"/>
  <c r="BC161" i="15"/>
  <c r="BD161" i="15" s="1"/>
  <c r="BE161" i="15" s="1"/>
  <c r="BF161" i="15" s="1"/>
  <c r="BG161" i="15" s="1"/>
  <c r="AY159" i="15"/>
  <c r="AZ159" i="15" s="1"/>
  <c r="BA159" i="15" s="1"/>
  <c r="BB159" i="15" s="1"/>
  <c r="BC159" i="15" s="1"/>
  <c r="BD159" i="15" s="1"/>
  <c r="BE159" i="15" s="1"/>
  <c r="BF159" i="15" s="1"/>
  <c r="BG159" i="15" s="1"/>
  <c r="BH159" i="15" s="1"/>
  <c r="BI159" i="15" s="1"/>
  <c r="BJ159" i="15" s="1"/>
  <c r="BK159" i="15" s="1"/>
  <c r="BL159" i="15" s="1"/>
  <c r="BM159" i="15" s="1"/>
  <c r="BN159" i="15" s="1"/>
  <c r="AZ158" i="15"/>
  <c r="BA158" i="15" s="1"/>
  <c r="BB158" i="15" s="1"/>
  <c r="BC158" i="15" s="1"/>
  <c r="BD158" i="15" s="1"/>
  <c r="BE158" i="15" s="1"/>
  <c r="BF158" i="15" s="1"/>
  <c r="BG158" i="15" s="1"/>
  <c r="BH158" i="15" s="1"/>
  <c r="BI158" i="15" s="1"/>
  <c r="BJ158" i="15" s="1"/>
  <c r="BK158" i="15" s="1"/>
  <c r="BL158" i="15" s="1"/>
  <c r="BM158" i="15" s="1"/>
  <c r="BN158" i="15" s="1"/>
  <c r="AT155" i="15"/>
  <c r="AU155" i="15" s="1"/>
  <c r="AV155" i="15" s="1"/>
  <c r="AT153" i="15"/>
  <c r="AX152" i="15"/>
  <c r="AY152" i="15" s="1"/>
  <c r="AZ152" i="15" s="1"/>
  <c r="BA152" i="15" s="1"/>
  <c r="BB152" i="15" s="1"/>
  <c r="BC152" i="15" s="1"/>
  <c r="BD152" i="15" s="1"/>
  <c r="BE152" i="15" s="1"/>
  <c r="BF152" i="15" s="1"/>
  <c r="BG152" i="15" s="1"/>
  <c r="BH152" i="15" s="1"/>
  <c r="BI152" i="15" s="1"/>
  <c r="BJ152" i="15" s="1"/>
  <c r="BK152" i="15" s="1"/>
  <c r="BL152" i="15" s="1"/>
  <c r="BM152" i="15" s="1"/>
  <c r="BN152" i="15" s="1"/>
  <c r="AQ150" i="15"/>
  <c r="AR150" i="15" s="1"/>
  <c r="AS150" i="15" s="1"/>
  <c r="AT150" i="15" s="1"/>
  <c r="AU150" i="15" s="1"/>
  <c r="AV150" i="15" s="1"/>
  <c r="AW150" i="15" s="1"/>
  <c r="AX150" i="15" s="1"/>
  <c r="AY150" i="15" s="1"/>
  <c r="AZ150" i="15" s="1"/>
  <c r="BA150" i="15" s="1"/>
  <c r="BB150" i="15" s="1"/>
  <c r="BC150" i="15" s="1"/>
  <c r="BD150" i="15" s="1"/>
  <c r="BE150" i="15" s="1"/>
  <c r="BF150" i="15" s="1"/>
  <c r="BG150" i="15" s="1"/>
  <c r="BH150" i="15" s="1"/>
  <c r="BI150" i="15" s="1"/>
  <c r="BJ150" i="15" s="1"/>
  <c r="BK150" i="15" s="1"/>
  <c r="BL150" i="15" s="1"/>
  <c r="BM150" i="15" s="1"/>
  <c r="BN150" i="15" s="1"/>
  <c r="AV149" i="15"/>
  <c r="AW149" i="15" s="1"/>
  <c r="AX149" i="15" s="1"/>
  <c r="AY149" i="15" s="1"/>
  <c r="AZ149" i="15" s="1"/>
  <c r="BA149" i="15" s="1"/>
  <c r="BB149" i="15" s="1"/>
  <c r="BC149" i="15" s="1"/>
  <c r="BD149" i="15" s="1"/>
  <c r="BE149" i="15" s="1"/>
  <c r="BF149" i="15" s="1"/>
  <c r="BG149" i="15" s="1"/>
  <c r="BH149" i="15" s="1"/>
  <c r="BI149" i="15" s="1"/>
  <c r="BJ149" i="15" s="1"/>
  <c r="BK149" i="15" s="1"/>
  <c r="BL149" i="15" s="1"/>
  <c r="BM149" i="15" s="1"/>
  <c r="BN149" i="15" s="1"/>
  <c r="AH142" i="15"/>
  <c r="AI142" i="15" s="1"/>
  <c r="AJ142" i="15" s="1"/>
  <c r="AK142" i="15" s="1"/>
  <c r="AL142" i="15" s="1"/>
  <c r="AM142" i="15" s="1"/>
  <c r="AN142" i="15" s="1"/>
  <c r="AO142" i="15" s="1"/>
  <c r="AP142" i="15" s="1"/>
  <c r="AQ142" i="15" s="1"/>
  <c r="AR142" i="15" s="1"/>
  <c r="AS142" i="15" s="1"/>
  <c r="AT142" i="15" s="1"/>
  <c r="AU142" i="15" s="1"/>
  <c r="AV142" i="15" s="1"/>
  <c r="AW142" i="15" s="1"/>
  <c r="AX142" i="15" s="1"/>
  <c r="AY142" i="15" s="1"/>
  <c r="AZ142" i="15" s="1"/>
  <c r="BA142" i="15" s="1"/>
  <c r="BB142" i="15" s="1"/>
  <c r="BC142" i="15" s="1"/>
  <c r="BD142" i="15" s="1"/>
  <c r="BE142" i="15" s="1"/>
  <c r="BF142" i="15" s="1"/>
  <c r="BG142" i="15" s="1"/>
  <c r="BH142" i="15" s="1"/>
  <c r="BI142" i="15" s="1"/>
  <c r="AI141" i="15"/>
  <c r="AJ141" i="15" s="1"/>
  <c r="AK141" i="15" s="1"/>
  <c r="AL141" i="15" s="1"/>
  <c r="AM141" i="15" s="1"/>
  <c r="AN141" i="15" s="1"/>
  <c r="AO141" i="15" s="1"/>
  <c r="AP141" i="15" s="1"/>
  <c r="AQ141" i="15" s="1"/>
  <c r="AR141" i="15" s="1"/>
  <c r="AS141" i="15" s="1"/>
  <c r="AT141" i="15" s="1"/>
  <c r="AU141" i="15" s="1"/>
  <c r="AV141" i="15" s="1"/>
  <c r="AW141" i="15" s="1"/>
  <c r="AX141" i="15" s="1"/>
  <c r="AY141" i="15" s="1"/>
  <c r="AZ141" i="15" s="1"/>
  <c r="BA141" i="15" s="1"/>
  <c r="BB141" i="15" s="1"/>
  <c r="BC141" i="15" s="1"/>
  <c r="BD141" i="15" s="1"/>
  <c r="BE141" i="15" s="1"/>
  <c r="BF141" i="15" s="1"/>
  <c r="BG141" i="15" s="1"/>
  <c r="BH141" i="15" s="1"/>
  <c r="BI141" i="15" s="1"/>
  <c r="BJ141" i="15" s="1"/>
  <c r="BK141" i="15" s="1"/>
  <c r="BL141" i="15" s="1"/>
  <c r="BM141" i="15" s="1"/>
  <c r="BN141" i="15" s="1"/>
  <c r="AL140" i="15"/>
  <c r="AM140" i="15" s="1"/>
  <c r="AN140" i="15" s="1"/>
  <c r="AO140" i="15" s="1"/>
  <c r="AP140" i="15" s="1"/>
  <c r="AQ140" i="15" s="1"/>
  <c r="AR140" i="15" s="1"/>
  <c r="AS140" i="15" s="1"/>
  <c r="AT140" i="15" s="1"/>
  <c r="AU140" i="15" s="1"/>
  <c r="AV140" i="15" s="1"/>
  <c r="AW140" i="15" s="1"/>
  <c r="AX140" i="15" s="1"/>
  <c r="AY140" i="15" s="1"/>
  <c r="AZ140" i="15" s="1"/>
  <c r="BA140" i="15" s="1"/>
  <c r="BB140" i="15" s="1"/>
  <c r="BC140" i="15" s="1"/>
  <c r="BD140" i="15" s="1"/>
  <c r="BE140" i="15" s="1"/>
  <c r="BF140" i="15" s="1"/>
  <c r="BG140" i="15" s="1"/>
  <c r="BH140" i="15" s="1"/>
  <c r="BI140" i="15" s="1"/>
  <c r="BJ140" i="15" s="1"/>
  <c r="BK140" i="15" s="1"/>
  <c r="BL140" i="15" s="1"/>
  <c r="BM140" i="15" s="1"/>
  <c r="BN140" i="15" s="1"/>
  <c r="AH139" i="15"/>
  <c r="AI139" i="15" s="1"/>
  <c r="AJ139" i="15" s="1"/>
  <c r="AK139" i="15" s="1"/>
  <c r="AL139" i="15" s="1"/>
  <c r="AM139" i="15" s="1"/>
  <c r="AN139" i="15" s="1"/>
  <c r="AO139" i="15" s="1"/>
  <c r="AK138" i="15"/>
  <c r="AL138" i="15" s="1"/>
  <c r="AM138" i="15" s="1"/>
  <c r="AN138" i="15" s="1"/>
  <c r="AO138" i="15" s="1"/>
  <c r="AP138" i="15" s="1"/>
  <c r="AQ138" i="15" s="1"/>
  <c r="AR138" i="15" s="1"/>
  <c r="AS138" i="15" s="1"/>
  <c r="AT138" i="15" s="1"/>
  <c r="AU138" i="15" s="1"/>
  <c r="AV138" i="15" s="1"/>
  <c r="AW138" i="15" s="1"/>
  <c r="AX138" i="15" s="1"/>
  <c r="AY138" i="15" s="1"/>
  <c r="AZ138" i="15" s="1"/>
  <c r="BA138" i="15" s="1"/>
  <c r="BB138" i="15" s="1"/>
  <c r="BC138" i="15" s="1"/>
  <c r="BD138" i="15" s="1"/>
  <c r="BE138" i="15" s="1"/>
  <c r="BF138" i="15" s="1"/>
  <c r="BG138" i="15" s="1"/>
  <c r="BH138" i="15" s="1"/>
  <c r="BI138" i="15" s="1"/>
  <c r="BJ138" i="15" s="1"/>
  <c r="BK138" i="15" s="1"/>
  <c r="BL138" i="15" s="1"/>
  <c r="BM138" i="15" s="1"/>
  <c r="BN138" i="15" s="1"/>
  <c r="AE137" i="15"/>
  <c r="AF137" i="15" s="1"/>
  <c r="AG137" i="15" s="1"/>
  <c r="AH137" i="15" s="1"/>
  <c r="AI137" i="15" s="1"/>
  <c r="AJ137" i="15" s="1"/>
  <c r="AK137" i="15" s="1"/>
  <c r="AL137" i="15" s="1"/>
  <c r="AM137" i="15" s="1"/>
  <c r="AN137" i="15" s="1"/>
  <c r="AO137" i="15" s="1"/>
  <c r="AP137" i="15" s="1"/>
  <c r="AQ137" i="15" s="1"/>
  <c r="AR137" i="15" s="1"/>
  <c r="AS137" i="15" s="1"/>
  <c r="AT137" i="15" s="1"/>
  <c r="AU137" i="15" s="1"/>
  <c r="AV137" i="15" s="1"/>
  <c r="AW137" i="15" s="1"/>
  <c r="AX137" i="15" s="1"/>
  <c r="AY137" i="15" s="1"/>
  <c r="AZ137" i="15" s="1"/>
  <c r="BA137" i="15" s="1"/>
  <c r="BB137" i="15" s="1"/>
  <c r="BC137" i="15" s="1"/>
  <c r="BD137" i="15" s="1"/>
  <c r="BE137" i="15" s="1"/>
  <c r="BF137" i="15" s="1"/>
  <c r="BG137" i="15" s="1"/>
  <c r="BH137" i="15" s="1"/>
  <c r="BI137" i="15" s="1"/>
  <c r="BJ137" i="15" s="1"/>
  <c r="BK137" i="15" s="1"/>
  <c r="BL137" i="15" s="1"/>
  <c r="BM137" i="15" s="1"/>
  <c r="BN137" i="15" s="1"/>
  <c r="AB136" i="15"/>
  <c r="AC136" i="15" s="1"/>
  <c r="AD136" i="15" s="1"/>
  <c r="AE136" i="15" s="1"/>
  <c r="AF136" i="15" s="1"/>
  <c r="AG136" i="15" s="1"/>
  <c r="AH136" i="15" s="1"/>
  <c r="AI136" i="15" s="1"/>
  <c r="AJ136" i="15" s="1"/>
  <c r="AK136" i="15" s="1"/>
  <c r="AL136" i="15" s="1"/>
  <c r="AM136" i="15" s="1"/>
  <c r="AN136" i="15" s="1"/>
  <c r="AO136" i="15" s="1"/>
  <c r="AP136" i="15" s="1"/>
  <c r="AQ136" i="15" s="1"/>
  <c r="AR136" i="15" s="1"/>
  <c r="AS136" i="15" s="1"/>
  <c r="AT136" i="15" s="1"/>
  <c r="AU136" i="15" s="1"/>
  <c r="AV136" i="15" s="1"/>
  <c r="AW136" i="15" s="1"/>
  <c r="AX136" i="15" s="1"/>
  <c r="AY136" i="15" s="1"/>
  <c r="AZ136" i="15" s="1"/>
  <c r="BA136" i="15" s="1"/>
  <c r="BB136" i="15" s="1"/>
  <c r="BC136" i="15" s="1"/>
  <c r="BD136" i="15" s="1"/>
  <c r="BE136" i="15" s="1"/>
  <c r="BF136" i="15" s="1"/>
  <c r="BG136" i="15" s="1"/>
  <c r="BH136" i="15" s="1"/>
  <c r="BI136" i="15" s="1"/>
  <c r="BJ136" i="15" s="1"/>
  <c r="BK136" i="15" s="1"/>
  <c r="BL136" i="15" s="1"/>
  <c r="BM136" i="15" s="1"/>
  <c r="BN136" i="15" s="1"/>
  <c r="AA131" i="15"/>
  <c r="AB131" i="15" s="1"/>
  <c r="AC131" i="15" s="1"/>
  <c r="AD131" i="15" s="1"/>
  <c r="AE131" i="15" s="1"/>
  <c r="AF131" i="15" s="1"/>
  <c r="AG131" i="15" s="1"/>
  <c r="AH131" i="15" s="1"/>
  <c r="AI131" i="15" s="1"/>
  <c r="AJ131" i="15" s="1"/>
  <c r="AK131" i="15" s="1"/>
  <c r="AL131" i="15" s="1"/>
  <c r="AM131" i="15" s="1"/>
  <c r="AN131" i="15" s="1"/>
  <c r="AO131" i="15" s="1"/>
  <c r="AP131" i="15" s="1"/>
  <c r="AQ131" i="15" s="1"/>
  <c r="AR131" i="15" s="1"/>
  <c r="AS131" i="15" s="1"/>
  <c r="AT131" i="15" s="1"/>
  <c r="AU131" i="15" s="1"/>
  <c r="AV131" i="15" s="1"/>
  <c r="AW131" i="15" s="1"/>
  <c r="AX131" i="15" s="1"/>
  <c r="AY131" i="15" s="1"/>
  <c r="AZ131" i="15" s="1"/>
  <c r="BA131" i="15" s="1"/>
  <c r="BB131" i="15" s="1"/>
  <c r="BC131" i="15" s="1"/>
  <c r="BD131" i="15" s="1"/>
  <c r="BE131" i="15" s="1"/>
  <c r="BF131" i="15" s="1"/>
  <c r="BG131" i="15" s="1"/>
  <c r="BH131" i="15" s="1"/>
  <c r="BI131" i="15" s="1"/>
  <c r="BJ131" i="15" s="1"/>
  <c r="BK131" i="15" s="1"/>
  <c r="BL131" i="15" s="1"/>
  <c r="BM131" i="15" s="1"/>
  <c r="BN131" i="15" s="1"/>
  <c r="Z130" i="15"/>
  <c r="AA130" i="15" s="1"/>
  <c r="AB130" i="15" s="1"/>
  <c r="AC130" i="15" s="1"/>
  <c r="AD130" i="15" s="1"/>
  <c r="AE130" i="15" s="1"/>
  <c r="AF130" i="15" s="1"/>
  <c r="AG130" i="15" s="1"/>
  <c r="AH130" i="15" s="1"/>
  <c r="AI130" i="15" s="1"/>
  <c r="AJ130" i="15" s="1"/>
  <c r="AK130" i="15" s="1"/>
  <c r="AL130" i="15" s="1"/>
  <c r="AM130" i="15" s="1"/>
  <c r="AN130" i="15" s="1"/>
  <c r="AO130" i="15" s="1"/>
  <c r="AP130" i="15" s="1"/>
  <c r="AQ130" i="15" s="1"/>
  <c r="AR130" i="15" s="1"/>
  <c r="AS130" i="15" s="1"/>
  <c r="AT130" i="15" s="1"/>
  <c r="AU130" i="15" s="1"/>
  <c r="AV130" i="15" s="1"/>
  <c r="AW130" i="15" s="1"/>
  <c r="AX130" i="15" s="1"/>
  <c r="AY130" i="15" s="1"/>
  <c r="AZ130" i="15" s="1"/>
  <c r="BA130" i="15" s="1"/>
  <c r="BB130" i="15" s="1"/>
  <c r="BC130" i="15" s="1"/>
  <c r="BD130" i="15" s="1"/>
  <c r="BE130" i="15" s="1"/>
  <c r="BF130" i="15" s="1"/>
  <c r="BG130" i="15" s="1"/>
  <c r="BH130" i="15" s="1"/>
  <c r="BI130" i="15" s="1"/>
  <c r="BJ130" i="15" s="1"/>
  <c r="BK130" i="15" s="1"/>
  <c r="BL130" i="15" s="1"/>
  <c r="BM130" i="15" s="1"/>
  <c r="BN130" i="15" s="1"/>
  <c r="AD128" i="15"/>
  <c r="AE128" i="15" s="1"/>
  <c r="AF128" i="15" s="1"/>
  <c r="AG128" i="15" s="1"/>
  <c r="AH128" i="15" s="1"/>
  <c r="AI128" i="15" s="1"/>
  <c r="AJ128" i="15" s="1"/>
  <c r="AK128" i="15" s="1"/>
  <c r="AL128" i="15" s="1"/>
  <c r="AM128" i="15" s="1"/>
  <c r="AN128" i="15" s="1"/>
  <c r="AO128" i="15" s="1"/>
  <c r="AP128" i="15" s="1"/>
  <c r="AQ128" i="15" s="1"/>
  <c r="AR128" i="15" s="1"/>
  <c r="AS128" i="15" s="1"/>
  <c r="AT128" i="15" s="1"/>
  <c r="AU128" i="15" s="1"/>
  <c r="AV128" i="15" s="1"/>
  <c r="AW128" i="15" s="1"/>
  <c r="AX128" i="15" s="1"/>
  <c r="AY128" i="15" s="1"/>
  <c r="AZ128" i="15" s="1"/>
  <c r="BA128" i="15" s="1"/>
  <c r="BB128" i="15" s="1"/>
  <c r="BC128" i="15" s="1"/>
  <c r="BD128" i="15" s="1"/>
  <c r="BE128" i="15" s="1"/>
  <c r="BF128" i="15" s="1"/>
  <c r="BG128" i="15" s="1"/>
  <c r="BH128" i="15" s="1"/>
  <c r="BI128" i="15" s="1"/>
  <c r="BJ128" i="15" s="1"/>
  <c r="BK128" i="15" s="1"/>
  <c r="BL128" i="15" s="1"/>
  <c r="BM128" i="15" s="1"/>
  <c r="BN128" i="15" s="1"/>
  <c r="U126" i="15"/>
  <c r="V126" i="15" s="1"/>
  <c r="W126" i="15" s="1"/>
  <c r="X126" i="15" s="1"/>
  <c r="Y126" i="15" s="1"/>
  <c r="Z126" i="15" s="1"/>
  <c r="AA126" i="15" s="1"/>
  <c r="AB126" i="15" s="1"/>
  <c r="AC126" i="15" s="1"/>
  <c r="AD126" i="15" s="1"/>
  <c r="AE126" i="15" s="1"/>
  <c r="AF126" i="15" s="1"/>
  <c r="AG126" i="15" s="1"/>
  <c r="AH126" i="15" s="1"/>
  <c r="AI126" i="15" s="1"/>
  <c r="AJ126" i="15" s="1"/>
  <c r="AK126" i="15" s="1"/>
  <c r="AL126" i="15" s="1"/>
  <c r="AM126" i="15" s="1"/>
  <c r="AN126" i="15" s="1"/>
  <c r="AO126" i="15" s="1"/>
  <c r="AP126" i="15" s="1"/>
  <c r="AQ126" i="15" s="1"/>
  <c r="AR126" i="15" s="1"/>
  <c r="AS126" i="15" s="1"/>
  <c r="AT126" i="15" s="1"/>
  <c r="AU126" i="15" s="1"/>
  <c r="AV126" i="15" s="1"/>
  <c r="AW126" i="15" s="1"/>
  <c r="AX126" i="15" s="1"/>
  <c r="AY126" i="15" s="1"/>
  <c r="AZ126" i="15" s="1"/>
  <c r="BA126" i="15" s="1"/>
  <c r="BB126" i="15" s="1"/>
  <c r="BC126" i="15" s="1"/>
  <c r="BD126" i="15" s="1"/>
  <c r="BE126" i="15" s="1"/>
  <c r="BF126" i="15" s="1"/>
  <c r="BG126" i="15" s="1"/>
  <c r="BH126" i="15" s="1"/>
  <c r="BI126" i="15" s="1"/>
  <c r="BJ126" i="15" s="1"/>
  <c r="BK126" i="15" s="1"/>
  <c r="BL126" i="15" s="1"/>
  <c r="BM126" i="15" s="1"/>
  <c r="BN126" i="15" s="1"/>
  <c r="Y125" i="15"/>
  <c r="Z125" i="15" s="1"/>
  <c r="AA125" i="15" s="1"/>
  <c r="AB125" i="15" s="1"/>
  <c r="AC125" i="15" s="1"/>
  <c r="AD125" i="15" s="1"/>
  <c r="AE125" i="15" s="1"/>
  <c r="AF125" i="15" s="1"/>
  <c r="AG125" i="15" s="1"/>
  <c r="AH125" i="15" s="1"/>
  <c r="AI125" i="15" s="1"/>
  <c r="AJ125" i="15" s="1"/>
  <c r="AK125" i="15" s="1"/>
  <c r="AL125" i="15" s="1"/>
  <c r="AM125" i="15" s="1"/>
  <c r="AN125" i="15" s="1"/>
  <c r="AO125" i="15" s="1"/>
  <c r="AP125" i="15" s="1"/>
  <c r="AQ125" i="15" s="1"/>
  <c r="AR125" i="15" s="1"/>
  <c r="AS125" i="15" s="1"/>
  <c r="AT125" i="15" s="1"/>
  <c r="AU125" i="15" s="1"/>
  <c r="AV125" i="15" s="1"/>
  <c r="AW125" i="15" s="1"/>
  <c r="AX125" i="15" s="1"/>
  <c r="AY125" i="15" s="1"/>
  <c r="AZ125" i="15" s="1"/>
  <c r="BA125" i="15" s="1"/>
  <c r="BB125" i="15" s="1"/>
  <c r="BC125" i="15" s="1"/>
  <c r="BD125" i="15" s="1"/>
  <c r="BE125" i="15" s="1"/>
  <c r="BF125" i="15" s="1"/>
  <c r="BG125" i="15" s="1"/>
  <c r="BH125" i="15" s="1"/>
  <c r="BI125" i="15" s="1"/>
  <c r="BJ125" i="15" s="1"/>
  <c r="BK125" i="15" s="1"/>
  <c r="BL125" i="15" s="1"/>
  <c r="BM125" i="15" s="1"/>
  <c r="BN125" i="15" s="1"/>
  <c r="P252" i="15"/>
  <c r="P188" i="15"/>
  <c r="BG225" i="15" l="1"/>
  <c r="BH225" i="15" s="1"/>
  <c r="BI225" i="15" s="1"/>
  <c r="BJ225" i="15" s="1"/>
  <c r="BK225" i="15" s="1"/>
  <c r="BL225" i="15" s="1"/>
  <c r="BM225" i="15" s="1"/>
  <c r="BN225" i="15" s="1"/>
  <c r="Z195" i="15"/>
  <c r="AA195" i="15" s="1"/>
  <c r="AB195" i="15" s="1"/>
  <c r="AC195" i="15" s="1"/>
  <c r="AD195" i="15" s="1"/>
  <c r="AE195" i="15" s="1"/>
  <c r="AF195" i="15" s="1"/>
  <c r="AG195" i="15" s="1"/>
  <c r="AH195" i="15" s="1"/>
  <c r="AI195" i="15" s="1"/>
  <c r="AJ195" i="15" s="1"/>
  <c r="AK195" i="15" s="1"/>
  <c r="AL195" i="15" s="1"/>
  <c r="AM195" i="15" s="1"/>
  <c r="AN195" i="15" s="1"/>
  <c r="AO195" i="15" s="1"/>
  <c r="AP195" i="15" s="1"/>
  <c r="AQ195" i="15" s="1"/>
  <c r="AR195" i="15" s="1"/>
  <c r="AS195" i="15" s="1"/>
  <c r="AT195" i="15" s="1"/>
  <c r="AU195" i="15" s="1"/>
  <c r="AV195" i="15" s="1"/>
  <c r="AW195" i="15" s="1"/>
  <c r="AX195" i="15" s="1"/>
  <c r="AY195" i="15" s="1"/>
  <c r="AZ195" i="15" s="1"/>
  <c r="BA195" i="15" s="1"/>
  <c r="BB195" i="15" s="1"/>
  <c r="BC195" i="15" s="1"/>
  <c r="BD195" i="15" s="1"/>
  <c r="BE195" i="15" s="1"/>
  <c r="BF195" i="15" s="1"/>
  <c r="BG195" i="15" s="1"/>
  <c r="BH195" i="15" s="1"/>
  <c r="BI195" i="15" s="1"/>
  <c r="BJ195" i="15" s="1"/>
  <c r="BK195" i="15" s="1"/>
  <c r="BL195" i="15" s="1"/>
  <c r="BM195" i="15" s="1"/>
  <c r="BN195" i="15" s="1"/>
  <c r="AI204" i="15"/>
  <c r="AJ204" i="15" s="1"/>
  <c r="AK204" i="15" s="1"/>
  <c r="AL204" i="15" s="1"/>
  <c r="AM204" i="15" s="1"/>
  <c r="AN204" i="15" s="1"/>
  <c r="AO204" i="15" s="1"/>
  <c r="AP204" i="15" s="1"/>
  <c r="AQ204" i="15" s="1"/>
  <c r="AR204" i="15" s="1"/>
  <c r="AS204" i="15" s="1"/>
  <c r="AT204" i="15" s="1"/>
  <c r="AU204" i="15" s="1"/>
  <c r="AV204" i="15" s="1"/>
  <c r="AW204" i="15" s="1"/>
  <c r="AX204" i="15" s="1"/>
  <c r="AY204" i="15" s="1"/>
  <c r="AZ204" i="15" s="1"/>
  <c r="BA204" i="15" s="1"/>
  <c r="BB204" i="15" s="1"/>
  <c r="BC204" i="15" s="1"/>
  <c r="BD204" i="15" s="1"/>
  <c r="BE204" i="15" s="1"/>
  <c r="BF204" i="15" s="1"/>
  <c r="BG204" i="15" s="1"/>
  <c r="BH204" i="15" s="1"/>
  <c r="BI204" i="15" s="1"/>
  <c r="BJ204" i="15" s="1"/>
  <c r="BK204" i="15" s="1"/>
  <c r="BL204" i="15" s="1"/>
  <c r="BM204" i="15" s="1"/>
  <c r="BN204" i="15" s="1"/>
  <c r="AR261" i="15"/>
  <c r="AS261" i="15" s="1"/>
  <c r="AT261" i="15" s="1"/>
  <c r="AU261" i="15" s="1"/>
  <c r="AV261" i="15" s="1"/>
  <c r="AW261" i="15" s="1"/>
  <c r="AX261" i="15" s="1"/>
  <c r="AY261" i="15" s="1"/>
  <c r="AZ261" i="15" s="1"/>
  <c r="BA261" i="15" s="1"/>
  <c r="BB261" i="15" s="1"/>
  <c r="BC261" i="15" s="1"/>
  <c r="BD261" i="15" s="1"/>
  <c r="BE261" i="15" s="1"/>
  <c r="BF261" i="15" s="1"/>
  <c r="BG261" i="15" s="1"/>
  <c r="BH261" i="15" s="1"/>
  <c r="BI261" i="15" s="1"/>
  <c r="BJ261" i="15" s="1"/>
  <c r="BK261" i="15" s="1"/>
  <c r="BL261" i="15" s="1"/>
  <c r="BM261" i="15" s="1"/>
  <c r="BN261" i="15" s="1"/>
  <c r="AV154" i="15"/>
  <c r="BH161" i="15"/>
  <c r="BI161" i="15" s="1"/>
  <c r="BJ161" i="15" s="1"/>
  <c r="BK161" i="15" s="1"/>
  <c r="BL161" i="15" s="1"/>
  <c r="BM161" i="15" s="1"/>
  <c r="BN161" i="15" s="1"/>
  <c r="AX283" i="15"/>
  <c r="AY283" i="15" s="1"/>
  <c r="AZ283" i="15" s="1"/>
  <c r="BA283" i="15" s="1"/>
  <c r="BB283" i="15" s="1"/>
  <c r="BC283" i="15" s="1"/>
  <c r="BD283" i="15" s="1"/>
  <c r="BE283" i="15" s="1"/>
  <c r="BF283" i="15" s="1"/>
  <c r="BG283" i="15" s="1"/>
  <c r="BH283" i="15" s="1"/>
  <c r="BI283" i="15" s="1"/>
  <c r="BJ283" i="15" s="1"/>
  <c r="BK283" i="15" s="1"/>
  <c r="BL283" i="15" s="1"/>
  <c r="BM283" i="15" s="1"/>
  <c r="BN283" i="15" s="1"/>
  <c r="AC256" i="15"/>
  <c r="AD256" i="15" s="1"/>
  <c r="AE256" i="15" s="1"/>
  <c r="AF256" i="15" s="1"/>
  <c r="AG256" i="15" s="1"/>
  <c r="AH256" i="15" s="1"/>
  <c r="AI256" i="15" s="1"/>
  <c r="AJ256" i="15" s="1"/>
  <c r="AK256" i="15" s="1"/>
  <c r="AL256" i="15" s="1"/>
  <c r="AM256" i="15" s="1"/>
  <c r="AN256" i="15" s="1"/>
  <c r="AO256" i="15" s="1"/>
  <c r="AP256" i="15" s="1"/>
  <c r="AQ256" i="15" s="1"/>
  <c r="AR256" i="15" s="1"/>
  <c r="AS256" i="15" s="1"/>
  <c r="AT256" i="15" s="1"/>
  <c r="AU256" i="15" s="1"/>
  <c r="AV256" i="15" s="1"/>
  <c r="AW256" i="15" s="1"/>
  <c r="AX256" i="15" s="1"/>
  <c r="AY256" i="15" s="1"/>
  <c r="AZ256" i="15" s="1"/>
  <c r="BA256" i="15" s="1"/>
  <c r="BB256" i="15" s="1"/>
  <c r="BC256" i="15" s="1"/>
  <c r="BD256" i="15" s="1"/>
  <c r="BE256" i="15" s="1"/>
  <c r="BF256" i="15" s="1"/>
  <c r="BG256" i="15" s="1"/>
  <c r="BH256" i="15" s="1"/>
  <c r="BI256" i="15" s="1"/>
  <c r="BJ256" i="15" s="1"/>
  <c r="BK256" i="15" s="1"/>
  <c r="BL256" i="15" s="1"/>
  <c r="BM256" i="15" s="1"/>
  <c r="BN256" i="15" s="1"/>
  <c r="BA278" i="15"/>
  <c r="BB278" i="15" s="1"/>
  <c r="BC278" i="15" s="1"/>
  <c r="BD278" i="15" s="1"/>
  <c r="BE278" i="15" s="1"/>
  <c r="BF278" i="15" s="1"/>
  <c r="BG278" i="15" s="1"/>
  <c r="BH278" i="15" s="1"/>
  <c r="BI278" i="15" s="1"/>
  <c r="BJ278" i="15" s="1"/>
  <c r="BK278" i="15" s="1"/>
  <c r="BL278" i="15" s="1"/>
  <c r="BM278" i="15" s="1"/>
  <c r="BN278" i="15" s="1"/>
  <c r="Y258" i="15"/>
  <c r="Z258" i="15" s="1"/>
  <c r="AA258" i="15" s="1"/>
  <c r="AB258" i="15" s="1"/>
  <c r="AC258" i="15" s="1"/>
  <c r="AD258" i="15" s="1"/>
  <c r="AQ147" i="15"/>
  <c r="AY286" i="15"/>
  <c r="AZ286" i="15" s="1"/>
  <c r="BA286" i="15" s="1"/>
  <c r="BB286" i="15" s="1"/>
  <c r="BC286" i="15" s="1"/>
  <c r="BD286" i="15" s="1"/>
  <c r="BE286" i="15" s="1"/>
  <c r="BF286" i="15" s="1"/>
  <c r="BG286" i="15" s="1"/>
  <c r="BH286" i="15" s="1"/>
  <c r="BI286" i="15" s="1"/>
  <c r="AG200" i="15"/>
  <c r="AH200" i="15" s="1"/>
  <c r="AI200" i="15" s="1"/>
  <c r="AP139" i="15"/>
  <c r="AQ139" i="15" s="1"/>
  <c r="AR139" i="15" s="1"/>
  <c r="AS139" i="15" s="1"/>
  <c r="AT139" i="15" s="1"/>
  <c r="AU139" i="15" s="1"/>
  <c r="AV139" i="15" s="1"/>
  <c r="AW139" i="15" s="1"/>
  <c r="AX139" i="15" s="1"/>
  <c r="AY139" i="15" s="1"/>
  <c r="AZ139" i="15" s="1"/>
  <c r="BA139" i="15" s="1"/>
  <c r="BB139" i="15" s="1"/>
  <c r="BC139" i="15" s="1"/>
  <c r="BD139" i="15" s="1"/>
  <c r="BE139" i="15" s="1"/>
  <c r="BF139" i="15" s="1"/>
  <c r="BG139" i="15" s="1"/>
  <c r="BH139" i="15" s="1"/>
  <c r="BI139" i="15" s="1"/>
  <c r="BJ139" i="15" s="1"/>
  <c r="BK139" i="15" s="1"/>
  <c r="BL139" i="15" s="1"/>
  <c r="BM139" i="15" s="1"/>
  <c r="BN139" i="15" s="1"/>
  <c r="AE260" i="15"/>
  <c r="AF260" i="15" s="1"/>
  <c r="AG260" i="15" s="1"/>
  <c r="AH260" i="15" s="1"/>
  <c r="AI260" i="15" s="1"/>
  <c r="AJ260" i="15" s="1"/>
  <c r="AK260" i="15" s="1"/>
  <c r="AL260" i="15" s="1"/>
  <c r="AM260" i="15" s="1"/>
  <c r="AN260" i="15" s="1"/>
  <c r="AO260" i="15" s="1"/>
  <c r="AP260" i="15" s="1"/>
  <c r="AQ260" i="15" s="1"/>
  <c r="AR260" i="15" s="1"/>
  <c r="AS260" i="15" s="1"/>
  <c r="AT260" i="15" s="1"/>
  <c r="AU260" i="15" s="1"/>
  <c r="AV260" i="15" s="1"/>
  <c r="AW260" i="15" s="1"/>
  <c r="AX260" i="15" s="1"/>
  <c r="BK272" i="15"/>
  <c r="BL272" i="15" s="1"/>
  <c r="BM272" i="15" s="1"/>
  <c r="BN272" i="15" s="1"/>
  <c r="AF265" i="15"/>
  <c r="AG265" i="15" s="1"/>
  <c r="AH265" i="15" s="1"/>
  <c r="AI265" i="15" s="1"/>
  <c r="AJ265" i="15" s="1"/>
  <c r="AK265" i="15" s="1"/>
  <c r="AL265" i="15" s="1"/>
  <c r="AM265" i="15" s="1"/>
  <c r="AN265" i="15" s="1"/>
  <c r="AO265" i="15" s="1"/>
  <c r="AP265" i="15" s="1"/>
  <c r="AQ265" i="15" s="1"/>
  <c r="AR265" i="15" s="1"/>
  <c r="AS265" i="15" s="1"/>
  <c r="AT265" i="15" s="1"/>
  <c r="AU265" i="15" s="1"/>
  <c r="AV265" i="15" s="1"/>
  <c r="AW265" i="15" s="1"/>
  <c r="AX265" i="15" s="1"/>
  <c r="AY265" i="15" s="1"/>
  <c r="AZ265" i="15" s="1"/>
  <c r="BA265" i="15" s="1"/>
  <c r="BB265" i="15" s="1"/>
  <c r="BC265" i="15" s="1"/>
  <c r="BD265" i="15" s="1"/>
  <c r="BE265" i="15" s="1"/>
  <c r="BF265" i="15" s="1"/>
  <c r="BG265" i="15" s="1"/>
  <c r="BH265" i="15" s="1"/>
  <c r="BI265" i="15" s="1"/>
  <c r="BJ265" i="15" s="1"/>
  <c r="BK265" i="15" s="1"/>
  <c r="BL265" i="15" s="1"/>
  <c r="BM265" i="15" s="1"/>
  <c r="BN265" i="15" s="1"/>
  <c r="BM299" i="15"/>
  <c r="BN299" i="15" s="1"/>
  <c r="BL296" i="15"/>
  <c r="BM296" i="15" s="1"/>
  <c r="BN296" i="15" s="1"/>
  <c r="BJ295" i="15"/>
  <c r="BK295" i="15" s="1"/>
  <c r="BL295" i="15" s="1"/>
  <c r="BM295" i="15" s="1"/>
  <c r="BN295" i="15" s="1"/>
  <c r="BI292" i="15"/>
  <c r="BJ292" i="15" s="1"/>
  <c r="BK292" i="15" s="1"/>
  <c r="BL292" i="15" s="1"/>
  <c r="BM292" i="15" s="1"/>
  <c r="BN292" i="15" s="1"/>
  <c r="BC290" i="15"/>
  <c r="BB289" i="15"/>
  <c r="BC289" i="15" s="1"/>
  <c r="BD289" i="15" s="1"/>
  <c r="BE289" i="15" s="1"/>
  <c r="BF289" i="15" s="1"/>
  <c r="BG289" i="15" s="1"/>
  <c r="BH289" i="15" s="1"/>
  <c r="BI289" i="15" s="1"/>
  <c r="BJ289" i="15" s="1"/>
  <c r="BK289" i="15" s="1"/>
  <c r="BL289" i="15" s="1"/>
  <c r="BM289" i="15" s="1"/>
  <c r="BN289" i="15" s="1"/>
  <c r="BD288" i="15"/>
  <c r="BE288" i="15" s="1"/>
  <c r="BF288" i="15" s="1"/>
  <c r="BG288" i="15" s="1"/>
  <c r="BH288" i="15" s="1"/>
  <c r="BI288" i="15" s="1"/>
  <c r="BJ288" i="15" s="1"/>
  <c r="BK288" i="15" s="1"/>
  <c r="BL288" i="15" s="1"/>
  <c r="BM288" i="15" s="1"/>
  <c r="BN288" i="15" s="1"/>
  <c r="AX285" i="15"/>
  <c r="AY285" i="15" s="1"/>
  <c r="AZ285" i="15" s="1"/>
  <c r="BA285" i="15" s="1"/>
  <c r="BB285" i="15" s="1"/>
  <c r="BC285" i="15" s="1"/>
  <c r="BD285" i="15" s="1"/>
  <c r="BE285" i="15" s="1"/>
  <c r="BF285" i="15" s="1"/>
  <c r="BG285" i="15" s="1"/>
  <c r="BH285" i="15" s="1"/>
  <c r="BI285" i="15" s="1"/>
  <c r="BJ285" i="15" s="1"/>
  <c r="BK285" i="15" s="1"/>
  <c r="BL285" i="15" s="1"/>
  <c r="BM285" i="15" s="1"/>
  <c r="BN285" i="15" s="1"/>
  <c r="AZ284" i="15"/>
  <c r="BA284" i="15" s="1"/>
  <c r="BB284" i="15" s="1"/>
  <c r="BC284" i="15" s="1"/>
  <c r="BD284" i="15" s="1"/>
  <c r="BE284" i="15" s="1"/>
  <c r="BF284" i="15" s="1"/>
  <c r="BG284" i="15" s="1"/>
  <c r="BH284" i="15" s="1"/>
  <c r="BI284" i="15" s="1"/>
  <c r="BJ284" i="15" s="1"/>
  <c r="BK284" i="15" s="1"/>
  <c r="BL284" i="15" s="1"/>
  <c r="BM284" i="15" s="1"/>
  <c r="BN284" i="15" s="1"/>
  <c r="AS281" i="15"/>
  <c r="AT281" i="15" s="1"/>
  <c r="AU281" i="15" s="1"/>
  <c r="AV281" i="15" s="1"/>
  <c r="AW281" i="15" s="1"/>
  <c r="AX281" i="15" s="1"/>
  <c r="AY281" i="15" s="1"/>
  <c r="AZ281" i="15" s="1"/>
  <c r="BA281" i="15" s="1"/>
  <c r="BB281" i="15" s="1"/>
  <c r="BC281" i="15" s="1"/>
  <c r="BD281" i="15" s="1"/>
  <c r="BE281" i="15" s="1"/>
  <c r="BF281" i="15" s="1"/>
  <c r="BG281" i="15" s="1"/>
  <c r="BH281" i="15" s="1"/>
  <c r="BI281" i="15" s="1"/>
  <c r="BJ281" i="15" s="1"/>
  <c r="BK281" i="15" s="1"/>
  <c r="BL281" i="15" s="1"/>
  <c r="BM281" i="15" s="1"/>
  <c r="BN281" i="15" s="1"/>
  <c r="AM274" i="15"/>
  <c r="AN274" i="15" s="1"/>
  <c r="AO274" i="15" s="1"/>
  <c r="AP274" i="15" s="1"/>
  <c r="AQ274" i="15" s="1"/>
  <c r="AR274" i="15" s="1"/>
  <c r="AS274" i="15" s="1"/>
  <c r="AT274" i="15" s="1"/>
  <c r="AU274" i="15" s="1"/>
  <c r="AV274" i="15" s="1"/>
  <c r="AW274" i="15" s="1"/>
  <c r="AX274" i="15" s="1"/>
  <c r="AY274" i="15" s="1"/>
  <c r="AZ274" i="15" s="1"/>
  <c r="BA274" i="15" s="1"/>
  <c r="BB274" i="15" s="1"/>
  <c r="BC274" i="15" s="1"/>
  <c r="BD274" i="15" s="1"/>
  <c r="BE274" i="15" s="1"/>
  <c r="BF274" i="15" s="1"/>
  <c r="BG274" i="15" s="1"/>
  <c r="BH274" i="15" s="1"/>
  <c r="BI274" i="15" s="1"/>
  <c r="BJ274" i="15" s="1"/>
  <c r="BK274" i="15" s="1"/>
  <c r="BL274" i="15" s="1"/>
  <c r="BM274" i="15" s="1"/>
  <c r="BN274" i="15" s="1"/>
  <c r="AO273" i="15"/>
  <c r="AP273" i="15" s="1"/>
  <c r="AQ273" i="15" s="1"/>
  <c r="AR273" i="15" s="1"/>
  <c r="AS273" i="15" s="1"/>
  <c r="AT273" i="15" s="1"/>
  <c r="AU273" i="15" s="1"/>
  <c r="AV273" i="15" s="1"/>
  <c r="AW273" i="15" s="1"/>
  <c r="AX273" i="15" s="1"/>
  <c r="AY273" i="15" s="1"/>
  <c r="AZ273" i="15" s="1"/>
  <c r="BA273" i="15" s="1"/>
  <c r="BB273" i="15" s="1"/>
  <c r="BC273" i="15" s="1"/>
  <c r="BD273" i="15" s="1"/>
  <c r="BE273" i="15" s="1"/>
  <c r="BF273" i="15" s="1"/>
  <c r="BG273" i="15" s="1"/>
  <c r="BH273" i="15" s="1"/>
  <c r="BI273" i="15" s="1"/>
  <c r="BJ273" i="15" s="1"/>
  <c r="BK273" i="15" s="1"/>
  <c r="BL273" i="15" s="1"/>
  <c r="BM273" i="15" s="1"/>
  <c r="BN273" i="15" s="1"/>
  <c r="AK267" i="15"/>
  <c r="AL267" i="15" s="1"/>
  <c r="AM267" i="15" s="1"/>
  <c r="AN267" i="15" s="1"/>
  <c r="AO267" i="15" s="1"/>
  <c r="AP267" i="15" s="1"/>
  <c r="AQ267" i="15" s="1"/>
  <c r="AR267" i="15" s="1"/>
  <c r="AS267" i="15" s="1"/>
  <c r="AT267" i="15" s="1"/>
  <c r="AU267" i="15" s="1"/>
  <c r="AV267" i="15" s="1"/>
  <c r="AW267" i="15" s="1"/>
  <c r="AX267" i="15" s="1"/>
  <c r="AY267" i="15" s="1"/>
  <c r="AZ267" i="15" s="1"/>
  <c r="BA267" i="15" s="1"/>
  <c r="BB267" i="15" s="1"/>
  <c r="BC267" i="15" s="1"/>
  <c r="BD267" i="15" s="1"/>
  <c r="BE267" i="15" s="1"/>
  <c r="BF267" i="15" s="1"/>
  <c r="BG267" i="15" s="1"/>
  <c r="BH267" i="15" s="1"/>
  <c r="BI267" i="15" s="1"/>
  <c r="BJ267" i="15" s="1"/>
  <c r="BK267" i="15" s="1"/>
  <c r="BL267" i="15" s="1"/>
  <c r="BM267" i="15" s="1"/>
  <c r="BN267" i="15" s="1"/>
  <c r="AC262" i="15"/>
  <c r="AC259" i="15"/>
  <c r="AD259" i="15" s="1"/>
  <c r="AE259" i="15" s="1"/>
  <c r="AF259" i="15" s="1"/>
  <c r="AG259" i="15" s="1"/>
  <c r="AH259" i="15" s="1"/>
  <c r="AI259" i="15" s="1"/>
  <c r="AJ259" i="15" s="1"/>
  <c r="AK259" i="15" s="1"/>
  <c r="AL259" i="15" s="1"/>
  <c r="AM259" i="15" s="1"/>
  <c r="AN259" i="15" s="1"/>
  <c r="AO259" i="15" s="1"/>
  <c r="AP259" i="15" s="1"/>
  <c r="AQ259" i="15" s="1"/>
  <c r="AR259" i="15" s="1"/>
  <c r="AS259" i="15" s="1"/>
  <c r="AT259" i="15" s="1"/>
  <c r="AU259" i="15" s="1"/>
  <c r="AV259" i="15" s="1"/>
  <c r="AW259" i="15" s="1"/>
  <c r="AX259" i="15" s="1"/>
  <c r="AY259" i="15" s="1"/>
  <c r="AZ259" i="15" s="1"/>
  <c r="BA259" i="15" s="1"/>
  <c r="BB259" i="15" s="1"/>
  <c r="BC259" i="15" s="1"/>
  <c r="BD259" i="15" s="1"/>
  <c r="BE259" i="15" s="1"/>
  <c r="BF259" i="15" s="1"/>
  <c r="BG259" i="15" s="1"/>
  <c r="BH259" i="15" s="1"/>
  <c r="BI259" i="15" s="1"/>
  <c r="BJ259" i="15" s="1"/>
  <c r="BK259" i="15" s="1"/>
  <c r="BL259" i="15" s="1"/>
  <c r="BM259" i="15" s="1"/>
  <c r="BN259" i="15" s="1"/>
  <c r="AD191" i="15"/>
  <c r="AE191" i="15" s="1"/>
  <c r="AF191" i="15" s="1"/>
  <c r="AG191" i="15" s="1"/>
  <c r="AH191" i="15" s="1"/>
  <c r="AI191" i="15" s="1"/>
  <c r="AJ191" i="15" s="1"/>
  <c r="AK191" i="15" s="1"/>
  <c r="AL191" i="15" s="1"/>
  <c r="AM191" i="15" s="1"/>
  <c r="AN191" i="15" s="1"/>
  <c r="AO191" i="15" s="1"/>
  <c r="AP191" i="15" s="1"/>
  <c r="AQ191" i="15" s="1"/>
  <c r="AR191" i="15" s="1"/>
  <c r="AS191" i="15" s="1"/>
  <c r="AT191" i="15" s="1"/>
  <c r="AU191" i="15" s="1"/>
  <c r="AV191" i="15" s="1"/>
  <c r="AW191" i="15" s="1"/>
  <c r="AX191" i="15" s="1"/>
  <c r="AY191" i="15" s="1"/>
  <c r="AZ191" i="15" s="1"/>
  <c r="BA191" i="15" s="1"/>
  <c r="BB191" i="15" s="1"/>
  <c r="BC191" i="15" s="1"/>
  <c r="BD191" i="15" s="1"/>
  <c r="BE191" i="15" s="1"/>
  <c r="BF191" i="15" s="1"/>
  <c r="BG191" i="15" s="1"/>
  <c r="BH191" i="15" s="1"/>
  <c r="BI191" i="15" s="1"/>
  <c r="BJ191" i="15" s="1"/>
  <c r="BK191" i="15" s="1"/>
  <c r="BL191" i="15" s="1"/>
  <c r="BM191" i="15" s="1"/>
  <c r="BN191" i="15" s="1"/>
  <c r="AW155" i="15"/>
  <c r="AX155" i="15" s="1"/>
  <c r="AY155" i="15" s="1"/>
  <c r="AZ155" i="15" s="1"/>
  <c r="BA155" i="15" s="1"/>
  <c r="BB155" i="15" s="1"/>
  <c r="BC155" i="15" s="1"/>
  <c r="BD155" i="15" s="1"/>
  <c r="BE155" i="15" s="1"/>
  <c r="BF155" i="15" s="1"/>
  <c r="BG155" i="15" s="1"/>
  <c r="BH155" i="15" s="1"/>
  <c r="BI155" i="15" s="1"/>
  <c r="BJ155" i="15" s="1"/>
  <c r="BK155" i="15" s="1"/>
  <c r="BL155" i="15" s="1"/>
  <c r="BM155" i="15" s="1"/>
  <c r="BN155" i="15" s="1"/>
  <c r="AD134" i="15"/>
  <c r="AE134" i="15" s="1"/>
  <c r="AF134" i="15" s="1"/>
  <c r="AG134" i="15" s="1"/>
  <c r="AH134" i="15" s="1"/>
  <c r="AI134" i="15" s="1"/>
  <c r="AJ134" i="15" s="1"/>
  <c r="AK134" i="15" s="1"/>
  <c r="AL134" i="15" s="1"/>
  <c r="AM134" i="15" s="1"/>
  <c r="AN134" i="15" s="1"/>
  <c r="AO134" i="15" s="1"/>
  <c r="AP134" i="15" s="1"/>
  <c r="AQ134" i="15" s="1"/>
  <c r="AR134" i="15" s="1"/>
  <c r="AS134" i="15" s="1"/>
  <c r="AT134" i="15" s="1"/>
  <c r="AU134" i="15" s="1"/>
  <c r="AV134" i="15" s="1"/>
  <c r="AW134" i="15" s="1"/>
  <c r="AX134" i="15" s="1"/>
  <c r="AY134" i="15" s="1"/>
  <c r="AZ134" i="15" s="1"/>
  <c r="BN235" i="15"/>
  <c r="BB224" i="15"/>
  <c r="BC224" i="15" s="1"/>
  <c r="BD224" i="15" s="1"/>
  <c r="BE224" i="15" s="1"/>
  <c r="BF224" i="15" s="1"/>
  <c r="BG224" i="15" s="1"/>
  <c r="BH224" i="15" s="1"/>
  <c r="BI224" i="15" s="1"/>
  <c r="BJ224" i="15" s="1"/>
  <c r="BK224" i="15" s="1"/>
  <c r="BL224" i="15" s="1"/>
  <c r="BM224" i="15" s="1"/>
  <c r="BN224" i="15" s="1"/>
  <c r="BC222" i="15"/>
  <c r="BD222" i="15" s="1"/>
  <c r="BE222" i="15" s="1"/>
  <c r="BF222" i="15" s="1"/>
  <c r="BG222" i="15" s="1"/>
  <c r="BH222" i="15" s="1"/>
  <c r="BI222" i="15" s="1"/>
  <c r="BJ222" i="15" s="1"/>
  <c r="BK222" i="15" s="1"/>
  <c r="BL222" i="15" s="1"/>
  <c r="BM222" i="15" s="1"/>
  <c r="BN222" i="15" s="1"/>
  <c r="AP214" i="15"/>
  <c r="AQ214" i="15" s="1"/>
  <c r="AR214" i="15" s="1"/>
  <c r="AS214" i="15" s="1"/>
  <c r="AT214" i="15" s="1"/>
  <c r="AU214" i="15" s="1"/>
  <c r="AV214" i="15" s="1"/>
  <c r="AW214" i="15" s="1"/>
  <c r="AX214" i="15" s="1"/>
  <c r="AY214" i="15" s="1"/>
  <c r="AZ214" i="15" s="1"/>
  <c r="BA214" i="15" s="1"/>
  <c r="BB214" i="15" s="1"/>
  <c r="BC214" i="15" s="1"/>
  <c r="BD214" i="15" s="1"/>
  <c r="BE214" i="15" s="1"/>
  <c r="BF214" i="15" s="1"/>
  <c r="BG214" i="15" s="1"/>
  <c r="BH214" i="15" s="1"/>
  <c r="AN212" i="15"/>
  <c r="AR211" i="15"/>
  <c r="AS211" i="15" s="1"/>
  <c r="AT211" i="15" s="1"/>
  <c r="AU211" i="15" s="1"/>
  <c r="AV211" i="15" s="1"/>
  <c r="AW211" i="15" s="1"/>
  <c r="AX211" i="15" s="1"/>
  <c r="AY211" i="15" s="1"/>
  <c r="AZ211" i="15" s="1"/>
  <c r="BA211" i="15" s="1"/>
  <c r="BB211" i="15" s="1"/>
  <c r="BC211" i="15" s="1"/>
  <c r="BD211" i="15" s="1"/>
  <c r="BE211" i="15" s="1"/>
  <c r="BF211" i="15" s="1"/>
  <c r="BG211" i="15" s="1"/>
  <c r="BH211" i="15" s="1"/>
  <c r="BI211" i="15" s="1"/>
  <c r="BJ211" i="15" s="1"/>
  <c r="BK211" i="15" s="1"/>
  <c r="BL211" i="15" s="1"/>
  <c r="BM211" i="15" s="1"/>
  <c r="BN211" i="15" s="1"/>
  <c r="AM206" i="15"/>
  <c r="AN206" i="15" s="1"/>
  <c r="AO206" i="15" s="1"/>
  <c r="AP206" i="15" s="1"/>
  <c r="AQ206" i="15" s="1"/>
  <c r="AR206" i="15" s="1"/>
  <c r="AS206" i="15" s="1"/>
  <c r="AT206" i="15" s="1"/>
  <c r="AU206" i="15" s="1"/>
  <c r="AV206" i="15" s="1"/>
  <c r="AW206" i="15" s="1"/>
  <c r="AX206" i="15" s="1"/>
  <c r="AY206" i="15" s="1"/>
  <c r="AZ206" i="15" s="1"/>
  <c r="BA206" i="15" s="1"/>
  <c r="BB206" i="15" s="1"/>
  <c r="BC206" i="15" s="1"/>
  <c r="BD206" i="15" s="1"/>
  <c r="BE206" i="15" s="1"/>
  <c r="BF206" i="15" s="1"/>
  <c r="BG206" i="15" s="1"/>
  <c r="BH206" i="15" s="1"/>
  <c r="BI206" i="15" s="1"/>
  <c r="BJ206" i="15" s="1"/>
  <c r="BK206" i="15" s="1"/>
  <c r="BL206" i="15" s="1"/>
  <c r="BM206" i="15" s="1"/>
  <c r="BN206" i="15" s="1"/>
  <c r="AH202" i="15"/>
  <c r="AI202" i="15" s="1"/>
  <c r="AJ202" i="15" s="1"/>
  <c r="AK202" i="15" s="1"/>
  <c r="AL202" i="15" s="1"/>
  <c r="AM202" i="15" s="1"/>
  <c r="AN202" i="15" s="1"/>
  <c r="AO202" i="15" s="1"/>
  <c r="AP202" i="15" s="1"/>
  <c r="AQ202" i="15" s="1"/>
  <c r="AR202" i="15" s="1"/>
  <c r="AS202" i="15" s="1"/>
  <c r="AT202" i="15" s="1"/>
  <c r="AU202" i="15" s="1"/>
  <c r="AV202" i="15" s="1"/>
  <c r="AW202" i="15" s="1"/>
  <c r="AX202" i="15" s="1"/>
  <c r="AY202" i="15" s="1"/>
  <c r="AZ202" i="15" s="1"/>
  <c r="BA202" i="15" s="1"/>
  <c r="BB202" i="15" s="1"/>
  <c r="BC202" i="15" s="1"/>
  <c r="BD202" i="15" s="1"/>
  <c r="BE202" i="15" s="1"/>
  <c r="BF202" i="15" s="1"/>
  <c r="BG202" i="15" s="1"/>
  <c r="BH202" i="15" s="1"/>
  <c r="BI202" i="15" s="1"/>
  <c r="BJ202" i="15" s="1"/>
  <c r="BK202" i="15" s="1"/>
  <c r="BL202" i="15" s="1"/>
  <c r="BM202" i="15" s="1"/>
  <c r="BN202" i="15" s="1"/>
  <c r="AD201" i="15"/>
  <c r="AE201" i="15" s="1"/>
  <c r="AF201" i="15" s="1"/>
  <c r="AG201" i="15" s="1"/>
  <c r="AH201" i="15" s="1"/>
  <c r="AI201" i="15" s="1"/>
  <c r="AJ201" i="15" s="1"/>
  <c r="AK201" i="15" s="1"/>
  <c r="AL201" i="15" s="1"/>
  <c r="AM201" i="15" s="1"/>
  <c r="AN201" i="15" s="1"/>
  <c r="AO201" i="15" s="1"/>
  <c r="AP201" i="15" s="1"/>
  <c r="AQ201" i="15" s="1"/>
  <c r="AR201" i="15" s="1"/>
  <c r="AS201" i="15" s="1"/>
  <c r="AT201" i="15" s="1"/>
  <c r="AU201" i="15" s="1"/>
  <c r="AV201" i="15" s="1"/>
  <c r="AW201" i="15" s="1"/>
  <c r="AX201" i="15" s="1"/>
  <c r="AY201" i="15" s="1"/>
  <c r="AZ201" i="15" s="1"/>
  <c r="BA201" i="15" s="1"/>
  <c r="BB201" i="15" s="1"/>
  <c r="BC201" i="15" s="1"/>
  <c r="BD201" i="15" s="1"/>
  <c r="BE201" i="15" s="1"/>
  <c r="BF201" i="15" s="1"/>
  <c r="BG201" i="15" s="1"/>
  <c r="BH201" i="15" s="1"/>
  <c r="BI201" i="15" s="1"/>
  <c r="BJ201" i="15" s="1"/>
  <c r="BK201" i="15" s="1"/>
  <c r="BL201" i="15" s="1"/>
  <c r="BM201" i="15" s="1"/>
  <c r="BN201" i="15" s="1"/>
  <c r="Z193" i="15"/>
  <c r="AA193" i="15" s="1"/>
  <c r="AB193" i="15" s="1"/>
  <c r="AC193" i="15" s="1"/>
  <c r="AD193" i="15" s="1"/>
  <c r="AE193" i="15" s="1"/>
  <c r="AF193" i="15" s="1"/>
  <c r="AG193" i="15" s="1"/>
  <c r="AH193" i="15" s="1"/>
  <c r="AI193" i="15" s="1"/>
  <c r="AJ193" i="15" s="1"/>
  <c r="AK193" i="15" s="1"/>
  <c r="AL193" i="15" s="1"/>
  <c r="AM193" i="15" s="1"/>
  <c r="AN193" i="15" s="1"/>
  <c r="AO193" i="15" s="1"/>
  <c r="AP193" i="15" s="1"/>
  <c r="AQ193" i="15" s="1"/>
  <c r="AR193" i="15" s="1"/>
  <c r="AS193" i="15" s="1"/>
  <c r="AT193" i="15" s="1"/>
  <c r="AU193" i="15" s="1"/>
  <c r="AV193" i="15" s="1"/>
  <c r="AW193" i="15" s="1"/>
  <c r="AX193" i="15" s="1"/>
  <c r="AY193" i="15" s="1"/>
  <c r="AZ193" i="15" s="1"/>
  <c r="BA193" i="15" s="1"/>
  <c r="BB193" i="15" s="1"/>
  <c r="BC193" i="15" s="1"/>
  <c r="BD193" i="15" s="1"/>
  <c r="BE193" i="15" s="1"/>
  <c r="BF193" i="15" s="1"/>
  <c r="BG193" i="15" s="1"/>
  <c r="BH193" i="15" s="1"/>
  <c r="BI193" i="15" s="1"/>
  <c r="BJ193" i="15" s="1"/>
  <c r="BK193" i="15" s="1"/>
  <c r="BL193" i="15" s="1"/>
  <c r="BM193" i="15" s="1"/>
  <c r="BN193" i="15" s="1"/>
  <c r="AG192" i="15"/>
  <c r="AH192" i="15" s="1"/>
  <c r="AI192" i="15" s="1"/>
  <c r="AJ192" i="15" s="1"/>
  <c r="AK192" i="15" s="1"/>
  <c r="AL192" i="15" s="1"/>
  <c r="AM192" i="15" s="1"/>
  <c r="AN192" i="15" s="1"/>
  <c r="AO192" i="15" s="1"/>
  <c r="AP192" i="15" s="1"/>
  <c r="AQ192" i="15" s="1"/>
  <c r="AR192" i="15" s="1"/>
  <c r="AS192" i="15" s="1"/>
  <c r="AT192" i="15" s="1"/>
  <c r="AU192" i="15" s="1"/>
  <c r="AV192" i="15" s="1"/>
  <c r="AW192" i="15" s="1"/>
  <c r="AX192" i="15" s="1"/>
  <c r="AY192" i="15" s="1"/>
  <c r="AZ192" i="15" s="1"/>
  <c r="BA192" i="15" s="1"/>
  <c r="BB192" i="15" s="1"/>
  <c r="BC192" i="15" s="1"/>
  <c r="BD192" i="15" s="1"/>
  <c r="BE192" i="15" s="1"/>
  <c r="BF192" i="15" s="1"/>
  <c r="BG192" i="15" s="1"/>
  <c r="BH192" i="15" s="1"/>
  <c r="BI192" i="15" s="1"/>
  <c r="BJ192" i="15" s="1"/>
  <c r="BK192" i="15" s="1"/>
  <c r="BL192" i="15" s="1"/>
  <c r="BM192" i="15" s="1"/>
  <c r="BN192" i="15" s="1"/>
  <c r="BB156" i="15"/>
  <c r="BC156" i="15" s="1"/>
  <c r="BD156" i="15" s="1"/>
  <c r="BE156" i="15" s="1"/>
  <c r="BF156" i="15" s="1"/>
  <c r="BG156" i="15" s="1"/>
  <c r="BH156" i="15" s="1"/>
  <c r="BI156" i="15" s="1"/>
  <c r="BJ156" i="15" s="1"/>
  <c r="BK156" i="15" s="1"/>
  <c r="BL156" i="15" s="1"/>
  <c r="AU153" i="15"/>
  <c r="AV153" i="15" s="1"/>
  <c r="AW153" i="15" s="1"/>
  <c r="AX153" i="15" s="1"/>
  <c r="AY153" i="15" s="1"/>
  <c r="AZ153" i="15" s="1"/>
  <c r="BA153" i="15" s="1"/>
  <c r="BB153" i="15" s="1"/>
  <c r="BC153" i="15" s="1"/>
  <c r="BD153" i="15" s="1"/>
  <c r="BE153" i="15" s="1"/>
  <c r="BF153" i="15" s="1"/>
  <c r="BG153" i="15" s="1"/>
  <c r="BH153" i="15" s="1"/>
  <c r="BI153" i="15" s="1"/>
  <c r="BJ153" i="15" s="1"/>
  <c r="BK153" i="15" s="1"/>
  <c r="BL153" i="15" s="1"/>
  <c r="BM153" i="15" s="1"/>
  <c r="BN153" i="15" s="1"/>
  <c r="BJ142" i="15"/>
  <c r="BK142" i="15" s="1"/>
  <c r="BL142" i="15" s="1"/>
  <c r="BM142" i="15" s="1"/>
  <c r="BN142" i="15" s="1"/>
  <c r="Q252" i="15"/>
  <c r="R252" i="15" s="1"/>
  <c r="S252" i="15" s="1"/>
  <c r="T252" i="15" s="1"/>
  <c r="U252" i="15" s="1"/>
  <c r="V252" i="15" s="1"/>
  <c r="W252" i="15" s="1"/>
  <c r="X252" i="15" s="1"/>
  <c r="Y252" i="15" s="1"/>
  <c r="Z252" i="15" s="1"/>
  <c r="AA252" i="15" s="1"/>
  <c r="AB252" i="15" s="1"/>
  <c r="AC252" i="15" s="1"/>
  <c r="AD252" i="15" s="1"/>
  <c r="AE252" i="15" s="1"/>
  <c r="AF252" i="15" s="1"/>
  <c r="AG252" i="15" s="1"/>
  <c r="AH252" i="15" s="1"/>
  <c r="AI252" i="15" s="1"/>
  <c r="AJ252" i="15" s="1"/>
  <c r="AK252" i="15" s="1"/>
  <c r="AL252" i="15" s="1"/>
  <c r="AM252" i="15" s="1"/>
  <c r="AN252" i="15" s="1"/>
  <c r="AO252" i="15" s="1"/>
  <c r="AP252" i="15" s="1"/>
  <c r="AQ252" i="15" s="1"/>
  <c r="AR252" i="15" s="1"/>
  <c r="AS252" i="15" s="1"/>
  <c r="AT252" i="15" s="1"/>
  <c r="AU252" i="15" s="1"/>
  <c r="AV252" i="15" s="1"/>
  <c r="AW252" i="15" s="1"/>
  <c r="AX252" i="15" s="1"/>
  <c r="AY252" i="15" s="1"/>
  <c r="AZ252" i="15" s="1"/>
  <c r="BA252" i="15" s="1"/>
  <c r="BB252" i="15" s="1"/>
  <c r="BC252" i="15" s="1"/>
  <c r="BD252" i="15" s="1"/>
  <c r="BE252" i="15" s="1"/>
  <c r="BF252" i="15" s="1"/>
  <c r="BG252" i="15" s="1"/>
  <c r="BH252" i="15" s="1"/>
  <c r="BI252" i="15" s="1"/>
  <c r="BJ252" i="15" s="1"/>
  <c r="BK252" i="15" s="1"/>
  <c r="BL252" i="15" s="1"/>
  <c r="BM252" i="15" s="1"/>
  <c r="BN252" i="15" s="1"/>
  <c r="Q188" i="15"/>
  <c r="R188" i="15" s="1"/>
  <c r="S188" i="15" s="1"/>
  <c r="T188" i="15" s="1"/>
  <c r="U188" i="15" s="1"/>
  <c r="V188" i="15" s="1"/>
  <c r="W188" i="15" s="1"/>
  <c r="X188" i="15" s="1"/>
  <c r="Y188" i="15" s="1"/>
  <c r="Z188" i="15" s="1"/>
  <c r="AA188" i="15" s="1"/>
  <c r="AB188" i="15" s="1"/>
  <c r="AC188" i="15" s="1"/>
  <c r="AD188" i="15" s="1"/>
  <c r="AE188" i="15" s="1"/>
  <c r="AF188" i="15" s="1"/>
  <c r="AG188" i="15" s="1"/>
  <c r="AH188" i="15" s="1"/>
  <c r="AI188" i="15" s="1"/>
  <c r="AJ188" i="15" s="1"/>
  <c r="AK188" i="15" s="1"/>
  <c r="AL188" i="15" s="1"/>
  <c r="AM188" i="15" s="1"/>
  <c r="AN188" i="15" s="1"/>
  <c r="AO188" i="15" s="1"/>
  <c r="AP188" i="15" s="1"/>
  <c r="AQ188" i="15" s="1"/>
  <c r="AR188" i="15" s="1"/>
  <c r="AS188" i="15" s="1"/>
  <c r="AT188" i="15" s="1"/>
  <c r="AU188" i="15" s="1"/>
  <c r="AV188" i="15" s="1"/>
  <c r="AW188" i="15" s="1"/>
  <c r="AX188" i="15" s="1"/>
  <c r="AY188" i="15" s="1"/>
  <c r="AZ188" i="15" s="1"/>
  <c r="BA188" i="15" s="1"/>
  <c r="BB188" i="15" s="1"/>
  <c r="BC188" i="15" s="1"/>
  <c r="BD188" i="15" s="1"/>
  <c r="BE188" i="15" s="1"/>
  <c r="BF188" i="15" s="1"/>
  <c r="BG188" i="15" s="1"/>
  <c r="BH188" i="15" s="1"/>
  <c r="BI188" i="15" s="1"/>
  <c r="BJ188" i="15" s="1"/>
  <c r="BK188" i="15" s="1"/>
  <c r="BL188" i="15" s="1"/>
  <c r="BM188" i="15" s="1"/>
  <c r="BN188" i="15" s="1"/>
  <c r="DB34" i="21"/>
  <c r="EE34" i="21"/>
  <c r="ED34" i="21"/>
  <c r="EC34" i="21"/>
  <c r="EB34" i="21"/>
  <c r="EA34" i="21"/>
  <c r="DZ34" i="21"/>
  <c r="DY34" i="21"/>
  <c r="DX34" i="21"/>
  <c r="DW34" i="21"/>
  <c r="DV34" i="21"/>
  <c r="DU34" i="21"/>
  <c r="DT34" i="21"/>
  <c r="DS34" i="21"/>
  <c r="DR34" i="21"/>
  <c r="DQ34" i="21"/>
  <c r="DP34" i="21"/>
  <c r="DO34" i="21"/>
  <c r="DN34" i="21"/>
  <c r="DM34" i="21"/>
  <c r="DL34" i="21"/>
  <c r="DK34" i="21"/>
  <c r="DJ34" i="21"/>
  <c r="DI34" i="21"/>
  <c r="DH34" i="21"/>
  <c r="DG34" i="21"/>
  <c r="DF34" i="21"/>
  <c r="DE34" i="21"/>
  <c r="DD34" i="21"/>
  <c r="DC34" i="21"/>
  <c r="F72" i="21"/>
  <c r="F71" i="21"/>
  <c r="F70" i="21"/>
  <c r="E83" i="84"/>
  <c r="Q75" i="84"/>
  <c r="E75" i="84"/>
  <c r="Q74" i="84"/>
  <c r="E74" i="84"/>
  <c r="R64" i="84"/>
  <c r="Q64" i="84"/>
  <c r="E64" i="84"/>
  <c r="CH19" i="84"/>
  <c r="CI18" i="84"/>
  <c r="CJ17" i="84"/>
  <c r="CH17" i="84"/>
  <c r="CH14" i="84"/>
  <c r="CH11" i="84"/>
  <c r="D10" i="84"/>
  <c r="CH8" i="84"/>
  <c r="D8" i="84"/>
  <c r="C3" i="84"/>
  <c r="AJ200" i="15" l="1"/>
  <c r="AK200" i="15" s="1"/>
  <c r="AL200" i="15" s="1"/>
  <c r="AM200" i="15" s="1"/>
  <c r="AN200" i="15" s="1"/>
  <c r="AO200" i="15" s="1"/>
  <c r="CZ34" i="21"/>
  <c r="ET30" i="21"/>
  <c r="FN27" i="21"/>
  <c r="FR28" i="21"/>
  <c r="FR26" i="21"/>
  <c r="FZ30" i="21"/>
  <c r="EX31" i="21"/>
  <c r="EL26" i="21"/>
  <c r="EL28" i="21"/>
  <c r="ET26" i="21"/>
  <c r="ET28" i="21"/>
  <c r="CX34" i="21"/>
  <c r="FB30" i="21"/>
  <c r="EL30" i="21"/>
  <c r="FJ26" i="21"/>
  <c r="FJ28" i="21"/>
  <c r="FR30" i="21"/>
  <c r="GP26" i="21"/>
  <c r="GR29" i="21"/>
  <c r="CW34" i="21"/>
  <c r="GR27" i="21"/>
  <c r="GN26" i="21"/>
  <c r="GN30" i="21"/>
  <c r="CV34" i="21"/>
  <c r="EL27" i="21"/>
  <c r="EP29" i="21"/>
  <c r="GS26" i="21"/>
  <c r="EP27" i="21"/>
  <c r="EX29" i="21"/>
  <c r="GO26" i="21"/>
  <c r="CE34" i="21"/>
  <c r="CM34" i="21"/>
  <c r="CU34" i="21"/>
  <c r="CF34" i="21"/>
  <c r="CN34" i="21"/>
  <c r="GL29" i="21"/>
  <c r="GP30" i="21"/>
  <c r="FF27" i="21"/>
  <c r="FN29" i="21"/>
  <c r="AE258" i="15"/>
  <c r="AF258" i="15" s="1"/>
  <c r="AG258" i="15" s="1"/>
  <c r="AH258" i="15" s="1"/>
  <c r="AI258" i="15" s="1"/>
  <c r="AJ258" i="15" s="1"/>
  <c r="AK258" i="15" s="1"/>
  <c r="AL258" i="15" s="1"/>
  <c r="AM258" i="15" s="1"/>
  <c r="AN258" i="15" s="1"/>
  <c r="AO258" i="15" s="1"/>
  <c r="AP258" i="15" s="1"/>
  <c r="AQ258" i="15" s="1"/>
  <c r="AR258" i="15" s="1"/>
  <c r="AS258" i="15" s="1"/>
  <c r="AT258" i="15" s="1"/>
  <c r="AU258" i="15" s="1"/>
  <c r="AV258" i="15" s="1"/>
  <c r="AW258" i="15" s="1"/>
  <c r="AX258" i="15" s="1"/>
  <c r="AY258" i="15" s="1"/>
  <c r="AZ258" i="15" s="1"/>
  <c r="BA258" i="15" s="1"/>
  <c r="BB258" i="15" s="1"/>
  <c r="BC258" i="15" s="1"/>
  <c r="BD258" i="15" s="1"/>
  <c r="BE258" i="15" s="1"/>
  <c r="BF258" i="15" s="1"/>
  <c r="BG258" i="15" s="1"/>
  <c r="BH258" i="15" s="1"/>
  <c r="BI258" i="15" s="1"/>
  <c r="BJ258" i="15" s="1"/>
  <c r="BK258" i="15" s="1"/>
  <c r="BL258" i="15" s="1"/>
  <c r="BM258" i="15" s="1"/>
  <c r="BN258" i="15" s="1"/>
  <c r="AW154" i="15"/>
  <c r="AY260" i="15"/>
  <c r="AZ260" i="15" s="1"/>
  <c r="BA260" i="15" s="1"/>
  <c r="BB260" i="15" s="1"/>
  <c r="BC260" i="15" s="1"/>
  <c r="BD260" i="15" s="1"/>
  <c r="BE260" i="15" s="1"/>
  <c r="BF260" i="15" s="1"/>
  <c r="BG260" i="15" s="1"/>
  <c r="BH260" i="15" s="1"/>
  <c r="BI260" i="15" s="1"/>
  <c r="BJ260" i="15" s="1"/>
  <c r="BK260" i="15" s="1"/>
  <c r="BL260" i="15" s="1"/>
  <c r="BM260" i="15" s="1"/>
  <c r="BN260" i="15" s="1"/>
  <c r="BJ286" i="15"/>
  <c r="BK286" i="15" s="1"/>
  <c r="BL286" i="15" s="1"/>
  <c r="BM286" i="15" s="1"/>
  <c r="BN286" i="15" s="1"/>
  <c r="AR147" i="15"/>
  <c r="BD290" i="15"/>
  <c r="BE290" i="15" s="1"/>
  <c r="BF290" i="15" s="1"/>
  <c r="BG290" i="15" s="1"/>
  <c r="BH290" i="15" s="1"/>
  <c r="BI290" i="15" s="1"/>
  <c r="BJ290" i="15" s="1"/>
  <c r="BK290" i="15" s="1"/>
  <c r="BL290" i="15" s="1"/>
  <c r="BM290" i="15" s="1"/>
  <c r="BN290" i="15" s="1"/>
  <c r="AD262" i="15"/>
  <c r="AE262" i="15" s="1"/>
  <c r="AF262" i="15" s="1"/>
  <c r="AG262" i="15" s="1"/>
  <c r="AH262" i="15" s="1"/>
  <c r="AI262" i="15" s="1"/>
  <c r="AJ262" i="15" s="1"/>
  <c r="AK262" i="15" s="1"/>
  <c r="AL262" i="15" s="1"/>
  <c r="AM262" i="15" s="1"/>
  <c r="AN262" i="15" s="1"/>
  <c r="AO262" i="15" s="1"/>
  <c r="AP262" i="15" s="1"/>
  <c r="AQ262" i="15" s="1"/>
  <c r="BI214" i="15"/>
  <c r="BJ214" i="15" s="1"/>
  <c r="BK214" i="15" s="1"/>
  <c r="BL214" i="15" s="1"/>
  <c r="BM214" i="15" s="1"/>
  <c r="BN214" i="15" s="1"/>
  <c r="BM156" i="15"/>
  <c r="BN156" i="15" s="1"/>
  <c r="BA134" i="15"/>
  <c r="BB134" i="15" s="1"/>
  <c r="BC134" i="15" s="1"/>
  <c r="BD134" i="15" s="1"/>
  <c r="BE134" i="15" s="1"/>
  <c r="BF134" i="15" s="1"/>
  <c r="BG134" i="15" s="1"/>
  <c r="BH134" i="15" s="1"/>
  <c r="BI134" i="15" s="1"/>
  <c r="BJ134" i="15" s="1"/>
  <c r="BK134" i="15" s="1"/>
  <c r="BL134" i="15" s="1"/>
  <c r="BM134" i="15" s="1"/>
  <c r="BN134" i="15" s="1"/>
  <c r="AO212" i="15"/>
  <c r="AP212" i="15" s="1"/>
  <c r="AQ212" i="15" s="1"/>
  <c r="AR212" i="15" s="1"/>
  <c r="AS212" i="15" s="1"/>
  <c r="AT212" i="15" s="1"/>
  <c r="AU212" i="15" s="1"/>
  <c r="AV212" i="15" s="1"/>
  <c r="AW212" i="15" s="1"/>
  <c r="AX212" i="15" s="1"/>
  <c r="AY212" i="15" s="1"/>
  <c r="AZ212" i="15" s="1"/>
  <c r="BA212" i="15" s="1"/>
  <c r="BB212" i="15" s="1"/>
  <c r="BC212" i="15" s="1"/>
  <c r="BD212" i="15" s="1"/>
  <c r="BE212" i="15" s="1"/>
  <c r="BF212" i="15" s="1"/>
  <c r="BG212" i="15" s="1"/>
  <c r="BH212" i="15" s="1"/>
  <c r="BI212" i="15" s="1"/>
  <c r="BJ212" i="15" s="1"/>
  <c r="BK212" i="15" s="1"/>
  <c r="BL212" i="15" s="1"/>
  <c r="BM212" i="15" s="1"/>
  <c r="BN212" i="15" s="1"/>
  <c r="GS33" i="21"/>
  <c r="GK33" i="21"/>
  <c r="GC33" i="21"/>
  <c r="FU33" i="21"/>
  <c r="FM33" i="21"/>
  <c r="FE33" i="21"/>
  <c r="EW33" i="21"/>
  <c r="EO33" i="21"/>
  <c r="GP33" i="21"/>
  <c r="GH33" i="21"/>
  <c r="FZ33" i="21"/>
  <c r="FR33" i="21"/>
  <c r="FJ33" i="21"/>
  <c r="FB33" i="21"/>
  <c r="ET33" i="21"/>
  <c r="EL33" i="21"/>
  <c r="GD33" i="21"/>
  <c r="FV33" i="21"/>
  <c r="FF33" i="21"/>
  <c r="EP33" i="21"/>
  <c r="GL33" i="21"/>
  <c r="FN33" i="21"/>
  <c r="EX33" i="21"/>
  <c r="GO28" i="21"/>
  <c r="FB26" i="21"/>
  <c r="EX27" i="21"/>
  <c r="FB28" i="21"/>
  <c r="FF29" i="21"/>
  <c r="FJ30" i="21"/>
  <c r="FV29" i="21"/>
  <c r="GS31" i="21"/>
  <c r="GX31" i="21" s="1"/>
  <c r="GO30" i="21"/>
  <c r="FZ26" i="21"/>
  <c r="FV27" i="21"/>
  <c r="FZ28" i="21"/>
  <c r="GD29" i="21"/>
  <c r="GH30" i="21"/>
  <c r="GS29" i="21"/>
  <c r="GX29" i="21" s="1"/>
  <c r="GO32" i="21"/>
  <c r="GG32" i="21"/>
  <c r="GW32" i="21" s="1"/>
  <c r="FY32" i="21"/>
  <c r="FQ32" i="21"/>
  <c r="FI32" i="21"/>
  <c r="GU32" i="21" s="1"/>
  <c r="FA32" i="21"/>
  <c r="ES32" i="21"/>
  <c r="GN32" i="21"/>
  <c r="GF32" i="21"/>
  <c r="FX32" i="21"/>
  <c r="FP32" i="21"/>
  <c r="FH32" i="21"/>
  <c r="EZ32" i="21"/>
  <c r="ER32" i="21"/>
  <c r="GM32" i="21"/>
  <c r="GE32" i="21"/>
  <c r="FW32" i="21"/>
  <c r="FO32" i="21"/>
  <c r="FG32" i="21"/>
  <c r="EY32" i="21"/>
  <c r="EQ32" i="21"/>
  <c r="GL32" i="21"/>
  <c r="GD32" i="21"/>
  <c r="FV32" i="21"/>
  <c r="FN32" i="21"/>
  <c r="FF32" i="21"/>
  <c r="EX32" i="21"/>
  <c r="EP32" i="21"/>
  <c r="GS32" i="21"/>
  <c r="GX32" i="21" s="1"/>
  <c r="GK32" i="21"/>
  <c r="GC32" i="21"/>
  <c r="FU32" i="21"/>
  <c r="GV32" i="21" s="1"/>
  <c r="FM32" i="21"/>
  <c r="FE32" i="21"/>
  <c r="EW32" i="21"/>
  <c r="GT32" i="21" s="1"/>
  <c r="EO32" i="21"/>
  <c r="GR32" i="21"/>
  <c r="GJ32" i="21"/>
  <c r="GB32" i="21"/>
  <c r="FT32" i="21"/>
  <c r="FL32" i="21"/>
  <c r="FD32" i="21"/>
  <c r="EV32" i="21"/>
  <c r="EN32" i="21"/>
  <c r="GH32" i="21"/>
  <c r="FR32" i="21"/>
  <c r="FB32" i="21"/>
  <c r="EL32" i="21"/>
  <c r="GQ32" i="21"/>
  <c r="GI32" i="21"/>
  <c r="GA32" i="21"/>
  <c r="FS32" i="21"/>
  <c r="FK32" i="21"/>
  <c r="FC32" i="21"/>
  <c r="EU32" i="21"/>
  <c r="EM32" i="21"/>
  <c r="GP32" i="21"/>
  <c r="FZ32" i="21"/>
  <c r="FJ32" i="21"/>
  <c r="ET32" i="21"/>
  <c r="GL31" i="21"/>
  <c r="FV31" i="21"/>
  <c r="GD31" i="21"/>
  <c r="FN31" i="21"/>
  <c r="FF31" i="21"/>
  <c r="GH26" i="21"/>
  <c r="GD27" i="21"/>
  <c r="GH28" i="21"/>
  <c r="GS30" i="21"/>
  <c r="GX30" i="21" s="1"/>
  <c r="GR33" i="21"/>
  <c r="GL27" i="21"/>
  <c r="GP28" i="21"/>
  <c r="EP31" i="21"/>
  <c r="DA34" i="21"/>
  <c r="EM26" i="21"/>
  <c r="EU26" i="21"/>
  <c r="FC26" i="21"/>
  <c r="FK26" i="21"/>
  <c r="FS26" i="21"/>
  <c r="GA26" i="21"/>
  <c r="GI26" i="21"/>
  <c r="GQ26" i="21"/>
  <c r="EQ27" i="21"/>
  <c r="EY27" i="21"/>
  <c r="FG27" i="21"/>
  <c r="FO27" i="21"/>
  <c r="FW27" i="21"/>
  <c r="GE27" i="21"/>
  <c r="GM27" i="21"/>
  <c r="EM28" i="21"/>
  <c r="EU28" i="21"/>
  <c r="FC28" i="21"/>
  <c r="FK28" i="21"/>
  <c r="FS28" i="21"/>
  <c r="GA28" i="21"/>
  <c r="GI28" i="21"/>
  <c r="GQ28" i="21"/>
  <c r="EQ29" i="21"/>
  <c r="EY29" i="21"/>
  <c r="FG29" i="21"/>
  <c r="FO29" i="21"/>
  <c r="FW29" i="21"/>
  <c r="GE29" i="21"/>
  <c r="GM29" i="21"/>
  <c r="EM30" i="21"/>
  <c r="EU30" i="21"/>
  <c r="FC30" i="21"/>
  <c r="FK30" i="21"/>
  <c r="FS30" i="21"/>
  <c r="GA30" i="21"/>
  <c r="GI30" i="21"/>
  <c r="GQ30" i="21"/>
  <c r="EQ31" i="21"/>
  <c r="EY31" i="21"/>
  <c r="FG31" i="21"/>
  <c r="FO31" i="21"/>
  <c r="FW31" i="21"/>
  <c r="GE31" i="21"/>
  <c r="GM31" i="21"/>
  <c r="EQ33" i="21"/>
  <c r="EY33" i="21"/>
  <c r="FG33" i="21"/>
  <c r="FO33" i="21"/>
  <c r="FW33" i="21"/>
  <c r="GE33" i="21"/>
  <c r="GM33" i="21"/>
  <c r="CG34" i="21"/>
  <c r="CO34" i="21"/>
  <c r="EN26" i="21"/>
  <c r="EV26" i="21"/>
  <c r="FD26" i="21"/>
  <c r="FL26" i="21"/>
  <c r="FT26" i="21"/>
  <c r="GB26" i="21"/>
  <c r="GJ26" i="21"/>
  <c r="GR26" i="21"/>
  <c r="ER27" i="21"/>
  <c r="EZ27" i="21"/>
  <c r="FH27" i="21"/>
  <c r="FP27" i="21"/>
  <c r="FX27" i="21"/>
  <c r="GF27" i="21"/>
  <c r="GN27" i="21"/>
  <c r="EN28" i="21"/>
  <c r="EV28" i="21"/>
  <c r="FD28" i="21"/>
  <c r="FL28" i="21"/>
  <c r="FT28" i="21"/>
  <c r="GB28" i="21"/>
  <c r="GJ28" i="21"/>
  <c r="GR28" i="21"/>
  <c r="ER29" i="21"/>
  <c r="EZ29" i="21"/>
  <c r="FH29" i="21"/>
  <c r="FP29" i="21"/>
  <c r="FX29" i="21"/>
  <c r="GF29" i="21"/>
  <c r="GN29" i="21"/>
  <c r="EN30" i="21"/>
  <c r="EV30" i="21"/>
  <c r="FD30" i="21"/>
  <c r="FL30" i="21"/>
  <c r="FT30" i="21"/>
  <c r="GB30" i="21"/>
  <c r="GJ30" i="21"/>
  <c r="GR30" i="21"/>
  <c r="ER31" i="21"/>
  <c r="EZ31" i="21"/>
  <c r="FH31" i="21"/>
  <c r="FP31" i="21"/>
  <c r="FX31" i="21"/>
  <c r="GF31" i="21"/>
  <c r="GN31" i="21"/>
  <c r="ER33" i="21"/>
  <c r="EZ33" i="21"/>
  <c r="FH33" i="21"/>
  <c r="FP33" i="21"/>
  <c r="FX33" i="21"/>
  <c r="GF33" i="21"/>
  <c r="GN33" i="21"/>
  <c r="BZ34" i="21"/>
  <c r="CH34" i="21"/>
  <c r="CP34" i="21"/>
  <c r="EO26" i="21"/>
  <c r="EW26" i="21"/>
  <c r="FE26" i="21"/>
  <c r="FM26" i="21"/>
  <c r="FU26" i="21"/>
  <c r="GC26" i="21"/>
  <c r="GK26" i="21"/>
  <c r="ES27" i="21"/>
  <c r="FA27" i="21"/>
  <c r="FI27" i="21"/>
  <c r="FQ27" i="21"/>
  <c r="FY27" i="21"/>
  <c r="GG27" i="21"/>
  <c r="GO27" i="21"/>
  <c r="EO28" i="21"/>
  <c r="EW28" i="21"/>
  <c r="GT28" i="21" s="1"/>
  <c r="FE28" i="21"/>
  <c r="FM28" i="21"/>
  <c r="FU28" i="21"/>
  <c r="GV28" i="21" s="1"/>
  <c r="GC28" i="21"/>
  <c r="GK28" i="21"/>
  <c r="GS28" i="21"/>
  <c r="GX28" i="21" s="1"/>
  <c r="ES29" i="21"/>
  <c r="FA29" i="21"/>
  <c r="FI29" i="21"/>
  <c r="GU29" i="21" s="1"/>
  <c r="FQ29" i="21"/>
  <c r="FY29" i="21"/>
  <c r="GG29" i="21"/>
  <c r="GW29" i="21" s="1"/>
  <c r="GO29" i="21"/>
  <c r="EO30" i="21"/>
  <c r="EW30" i="21"/>
  <c r="GT30" i="21" s="1"/>
  <c r="FE30" i="21"/>
  <c r="FM30" i="21"/>
  <c r="FU30" i="21"/>
  <c r="GV30" i="21" s="1"/>
  <c r="GC30" i="21"/>
  <c r="GK30" i="21"/>
  <c r="ES31" i="21"/>
  <c r="FA31" i="21"/>
  <c r="FI31" i="21"/>
  <c r="GU31" i="21" s="1"/>
  <c r="FQ31" i="21"/>
  <c r="FY31" i="21"/>
  <c r="GG31" i="21"/>
  <c r="GW31" i="21" s="1"/>
  <c r="GO31" i="21"/>
  <c r="ES33" i="21"/>
  <c r="FA33" i="21"/>
  <c r="FI33" i="21"/>
  <c r="FQ33" i="21"/>
  <c r="FY33" i="21"/>
  <c r="GG33" i="21"/>
  <c r="GO33" i="21"/>
  <c r="CA34" i="21"/>
  <c r="CI34" i="21"/>
  <c r="CQ34" i="21"/>
  <c r="EP26" i="21"/>
  <c r="EX26" i="21"/>
  <c r="FF26" i="21"/>
  <c r="FN26" i="21"/>
  <c r="FV26" i="21"/>
  <c r="GD26" i="21"/>
  <c r="GL26" i="21"/>
  <c r="ET27" i="21"/>
  <c r="FB27" i="21"/>
  <c r="FJ27" i="21"/>
  <c r="FR27" i="21"/>
  <c r="FZ27" i="21"/>
  <c r="GH27" i="21"/>
  <c r="GP27" i="21"/>
  <c r="EP28" i="21"/>
  <c r="EX28" i="21"/>
  <c r="FF28" i="21"/>
  <c r="FN28" i="21"/>
  <c r="FV28" i="21"/>
  <c r="GD28" i="21"/>
  <c r="GL28" i="21"/>
  <c r="EL29" i="21"/>
  <c r="ET29" i="21"/>
  <c r="FB29" i="21"/>
  <c r="FJ29" i="21"/>
  <c r="FR29" i="21"/>
  <c r="FZ29" i="21"/>
  <c r="GH29" i="21"/>
  <c r="GP29" i="21"/>
  <c r="EP30" i="21"/>
  <c r="EX30" i="21"/>
  <c r="FF30" i="21"/>
  <c r="FN30" i="21"/>
  <c r="FV30" i="21"/>
  <c r="GD30" i="21"/>
  <c r="GL30" i="21"/>
  <c r="EL31" i="21"/>
  <c r="ET31" i="21"/>
  <c r="FB31" i="21"/>
  <c r="FJ31" i="21"/>
  <c r="FR31" i="21"/>
  <c r="FZ31" i="21"/>
  <c r="GH31" i="21"/>
  <c r="GP31" i="21"/>
  <c r="CB34" i="21"/>
  <c r="CJ34" i="21"/>
  <c r="CR34" i="21"/>
  <c r="EQ26" i="21"/>
  <c r="EY26" i="21"/>
  <c r="FG26" i="21"/>
  <c r="FO26" i="21"/>
  <c r="FW26" i="21"/>
  <c r="GE26" i="21"/>
  <c r="GM26" i="21"/>
  <c r="EM27" i="21"/>
  <c r="EU27" i="21"/>
  <c r="FC27" i="21"/>
  <c r="FK27" i="21"/>
  <c r="FS27" i="21"/>
  <c r="GA27" i="21"/>
  <c r="GI27" i="21"/>
  <c r="GQ27" i="21"/>
  <c r="EQ28" i="21"/>
  <c r="EY28" i="21"/>
  <c r="FG28" i="21"/>
  <c r="FO28" i="21"/>
  <c r="FW28" i="21"/>
  <c r="GE28" i="21"/>
  <c r="GM28" i="21"/>
  <c r="EM29" i="21"/>
  <c r="EU29" i="21"/>
  <c r="FC29" i="21"/>
  <c r="FK29" i="21"/>
  <c r="FS29" i="21"/>
  <c r="GA29" i="21"/>
  <c r="GI29" i="21"/>
  <c r="GQ29" i="21"/>
  <c r="EQ30" i="21"/>
  <c r="EY30" i="21"/>
  <c r="FG30" i="21"/>
  <c r="FO30" i="21"/>
  <c r="FW30" i="21"/>
  <c r="GE30" i="21"/>
  <c r="GM30" i="21"/>
  <c r="EM31" i="21"/>
  <c r="EU31" i="21"/>
  <c r="FC31" i="21"/>
  <c r="FK31" i="21"/>
  <c r="FS31" i="21"/>
  <c r="GA31" i="21"/>
  <c r="GI31" i="21"/>
  <c r="GQ31" i="21"/>
  <c r="EM33" i="21"/>
  <c r="EU33" i="21"/>
  <c r="FC33" i="21"/>
  <c r="FK33" i="21"/>
  <c r="FS33" i="21"/>
  <c r="GA33" i="21"/>
  <c r="GI33" i="21"/>
  <c r="GQ33" i="21"/>
  <c r="CC34" i="21"/>
  <c r="CK34" i="21"/>
  <c r="CS34" i="21"/>
  <c r="ER26" i="21"/>
  <c r="EZ26" i="21"/>
  <c r="FH26" i="21"/>
  <c r="FP26" i="21"/>
  <c r="FX26" i="21"/>
  <c r="GF26" i="21"/>
  <c r="EN27" i="21"/>
  <c r="EV27" i="21"/>
  <c r="FD27" i="21"/>
  <c r="FL27" i="21"/>
  <c r="FT27" i="21"/>
  <c r="GB27" i="21"/>
  <c r="GJ27" i="21"/>
  <c r="ER28" i="21"/>
  <c r="EZ28" i="21"/>
  <c r="FH28" i="21"/>
  <c r="FP28" i="21"/>
  <c r="FX28" i="21"/>
  <c r="GF28" i="21"/>
  <c r="GN28" i="21"/>
  <c r="EN29" i="21"/>
  <c r="EV29" i="21"/>
  <c r="FD29" i="21"/>
  <c r="FL29" i="21"/>
  <c r="FT29" i="21"/>
  <c r="GB29" i="21"/>
  <c r="GJ29" i="21"/>
  <c r="ER30" i="21"/>
  <c r="EZ30" i="21"/>
  <c r="FH30" i="21"/>
  <c r="FP30" i="21"/>
  <c r="FX30" i="21"/>
  <c r="GF30" i="21"/>
  <c r="EN31" i="21"/>
  <c r="EV31" i="21"/>
  <c r="FD31" i="21"/>
  <c r="FL31" i="21"/>
  <c r="FT31" i="21"/>
  <c r="GB31" i="21"/>
  <c r="GJ31" i="21"/>
  <c r="GR31" i="21"/>
  <c r="EN33" i="21"/>
  <c r="EV33" i="21"/>
  <c r="FD33" i="21"/>
  <c r="FL33" i="21"/>
  <c r="FT33" i="21"/>
  <c r="GB33" i="21"/>
  <c r="GJ33" i="21"/>
  <c r="CD34" i="21"/>
  <c r="CL34" i="21"/>
  <c r="CT34" i="21"/>
  <c r="ES26" i="21"/>
  <c r="FA26" i="21"/>
  <c r="FI26" i="21"/>
  <c r="FQ26" i="21"/>
  <c r="FY26" i="21"/>
  <c r="GG26" i="21"/>
  <c r="EO27" i="21"/>
  <c r="EW27" i="21"/>
  <c r="FE27" i="21"/>
  <c r="FM27" i="21"/>
  <c r="FU27" i="21"/>
  <c r="GC27" i="21"/>
  <c r="GK27" i="21"/>
  <c r="GS27" i="21"/>
  <c r="ES28" i="21"/>
  <c r="FA28" i="21"/>
  <c r="FI28" i="21"/>
  <c r="GU28" i="21" s="1"/>
  <c r="FQ28" i="21"/>
  <c r="FY28" i="21"/>
  <c r="GG28" i="21"/>
  <c r="GW28" i="21" s="1"/>
  <c r="EO29" i="21"/>
  <c r="EW29" i="21"/>
  <c r="GT29" i="21" s="1"/>
  <c r="FE29" i="21"/>
  <c r="FM29" i="21"/>
  <c r="FU29" i="21"/>
  <c r="GV29" i="21" s="1"/>
  <c r="GC29" i="21"/>
  <c r="GK29" i="21"/>
  <c r="ES30" i="21"/>
  <c r="FA30" i="21"/>
  <c r="FI30" i="21"/>
  <c r="GU30" i="21" s="1"/>
  <c r="FQ30" i="21"/>
  <c r="FY30" i="21"/>
  <c r="GG30" i="21"/>
  <c r="GW30" i="21" s="1"/>
  <c r="EO31" i="21"/>
  <c r="EW31" i="21"/>
  <c r="GT31" i="21" s="1"/>
  <c r="FE31" i="21"/>
  <c r="FM31" i="21"/>
  <c r="FU31" i="21"/>
  <c r="GV31" i="21" s="1"/>
  <c r="GC31" i="21"/>
  <c r="GK31" i="21"/>
  <c r="CY34" i="21"/>
  <c r="BY34" i="21"/>
  <c r="Q83" i="84"/>
  <c r="AP200" i="15" l="1"/>
  <c r="AQ200" i="15" s="1"/>
  <c r="AR200" i="15" s="1"/>
  <c r="AS200" i="15" s="1"/>
  <c r="AT200" i="15" s="1"/>
  <c r="AU200" i="15" s="1"/>
  <c r="AV200" i="15" s="1"/>
  <c r="AW200" i="15" s="1"/>
  <c r="AX200" i="15" s="1"/>
  <c r="AY200" i="15" s="1"/>
  <c r="AZ200" i="15" s="1"/>
  <c r="BA200" i="15" s="1"/>
  <c r="BB200" i="15" s="1"/>
  <c r="BC200" i="15" s="1"/>
  <c r="BD200" i="15" s="1"/>
  <c r="BE200" i="15" s="1"/>
  <c r="BF200" i="15" s="1"/>
  <c r="BG200" i="15" s="1"/>
  <c r="BH200" i="15" s="1"/>
  <c r="BI200" i="15" s="1"/>
  <c r="BJ200" i="15" s="1"/>
  <c r="BK200" i="15" s="1"/>
  <c r="BL200" i="15" s="1"/>
  <c r="BM200" i="15" s="1"/>
  <c r="BN200" i="15" s="1"/>
  <c r="BN248" i="15" s="1"/>
  <c r="FI34" i="21"/>
  <c r="GE34" i="21"/>
  <c r="EL34" i="21"/>
  <c r="GP34" i="21"/>
  <c r="FQ34" i="21"/>
  <c r="GL34" i="21"/>
  <c r="GF34" i="21"/>
  <c r="ET34" i="21"/>
  <c r="FC34" i="21"/>
  <c r="FG34" i="21"/>
  <c r="FR34" i="21"/>
  <c r="FF34" i="21"/>
  <c r="GN34" i="21"/>
  <c r="GA34" i="21"/>
  <c r="FJ34" i="21"/>
  <c r="GD34" i="21"/>
  <c r="GS34" i="21"/>
  <c r="GO34" i="21"/>
  <c r="AX154" i="15"/>
  <c r="AS147" i="15"/>
  <c r="AT147" i="15" s="1"/>
  <c r="AU147" i="15" s="1"/>
  <c r="AV147" i="15" s="1"/>
  <c r="AW147" i="15" s="1"/>
  <c r="AX147" i="15" s="1"/>
  <c r="AY147" i="15" s="1"/>
  <c r="AZ147" i="15" s="1"/>
  <c r="BA147" i="15" s="1"/>
  <c r="BB147" i="15" s="1"/>
  <c r="BC147" i="15" s="1"/>
  <c r="BD147" i="15" s="1"/>
  <c r="BE147" i="15" s="1"/>
  <c r="BF147" i="15" s="1"/>
  <c r="BG147" i="15" s="1"/>
  <c r="BH147" i="15" s="1"/>
  <c r="BI147" i="15" s="1"/>
  <c r="BJ147" i="15" s="1"/>
  <c r="BK147" i="15" s="1"/>
  <c r="BL147" i="15" s="1"/>
  <c r="BM147" i="15" s="1"/>
  <c r="BN147" i="15" s="1"/>
  <c r="AR262" i="15"/>
  <c r="AS262" i="15" s="1"/>
  <c r="AT262" i="15" s="1"/>
  <c r="AU262" i="15" s="1"/>
  <c r="AV262" i="15" s="1"/>
  <c r="AW262" i="15" s="1"/>
  <c r="AX262" i="15" s="1"/>
  <c r="AY262" i="15" s="1"/>
  <c r="AZ262" i="15" s="1"/>
  <c r="BA262" i="15" s="1"/>
  <c r="BB262" i="15" s="1"/>
  <c r="BC262" i="15" s="1"/>
  <c r="BD262" i="15" s="1"/>
  <c r="BE262" i="15" s="1"/>
  <c r="BF262" i="15" s="1"/>
  <c r="BG262" i="15" s="1"/>
  <c r="BH262" i="15" s="1"/>
  <c r="BI262" i="15" s="1"/>
  <c r="BJ262" i="15" s="1"/>
  <c r="BK262" i="15" s="1"/>
  <c r="BL262" i="15" s="1"/>
  <c r="BM262" i="15" s="1"/>
  <c r="BN262" i="15" s="1"/>
  <c r="FE34" i="21"/>
  <c r="EV34" i="21"/>
  <c r="FA34" i="21"/>
  <c r="FX34" i="21"/>
  <c r="FW34" i="21"/>
  <c r="FV34" i="21"/>
  <c r="EW34" i="21"/>
  <c r="EN34" i="21"/>
  <c r="FS34" i="21"/>
  <c r="GH34" i="21"/>
  <c r="FZ34" i="21"/>
  <c r="ES34" i="21"/>
  <c r="FP34" i="21"/>
  <c r="FO34" i="21"/>
  <c r="FN34" i="21"/>
  <c r="EO34" i="21"/>
  <c r="GR34" i="21"/>
  <c r="FK34" i="21"/>
  <c r="GJ34" i="21"/>
  <c r="FH34" i="21"/>
  <c r="EZ34" i="21"/>
  <c r="EY34" i="21"/>
  <c r="EX34" i="21"/>
  <c r="GK34" i="21"/>
  <c r="GB34" i="21"/>
  <c r="EU34" i="21"/>
  <c r="FB34" i="21"/>
  <c r="GG34" i="21"/>
  <c r="ER34" i="21"/>
  <c r="EQ34" i="21"/>
  <c r="EP34" i="21"/>
  <c r="GC34" i="21"/>
  <c r="FT34" i="21"/>
  <c r="EM34" i="21"/>
  <c r="FY34" i="21"/>
  <c r="FU34" i="21"/>
  <c r="FL34" i="21"/>
  <c r="GQ34" i="21"/>
  <c r="GM34" i="21"/>
  <c r="FM34" i="21"/>
  <c r="FD34" i="21"/>
  <c r="GI34" i="21"/>
  <c r="AY154" i="15" l="1"/>
  <c r="AZ154" i="15" l="1"/>
  <c r="BA154" i="15" s="1"/>
  <c r="BB154" i="15" s="1"/>
  <c r="BC154" i="15" s="1"/>
  <c r="BD154" i="15" s="1"/>
  <c r="BE154" i="15" s="1"/>
  <c r="BF154" i="15" s="1"/>
  <c r="BG154" i="15" s="1"/>
  <c r="BH154" i="15" l="1"/>
  <c r="BI154" i="15" s="1"/>
  <c r="BJ154" i="15" s="1"/>
  <c r="BK154" i="15" s="1"/>
  <c r="BL154" i="15" s="1"/>
  <c r="BM154" i="15" s="1"/>
  <c r="BN154" i="15" s="1"/>
  <c r="GX33" i="21" l="1"/>
  <c r="GW33" i="21"/>
  <c r="GV33" i="21"/>
  <c r="GX27" i="21"/>
  <c r="GW27" i="21"/>
  <c r="GV27" i="21"/>
  <c r="GX26" i="21"/>
  <c r="GW26" i="21"/>
  <c r="GV26" i="21"/>
  <c r="EJ4" i="22"/>
  <c r="BV4" i="22"/>
  <c r="G22" i="15"/>
  <c r="BN124" i="6"/>
  <c r="BM124" i="6"/>
  <c r="BL124" i="6"/>
  <c r="BK124" i="6"/>
  <c r="BN131" i="6" s="1"/>
  <c r="BJ124" i="6"/>
  <c r="BM131" i="6" s="1"/>
  <c r="BI124" i="6"/>
  <c r="BL131" i="6" s="1"/>
  <c r="BH124" i="6"/>
  <c r="BK131" i="6" s="1"/>
  <c r="BG124" i="6"/>
  <c r="BJ131" i="6" s="1"/>
  <c r="BF124" i="6"/>
  <c r="BI131" i="6" s="1"/>
  <c r="BE124" i="6"/>
  <c r="BH131" i="6" s="1"/>
  <c r="BD124" i="6"/>
  <c r="BG131" i="6" s="1"/>
  <c r="BC124" i="6"/>
  <c r="BF131" i="6" s="1"/>
  <c r="BB124" i="6"/>
  <c r="BE131" i="6" s="1"/>
  <c r="BA124" i="6"/>
  <c r="BD131" i="6" s="1"/>
  <c r="AZ124" i="6"/>
  <c r="BC131" i="6" s="1"/>
  <c r="AY124" i="6"/>
  <c r="BB131" i="6" s="1"/>
  <c r="AX124" i="6"/>
  <c r="BA131" i="6" s="1"/>
  <c r="AW124" i="6"/>
  <c r="AZ131" i="6" s="1"/>
  <c r="AV124" i="6"/>
  <c r="AY131" i="6" s="1"/>
  <c r="AU124" i="6"/>
  <c r="AX131" i="6" s="1"/>
  <c r="AT124" i="6"/>
  <c r="AW131" i="6" s="1"/>
  <c r="AS124" i="6"/>
  <c r="AV131" i="6" s="1"/>
  <c r="AR124" i="6"/>
  <c r="AU131" i="6" s="1"/>
  <c r="AQ124" i="6"/>
  <c r="AT131" i="6" s="1"/>
  <c r="AP124" i="6"/>
  <c r="AS131" i="6" s="1"/>
  <c r="AO124" i="6"/>
  <c r="AR131" i="6" s="1"/>
  <c r="AN124" i="6"/>
  <c r="AQ131" i="6" s="1"/>
  <c r="AM124" i="6"/>
  <c r="AP131" i="6" s="1"/>
  <c r="AL124" i="6"/>
  <c r="AO131" i="6" s="1"/>
  <c r="AK124" i="6"/>
  <c r="AN131" i="6" s="1"/>
  <c r="AJ124" i="6"/>
  <c r="AM131" i="6" s="1"/>
  <c r="AI124" i="6"/>
  <c r="AL131" i="6" s="1"/>
  <c r="AH124" i="6"/>
  <c r="AK131" i="6" s="1"/>
  <c r="AG124" i="6"/>
  <c r="AJ131" i="6" s="1"/>
  <c r="AF124" i="6"/>
  <c r="AI131" i="6" s="1"/>
  <c r="AE124" i="6"/>
  <c r="AH131" i="6" s="1"/>
  <c r="BN121" i="6"/>
  <c r="BN128" i="6" s="1"/>
  <c r="BM121" i="6"/>
  <c r="BL121" i="6"/>
  <c r="BL128" i="6" s="1"/>
  <c r="BK121" i="6"/>
  <c r="BJ121" i="6"/>
  <c r="BJ128" i="6" s="1"/>
  <c r="BI121" i="6"/>
  <c r="BI128" i="6" s="1"/>
  <c r="BH121" i="6"/>
  <c r="BH128" i="6" s="1"/>
  <c r="BG121" i="6"/>
  <c r="BG128" i="6" s="1"/>
  <c r="BF121" i="6"/>
  <c r="BF128" i="6" s="1"/>
  <c r="BE121" i="6"/>
  <c r="BD121" i="6"/>
  <c r="BD128" i="6" s="1"/>
  <c r="BC121" i="6"/>
  <c r="BB121" i="6"/>
  <c r="BB128" i="6" s="1"/>
  <c r="BA121" i="6"/>
  <c r="BA128" i="6" s="1"/>
  <c r="AZ121" i="6"/>
  <c r="AZ128" i="6" s="1"/>
  <c r="AY121" i="6"/>
  <c r="AY128" i="6" s="1"/>
  <c r="AX121" i="6"/>
  <c r="AX128" i="6" s="1"/>
  <c r="AW121" i="6"/>
  <c r="AV121" i="6"/>
  <c r="AV128" i="6" s="1"/>
  <c r="AU121" i="6"/>
  <c r="AT121" i="6"/>
  <c r="AT128" i="6" s="1"/>
  <c r="AS121" i="6"/>
  <c r="AS128" i="6" s="1"/>
  <c r="AR121" i="6"/>
  <c r="AR128" i="6" s="1"/>
  <c r="AQ121" i="6"/>
  <c r="AQ128" i="6" s="1"/>
  <c r="AP121" i="6"/>
  <c r="AP128" i="6" s="1"/>
  <c r="AO121" i="6"/>
  <c r="AN121" i="6"/>
  <c r="AN128" i="6" s="1"/>
  <c r="AM121" i="6"/>
  <c r="AL121" i="6"/>
  <c r="AL128" i="6" s="1"/>
  <c r="AK121" i="6"/>
  <c r="AK128" i="6" s="1"/>
  <c r="AJ121" i="6"/>
  <c r="AJ128" i="6" s="1"/>
  <c r="AI121" i="6"/>
  <c r="AI128" i="6" s="1"/>
  <c r="AH121" i="6"/>
  <c r="AH128" i="6" s="1"/>
  <c r="AG121" i="6"/>
  <c r="AF121" i="6"/>
  <c r="AF128" i="6" s="1"/>
  <c r="AE121" i="6"/>
  <c r="GW34" i="21" l="1"/>
  <c r="GV34" i="21"/>
  <c r="GX34" i="21"/>
  <c r="BI116" i="15"/>
  <c r="BC116" i="15"/>
  <c r="BK116" i="15"/>
  <c r="BJ117" i="15"/>
  <c r="BF117" i="15"/>
  <c r="BN117" i="15"/>
  <c r="BJ116" i="15"/>
  <c r="BM117" i="15"/>
  <c r="BC117" i="15"/>
  <c r="BK117" i="15"/>
  <c r="BG117" i="15"/>
  <c r="BD117" i="15"/>
  <c r="BL117" i="15"/>
  <c r="BH117" i="15"/>
  <c r="BE117" i="15"/>
  <c r="BI117" i="15"/>
  <c r="BH116" i="15"/>
  <c r="BD116" i="15"/>
  <c r="BL116" i="15"/>
  <c r="BE116" i="15"/>
  <c r="BM116" i="15"/>
  <c r="BF116" i="15"/>
  <c r="BN116" i="15"/>
  <c r="BG116" i="15"/>
  <c r="AM128" i="6"/>
  <c r="BC128" i="6"/>
  <c r="AU128" i="6"/>
  <c r="AG128" i="6"/>
  <c r="AO128" i="6"/>
  <c r="AW128" i="6"/>
  <c r="BE128" i="6"/>
  <c r="BM128" i="6"/>
  <c r="AE128" i="6"/>
  <c r="BK128" i="6"/>
  <c r="G286" i="6"/>
  <c r="BO286" i="6" s="1"/>
  <c r="G239" i="6"/>
  <c r="BO239" i="6" s="1"/>
  <c r="G87" i="6"/>
  <c r="G33" i="6"/>
  <c r="BO33" i="6" s="1"/>
  <c r="BO4" i="6"/>
  <c r="BN292" i="6"/>
  <c r="BM292" i="6"/>
  <c r="BL292" i="6"/>
  <c r="BK292" i="6"/>
  <c r="BJ292" i="6"/>
  <c r="BI292" i="6"/>
  <c r="BH292" i="6"/>
  <c r="BG292" i="6"/>
  <c r="BF292" i="6"/>
  <c r="BE292" i="6"/>
  <c r="BD292" i="6"/>
  <c r="BC292" i="6"/>
  <c r="BB292" i="6"/>
  <c r="BA292" i="6"/>
  <c r="AZ292" i="6"/>
  <c r="AY292" i="6"/>
  <c r="AX292" i="6"/>
  <c r="AW292" i="6"/>
  <c r="AV292" i="6"/>
  <c r="AU292" i="6"/>
  <c r="AT292" i="6"/>
  <c r="AS292" i="6"/>
  <c r="AR292" i="6"/>
  <c r="AQ292" i="6"/>
  <c r="AP292" i="6"/>
  <c r="AO292" i="6"/>
  <c r="AN292" i="6"/>
  <c r="AM292" i="6"/>
  <c r="AL292" i="6"/>
  <c r="AK292" i="6"/>
  <c r="AJ292" i="6"/>
  <c r="AI292" i="6"/>
  <c r="AH292" i="6"/>
  <c r="AG292" i="6"/>
  <c r="AF292" i="6"/>
  <c r="AE292" i="6"/>
  <c r="AD292" i="6"/>
  <c r="AC292" i="6"/>
  <c r="AB292" i="6"/>
  <c r="AA292" i="6"/>
  <c r="Z292" i="6"/>
  <c r="Y29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BN291" i="6"/>
  <c r="BM291" i="6"/>
  <c r="BL291" i="6"/>
  <c r="BK291" i="6"/>
  <c r="BJ291" i="6"/>
  <c r="BI291" i="6"/>
  <c r="BH291" i="6"/>
  <c r="BG291" i="6"/>
  <c r="BF291" i="6"/>
  <c r="BE291" i="6"/>
  <c r="BD291" i="6"/>
  <c r="BC291" i="6"/>
  <c r="BB291" i="6"/>
  <c r="BA291" i="6"/>
  <c r="AZ291" i="6"/>
  <c r="AY291" i="6"/>
  <c r="AX291" i="6"/>
  <c r="AW291" i="6"/>
  <c r="AV291" i="6"/>
  <c r="AU291" i="6"/>
  <c r="AT291" i="6"/>
  <c r="AS291" i="6"/>
  <c r="AR291" i="6"/>
  <c r="AQ291" i="6"/>
  <c r="AP291" i="6"/>
  <c r="AO291" i="6"/>
  <c r="AN291" i="6"/>
  <c r="AM291" i="6"/>
  <c r="AL291" i="6"/>
  <c r="AK291" i="6"/>
  <c r="AJ291" i="6"/>
  <c r="AI291" i="6"/>
  <c r="AH291" i="6"/>
  <c r="AG291" i="6"/>
  <c r="AF291" i="6"/>
  <c r="AE291" i="6"/>
  <c r="AD291" i="6"/>
  <c r="AC291" i="6"/>
  <c r="AB291" i="6"/>
  <c r="AA291" i="6"/>
  <c r="Z291" i="6"/>
  <c r="Y291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BN290" i="6"/>
  <c r="BM290" i="6"/>
  <c r="BL290" i="6"/>
  <c r="BK290" i="6"/>
  <c r="BJ290" i="6"/>
  <c r="BI290" i="6"/>
  <c r="BH290" i="6"/>
  <c r="BG290" i="6"/>
  <c r="BF290" i="6"/>
  <c r="BE290" i="6"/>
  <c r="BD290" i="6"/>
  <c r="BC290" i="6"/>
  <c r="BB290" i="6"/>
  <c r="BA290" i="6"/>
  <c r="AZ290" i="6"/>
  <c r="AY290" i="6"/>
  <c r="AX290" i="6"/>
  <c r="AW290" i="6"/>
  <c r="AV290" i="6"/>
  <c r="AU290" i="6"/>
  <c r="AT290" i="6"/>
  <c r="AS290" i="6"/>
  <c r="AR290" i="6"/>
  <c r="AQ290" i="6"/>
  <c r="AP290" i="6"/>
  <c r="AO290" i="6"/>
  <c r="AN290" i="6"/>
  <c r="AM290" i="6"/>
  <c r="AL290" i="6"/>
  <c r="AK290" i="6"/>
  <c r="AJ290" i="6"/>
  <c r="AI290" i="6"/>
  <c r="AH290" i="6"/>
  <c r="AG290" i="6"/>
  <c r="AF290" i="6"/>
  <c r="AE290" i="6"/>
  <c r="AD290" i="6"/>
  <c r="AC290" i="6"/>
  <c r="AB290" i="6"/>
  <c r="AA290" i="6"/>
  <c r="Z290" i="6"/>
  <c r="Y290" i="6"/>
  <c r="X290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BN289" i="6"/>
  <c r="BM289" i="6"/>
  <c r="BL289" i="6"/>
  <c r="BK289" i="6"/>
  <c r="BJ289" i="6"/>
  <c r="BI289" i="6"/>
  <c r="BH289" i="6"/>
  <c r="BG289" i="6"/>
  <c r="BF289" i="6"/>
  <c r="BE289" i="6"/>
  <c r="BD289" i="6"/>
  <c r="BC289" i="6"/>
  <c r="BB289" i="6"/>
  <c r="BA289" i="6"/>
  <c r="AZ289" i="6"/>
  <c r="AY289" i="6"/>
  <c r="AX289" i="6"/>
  <c r="AW289" i="6"/>
  <c r="AV289" i="6"/>
  <c r="AU289" i="6"/>
  <c r="AT289" i="6"/>
  <c r="AS289" i="6"/>
  <c r="AR289" i="6"/>
  <c r="AQ289" i="6"/>
  <c r="AP289" i="6"/>
  <c r="AO289" i="6"/>
  <c r="AN289" i="6"/>
  <c r="AM289" i="6"/>
  <c r="AL289" i="6"/>
  <c r="AK289" i="6"/>
  <c r="AJ289" i="6"/>
  <c r="AI289" i="6"/>
  <c r="AH289" i="6"/>
  <c r="AG289" i="6"/>
  <c r="AF289" i="6"/>
  <c r="AE289" i="6"/>
  <c r="AD289" i="6"/>
  <c r="AC289" i="6"/>
  <c r="AB289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BN288" i="6"/>
  <c r="BM288" i="6"/>
  <c r="BL288" i="6"/>
  <c r="BK288" i="6"/>
  <c r="BJ288" i="6"/>
  <c r="BI288" i="6"/>
  <c r="BH288" i="6"/>
  <c r="BG288" i="6"/>
  <c r="BF288" i="6"/>
  <c r="BE288" i="6"/>
  <c r="BD288" i="6"/>
  <c r="BC288" i="6"/>
  <c r="BB288" i="6"/>
  <c r="BA288" i="6"/>
  <c r="AZ288" i="6"/>
  <c r="AY288" i="6"/>
  <c r="AX288" i="6"/>
  <c r="AW288" i="6"/>
  <c r="AV288" i="6"/>
  <c r="AU288" i="6"/>
  <c r="AT288" i="6"/>
  <c r="AS288" i="6"/>
  <c r="AR288" i="6"/>
  <c r="AQ288" i="6"/>
  <c r="AP288" i="6"/>
  <c r="AO288" i="6"/>
  <c r="AN288" i="6"/>
  <c r="AM288" i="6"/>
  <c r="AL288" i="6"/>
  <c r="AK288" i="6"/>
  <c r="AJ288" i="6"/>
  <c r="AI288" i="6"/>
  <c r="AH288" i="6"/>
  <c r="AG288" i="6"/>
  <c r="AF288" i="6"/>
  <c r="AE288" i="6"/>
  <c r="AD288" i="6"/>
  <c r="AC288" i="6"/>
  <c r="AB288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BN287" i="6"/>
  <c r="BM287" i="6"/>
  <c r="BL287" i="6"/>
  <c r="BK287" i="6"/>
  <c r="BJ287" i="6"/>
  <c r="BI287" i="6"/>
  <c r="BH287" i="6"/>
  <c r="BG287" i="6"/>
  <c r="BF287" i="6"/>
  <c r="BE287" i="6"/>
  <c r="BD287" i="6"/>
  <c r="BC287" i="6"/>
  <c r="BB287" i="6"/>
  <c r="BA287" i="6"/>
  <c r="AZ287" i="6"/>
  <c r="AY287" i="6"/>
  <c r="AX287" i="6"/>
  <c r="AW287" i="6"/>
  <c r="AV287" i="6"/>
  <c r="AU287" i="6"/>
  <c r="AT287" i="6"/>
  <c r="AS287" i="6"/>
  <c r="AR287" i="6"/>
  <c r="AQ287" i="6"/>
  <c r="AP287" i="6"/>
  <c r="AO287" i="6"/>
  <c r="AN287" i="6"/>
  <c r="AM287" i="6"/>
  <c r="AL287" i="6"/>
  <c r="AK287" i="6"/>
  <c r="AJ287" i="6"/>
  <c r="AI287" i="6"/>
  <c r="AH287" i="6"/>
  <c r="AG287" i="6"/>
  <c r="AF287" i="6"/>
  <c r="AE287" i="6"/>
  <c r="AD287" i="6"/>
  <c r="AC287" i="6"/>
  <c r="AB287" i="6"/>
  <c r="AA287" i="6"/>
  <c r="Z287" i="6"/>
  <c r="Y287" i="6"/>
  <c r="X287" i="6"/>
  <c r="W287" i="6"/>
  <c r="V287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BN224" i="6"/>
  <c r="BM224" i="6"/>
  <c r="BL224" i="6"/>
  <c r="BK224" i="6"/>
  <c r="BN231" i="6" s="1"/>
  <c r="BJ224" i="6"/>
  <c r="BM231" i="6" s="1"/>
  <c r="BI224" i="6"/>
  <c r="BL231" i="6" s="1"/>
  <c r="BH224" i="6"/>
  <c r="BK231" i="6" s="1"/>
  <c r="BG224" i="6"/>
  <c r="BJ231" i="6" s="1"/>
  <c r="BF224" i="6"/>
  <c r="BI231" i="6" s="1"/>
  <c r="BE224" i="6"/>
  <c r="BH231" i="6" s="1"/>
  <c r="BD224" i="6"/>
  <c r="BG231" i="6" s="1"/>
  <c r="BC224" i="6"/>
  <c r="BF231" i="6" s="1"/>
  <c r="BN221" i="6"/>
  <c r="BM221" i="6"/>
  <c r="BL221" i="6"/>
  <c r="BK221" i="6"/>
  <c r="BK228" i="6" s="1"/>
  <c r="BJ221" i="6"/>
  <c r="BJ228" i="6" s="1"/>
  <c r="BI221" i="6"/>
  <c r="BI228" i="6" s="1"/>
  <c r="BH221" i="6"/>
  <c r="BG221" i="6"/>
  <c r="BG228" i="6" s="1"/>
  <c r="BF221" i="6"/>
  <c r="BF228" i="6" s="1"/>
  <c r="BE221" i="6"/>
  <c r="BE228" i="6" s="1"/>
  <c r="BD221" i="6"/>
  <c r="BC221" i="6"/>
  <c r="BN204" i="6"/>
  <c r="BM204" i="6"/>
  <c r="BL204" i="6"/>
  <c r="BK204" i="6"/>
  <c r="BN211" i="6" s="1"/>
  <c r="BJ204" i="6"/>
  <c r="BM211" i="6" s="1"/>
  <c r="BI204" i="6"/>
  <c r="BL211" i="6" s="1"/>
  <c r="BH204" i="6"/>
  <c r="BK211" i="6" s="1"/>
  <c r="BG204" i="6"/>
  <c r="BJ211" i="6" s="1"/>
  <c r="BF204" i="6"/>
  <c r="BI211" i="6" s="1"/>
  <c r="BE204" i="6"/>
  <c r="BH211" i="6" s="1"/>
  <c r="BD204" i="6"/>
  <c r="BG211" i="6" s="1"/>
  <c r="BC204" i="6"/>
  <c r="BF211" i="6" s="1"/>
  <c r="BN201" i="6"/>
  <c r="BM201" i="6"/>
  <c r="BM208" i="6" s="1"/>
  <c r="BL201" i="6"/>
  <c r="BL208" i="6" s="1"/>
  <c r="BK201" i="6"/>
  <c r="BK208" i="6" s="1"/>
  <c r="BJ201" i="6"/>
  <c r="BI201" i="6"/>
  <c r="BH201" i="6"/>
  <c r="BG201" i="6"/>
  <c r="BF201" i="6"/>
  <c r="BE201" i="6"/>
  <c r="BE208" i="6" s="1"/>
  <c r="BD201" i="6"/>
  <c r="BD208" i="6" s="1"/>
  <c r="BC201" i="6"/>
  <c r="BC208" i="6" s="1"/>
  <c r="BN184" i="6"/>
  <c r="BM184" i="6"/>
  <c r="BL184" i="6"/>
  <c r="BK184" i="6"/>
  <c r="BN191" i="6" s="1"/>
  <c r="BJ184" i="6"/>
  <c r="BM191" i="6" s="1"/>
  <c r="BI184" i="6"/>
  <c r="BL191" i="6" s="1"/>
  <c r="BH184" i="6"/>
  <c r="BK191" i="6" s="1"/>
  <c r="BG184" i="6"/>
  <c r="BJ191" i="6" s="1"/>
  <c r="BF184" i="6"/>
  <c r="BI191" i="6" s="1"/>
  <c r="BE184" i="6"/>
  <c r="BH191" i="6" s="1"/>
  <c r="BD184" i="6"/>
  <c r="BG191" i="6" s="1"/>
  <c r="BC184" i="6"/>
  <c r="BF191" i="6" s="1"/>
  <c r="BN181" i="6"/>
  <c r="BN188" i="6" s="1"/>
  <c r="BM181" i="6"/>
  <c r="BL181" i="6"/>
  <c r="BK181" i="6"/>
  <c r="BJ181" i="6"/>
  <c r="BJ188" i="6" s="1"/>
  <c r="BI181" i="6"/>
  <c r="BI188" i="6" s="1"/>
  <c r="BH181" i="6"/>
  <c r="BH188" i="6" s="1"/>
  <c r="BG181" i="6"/>
  <c r="BG188" i="6" s="1"/>
  <c r="BF181" i="6"/>
  <c r="BF188" i="6" s="1"/>
  <c r="BE181" i="6"/>
  <c r="BD181" i="6"/>
  <c r="BC181" i="6"/>
  <c r="BN164" i="6"/>
  <c r="BM164" i="6"/>
  <c r="BL164" i="6"/>
  <c r="BK164" i="6"/>
  <c r="BN171" i="6" s="1"/>
  <c r="BJ164" i="6"/>
  <c r="BM171" i="6" s="1"/>
  <c r="BI164" i="6"/>
  <c r="BL171" i="6" s="1"/>
  <c r="BH164" i="6"/>
  <c r="BK171" i="6" s="1"/>
  <c r="BG164" i="6"/>
  <c r="BJ171" i="6" s="1"/>
  <c r="BF164" i="6"/>
  <c r="BI171" i="6" s="1"/>
  <c r="BE164" i="6"/>
  <c r="BH171" i="6" s="1"/>
  <c r="BD164" i="6"/>
  <c r="BG171" i="6" s="1"/>
  <c r="BC164" i="6"/>
  <c r="BF171" i="6" s="1"/>
  <c r="BN161" i="6"/>
  <c r="BN168" i="6" s="1"/>
  <c r="BM161" i="6"/>
  <c r="BM168" i="6" s="1"/>
  <c r="BL161" i="6"/>
  <c r="BL168" i="6" s="1"/>
  <c r="BK161" i="6"/>
  <c r="BK168" i="6" s="1"/>
  <c r="BJ161" i="6"/>
  <c r="BJ168" i="6" s="1"/>
  <c r="BI161" i="6"/>
  <c r="BH161" i="6"/>
  <c r="BG161" i="6"/>
  <c r="BG168" i="6" s="1"/>
  <c r="BF161" i="6"/>
  <c r="BF168" i="6" s="1"/>
  <c r="BE161" i="6"/>
  <c r="BE168" i="6" s="1"/>
  <c r="BD161" i="6"/>
  <c r="BD168" i="6" s="1"/>
  <c r="BC161" i="6"/>
  <c r="BC168" i="6" s="1"/>
  <c r="BN144" i="6"/>
  <c r="BM144" i="6"/>
  <c r="BL144" i="6"/>
  <c r="BK144" i="6"/>
  <c r="BN151" i="6" s="1"/>
  <c r="BJ144" i="6"/>
  <c r="BM151" i="6" s="1"/>
  <c r="BI144" i="6"/>
  <c r="BL151" i="6" s="1"/>
  <c r="BH144" i="6"/>
  <c r="BK151" i="6" s="1"/>
  <c r="BG144" i="6"/>
  <c r="BJ151" i="6" s="1"/>
  <c r="BF144" i="6"/>
  <c r="BI151" i="6" s="1"/>
  <c r="BE144" i="6"/>
  <c r="BH151" i="6" s="1"/>
  <c r="BD144" i="6"/>
  <c r="BG151" i="6" s="1"/>
  <c r="BC144" i="6"/>
  <c r="BF151" i="6" s="1"/>
  <c r="BN141" i="6"/>
  <c r="BM141" i="6"/>
  <c r="BL141" i="6"/>
  <c r="BL148" i="6" s="1"/>
  <c r="BK141" i="6"/>
  <c r="BK148" i="6" s="1"/>
  <c r="BJ141" i="6"/>
  <c r="BJ148" i="6" s="1"/>
  <c r="BI141" i="6"/>
  <c r="BI148" i="6" s="1"/>
  <c r="BH141" i="6"/>
  <c r="BH148" i="6" s="1"/>
  <c r="BG141" i="6"/>
  <c r="BG148" i="6" s="1"/>
  <c r="BF141" i="6"/>
  <c r="BF148" i="6" s="1"/>
  <c r="BE141" i="6"/>
  <c r="BD141" i="6"/>
  <c r="BC141" i="6"/>
  <c r="BC148" i="6" s="1"/>
  <c r="BN100" i="6"/>
  <c r="BM100" i="6"/>
  <c r="BL100" i="6"/>
  <c r="BK100" i="6"/>
  <c r="BN107" i="6" s="1"/>
  <c r="BJ100" i="6"/>
  <c r="BM107" i="6" s="1"/>
  <c r="BI100" i="6"/>
  <c r="BL107" i="6" s="1"/>
  <c r="BH100" i="6"/>
  <c r="BK107" i="6" s="1"/>
  <c r="BG100" i="6"/>
  <c r="BJ107" i="6" s="1"/>
  <c r="BF100" i="6"/>
  <c r="BI107" i="6" s="1"/>
  <c r="BE100" i="6"/>
  <c r="BH107" i="6" s="1"/>
  <c r="BD100" i="6"/>
  <c r="BG107" i="6" s="1"/>
  <c r="BC100" i="6"/>
  <c r="BF107" i="6" s="1"/>
  <c r="BN97" i="6"/>
  <c r="BM97" i="6"/>
  <c r="BL97" i="6"/>
  <c r="BK97" i="6"/>
  <c r="BK104" i="6" s="1"/>
  <c r="BJ97" i="6"/>
  <c r="BJ104" i="6" s="1"/>
  <c r="BI97" i="6"/>
  <c r="BI104" i="6" s="1"/>
  <c r="BH97" i="6"/>
  <c r="BH104" i="6" s="1"/>
  <c r="BG97" i="6"/>
  <c r="BG104" i="6" s="1"/>
  <c r="BF97" i="6"/>
  <c r="BE97" i="6"/>
  <c r="BD97" i="6"/>
  <c r="BC97" i="6"/>
  <c r="BC104" i="6" s="1"/>
  <c r="BD148" i="6" l="1"/>
  <c r="BD104" i="6"/>
  <c r="BL104" i="6"/>
  <c r="BF208" i="6"/>
  <c r="BE104" i="6"/>
  <c r="BM104" i="6"/>
  <c r="BN148" i="6"/>
  <c r="BF104" i="6"/>
  <c r="BN104" i="6"/>
  <c r="BC188" i="6"/>
  <c r="BN208" i="6"/>
  <c r="BJ208" i="6"/>
  <c r="BH168" i="6"/>
  <c r="BK188" i="6"/>
  <c r="BG208" i="6"/>
  <c r="BC228" i="6"/>
  <c r="BD188" i="6"/>
  <c r="BL188" i="6"/>
  <c r="BH208" i="6"/>
  <c r="BD228" i="6"/>
  <c r="BL228" i="6"/>
  <c r="BE148" i="6"/>
  <c r="BM148" i="6"/>
  <c r="BI168" i="6"/>
  <c r="BE188" i="6"/>
  <c r="BM188" i="6"/>
  <c r="BI208" i="6"/>
  <c r="BM228" i="6"/>
  <c r="BN228" i="6"/>
  <c r="BH228" i="6"/>
  <c r="H29" i="22" l="1"/>
  <c r="BQ34" i="21" l="1"/>
  <c r="BP34" i="21"/>
  <c r="BO34" i="21"/>
  <c r="BN34" i="21"/>
  <c r="BM34" i="21"/>
  <c r="BL34" i="21"/>
  <c r="BK34" i="21"/>
  <c r="BJ34" i="21"/>
  <c r="BI34" i="21"/>
  <c r="BH34" i="21"/>
  <c r="BG34" i="21"/>
  <c r="BF34" i="21"/>
  <c r="BE34" i="21"/>
  <c r="BD34" i="21"/>
  <c r="BC34" i="21"/>
  <c r="BB34" i="21"/>
  <c r="BA34" i="21"/>
  <c r="AZ34" i="21"/>
  <c r="AY34" i="21"/>
  <c r="AX34" i="21"/>
  <c r="AW34" i="21"/>
  <c r="AV34" i="21"/>
  <c r="AU34" i="21"/>
  <c r="AT34" i="21"/>
  <c r="AS34" i="21"/>
  <c r="AR34" i="21"/>
  <c r="AQ34" i="21"/>
  <c r="AP34" i="21"/>
  <c r="AO34" i="21"/>
  <c r="AN34" i="21"/>
  <c r="AM34" i="21"/>
  <c r="AL34" i="21"/>
  <c r="AK34" i="21"/>
  <c r="AJ34" i="21"/>
  <c r="AI34" i="21"/>
  <c r="AH34" i="21"/>
  <c r="BM214" i="7" l="1"/>
  <c r="BL214" i="7"/>
  <c r="BK214" i="7"/>
  <c r="BJ214" i="7"/>
  <c r="BI214" i="7"/>
  <c r="BH214" i="7"/>
  <c r="BG214" i="7"/>
  <c r="BF214" i="7"/>
  <c r="BE214" i="7"/>
  <c r="BD214" i="7"/>
  <c r="BC214" i="7"/>
  <c r="BB214" i="7"/>
  <c r="BA214" i="7"/>
  <c r="AZ214" i="7"/>
  <c r="AY214" i="7"/>
  <c r="AX214" i="7"/>
  <c r="AW214" i="7"/>
  <c r="AV214" i="7"/>
  <c r="AU214" i="7"/>
  <c r="AT214" i="7"/>
  <c r="AS214" i="7"/>
  <c r="AR214" i="7"/>
  <c r="AQ214" i="7"/>
  <c r="AP214" i="7"/>
  <c r="BM208" i="7"/>
  <c r="BP103" i="80" s="1"/>
  <c r="BL208" i="7"/>
  <c r="BO103" i="80" s="1"/>
  <c r="BK208" i="7"/>
  <c r="BN103" i="80" s="1"/>
  <c r="BJ208" i="7"/>
  <c r="BM103" i="80" s="1"/>
  <c r="BI208" i="7"/>
  <c r="BL103" i="80" s="1"/>
  <c r="BH208" i="7"/>
  <c r="BK103" i="80" s="1"/>
  <c r="BG208" i="7"/>
  <c r="BJ103" i="80" s="1"/>
  <c r="BF208" i="7"/>
  <c r="BI103" i="80" s="1"/>
  <c r="BE208" i="7"/>
  <c r="BH103" i="80" s="1"/>
  <c r="BD208" i="7"/>
  <c r="BG103" i="80" s="1"/>
  <c r="BC208" i="7"/>
  <c r="BF103" i="80" s="1"/>
  <c r="BB208" i="7"/>
  <c r="BE103" i="80" s="1"/>
  <c r="BA208" i="7"/>
  <c r="BC103" i="80" s="1"/>
  <c r="AZ208" i="7"/>
  <c r="BB103" i="80" s="1"/>
  <c r="AY208" i="7"/>
  <c r="BA103" i="80" s="1"/>
  <c r="AX208" i="7"/>
  <c r="AZ103" i="80" s="1"/>
  <c r="AW208" i="7"/>
  <c r="AY103" i="80" s="1"/>
  <c r="AV208" i="7"/>
  <c r="AX103" i="80" s="1"/>
  <c r="AU208" i="7"/>
  <c r="AW103" i="80" s="1"/>
  <c r="AT208" i="7"/>
  <c r="AV103" i="80" s="1"/>
  <c r="AS208" i="7"/>
  <c r="AU103" i="80" s="1"/>
  <c r="AR208" i="7"/>
  <c r="AT103" i="80" s="1"/>
  <c r="AQ208" i="7"/>
  <c r="AS103" i="80" s="1"/>
  <c r="AP208" i="7"/>
  <c r="AR103" i="80" s="1"/>
  <c r="BM205" i="7"/>
  <c r="BP87" i="80" s="1"/>
  <c r="CH33" i="86" s="1"/>
  <c r="BL205" i="7"/>
  <c r="BO87" i="80" s="1"/>
  <c r="CG33" i="86" s="1"/>
  <c r="BK205" i="7"/>
  <c r="BN87" i="80" s="1"/>
  <c r="CF33" i="86" s="1"/>
  <c r="BJ205" i="7"/>
  <c r="BM87" i="80" s="1"/>
  <c r="CD33" i="86" s="1"/>
  <c r="BI205" i="7"/>
  <c r="BL87" i="80" s="1"/>
  <c r="CC33" i="86" s="1"/>
  <c r="BH205" i="7"/>
  <c r="BK87" i="80" s="1"/>
  <c r="CB33" i="86" s="1"/>
  <c r="BG205" i="7"/>
  <c r="BJ87" i="80" s="1"/>
  <c r="BZ33" i="86" s="1"/>
  <c r="BF205" i="7"/>
  <c r="BI87" i="80" s="1"/>
  <c r="BY33" i="86" s="1"/>
  <c r="BE205" i="7"/>
  <c r="BH87" i="80" s="1"/>
  <c r="BX33" i="86" s="1"/>
  <c r="BD205" i="7"/>
  <c r="BG87" i="80" s="1"/>
  <c r="BV33" i="86" s="1"/>
  <c r="BC205" i="7"/>
  <c r="BF87" i="80" s="1"/>
  <c r="BU33" i="86" s="1"/>
  <c r="BB205" i="7"/>
  <c r="BE87" i="80" s="1"/>
  <c r="BT33" i="86" s="1"/>
  <c r="BA205" i="7"/>
  <c r="BC87" i="80" s="1"/>
  <c r="BQ33" i="86" s="1"/>
  <c r="AZ205" i="7"/>
  <c r="BB87" i="80" s="1"/>
  <c r="BP33" i="86" s="1"/>
  <c r="AY205" i="7"/>
  <c r="BA87" i="80" s="1"/>
  <c r="BO33" i="86" s="1"/>
  <c r="AX205" i="7"/>
  <c r="AZ87" i="80" s="1"/>
  <c r="BM33" i="86" s="1"/>
  <c r="AW205" i="7"/>
  <c r="AY87" i="80" s="1"/>
  <c r="BL33" i="86" s="1"/>
  <c r="AV205" i="7"/>
  <c r="AX87" i="80" s="1"/>
  <c r="BK33" i="86" s="1"/>
  <c r="AU205" i="7"/>
  <c r="AW87" i="80" s="1"/>
  <c r="BI33" i="86" s="1"/>
  <c r="AT205" i="7"/>
  <c r="AV87" i="80" s="1"/>
  <c r="BH33" i="86" s="1"/>
  <c r="AS205" i="7"/>
  <c r="AU87" i="80" s="1"/>
  <c r="BG33" i="86" s="1"/>
  <c r="AR205" i="7"/>
  <c r="AT87" i="80" s="1"/>
  <c r="BE33" i="86" s="1"/>
  <c r="AQ205" i="7"/>
  <c r="AS87" i="80" s="1"/>
  <c r="BD33" i="86" s="1"/>
  <c r="AP205" i="7"/>
  <c r="AR87" i="80" s="1"/>
  <c r="BC33" i="86" s="1"/>
  <c r="AJ10" i="28"/>
  <c r="AK10" i="28"/>
  <c r="AL10" i="28"/>
  <c r="AM10" i="28"/>
  <c r="AJ11" i="28"/>
  <c r="AK11" i="28"/>
  <c r="AL11" i="28"/>
  <c r="AM11" i="28"/>
  <c r="AJ12" i="28"/>
  <c r="AK12" i="28"/>
  <c r="AL12" i="28"/>
  <c r="AM12" i="28"/>
  <c r="AJ13" i="28"/>
  <c r="AK13" i="28"/>
  <c r="AL13" i="28"/>
  <c r="AM13" i="28"/>
  <c r="AJ14" i="28"/>
  <c r="AK14" i="28"/>
  <c r="AL14" i="28"/>
  <c r="AM14" i="28"/>
  <c r="AJ15" i="28"/>
  <c r="AK15" i="28"/>
  <c r="AL15" i="28"/>
  <c r="AM15" i="28"/>
  <c r="AJ16" i="28"/>
  <c r="AK16" i="28"/>
  <c r="AL16" i="28"/>
  <c r="AM16" i="28"/>
  <c r="AJ17" i="28"/>
  <c r="AK17" i="28"/>
  <c r="AL17" i="28"/>
  <c r="AM17" i="28"/>
  <c r="AJ18" i="28"/>
  <c r="AK18" i="28"/>
  <c r="AL18" i="28"/>
  <c r="AM18" i="28"/>
  <c r="AJ19" i="28"/>
  <c r="AK19" i="28"/>
  <c r="AL19" i="28"/>
  <c r="AM19" i="28"/>
  <c r="AJ20" i="28"/>
  <c r="AK20" i="28"/>
  <c r="AL20" i="28"/>
  <c r="AM20" i="28"/>
  <c r="AN20" i="28"/>
  <c r="AJ21" i="28"/>
  <c r="AK21" i="28"/>
  <c r="AL21" i="28"/>
  <c r="AM21" i="28"/>
  <c r="AJ22" i="28"/>
  <c r="AK22" i="28"/>
  <c r="AL22" i="28"/>
  <c r="AM22" i="28"/>
  <c r="AJ23" i="28"/>
  <c r="AK23" i="28"/>
  <c r="AL23" i="28"/>
  <c r="AM23" i="28"/>
  <c r="AJ24" i="28"/>
  <c r="AK24" i="28"/>
  <c r="AL24" i="28"/>
  <c r="AM24" i="28"/>
  <c r="AJ25" i="28"/>
  <c r="AK25" i="28"/>
  <c r="AL25" i="28"/>
  <c r="AM25" i="28"/>
  <c r="AJ26" i="28"/>
  <c r="AK26" i="28"/>
  <c r="AL26" i="28"/>
  <c r="AM26" i="28"/>
  <c r="AJ27" i="28"/>
  <c r="AK27" i="28"/>
  <c r="AL27" i="28"/>
  <c r="AM27" i="28"/>
  <c r="AJ28" i="28"/>
  <c r="AK28" i="28"/>
  <c r="AL28" i="28"/>
  <c r="AM28" i="28"/>
  <c r="AJ29" i="28"/>
  <c r="AK29" i="28"/>
  <c r="AL29" i="28"/>
  <c r="AM29" i="28"/>
  <c r="AJ30" i="28"/>
  <c r="AK30" i="28"/>
  <c r="AL30" i="28"/>
  <c r="AM30" i="28"/>
  <c r="AJ31" i="28"/>
  <c r="AK31" i="28"/>
  <c r="AL31" i="28"/>
  <c r="AM31" i="28"/>
  <c r="AJ32" i="28"/>
  <c r="AK32" i="28"/>
  <c r="AL32" i="28"/>
  <c r="AM32" i="28"/>
  <c r="AJ33" i="28"/>
  <c r="AN33" i="28" s="1"/>
  <c r="AK33" i="28"/>
  <c r="AL33" i="28"/>
  <c r="AM33" i="28"/>
  <c r="AJ34" i="28"/>
  <c r="AK34" i="28"/>
  <c r="AL34" i="28"/>
  <c r="AM34" i="28"/>
  <c r="AJ35" i="28"/>
  <c r="AK35" i="28"/>
  <c r="AL35" i="28"/>
  <c r="AM35" i="28"/>
  <c r="AJ36" i="28"/>
  <c r="AK36" i="28"/>
  <c r="AL36" i="28"/>
  <c r="AM36" i="28"/>
  <c r="AJ37" i="28"/>
  <c r="AK37" i="28"/>
  <c r="AL37" i="28"/>
  <c r="AM37" i="28"/>
  <c r="AJ38" i="28"/>
  <c r="AK38" i="28"/>
  <c r="AL38" i="28"/>
  <c r="AM38" i="28"/>
  <c r="AM9" i="28"/>
  <c r="AL9" i="28"/>
  <c r="AK9" i="28"/>
  <c r="AJ9" i="28"/>
  <c r="AL70" i="27"/>
  <c r="AK70" i="27"/>
  <c r="AJ70" i="27"/>
  <c r="AI70" i="27"/>
  <c r="AH70" i="27"/>
  <c r="AG70" i="27"/>
  <c r="AF70" i="27"/>
  <c r="AE70" i="27"/>
  <c r="AL69" i="27"/>
  <c r="AK69" i="27"/>
  <c r="AJ69" i="27"/>
  <c r="AI69" i="27"/>
  <c r="AH69" i="27"/>
  <c r="AG69" i="27"/>
  <c r="AF69" i="27"/>
  <c r="AE69" i="27"/>
  <c r="AL68" i="27"/>
  <c r="AK68" i="27"/>
  <c r="AJ68" i="27"/>
  <c r="AI68" i="27"/>
  <c r="AH68" i="27"/>
  <c r="AG68" i="27"/>
  <c r="AF68" i="27"/>
  <c r="AE68" i="27"/>
  <c r="AL67" i="27"/>
  <c r="AK67" i="27"/>
  <c r="AJ67" i="27"/>
  <c r="AI67" i="27"/>
  <c r="AH67" i="27"/>
  <c r="AG67" i="27"/>
  <c r="AF67" i="27"/>
  <c r="AE67" i="27"/>
  <c r="AL66" i="27"/>
  <c r="AK66" i="27"/>
  <c r="AJ66" i="27"/>
  <c r="AI66" i="27"/>
  <c r="AH66" i="27"/>
  <c r="AG66" i="27"/>
  <c r="AF66" i="27"/>
  <c r="AE66" i="27"/>
  <c r="AL65" i="27"/>
  <c r="AK65" i="27"/>
  <c r="AJ65" i="27"/>
  <c r="AI65" i="27"/>
  <c r="AH65" i="27"/>
  <c r="AG65" i="27"/>
  <c r="AF65" i="27"/>
  <c r="AE65" i="27"/>
  <c r="AL64" i="27"/>
  <c r="AK64" i="27"/>
  <c r="AJ64" i="27"/>
  <c r="AI64" i="27"/>
  <c r="AH64" i="27"/>
  <c r="AG64" i="27"/>
  <c r="AF64" i="27"/>
  <c r="AE64" i="27"/>
  <c r="AL63" i="27"/>
  <c r="AK63" i="27"/>
  <c r="AJ63" i="27"/>
  <c r="AI63" i="27"/>
  <c r="AH63" i="27"/>
  <c r="AG63" i="27"/>
  <c r="AF63" i="27"/>
  <c r="AE63" i="27"/>
  <c r="AL62" i="27"/>
  <c r="AK62" i="27"/>
  <c r="AJ62" i="27"/>
  <c r="AI62" i="27"/>
  <c r="AH62" i="27"/>
  <c r="AG62" i="27"/>
  <c r="AF62" i="27"/>
  <c r="AE62" i="27"/>
  <c r="AL61" i="27"/>
  <c r="AK61" i="27"/>
  <c r="AJ61" i="27"/>
  <c r="AI61" i="27"/>
  <c r="AH61" i="27"/>
  <c r="AG61" i="27"/>
  <c r="AF61" i="27"/>
  <c r="AE61" i="27"/>
  <c r="AL60" i="27"/>
  <c r="AK60" i="27"/>
  <c r="AJ60" i="27"/>
  <c r="AI60" i="27"/>
  <c r="AH60" i="27"/>
  <c r="AG60" i="27"/>
  <c r="AF60" i="27"/>
  <c r="AE60" i="27"/>
  <c r="AL59" i="27"/>
  <c r="AK59" i="27"/>
  <c r="AJ59" i="27"/>
  <c r="AI59" i="27"/>
  <c r="AH59" i="27"/>
  <c r="AG59" i="27"/>
  <c r="AF59" i="27"/>
  <c r="AE59" i="27"/>
  <c r="AL58" i="27"/>
  <c r="AK58" i="27"/>
  <c r="AJ58" i="27"/>
  <c r="AI58" i="27"/>
  <c r="AH58" i="27"/>
  <c r="AG58" i="27"/>
  <c r="AF58" i="27"/>
  <c r="AE58" i="27"/>
  <c r="AL57" i="27"/>
  <c r="AK57" i="27"/>
  <c r="AJ57" i="27"/>
  <c r="AI57" i="27"/>
  <c r="AH57" i="27"/>
  <c r="AG57" i="27"/>
  <c r="AF57" i="27"/>
  <c r="AE57" i="27"/>
  <c r="AL56" i="27"/>
  <c r="AK56" i="27"/>
  <c r="AJ56" i="27"/>
  <c r="AI56" i="27"/>
  <c r="AH56" i="27"/>
  <c r="AG56" i="27"/>
  <c r="AF56" i="27"/>
  <c r="AE56" i="27"/>
  <c r="AL55" i="27"/>
  <c r="AK55" i="27"/>
  <c r="AJ55" i="27"/>
  <c r="AI55" i="27"/>
  <c r="AH55" i="27"/>
  <c r="AG55" i="27"/>
  <c r="AF55" i="27"/>
  <c r="AE55" i="27"/>
  <c r="AL54" i="27"/>
  <c r="AK54" i="27"/>
  <c r="AJ54" i="27"/>
  <c r="AI54" i="27"/>
  <c r="AH54" i="27"/>
  <c r="AG54" i="27"/>
  <c r="AF54" i="27"/>
  <c r="AE54" i="27"/>
  <c r="AL53" i="27"/>
  <c r="AK53" i="27"/>
  <c r="AJ53" i="27"/>
  <c r="AI53" i="27"/>
  <c r="AH53" i="27"/>
  <c r="AG53" i="27"/>
  <c r="AF53" i="27"/>
  <c r="AE53" i="27"/>
  <c r="AL52" i="27"/>
  <c r="AK52" i="27"/>
  <c r="AJ52" i="27"/>
  <c r="AI52" i="27"/>
  <c r="AH52" i="27"/>
  <c r="AG52" i="27"/>
  <c r="AF52" i="27"/>
  <c r="AE52" i="27"/>
  <c r="AL51" i="27"/>
  <c r="AK51" i="27"/>
  <c r="AJ51" i="27"/>
  <c r="AI51" i="27"/>
  <c r="AH51" i="27"/>
  <c r="AG51" i="27"/>
  <c r="AF51" i="27"/>
  <c r="AE51" i="27"/>
  <c r="AL50" i="27"/>
  <c r="AK50" i="27"/>
  <c r="AJ50" i="27"/>
  <c r="AI50" i="27"/>
  <c r="AH50" i="27"/>
  <c r="AG50" i="27"/>
  <c r="AF50" i="27"/>
  <c r="AE50" i="27"/>
  <c r="AL49" i="27"/>
  <c r="AK49" i="27"/>
  <c r="AJ49" i="27"/>
  <c r="AI49" i="27"/>
  <c r="AH49" i="27"/>
  <c r="AG49" i="27"/>
  <c r="AF49" i="27"/>
  <c r="AE49" i="27"/>
  <c r="AL48" i="27"/>
  <c r="AK48" i="27"/>
  <c r="AJ48" i="27"/>
  <c r="AI48" i="27"/>
  <c r="AH48" i="27"/>
  <c r="AG48" i="27"/>
  <c r="AF48" i="27"/>
  <c r="AE48" i="27"/>
  <c r="AL47" i="27"/>
  <c r="AK47" i="27"/>
  <c r="AJ47" i="27"/>
  <c r="AI47" i="27"/>
  <c r="AH47" i="27"/>
  <c r="AG47" i="27"/>
  <c r="AF47" i="27"/>
  <c r="AE47" i="27"/>
  <c r="AL46" i="27"/>
  <c r="AK46" i="27"/>
  <c r="AJ46" i="27"/>
  <c r="AI46" i="27"/>
  <c r="AH46" i="27"/>
  <c r="AG46" i="27"/>
  <c r="AF46" i="27"/>
  <c r="AE46" i="27"/>
  <c r="AL45" i="27"/>
  <c r="AK45" i="27"/>
  <c r="AJ45" i="27"/>
  <c r="AI45" i="27"/>
  <c r="AH45" i="27"/>
  <c r="AG45" i="27"/>
  <c r="AF45" i="27"/>
  <c r="AE45" i="27"/>
  <c r="AL44" i="27"/>
  <c r="AK44" i="27"/>
  <c r="AJ44" i="27"/>
  <c r="AI44" i="27"/>
  <c r="AH44" i="27"/>
  <c r="AG44" i="27"/>
  <c r="AF44" i="27"/>
  <c r="AE44" i="27"/>
  <c r="AL43" i="27"/>
  <c r="AK43" i="27"/>
  <c r="AJ43" i="27"/>
  <c r="AI43" i="27"/>
  <c r="AH43" i="27"/>
  <c r="AG43" i="27"/>
  <c r="AF43" i="27"/>
  <c r="AE43" i="27"/>
  <c r="AL42" i="27"/>
  <c r="AK42" i="27"/>
  <c r="AJ42" i="27"/>
  <c r="AI42" i="27"/>
  <c r="AH42" i="27"/>
  <c r="AG42" i="27"/>
  <c r="AF42" i="27"/>
  <c r="AE42" i="27"/>
  <c r="AL41" i="27"/>
  <c r="AK41" i="27"/>
  <c r="AJ41" i="27"/>
  <c r="AI41" i="27"/>
  <c r="AH41" i="27"/>
  <c r="AG41" i="27"/>
  <c r="AF41" i="27"/>
  <c r="AE41" i="27"/>
  <c r="AL40" i="27"/>
  <c r="AK40" i="27"/>
  <c r="AJ40" i="27"/>
  <c r="AI40" i="27"/>
  <c r="AH40" i="27"/>
  <c r="AG40" i="27"/>
  <c r="AF40" i="27"/>
  <c r="AE40" i="27"/>
  <c r="AL39" i="27"/>
  <c r="AK39" i="27"/>
  <c r="AJ39" i="27"/>
  <c r="AI39" i="27"/>
  <c r="AH39" i="27"/>
  <c r="AG39" i="27"/>
  <c r="AF39" i="27"/>
  <c r="AE39" i="27"/>
  <c r="AL38" i="27"/>
  <c r="AK38" i="27"/>
  <c r="AJ38" i="27"/>
  <c r="AI38" i="27"/>
  <c r="AH38" i="27"/>
  <c r="AG38" i="27"/>
  <c r="AF38" i="27"/>
  <c r="AE38" i="27"/>
  <c r="AL37" i="27"/>
  <c r="AK37" i="27"/>
  <c r="AJ37" i="27"/>
  <c r="AI37" i="27"/>
  <c r="AH37" i="27"/>
  <c r="AG37" i="27"/>
  <c r="AF37" i="27"/>
  <c r="AE37" i="27"/>
  <c r="AL36" i="27"/>
  <c r="AK36" i="27"/>
  <c r="AJ36" i="27"/>
  <c r="AI36" i="27"/>
  <c r="AH36" i="27"/>
  <c r="AG36" i="27"/>
  <c r="AF36" i="27"/>
  <c r="AE36" i="27"/>
  <c r="AL35" i="27"/>
  <c r="AK35" i="27"/>
  <c r="AJ35" i="27"/>
  <c r="AI35" i="27"/>
  <c r="AH35" i="27"/>
  <c r="AG35" i="27"/>
  <c r="AF35" i="27"/>
  <c r="AE35" i="27"/>
  <c r="AL34" i="27"/>
  <c r="AK34" i="27"/>
  <c r="AJ34" i="27"/>
  <c r="AI34" i="27"/>
  <c r="AH34" i="27"/>
  <c r="AG34" i="27"/>
  <c r="AF34" i="27"/>
  <c r="AE34" i="27"/>
  <c r="AL33" i="27"/>
  <c r="AK33" i="27"/>
  <c r="AJ33" i="27"/>
  <c r="AI33" i="27"/>
  <c r="AH33" i="27"/>
  <c r="AG33" i="27"/>
  <c r="AF33" i="27"/>
  <c r="AE33" i="27"/>
  <c r="AL32" i="27"/>
  <c r="AK32" i="27"/>
  <c r="AJ32" i="27"/>
  <c r="AI32" i="27"/>
  <c r="AH32" i="27"/>
  <c r="AG32" i="27"/>
  <c r="AF32" i="27"/>
  <c r="AE32" i="27"/>
  <c r="AL31" i="27"/>
  <c r="AK31" i="27"/>
  <c r="AJ31" i="27"/>
  <c r="AI31" i="27"/>
  <c r="AH31" i="27"/>
  <c r="AG31" i="27"/>
  <c r="AF31" i="27"/>
  <c r="AE31" i="27"/>
  <c r="AL30" i="27"/>
  <c r="AK30" i="27"/>
  <c r="AJ30" i="27"/>
  <c r="AI30" i="27"/>
  <c r="AH30" i="27"/>
  <c r="AG30" i="27"/>
  <c r="AF30" i="27"/>
  <c r="AE30" i="27"/>
  <c r="AL29" i="27"/>
  <c r="AK29" i="27"/>
  <c r="AJ29" i="27"/>
  <c r="AI29" i="27"/>
  <c r="AH29" i="27"/>
  <c r="AG29" i="27"/>
  <c r="AF29" i="27"/>
  <c r="AE29" i="27"/>
  <c r="AL28" i="27"/>
  <c r="AK28" i="27"/>
  <c r="AJ28" i="27"/>
  <c r="AI28" i="27"/>
  <c r="AH28" i="27"/>
  <c r="AG28" i="27"/>
  <c r="AF28" i="27"/>
  <c r="AE28" i="27"/>
  <c r="AL27" i="27"/>
  <c r="AK27" i="27"/>
  <c r="AJ27" i="27"/>
  <c r="AI27" i="27"/>
  <c r="AH27" i="27"/>
  <c r="AG27" i="27"/>
  <c r="AF27" i="27"/>
  <c r="AE27" i="27"/>
  <c r="AL26" i="27"/>
  <c r="AK26" i="27"/>
  <c r="AJ26" i="27"/>
  <c r="AI26" i="27"/>
  <c r="AH26" i="27"/>
  <c r="AG26" i="27"/>
  <c r="AF26" i="27"/>
  <c r="AE26" i="27"/>
  <c r="AL25" i="27"/>
  <c r="AK25" i="27"/>
  <c r="AJ25" i="27"/>
  <c r="AI25" i="27"/>
  <c r="AH25" i="27"/>
  <c r="AG25" i="27"/>
  <c r="AF25" i="27"/>
  <c r="AE25" i="27"/>
  <c r="AL24" i="27"/>
  <c r="AK24" i="27"/>
  <c r="AJ24" i="27"/>
  <c r="AI24" i="27"/>
  <c r="AH24" i="27"/>
  <c r="AG24" i="27"/>
  <c r="AF24" i="27"/>
  <c r="AE24" i="27"/>
  <c r="AL23" i="27"/>
  <c r="AK23" i="27"/>
  <c r="AJ23" i="27"/>
  <c r="AI23" i="27"/>
  <c r="AH23" i="27"/>
  <c r="AG23" i="27"/>
  <c r="AF23" i="27"/>
  <c r="AE23" i="27"/>
  <c r="AL22" i="27"/>
  <c r="AK22" i="27"/>
  <c r="AJ22" i="27"/>
  <c r="AI22" i="27"/>
  <c r="AH22" i="27"/>
  <c r="AG22" i="27"/>
  <c r="AF22" i="27"/>
  <c r="AE22" i="27"/>
  <c r="AL21" i="27"/>
  <c r="AK21" i="27"/>
  <c r="AJ21" i="27"/>
  <c r="AI21" i="27"/>
  <c r="AH21" i="27"/>
  <c r="AG21" i="27"/>
  <c r="AF21" i="27"/>
  <c r="AE21" i="27"/>
  <c r="AL20" i="27"/>
  <c r="AK20" i="27"/>
  <c r="AJ20" i="27"/>
  <c r="AI20" i="27"/>
  <c r="AH20" i="27"/>
  <c r="AG20" i="27"/>
  <c r="AF20" i="27"/>
  <c r="AE20" i="27"/>
  <c r="AL19" i="27"/>
  <c r="AK19" i="27"/>
  <c r="AJ19" i="27"/>
  <c r="AI19" i="27"/>
  <c r="AH19" i="27"/>
  <c r="AG19" i="27"/>
  <c r="AF19" i="27"/>
  <c r="AE19" i="27"/>
  <c r="AL18" i="27"/>
  <c r="AK18" i="27"/>
  <c r="AJ18" i="27"/>
  <c r="AI18" i="27"/>
  <c r="AH18" i="27"/>
  <c r="AG18" i="27"/>
  <c r="AF18" i="27"/>
  <c r="AE18" i="27"/>
  <c r="AL17" i="27"/>
  <c r="AK17" i="27"/>
  <c r="AJ17" i="27"/>
  <c r="AI17" i="27"/>
  <c r="AH17" i="27"/>
  <c r="AG17" i="27"/>
  <c r="AF17" i="27"/>
  <c r="AE17" i="27"/>
  <c r="AL16" i="27"/>
  <c r="AK16" i="27"/>
  <c r="AJ16" i="27"/>
  <c r="AI16" i="27"/>
  <c r="AH16" i="27"/>
  <c r="AG16" i="27"/>
  <c r="AF16" i="27"/>
  <c r="AE16" i="27"/>
  <c r="AL15" i="27"/>
  <c r="AK15" i="27"/>
  <c r="AJ15" i="27"/>
  <c r="AI15" i="27"/>
  <c r="AH15" i="27"/>
  <c r="AG15" i="27"/>
  <c r="AF15" i="27"/>
  <c r="AE15" i="27"/>
  <c r="AL14" i="27"/>
  <c r="AK14" i="27"/>
  <c r="AJ14" i="27"/>
  <c r="AI14" i="27"/>
  <c r="AH14" i="27"/>
  <c r="AG14" i="27"/>
  <c r="AF14" i="27"/>
  <c r="AE14" i="27"/>
  <c r="AL13" i="27"/>
  <c r="AK13" i="27"/>
  <c r="AJ13" i="27"/>
  <c r="AI13" i="27"/>
  <c r="AH13" i="27"/>
  <c r="AG13" i="27"/>
  <c r="AF13" i="27"/>
  <c r="AE13" i="27"/>
  <c r="AL12" i="27"/>
  <c r="AK12" i="27"/>
  <c r="AJ12" i="27"/>
  <c r="AI12" i="27"/>
  <c r="AH12" i="27"/>
  <c r="AG12" i="27"/>
  <c r="AF12" i="27"/>
  <c r="AE12" i="27"/>
  <c r="AL11" i="27"/>
  <c r="AK11" i="27"/>
  <c r="AJ11" i="27"/>
  <c r="AI11" i="27"/>
  <c r="AH11" i="27"/>
  <c r="AG11" i="27"/>
  <c r="AF11" i="27"/>
  <c r="AE11" i="27"/>
  <c r="AL10" i="27"/>
  <c r="AK10" i="27"/>
  <c r="AJ10" i="27"/>
  <c r="AI10" i="27"/>
  <c r="AH10" i="27"/>
  <c r="AG10" i="27"/>
  <c r="AF10" i="27"/>
  <c r="AE10" i="27"/>
  <c r="AL9" i="27"/>
  <c r="AK9" i="27"/>
  <c r="AJ9" i="27"/>
  <c r="AI9" i="27"/>
  <c r="AH9" i="27"/>
  <c r="AG9" i="27"/>
  <c r="AF9" i="27"/>
  <c r="AE9" i="27"/>
  <c r="AL8" i="27"/>
  <c r="AK8" i="27"/>
  <c r="AJ8" i="27"/>
  <c r="AI8" i="27"/>
  <c r="Q318" i="7"/>
  <c r="Q316" i="7"/>
  <c r="P85" i="80" s="1"/>
  <c r="Q265" i="7"/>
  <c r="P41" i="84"/>
  <c r="R20" i="86" s="1"/>
  <c r="Q167" i="7"/>
  <c r="Q143" i="7"/>
  <c r="Q119" i="7"/>
  <c r="Q95" i="7"/>
  <c r="Q44" i="7"/>
  <c r="AN83" i="26"/>
  <c r="AM83" i="26"/>
  <c r="AL83" i="26"/>
  <c r="AK83" i="26"/>
  <c r="AI83" i="26"/>
  <c r="AH83" i="26"/>
  <c r="AG83" i="26"/>
  <c r="AF83" i="26"/>
  <c r="AN82" i="26"/>
  <c r="AM82" i="26"/>
  <c r="AL82" i="26"/>
  <c r="AK82" i="26"/>
  <c r="AI82" i="26"/>
  <c r="AH82" i="26"/>
  <c r="AG82" i="26"/>
  <c r="AF82" i="26"/>
  <c r="AN81" i="26"/>
  <c r="AM81" i="26"/>
  <c r="AL81" i="26"/>
  <c r="AK81" i="26"/>
  <c r="AI81" i="26"/>
  <c r="AH81" i="26"/>
  <c r="AG81" i="26"/>
  <c r="AF81" i="26"/>
  <c r="AN80" i="26"/>
  <c r="AM80" i="26"/>
  <c r="AL80" i="26"/>
  <c r="AK80" i="26"/>
  <c r="AI80" i="26"/>
  <c r="AH80" i="26"/>
  <c r="AG80" i="26"/>
  <c r="AF80" i="26"/>
  <c r="AN79" i="26"/>
  <c r="AM79" i="26"/>
  <c r="AL79" i="26"/>
  <c r="AK79" i="26"/>
  <c r="AI79" i="26"/>
  <c r="AH79" i="26"/>
  <c r="AG79" i="26"/>
  <c r="AF79" i="26"/>
  <c r="AN78" i="26"/>
  <c r="AM78" i="26"/>
  <c r="AL78" i="26"/>
  <c r="AK78" i="26"/>
  <c r="AI78" i="26"/>
  <c r="AH78" i="26"/>
  <c r="AG78" i="26"/>
  <c r="AF78" i="26"/>
  <c r="AN77" i="26"/>
  <c r="AM77" i="26"/>
  <c r="AL77" i="26"/>
  <c r="AK77" i="26"/>
  <c r="AI77" i="26"/>
  <c r="AH77" i="26"/>
  <c r="AG77" i="26"/>
  <c r="AF77" i="26"/>
  <c r="AN76" i="26"/>
  <c r="AM76" i="26"/>
  <c r="AL76" i="26"/>
  <c r="AK76" i="26"/>
  <c r="AI76" i="26"/>
  <c r="AH76" i="26"/>
  <c r="AG76" i="26"/>
  <c r="AF76" i="26"/>
  <c r="AN75" i="26"/>
  <c r="AM75" i="26"/>
  <c r="AL75" i="26"/>
  <c r="AK75" i="26"/>
  <c r="AI75" i="26"/>
  <c r="AH75" i="26"/>
  <c r="AG75" i="26"/>
  <c r="AF75" i="26"/>
  <c r="AN74" i="26"/>
  <c r="AM74" i="26"/>
  <c r="AL74" i="26"/>
  <c r="AK74" i="26"/>
  <c r="AI74" i="26"/>
  <c r="AH74" i="26"/>
  <c r="AG74" i="26"/>
  <c r="AF74" i="26"/>
  <c r="AN73" i="26"/>
  <c r="AM73" i="26"/>
  <c r="AL73" i="26"/>
  <c r="AK73" i="26"/>
  <c r="AI73" i="26"/>
  <c r="AH73" i="26"/>
  <c r="AG73" i="26"/>
  <c r="AF73" i="26"/>
  <c r="AN72" i="26"/>
  <c r="AM72" i="26"/>
  <c r="AL72" i="26"/>
  <c r="AK72" i="26"/>
  <c r="AI72" i="26"/>
  <c r="AH72" i="26"/>
  <c r="AG72" i="26"/>
  <c r="AF72" i="26"/>
  <c r="AN71" i="26"/>
  <c r="AM71" i="26"/>
  <c r="AL71" i="26"/>
  <c r="AK71" i="26"/>
  <c r="AI71" i="26"/>
  <c r="AH71" i="26"/>
  <c r="AG71" i="26"/>
  <c r="AF71" i="26"/>
  <c r="AN70" i="26"/>
  <c r="AM70" i="26"/>
  <c r="AL70" i="26"/>
  <c r="AK70" i="26"/>
  <c r="AI70" i="26"/>
  <c r="AH70" i="26"/>
  <c r="AG70" i="26"/>
  <c r="AF70" i="26"/>
  <c r="AN69" i="26"/>
  <c r="AM69" i="26"/>
  <c r="AL69" i="26"/>
  <c r="AK69" i="26"/>
  <c r="AI69" i="26"/>
  <c r="AH69" i="26"/>
  <c r="AG69" i="26"/>
  <c r="AF69" i="26"/>
  <c r="AN68" i="26"/>
  <c r="AM68" i="26"/>
  <c r="AL68" i="26"/>
  <c r="AK68" i="26"/>
  <c r="AI68" i="26"/>
  <c r="AH68" i="26"/>
  <c r="AG68" i="26"/>
  <c r="AF68" i="26"/>
  <c r="AN67" i="26"/>
  <c r="AM67" i="26"/>
  <c r="AL67" i="26"/>
  <c r="AK67" i="26"/>
  <c r="AI67" i="26"/>
  <c r="AH67" i="26"/>
  <c r="AG67" i="26"/>
  <c r="AF67" i="26"/>
  <c r="AN66" i="26"/>
  <c r="AM66" i="26"/>
  <c r="AL66" i="26"/>
  <c r="AK66" i="26"/>
  <c r="AI66" i="26"/>
  <c r="AH66" i="26"/>
  <c r="AG66" i="26"/>
  <c r="AF66" i="26"/>
  <c r="AN65" i="26"/>
  <c r="AM65" i="26"/>
  <c r="AL65" i="26"/>
  <c r="AK65" i="26"/>
  <c r="AI65" i="26"/>
  <c r="AH65" i="26"/>
  <c r="AG65" i="26"/>
  <c r="AF65" i="26"/>
  <c r="AN64" i="26"/>
  <c r="AM64" i="26"/>
  <c r="AL64" i="26"/>
  <c r="AK64" i="26"/>
  <c r="AI64" i="26"/>
  <c r="AH64" i="26"/>
  <c r="AG64" i="26"/>
  <c r="AF64" i="26"/>
  <c r="AN63" i="26"/>
  <c r="AM63" i="26"/>
  <c r="AL63" i="26"/>
  <c r="AK63" i="26"/>
  <c r="AI63" i="26"/>
  <c r="AH63" i="26"/>
  <c r="AG63" i="26"/>
  <c r="AF63" i="26"/>
  <c r="AN62" i="26"/>
  <c r="AM62" i="26"/>
  <c r="AL62" i="26"/>
  <c r="AK62" i="26"/>
  <c r="AI62" i="26"/>
  <c r="AH62" i="26"/>
  <c r="AG62" i="26"/>
  <c r="AF62" i="26"/>
  <c r="AN61" i="26"/>
  <c r="AM61" i="26"/>
  <c r="AL61" i="26"/>
  <c r="AK61" i="26"/>
  <c r="AI61" i="26"/>
  <c r="AH61" i="26"/>
  <c r="AG61" i="26"/>
  <c r="AF61" i="26"/>
  <c r="AN60" i="26"/>
  <c r="AM60" i="26"/>
  <c r="AL60" i="26"/>
  <c r="AK60" i="26"/>
  <c r="AI60" i="26"/>
  <c r="AH60" i="26"/>
  <c r="AG60" i="26"/>
  <c r="AF60" i="26"/>
  <c r="AN59" i="26"/>
  <c r="AM59" i="26"/>
  <c r="AL59" i="26"/>
  <c r="AK59" i="26"/>
  <c r="AI59" i="26"/>
  <c r="AH59" i="26"/>
  <c r="AG59" i="26"/>
  <c r="AF59" i="26"/>
  <c r="AN58" i="26"/>
  <c r="AM58" i="26"/>
  <c r="AL58" i="26"/>
  <c r="AK58" i="26"/>
  <c r="AI58" i="26"/>
  <c r="AH58" i="26"/>
  <c r="AG58" i="26"/>
  <c r="AF58" i="26"/>
  <c r="AN57" i="26"/>
  <c r="AM57" i="26"/>
  <c r="AL57" i="26"/>
  <c r="AK57" i="26"/>
  <c r="AI57" i="26"/>
  <c r="AH57" i="26"/>
  <c r="AG57" i="26"/>
  <c r="AF57" i="26"/>
  <c r="AN56" i="26"/>
  <c r="AM56" i="26"/>
  <c r="AL56" i="26"/>
  <c r="AK56" i="26"/>
  <c r="AI56" i="26"/>
  <c r="AH56" i="26"/>
  <c r="AG56" i="26"/>
  <c r="AF56" i="26"/>
  <c r="AN55" i="26"/>
  <c r="AM55" i="26"/>
  <c r="AL55" i="26"/>
  <c r="AK55" i="26"/>
  <c r="AI55" i="26"/>
  <c r="AH55" i="26"/>
  <c r="AG55" i="26"/>
  <c r="AF55" i="26"/>
  <c r="AN54" i="26"/>
  <c r="AM54" i="26"/>
  <c r="AL54" i="26"/>
  <c r="AK54" i="26"/>
  <c r="AI54" i="26"/>
  <c r="AH54" i="26"/>
  <c r="AG54" i="26"/>
  <c r="AF54" i="26"/>
  <c r="AN53" i="26"/>
  <c r="AM53" i="26"/>
  <c r="AL53" i="26"/>
  <c r="AK53" i="26"/>
  <c r="AI53" i="26"/>
  <c r="AH53" i="26"/>
  <c r="AG53" i="26"/>
  <c r="AF53" i="26"/>
  <c r="AN52" i="26"/>
  <c r="AM52" i="26"/>
  <c r="AL52" i="26"/>
  <c r="AK52" i="26"/>
  <c r="AI52" i="26"/>
  <c r="AH52" i="26"/>
  <c r="AG52" i="26"/>
  <c r="AF52" i="26"/>
  <c r="AN51" i="26"/>
  <c r="AM51" i="26"/>
  <c r="AL51" i="26"/>
  <c r="AK51" i="26"/>
  <c r="AI51" i="26"/>
  <c r="AH51" i="26"/>
  <c r="AG51" i="26"/>
  <c r="AF51" i="26"/>
  <c r="AN50" i="26"/>
  <c r="AM50" i="26"/>
  <c r="AL50" i="26"/>
  <c r="AK50" i="26"/>
  <c r="AI50" i="26"/>
  <c r="AH50" i="26"/>
  <c r="AG50" i="26"/>
  <c r="AF50" i="26"/>
  <c r="AN49" i="26"/>
  <c r="AM49" i="26"/>
  <c r="AL49" i="26"/>
  <c r="AK49" i="26"/>
  <c r="AI49" i="26"/>
  <c r="AH49" i="26"/>
  <c r="AG49" i="26"/>
  <c r="AF49" i="26"/>
  <c r="AN48" i="26"/>
  <c r="AM48" i="26"/>
  <c r="AL48" i="26"/>
  <c r="AK48" i="26"/>
  <c r="AI48" i="26"/>
  <c r="AH48" i="26"/>
  <c r="AG48" i="26"/>
  <c r="AF48" i="26"/>
  <c r="AN47" i="26"/>
  <c r="AM47" i="26"/>
  <c r="AL47" i="26"/>
  <c r="AK47" i="26"/>
  <c r="AI47" i="26"/>
  <c r="AH47" i="26"/>
  <c r="AG47" i="26"/>
  <c r="AF47" i="26"/>
  <c r="AN46" i="26"/>
  <c r="AM46" i="26"/>
  <c r="AL46" i="26"/>
  <c r="AK46" i="26"/>
  <c r="AI46" i="26"/>
  <c r="AH46" i="26"/>
  <c r="AG46" i="26"/>
  <c r="AF46" i="26"/>
  <c r="AN45" i="26"/>
  <c r="AM45" i="26"/>
  <c r="AL45" i="26"/>
  <c r="AK45" i="26"/>
  <c r="AI45" i="26"/>
  <c r="AH45" i="26"/>
  <c r="AG45" i="26"/>
  <c r="AF45" i="26"/>
  <c r="AN44" i="26"/>
  <c r="AM44" i="26"/>
  <c r="AL44" i="26"/>
  <c r="AK44" i="26"/>
  <c r="AI44" i="26"/>
  <c r="AH44" i="26"/>
  <c r="AG44" i="26"/>
  <c r="AF44" i="26"/>
  <c r="AN43" i="26"/>
  <c r="AM43" i="26"/>
  <c r="AL43" i="26"/>
  <c r="AK43" i="26"/>
  <c r="AI43" i="26"/>
  <c r="AH43" i="26"/>
  <c r="AG43" i="26"/>
  <c r="AF43" i="26"/>
  <c r="AN42" i="26"/>
  <c r="AM42" i="26"/>
  <c r="AL42" i="26"/>
  <c r="AK42" i="26"/>
  <c r="AI42" i="26"/>
  <c r="AH42" i="26"/>
  <c r="AG42" i="26"/>
  <c r="AF42" i="26"/>
  <c r="AN41" i="26"/>
  <c r="AM41" i="26"/>
  <c r="AL41" i="26"/>
  <c r="AK41" i="26"/>
  <c r="AI41" i="26"/>
  <c r="AH41" i="26"/>
  <c r="AG41" i="26"/>
  <c r="AF41" i="26"/>
  <c r="AN40" i="26"/>
  <c r="AM40" i="26"/>
  <c r="AL40" i="26"/>
  <c r="AK40" i="26"/>
  <c r="AI40" i="26"/>
  <c r="AH40" i="26"/>
  <c r="AG40" i="26"/>
  <c r="AF40" i="26"/>
  <c r="AN39" i="26"/>
  <c r="AM39" i="26"/>
  <c r="AL39" i="26"/>
  <c r="AK39" i="26"/>
  <c r="AI39" i="26"/>
  <c r="AH39" i="26"/>
  <c r="AG39" i="26"/>
  <c r="AF39" i="26"/>
  <c r="AN38" i="26"/>
  <c r="AM38" i="26"/>
  <c r="AL38" i="26"/>
  <c r="AK38" i="26"/>
  <c r="AI38" i="26"/>
  <c r="AH38" i="26"/>
  <c r="AG38" i="26"/>
  <c r="AF38" i="26"/>
  <c r="AN37" i="26"/>
  <c r="AM37" i="26"/>
  <c r="AL37" i="26"/>
  <c r="AK37" i="26"/>
  <c r="AI37" i="26"/>
  <c r="AH37" i="26"/>
  <c r="AG37" i="26"/>
  <c r="AF37" i="26"/>
  <c r="AN36" i="26"/>
  <c r="AM36" i="26"/>
  <c r="AL36" i="26"/>
  <c r="AK36" i="26"/>
  <c r="AI36" i="26"/>
  <c r="AH36" i="26"/>
  <c r="AG36" i="26"/>
  <c r="AF36" i="26"/>
  <c r="AN35" i="26"/>
  <c r="AM35" i="26"/>
  <c r="AL35" i="26"/>
  <c r="AK35" i="26"/>
  <c r="AI35" i="26"/>
  <c r="AH35" i="26"/>
  <c r="AG35" i="26"/>
  <c r="AF35" i="26"/>
  <c r="AN34" i="26"/>
  <c r="AM34" i="26"/>
  <c r="AL34" i="26"/>
  <c r="AK34" i="26"/>
  <c r="AI34" i="26"/>
  <c r="AH34" i="26"/>
  <c r="AG34" i="26"/>
  <c r="AF34" i="26"/>
  <c r="AN33" i="26"/>
  <c r="AM33" i="26"/>
  <c r="AL33" i="26"/>
  <c r="AK33" i="26"/>
  <c r="AI33" i="26"/>
  <c r="AH33" i="26"/>
  <c r="AG33" i="26"/>
  <c r="AF33" i="26"/>
  <c r="AN32" i="26"/>
  <c r="AM32" i="26"/>
  <c r="AL32" i="26"/>
  <c r="AK32" i="26"/>
  <c r="AI32" i="26"/>
  <c r="AH32" i="26"/>
  <c r="AG32" i="26"/>
  <c r="AF32" i="26"/>
  <c r="AN31" i="26"/>
  <c r="AM31" i="26"/>
  <c r="AL31" i="26"/>
  <c r="AK31" i="26"/>
  <c r="AI31" i="26"/>
  <c r="AH31" i="26"/>
  <c r="AG31" i="26"/>
  <c r="AF31" i="26"/>
  <c r="AN30" i="26"/>
  <c r="AM30" i="26"/>
  <c r="AL30" i="26"/>
  <c r="AK30" i="26"/>
  <c r="AI30" i="26"/>
  <c r="AH30" i="26"/>
  <c r="AG30" i="26"/>
  <c r="AF30" i="26"/>
  <c r="AN29" i="26"/>
  <c r="AM29" i="26"/>
  <c r="AL29" i="26"/>
  <c r="AK29" i="26"/>
  <c r="AI29" i="26"/>
  <c r="AH29" i="26"/>
  <c r="AG29" i="26"/>
  <c r="AF29" i="26"/>
  <c r="AN28" i="26"/>
  <c r="AM28" i="26"/>
  <c r="AL28" i="26"/>
  <c r="AK28" i="26"/>
  <c r="AI28" i="26"/>
  <c r="AH28" i="26"/>
  <c r="AG28" i="26"/>
  <c r="AF28" i="26"/>
  <c r="AN27" i="26"/>
  <c r="AM27" i="26"/>
  <c r="AL27" i="26"/>
  <c r="AK27" i="26"/>
  <c r="AI27" i="26"/>
  <c r="AH27" i="26"/>
  <c r="AG27" i="26"/>
  <c r="AF27" i="26"/>
  <c r="AN26" i="26"/>
  <c r="AM26" i="26"/>
  <c r="AL26" i="26"/>
  <c r="AK26" i="26"/>
  <c r="AI26" i="26"/>
  <c r="AH26" i="26"/>
  <c r="AG26" i="26"/>
  <c r="AF26" i="26"/>
  <c r="AN25" i="26"/>
  <c r="AM25" i="26"/>
  <c r="AL25" i="26"/>
  <c r="AK25" i="26"/>
  <c r="AI25" i="26"/>
  <c r="AH25" i="26"/>
  <c r="AG25" i="26"/>
  <c r="AF25" i="26"/>
  <c r="AN24" i="26"/>
  <c r="AM24" i="26"/>
  <c r="AL24" i="26"/>
  <c r="AK24" i="26"/>
  <c r="AI24" i="26"/>
  <c r="AH24" i="26"/>
  <c r="AG24" i="26"/>
  <c r="AF24" i="26"/>
  <c r="AN23" i="26"/>
  <c r="AM23" i="26"/>
  <c r="AL23" i="26"/>
  <c r="AK23" i="26"/>
  <c r="AI23" i="26"/>
  <c r="AH23" i="26"/>
  <c r="AG23" i="26"/>
  <c r="AF23" i="26"/>
  <c r="AN22" i="26"/>
  <c r="AM22" i="26"/>
  <c r="AL22" i="26"/>
  <c r="AK22" i="26"/>
  <c r="AI22" i="26"/>
  <c r="AH22" i="26"/>
  <c r="AG22" i="26"/>
  <c r="AF22" i="26"/>
  <c r="AN21" i="26"/>
  <c r="AM21" i="26"/>
  <c r="AL21" i="26"/>
  <c r="AK21" i="26"/>
  <c r="AI21" i="26"/>
  <c r="AH21" i="26"/>
  <c r="AG21" i="26"/>
  <c r="AF21" i="26"/>
  <c r="AN20" i="26"/>
  <c r="AM20" i="26"/>
  <c r="AL20" i="26"/>
  <c r="AK20" i="26"/>
  <c r="AI20" i="26"/>
  <c r="AH20" i="26"/>
  <c r="AG20" i="26"/>
  <c r="AF20" i="26"/>
  <c r="AN19" i="26"/>
  <c r="AM19" i="26"/>
  <c r="AL19" i="26"/>
  <c r="AK19" i="26"/>
  <c r="AI19" i="26"/>
  <c r="AH19" i="26"/>
  <c r="AG19" i="26"/>
  <c r="AF19" i="26"/>
  <c r="AN18" i="26"/>
  <c r="AM18" i="26"/>
  <c r="AL18" i="26"/>
  <c r="AK18" i="26"/>
  <c r="AI18" i="26"/>
  <c r="AH18" i="26"/>
  <c r="AG18" i="26"/>
  <c r="AF18" i="26"/>
  <c r="AN17" i="26"/>
  <c r="AM17" i="26"/>
  <c r="AL17" i="26"/>
  <c r="AK17" i="26"/>
  <c r="AI17" i="26"/>
  <c r="AH17" i="26"/>
  <c r="AG17" i="26"/>
  <c r="AF17" i="26"/>
  <c r="AN16" i="26"/>
  <c r="AM16" i="26"/>
  <c r="AL16" i="26"/>
  <c r="AK16" i="26"/>
  <c r="AI16" i="26"/>
  <c r="AH16" i="26"/>
  <c r="AG16" i="26"/>
  <c r="AF16" i="26"/>
  <c r="AN15" i="26"/>
  <c r="AM15" i="26"/>
  <c r="AL15" i="26"/>
  <c r="AK15" i="26"/>
  <c r="AI15" i="26"/>
  <c r="AH15" i="26"/>
  <c r="AG15" i="26"/>
  <c r="AF15" i="26"/>
  <c r="AN14" i="26"/>
  <c r="AM14" i="26"/>
  <c r="AL14" i="26"/>
  <c r="AK14" i="26"/>
  <c r="AI14" i="26"/>
  <c r="AH14" i="26"/>
  <c r="AG14" i="26"/>
  <c r="AF14" i="26"/>
  <c r="AN13" i="26"/>
  <c r="AM13" i="26"/>
  <c r="AL13" i="26"/>
  <c r="AK13" i="26"/>
  <c r="AI13" i="26"/>
  <c r="AH13" i="26"/>
  <c r="AG13" i="26"/>
  <c r="AF13" i="26"/>
  <c r="AN12" i="26"/>
  <c r="AM12" i="26"/>
  <c r="AL12" i="26"/>
  <c r="AK12" i="26"/>
  <c r="AI12" i="26"/>
  <c r="AH12" i="26"/>
  <c r="AG12" i="26"/>
  <c r="AF12" i="26"/>
  <c r="AN11" i="26"/>
  <c r="AM11" i="26"/>
  <c r="AL11" i="26"/>
  <c r="AK11" i="26"/>
  <c r="AI11" i="26"/>
  <c r="AH11" i="26"/>
  <c r="AG11" i="26"/>
  <c r="AF11" i="26"/>
  <c r="AN10" i="26"/>
  <c r="AM10" i="26"/>
  <c r="AL10" i="26"/>
  <c r="AK10" i="26"/>
  <c r="AI10" i="26"/>
  <c r="AH10" i="26"/>
  <c r="AG10" i="26"/>
  <c r="AF10" i="26"/>
  <c r="AN9" i="26"/>
  <c r="AM9" i="26"/>
  <c r="AL9" i="26"/>
  <c r="AK9" i="26"/>
  <c r="R6" i="26"/>
  <c r="S6" i="26"/>
  <c r="T6" i="26"/>
  <c r="U6" i="26"/>
  <c r="V6" i="26"/>
  <c r="W6" i="26"/>
  <c r="X6" i="26"/>
  <c r="Y6" i="26"/>
  <c r="Z6" i="26"/>
  <c r="AA6" i="26"/>
  <c r="AB6" i="26"/>
  <c r="AC6" i="26"/>
  <c r="Q65" i="80"/>
  <c r="Q57" i="80"/>
  <c r="Q56" i="80"/>
  <c r="E56" i="80"/>
  <c r="Q46" i="80"/>
  <c r="E46" i="80"/>
  <c r="CH23" i="80"/>
  <c r="CH22" i="80"/>
  <c r="CJ20" i="80"/>
  <c r="CH19" i="80"/>
  <c r="CI18" i="80"/>
  <c r="CJ17" i="80"/>
  <c r="CH17" i="80"/>
  <c r="CH14" i="80"/>
  <c r="CH11" i="80"/>
  <c r="D10" i="80"/>
  <c r="CH8" i="80"/>
  <c r="D8" i="80"/>
  <c r="C3" i="80"/>
  <c r="CE33" i="86" l="1"/>
  <c r="CI33" i="86"/>
  <c r="BR33" i="86"/>
  <c r="BF33" i="86"/>
  <c r="P88" i="80"/>
  <c r="R32" i="86"/>
  <c r="BJ33" i="86"/>
  <c r="BW33" i="86"/>
  <c r="BN33" i="86"/>
  <c r="CA33" i="86"/>
  <c r="BD87" i="80"/>
  <c r="BD103" i="80"/>
  <c r="BQ87" i="80"/>
  <c r="BQ103" i="80"/>
  <c r="AY34" i="80"/>
  <c r="AY52" i="84"/>
  <c r="BL26" i="86" s="1"/>
  <c r="BH34" i="80"/>
  <c r="BH52" i="84"/>
  <c r="BX26" i="86" s="1"/>
  <c r="BP34" i="80"/>
  <c r="BP52" i="84"/>
  <c r="CH26" i="86" s="1"/>
  <c r="AR34" i="80"/>
  <c r="AR52" i="84"/>
  <c r="BC26" i="86" s="1"/>
  <c r="AZ34" i="80"/>
  <c r="AZ52" i="84"/>
  <c r="BM26" i="86" s="1"/>
  <c r="BI34" i="80"/>
  <c r="BI52" i="84"/>
  <c r="BY26" i="86" s="1"/>
  <c r="BJ34" i="80"/>
  <c r="BJ52" i="84"/>
  <c r="BZ26" i="86" s="1"/>
  <c r="AT34" i="80"/>
  <c r="AT52" i="84"/>
  <c r="BE26" i="86" s="1"/>
  <c r="BB34" i="80"/>
  <c r="BB52" i="84"/>
  <c r="BP26" i="86" s="1"/>
  <c r="BK34" i="80"/>
  <c r="BK52" i="84"/>
  <c r="CB26" i="86" s="1"/>
  <c r="AS34" i="80"/>
  <c r="AS52" i="84"/>
  <c r="BD26" i="86" s="1"/>
  <c r="AU34" i="80"/>
  <c r="AU52" i="84"/>
  <c r="BG26" i="86" s="1"/>
  <c r="BC34" i="80"/>
  <c r="BC52" i="84"/>
  <c r="BQ26" i="86" s="1"/>
  <c r="BL34" i="80"/>
  <c r="BL52" i="84"/>
  <c r="CC26" i="86" s="1"/>
  <c r="BA34" i="80"/>
  <c r="BA52" i="84"/>
  <c r="BO26" i="86" s="1"/>
  <c r="AV34" i="80"/>
  <c r="AV52" i="84"/>
  <c r="BH26" i="86" s="1"/>
  <c r="BE34" i="80"/>
  <c r="BE52" i="84"/>
  <c r="BT26" i="86" s="1"/>
  <c r="BM34" i="80"/>
  <c r="BM52" i="84"/>
  <c r="CD26" i="86" s="1"/>
  <c r="AW34" i="80"/>
  <c r="AW52" i="84"/>
  <c r="BI26" i="86" s="1"/>
  <c r="BF34" i="80"/>
  <c r="BF52" i="84"/>
  <c r="BU26" i="86" s="1"/>
  <c r="BN34" i="80"/>
  <c r="BN52" i="84"/>
  <c r="CF26" i="86" s="1"/>
  <c r="AX34" i="80"/>
  <c r="AX52" i="84"/>
  <c r="BK26" i="86" s="1"/>
  <c r="BG34" i="80"/>
  <c r="BG52" i="84"/>
  <c r="BV26" i="86" s="1"/>
  <c r="BO34" i="80"/>
  <c r="BO52" i="84"/>
  <c r="CG26" i="86" s="1"/>
  <c r="P12" i="80"/>
  <c r="P12" i="84"/>
  <c r="AN17" i="28"/>
  <c r="AN15" i="28"/>
  <c r="AN13" i="28"/>
  <c r="AN30" i="28"/>
  <c r="P68" i="80"/>
  <c r="AN36" i="28"/>
  <c r="AN28" i="28"/>
  <c r="AN9" i="28"/>
  <c r="P60" i="84"/>
  <c r="P42" i="80"/>
  <c r="P71" i="84"/>
  <c r="P53" i="80"/>
  <c r="P76" i="84"/>
  <c r="Q76" i="84" s="1"/>
  <c r="P58" i="80"/>
  <c r="Q58" i="80" s="1"/>
  <c r="P73" i="84"/>
  <c r="P55" i="80"/>
  <c r="Q55" i="80" s="1"/>
  <c r="P62" i="84"/>
  <c r="Q62" i="84" s="1"/>
  <c r="P44" i="80"/>
  <c r="Q44" i="80" s="1"/>
  <c r="P77" i="84"/>
  <c r="Q77" i="84" s="1"/>
  <c r="P59" i="80"/>
  <c r="Q59" i="80" s="1"/>
  <c r="R76" i="84"/>
  <c r="R58" i="80"/>
  <c r="S76" i="84"/>
  <c r="S58" i="80"/>
  <c r="P68" i="84"/>
  <c r="Q68" i="84" s="1"/>
  <c r="P50" i="80"/>
  <c r="Q50" i="80" s="1"/>
  <c r="AJ50" i="26"/>
  <c r="AO47" i="26"/>
  <c r="AO49" i="26"/>
  <c r="AO50" i="26"/>
  <c r="AO51" i="26"/>
  <c r="AO53" i="26"/>
  <c r="AO54" i="26"/>
  <c r="AO55" i="26"/>
  <c r="AO57" i="26"/>
  <c r="AO58" i="26"/>
  <c r="AO59" i="26"/>
  <c r="AO61" i="26"/>
  <c r="AO62" i="26"/>
  <c r="AO63" i="26"/>
  <c r="AO65" i="26"/>
  <c r="AO66" i="26"/>
  <c r="AO67" i="26"/>
  <c r="AO69" i="26"/>
  <c r="AO70" i="26"/>
  <c r="AO71" i="26"/>
  <c r="AO73" i="26"/>
  <c r="AO74" i="26"/>
  <c r="AO75" i="26"/>
  <c r="AO77" i="26"/>
  <c r="AO78" i="26"/>
  <c r="AO79" i="26"/>
  <c r="AO81" i="26"/>
  <c r="AO82" i="26"/>
  <c r="AO83" i="26"/>
  <c r="AO39" i="26"/>
  <c r="AO42" i="26"/>
  <c r="AO46" i="26"/>
  <c r="AO38" i="26"/>
  <c r="AO41" i="26"/>
  <c r="AO43" i="26"/>
  <c r="AO45" i="26"/>
  <c r="P42" i="84"/>
  <c r="P24" i="80"/>
  <c r="P86" i="84"/>
  <c r="P21" i="80"/>
  <c r="P25" i="80"/>
  <c r="P20" i="80"/>
  <c r="P91" i="80" s="1"/>
  <c r="P22" i="80"/>
  <c r="P26" i="80"/>
  <c r="P23" i="80"/>
  <c r="AN34" i="28"/>
  <c r="AN32" i="28"/>
  <c r="AN14" i="28"/>
  <c r="AN26" i="28"/>
  <c r="AN24" i="28"/>
  <c r="AN37" i="28"/>
  <c r="AN18" i="28"/>
  <c r="AN16" i="28"/>
  <c r="AN12" i="28"/>
  <c r="AN10" i="28"/>
  <c r="AN35" i="28"/>
  <c r="AN29" i="28"/>
  <c r="AN25" i="28"/>
  <c r="AN21" i="28"/>
  <c r="AN19" i="28"/>
  <c r="AN11" i="28"/>
  <c r="AJ82" i="26"/>
  <c r="AJ54" i="26"/>
  <c r="AJ58" i="26"/>
  <c r="AJ70" i="26"/>
  <c r="AJ67" i="26"/>
  <c r="AJ63" i="26"/>
  <c r="AJ12" i="26"/>
  <c r="AJ13" i="26"/>
  <c r="AJ16" i="26"/>
  <c r="AJ17" i="26"/>
  <c r="AJ18" i="26"/>
  <c r="AJ23" i="26"/>
  <c r="AJ24" i="26"/>
  <c r="AJ25" i="26"/>
  <c r="AJ26" i="26"/>
  <c r="AJ31" i="26"/>
  <c r="AJ32" i="26"/>
  <c r="AJ33" i="26"/>
  <c r="AJ38" i="26"/>
  <c r="AJ39" i="26"/>
  <c r="AJ40" i="26"/>
  <c r="AJ41" i="26"/>
  <c r="AJ43" i="26"/>
  <c r="AJ44" i="26"/>
  <c r="AJ45" i="26"/>
  <c r="Q57" i="7"/>
  <c r="AN22" i="28"/>
  <c r="AN31" i="28"/>
  <c r="AN38" i="28"/>
  <c r="AN27" i="28"/>
  <c r="AN23" i="28"/>
  <c r="Q308" i="7"/>
  <c r="AJ66" i="26"/>
  <c r="AJ11" i="26"/>
  <c r="AJ35" i="26"/>
  <c r="AJ36" i="26"/>
  <c r="AJ37" i="26"/>
  <c r="AO44" i="26"/>
  <c r="AJ62" i="26"/>
  <c r="AJ79" i="26"/>
  <c r="AJ10" i="26"/>
  <c r="AJ14" i="26"/>
  <c r="AJ15" i="26"/>
  <c r="AJ78" i="26"/>
  <c r="AO11" i="26"/>
  <c r="AO12" i="26"/>
  <c r="AO13" i="26"/>
  <c r="AO14" i="26"/>
  <c r="AO15" i="26"/>
  <c r="AO17" i="26"/>
  <c r="AJ22" i="26"/>
  <c r="AJ56" i="26"/>
  <c r="AJ57" i="26"/>
  <c r="AO64" i="26"/>
  <c r="AO68" i="26"/>
  <c r="AO36" i="26"/>
  <c r="AO10" i="26"/>
  <c r="AO18" i="26"/>
  <c r="AO19" i="26"/>
  <c r="AO21" i="26"/>
  <c r="AO22" i="26"/>
  <c r="AO23" i="26"/>
  <c r="AO25" i="26"/>
  <c r="AJ30" i="26"/>
  <c r="AJ34" i="26"/>
  <c r="AJ64" i="26"/>
  <c r="AJ65" i="26"/>
  <c r="AJ68" i="26"/>
  <c r="AJ69" i="26"/>
  <c r="AO76" i="26"/>
  <c r="AJ74" i="26"/>
  <c r="AO26" i="26"/>
  <c r="AO27" i="26"/>
  <c r="AO29" i="26"/>
  <c r="AO30" i="26"/>
  <c r="AO31" i="26"/>
  <c r="AO33" i="26"/>
  <c r="AO34" i="26"/>
  <c r="AO35" i="26"/>
  <c r="AO37" i="26"/>
  <c r="AJ42" i="26"/>
  <c r="AJ46" i="26"/>
  <c r="AJ55" i="26"/>
  <c r="AJ72" i="26"/>
  <c r="AJ73" i="26"/>
  <c r="AJ76" i="26"/>
  <c r="AJ77" i="26"/>
  <c r="Q321" i="7"/>
  <c r="Q260" i="7"/>
  <c r="Q247" i="7"/>
  <c r="Q277" i="7"/>
  <c r="Q198" i="7"/>
  <c r="Q200" i="7" s="1"/>
  <c r="AO20" i="26"/>
  <c r="AJ47" i="26"/>
  <c r="AJ48" i="26"/>
  <c r="AJ49" i="26"/>
  <c r="AO52" i="26"/>
  <c r="AJ71" i="26"/>
  <c r="AJ80" i="26"/>
  <c r="AJ81" i="26"/>
  <c r="AO80" i="26"/>
  <c r="AJ19" i="26"/>
  <c r="AJ20" i="26"/>
  <c r="AJ21" i="26"/>
  <c r="AO24" i="26"/>
  <c r="AJ51" i="26"/>
  <c r="AJ52" i="26"/>
  <c r="AJ53" i="26"/>
  <c r="AO56" i="26"/>
  <c r="AJ75" i="26"/>
  <c r="AO48" i="26"/>
  <c r="AO28" i="26"/>
  <c r="AO60" i="26"/>
  <c r="AJ27" i="26"/>
  <c r="AJ28" i="26"/>
  <c r="AJ29" i="26"/>
  <c r="AO32" i="26"/>
  <c r="AJ60" i="26"/>
  <c r="AJ61" i="26"/>
  <c r="AJ83" i="26"/>
  <c r="AO16" i="26"/>
  <c r="AO40" i="26"/>
  <c r="AJ59" i="26"/>
  <c r="AO72" i="26"/>
  <c r="AO9" i="26"/>
  <c r="AL24" i="79"/>
  <c r="AI23" i="79"/>
  <c r="AE23" i="79"/>
  <c r="AA23" i="79"/>
  <c r="W23" i="79"/>
  <c r="S23" i="79"/>
  <c r="E23" i="79"/>
  <c r="D23" i="79"/>
  <c r="D25" i="79" s="1"/>
  <c r="AL12" i="79"/>
  <c r="W11" i="79"/>
  <c r="S11" i="79"/>
  <c r="O11" i="79"/>
  <c r="K11" i="79"/>
  <c r="G11" i="79"/>
  <c r="E11" i="79"/>
  <c r="D11" i="79"/>
  <c r="D13" i="79" s="1"/>
  <c r="AI11" i="79"/>
  <c r="AE11" i="79"/>
  <c r="AA11" i="79"/>
  <c r="H11" i="79"/>
  <c r="BS33" i="86" l="1"/>
  <c r="CI26" i="86"/>
  <c r="BW26" i="86"/>
  <c r="CJ33" i="86"/>
  <c r="P43" i="84"/>
  <c r="P45" i="84" s="1"/>
  <c r="R21" i="86"/>
  <c r="R22" i="86" s="1"/>
  <c r="BJ26" i="86"/>
  <c r="BF26" i="86"/>
  <c r="BR26" i="86"/>
  <c r="BN26" i="86"/>
  <c r="CE26" i="86"/>
  <c r="CA26" i="86"/>
  <c r="Q42" i="80"/>
  <c r="BD34" i="80"/>
  <c r="BQ34" i="80"/>
  <c r="BD52" i="84"/>
  <c r="BQ52" i="84"/>
  <c r="P78" i="84"/>
  <c r="Q73" i="84"/>
  <c r="P91" i="84"/>
  <c r="P73" i="80"/>
  <c r="P89" i="84"/>
  <c r="P71" i="80"/>
  <c r="P63" i="84"/>
  <c r="Q63" i="84" s="1"/>
  <c r="P45" i="80"/>
  <c r="P67" i="84"/>
  <c r="P69" i="84" s="1"/>
  <c r="P49" i="80"/>
  <c r="P51" i="80" s="1"/>
  <c r="P61" i="84"/>
  <c r="P43" i="80"/>
  <c r="P60" i="80"/>
  <c r="Q60" i="84"/>
  <c r="P27" i="80"/>
  <c r="AB23" i="79"/>
  <c r="Q238" i="7"/>
  <c r="Q250" i="7" s="1"/>
  <c r="Q267" i="7"/>
  <c r="Q279" i="7" s="1"/>
  <c r="P10" i="84"/>
  <c r="R6" i="86" s="1"/>
  <c r="F23" i="79"/>
  <c r="T11" i="79"/>
  <c r="AF11" i="79"/>
  <c r="X11" i="79"/>
  <c r="F11" i="79"/>
  <c r="X23" i="79"/>
  <c r="P11" i="79"/>
  <c r="AJ23" i="79"/>
  <c r="AF23" i="79"/>
  <c r="CJ26" i="86" l="1"/>
  <c r="BS26" i="86"/>
  <c r="R23" i="86"/>
  <c r="P65" i="84"/>
  <c r="P106" i="84" s="1"/>
  <c r="Q61" i="84"/>
  <c r="Q65" i="84" s="1"/>
  <c r="P47" i="80"/>
  <c r="P122" i="80" s="1"/>
  <c r="Q67" i="84"/>
  <c r="Q69" i="84" s="1"/>
  <c r="Q49" i="80"/>
  <c r="Q51" i="80" s="1"/>
  <c r="Q43" i="80"/>
  <c r="P49" i="84"/>
  <c r="P15" i="84"/>
  <c r="P55" i="84"/>
  <c r="P18" i="84"/>
  <c r="P46" i="84"/>
  <c r="P10" i="80"/>
  <c r="Q280" i="7"/>
  <c r="Q45" i="80"/>
  <c r="I11" i="79"/>
  <c r="J11" i="79"/>
  <c r="AB11" i="79"/>
  <c r="L11" i="79"/>
  <c r="T23" i="79"/>
  <c r="AJ11" i="79"/>
  <c r="P105" i="84" l="1"/>
  <c r="Q106" i="84"/>
  <c r="P123" i="80"/>
  <c r="Q47" i="80"/>
  <c r="P28" i="80"/>
  <c r="P31" i="80"/>
  <c r="P15" i="80"/>
  <c r="P37" i="80"/>
  <c r="P18" i="80"/>
  <c r="M11" i="79"/>
  <c r="U23" i="79"/>
  <c r="V23" i="79"/>
  <c r="Q123" i="80" l="1"/>
  <c r="N11" i="79"/>
  <c r="Y23" i="79"/>
  <c r="Z23" i="79"/>
  <c r="Q11" i="79"/>
  <c r="R11" i="79"/>
  <c r="AC23" i="79" l="1"/>
  <c r="AD23" i="79"/>
  <c r="U11" i="79"/>
  <c r="V11" i="79"/>
  <c r="Y11" i="79" l="1"/>
  <c r="AG23" i="79"/>
  <c r="AH23" i="79"/>
  <c r="AL23" i="79" l="1"/>
  <c r="AL25" i="79" s="1"/>
  <c r="AK23" i="79"/>
  <c r="AC11" i="79"/>
  <c r="Z11" i="79"/>
  <c r="AD11" i="79" l="1"/>
  <c r="AG11" i="79"/>
  <c r="AH11" i="79" l="1"/>
  <c r="AL11" i="79"/>
  <c r="AL13" i="79" s="1"/>
  <c r="AK11" i="79"/>
  <c r="C34" i="4" l="1"/>
  <c r="C35" i="4"/>
  <c r="C36" i="4"/>
  <c r="C37" i="4"/>
  <c r="C38" i="4"/>
  <c r="F69" i="4"/>
  <c r="F80" i="80"/>
  <c r="G80" i="80" s="1"/>
  <c r="H80" i="80" s="1"/>
  <c r="I80" i="80" s="1"/>
  <c r="J80" i="80" s="1"/>
  <c r="K80" i="80" s="1"/>
  <c r="L80" i="80" s="1"/>
  <c r="M80" i="80" s="1"/>
  <c r="N80" i="80" s="1"/>
  <c r="O80" i="80" s="1"/>
  <c r="P80" i="80" s="1"/>
  <c r="R80" i="80" l="1"/>
  <c r="S80" i="80" s="1"/>
  <c r="T80" i="80" s="1"/>
  <c r="U80" i="80" s="1"/>
  <c r="V80" i="80" s="1"/>
  <c r="W80" i="80" s="1"/>
  <c r="X80" i="80" s="1"/>
  <c r="Y80" i="80" s="1"/>
  <c r="Z80" i="80" s="1"/>
  <c r="AA80" i="80" s="1"/>
  <c r="AB80" i="80" s="1"/>
  <c r="AC80" i="80" s="1"/>
  <c r="Q80" i="80"/>
  <c r="F58" i="84"/>
  <c r="G58" i="84" s="1"/>
  <c r="H58" i="84" s="1"/>
  <c r="I58" i="84" s="1"/>
  <c r="J58" i="84" s="1"/>
  <c r="K58" i="84" s="1"/>
  <c r="L58" i="84" s="1"/>
  <c r="M58" i="84" s="1"/>
  <c r="N58" i="84" s="1"/>
  <c r="O58" i="84" s="1"/>
  <c r="P58" i="84" s="1"/>
  <c r="F81" i="84"/>
  <c r="G81" i="84" s="1"/>
  <c r="H81" i="84" s="1"/>
  <c r="I81" i="84" s="1"/>
  <c r="J81" i="84" s="1"/>
  <c r="K81" i="84" s="1"/>
  <c r="L81" i="84" s="1"/>
  <c r="M81" i="84" s="1"/>
  <c r="N81" i="84" s="1"/>
  <c r="O81" i="84" s="1"/>
  <c r="P81" i="84" s="1"/>
  <c r="G5" i="84"/>
  <c r="H5" i="84" s="1"/>
  <c r="I5" i="84" s="1"/>
  <c r="J5" i="84" s="1"/>
  <c r="K5" i="84" s="1"/>
  <c r="L5" i="84" s="1"/>
  <c r="M5" i="84" s="1"/>
  <c r="N5" i="84" s="1"/>
  <c r="O5" i="84" s="1"/>
  <c r="P5" i="84" s="1"/>
  <c r="F5" i="80"/>
  <c r="G5" i="80" s="1"/>
  <c r="H5" i="80" s="1"/>
  <c r="I5" i="80" s="1"/>
  <c r="J5" i="80" s="1"/>
  <c r="K5" i="80" s="1"/>
  <c r="L5" i="80" s="1"/>
  <c r="M5" i="80" s="1"/>
  <c r="N5" i="80" s="1"/>
  <c r="O5" i="80" s="1"/>
  <c r="P5" i="80" s="1"/>
  <c r="F40" i="80"/>
  <c r="G40" i="80" s="1"/>
  <c r="H40" i="80" s="1"/>
  <c r="I40" i="80" s="1"/>
  <c r="J40" i="80" s="1"/>
  <c r="K40" i="80" s="1"/>
  <c r="L40" i="80" s="1"/>
  <c r="M40" i="80" s="1"/>
  <c r="N40" i="80" s="1"/>
  <c r="O40" i="80" s="1"/>
  <c r="P40" i="80" s="1"/>
  <c r="F63" i="80"/>
  <c r="G63" i="80" s="1"/>
  <c r="H63" i="80" s="1"/>
  <c r="I63" i="80" s="1"/>
  <c r="J63" i="80" s="1"/>
  <c r="K63" i="80" s="1"/>
  <c r="L63" i="80" s="1"/>
  <c r="M63" i="80" s="1"/>
  <c r="N63" i="80" s="1"/>
  <c r="O63" i="80" s="1"/>
  <c r="P63" i="80" s="1"/>
  <c r="AE80" i="80" l="1"/>
  <c r="AF80" i="80" s="1"/>
  <c r="AG80" i="80" s="1"/>
  <c r="AH80" i="80" s="1"/>
  <c r="AI80" i="80" s="1"/>
  <c r="AJ80" i="80" s="1"/>
  <c r="AK80" i="80" s="1"/>
  <c r="AL80" i="80" s="1"/>
  <c r="AM80" i="80" s="1"/>
  <c r="AN80" i="80" s="1"/>
  <c r="AO80" i="80" s="1"/>
  <c r="AP80" i="80" s="1"/>
  <c r="AD80" i="80"/>
  <c r="R5" i="84"/>
  <c r="S5" i="84" s="1"/>
  <c r="T5" i="84" s="1"/>
  <c r="U5" i="84" s="1"/>
  <c r="V5" i="84" s="1"/>
  <c r="W5" i="84" s="1"/>
  <c r="X5" i="84" s="1"/>
  <c r="Y5" i="84" s="1"/>
  <c r="Z5" i="84" s="1"/>
  <c r="AA5" i="84" s="1"/>
  <c r="AB5" i="84" s="1"/>
  <c r="AC5" i="84" s="1"/>
  <c r="Q5" i="84"/>
  <c r="Q81" i="84"/>
  <c r="R81" i="84"/>
  <c r="S81" i="84" s="1"/>
  <c r="T81" i="84" s="1"/>
  <c r="U81" i="84" s="1"/>
  <c r="V81" i="84" s="1"/>
  <c r="W81" i="84" s="1"/>
  <c r="X81" i="84" s="1"/>
  <c r="Y81" i="84" s="1"/>
  <c r="Z81" i="84" s="1"/>
  <c r="AA81" i="84" s="1"/>
  <c r="AB81" i="84" s="1"/>
  <c r="AC81" i="84" s="1"/>
  <c r="R58" i="84"/>
  <c r="S58" i="84" s="1"/>
  <c r="T58" i="84" s="1"/>
  <c r="U58" i="84" s="1"/>
  <c r="V58" i="84" s="1"/>
  <c r="W58" i="84" s="1"/>
  <c r="X58" i="84" s="1"/>
  <c r="Y58" i="84" s="1"/>
  <c r="Z58" i="84" s="1"/>
  <c r="AA58" i="84" s="1"/>
  <c r="AB58" i="84" s="1"/>
  <c r="AC58" i="84" s="1"/>
  <c r="Q58" i="84"/>
  <c r="R63" i="80"/>
  <c r="S63" i="80" s="1"/>
  <c r="T63" i="80" s="1"/>
  <c r="U63" i="80" s="1"/>
  <c r="V63" i="80" s="1"/>
  <c r="W63" i="80" s="1"/>
  <c r="X63" i="80" s="1"/>
  <c r="Y63" i="80" s="1"/>
  <c r="Z63" i="80" s="1"/>
  <c r="AA63" i="80" s="1"/>
  <c r="AB63" i="80" s="1"/>
  <c r="AC63" i="80" s="1"/>
  <c r="Q63" i="80"/>
  <c r="R40" i="80"/>
  <c r="S40" i="80" s="1"/>
  <c r="T40" i="80" s="1"/>
  <c r="U40" i="80" s="1"/>
  <c r="V40" i="80" s="1"/>
  <c r="W40" i="80" s="1"/>
  <c r="X40" i="80" s="1"/>
  <c r="Y40" i="80" s="1"/>
  <c r="Z40" i="80" s="1"/>
  <c r="AA40" i="80" s="1"/>
  <c r="AB40" i="80" s="1"/>
  <c r="AC40" i="80" s="1"/>
  <c r="Q40" i="80"/>
  <c r="Q5" i="80"/>
  <c r="R5" i="80"/>
  <c r="S5" i="80" s="1"/>
  <c r="T5" i="80" s="1"/>
  <c r="U5" i="80" s="1"/>
  <c r="V5" i="80" s="1"/>
  <c r="W5" i="80" s="1"/>
  <c r="X5" i="80" s="1"/>
  <c r="Y5" i="80" s="1"/>
  <c r="Z5" i="80" s="1"/>
  <c r="AA5" i="80" s="1"/>
  <c r="AB5" i="80" s="1"/>
  <c r="AC5" i="80" s="1"/>
  <c r="AR80" i="80" l="1"/>
  <c r="AS80" i="80" s="1"/>
  <c r="AT80" i="80" s="1"/>
  <c r="AU80" i="80" s="1"/>
  <c r="AV80" i="80" s="1"/>
  <c r="AW80" i="80" s="1"/>
  <c r="AX80" i="80" s="1"/>
  <c r="AY80" i="80" s="1"/>
  <c r="AZ80" i="80" s="1"/>
  <c r="BA80" i="80" s="1"/>
  <c r="BB80" i="80" s="1"/>
  <c r="BC80" i="80" s="1"/>
  <c r="AQ80" i="80"/>
  <c r="AE58" i="84"/>
  <c r="AF58" i="84" s="1"/>
  <c r="AG58" i="84" s="1"/>
  <c r="AH58" i="84" s="1"/>
  <c r="AI58" i="84" s="1"/>
  <c r="AJ58" i="84" s="1"/>
  <c r="AK58" i="84" s="1"/>
  <c r="AL58" i="84" s="1"/>
  <c r="AM58" i="84" s="1"/>
  <c r="AN58" i="84" s="1"/>
  <c r="AO58" i="84" s="1"/>
  <c r="AP58" i="84" s="1"/>
  <c r="AD58" i="84"/>
  <c r="AD81" i="84"/>
  <c r="AE81" i="84"/>
  <c r="AF81" i="84" s="1"/>
  <c r="AG81" i="84" s="1"/>
  <c r="AH81" i="84" s="1"/>
  <c r="AI81" i="84" s="1"/>
  <c r="AJ81" i="84" s="1"/>
  <c r="AK81" i="84" s="1"/>
  <c r="AL81" i="84" s="1"/>
  <c r="AM81" i="84" s="1"/>
  <c r="AN81" i="84" s="1"/>
  <c r="AO81" i="84" s="1"/>
  <c r="AP81" i="84" s="1"/>
  <c r="AD5" i="84"/>
  <c r="AE5" i="84"/>
  <c r="AF5" i="84" s="1"/>
  <c r="AG5" i="84" s="1"/>
  <c r="AH5" i="84" s="1"/>
  <c r="AI5" i="84" s="1"/>
  <c r="AJ5" i="84" s="1"/>
  <c r="AK5" i="84" s="1"/>
  <c r="AL5" i="84" s="1"/>
  <c r="AM5" i="84" s="1"/>
  <c r="AN5" i="84" s="1"/>
  <c r="AO5" i="84" s="1"/>
  <c r="AP5" i="84" s="1"/>
  <c r="AE5" i="80"/>
  <c r="AF5" i="80" s="1"/>
  <c r="AG5" i="80" s="1"/>
  <c r="AH5" i="80" s="1"/>
  <c r="AI5" i="80" s="1"/>
  <c r="AJ5" i="80" s="1"/>
  <c r="AK5" i="80" s="1"/>
  <c r="AL5" i="80" s="1"/>
  <c r="AD5" i="80"/>
  <c r="AE40" i="80"/>
  <c r="AF40" i="80" s="1"/>
  <c r="AG40" i="80" s="1"/>
  <c r="AH40" i="80" s="1"/>
  <c r="AI40" i="80" s="1"/>
  <c r="AJ40" i="80" s="1"/>
  <c r="AK40" i="80" s="1"/>
  <c r="AL40" i="80" s="1"/>
  <c r="AM40" i="80" s="1"/>
  <c r="AN40" i="80" s="1"/>
  <c r="AO40" i="80" s="1"/>
  <c r="AP40" i="80" s="1"/>
  <c r="AD40" i="80"/>
  <c r="AD63" i="80"/>
  <c r="AE63" i="80"/>
  <c r="AF63" i="80" s="1"/>
  <c r="AG63" i="80" s="1"/>
  <c r="AH63" i="80" s="1"/>
  <c r="AI63" i="80" s="1"/>
  <c r="AJ63" i="80" s="1"/>
  <c r="AK63" i="80" s="1"/>
  <c r="AL63" i="80" s="1"/>
  <c r="AM63" i="80" s="1"/>
  <c r="AN63" i="80" s="1"/>
  <c r="AO63" i="80" s="1"/>
  <c r="AP63" i="80" s="1"/>
  <c r="BE80" i="80" l="1"/>
  <c r="BF80" i="80" s="1"/>
  <c r="BG80" i="80" s="1"/>
  <c r="BH80" i="80" s="1"/>
  <c r="BI80" i="80" s="1"/>
  <c r="BJ80" i="80" s="1"/>
  <c r="BK80" i="80" s="1"/>
  <c r="BL80" i="80" s="1"/>
  <c r="BM80" i="80" s="1"/>
  <c r="BN80" i="80" s="1"/>
  <c r="BO80" i="80" s="1"/>
  <c r="BP80" i="80" s="1"/>
  <c r="BD80" i="80"/>
  <c r="AQ5" i="84"/>
  <c r="AR5" i="84"/>
  <c r="AS5" i="84" s="1"/>
  <c r="AT5" i="84" s="1"/>
  <c r="AU5" i="84" s="1"/>
  <c r="AV5" i="84" s="1"/>
  <c r="AW5" i="84" s="1"/>
  <c r="AX5" i="84" s="1"/>
  <c r="AY5" i="84" s="1"/>
  <c r="AZ5" i="84" s="1"/>
  <c r="BA5" i="84" s="1"/>
  <c r="BB5" i="84" s="1"/>
  <c r="BC5" i="84" s="1"/>
  <c r="AR81" i="84"/>
  <c r="AS81" i="84" s="1"/>
  <c r="AT81" i="84" s="1"/>
  <c r="AU81" i="84" s="1"/>
  <c r="AV81" i="84" s="1"/>
  <c r="AW81" i="84" s="1"/>
  <c r="AX81" i="84" s="1"/>
  <c r="AY81" i="84" s="1"/>
  <c r="AZ81" i="84" s="1"/>
  <c r="BA81" i="84" s="1"/>
  <c r="BB81" i="84" s="1"/>
  <c r="BC81" i="84" s="1"/>
  <c r="AQ81" i="84"/>
  <c r="AQ58" i="84"/>
  <c r="AR58" i="84"/>
  <c r="AS58" i="84" s="1"/>
  <c r="AT58" i="84" s="1"/>
  <c r="AU58" i="84" s="1"/>
  <c r="AV58" i="84" s="1"/>
  <c r="AW58" i="84" s="1"/>
  <c r="AX58" i="84" s="1"/>
  <c r="AY58" i="84" s="1"/>
  <c r="AZ58" i="84" s="1"/>
  <c r="BA58" i="84" s="1"/>
  <c r="BB58" i="84" s="1"/>
  <c r="BC58" i="84" s="1"/>
  <c r="AR63" i="80"/>
  <c r="AS63" i="80" s="1"/>
  <c r="AT63" i="80" s="1"/>
  <c r="AU63" i="80" s="1"/>
  <c r="AV63" i="80" s="1"/>
  <c r="AW63" i="80" s="1"/>
  <c r="AX63" i="80" s="1"/>
  <c r="AY63" i="80" s="1"/>
  <c r="AZ63" i="80" s="1"/>
  <c r="BA63" i="80" s="1"/>
  <c r="BB63" i="80" s="1"/>
  <c r="BC63" i="80" s="1"/>
  <c r="AQ63" i="80"/>
  <c r="AQ40" i="80"/>
  <c r="AR40" i="80"/>
  <c r="AS40" i="80" s="1"/>
  <c r="AT40" i="80" s="1"/>
  <c r="AU40" i="80" s="1"/>
  <c r="AV40" i="80" s="1"/>
  <c r="AW40" i="80" s="1"/>
  <c r="AX40" i="80" s="1"/>
  <c r="AY40" i="80" s="1"/>
  <c r="AZ40" i="80" s="1"/>
  <c r="BA40" i="80" s="1"/>
  <c r="BB40" i="80" s="1"/>
  <c r="BC40" i="80" s="1"/>
  <c r="AM5" i="80"/>
  <c r="AD124" i="6"/>
  <c r="AG131" i="6" s="1"/>
  <c r="AC124" i="6"/>
  <c r="AF131" i="6" s="1"/>
  <c r="AB124" i="6"/>
  <c r="AE131" i="6" s="1"/>
  <c r="AA124" i="6"/>
  <c r="AD131" i="6" s="1"/>
  <c r="Z124" i="6"/>
  <c r="AC131" i="6" s="1"/>
  <c r="Y124" i="6"/>
  <c r="AB131" i="6" s="1"/>
  <c r="X124" i="6"/>
  <c r="AA131" i="6" s="1"/>
  <c r="W124" i="6"/>
  <c r="Z131" i="6" s="1"/>
  <c r="V124" i="6"/>
  <c r="Y131" i="6" s="1"/>
  <c r="U124" i="6"/>
  <c r="X131" i="6" s="1"/>
  <c r="T124" i="6"/>
  <c r="W131" i="6" s="1"/>
  <c r="S124" i="6"/>
  <c r="V131" i="6" s="1"/>
  <c r="R124" i="6"/>
  <c r="U131" i="6" s="1"/>
  <c r="Q124" i="6"/>
  <c r="T131" i="6" s="1"/>
  <c r="P124" i="6"/>
  <c r="S131" i="6" s="1"/>
  <c r="O124" i="6"/>
  <c r="R131" i="6" s="1"/>
  <c r="N124" i="6"/>
  <c r="Q131" i="6" s="1"/>
  <c r="M124" i="6"/>
  <c r="P131" i="6" s="1"/>
  <c r="L124" i="6"/>
  <c r="O131" i="6" s="1"/>
  <c r="K124" i="6"/>
  <c r="N131" i="6" s="1"/>
  <c r="J124" i="6"/>
  <c r="M131" i="6" s="1"/>
  <c r="I124" i="6"/>
  <c r="L131" i="6" s="1"/>
  <c r="H124" i="6"/>
  <c r="K131" i="6" s="1"/>
  <c r="AD121" i="6"/>
  <c r="AD128" i="6" s="1"/>
  <c r="AC121" i="6"/>
  <c r="AC128" i="6" s="1"/>
  <c r="AB121" i="6"/>
  <c r="AA121" i="6"/>
  <c r="AA128" i="6" s="1"/>
  <c r="Z121" i="6"/>
  <c r="Y121" i="6"/>
  <c r="X121" i="6"/>
  <c r="X128" i="6" s="1"/>
  <c r="W121" i="6"/>
  <c r="W128" i="6" s="1"/>
  <c r="V121" i="6"/>
  <c r="V128" i="6" s="1"/>
  <c r="U121" i="6"/>
  <c r="U128" i="6" s="1"/>
  <c r="T121" i="6"/>
  <c r="S121" i="6"/>
  <c r="S128" i="6" s="1"/>
  <c r="R121" i="6"/>
  <c r="Q121" i="6"/>
  <c r="P121" i="6"/>
  <c r="P128" i="6" s="1"/>
  <c r="O121" i="6"/>
  <c r="O128" i="6" s="1"/>
  <c r="N121" i="6"/>
  <c r="N128" i="6" s="1"/>
  <c r="M121" i="6"/>
  <c r="M128" i="6" s="1"/>
  <c r="L121" i="6"/>
  <c r="K121" i="6"/>
  <c r="K128" i="6" s="1"/>
  <c r="J121" i="6"/>
  <c r="I121" i="6"/>
  <c r="H121" i="6"/>
  <c r="H128" i="6" s="1"/>
  <c r="AO214" i="7"/>
  <c r="AN214" i="7"/>
  <c r="AM214" i="7"/>
  <c r="AL214" i="7"/>
  <c r="AK214" i="7"/>
  <c r="AJ214" i="7"/>
  <c r="AI214" i="7"/>
  <c r="AH214" i="7"/>
  <c r="AG214" i="7"/>
  <c r="AF214" i="7"/>
  <c r="AE214" i="7"/>
  <c r="AD214" i="7"/>
  <c r="AC214" i="7"/>
  <c r="AB214" i="7"/>
  <c r="AA214" i="7"/>
  <c r="Z214" i="7"/>
  <c r="Y214" i="7"/>
  <c r="X214" i="7"/>
  <c r="W214" i="7"/>
  <c r="V214" i="7"/>
  <c r="U214" i="7"/>
  <c r="T214" i="7"/>
  <c r="AO208" i="7"/>
  <c r="AP103" i="80" s="1"/>
  <c r="AN208" i="7"/>
  <c r="AO103" i="80" s="1"/>
  <c r="AM208" i="7"/>
  <c r="AN103" i="80" s="1"/>
  <c r="AL208" i="7"/>
  <c r="AM103" i="80" s="1"/>
  <c r="AK208" i="7"/>
  <c r="AL103" i="80" s="1"/>
  <c r="AJ208" i="7"/>
  <c r="AK103" i="80" s="1"/>
  <c r="AI208" i="7"/>
  <c r="AJ103" i="80" s="1"/>
  <c r="AH208" i="7"/>
  <c r="AI103" i="80" s="1"/>
  <c r="AG208" i="7"/>
  <c r="AH103" i="80" s="1"/>
  <c r="AF208" i="7"/>
  <c r="AG103" i="80" s="1"/>
  <c r="AE208" i="7"/>
  <c r="AF103" i="80" s="1"/>
  <c r="AD208" i="7"/>
  <c r="AE103" i="80" s="1"/>
  <c r="AC208" i="7"/>
  <c r="AC103" i="80" s="1"/>
  <c r="AB208" i="7"/>
  <c r="AB103" i="80" s="1"/>
  <c r="AA208" i="7"/>
  <c r="AA103" i="80" s="1"/>
  <c r="Z208" i="7"/>
  <c r="Z103" i="80" s="1"/>
  <c r="Y208" i="7"/>
  <c r="Y103" i="80" s="1"/>
  <c r="X208" i="7"/>
  <c r="X103" i="80" s="1"/>
  <c r="W208" i="7"/>
  <c r="W103" i="80" s="1"/>
  <c r="V208" i="7"/>
  <c r="V103" i="80" s="1"/>
  <c r="U208" i="7"/>
  <c r="U103" i="80" s="1"/>
  <c r="T208" i="7"/>
  <c r="T103" i="80" s="1"/>
  <c r="AO205" i="7"/>
  <c r="AP87" i="80" s="1"/>
  <c r="AZ33" i="86" s="1"/>
  <c r="AN205" i="7"/>
  <c r="AO87" i="80" s="1"/>
  <c r="AY33" i="86" s="1"/>
  <c r="AM205" i="7"/>
  <c r="AN87" i="80" s="1"/>
  <c r="AX33" i="86" s="1"/>
  <c r="AL205" i="7"/>
  <c r="AM87" i="80" s="1"/>
  <c r="AV33" i="86" s="1"/>
  <c r="AK205" i="7"/>
  <c r="AL87" i="80" s="1"/>
  <c r="AU33" i="86" s="1"/>
  <c r="AJ205" i="7"/>
  <c r="AK87" i="80" s="1"/>
  <c r="AT33" i="86" s="1"/>
  <c r="AI205" i="7"/>
  <c r="AJ87" i="80" s="1"/>
  <c r="AR33" i="86" s="1"/>
  <c r="AH205" i="7"/>
  <c r="AI87" i="80" s="1"/>
  <c r="AQ33" i="86" s="1"/>
  <c r="AG205" i="7"/>
  <c r="AH87" i="80" s="1"/>
  <c r="AP33" i="86" s="1"/>
  <c r="AF205" i="7"/>
  <c r="AG87" i="80" s="1"/>
  <c r="AN33" i="86" s="1"/>
  <c r="AE205" i="7"/>
  <c r="AF87" i="80" s="1"/>
  <c r="AM33" i="86" s="1"/>
  <c r="AD205" i="7"/>
  <c r="AE87" i="80" s="1"/>
  <c r="AL33" i="86" s="1"/>
  <c r="AC205" i="7"/>
  <c r="AC87" i="80" s="1"/>
  <c r="AI33" i="86" s="1"/>
  <c r="AB205" i="7"/>
  <c r="AB87" i="80" s="1"/>
  <c r="AH33" i="86" s="1"/>
  <c r="AA205" i="7"/>
  <c r="AA87" i="80" s="1"/>
  <c r="AG33" i="86" s="1"/>
  <c r="Z205" i="7"/>
  <c r="Z87" i="80" s="1"/>
  <c r="AE33" i="86" s="1"/>
  <c r="Y205" i="7"/>
  <c r="Y87" i="80" s="1"/>
  <c r="AD33" i="86" s="1"/>
  <c r="X205" i="7"/>
  <c r="X87" i="80" s="1"/>
  <c r="AC33" i="86" s="1"/>
  <c r="W205" i="7"/>
  <c r="W87" i="80" s="1"/>
  <c r="AA33" i="86" s="1"/>
  <c r="V205" i="7"/>
  <c r="V87" i="80" s="1"/>
  <c r="Z33" i="86" s="1"/>
  <c r="U205" i="7"/>
  <c r="U87" i="80" s="1"/>
  <c r="Y33" i="86" s="1"/>
  <c r="T205" i="7"/>
  <c r="T87" i="80" s="1"/>
  <c r="C328" i="6"/>
  <c r="BJ328" i="6" l="1"/>
  <c r="BB328" i="6"/>
  <c r="AT328" i="6"/>
  <c r="AL328" i="6"/>
  <c r="AD328" i="6"/>
  <c r="V328" i="6"/>
  <c r="N328" i="6"/>
  <c r="AV328" i="6"/>
  <c r="AF328" i="6"/>
  <c r="H328" i="6"/>
  <c r="BI328" i="6"/>
  <c r="BA328" i="6"/>
  <c r="AS328" i="6"/>
  <c r="AK328" i="6"/>
  <c r="AC328" i="6"/>
  <c r="U328" i="6"/>
  <c r="M328" i="6"/>
  <c r="BH328" i="6"/>
  <c r="AZ328" i="6"/>
  <c r="AR328" i="6"/>
  <c r="AJ328" i="6"/>
  <c r="AB328" i="6"/>
  <c r="T328" i="6"/>
  <c r="L328" i="6"/>
  <c r="BL328" i="6"/>
  <c r="X328" i="6"/>
  <c r="BG328" i="6"/>
  <c r="AY328" i="6"/>
  <c r="AQ328" i="6"/>
  <c r="AI328" i="6"/>
  <c r="AA328" i="6"/>
  <c r="S328" i="6"/>
  <c r="K328" i="6"/>
  <c r="BN328" i="6"/>
  <c r="BF328" i="6"/>
  <c r="AX328" i="6"/>
  <c r="AP328" i="6"/>
  <c r="AH328" i="6"/>
  <c r="Z328" i="6"/>
  <c r="R328" i="6"/>
  <c r="J328" i="6"/>
  <c r="BM328" i="6"/>
  <c r="BE328" i="6"/>
  <c r="AW328" i="6"/>
  <c r="AO328" i="6"/>
  <c r="AG328" i="6"/>
  <c r="Y328" i="6"/>
  <c r="Q328" i="6"/>
  <c r="I328" i="6"/>
  <c r="BD328" i="6"/>
  <c r="AN328" i="6"/>
  <c r="P328" i="6"/>
  <c r="BK328" i="6"/>
  <c r="BC328" i="6"/>
  <c r="AU328" i="6"/>
  <c r="AM328" i="6"/>
  <c r="AE328" i="6"/>
  <c r="W328" i="6"/>
  <c r="O328" i="6"/>
  <c r="G328" i="6"/>
  <c r="AS33" i="86"/>
  <c r="AJ33" i="86"/>
  <c r="AW33" i="86"/>
  <c r="AB33" i="86"/>
  <c r="AF33" i="86"/>
  <c r="AO33" i="86"/>
  <c r="BA33" i="86"/>
  <c r="BR80" i="80"/>
  <c r="BS80" i="80" s="1"/>
  <c r="BT80" i="80" s="1"/>
  <c r="BU80" i="80" s="1"/>
  <c r="BV80" i="80" s="1"/>
  <c r="BW80" i="80" s="1"/>
  <c r="BX80" i="80" s="1"/>
  <c r="BY80" i="80" s="1"/>
  <c r="BZ80" i="80" s="1"/>
  <c r="CA80" i="80" s="1"/>
  <c r="CB80" i="80" s="1"/>
  <c r="CC80" i="80" s="1"/>
  <c r="CD80" i="80" s="1"/>
  <c r="BQ80" i="80"/>
  <c r="T256" i="7"/>
  <c r="T102" i="80" s="1"/>
  <c r="AD103" i="80"/>
  <c r="AQ87" i="80"/>
  <c r="AQ103" i="80"/>
  <c r="AD87" i="80"/>
  <c r="Z34" i="80"/>
  <c r="Z52" i="84"/>
  <c r="AE26" i="86" s="1"/>
  <c r="AI34" i="80"/>
  <c r="AI52" i="84"/>
  <c r="AQ26" i="86" s="1"/>
  <c r="AJ34" i="80"/>
  <c r="AJ52" i="84"/>
  <c r="AR26" i="86" s="1"/>
  <c r="T34" i="80"/>
  <c r="T52" i="84"/>
  <c r="W26" i="86" s="1"/>
  <c r="X26" i="86" s="1"/>
  <c r="AB34" i="80"/>
  <c r="AB52" i="84"/>
  <c r="AH26" i="86" s="1"/>
  <c r="AK34" i="80"/>
  <c r="AK52" i="84"/>
  <c r="AT26" i="86" s="1"/>
  <c r="AA34" i="80"/>
  <c r="AA52" i="84"/>
  <c r="AG26" i="86" s="1"/>
  <c r="U34" i="80"/>
  <c r="U52" i="84"/>
  <c r="Y26" i="86" s="1"/>
  <c r="AL34" i="80"/>
  <c r="AL52" i="84"/>
  <c r="AU26" i="86" s="1"/>
  <c r="AC34" i="80"/>
  <c r="AC52" i="84"/>
  <c r="AI26" i="86" s="1"/>
  <c r="V34" i="80"/>
  <c r="V52" i="84"/>
  <c r="Z26" i="86" s="1"/>
  <c r="AE34" i="80"/>
  <c r="AE52" i="84"/>
  <c r="AL26" i="86" s="1"/>
  <c r="AM34" i="80"/>
  <c r="AM52" i="84"/>
  <c r="AV26" i="86" s="1"/>
  <c r="AF34" i="80"/>
  <c r="AF52" i="84"/>
  <c r="AM26" i="86" s="1"/>
  <c r="AN34" i="80"/>
  <c r="AN52" i="84"/>
  <c r="AX26" i="86" s="1"/>
  <c r="X34" i="80"/>
  <c r="X52" i="84"/>
  <c r="AC26" i="86" s="1"/>
  <c r="AG34" i="80"/>
  <c r="AG52" i="84"/>
  <c r="AN26" i="86" s="1"/>
  <c r="AO34" i="80"/>
  <c r="AO52" i="84"/>
  <c r="AY26" i="86" s="1"/>
  <c r="W34" i="80"/>
  <c r="W52" i="84"/>
  <c r="AA26" i="86" s="1"/>
  <c r="Y34" i="80"/>
  <c r="Y52" i="84"/>
  <c r="AD26" i="86" s="1"/>
  <c r="AH34" i="80"/>
  <c r="AH52" i="84"/>
  <c r="AP26" i="86" s="1"/>
  <c r="AP34" i="80"/>
  <c r="AP52" i="84"/>
  <c r="AZ26" i="86" s="1"/>
  <c r="BE58" i="84"/>
  <c r="BF58" i="84" s="1"/>
  <c r="BG58" i="84" s="1"/>
  <c r="BH58" i="84" s="1"/>
  <c r="BI58" i="84" s="1"/>
  <c r="BJ58" i="84" s="1"/>
  <c r="BK58" i="84" s="1"/>
  <c r="BL58" i="84" s="1"/>
  <c r="BM58" i="84" s="1"/>
  <c r="BN58" i="84" s="1"/>
  <c r="BO58" i="84" s="1"/>
  <c r="BP58" i="84" s="1"/>
  <c r="BD58" i="84"/>
  <c r="BE81" i="84"/>
  <c r="BF81" i="84" s="1"/>
  <c r="BG81" i="84" s="1"/>
  <c r="BH81" i="84" s="1"/>
  <c r="BI81" i="84" s="1"/>
  <c r="BJ81" i="84" s="1"/>
  <c r="BK81" i="84" s="1"/>
  <c r="BL81" i="84" s="1"/>
  <c r="BM81" i="84" s="1"/>
  <c r="BN81" i="84" s="1"/>
  <c r="BO81" i="84" s="1"/>
  <c r="BP81" i="84" s="1"/>
  <c r="BD81" i="84"/>
  <c r="BE5" i="84"/>
  <c r="BF5" i="84" s="1"/>
  <c r="BG5" i="84" s="1"/>
  <c r="BH5" i="84" s="1"/>
  <c r="BI5" i="84" s="1"/>
  <c r="BJ5" i="84" s="1"/>
  <c r="BK5" i="84" s="1"/>
  <c r="BL5" i="84" s="1"/>
  <c r="BM5" i="84" s="1"/>
  <c r="BN5" i="84" s="1"/>
  <c r="BO5" i="84" s="1"/>
  <c r="BP5" i="84" s="1"/>
  <c r="BD5" i="84"/>
  <c r="BD40" i="80"/>
  <c r="BE40" i="80"/>
  <c r="BF40" i="80" s="1"/>
  <c r="BG40" i="80" s="1"/>
  <c r="BH40" i="80" s="1"/>
  <c r="BI40" i="80" s="1"/>
  <c r="BJ40" i="80" s="1"/>
  <c r="BK40" i="80" s="1"/>
  <c r="BL40" i="80" s="1"/>
  <c r="BM40" i="80" s="1"/>
  <c r="BN40" i="80" s="1"/>
  <c r="BO40" i="80" s="1"/>
  <c r="BP40" i="80" s="1"/>
  <c r="BD63" i="80"/>
  <c r="BE63" i="80"/>
  <c r="BF63" i="80" s="1"/>
  <c r="BG63" i="80" s="1"/>
  <c r="BH63" i="80" s="1"/>
  <c r="BI63" i="80" s="1"/>
  <c r="BJ63" i="80" s="1"/>
  <c r="BK63" i="80" s="1"/>
  <c r="BL63" i="80" s="1"/>
  <c r="BM63" i="80" s="1"/>
  <c r="BN63" i="80" s="1"/>
  <c r="BO63" i="80" s="1"/>
  <c r="BP63" i="80" s="1"/>
  <c r="AN5" i="80"/>
  <c r="I128" i="6"/>
  <c r="Q128" i="6"/>
  <c r="Y128" i="6"/>
  <c r="J128" i="6"/>
  <c r="R128" i="6"/>
  <c r="Z128" i="6"/>
  <c r="L128" i="6"/>
  <c r="T128" i="6"/>
  <c r="AB128" i="6"/>
  <c r="BB33" i="86" l="1"/>
  <c r="AF26" i="86"/>
  <c r="AB26" i="86"/>
  <c r="AW26" i="86"/>
  <c r="AS26" i="86"/>
  <c r="U256" i="7"/>
  <c r="V256" i="7" s="1"/>
  <c r="W256" i="7" s="1"/>
  <c r="X256" i="7" s="1"/>
  <c r="Y256" i="7" s="1"/>
  <c r="Z256" i="7" s="1"/>
  <c r="AA256" i="7" s="1"/>
  <c r="AB256" i="7" s="1"/>
  <c r="AC256" i="7" s="1"/>
  <c r="AD256" i="7" s="1"/>
  <c r="AE256" i="7" s="1"/>
  <c r="AF256" i="7" s="1"/>
  <c r="AG256" i="7" s="1"/>
  <c r="AH256" i="7" s="1"/>
  <c r="AI256" i="7" s="1"/>
  <c r="AJ256" i="7" s="1"/>
  <c r="AK256" i="7" s="1"/>
  <c r="AL256" i="7" s="1"/>
  <c r="AM256" i="7" s="1"/>
  <c r="AN256" i="7" s="1"/>
  <c r="AO256" i="7" s="1"/>
  <c r="AP256" i="7" s="1"/>
  <c r="AQ256" i="7" s="1"/>
  <c r="AO26" i="86"/>
  <c r="BA26" i="86"/>
  <c r="AJ26" i="86"/>
  <c r="AQ34" i="80"/>
  <c r="AD34" i="80"/>
  <c r="BR5" i="84"/>
  <c r="BS5" i="84" s="1"/>
  <c r="BT5" i="84" s="1"/>
  <c r="BU5" i="84" s="1"/>
  <c r="BV5" i="84" s="1"/>
  <c r="BW5" i="84" s="1"/>
  <c r="BX5" i="84" s="1"/>
  <c r="BY5" i="84" s="1"/>
  <c r="BZ5" i="84" s="1"/>
  <c r="CA5" i="84" s="1"/>
  <c r="CB5" i="84" s="1"/>
  <c r="CC5" i="84" s="1"/>
  <c r="CD5" i="84" s="1"/>
  <c r="BQ5" i="84"/>
  <c r="BQ81" i="84"/>
  <c r="BR81" i="84"/>
  <c r="BS81" i="84" s="1"/>
  <c r="BT81" i="84" s="1"/>
  <c r="BU81" i="84" s="1"/>
  <c r="BV81" i="84" s="1"/>
  <c r="BW81" i="84" s="1"/>
  <c r="BX81" i="84" s="1"/>
  <c r="BY81" i="84" s="1"/>
  <c r="BZ81" i="84" s="1"/>
  <c r="CA81" i="84" s="1"/>
  <c r="CB81" i="84" s="1"/>
  <c r="CC81" i="84" s="1"/>
  <c r="CD81" i="84" s="1"/>
  <c r="BR58" i="84"/>
  <c r="BS58" i="84" s="1"/>
  <c r="BT58" i="84" s="1"/>
  <c r="BU58" i="84" s="1"/>
  <c r="BV58" i="84" s="1"/>
  <c r="BW58" i="84" s="1"/>
  <c r="BX58" i="84" s="1"/>
  <c r="BY58" i="84" s="1"/>
  <c r="BZ58" i="84" s="1"/>
  <c r="CA58" i="84" s="1"/>
  <c r="CB58" i="84" s="1"/>
  <c r="CC58" i="84" s="1"/>
  <c r="CD58" i="84" s="1"/>
  <c r="BQ58" i="84"/>
  <c r="BQ63" i="80"/>
  <c r="BR63" i="80"/>
  <c r="BS63" i="80" s="1"/>
  <c r="BT63" i="80" s="1"/>
  <c r="BU63" i="80" s="1"/>
  <c r="BV63" i="80" s="1"/>
  <c r="BW63" i="80" s="1"/>
  <c r="BX63" i="80" s="1"/>
  <c r="BY63" i="80" s="1"/>
  <c r="BZ63" i="80" s="1"/>
  <c r="CA63" i="80" s="1"/>
  <c r="CB63" i="80" s="1"/>
  <c r="CC63" i="80" s="1"/>
  <c r="CD63" i="80" s="1"/>
  <c r="BQ40" i="80"/>
  <c r="BR40" i="80"/>
  <c r="BS40" i="80" s="1"/>
  <c r="BT40" i="80" s="1"/>
  <c r="BU40" i="80" s="1"/>
  <c r="BV40" i="80" s="1"/>
  <c r="BW40" i="80" s="1"/>
  <c r="BX40" i="80" s="1"/>
  <c r="BY40" i="80" s="1"/>
  <c r="BZ40" i="80" s="1"/>
  <c r="CA40" i="80" s="1"/>
  <c r="CB40" i="80" s="1"/>
  <c r="CC40" i="80" s="1"/>
  <c r="CD40" i="80" s="1"/>
  <c r="AO5" i="80"/>
  <c r="AK26" i="86" l="1"/>
  <c r="U102" i="80"/>
  <c r="Z102" i="80"/>
  <c r="W102" i="80"/>
  <c r="BB26" i="86"/>
  <c r="V102" i="80"/>
  <c r="AF102" i="80"/>
  <c r="Y102" i="80"/>
  <c r="AB102" i="80"/>
  <c r="AI102" i="80"/>
  <c r="AA102" i="80"/>
  <c r="AC102" i="80"/>
  <c r="X102" i="80"/>
  <c r="AP102" i="80"/>
  <c r="AM102" i="80"/>
  <c r="AR102" i="80"/>
  <c r="AJ102" i="80"/>
  <c r="AH102" i="80"/>
  <c r="AK102" i="80"/>
  <c r="AO102" i="80"/>
  <c r="AN102" i="80"/>
  <c r="AL102" i="80"/>
  <c r="AE102" i="80"/>
  <c r="AG102" i="80"/>
  <c r="AR256" i="7"/>
  <c r="AS102" i="80"/>
  <c r="AP5" i="80"/>
  <c r="G124" i="6"/>
  <c r="J131" i="6" s="1"/>
  <c r="G121" i="6"/>
  <c r="G128" i="6" s="1"/>
  <c r="P44" i="7"/>
  <c r="O44" i="7"/>
  <c r="N44" i="7"/>
  <c r="M44" i="7"/>
  <c r="L44" i="7"/>
  <c r="K44" i="7"/>
  <c r="J44" i="7"/>
  <c r="I44" i="7"/>
  <c r="H44" i="7"/>
  <c r="G44" i="7"/>
  <c r="F44" i="7"/>
  <c r="E12" i="84" s="1"/>
  <c r="CA6" i="7"/>
  <c r="E62" i="7"/>
  <c r="E61" i="7"/>
  <c r="E60" i="7"/>
  <c r="E59" i="7"/>
  <c r="E63" i="7" s="1"/>
  <c r="E56" i="7"/>
  <c r="E55" i="7"/>
  <c r="E54" i="7"/>
  <c r="E53" i="7"/>
  <c r="E47" i="7"/>
  <c r="D89" i="15"/>
  <c r="D88" i="15"/>
  <c r="D87" i="15"/>
  <c r="D86" i="15"/>
  <c r="D83" i="15"/>
  <c r="D82" i="15"/>
  <c r="D81" i="15"/>
  <c r="D80" i="15"/>
  <c r="E50" i="7"/>
  <c r="E49" i="7"/>
  <c r="E48" i="7"/>
  <c r="AD102" i="80" l="1"/>
  <c r="AQ102" i="80"/>
  <c r="CB6" i="7"/>
  <c r="AS256" i="7"/>
  <c r="AT102" i="80"/>
  <c r="M12" i="80"/>
  <c r="M12" i="84"/>
  <c r="F12" i="80"/>
  <c r="F12" i="84"/>
  <c r="G12" i="80"/>
  <c r="G12" i="84"/>
  <c r="O12" i="80"/>
  <c r="O12" i="84"/>
  <c r="N12" i="80"/>
  <c r="N12" i="84"/>
  <c r="H12" i="80"/>
  <c r="H12" i="84"/>
  <c r="I12" i="80"/>
  <c r="I12" i="84"/>
  <c r="J12" i="80"/>
  <c r="J12" i="84"/>
  <c r="K12" i="80"/>
  <c r="K12" i="84"/>
  <c r="L12" i="80"/>
  <c r="L12" i="84"/>
  <c r="E12" i="80"/>
  <c r="AR5" i="80"/>
  <c r="AS5" i="80" s="1"/>
  <c r="AT5" i="80" s="1"/>
  <c r="AU5" i="80" s="1"/>
  <c r="AV5" i="80" s="1"/>
  <c r="AW5" i="80" s="1"/>
  <c r="AX5" i="80" s="1"/>
  <c r="AY5" i="80" s="1"/>
  <c r="AZ5" i="80" s="1"/>
  <c r="BA5" i="80" s="1"/>
  <c r="BB5" i="80" s="1"/>
  <c r="BC5" i="80" s="1"/>
  <c r="BD5" i="80" s="1"/>
  <c r="AQ5" i="80"/>
  <c r="CC6" i="7" l="1"/>
  <c r="AT256" i="7"/>
  <c r="AU102" i="80"/>
  <c r="T64" i="84"/>
  <c r="T46" i="80"/>
  <c r="Q12" i="84"/>
  <c r="Q12" i="80"/>
  <c r="BE5" i="80"/>
  <c r="BF5" i="80" s="1"/>
  <c r="BG5" i="80" s="1"/>
  <c r="BH5" i="80" s="1"/>
  <c r="BI5" i="80" s="1"/>
  <c r="BJ5" i="80" s="1"/>
  <c r="BK5" i="80" s="1"/>
  <c r="BL5" i="80" s="1"/>
  <c r="BM5" i="80" s="1"/>
  <c r="BN5" i="80" s="1"/>
  <c r="BO5" i="80" s="1"/>
  <c r="BP5" i="80" s="1"/>
  <c r="CD6" i="7" l="1"/>
  <c r="AU256" i="7"/>
  <c r="AV102" i="80"/>
  <c r="U64" i="84"/>
  <c r="U46" i="80"/>
  <c r="BQ5" i="80"/>
  <c r="BR5" i="80"/>
  <c r="BS5" i="80" s="1"/>
  <c r="BT5" i="80" s="1"/>
  <c r="BU5" i="80" s="1"/>
  <c r="BV5" i="80" s="1"/>
  <c r="BW5" i="80" s="1"/>
  <c r="BX5" i="80" s="1"/>
  <c r="BY5" i="80" s="1"/>
  <c r="BZ5" i="80" s="1"/>
  <c r="CA5" i="80" s="1"/>
  <c r="CB5" i="80" s="1"/>
  <c r="CC5" i="80" s="1"/>
  <c r="CD5" i="80" s="1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BJ324" i="6" l="1"/>
  <c r="BB324" i="6"/>
  <c r="AT324" i="6"/>
  <c r="AL324" i="6"/>
  <c r="AD324" i="6"/>
  <c r="V324" i="6"/>
  <c r="N324" i="6"/>
  <c r="BD324" i="6"/>
  <c r="P324" i="6"/>
  <c r="BI324" i="6"/>
  <c r="BA324" i="6"/>
  <c r="AS324" i="6"/>
  <c r="AK324" i="6"/>
  <c r="AC324" i="6"/>
  <c r="U324" i="6"/>
  <c r="M324" i="6"/>
  <c r="AN324" i="6"/>
  <c r="BH324" i="6"/>
  <c r="AZ324" i="6"/>
  <c r="AR324" i="6"/>
  <c r="AJ324" i="6"/>
  <c r="AB324" i="6"/>
  <c r="T324" i="6"/>
  <c r="L324" i="6"/>
  <c r="H324" i="6"/>
  <c r="BG324" i="6"/>
  <c r="AY324" i="6"/>
  <c r="AQ324" i="6"/>
  <c r="AI324" i="6"/>
  <c r="AA324" i="6"/>
  <c r="S324" i="6"/>
  <c r="K324" i="6"/>
  <c r="X324" i="6"/>
  <c r="BN324" i="6"/>
  <c r="BF324" i="6"/>
  <c r="AX324" i="6"/>
  <c r="AP324" i="6"/>
  <c r="AH324" i="6"/>
  <c r="Z324" i="6"/>
  <c r="R324" i="6"/>
  <c r="J324" i="6"/>
  <c r="AV324" i="6"/>
  <c r="BM324" i="6"/>
  <c r="BE324" i="6"/>
  <c r="AW324" i="6"/>
  <c r="AO324" i="6"/>
  <c r="AG324" i="6"/>
  <c r="Y324" i="6"/>
  <c r="Q324" i="6"/>
  <c r="I324" i="6"/>
  <c r="AF324" i="6"/>
  <c r="BK324" i="6"/>
  <c r="BC324" i="6"/>
  <c r="AU324" i="6"/>
  <c r="AM324" i="6"/>
  <c r="AE324" i="6"/>
  <c r="W324" i="6"/>
  <c r="O324" i="6"/>
  <c r="G324" i="6"/>
  <c r="BL324" i="6"/>
  <c r="BN325" i="6"/>
  <c r="BF325" i="6"/>
  <c r="AX325" i="6"/>
  <c r="AP325" i="6"/>
  <c r="AH325" i="6"/>
  <c r="Z325" i="6"/>
  <c r="R325" i="6"/>
  <c r="J325" i="6"/>
  <c r="AJ325" i="6"/>
  <c r="BM325" i="6"/>
  <c r="BE325" i="6"/>
  <c r="AW325" i="6"/>
  <c r="AO325" i="6"/>
  <c r="AG325" i="6"/>
  <c r="Y325" i="6"/>
  <c r="Q325" i="6"/>
  <c r="I325" i="6"/>
  <c r="AZ325" i="6"/>
  <c r="BL325" i="6"/>
  <c r="BD325" i="6"/>
  <c r="AV325" i="6"/>
  <c r="AN325" i="6"/>
  <c r="AF325" i="6"/>
  <c r="X325" i="6"/>
  <c r="P325" i="6"/>
  <c r="H325" i="6"/>
  <c r="T325" i="6"/>
  <c r="BK325" i="6"/>
  <c r="BC325" i="6"/>
  <c r="AU325" i="6"/>
  <c r="AM325" i="6"/>
  <c r="AE325" i="6"/>
  <c r="W325" i="6"/>
  <c r="O325" i="6"/>
  <c r="G325" i="6"/>
  <c r="AB325" i="6"/>
  <c r="BJ325" i="6"/>
  <c r="BB325" i="6"/>
  <c r="AT325" i="6"/>
  <c r="AL325" i="6"/>
  <c r="AD325" i="6"/>
  <c r="V325" i="6"/>
  <c r="N325" i="6"/>
  <c r="BI325" i="6"/>
  <c r="BA325" i="6"/>
  <c r="AS325" i="6"/>
  <c r="AK325" i="6"/>
  <c r="AC325" i="6"/>
  <c r="U325" i="6"/>
  <c r="M325" i="6"/>
  <c r="AR325" i="6"/>
  <c r="L325" i="6"/>
  <c r="BG325" i="6"/>
  <c r="AY325" i="6"/>
  <c r="AQ325" i="6"/>
  <c r="AI325" i="6"/>
  <c r="AA325" i="6"/>
  <c r="S325" i="6"/>
  <c r="K325" i="6"/>
  <c r="BH325" i="6"/>
  <c r="BN323" i="6"/>
  <c r="BF323" i="6"/>
  <c r="AX323" i="6"/>
  <c r="AP323" i="6"/>
  <c r="AH323" i="6"/>
  <c r="Z323" i="6"/>
  <c r="R323" i="6"/>
  <c r="J323" i="6"/>
  <c r="AB323" i="6"/>
  <c r="BM323" i="6"/>
  <c r="BE323" i="6"/>
  <c r="AW323" i="6"/>
  <c r="AO323" i="6"/>
  <c r="AG323" i="6"/>
  <c r="Y323" i="6"/>
  <c r="Q323" i="6"/>
  <c r="I323" i="6"/>
  <c r="AJ323" i="6"/>
  <c r="BL323" i="6"/>
  <c r="BD323" i="6"/>
  <c r="AV323" i="6"/>
  <c r="AN323" i="6"/>
  <c r="AF323" i="6"/>
  <c r="X323" i="6"/>
  <c r="P323" i="6"/>
  <c r="H323" i="6"/>
  <c r="L323" i="6"/>
  <c r="BK323" i="6"/>
  <c r="BC323" i="6"/>
  <c r="AU323" i="6"/>
  <c r="AM323" i="6"/>
  <c r="AE323" i="6"/>
  <c r="W323" i="6"/>
  <c r="O323" i="6"/>
  <c r="G323" i="6"/>
  <c r="T323" i="6"/>
  <c r="BJ323" i="6"/>
  <c r="BB323" i="6"/>
  <c r="AT323" i="6"/>
  <c r="AL323" i="6"/>
  <c r="AD323" i="6"/>
  <c r="V323" i="6"/>
  <c r="N323" i="6"/>
  <c r="AR323" i="6"/>
  <c r="BI323" i="6"/>
  <c r="BA323" i="6"/>
  <c r="AS323" i="6"/>
  <c r="AK323" i="6"/>
  <c r="AC323" i="6"/>
  <c r="U323" i="6"/>
  <c r="M323" i="6"/>
  <c r="AZ323" i="6"/>
  <c r="BG323" i="6"/>
  <c r="AY323" i="6"/>
  <c r="AQ323" i="6"/>
  <c r="AI323" i="6"/>
  <c r="AA323" i="6"/>
  <c r="S323" i="6"/>
  <c r="K323" i="6"/>
  <c r="BH323" i="6"/>
  <c r="BN327" i="6"/>
  <c r="BF327" i="6"/>
  <c r="AX327" i="6"/>
  <c r="AP327" i="6"/>
  <c r="AH327" i="6"/>
  <c r="Z327" i="6"/>
  <c r="R327" i="6"/>
  <c r="J327" i="6"/>
  <c r="AZ327" i="6"/>
  <c r="T327" i="6"/>
  <c r="BM327" i="6"/>
  <c r="BE327" i="6"/>
  <c r="AW327" i="6"/>
  <c r="AO327" i="6"/>
  <c r="AG327" i="6"/>
  <c r="Y327" i="6"/>
  <c r="Q327" i="6"/>
  <c r="I327" i="6"/>
  <c r="AJ327" i="6"/>
  <c r="BL327" i="6"/>
  <c r="BD327" i="6"/>
  <c r="AV327" i="6"/>
  <c r="AN327" i="6"/>
  <c r="AF327" i="6"/>
  <c r="X327" i="6"/>
  <c r="P327" i="6"/>
  <c r="H327" i="6"/>
  <c r="AR327" i="6"/>
  <c r="BK327" i="6"/>
  <c r="BC327" i="6"/>
  <c r="AU327" i="6"/>
  <c r="AM327" i="6"/>
  <c r="AE327" i="6"/>
  <c r="W327" i="6"/>
  <c r="O327" i="6"/>
  <c r="G327" i="6"/>
  <c r="BJ327" i="6"/>
  <c r="BB327" i="6"/>
  <c r="AT327" i="6"/>
  <c r="AL327" i="6"/>
  <c r="AD327" i="6"/>
  <c r="V327" i="6"/>
  <c r="N327" i="6"/>
  <c r="BI327" i="6"/>
  <c r="BA327" i="6"/>
  <c r="AS327" i="6"/>
  <c r="AK327" i="6"/>
  <c r="AC327" i="6"/>
  <c r="U327" i="6"/>
  <c r="M327" i="6"/>
  <c r="BH327" i="6"/>
  <c r="AB327" i="6"/>
  <c r="BG327" i="6"/>
  <c r="AY327" i="6"/>
  <c r="AQ327" i="6"/>
  <c r="AI327" i="6"/>
  <c r="AA327" i="6"/>
  <c r="S327" i="6"/>
  <c r="K327" i="6"/>
  <c r="L327" i="6"/>
  <c r="CE6" i="7"/>
  <c r="AV256" i="7"/>
  <c r="AW102" i="80"/>
  <c r="V64" i="84"/>
  <c r="V46" i="80"/>
  <c r="BN308" i="6"/>
  <c r="BF308" i="6"/>
  <c r="AX308" i="6"/>
  <c r="AP308" i="6"/>
  <c r="AH308" i="6"/>
  <c r="Z308" i="6"/>
  <c r="R308" i="6"/>
  <c r="J308" i="6"/>
  <c r="BM308" i="6"/>
  <c r="BD308" i="6"/>
  <c r="AU308" i="6"/>
  <c r="AL308" i="6"/>
  <c r="AC308" i="6"/>
  <c r="T308" i="6"/>
  <c r="K308" i="6"/>
  <c r="BL308" i="6"/>
  <c r="BC308" i="6"/>
  <c r="AT308" i="6"/>
  <c r="AK308" i="6"/>
  <c r="AB308" i="6"/>
  <c r="S308" i="6"/>
  <c r="I308" i="6"/>
  <c r="BG308" i="6"/>
  <c r="AS308" i="6"/>
  <c r="AG308" i="6"/>
  <c r="V308" i="6"/>
  <c r="H308" i="6"/>
  <c r="BE308" i="6"/>
  <c r="AR308" i="6"/>
  <c r="AF308" i="6"/>
  <c r="U308" i="6"/>
  <c r="BK308" i="6"/>
  <c r="AW308" i="6"/>
  <c r="AE308" i="6"/>
  <c r="O308" i="6"/>
  <c r="BI308" i="6"/>
  <c r="AQ308" i="6"/>
  <c r="AA308" i="6"/>
  <c r="M308" i="6"/>
  <c r="BH308" i="6"/>
  <c r="AO308" i="6"/>
  <c r="Y308" i="6"/>
  <c r="L308" i="6"/>
  <c r="AN308" i="6"/>
  <c r="P308" i="6"/>
  <c r="AM308" i="6"/>
  <c r="N308" i="6"/>
  <c r="BJ308" i="6"/>
  <c r="AJ308" i="6"/>
  <c r="BB308" i="6"/>
  <c r="AI308" i="6"/>
  <c r="BA308" i="6"/>
  <c r="AD308" i="6"/>
  <c r="AZ308" i="6"/>
  <c r="X308" i="6"/>
  <c r="AY308" i="6"/>
  <c r="W308" i="6"/>
  <c r="AV308" i="6"/>
  <c r="Q308" i="6"/>
  <c r="BK301" i="6"/>
  <c r="BC301" i="6"/>
  <c r="AU301" i="6"/>
  <c r="AM301" i="6"/>
  <c r="AE301" i="6"/>
  <c r="W301" i="6"/>
  <c r="O301" i="6"/>
  <c r="BF301" i="6"/>
  <c r="AW301" i="6"/>
  <c r="AN301" i="6"/>
  <c r="AD301" i="6"/>
  <c r="U301" i="6"/>
  <c r="L301" i="6"/>
  <c r="BH301" i="6"/>
  <c r="AX301" i="6"/>
  <c r="AL301" i="6"/>
  <c r="AB301" i="6"/>
  <c r="R301" i="6"/>
  <c r="H301" i="6"/>
  <c r="BE301" i="6"/>
  <c r="AT301" i="6"/>
  <c r="AJ301" i="6"/>
  <c r="BN301" i="6"/>
  <c r="BD301" i="6"/>
  <c r="AS301" i="6"/>
  <c r="AI301" i="6"/>
  <c r="BG301" i="6"/>
  <c r="AP301" i="6"/>
  <c r="Z301" i="6"/>
  <c r="N301" i="6"/>
  <c r="BB301" i="6"/>
  <c r="AO301" i="6"/>
  <c r="Y301" i="6"/>
  <c r="M301" i="6"/>
  <c r="BA301" i="6"/>
  <c r="AK301" i="6"/>
  <c r="X301" i="6"/>
  <c r="K301" i="6"/>
  <c r="AZ301" i="6"/>
  <c r="AH301" i="6"/>
  <c r="V301" i="6"/>
  <c r="J301" i="6"/>
  <c r="BM301" i="6"/>
  <c r="AY301" i="6"/>
  <c r="AG301" i="6"/>
  <c r="T301" i="6"/>
  <c r="I301" i="6"/>
  <c r="BL301" i="6"/>
  <c r="AV301" i="6"/>
  <c r="AF301" i="6"/>
  <c r="S301" i="6"/>
  <c r="BJ301" i="6"/>
  <c r="AR301" i="6"/>
  <c r="AC301" i="6"/>
  <c r="Q301" i="6"/>
  <c r="BI301" i="6"/>
  <c r="AQ301" i="6"/>
  <c r="AA301" i="6"/>
  <c r="P301" i="6"/>
  <c r="BH302" i="6"/>
  <c r="AZ302" i="6"/>
  <c r="AR302" i="6"/>
  <c r="AJ302" i="6"/>
  <c r="AB302" i="6"/>
  <c r="T302" i="6"/>
  <c r="L302" i="6"/>
  <c r="BK302" i="6"/>
  <c r="BB302" i="6"/>
  <c r="AS302" i="6"/>
  <c r="AI302" i="6"/>
  <c r="Z302" i="6"/>
  <c r="Q302" i="6"/>
  <c r="H302" i="6"/>
  <c r="BM302" i="6"/>
  <c r="BC302" i="6"/>
  <c r="AQ302" i="6"/>
  <c r="BL302" i="6"/>
  <c r="BA302" i="6"/>
  <c r="BE302" i="6"/>
  <c r="AP302" i="6"/>
  <c r="AF302" i="6"/>
  <c r="V302" i="6"/>
  <c r="K302" i="6"/>
  <c r="AY302" i="6"/>
  <c r="AN302" i="6"/>
  <c r="AD302" i="6"/>
  <c r="S302" i="6"/>
  <c r="I302" i="6"/>
  <c r="BN302" i="6"/>
  <c r="AX302" i="6"/>
  <c r="AM302" i="6"/>
  <c r="AC302" i="6"/>
  <c r="R302" i="6"/>
  <c r="AW302" i="6"/>
  <c r="AG302" i="6"/>
  <c r="O302" i="6"/>
  <c r="AV302" i="6"/>
  <c r="AE302" i="6"/>
  <c r="N302" i="6"/>
  <c r="AU302" i="6"/>
  <c r="AA302" i="6"/>
  <c r="M302" i="6"/>
  <c r="BJ302" i="6"/>
  <c r="AT302" i="6"/>
  <c r="Y302" i="6"/>
  <c r="J302" i="6"/>
  <c r="BI302" i="6"/>
  <c r="AO302" i="6"/>
  <c r="X302" i="6"/>
  <c r="BG302" i="6"/>
  <c r="AL302" i="6"/>
  <c r="W302" i="6"/>
  <c r="BF302" i="6"/>
  <c r="AK302" i="6"/>
  <c r="U302" i="6"/>
  <c r="BD302" i="6"/>
  <c r="AH302" i="6"/>
  <c r="P302" i="6"/>
  <c r="BH310" i="6"/>
  <c r="AZ310" i="6"/>
  <c r="AR310" i="6"/>
  <c r="AJ310" i="6"/>
  <c r="AB310" i="6"/>
  <c r="T310" i="6"/>
  <c r="L310" i="6"/>
  <c r="BN310" i="6"/>
  <c r="BE310" i="6"/>
  <c r="AV310" i="6"/>
  <c r="AM310" i="6"/>
  <c r="AD310" i="6"/>
  <c r="U310" i="6"/>
  <c r="K310" i="6"/>
  <c r="BM310" i="6"/>
  <c r="BD310" i="6"/>
  <c r="AU310" i="6"/>
  <c r="AL310" i="6"/>
  <c r="AC310" i="6"/>
  <c r="S310" i="6"/>
  <c r="J310" i="6"/>
  <c r="BJ310" i="6"/>
  <c r="AX310" i="6"/>
  <c r="AK310" i="6"/>
  <c r="Y310" i="6"/>
  <c r="N310" i="6"/>
  <c r="BI310" i="6"/>
  <c r="AW310" i="6"/>
  <c r="AI310" i="6"/>
  <c r="X310" i="6"/>
  <c r="M310" i="6"/>
  <c r="BG310" i="6"/>
  <c r="AQ310" i="6"/>
  <c r="AA310" i="6"/>
  <c r="I310" i="6"/>
  <c r="BC310" i="6"/>
  <c r="AO310" i="6"/>
  <c r="W310" i="6"/>
  <c r="BB310" i="6"/>
  <c r="AN310" i="6"/>
  <c r="V310" i="6"/>
  <c r="BA310" i="6"/>
  <c r="AE310" i="6"/>
  <c r="AY310" i="6"/>
  <c r="Z310" i="6"/>
  <c r="AT310" i="6"/>
  <c r="R310" i="6"/>
  <c r="AS310" i="6"/>
  <c r="Q310" i="6"/>
  <c r="AP310" i="6"/>
  <c r="P310" i="6"/>
  <c r="BL310" i="6"/>
  <c r="AH310" i="6"/>
  <c r="O310" i="6"/>
  <c r="BK310" i="6"/>
  <c r="AG310" i="6"/>
  <c r="H310" i="6"/>
  <c r="BF310" i="6"/>
  <c r="AF310" i="6"/>
  <c r="BJ318" i="6"/>
  <c r="BB318" i="6"/>
  <c r="AT318" i="6"/>
  <c r="AL318" i="6"/>
  <c r="AD318" i="6"/>
  <c r="V318" i="6"/>
  <c r="N318" i="6"/>
  <c r="BI318" i="6"/>
  <c r="BA318" i="6"/>
  <c r="AS318" i="6"/>
  <c r="AK318" i="6"/>
  <c r="AC318" i="6"/>
  <c r="U318" i="6"/>
  <c r="M318" i="6"/>
  <c r="BH318" i="6"/>
  <c r="AZ318" i="6"/>
  <c r="AR318" i="6"/>
  <c r="AJ318" i="6"/>
  <c r="AB318" i="6"/>
  <c r="T318" i="6"/>
  <c r="L318" i="6"/>
  <c r="BG318" i="6"/>
  <c r="AY318" i="6"/>
  <c r="AQ318" i="6"/>
  <c r="AI318" i="6"/>
  <c r="AA318" i="6"/>
  <c r="S318" i="6"/>
  <c r="K318" i="6"/>
  <c r="BF318" i="6"/>
  <c r="AP318" i="6"/>
  <c r="Z318" i="6"/>
  <c r="J318" i="6"/>
  <c r="BC318" i="6"/>
  <c r="AM318" i="6"/>
  <c r="W318" i="6"/>
  <c r="BL318" i="6"/>
  <c r="AV318" i="6"/>
  <c r="AF318" i="6"/>
  <c r="P318" i="6"/>
  <c r="BM318" i="6"/>
  <c r="AN318" i="6"/>
  <c r="O318" i="6"/>
  <c r="BK318" i="6"/>
  <c r="AH318" i="6"/>
  <c r="I318" i="6"/>
  <c r="AG318" i="6"/>
  <c r="BN318" i="6"/>
  <c r="AE318" i="6"/>
  <c r="AU318" i="6"/>
  <c r="Y318" i="6"/>
  <c r="X318" i="6"/>
  <c r="AO318" i="6"/>
  <c r="R318" i="6"/>
  <c r="Q318" i="6"/>
  <c r="H318" i="6"/>
  <c r="BE318" i="6"/>
  <c r="BD318" i="6"/>
  <c r="AX318" i="6"/>
  <c r="AW318" i="6"/>
  <c r="BL316" i="6"/>
  <c r="BD316" i="6"/>
  <c r="AV316" i="6"/>
  <c r="AN316" i="6"/>
  <c r="AF316" i="6"/>
  <c r="X316" i="6"/>
  <c r="P316" i="6"/>
  <c r="H316" i="6"/>
  <c r="BI316" i="6"/>
  <c r="BA316" i="6"/>
  <c r="AS316" i="6"/>
  <c r="AK316" i="6"/>
  <c r="AC316" i="6"/>
  <c r="U316" i="6"/>
  <c r="M316" i="6"/>
  <c r="BN316" i="6"/>
  <c r="BF316" i="6"/>
  <c r="AX316" i="6"/>
  <c r="AP316" i="6"/>
  <c r="AH316" i="6"/>
  <c r="Z316" i="6"/>
  <c r="R316" i="6"/>
  <c r="J316" i="6"/>
  <c r="BJ316" i="6"/>
  <c r="AW316" i="6"/>
  <c r="AJ316" i="6"/>
  <c r="W316" i="6"/>
  <c r="K316" i="6"/>
  <c r="BH316" i="6"/>
  <c r="AU316" i="6"/>
  <c r="AI316" i="6"/>
  <c r="V316" i="6"/>
  <c r="I316" i="6"/>
  <c r="BC316" i="6"/>
  <c r="AM316" i="6"/>
  <c r="T316" i="6"/>
  <c r="BB316" i="6"/>
  <c r="AL316" i="6"/>
  <c r="S316" i="6"/>
  <c r="BG316" i="6"/>
  <c r="AG316" i="6"/>
  <c r="N316" i="6"/>
  <c r="AZ316" i="6"/>
  <c r="AD316" i="6"/>
  <c r="AY316" i="6"/>
  <c r="AB316" i="6"/>
  <c r="AT316" i="6"/>
  <c r="O316" i="6"/>
  <c r="AR316" i="6"/>
  <c r="L316" i="6"/>
  <c r="AQ316" i="6"/>
  <c r="AO316" i="6"/>
  <c r="AE316" i="6"/>
  <c r="BM316" i="6"/>
  <c r="AA316" i="6"/>
  <c r="BK316" i="6"/>
  <c r="Y316" i="6"/>
  <c r="BE316" i="6"/>
  <c r="Q316" i="6"/>
  <c r="BJ304" i="6"/>
  <c r="BB304" i="6"/>
  <c r="AT304" i="6"/>
  <c r="AL304" i="6"/>
  <c r="AD304" i="6"/>
  <c r="V304" i="6"/>
  <c r="N304" i="6"/>
  <c r="BL304" i="6"/>
  <c r="BC304" i="6"/>
  <c r="AS304" i="6"/>
  <c r="AJ304" i="6"/>
  <c r="AA304" i="6"/>
  <c r="R304" i="6"/>
  <c r="I304" i="6"/>
  <c r="BI304" i="6"/>
  <c r="AY304" i="6"/>
  <c r="AO304" i="6"/>
  <c r="AE304" i="6"/>
  <c r="T304" i="6"/>
  <c r="J304" i="6"/>
  <c r="BH304" i="6"/>
  <c r="AX304" i="6"/>
  <c r="AN304" i="6"/>
  <c r="AC304" i="6"/>
  <c r="S304" i="6"/>
  <c r="H304" i="6"/>
  <c r="BM304" i="6"/>
  <c r="AW304" i="6"/>
  <c r="AI304" i="6"/>
  <c r="W304" i="6"/>
  <c r="BG304" i="6"/>
  <c r="AU304" i="6"/>
  <c r="AG304" i="6"/>
  <c r="Q304" i="6"/>
  <c r="BF304" i="6"/>
  <c r="AR304" i="6"/>
  <c r="AF304" i="6"/>
  <c r="P304" i="6"/>
  <c r="AQ304" i="6"/>
  <c r="X304" i="6"/>
  <c r="BN304" i="6"/>
  <c r="AP304" i="6"/>
  <c r="U304" i="6"/>
  <c r="BK304" i="6"/>
  <c r="AM304" i="6"/>
  <c r="O304" i="6"/>
  <c r="BE304" i="6"/>
  <c r="AK304" i="6"/>
  <c r="M304" i="6"/>
  <c r="BD304" i="6"/>
  <c r="AH304" i="6"/>
  <c r="L304" i="6"/>
  <c r="BA304" i="6"/>
  <c r="AB304" i="6"/>
  <c r="K304" i="6"/>
  <c r="AZ304" i="6"/>
  <c r="Z304" i="6"/>
  <c r="AV304" i="6"/>
  <c r="Y304" i="6"/>
  <c r="BH312" i="6"/>
  <c r="AZ312" i="6"/>
  <c r="AR312" i="6"/>
  <c r="AJ312" i="6"/>
  <c r="AB312" i="6"/>
  <c r="T312" i="6"/>
  <c r="L312" i="6"/>
  <c r="BM312" i="6"/>
  <c r="BE312" i="6"/>
  <c r="AW312" i="6"/>
  <c r="AO312" i="6"/>
  <c r="AG312" i="6"/>
  <c r="Y312" i="6"/>
  <c r="Q312" i="6"/>
  <c r="I312" i="6"/>
  <c r="BJ312" i="6"/>
  <c r="BB312" i="6"/>
  <c r="AT312" i="6"/>
  <c r="AL312" i="6"/>
  <c r="AD312" i="6"/>
  <c r="V312" i="6"/>
  <c r="N312" i="6"/>
  <c r="BC312" i="6"/>
  <c r="AP312" i="6"/>
  <c r="AC312" i="6"/>
  <c r="P312" i="6"/>
  <c r="BN312" i="6"/>
  <c r="BA312" i="6"/>
  <c r="AN312" i="6"/>
  <c r="AA312" i="6"/>
  <c r="O312" i="6"/>
  <c r="AY312" i="6"/>
  <c r="AI312" i="6"/>
  <c r="S312" i="6"/>
  <c r="AX312" i="6"/>
  <c r="AH312" i="6"/>
  <c r="R312" i="6"/>
  <c r="BL312" i="6"/>
  <c r="AS312" i="6"/>
  <c r="W312" i="6"/>
  <c r="BI312" i="6"/>
  <c r="AM312" i="6"/>
  <c r="M312" i="6"/>
  <c r="BG312" i="6"/>
  <c r="AK312" i="6"/>
  <c r="K312" i="6"/>
  <c r="AE312" i="6"/>
  <c r="BK312" i="6"/>
  <c r="Z312" i="6"/>
  <c r="BF312" i="6"/>
  <c r="X312" i="6"/>
  <c r="BD312" i="6"/>
  <c r="U312" i="6"/>
  <c r="AV312" i="6"/>
  <c r="J312" i="6"/>
  <c r="AU312" i="6"/>
  <c r="H312" i="6"/>
  <c r="AQ312" i="6"/>
  <c r="AF312" i="6"/>
  <c r="BL320" i="6"/>
  <c r="BD320" i="6"/>
  <c r="AV320" i="6"/>
  <c r="AN320" i="6"/>
  <c r="AF320" i="6"/>
  <c r="X320" i="6"/>
  <c r="P320" i="6"/>
  <c r="H320" i="6"/>
  <c r="BK320" i="6"/>
  <c r="BC320" i="6"/>
  <c r="AU320" i="6"/>
  <c r="AM320" i="6"/>
  <c r="AE320" i="6"/>
  <c r="W320" i="6"/>
  <c r="O320" i="6"/>
  <c r="BJ320" i="6"/>
  <c r="BB320" i="6"/>
  <c r="AT320" i="6"/>
  <c r="AL320" i="6"/>
  <c r="AD320" i="6"/>
  <c r="V320" i="6"/>
  <c r="N320" i="6"/>
  <c r="BI320" i="6"/>
  <c r="BA320" i="6"/>
  <c r="AS320" i="6"/>
  <c r="AK320" i="6"/>
  <c r="AC320" i="6"/>
  <c r="U320" i="6"/>
  <c r="M320" i="6"/>
  <c r="AZ320" i="6"/>
  <c r="AJ320" i="6"/>
  <c r="T320" i="6"/>
  <c r="BM320" i="6"/>
  <c r="AW320" i="6"/>
  <c r="AG320" i="6"/>
  <c r="Q320" i="6"/>
  <c r="BF320" i="6"/>
  <c r="AP320" i="6"/>
  <c r="Z320" i="6"/>
  <c r="J320" i="6"/>
  <c r="AX320" i="6"/>
  <c r="Y320" i="6"/>
  <c r="AR320" i="6"/>
  <c r="S320" i="6"/>
  <c r="BE320" i="6"/>
  <c r="R320" i="6"/>
  <c r="AY320" i="6"/>
  <c r="L320" i="6"/>
  <c r="BH320" i="6"/>
  <c r="K320" i="6"/>
  <c r="AQ320" i="6"/>
  <c r="AO320" i="6"/>
  <c r="BN320" i="6"/>
  <c r="BG320" i="6"/>
  <c r="AI320" i="6"/>
  <c r="AH320" i="6"/>
  <c r="AB320" i="6"/>
  <c r="AA320" i="6"/>
  <c r="I320" i="6"/>
  <c r="BN300" i="6"/>
  <c r="BF300" i="6"/>
  <c r="AX300" i="6"/>
  <c r="AP300" i="6"/>
  <c r="AH300" i="6"/>
  <c r="Z300" i="6"/>
  <c r="BJ300" i="6"/>
  <c r="BA300" i="6"/>
  <c r="AR300" i="6"/>
  <c r="AI300" i="6"/>
  <c r="Y300" i="6"/>
  <c r="Q300" i="6"/>
  <c r="I300" i="6"/>
  <c r="BD300" i="6"/>
  <c r="AT300" i="6"/>
  <c r="AJ300" i="6"/>
  <c r="X300" i="6"/>
  <c r="O300" i="6"/>
  <c r="BI300" i="6"/>
  <c r="AW300" i="6"/>
  <c r="AL300" i="6"/>
  <c r="AA300" i="6"/>
  <c r="N300" i="6"/>
  <c r="BH300" i="6"/>
  <c r="AV300" i="6"/>
  <c r="AK300" i="6"/>
  <c r="W300" i="6"/>
  <c r="M300" i="6"/>
  <c r="BG300" i="6"/>
  <c r="AU300" i="6"/>
  <c r="AG300" i="6"/>
  <c r="V300" i="6"/>
  <c r="L300" i="6"/>
  <c r="BE300" i="6"/>
  <c r="AS300" i="6"/>
  <c r="AF300" i="6"/>
  <c r="U300" i="6"/>
  <c r="K300" i="6"/>
  <c r="BC300" i="6"/>
  <c r="AQ300" i="6"/>
  <c r="AE300" i="6"/>
  <c r="T300" i="6"/>
  <c r="J300" i="6"/>
  <c r="BM300" i="6"/>
  <c r="BB300" i="6"/>
  <c r="AO300" i="6"/>
  <c r="AD300" i="6"/>
  <c r="S300" i="6"/>
  <c r="H300" i="6"/>
  <c r="BL300" i="6"/>
  <c r="AZ300" i="6"/>
  <c r="AN300" i="6"/>
  <c r="AC300" i="6"/>
  <c r="R300" i="6"/>
  <c r="BK300" i="6"/>
  <c r="AY300" i="6"/>
  <c r="AM300" i="6"/>
  <c r="AB300" i="6"/>
  <c r="P300" i="6"/>
  <c r="BK309" i="6"/>
  <c r="BC309" i="6"/>
  <c r="AU309" i="6"/>
  <c r="AM309" i="6"/>
  <c r="AE309" i="6"/>
  <c r="W309" i="6"/>
  <c r="O309" i="6"/>
  <c r="BI309" i="6"/>
  <c r="AZ309" i="6"/>
  <c r="AQ309" i="6"/>
  <c r="AH309" i="6"/>
  <c r="Y309" i="6"/>
  <c r="P309" i="6"/>
  <c r="BH309" i="6"/>
  <c r="AY309" i="6"/>
  <c r="AP309" i="6"/>
  <c r="AG309" i="6"/>
  <c r="X309" i="6"/>
  <c r="N309" i="6"/>
  <c r="BG309" i="6"/>
  <c r="AV309" i="6"/>
  <c r="AJ309" i="6"/>
  <c r="V309" i="6"/>
  <c r="K309" i="6"/>
  <c r="BF309" i="6"/>
  <c r="AT309" i="6"/>
  <c r="AI309" i="6"/>
  <c r="U309" i="6"/>
  <c r="J309" i="6"/>
  <c r="BB309" i="6"/>
  <c r="AL309" i="6"/>
  <c r="T309" i="6"/>
  <c r="BN309" i="6"/>
  <c r="AX309" i="6"/>
  <c r="AF309" i="6"/>
  <c r="R309" i="6"/>
  <c r="BM309" i="6"/>
  <c r="AW309" i="6"/>
  <c r="AD309" i="6"/>
  <c r="Q309" i="6"/>
  <c r="BJ309" i="6"/>
  <c r="AK309" i="6"/>
  <c r="I309" i="6"/>
  <c r="BE309" i="6"/>
  <c r="AC309" i="6"/>
  <c r="H309" i="6"/>
  <c r="BD309" i="6"/>
  <c r="AB309" i="6"/>
  <c r="BA309" i="6"/>
  <c r="AA309" i="6"/>
  <c r="AS309" i="6"/>
  <c r="Z309" i="6"/>
  <c r="AR309" i="6"/>
  <c r="S309" i="6"/>
  <c r="AO309" i="6"/>
  <c r="M309" i="6"/>
  <c r="BL309" i="6"/>
  <c r="AN309" i="6"/>
  <c r="L309" i="6"/>
  <c r="BG319" i="6"/>
  <c r="AY319" i="6"/>
  <c r="AQ319" i="6"/>
  <c r="AI319" i="6"/>
  <c r="AA319" i="6"/>
  <c r="S319" i="6"/>
  <c r="K319" i="6"/>
  <c r="BN319" i="6"/>
  <c r="BF319" i="6"/>
  <c r="AX319" i="6"/>
  <c r="AP319" i="6"/>
  <c r="AH319" i="6"/>
  <c r="Z319" i="6"/>
  <c r="R319" i="6"/>
  <c r="J319" i="6"/>
  <c r="BM319" i="6"/>
  <c r="BE319" i="6"/>
  <c r="AW319" i="6"/>
  <c r="AO319" i="6"/>
  <c r="AG319" i="6"/>
  <c r="Y319" i="6"/>
  <c r="Q319" i="6"/>
  <c r="I319" i="6"/>
  <c r="BL319" i="6"/>
  <c r="BD319" i="6"/>
  <c r="AV319" i="6"/>
  <c r="AN319" i="6"/>
  <c r="AF319" i="6"/>
  <c r="X319" i="6"/>
  <c r="P319" i="6"/>
  <c r="H319" i="6"/>
  <c r="BK319" i="6"/>
  <c r="AU319" i="6"/>
  <c r="AE319" i="6"/>
  <c r="O319" i="6"/>
  <c r="BH319" i="6"/>
  <c r="AR319" i="6"/>
  <c r="AB319" i="6"/>
  <c r="L319" i="6"/>
  <c r="BA319" i="6"/>
  <c r="AK319" i="6"/>
  <c r="U319" i="6"/>
  <c r="BC319" i="6"/>
  <c r="AD319" i="6"/>
  <c r="BB319" i="6"/>
  <c r="AC319" i="6"/>
  <c r="AS319" i="6"/>
  <c r="M319" i="6"/>
  <c r="AM319" i="6"/>
  <c r="W319" i="6"/>
  <c r="BJ319" i="6"/>
  <c r="T319" i="6"/>
  <c r="BI319" i="6"/>
  <c r="N319" i="6"/>
  <c r="AT319" i="6"/>
  <c r="AL319" i="6"/>
  <c r="AJ319" i="6"/>
  <c r="V319" i="6"/>
  <c r="AZ319" i="6"/>
  <c r="BG305" i="6"/>
  <c r="AY305" i="6"/>
  <c r="AQ305" i="6"/>
  <c r="AI305" i="6"/>
  <c r="AA305" i="6"/>
  <c r="S305" i="6"/>
  <c r="K305" i="6"/>
  <c r="BH305" i="6"/>
  <c r="AX305" i="6"/>
  <c r="AO305" i="6"/>
  <c r="AF305" i="6"/>
  <c r="W305" i="6"/>
  <c r="N305" i="6"/>
  <c r="BM305" i="6"/>
  <c r="BC305" i="6"/>
  <c r="AS305" i="6"/>
  <c r="AH305" i="6"/>
  <c r="X305" i="6"/>
  <c r="M305" i="6"/>
  <c r="BL305" i="6"/>
  <c r="BB305" i="6"/>
  <c r="AR305" i="6"/>
  <c r="AG305" i="6"/>
  <c r="V305" i="6"/>
  <c r="L305" i="6"/>
  <c r="BI305" i="6"/>
  <c r="AU305" i="6"/>
  <c r="AE305" i="6"/>
  <c r="R305" i="6"/>
  <c r="BE305" i="6"/>
  <c r="AP305" i="6"/>
  <c r="AC305" i="6"/>
  <c r="P305" i="6"/>
  <c r="BD305" i="6"/>
  <c r="AN305" i="6"/>
  <c r="AB305" i="6"/>
  <c r="O305" i="6"/>
  <c r="AZ305" i="6"/>
  <c r="AD305" i="6"/>
  <c r="H305" i="6"/>
  <c r="AW305" i="6"/>
  <c r="Z305" i="6"/>
  <c r="AV305" i="6"/>
  <c r="Y305" i="6"/>
  <c r="BN305" i="6"/>
  <c r="AT305" i="6"/>
  <c r="U305" i="6"/>
  <c r="BK305" i="6"/>
  <c r="AM305" i="6"/>
  <c r="T305" i="6"/>
  <c r="BJ305" i="6"/>
  <c r="AL305" i="6"/>
  <c r="Q305" i="6"/>
  <c r="BF305" i="6"/>
  <c r="AK305" i="6"/>
  <c r="J305" i="6"/>
  <c r="BA305" i="6"/>
  <c r="AJ305" i="6"/>
  <c r="I305" i="6"/>
  <c r="BM313" i="6"/>
  <c r="BE313" i="6"/>
  <c r="AW313" i="6"/>
  <c r="AO313" i="6"/>
  <c r="AG313" i="6"/>
  <c r="Y313" i="6"/>
  <c r="Q313" i="6"/>
  <c r="I313" i="6"/>
  <c r="BJ313" i="6"/>
  <c r="BB313" i="6"/>
  <c r="AT313" i="6"/>
  <c r="AL313" i="6"/>
  <c r="AD313" i="6"/>
  <c r="V313" i="6"/>
  <c r="N313" i="6"/>
  <c r="BG313" i="6"/>
  <c r="AY313" i="6"/>
  <c r="AQ313" i="6"/>
  <c r="AI313" i="6"/>
  <c r="AA313" i="6"/>
  <c r="S313" i="6"/>
  <c r="K313" i="6"/>
  <c r="BH313" i="6"/>
  <c r="AU313" i="6"/>
  <c r="AH313" i="6"/>
  <c r="U313" i="6"/>
  <c r="H313" i="6"/>
  <c r="BF313" i="6"/>
  <c r="AS313" i="6"/>
  <c r="AF313" i="6"/>
  <c r="T313" i="6"/>
  <c r="BK313" i="6"/>
  <c r="AR313" i="6"/>
  <c r="AB313" i="6"/>
  <c r="L313" i="6"/>
  <c r="BI313" i="6"/>
  <c r="AP313" i="6"/>
  <c r="Z313" i="6"/>
  <c r="J313" i="6"/>
  <c r="BA313" i="6"/>
  <c r="AE313" i="6"/>
  <c r="AX313" i="6"/>
  <c r="X313" i="6"/>
  <c r="AV313" i="6"/>
  <c r="W313" i="6"/>
  <c r="AN313" i="6"/>
  <c r="M313" i="6"/>
  <c r="AM313" i="6"/>
  <c r="AK313" i="6"/>
  <c r="BN313" i="6"/>
  <c r="AJ313" i="6"/>
  <c r="BL313" i="6"/>
  <c r="AC313" i="6"/>
  <c r="BD313" i="6"/>
  <c r="R313" i="6"/>
  <c r="BC313" i="6"/>
  <c r="P313" i="6"/>
  <c r="AZ313" i="6"/>
  <c r="O313" i="6"/>
  <c r="BI321" i="6"/>
  <c r="BA321" i="6"/>
  <c r="AS321" i="6"/>
  <c r="AK321" i="6"/>
  <c r="AC321" i="6"/>
  <c r="U321" i="6"/>
  <c r="M321" i="6"/>
  <c r="BH321" i="6"/>
  <c r="AZ321" i="6"/>
  <c r="AR321" i="6"/>
  <c r="AJ321" i="6"/>
  <c r="AB321" i="6"/>
  <c r="T321" i="6"/>
  <c r="L321" i="6"/>
  <c r="BG321" i="6"/>
  <c r="AY321" i="6"/>
  <c r="AQ321" i="6"/>
  <c r="AI321" i="6"/>
  <c r="AA321" i="6"/>
  <c r="S321" i="6"/>
  <c r="K321" i="6"/>
  <c r="BN321" i="6"/>
  <c r="BF321" i="6"/>
  <c r="AX321" i="6"/>
  <c r="AP321" i="6"/>
  <c r="AH321" i="6"/>
  <c r="Z321" i="6"/>
  <c r="R321" i="6"/>
  <c r="J321" i="6"/>
  <c r="BE321" i="6"/>
  <c r="AO321" i="6"/>
  <c r="Y321" i="6"/>
  <c r="I321" i="6"/>
  <c r="BB321" i="6"/>
  <c r="AL321" i="6"/>
  <c r="V321" i="6"/>
  <c r="BK321" i="6"/>
  <c r="AU321" i="6"/>
  <c r="AE321" i="6"/>
  <c r="O321" i="6"/>
  <c r="BM321" i="6"/>
  <c r="AN321" i="6"/>
  <c r="P321" i="6"/>
  <c r="BL321" i="6"/>
  <c r="AM321" i="6"/>
  <c r="N321" i="6"/>
  <c r="BJ321" i="6"/>
  <c r="AD321" i="6"/>
  <c r="BD321" i="6"/>
  <c r="X321" i="6"/>
  <c r="AV321" i="6"/>
  <c r="AG321" i="6"/>
  <c r="AF321" i="6"/>
  <c r="BC321" i="6"/>
  <c r="AW321" i="6"/>
  <c r="AT321" i="6"/>
  <c r="W321" i="6"/>
  <c r="Q321" i="6"/>
  <c r="H321" i="6"/>
  <c r="BM303" i="6"/>
  <c r="BE303" i="6"/>
  <c r="AW303" i="6"/>
  <c r="AO303" i="6"/>
  <c r="AG303" i="6"/>
  <c r="Y303" i="6"/>
  <c r="Q303" i="6"/>
  <c r="I303" i="6"/>
  <c r="BG303" i="6"/>
  <c r="AX303" i="6"/>
  <c r="AN303" i="6"/>
  <c r="AE303" i="6"/>
  <c r="V303" i="6"/>
  <c r="M303" i="6"/>
  <c r="BF303" i="6"/>
  <c r="AU303" i="6"/>
  <c r="AK303" i="6"/>
  <c r="AA303" i="6"/>
  <c r="P303" i="6"/>
  <c r="BD303" i="6"/>
  <c r="AT303" i="6"/>
  <c r="AJ303" i="6"/>
  <c r="Z303" i="6"/>
  <c r="O303" i="6"/>
  <c r="BN303" i="6"/>
  <c r="BA303" i="6"/>
  <c r="AM303" i="6"/>
  <c r="X303" i="6"/>
  <c r="K303" i="6"/>
  <c r="BK303" i="6"/>
  <c r="AY303" i="6"/>
  <c r="AI303" i="6"/>
  <c r="U303" i="6"/>
  <c r="H303" i="6"/>
  <c r="BJ303" i="6"/>
  <c r="AV303" i="6"/>
  <c r="AH303" i="6"/>
  <c r="T303" i="6"/>
  <c r="BH303" i="6"/>
  <c r="AL303" i="6"/>
  <c r="N303" i="6"/>
  <c r="BC303" i="6"/>
  <c r="AF303" i="6"/>
  <c r="L303" i="6"/>
  <c r="BB303" i="6"/>
  <c r="AD303" i="6"/>
  <c r="J303" i="6"/>
  <c r="AZ303" i="6"/>
  <c r="AC303" i="6"/>
  <c r="AS303" i="6"/>
  <c r="AB303" i="6"/>
  <c r="AR303" i="6"/>
  <c r="W303" i="6"/>
  <c r="BL303" i="6"/>
  <c r="AQ303" i="6"/>
  <c r="S303" i="6"/>
  <c r="BI303" i="6"/>
  <c r="AP303" i="6"/>
  <c r="R303" i="6"/>
  <c r="BK311" i="6"/>
  <c r="BC311" i="6"/>
  <c r="AU311" i="6"/>
  <c r="AM311" i="6"/>
  <c r="AE311" i="6"/>
  <c r="BH311" i="6"/>
  <c r="AZ311" i="6"/>
  <c r="AR311" i="6"/>
  <c r="AJ311" i="6"/>
  <c r="BM311" i="6"/>
  <c r="BE311" i="6"/>
  <c r="AW311" i="6"/>
  <c r="AO311" i="6"/>
  <c r="AG311" i="6"/>
  <c r="Y311" i="6"/>
  <c r="Q311" i="6"/>
  <c r="I311" i="6"/>
  <c r="BJ311" i="6"/>
  <c r="AX311" i="6"/>
  <c r="AK311" i="6"/>
  <c r="Z311" i="6"/>
  <c r="P311" i="6"/>
  <c r="BI311" i="6"/>
  <c r="AV311" i="6"/>
  <c r="AI311" i="6"/>
  <c r="X311" i="6"/>
  <c r="O311" i="6"/>
  <c r="BG311" i="6"/>
  <c r="AQ311" i="6"/>
  <c r="AB311" i="6"/>
  <c r="N311" i="6"/>
  <c r="BF311" i="6"/>
  <c r="AP311" i="6"/>
  <c r="AA311" i="6"/>
  <c r="M311" i="6"/>
  <c r="BD311" i="6"/>
  <c r="AH311" i="6"/>
  <c r="S311" i="6"/>
  <c r="BA311" i="6"/>
  <c r="AD311" i="6"/>
  <c r="L311" i="6"/>
  <c r="AY311" i="6"/>
  <c r="AC311" i="6"/>
  <c r="K311" i="6"/>
  <c r="BB311" i="6"/>
  <c r="U311" i="6"/>
  <c r="AT311" i="6"/>
  <c r="T311" i="6"/>
  <c r="AS311" i="6"/>
  <c r="R311" i="6"/>
  <c r="AN311" i="6"/>
  <c r="J311" i="6"/>
  <c r="AL311" i="6"/>
  <c r="H311" i="6"/>
  <c r="AF311" i="6"/>
  <c r="BN311" i="6"/>
  <c r="W311" i="6"/>
  <c r="BL311" i="6"/>
  <c r="V311" i="6"/>
  <c r="BL306" i="6"/>
  <c r="BD306" i="6"/>
  <c r="AV306" i="6"/>
  <c r="AN306" i="6"/>
  <c r="AF306" i="6"/>
  <c r="X306" i="6"/>
  <c r="P306" i="6"/>
  <c r="H306" i="6"/>
  <c r="BM306" i="6"/>
  <c r="BC306" i="6"/>
  <c r="AT306" i="6"/>
  <c r="AK306" i="6"/>
  <c r="AB306" i="6"/>
  <c r="S306" i="6"/>
  <c r="J306" i="6"/>
  <c r="BG306" i="6"/>
  <c r="AW306" i="6"/>
  <c r="AL306" i="6"/>
  <c r="AA306" i="6"/>
  <c r="Q306" i="6"/>
  <c r="BF306" i="6"/>
  <c r="AU306" i="6"/>
  <c r="AJ306" i="6"/>
  <c r="Z306" i="6"/>
  <c r="O306" i="6"/>
  <c r="BE306" i="6"/>
  <c r="AQ306" i="6"/>
  <c r="AD306" i="6"/>
  <c r="N306" i="6"/>
  <c r="BA306" i="6"/>
  <c r="AO306" i="6"/>
  <c r="Y306" i="6"/>
  <c r="L306" i="6"/>
  <c r="BN306" i="6"/>
  <c r="AZ306" i="6"/>
  <c r="AM306" i="6"/>
  <c r="W306" i="6"/>
  <c r="K306" i="6"/>
  <c r="BI306" i="6"/>
  <c r="AI306" i="6"/>
  <c r="R306" i="6"/>
  <c r="BH306" i="6"/>
  <c r="AH306" i="6"/>
  <c r="M306" i="6"/>
  <c r="BB306" i="6"/>
  <c r="AG306" i="6"/>
  <c r="I306" i="6"/>
  <c r="AY306" i="6"/>
  <c r="AE306" i="6"/>
  <c r="AX306" i="6"/>
  <c r="AC306" i="6"/>
  <c r="AS306" i="6"/>
  <c r="V306" i="6"/>
  <c r="BK306" i="6"/>
  <c r="AR306" i="6"/>
  <c r="U306" i="6"/>
  <c r="BJ306" i="6"/>
  <c r="AP306" i="6"/>
  <c r="T306" i="6"/>
  <c r="BJ314" i="6"/>
  <c r="BB314" i="6"/>
  <c r="AT314" i="6"/>
  <c r="AL314" i="6"/>
  <c r="AD314" i="6"/>
  <c r="V314" i="6"/>
  <c r="N314" i="6"/>
  <c r="BG314" i="6"/>
  <c r="AY314" i="6"/>
  <c r="AQ314" i="6"/>
  <c r="AI314" i="6"/>
  <c r="AA314" i="6"/>
  <c r="S314" i="6"/>
  <c r="K314" i="6"/>
  <c r="BL314" i="6"/>
  <c r="BD314" i="6"/>
  <c r="AV314" i="6"/>
  <c r="AN314" i="6"/>
  <c r="AF314" i="6"/>
  <c r="X314" i="6"/>
  <c r="P314" i="6"/>
  <c r="H314" i="6"/>
  <c r="BM314" i="6"/>
  <c r="AZ314" i="6"/>
  <c r="AM314" i="6"/>
  <c r="Z314" i="6"/>
  <c r="M314" i="6"/>
  <c r="BK314" i="6"/>
  <c r="AX314" i="6"/>
  <c r="AK314" i="6"/>
  <c r="Y314" i="6"/>
  <c r="L314" i="6"/>
  <c r="BC314" i="6"/>
  <c r="AJ314" i="6"/>
  <c r="T314" i="6"/>
  <c r="BA314" i="6"/>
  <c r="AH314" i="6"/>
  <c r="R314" i="6"/>
  <c r="BI314" i="6"/>
  <c r="AP314" i="6"/>
  <c r="Q314" i="6"/>
  <c r="BF314" i="6"/>
  <c r="AG314" i="6"/>
  <c r="J314" i="6"/>
  <c r="BE314" i="6"/>
  <c r="AE314" i="6"/>
  <c r="I314" i="6"/>
  <c r="BH314" i="6"/>
  <c r="W314" i="6"/>
  <c r="AW314" i="6"/>
  <c r="U314" i="6"/>
  <c r="AU314" i="6"/>
  <c r="O314" i="6"/>
  <c r="AS314" i="6"/>
  <c r="AR314" i="6"/>
  <c r="AO314" i="6"/>
  <c r="AC314" i="6"/>
  <c r="BN314" i="6"/>
  <c r="AB314" i="6"/>
  <c r="BN322" i="6"/>
  <c r="BF322" i="6"/>
  <c r="AX322" i="6"/>
  <c r="AP322" i="6"/>
  <c r="AH322" i="6"/>
  <c r="Z322" i="6"/>
  <c r="R322" i="6"/>
  <c r="J322" i="6"/>
  <c r="BM322" i="6"/>
  <c r="BE322" i="6"/>
  <c r="AW322" i="6"/>
  <c r="AO322" i="6"/>
  <c r="AG322" i="6"/>
  <c r="Y322" i="6"/>
  <c r="Q322" i="6"/>
  <c r="I322" i="6"/>
  <c r="BL322" i="6"/>
  <c r="BD322" i="6"/>
  <c r="AV322" i="6"/>
  <c r="AN322" i="6"/>
  <c r="AF322" i="6"/>
  <c r="X322" i="6"/>
  <c r="P322" i="6"/>
  <c r="H322" i="6"/>
  <c r="BK322" i="6"/>
  <c r="BC322" i="6"/>
  <c r="AU322" i="6"/>
  <c r="AM322" i="6"/>
  <c r="AE322" i="6"/>
  <c r="W322" i="6"/>
  <c r="O322" i="6"/>
  <c r="BJ322" i="6"/>
  <c r="AT322" i="6"/>
  <c r="AD322" i="6"/>
  <c r="N322" i="6"/>
  <c r="BG322" i="6"/>
  <c r="AQ322" i="6"/>
  <c r="AA322" i="6"/>
  <c r="K322" i="6"/>
  <c r="AZ322" i="6"/>
  <c r="AJ322" i="6"/>
  <c r="T322" i="6"/>
  <c r="BH322" i="6"/>
  <c r="AI322" i="6"/>
  <c r="BB322" i="6"/>
  <c r="AC322" i="6"/>
  <c r="AL322" i="6"/>
  <c r="AK322" i="6"/>
  <c r="AB322" i="6"/>
  <c r="U322" i="6"/>
  <c r="BI322" i="6"/>
  <c r="S322" i="6"/>
  <c r="M322" i="6"/>
  <c r="L322" i="6"/>
  <c r="BA322" i="6"/>
  <c r="AY322" i="6"/>
  <c r="AS322" i="6"/>
  <c r="AR322" i="6"/>
  <c r="V322" i="6"/>
  <c r="BM317" i="6"/>
  <c r="BE317" i="6"/>
  <c r="AW317" i="6"/>
  <c r="AO317" i="6"/>
  <c r="BL317" i="6"/>
  <c r="BD317" i="6"/>
  <c r="AV317" i="6"/>
  <c r="AN317" i="6"/>
  <c r="BK317" i="6"/>
  <c r="BC317" i="6"/>
  <c r="AU317" i="6"/>
  <c r="AM317" i="6"/>
  <c r="BJ317" i="6"/>
  <c r="BB317" i="6"/>
  <c r="AT317" i="6"/>
  <c r="AL317" i="6"/>
  <c r="BA317" i="6"/>
  <c r="AK317" i="6"/>
  <c r="AC317" i="6"/>
  <c r="U317" i="6"/>
  <c r="M317" i="6"/>
  <c r="BN317" i="6"/>
  <c r="AX317" i="6"/>
  <c r="AH317" i="6"/>
  <c r="Z317" i="6"/>
  <c r="R317" i="6"/>
  <c r="J317" i="6"/>
  <c r="BG317" i="6"/>
  <c r="AQ317" i="6"/>
  <c r="AE317" i="6"/>
  <c r="W317" i="6"/>
  <c r="O317" i="6"/>
  <c r="AS317" i="6"/>
  <c r="AB317" i="6"/>
  <c r="P317" i="6"/>
  <c r="AR317" i="6"/>
  <c r="AA317" i="6"/>
  <c r="N317" i="6"/>
  <c r="BH317" i="6"/>
  <c r="AF317" i="6"/>
  <c r="L317" i="6"/>
  <c r="BF317" i="6"/>
  <c r="AD317" i="6"/>
  <c r="K317" i="6"/>
  <c r="AZ317" i="6"/>
  <c r="V317" i="6"/>
  <c r="AP317" i="6"/>
  <c r="S317" i="6"/>
  <c r="AJ317" i="6"/>
  <c r="Q317" i="6"/>
  <c r="Y317" i="6"/>
  <c r="X317" i="6"/>
  <c r="T317" i="6"/>
  <c r="I317" i="6"/>
  <c r="BI317" i="6"/>
  <c r="H317" i="6"/>
  <c r="AY317" i="6"/>
  <c r="AI317" i="6"/>
  <c r="AG317" i="6"/>
  <c r="BH299" i="6"/>
  <c r="AZ299" i="6"/>
  <c r="AR299" i="6"/>
  <c r="AJ299" i="6"/>
  <c r="AB299" i="6"/>
  <c r="T299" i="6"/>
  <c r="L299" i="6"/>
  <c r="BM299" i="6"/>
  <c r="BD299" i="6"/>
  <c r="AU299" i="6"/>
  <c r="AL299" i="6"/>
  <c r="AC299" i="6"/>
  <c r="S299" i="6"/>
  <c r="BK299" i="6"/>
  <c r="BA299" i="6"/>
  <c r="AP299" i="6"/>
  <c r="AF299" i="6"/>
  <c r="V299" i="6"/>
  <c r="K299" i="6"/>
  <c r="BJ299" i="6"/>
  <c r="AY299" i="6"/>
  <c r="AO299" i="6"/>
  <c r="AE299" i="6"/>
  <c r="U299" i="6"/>
  <c r="J299" i="6"/>
  <c r="BI299" i="6"/>
  <c r="AX299" i="6"/>
  <c r="AN299" i="6"/>
  <c r="AD299" i="6"/>
  <c r="R299" i="6"/>
  <c r="I299" i="6"/>
  <c r="BG299" i="6"/>
  <c r="AW299" i="6"/>
  <c r="AM299" i="6"/>
  <c r="AA299" i="6"/>
  <c r="Q299" i="6"/>
  <c r="H299" i="6"/>
  <c r="BF299" i="6"/>
  <c r="AV299" i="6"/>
  <c r="AK299" i="6"/>
  <c r="Z299" i="6"/>
  <c r="P299" i="6"/>
  <c r="BE299" i="6"/>
  <c r="AT299" i="6"/>
  <c r="AI299" i="6"/>
  <c r="Y299" i="6"/>
  <c r="O299" i="6"/>
  <c r="BN299" i="6"/>
  <c r="BC299" i="6"/>
  <c r="AS299" i="6"/>
  <c r="AH299" i="6"/>
  <c r="X299" i="6"/>
  <c r="N299" i="6"/>
  <c r="BL299" i="6"/>
  <c r="BB299" i="6"/>
  <c r="AQ299" i="6"/>
  <c r="AG299" i="6"/>
  <c r="W299" i="6"/>
  <c r="M299" i="6"/>
  <c r="BI307" i="6"/>
  <c r="BA307" i="6"/>
  <c r="AS307" i="6"/>
  <c r="AK307" i="6"/>
  <c r="AC307" i="6"/>
  <c r="U307" i="6"/>
  <c r="M307" i="6"/>
  <c r="BH307" i="6"/>
  <c r="AY307" i="6"/>
  <c r="AP307" i="6"/>
  <c r="AG307" i="6"/>
  <c r="X307" i="6"/>
  <c r="O307" i="6"/>
  <c r="BG307" i="6"/>
  <c r="AX307" i="6"/>
  <c r="AO307" i="6"/>
  <c r="AF307" i="6"/>
  <c r="BD307" i="6"/>
  <c r="AR307" i="6"/>
  <c r="AE307" i="6"/>
  <c r="T307" i="6"/>
  <c r="J307" i="6"/>
  <c r="BN307" i="6"/>
  <c r="BC307" i="6"/>
  <c r="AQ307" i="6"/>
  <c r="AD307" i="6"/>
  <c r="S307" i="6"/>
  <c r="I307" i="6"/>
  <c r="BF307" i="6"/>
  <c r="AN307" i="6"/>
  <c r="Z307" i="6"/>
  <c r="L307" i="6"/>
  <c r="BB307" i="6"/>
  <c r="AL307" i="6"/>
  <c r="W307" i="6"/>
  <c r="H307" i="6"/>
  <c r="AZ307" i="6"/>
  <c r="AJ307" i="6"/>
  <c r="V307" i="6"/>
  <c r="AV307" i="6"/>
  <c r="Y307" i="6"/>
  <c r="AU307" i="6"/>
  <c r="R307" i="6"/>
  <c r="BM307" i="6"/>
  <c r="AT307" i="6"/>
  <c r="Q307" i="6"/>
  <c r="BL307" i="6"/>
  <c r="AM307" i="6"/>
  <c r="P307" i="6"/>
  <c r="BK307" i="6"/>
  <c r="AI307" i="6"/>
  <c r="N307" i="6"/>
  <c r="BJ307" i="6"/>
  <c r="AH307" i="6"/>
  <c r="K307" i="6"/>
  <c r="BE307" i="6"/>
  <c r="AB307" i="6"/>
  <c r="AW307" i="6"/>
  <c r="AA307" i="6"/>
  <c r="BG315" i="6"/>
  <c r="AY315" i="6"/>
  <c r="AQ315" i="6"/>
  <c r="AI315" i="6"/>
  <c r="AA315" i="6"/>
  <c r="S315" i="6"/>
  <c r="K315" i="6"/>
  <c r="BL315" i="6"/>
  <c r="BD315" i="6"/>
  <c r="AV315" i="6"/>
  <c r="AN315" i="6"/>
  <c r="AF315" i="6"/>
  <c r="X315" i="6"/>
  <c r="P315" i="6"/>
  <c r="H315" i="6"/>
  <c r="BI315" i="6"/>
  <c r="BA315" i="6"/>
  <c r="AS315" i="6"/>
  <c r="AK315" i="6"/>
  <c r="AC315" i="6"/>
  <c r="U315" i="6"/>
  <c r="M315" i="6"/>
  <c r="BE315" i="6"/>
  <c r="AR315" i="6"/>
  <c r="AE315" i="6"/>
  <c r="R315" i="6"/>
  <c r="BC315" i="6"/>
  <c r="AP315" i="6"/>
  <c r="AD315" i="6"/>
  <c r="Q315" i="6"/>
  <c r="BK315" i="6"/>
  <c r="AU315" i="6"/>
  <c r="AB315" i="6"/>
  <c r="L315" i="6"/>
  <c r="BJ315" i="6"/>
  <c r="AT315" i="6"/>
  <c r="Z315" i="6"/>
  <c r="J315" i="6"/>
  <c r="AX315" i="6"/>
  <c r="Y315" i="6"/>
  <c r="BN315" i="6"/>
  <c r="AO315" i="6"/>
  <c r="V315" i="6"/>
  <c r="BM315" i="6"/>
  <c r="AM315" i="6"/>
  <c r="T315" i="6"/>
  <c r="AJ315" i="6"/>
  <c r="AH315" i="6"/>
  <c r="BH315" i="6"/>
  <c r="AG315" i="6"/>
  <c r="BF315" i="6"/>
  <c r="W315" i="6"/>
  <c r="BB315" i="6"/>
  <c r="O315" i="6"/>
  <c r="AZ315" i="6"/>
  <c r="N315" i="6"/>
  <c r="AW315" i="6"/>
  <c r="I315" i="6"/>
  <c r="AL315" i="6"/>
  <c r="G302" i="6"/>
  <c r="G314" i="6"/>
  <c r="G303" i="6"/>
  <c r="G305" i="6"/>
  <c r="G315" i="6"/>
  <c r="G317" i="6"/>
  <c r="G304" i="6"/>
  <c r="G306" i="6"/>
  <c r="G316" i="6"/>
  <c r="G318" i="6"/>
  <c r="G301" i="6"/>
  <c r="G307" i="6"/>
  <c r="G319" i="6"/>
  <c r="G308" i="6"/>
  <c r="G320" i="6"/>
  <c r="G313" i="6"/>
  <c r="G299" i="6"/>
  <c r="G309" i="6"/>
  <c r="G311" i="6"/>
  <c r="G321" i="6"/>
  <c r="G300" i="6"/>
  <c r="G310" i="6"/>
  <c r="G312" i="6"/>
  <c r="G322" i="6"/>
  <c r="AW256" i="7" l="1"/>
  <c r="AX102" i="80"/>
  <c r="W64" i="84"/>
  <c r="W46" i="80"/>
  <c r="BP286" i="6"/>
  <c r="BQ286" i="6" s="1"/>
  <c r="BR286" i="6" s="1"/>
  <c r="BS286" i="6" s="1"/>
  <c r="BP239" i="6"/>
  <c r="BQ239" i="6" s="1"/>
  <c r="BR239" i="6" s="1"/>
  <c r="BS239" i="6" s="1"/>
  <c r="BP33" i="6"/>
  <c r="BQ33" i="6" s="1"/>
  <c r="BR33" i="6" s="1"/>
  <c r="BS33" i="6" s="1"/>
  <c r="H33" i="6"/>
  <c r="I33" i="6" s="1"/>
  <c r="J33" i="6" s="1"/>
  <c r="K33" i="6" s="1"/>
  <c r="L33" i="6" s="1"/>
  <c r="M33" i="6" s="1"/>
  <c r="N33" i="6" s="1"/>
  <c r="O33" i="6" s="1"/>
  <c r="P33" i="6" s="1"/>
  <c r="Q33" i="6" s="1"/>
  <c r="R33" i="6" s="1"/>
  <c r="S33" i="6" s="1"/>
  <c r="T33" i="6" s="1"/>
  <c r="U33" i="6" s="1"/>
  <c r="V33" i="6" s="1"/>
  <c r="W33" i="6" s="1"/>
  <c r="X33" i="6" s="1"/>
  <c r="Y33" i="6" s="1"/>
  <c r="Z33" i="6" s="1"/>
  <c r="AA33" i="6" s="1"/>
  <c r="AB33" i="6" s="1"/>
  <c r="AC33" i="6" s="1"/>
  <c r="AD33" i="6" s="1"/>
  <c r="AE33" i="6" s="1"/>
  <c r="AF33" i="6" s="1"/>
  <c r="AG33" i="6" s="1"/>
  <c r="AH33" i="6" s="1"/>
  <c r="AI33" i="6" s="1"/>
  <c r="AJ33" i="6" s="1"/>
  <c r="AK33" i="6" s="1"/>
  <c r="AL33" i="6" s="1"/>
  <c r="AM33" i="6" s="1"/>
  <c r="AN33" i="6" s="1"/>
  <c r="AO33" i="6" s="1"/>
  <c r="AP33" i="6" s="1"/>
  <c r="AQ33" i="6" s="1"/>
  <c r="AR33" i="6" s="1"/>
  <c r="AS33" i="6" s="1"/>
  <c r="AT33" i="6" s="1"/>
  <c r="AU33" i="6" s="1"/>
  <c r="AV33" i="6" s="1"/>
  <c r="AW33" i="6" s="1"/>
  <c r="AX33" i="6" s="1"/>
  <c r="AY33" i="6" s="1"/>
  <c r="AZ33" i="6" s="1"/>
  <c r="BA33" i="6" s="1"/>
  <c r="BB33" i="6" s="1"/>
  <c r="BC33" i="6" s="1"/>
  <c r="BD33" i="6" s="1"/>
  <c r="BE33" i="6" s="1"/>
  <c r="BF33" i="6" s="1"/>
  <c r="BG33" i="6" s="1"/>
  <c r="BH33" i="6" s="1"/>
  <c r="BI33" i="6" s="1"/>
  <c r="BJ33" i="6" s="1"/>
  <c r="BK33" i="6" s="1"/>
  <c r="BL33" i="6" s="1"/>
  <c r="BM33" i="6" s="1"/>
  <c r="BN33" i="6" s="1"/>
  <c r="C298" i="6"/>
  <c r="C297" i="6"/>
  <c r="C296" i="6"/>
  <c r="C295" i="6"/>
  <c r="G295" i="6" s="1"/>
  <c r="C294" i="6"/>
  <c r="G294" i="6" s="1"/>
  <c r="C293" i="6"/>
  <c r="G293" i="6" s="1"/>
  <c r="AX256" i="7" l="1"/>
  <c r="AY102" i="80"/>
  <c r="X64" i="84"/>
  <c r="X46" i="80"/>
  <c r="BN297" i="6"/>
  <c r="BF297" i="6"/>
  <c r="AX297" i="6"/>
  <c r="AP297" i="6"/>
  <c r="AH297" i="6"/>
  <c r="Z297" i="6"/>
  <c r="R297" i="6"/>
  <c r="J297" i="6"/>
  <c r="BM297" i="6"/>
  <c r="BD297" i="6"/>
  <c r="AU297" i="6"/>
  <c r="AL297" i="6"/>
  <c r="AC297" i="6"/>
  <c r="T297" i="6"/>
  <c r="K297" i="6"/>
  <c r="BL297" i="6"/>
  <c r="BC297" i="6"/>
  <c r="AT297" i="6"/>
  <c r="AK297" i="6"/>
  <c r="AB297" i="6"/>
  <c r="S297" i="6"/>
  <c r="I297" i="6"/>
  <c r="BK297" i="6"/>
  <c r="BB297" i="6"/>
  <c r="AS297" i="6"/>
  <c r="BJ297" i="6"/>
  <c r="BA297" i="6"/>
  <c r="AR297" i="6"/>
  <c r="AI297" i="6"/>
  <c r="Y297" i="6"/>
  <c r="P297" i="6"/>
  <c r="BI297" i="6"/>
  <c r="AZ297" i="6"/>
  <c r="AQ297" i="6"/>
  <c r="AG297" i="6"/>
  <c r="X297" i="6"/>
  <c r="O297" i="6"/>
  <c r="BH297" i="6"/>
  <c r="AY297" i="6"/>
  <c r="BG297" i="6"/>
  <c r="AW297" i="6"/>
  <c r="AN297" i="6"/>
  <c r="AE297" i="6"/>
  <c r="V297" i="6"/>
  <c r="M297" i="6"/>
  <c r="BE297" i="6"/>
  <c r="AV297" i="6"/>
  <c r="AM297" i="6"/>
  <c r="AD297" i="6"/>
  <c r="U297" i="6"/>
  <c r="L297" i="6"/>
  <c r="H297" i="6"/>
  <c r="AO297" i="6"/>
  <c r="AJ297" i="6"/>
  <c r="AF297" i="6"/>
  <c r="AA297" i="6"/>
  <c r="W297" i="6"/>
  <c r="Q297" i="6"/>
  <c r="N297" i="6"/>
  <c r="BK298" i="6"/>
  <c r="BC298" i="6"/>
  <c r="AU298" i="6"/>
  <c r="AM298" i="6"/>
  <c r="AE298" i="6"/>
  <c r="W298" i="6"/>
  <c r="O298" i="6"/>
  <c r="BI298" i="6"/>
  <c r="AZ298" i="6"/>
  <c r="AQ298" i="6"/>
  <c r="AH298" i="6"/>
  <c r="Y298" i="6"/>
  <c r="P298" i="6"/>
  <c r="BH298" i="6"/>
  <c r="AY298" i="6"/>
  <c r="AP298" i="6"/>
  <c r="AG298" i="6"/>
  <c r="X298" i="6"/>
  <c r="N298" i="6"/>
  <c r="BG298" i="6"/>
  <c r="AX298" i="6"/>
  <c r="AO298" i="6"/>
  <c r="AF298" i="6"/>
  <c r="V298" i="6"/>
  <c r="M298" i="6"/>
  <c r="BF298" i="6"/>
  <c r="AW298" i="6"/>
  <c r="AN298" i="6"/>
  <c r="AD298" i="6"/>
  <c r="U298" i="6"/>
  <c r="L298" i="6"/>
  <c r="BN298" i="6"/>
  <c r="BE298" i="6"/>
  <c r="AV298" i="6"/>
  <c r="AL298" i="6"/>
  <c r="AC298" i="6"/>
  <c r="T298" i="6"/>
  <c r="K298" i="6"/>
  <c r="BM298" i="6"/>
  <c r="BD298" i="6"/>
  <c r="AT298" i="6"/>
  <c r="AK298" i="6"/>
  <c r="AB298" i="6"/>
  <c r="S298" i="6"/>
  <c r="J298" i="6"/>
  <c r="BL298" i="6"/>
  <c r="BB298" i="6"/>
  <c r="AS298" i="6"/>
  <c r="AJ298" i="6"/>
  <c r="AA298" i="6"/>
  <c r="R298" i="6"/>
  <c r="I298" i="6"/>
  <c r="BJ298" i="6"/>
  <c r="BA298" i="6"/>
  <c r="AR298" i="6"/>
  <c r="AI298" i="6"/>
  <c r="Z298" i="6"/>
  <c r="Q298" i="6"/>
  <c r="H298" i="6"/>
  <c r="BG293" i="6"/>
  <c r="AY293" i="6"/>
  <c r="AQ293" i="6"/>
  <c r="AI293" i="6"/>
  <c r="AA293" i="6"/>
  <c r="S293" i="6"/>
  <c r="K293" i="6"/>
  <c r="BN293" i="6"/>
  <c r="BF293" i="6"/>
  <c r="AX293" i="6"/>
  <c r="AP293" i="6"/>
  <c r="AH293" i="6"/>
  <c r="Z293" i="6"/>
  <c r="R293" i="6"/>
  <c r="J293" i="6"/>
  <c r="BL293" i="6"/>
  <c r="BB293" i="6"/>
  <c r="AR293" i="6"/>
  <c r="AF293" i="6"/>
  <c r="V293" i="6"/>
  <c r="L293" i="6"/>
  <c r="BK293" i="6"/>
  <c r="BA293" i="6"/>
  <c r="AO293" i="6"/>
  <c r="AE293" i="6"/>
  <c r="U293" i="6"/>
  <c r="I293" i="6"/>
  <c r="BJ293" i="6"/>
  <c r="AZ293" i="6"/>
  <c r="AN293" i="6"/>
  <c r="AD293" i="6"/>
  <c r="T293" i="6"/>
  <c r="H293" i="6"/>
  <c r="BI293" i="6"/>
  <c r="AW293" i="6"/>
  <c r="AM293" i="6"/>
  <c r="AC293" i="6"/>
  <c r="Q293" i="6"/>
  <c r="BH293" i="6"/>
  <c r="AV293" i="6"/>
  <c r="AL293" i="6"/>
  <c r="AB293" i="6"/>
  <c r="P293" i="6"/>
  <c r="BE293" i="6"/>
  <c r="AU293" i="6"/>
  <c r="AK293" i="6"/>
  <c r="Y293" i="6"/>
  <c r="O293" i="6"/>
  <c r="BD293" i="6"/>
  <c r="AT293" i="6"/>
  <c r="AJ293" i="6"/>
  <c r="X293" i="6"/>
  <c r="N293" i="6"/>
  <c r="BM293" i="6"/>
  <c r="BC293" i="6"/>
  <c r="AS293" i="6"/>
  <c r="AG293" i="6"/>
  <c r="W293" i="6"/>
  <c r="M293" i="6"/>
  <c r="BG294" i="6"/>
  <c r="AY294" i="6"/>
  <c r="AQ294" i="6"/>
  <c r="AI294" i="6"/>
  <c r="AA294" i="6"/>
  <c r="S294" i="6"/>
  <c r="BF294" i="6"/>
  <c r="BL294" i="6"/>
  <c r="BC294" i="6"/>
  <c r="BJ294" i="6"/>
  <c r="BA294" i="6"/>
  <c r="AR294" i="6"/>
  <c r="AH294" i="6"/>
  <c r="Y294" i="6"/>
  <c r="P294" i="6"/>
  <c r="H294" i="6"/>
  <c r="BI294" i="6"/>
  <c r="AZ294" i="6"/>
  <c r="AP294" i="6"/>
  <c r="AG294" i="6"/>
  <c r="X294" i="6"/>
  <c r="O294" i="6"/>
  <c r="BB294" i="6"/>
  <c r="AN294" i="6"/>
  <c r="AC294" i="6"/>
  <c r="Q294" i="6"/>
  <c r="AX294" i="6"/>
  <c r="AM294" i="6"/>
  <c r="AB294" i="6"/>
  <c r="N294" i="6"/>
  <c r="BN294" i="6"/>
  <c r="AW294" i="6"/>
  <c r="AL294" i="6"/>
  <c r="Z294" i="6"/>
  <c r="M294" i="6"/>
  <c r="BM294" i="6"/>
  <c r="AV294" i="6"/>
  <c r="AK294" i="6"/>
  <c r="W294" i="6"/>
  <c r="L294" i="6"/>
  <c r="BK294" i="6"/>
  <c r="AU294" i="6"/>
  <c r="AJ294" i="6"/>
  <c r="V294" i="6"/>
  <c r="K294" i="6"/>
  <c r="BH294" i="6"/>
  <c r="AT294" i="6"/>
  <c r="AF294" i="6"/>
  <c r="U294" i="6"/>
  <c r="J294" i="6"/>
  <c r="BE294" i="6"/>
  <c r="AS294" i="6"/>
  <c r="AE294" i="6"/>
  <c r="T294" i="6"/>
  <c r="I294" i="6"/>
  <c r="BD294" i="6"/>
  <c r="AO294" i="6"/>
  <c r="AD294" i="6"/>
  <c r="R294" i="6"/>
  <c r="BL295" i="6"/>
  <c r="BD295" i="6"/>
  <c r="AV295" i="6"/>
  <c r="AN295" i="6"/>
  <c r="AF295" i="6"/>
  <c r="X295" i="6"/>
  <c r="P295" i="6"/>
  <c r="H295" i="6"/>
  <c r="BM295" i="6"/>
  <c r="BC295" i="6"/>
  <c r="AT295" i="6"/>
  <c r="AK295" i="6"/>
  <c r="AB295" i="6"/>
  <c r="S295" i="6"/>
  <c r="J295" i="6"/>
  <c r="BK295" i="6"/>
  <c r="BB295" i="6"/>
  <c r="AS295" i="6"/>
  <c r="AJ295" i="6"/>
  <c r="AA295" i="6"/>
  <c r="R295" i="6"/>
  <c r="I295" i="6"/>
  <c r="BI295" i="6"/>
  <c r="AZ295" i="6"/>
  <c r="AQ295" i="6"/>
  <c r="AH295" i="6"/>
  <c r="Y295" i="6"/>
  <c r="O295" i="6"/>
  <c r="BH295" i="6"/>
  <c r="AY295" i="6"/>
  <c r="AP295" i="6"/>
  <c r="AG295" i="6"/>
  <c r="W295" i="6"/>
  <c r="N295" i="6"/>
  <c r="BF295" i="6"/>
  <c r="AW295" i="6"/>
  <c r="AM295" i="6"/>
  <c r="AD295" i="6"/>
  <c r="U295" i="6"/>
  <c r="L295" i="6"/>
  <c r="BN295" i="6"/>
  <c r="BE295" i="6"/>
  <c r="AU295" i="6"/>
  <c r="AL295" i="6"/>
  <c r="AC295" i="6"/>
  <c r="T295" i="6"/>
  <c r="K295" i="6"/>
  <c r="BA295" i="6"/>
  <c r="Q295" i="6"/>
  <c r="AX295" i="6"/>
  <c r="M295" i="6"/>
  <c r="AR295" i="6"/>
  <c r="AO295" i="6"/>
  <c r="AI295" i="6"/>
  <c r="AE295" i="6"/>
  <c r="BJ295" i="6"/>
  <c r="Z295" i="6"/>
  <c r="BG295" i="6"/>
  <c r="V295" i="6"/>
  <c r="BI296" i="6"/>
  <c r="BA296" i="6"/>
  <c r="AS296" i="6"/>
  <c r="AK296" i="6"/>
  <c r="AC296" i="6"/>
  <c r="U296" i="6"/>
  <c r="M296" i="6"/>
  <c r="BH296" i="6"/>
  <c r="AY296" i="6"/>
  <c r="AP296" i="6"/>
  <c r="AG296" i="6"/>
  <c r="X296" i="6"/>
  <c r="O296" i="6"/>
  <c r="BG296" i="6"/>
  <c r="AX296" i="6"/>
  <c r="AO296" i="6"/>
  <c r="AF296" i="6"/>
  <c r="W296" i="6"/>
  <c r="N296" i="6"/>
  <c r="BN296" i="6"/>
  <c r="BE296" i="6"/>
  <c r="AV296" i="6"/>
  <c r="AM296" i="6"/>
  <c r="AD296" i="6"/>
  <c r="T296" i="6"/>
  <c r="K296" i="6"/>
  <c r="BM296" i="6"/>
  <c r="BD296" i="6"/>
  <c r="AU296" i="6"/>
  <c r="AL296" i="6"/>
  <c r="AB296" i="6"/>
  <c r="S296" i="6"/>
  <c r="J296" i="6"/>
  <c r="BK296" i="6"/>
  <c r="BB296" i="6"/>
  <c r="AR296" i="6"/>
  <c r="AI296" i="6"/>
  <c r="Z296" i="6"/>
  <c r="Q296" i="6"/>
  <c r="H296" i="6"/>
  <c r="BJ296" i="6"/>
  <c r="AZ296" i="6"/>
  <c r="AQ296" i="6"/>
  <c r="AH296" i="6"/>
  <c r="Y296" i="6"/>
  <c r="P296" i="6"/>
  <c r="AE296" i="6"/>
  <c r="BL296" i="6"/>
  <c r="AA296" i="6"/>
  <c r="BF296" i="6"/>
  <c r="V296" i="6"/>
  <c r="BC296" i="6"/>
  <c r="R296" i="6"/>
  <c r="AW296" i="6"/>
  <c r="L296" i="6"/>
  <c r="AT296" i="6"/>
  <c r="I296" i="6"/>
  <c r="AN296" i="6"/>
  <c r="AJ296" i="6"/>
  <c r="G296" i="6"/>
  <c r="G297" i="6"/>
  <c r="G298" i="6"/>
  <c r="AY256" i="7" l="1"/>
  <c r="AZ102" i="80"/>
  <c r="Y64" i="84"/>
  <c r="Y46" i="80"/>
  <c r="AZ256" i="7" l="1"/>
  <c r="BA102" i="80"/>
  <c r="Z64" i="84"/>
  <c r="Z46" i="80"/>
  <c r="D90" i="15"/>
  <c r="D84" i="15"/>
  <c r="D77" i="15"/>
  <c r="D76" i="15"/>
  <c r="D75" i="15"/>
  <c r="D74" i="15"/>
  <c r="D78" i="15" s="1"/>
  <c r="D43" i="15"/>
  <c r="D42" i="15"/>
  <c r="D41" i="15"/>
  <c r="D40" i="15"/>
  <c r="D44" i="15" s="1"/>
  <c r="D37" i="15"/>
  <c r="D36" i="15"/>
  <c r="D35" i="15"/>
  <c r="D34" i="15"/>
  <c r="D38" i="15" s="1"/>
  <c r="D31" i="15"/>
  <c r="D30" i="15"/>
  <c r="D29" i="15"/>
  <c r="D28" i="15"/>
  <c r="D32" i="15" s="1"/>
  <c r="D53" i="15"/>
  <c r="D52" i="15"/>
  <c r="D51" i="15"/>
  <c r="D9" i="15"/>
  <c r="D251" i="15" s="1"/>
  <c r="D8" i="15"/>
  <c r="D187" i="15" s="1"/>
  <c r="D7" i="15"/>
  <c r="D123" i="15" s="1"/>
  <c r="D21" i="15"/>
  <c r="D20" i="15"/>
  <c r="D19" i="15"/>
  <c r="D18" i="15"/>
  <c r="D22" i="15" s="1"/>
  <c r="D15" i="15"/>
  <c r="D14" i="15"/>
  <c r="D13" i="15"/>
  <c r="D12" i="15"/>
  <c r="D16" i="15" s="1"/>
  <c r="D6" i="15"/>
  <c r="D10" i="15" s="1"/>
  <c r="BA256" i="7" l="1"/>
  <c r="BB102" i="80"/>
  <c r="AA64" i="84"/>
  <c r="AA46" i="80"/>
  <c r="G46" i="15"/>
  <c r="H117" i="15"/>
  <c r="J117" i="15"/>
  <c r="K117" i="15"/>
  <c r="L117" i="15"/>
  <c r="G117" i="15" l="1"/>
  <c r="R84" i="80"/>
  <c r="BB256" i="7"/>
  <c r="BC102" i="80"/>
  <c r="BD102" i="80" s="1"/>
  <c r="AB64" i="84"/>
  <c r="AB46" i="80"/>
  <c r="H312" i="15"/>
  <c r="M117" i="15"/>
  <c r="U33" i="86" l="1"/>
  <c r="BC256" i="7"/>
  <c r="BE102" i="80"/>
  <c r="H77" i="15"/>
  <c r="S50" i="7" s="1"/>
  <c r="S12" i="7"/>
  <c r="AC64" i="84"/>
  <c r="AD64" i="84" s="1"/>
  <c r="AC46" i="80"/>
  <c r="AD46" i="80" s="1"/>
  <c r="I312" i="15"/>
  <c r="N117" i="15"/>
  <c r="BD256" i="7" l="1"/>
  <c r="BF102" i="80"/>
  <c r="I77" i="15"/>
  <c r="T50" i="7" s="1"/>
  <c r="T12" i="7"/>
  <c r="AE64" i="84"/>
  <c r="AE46" i="80"/>
  <c r="J312" i="15"/>
  <c r="O117" i="15"/>
  <c r="BE256" i="7" l="1"/>
  <c r="BG102" i="80"/>
  <c r="J77" i="15"/>
  <c r="U50" i="7" s="1"/>
  <c r="U12" i="7"/>
  <c r="AF64" i="84"/>
  <c r="AF46" i="80"/>
  <c r="L312" i="15"/>
  <c r="K312" i="15"/>
  <c r="P117" i="15"/>
  <c r="BF256" i="7" l="1"/>
  <c r="BH102" i="80"/>
  <c r="K77" i="15"/>
  <c r="V50" i="7" s="1"/>
  <c r="V12" i="7"/>
  <c r="L77" i="15"/>
  <c r="W50" i="7" s="1"/>
  <c r="W12" i="7"/>
  <c r="AG64" i="84"/>
  <c r="AG46" i="80"/>
  <c r="M312" i="15"/>
  <c r="Q117" i="15"/>
  <c r="BG256" i="7" l="1"/>
  <c r="BI102" i="80"/>
  <c r="M77" i="15"/>
  <c r="X50" i="7" s="1"/>
  <c r="X12" i="7"/>
  <c r="AH64" i="84"/>
  <c r="AH46" i="80"/>
  <c r="O312" i="15"/>
  <c r="N312" i="15"/>
  <c r="P312" i="15"/>
  <c r="R117" i="15"/>
  <c r="BH256" i="7" l="1"/>
  <c r="BJ102" i="80"/>
  <c r="N77" i="15"/>
  <c r="Y50" i="7" s="1"/>
  <c r="Y12" i="7"/>
  <c r="O77" i="15"/>
  <c r="Z50" i="7" s="1"/>
  <c r="Z12" i="7"/>
  <c r="P77" i="15"/>
  <c r="AA50" i="7" s="1"/>
  <c r="AA12" i="7"/>
  <c r="AI64" i="84"/>
  <c r="AI46" i="80"/>
  <c r="S117" i="15"/>
  <c r="T117" i="15"/>
  <c r="BI256" i="7" l="1"/>
  <c r="BK102" i="80"/>
  <c r="AJ64" i="84"/>
  <c r="AJ46" i="80"/>
  <c r="Q312" i="15"/>
  <c r="U117" i="15"/>
  <c r="V117" i="15"/>
  <c r="BJ256" i="7" l="1"/>
  <c r="BL102" i="80"/>
  <c r="Q77" i="15"/>
  <c r="AB50" i="7" s="1"/>
  <c r="AB12" i="7"/>
  <c r="AK64" i="84"/>
  <c r="AK46" i="80"/>
  <c r="R312" i="15"/>
  <c r="BK256" i="7" l="1"/>
  <c r="BM102" i="80"/>
  <c r="R77" i="15"/>
  <c r="AC50" i="7" s="1"/>
  <c r="AC12" i="7"/>
  <c r="AL64" i="84"/>
  <c r="AL46" i="80"/>
  <c r="S312" i="15"/>
  <c r="W117" i="15"/>
  <c r="BL256" i="7" l="1"/>
  <c r="BN102" i="80"/>
  <c r="S77" i="15"/>
  <c r="AD50" i="7" s="1"/>
  <c r="AD12" i="7"/>
  <c r="G77" i="15"/>
  <c r="R12" i="7"/>
  <c r="AM64" i="84"/>
  <c r="AM46" i="80"/>
  <c r="T312" i="15"/>
  <c r="U312" i="15"/>
  <c r="X117" i="15"/>
  <c r="BM256" i="7" l="1"/>
  <c r="BO102" i="80"/>
  <c r="R50" i="7"/>
  <c r="U77" i="15"/>
  <c r="AF50" i="7" s="1"/>
  <c r="AF12" i="7"/>
  <c r="T77" i="15"/>
  <c r="AE50" i="7" s="1"/>
  <c r="AE12" i="7"/>
  <c r="AN64" i="84"/>
  <c r="AN46" i="80"/>
  <c r="V312" i="15"/>
  <c r="Z117" i="15"/>
  <c r="Y117" i="15"/>
  <c r="BN256" i="7" l="1"/>
  <c r="BR102" i="80" s="1"/>
  <c r="BP102" i="80"/>
  <c r="BQ102" i="80" s="1"/>
  <c r="V77" i="15"/>
  <c r="AG50" i="7" s="1"/>
  <c r="AG12" i="7"/>
  <c r="AO64" i="84"/>
  <c r="AO46" i="80"/>
  <c r="AA117" i="15"/>
  <c r="BO256" i="7" l="1"/>
  <c r="BS102" i="80" s="1"/>
  <c r="AP64" i="84"/>
  <c r="AQ64" i="84" s="1"/>
  <c r="AP46" i="80"/>
  <c r="AQ46" i="80" s="1"/>
  <c r="W312" i="15"/>
  <c r="AC117" i="15"/>
  <c r="AB117" i="15"/>
  <c r="BP256" i="7" l="1"/>
  <c r="BT102" i="80" s="1"/>
  <c r="W77" i="15"/>
  <c r="AH50" i="7" s="1"/>
  <c r="AH12" i="7"/>
  <c r="AR64" i="84"/>
  <c r="AR46" i="80"/>
  <c r="X312" i="15"/>
  <c r="AD117" i="15"/>
  <c r="BQ256" i="7" l="1"/>
  <c r="BU102" i="80" s="1"/>
  <c r="X77" i="15"/>
  <c r="AI50" i="7" s="1"/>
  <c r="AI12" i="7"/>
  <c r="AS64" i="84"/>
  <c r="AS46" i="80"/>
  <c r="Y312" i="15"/>
  <c r="AE117" i="15"/>
  <c r="BR256" i="7" l="1"/>
  <c r="BV102" i="80" s="1"/>
  <c r="Y77" i="15"/>
  <c r="AJ50" i="7" s="1"/>
  <c r="AJ12" i="7"/>
  <c r="AT64" i="84"/>
  <c r="AT46" i="80"/>
  <c r="Z312" i="15"/>
  <c r="AF117" i="15"/>
  <c r="BS256" i="7" l="1"/>
  <c r="BW102" i="80" s="1"/>
  <c r="Z77" i="15"/>
  <c r="AK50" i="7" s="1"/>
  <c r="AK12" i="7"/>
  <c r="AU64" i="84"/>
  <c r="AU46" i="80"/>
  <c r="AA312" i="15"/>
  <c r="AG117" i="15"/>
  <c r="BT256" i="7" l="1"/>
  <c r="BX102" i="80" s="1"/>
  <c r="AA77" i="15"/>
  <c r="AL50" i="7" s="1"/>
  <c r="AL12" i="7"/>
  <c r="AV64" i="84"/>
  <c r="AV46" i="80"/>
  <c r="AB312" i="15"/>
  <c r="AH117" i="15"/>
  <c r="BU256" i="7" l="1"/>
  <c r="BY102" i="80" s="1"/>
  <c r="AB77" i="15"/>
  <c r="AM50" i="7" s="1"/>
  <c r="AM12" i="7"/>
  <c r="AW64" i="84"/>
  <c r="AW46" i="80"/>
  <c r="AC312" i="15"/>
  <c r="AI117" i="15"/>
  <c r="BV256" i="7" l="1"/>
  <c r="BZ102" i="80" s="1"/>
  <c r="AC77" i="15"/>
  <c r="AN50" i="7" s="1"/>
  <c r="AN12" i="7"/>
  <c r="AX64" i="84"/>
  <c r="AX46" i="80"/>
  <c r="AD312" i="15"/>
  <c r="AJ117" i="15"/>
  <c r="BW256" i="7" l="1"/>
  <c r="CA102" i="80" s="1"/>
  <c r="AD77" i="15"/>
  <c r="AO50" i="7" s="1"/>
  <c r="AO12" i="7"/>
  <c r="AY64" i="84"/>
  <c r="AY46" i="80"/>
  <c r="AE312" i="15"/>
  <c r="AK117" i="15"/>
  <c r="BX256" i="7" l="1"/>
  <c r="CB102" i="80" s="1"/>
  <c r="AE77" i="15"/>
  <c r="AP50" i="7" s="1"/>
  <c r="AP12" i="7"/>
  <c r="AZ64" i="84"/>
  <c r="AZ46" i="80"/>
  <c r="AF312" i="15"/>
  <c r="AL117" i="15"/>
  <c r="BY256" i="7" l="1"/>
  <c r="CC102" i="80" s="1"/>
  <c r="AF77" i="15"/>
  <c r="AQ50" i="7" s="1"/>
  <c r="AQ12" i="7"/>
  <c r="BA64" i="84"/>
  <c r="BA46" i="80"/>
  <c r="AG312" i="15"/>
  <c r="AM117" i="15"/>
  <c r="CD102" i="80" l="1"/>
  <c r="AG77" i="15"/>
  <c r="AR50" i="7" s="1"/>
  <c r="AR12" i="7"/>
  <c r="BB64" i="84"/>
  <c r="BB46" i="80"/>
  <c r="AH312" i="15"/>
  <c r="AN117" i="15"/>
  <c r="AH77" i="15" l="1"/>
  <c r="AS50" i="7" s="1"/>
  <c r="AS12" i="7"/>
  <c r="BC64" i="84"/>
  <c r="BD64" i="84" s="1"/>
  <c r="BC46" i="80"/>
  <c r="BD46" i="80" s="1"/>
  <c r="AI312" i="15"/>
  <c r="AO117" i="15"/>
  <c r="AI77" i="15" l="1"/>
  <c r="AT50" i="7" s="1"/>
  <c r="AT12" i="7"/>
  <c r="BE64" i="84"/>
  <c r="BE46" i="80"/>
  <c r="AJ312" i="15"/>
  <c r="AP117" i="15"/>
  <c r="AJ77" i="15" l="1"/>
  <c r="AU50" i="7" s="1"/>
  <c r="AU12" i="7"/>
  <c r="BF64" i="84"/>
  <c r="BF46" i="80"/>
  <c r="AK312" i="15"/>
  <c r="AQ117" i="15"/>
  <c r="AK77" i="15" l="1"/>
  <c r="AV50" i="7" s="1"/>
  <c r="AV12" i="7"/>
  <c r="BG64" i="84"/>
  <c r="BG46" i="80"/>
  <c r="AL312" i="15"/>
  <c r="AR117" i="15"/>
  <c r="AL77" i="15" l="1"/>
  <c r="AW50" i="7" s="1"/>
  <c r="AW12" i="7"/>
  <c r="BH64" i="84"/>
  <c r="BH46" i="80"/>
  <c r="AM312" i="15"/>
  <c r="AS117" i="15"/>
  <c r="AM77" i="15" l="1"/>
  <c r="AX50" i="7" s="1"/>
  <c r="AX12" i="7"/>
  <c r="BI64" i="84"/>
  <c r="BI46" i="80"/>
  <c r="AN312" i="15"/>
  <c r="AT117" i="15"/>
  <c r="AN77" i="15" l="1"/>
  <c r="AY50" i="7" s="1"/>
  <c r="AY12" i="7"/>
  <c r="BJ64" i="84"/>
  <c r="BJ46" i="80"/>
  <c r="AO312" i="15"/>
  <c r="AU117" i="15"/>
  <c r="AO77" i="15" l="1"/>
  <c r="AZ50" i="7" s="1"/>
  <c r="AZ12" i="7"/>
  <c r="BK64" i="84"/>
  <c r="BK46" i="80"/>
  <c r="AP312" i="15"/>
  <c r="AV117" i="15"/>
  <c r="AP77" i="15" l="1"/>
  <c r="BA50" i="7" s="1"/>
  <c r="BA12" i="7"/>
  <c r="BL64" i="84"/>
  <c r="BL46" i="80"/>
  <c r="AQ312" i="15"/>
  <c r="AW117" i="15"/>
  <c r="AQ77" i="15" l="1"/>
  <c r="BB50" i="7" s="1"/>
  <c r="BB12" i="7"/>
  <c r="BM64" i="84"/>
  <c r="BM46" i="80"/>
  <c r="AR312" i="15"/>
  <c r="AX117" i="15"/>
  <c r="AR77" i="15" l="1"/>
  <c r="BC50" i="7" s="1"/>
  <c r="BC12" i="7"/>
  <c r="BN64" i="84"/>
  <c r="BN46" i="80"/>
  <c r="AS312" i="15"/>
  <c r="AY117" i="15"/>
  <c r="AS77" i="15" l="1"/>
  <c r="BD50" i="7" s="1"/>
  <c r="BD12" i="7"/>
  <c r="BO64" i="84"/>
  <c r="BO46" i="80"/>
  <c r="AT312" i="15"/>
  <c r="AZ117" i="15"/>
  <c r="AT77" i="15" l="1"/>
  <c r="BE50" i="7" s="1"/>
  <c r="BE12" i="7"/>
  <c r="BP64" i="84"/>
  <c r="BQ64" i="84" s="1"/>
  <c r="BP46" i="80"/>
  <c r="BQ46" i="80" s="1"/>
  <c r="AU312" i="15"/>
  <c r="BA117" i="15"/>
  <c r="AU77" i="15" l="1"/>
  <c r="BF50" i="7" s="1"/>
  <c r="BF12" i="7"/>
  <c r="BR64" i="84"/>
  <c r="BR46" i="80"/>
  <c r="AV312" i="15"/>
  <c r="BB117" i="15"/>
  <c r="AV77" i="15" l="1"/>
  <c r="BG50" i="7" s="1"/>
  <c r="BG12" i="7"/>
  <c r="BS64" i="84"/>
  <c r="BS46" i="80"/>
  <c r="AW312" i="15"/>
  <c r="AW77" i="15" l="1"/>
  <c r="BH50" i="7" s="1"/>
  <c r="BH12" i="7"/>
  <c r="BT64" i="84"/>
  <c r="BT46" i="80"/>
  <c r="AX312" i="15"/>
  <c r="AX77" i="15" l="1"/>
  <c r="BI50" i="7" s="1"/>
  <c r="BI12" i="7"/>
  <c r="BU64" i="84"/>
  <c r="BU46" i="80"/>
  <c r="AY312" i="15"/>
  <c r="AY77" i="15" l="1"/>
  <c r="BJ50" i="7" s="1"/>
  <c r="BJ12" i="7"/>
  <c r="BV64" i="84"/>
  <c r="BV46" i="80"/>
  <c r="AZ312" i="15"/>
  <c r="AZ77" i="15" l="1"/>
  <c r="BK50" i="7" s="1"/>
  <c r="BK12" i="7"/>
  <c r="BW64" i="84"/>
  <c r="BW46" i="80"/>
  <c r="BA312" i="15"/>
  <c r="BA77" i="15" l="1"/>
  <c r="BL50" i="7" s="1"/>
  <c r="BL12" i="7"/>
  <c r="BX64" i="84"/>
  <c r="BX46" i="80"/>
  <c r="BB312" i="15"/>
  <c r="BB77" i="15" l="1"/>
  <c r="BM50" i="7" s="1"/>
  <c r="BM12" i="7"/>
  <c r="BY64" i="84"/>
  <c r="BY46" i="80"/>
  <c r="BC312" i="15"/>
  <c r="BC77" i="15" l="1"/>
  <c r="BN50" i="7" s="1"/>
  <c r="BN12" i="7"/>
  <c r="BZ64" i="84"/>
  <c r="BZ46" i="80"/>
  <c r="BD312" i="15"/>
  <c r="BD77" i="15" l="1"/>
  <c r="BO50" i="7" s="1"/>
  <c r="BO12" i="7"/>
  <c r="CA64" i="84"/>
  <c r="CA46" i="80"/>
  <c r="BE312" i="15"/>
  <c r="BE77" i="15" l="1"/>
  <c r="BP50" i="7" s="1"/>
  <c r="BP12" i="7"/>
  <c r="CB64" i="84"/>
  <c r="CB46" i="80"/>
  <c r="BF312" i="15"/>
  <c r="BF77" i="15" l="1"/>
  <c r="BQ50" i="7" s="1"/>
  <c r="BQ12" i="7"/>
  <c r="CC64" i="84"/>
  <c r="CD64" i="84" s="1"/>
  <c r="CC46" i="80"/>
  <c r="CD46" i="80" s="1"/>
  <c r="BG312" i="15"/>
  <c r="BG77" i="15" l="1"/>
  <c r="BR50" i="7" s="1"/>
  <c r="BR12" i="7"/>
  <c r="BH312" i="15"/>
  <c r="BH77" i="15" l="1"/>
  <c r="BS50" i="7" s="1"/>
  <c r="BS12" i="7"/>
  <c r="BI312" i="15"/>
  <c r="BI77" i="15" l="1"/>
  <c r="BT50" i="7" s="1"/>
  <c r="BT12" i="7"/>
  <c r="BJ312" i="15"/>
  <c r="BJ77" i="15" l="1"/>
  <c r="BU50" i="7" s="1"/>
  <c r="BU12" i="7"/>
  <c r="BK312" i="15"/>
  <c r="BK77" i="15" l="1"/>
  <c r="BV50" i="7" s="1"/>
  <c r="BV12" i="7"/>
  <c r="BL312" i="15"/>
  <c r="BL77" i="15" l="1"/>
  <c r="BW50" i="7" s="1"/>
  <c r="BW12" i="7"/>
  <c r="BM312" i="15"/>
  <c r="BM77" i="15" l="1"/>
  <c r="BX50" i="7" s="1"/>
  <c r="BX12" i="7"/>
  <c r="BN312" i="15"/>
  <c r="BN77" i="15" l="1"/>
  <c r="BY50" i="7" s="1"/>
  <c r="BY12" i="7"/>
  <c r="P318" i="7"/>
  <c r="O318" i="7"/>
  <c r="N318" i="7"/>
  <c r="M318" i="7"/>
  <c r="L318" i="7"/>
  <c r="K318" i="7"/>
  <c r="J318" i="7"/>
  <c r="I318" i="7"/>
  <c r="H318" i="7"/>
  <c r="G318" i="7"/>
  <c r="P316" i="7"/>
  <c r="O85" i="80" s="1"/>
  <c r="O316" i="7"/>
  <c r="N316" i="7"/>
  <c r="M316" i="7"/>
  <c r="L316" i="7"/>
  <c r="K316" i="7"/>
  <c r="J316" i="7"/>
  <c r="I85" i="80" s="1"/>
  <c r="I316" i="7"/>
  <c r="H85" i="80" s="1"/>
  <c r="H316" i="7"/>
  <c r="G85" i="80" s="1"/>
  <c r="G316" i="7"/>
  <c r="F85" i="80" s="1"/>
  <c r="F318" i="7"/>
  <c r="F316" i="7"/>
  <c r="K68" i="80"/>
  <c r="H68" i="80"/>
  <c r="E77" i="84"/>
  <c r="E76" i="84"/>
  <c r="E73" i="84"/>
  <c r="E62" i="84"/>
  <c r="E60" i="84"/>
  <c r="F224" i="7"/>
  <c r="F223" i="7"/>
  <c r="F222" i="7"/>
  <c r="F221" i="7"/>
  <c r="D41" i="86" s="1"/>
  <c r="F220" i="7"/>
  <c r="D40" i="86" s="1"/>
  <c r="I51" i="84"/>
  <c r="I25" i="86" s="1"/>
  <c r="H51" i="84"/>
  <c r="H25" i="86" s="1"/>
  <c r="L85" i="80" l="1"/>
  <c r="E85" i="80"/>
  <c r="D32" i="86" s="1"/>
  <c r="M85" i="80"/>
  <c r="F88" i="80"/>
  <c r="E32" i="86"/>
  <c r="N85" i="80"/>
  <c r="L88" i="80"/>
  <c r="M32" i="86"/>
  <c r="G88" i="80"/>
  <c r="F32" i="86"/>
  <c r="I88" i="80"/>
  <c r="I32" i="86"/>
  <c r="H88" i="80"/>
  <c r="H32" i="86"/>
  <c r="O88" i="80"/>
  <c r="Q32" i="86"/>
  <c r="D42" i="86"/>
  <c r="J85" i="80"/>
  <c r="K85" i="80"/>
  <c r="T297" i="7"/>
  <c r="G86" i="84"/>
  <c r="G68" i="80"/>
  <c r="O86" i="84"/>
  <c r="O68" i="80"/>
  <c r="I68" i="80"/>
  <c r="J68" i="80"/>
  <c r="L68" i="80"/>
  <c r="M68" i="80"/>
  <c r="F68" i="80"/>
  <c r="N68" i="80"/>
  <c r="H73" i="84"/>
  <c r="H55" i="80"/>
  <c r="L76" i="84"/>
  <c r="L58" i="80"/>
  <c r="N62" i="84"/>
  <c r="N44" i="80"/>
  <c r="K71" i="84"/>
  <c r="K53" i="80"/>
  <c r="I73" i="84"/>
  <c r="I55" i="80"/>
  <c r="M76" i="84"/>
  <c r="M58" i="80"/>
  <c r="K77" i="84"/>
  <c r="K59" i="80"/>
  <c r="J77" i="84"/>
  <c r="J59" i="80"/>
  <c r="M60" i="84"/>
  <c r="M42" i="80"/>
  <c r="G62" i="84"/>
  <c r="G44" i="80"/>
  <c r="O62" i="84"/>
  <c r="O44" i="80"/>
  <c r="L71" i="84"/>
  <c r="L53" i="80"/>
  <c r="J73" i="84"/>
  <c r="J55" i="80"/>
  <c r="F76" i="84"/>
  <c r="F58" i="80"/>
  <c r="N76" i="84"/>
  <c r="N58" i="80"/>
  <c r="L77" i="84"/>
  <c r="L59" i="80"/>
  <c r="F60" i="84"/>
  <c r="F42" i="80"/>
  <c r="N60" i="84"/>
  <c r="N42" i="80"/>
  <c r="H62" i="84"/>
  <c r="H44" i="80"/>
  <c r="E71" i="84"/>
  <c r="E53" i="80"/>
  <c r="M71" i="84"/>
  <c r="M53" i="80"/>
  <c r="K73" i="84"/>
  <c r="K55" i="80"/>
  <c r="G76" i="84"/>
  <c r="G58" i="80"/>
  <c r="O76" i="84"/>
  <c r="O58" i="80"/>
  <c r="M77" i="84"/>
  <c r="M59" i="80"/>
  <c r="K60" i="84"/>
  <c r="K42" i="80"/>
  <c r="F62" i="84"/>
  <c r="F44" i="80"/>
  <c r="G60" i="84"/>
  <c r="G42" i="80"/>
  <c r="O60" i="84"/>
  <c r="O42" i="80"/>
  <c r="I62" i="84"/>
  <c r="I44" i="80"/>
  <c r="F71" i="84"/>
  <c r="F53" i="80"/>
  <c r="N71" i="84"/>
  <c r="N53" i="80"/>
  <c r="L73" i="84"/>
  <c r="L55" i="80"/>
  <c r="H76" i="84"/>
  <c r="H58" i="80"/>
  <c r="F77" i="84"/>
  <c r="F59" i="80"/>
  <c r="N77" i="84"/>
  <c r="N59" i="80"/>
  <c r="J71" i="84"/>
  <c r="J53" i="80"/>
  <c r="L60" i="84"/>
  <c r="L42" i="80"/>
  <c r="H60" i="84"/>
  <c r="H42" i="80"/>
  <c r="J62" i="84"/>
  <c r="J44" i="80"/>
  <c r="G71" i="84"/>
  <c r="G53" i="80"/>
  <c r="O71" i="84"/>
  <c r="O53" i="80"/>
  <c r="M73" i="84"/>
  <c r="M55" i="80"/>
  <c r="I76" i="84"/>
  <c r="I58" i="80"/>
  <c r="G77" i="84"/>
  <c r="G59" i="80"/>
  <c r="O77" i="84"/>
  <c r="O59" i="80"/>
  <c r="M62" i="84"/>
  <c r="M44" i="80"/>
  <c r="I60" i="84"/>
  <c r="I42" i="80"/>
  <c r="K62" i="84"/>
  <c r="K44" i="80"/>
  <c r="H71" i="84"/>
  <c r="H53" i="80"/>
  <c r="F73" i="84"/>
  <c r="F55" i="80"/>
  <c r="N73" i="84"/>
  <c r="N55" i="80"/>
  <c r="J76" i="84"/>
  <c r="J58" i="80"/>
  <c r="H77" i="84"/>
  <c r="H59" i="80"/>
  <c r="J60" i="84"/>
  <c r="J42" i="80"/>
  <c r="L62" i="84"/>
  <c r="L44" i="80"/>
  <c r="I71" i="84"/>
  <c r="I53" i="80"/>
  <c r="G73" i="84"/>
  <c r="G55" i="80"/>
  <c r="O73" i="84"/>
  <c r="O55" i="80"/>
  <c r="K76" i="84"/>
  <c r="K58" i="80"/>
  <c r="I77" i="84"/>
  <c r="I59" i="80"/>
  <c r="G51" i="84"/>
  <c r="F25" i="86" s="1"/>
  <c r="J51" i="84"/>
  <c r="J25" i="86" s="1"/>
  <c r="K25" i="86" s="1"/>
  <c r="E51" i="84"/>
  <c r="D25" i="86" s="1"/>
  <c r="E33" i="80"/>
  <c r="F51" i="84"/>
  <c r="E25" i="86" s="1"/>
  <c r="H86" i="84"/>
  <c r="I33" i="80"/>
  <c r="I86" i="84"/>
  <c r="K86" i="84"/>
  <c r="J33" i="80"/>
  <c r="L86" i="84"/>
  <c r="G33" i="80"/>
  <c r="J86" i="84"/>
  <c r="E86" i="84"/>
  <c r="M86" i="84"/>
  <c r="H33" i="80"/>
  <c r="F33" i="80"/>
  <c r="F86" i="84"/>
  <c r="N86" i="84"/>
  <c r="E58" i="80"/>
  <c r="E59" i="80"/>
  <c r="E44" i="80"/>
  <c r="E42" i="80"/>
  <c r="E55" i="80"/>
  <c r="E68" i="80"/>
  <c r="E88" i="80" l="1"/>
  <c r="G25" i="86"/>
  <c r="K88" i="80"/>
  <c r="L32" i="86"/>
  <c r="J88" i="80"/>
  <c r="J32" i="86"/>
  <c r="K32" i="86" s="1"/>
  <c r="G32" i="86"/>
  <c r="N88" i="80"/>
  <c r="P32" i="86"/>
  <c r="M88" i="80"/>
  <c r="N32" i="86"/>
  <c r="Q85" i="80"/>
  <c r="Q88" i="80" s="1"/>
  <c r="U297" i="7"/>
  <c r="L60" i="80"/>
  <c r="K60" i="80"/>
  <c r="N78" i="84"/>
  <c r="L78" i="84"/>
  <c r="K78" i="84"/>
  <c r="N60" i="80"/>
  <c r="F60" i="80"/>
  <c r="F78" i="84"/>
  <c r="H60" i="80"/>
  <c r="O60" i="80"/>
  <c r="O78" i="84"/>
  <c r="I60" i="80"/>
  <c r="G60" i="80"/>
  <c r="J60" i="80"/>
  <c r="M60" i="80"/>
  <c r="I78" i="84"/>
  <c r="G78" i="84"/>
  <c r="J78" i="84"/>
  <c r="M78" i="84"/>
  <c r="H78" i="84"/>
  <c r="G41" i="84"/>
  <c r="F20" i="86" s="1"/>
  <c r="N41" i="84"/>
  <c r="P20" i="86" s="1"/>
  <c r="O41" i="84"/>
  <c r="Q20" i="86" s="1"/>
  <c r="J42" i="84"/>
  <c r="J21" i="86" s="1"/>
  <c r="H41" i="84"/>
  <c r="H20" i="86" s="1"/>
  <c r="L42" i="84"/>
  <c r="M21" i="86" s="1"/>
  <c r="F41" i="84"/>
  <c r="E20" i="86" s="1"/>
  <c r="I41" i="84"/>
  <c r="I20" i="86" s="1"/>
  <c r="E42" i="84"/>
  <c r="D21" i="86" s="1"/>
  <c r="M42" i="84"/>
  <c r="N21" i="86" s="1"/>
  <c r="E41" i="84"/>
  <c r="D20" i="86" s="1"/>
  <c r="J41" i="84"/>
  <c r="J20" i="86" s="1"/>
  <c r="J22" i="86" s="1"/>
  <c r="F42" i="84"/>
  <c r="E21" i="86" s="1"/>
  <c r="N42" i="84"/>
  <c r="P21" i="86" s="1"/>
  <c r="S21" i="86" s="1"/>
  <c r="K42" i="84"/>
  <c r="L21" i="86" s="1"/>
  <c r="K41" i="84"/>
  <c r="L20" i="86" s="1"/>
  <c r="G42" i="84"/>
  <c r="F21" i="86" s="1"/>
  <c r="O42" i="84"/>
  <c r="Q21" i="86" s="1"/>
  <c r="H42" i="84"/>
  <c r="H21" i="86" s="1"/>
  <c r="L41" i="84"/>
  <c r="M20" i="86" s="1"/>
  <c r="M41" i="84"/>
  <c r="N20" i="86" s="1"/>
  <c r="N22" i="86" s="1"/>
  <c r="I42" i="84"/>
  <c r="I21" i="86" s="1"/>
  <c r="F24" i="80"/>
  <c r="G25" i="80"/>
  <c r="L21" i="80"/>
  <c r="F23" i="80"/>
  <c r="G22" i="80"/>
  <c r="O22" i="80"/>
  <c r="O24" i="80"/>
  <c r="H25" i="80"/>
  <c r="H24" i="80"/>
  <c r="I25" i="80"/>
  <c r="K26" i="80"/>
  <c r="K20" i="80"/>
  <c r="K91" i="80" s="1"/>
  <c r="H23" i="80"/>
  <c r="I22" i="80"/>
  <c r="I24" i="80"/>
  <c r="J25" i="80"/>
  <c r="G21" i="80"/>
  <c r="O21" i="80"/>
  <c r="L26" i="80"/>
  <c r="N22" i="80"/>
  <c r="O25" i="80"/>
  <c r="J20" i="80"/>
  <c r="J91" i="80" s="1"/>
  <c r="L20" i="80"/>
  <c r="L91" i="80" s="1"/>
  <c r="I23" i="80"/>
  <c r="J22" i="80"/>
  <c r="J24" i="80"/>
  <c r="K25" i="80"/>
  <c r="H21" i="80"/>
  <c r="M26" i="80"/>
  <c r="Q86" i="84"/>
  <c r="H20" i="80"/>
  <c r="H91" i="80" s="1"/>
  <c r="F22" i="80"/>
  <c r="I26" i="80"/>
  <c r="I20" i="80"/>
  <c r="I91" i="80" s="1"/>
  <c r="G23" i="80"/>
  <c r="F21" i="80"/>
  <c r="M20" i="80"/>
  <c r="M91" i="80" s="1"/>
  <c r="J23" i="80"/>
  <c r="K22" i="80"/>
  <c r="K24" i="80"/>
  <c r="L25" i="80"/>
  <c r="I21" i="80"/>
  <c r="F26" i="80"/>
  <c r="N26" i="80"/>
  <c r="M23" i="80"/>
  <c r="N24" i="80"/>
  <c r="N23" i="80"/>
  <c r="G24" i="80"/>
  <c r="J26" i="80"/>
  <c r="F20" i="80"/>
  <c r="F91" i="80" s="1"/>
  <c r="N20" i="80"/>
  <c r="N91" i="80" s="1"/>
  <c r="K23" i="80"/>
  <c r="L22" i="80"/>
  <c r="L24" i="80"/>
  <c r="M25" i="80"/>
  <c r="J21" i="80"/>
  <c r="G26" i="80"/>
  <c r="O26" i="80"/>
  <c r="M21" i="80"/>
  <c r="O23" i="80"/>
  <c r="H22" i="80"/>
  <c r="N21" i="80"/>
  <c r="G20" i="80"/>
  <c r="G91" i="80" s="1"/>
  <c r="O20" i="80"/>
  <c r="O91" i="80" s="1"/>
  <c r="L23" i="80"/>
  <c r="M22" i="80"/>
  <c r="M24" i="80"/>
  <c r="F25" i="80"/>
  <c r="N25" i="80"/>
  <c r="K21" i="80"/>
  <c r="H26" i="80"/>
  <c r="E22" i="80"/>
  <c r="E25" i="80"/>
  <c r="E21" i="80"/>
  <c r="Q68" i="80"/>
  <c r="E20" i="80"/>
  <c r="E91" i="80" s="1"/>
  <c r="E23" i="80"/>
  <c r="E26" i="80"/>
  <c r="E24" i="80"/>
  <c r="AH38" i="28"/>
  <c r="AG38" i="28"/>
  <c r="AF38" i="28"/>
  <c r="AE38" i="28"/>
  <c r="AD38" i="28"/>
  <c r="AH37" i="28"/>
  <c r="AG37" i="28"/>
  <c r="AF37" i="28"/>
  <c r="AE37" i="28"/>
  <c r="AD37" i="28"/>
  <c r="AH36" i="28"/>
  <c r="AG36" i="28"/>
  <c r="AF36" i="28"/>
  <c r="AE36" i="28"/>
  <c r="AD36" i="28"/>
  <c r="AH35" i="28"/>
  <c r="AG35" i="28"/>
  <c r="AF35" i="28"/>
  <c r="AE35" i="28"/>
  <c r="AD35" i="28"/>
  <c r="AH34" i="28"/>
  <c r="AG34" i="28"/>
  <c r="AF34" i="28"/>
  <c r="AE34" i="28"/>
  <c r="AD34" i="28"/>
  <c r="AH33" i="28"/>
  <c r="AG33" i="28"/>
  <c r="AF33" i="28"/>
  <c r="AE33" i="28"/>
  <c r="AD33" i="28"/>
  <c r="AH32" i="28"/>
  <c r="AG32" i="28"/>
  <c r="AF32" i="28"/>
  <c r="AE32" i="28"/>
  <c r="AD32" i="28"/>
  <c r="AH31" i="28"/>
  <c r="AG31" i="28"/>
  <c r="AF31" i="28"/>
  <c r="AE31" i="28"/>
  <c r="AD31" i="28"/>
  <c r="AH30" i="28"/>
  <c r="AG30" i="28"/>
  <c r="AF30" i="28"/>
  <c r="AE30" i="28"/>
  <c r="AH29" i="28"/>
  <c r="AG29" i="28"/>
  <c r="AF29" i="28"/>
  <c r="AE29" i="28"/>
  <c r="AD29" i="28"/>
  <c r="AH28" i="28"/>
  <c r="AG28" i="28"/>
  <c r="AF28" i="28"/>
  <c r="AE28" i="28"/>
  <c r="AD28" i="28"/>
  <c r="AH27" i="28"/>
  <c r="AG27" i="28"/>
  <c r="AF27" i="28"/>
  <c r="AE27" i="28"/>
  <c r="AD27" i="28"/>
  <c r="AH26" i="28"/>
  <c r="AG26" i="28"/>
  <c r="AF26" i="28"/>
  <c r="AE26" i="28"/>
  <c r="AD26" i="28"/>
  <c r="AH25" i="28"/>
  <c r="AG25" i="28"/>
  <c r="AF25" i="28"/>
  <c r="AE25" i="28"/>
  <c r="AD25" i="28"/>
  <c r="AH24" i="28"/>
  <c r="AG24" i="28"/>
  <c r="AF24" i="28"/>
  <c r="AE24" i="28"/>
  <c r="AD24" i="28"/>
  <c r="AH23" i="28"/>
  <c r="AG23" i="28"/>
  <c r="AF23" i="28"/>
  <c r="AE23" i="28"/>
  <c r="AD23" i="28"/>
  <c r="AH22" i="28"/>
  <c r="AG22" i="28"/>
  <c r="AF22" i="28"/>
  <c r="AE22" i="28"/>
  <c r="AD22" i="28"/>
  <c r="AH21" i="28"/>
  <c r="AG21" i="28"/>
  <c r="AF21" i="28"/>
  <c r="AE21" i="28"/>
  <c r="AD21" i="28"/>
  <c r="AH20" i="28"/>
  <c r="AG20" i="28"/>
  <c r="AF20" i="28"/>
  <c r="AE20" i="28"/>
  <c r="AD20" i="28"/>
  <c r="AH19" i="28"/>
  <c r="AG19" i="28"/>
  <c r="AF19" i="28"/>
  <c r="AE19" i="28"/>
  <c r="AD19" i="28"/>
  <c r="AH18" i="28"/>
  <c r="AG18" i="28"/>
  <c r="AF18" i="28"/>
  <c r="AE18" i="28"/>
  <c r="AD18" i="28"/>
  <c r="AH17" i="28"/>
  <c r="AG17" i="28"/>
  <c r="AF17" i="28"/>
  <c r="AE17" i="28"/>
  <c r="AD17" i="28"/>
  <c r="AH16" i="28"/>
  <c r="AG16" i="28"/>
  <c r="AF16" i="28"/>
  <c r="AE16" i="28"/>
  <c r="AD16" i="28"/>
  <c r="AH15" i="28"/>
  <c r="AG15" i="28"/>
  <c r="AF15" i="28"/>
  <c r="AE15" i="28"/>
  <c r="AD15" i="28"/>
  <c r="AH14" i="28"/>
  <c r="AG14" i="28"/>
  <c r="AF14" i="28"/>
  <c r="AE14" i="28"/>
  <c r="AD14" i="28"/>
  <c r="AH13" i="28"/>
  <c r="AG13" i="28"/>
  <c r="AF13" i="28"/>
  <c r="AE13" i="28"/>
  <c r="AD13" i="28"/>
  <c r="AH12" i="28"/>
  <c r="AG12" i="28"/>
  <c r="AF12" i="28"/>
  <c r="AE12" i="28"/>
  <c r="AD12" i="28"/>
  <c r="AH11" i="28"/>
  <c r="AG11" i="28"/>
  <c r="AF11" i="28"/>
  <c r="AE11" i="28"/>
  <c r="AD11" i="28"/>
  <c r="AH10" i="28"/>
  <c r="AG10" i="28"/>
  <c r="AF10" i="28"/>
  <c r="AE10" i="28"/>
  <c r="AD10" i="28"/>
  <c r="AH9" i="28"/>
  <c r="AG9" i="28"/>
  <c r="AF9" i="28"/>
  <c r="AE9" i="28"/>
  <c r="AD9" i="28"/>
  <c r="AD8" i="28"/>
  <c r="AI9" i="26"/>
  <c r="AH9" i="26"/>
  <c r="AG9" i="26"/>
  <c r="AF9" i="26"/>
  <c r="AE83" i="26"/>
  <c r="AE82" i="26"/>
  <c r="AE81" i="26"/>
  <c r="AE80" i="26"/>
  <c r="AE79" i="26"/>
  <c r="AE78" i="26"/>
  <c r="AE77" i="26"/>
  <c r="AE76" i="26"/>
  <c r="AE75" i="26"/>
  <c r="AE74" i="26"/>
  <c r="AE73" i="26"/>
  <c r="AE72" i="26"/>
  <c r="AE71" i="26"/>
  <c r="AE70" i="26"/>
  <c r="AE67" i="26"/>
  <c r="AE66" i="26"/>
  <c r="AE65" i="26"/>
  <c r="AE64" i="26"/>
  <c r="AE63" i="26"/>
  <c r="AE62" i="26"/>
  <c r="AE61" i="26"/>
  <c r="AE60" i="26"/>
  <c r="AE59" i="26"/>
  <c r="AE58" i="26"/>
  <c r="AE57" i="26"/>
  <c r="AE56" i="26"/>
  <c r="AE55" i="26"/>
  <c r="AE54" i="26"/>
  <c r="AE53" i="26"/>
  <c r="AE52" i="26"/>
  <c r="AE51" i="26"/>
  <c r="AE50" i="26"/>
  <c r="AE45" i="26"/>
  <c r="AE44" i="26"/>
  <c r="AE43" i="26"/>
  <c r="AE42" i="26"/>
  <c r="AE41" i="26"/>
  <c r="AE40" i="26"/>
  <c r="AE39" i="26"/>
  <c r="AE38" i="26"/>
  <c r="AE37" i="26"/>
  <c r="AE36" i="26"/>
  <c r="AE35" i="26"/>
  <c r="AE33" i="26"/>
  <c r="AE32" i="26"/>
  <c r="AE31" i="26"/>
  <c r="AE30" i="26"/>
  <c r="AE29" i="26"/>
  <c r="AE28" i="26"/>
  <c r="AE27" i="26"/>
  <c r="AE26" i="26"/>
  <c r="AE25" i="26"/>
  <c r="AE24" i="26"/>
  <c r="AE23" i="26"/>
  <c r="AE22" i="26"/>
  <c r="AE21" i="26"/>
  <c r="AE20" i="26"/>
  <c r="AE19" i="26"/>
  <c r="AE18" i="26"/>
  <c r="AE17" i="26"/>
  <c r="AE16" i="26"/>
  <c r="AE15" i="26"/>
  <c r="AE14" i="26"/>
  <c r="AE13" i="26"/>
  <c r="AE12" i="26"/>
  <c r="AE11" i="26"/>
  <c r="AE10" i="26"/>
  <c r="AE9" i="26"/>
  <c r="AH8" i="27"/>
  <c r="AG8" i="27"/>
  <c r="AF8" i="27"/>
  <c r="AE8" i="27"/>
  <c r="O21" i="86" l="1"/>
  <c r="M22" i="86"/>
  <c r="H22" i="86"/>
  <c r="E22" i="86"/>
  <c r="K20" i="86"/>
  <c r="I22" i="86"/>
  <c r="K21" i="86"/>
  <c r="G20" i="86"/>
  <c r="D22" i="86"/>
  <c r="Q22" i="86"/>
  <c r="O20" i="86"/>
  <c r="O22" i="86" s="1"/>
  <c r="L22" i="86"/>
  <c r="S20" i="86"/>
  <c r="S22" i="86" s="1"/>
  <c r="P22" i="86"/>
  <c r="S32" i="86"/>
  <c r="G21" i="86"/>
  <c r="F22" i="86"/>
  <c r="O32" i="86"/>
  <c r="Q91" i="80"/>
  <c r="G43" i="84"/>
  <c r="G45" i="84" s="1"/>
  <c r="L43" i="84"/>
  <c r="L45" i="84" s="1"/>
  <c r="V297" i="7"/>
  <c r="J43" i="84"/>
  <c r="J45" i="84" s="1"/>
  <c r="O43" i="84"/>
  <c r="O45" i="84" s="1"/>
  <c r="N43" i="84"/>
  <c r="N45" i="84" s="1"/>
  <c r="K43" i="84"/>
  <c r="K45" i="84" s="1"/>
  <c r="Q42" i="84"/>
  <c r="I43" i="84"/>
  <c r="I45" i="84" s="1"/>
  <c r="M43" i="84"/>
  <c r="M45" i="84" s="1"/>
  <c r="F43" i="84"/>
  <c r="F45" i="84" s="1"/>
  <c r="E43" i="84"/>
  <c r="E45" i="84" s="1"/>
  <c r="Q41" i="84"/>
  <c r="H43" i="84"/>
  <c r="H45" i="84" s="1"/>
  <c r="O27" i="80"/>
  <c r="H27" i="80"/>
  <c r="M27" i="80"/>
  <c r="I27" i="80"/>
  <c r="J27" i="80"/>
  <c r="F27" i="80"/>
  <c r="G27" i="80"/>
  <c r="K27" i="80"/>
  <c r="L27" i="80"/>
  <c r="N27" i="80"/>
  <c r="Q22" i="80"/>
  <c r="Q21" i="80"/>
  <c r="Q25" i="80"/>
  <c r="AI31" i="28"/>
  <c r="AI15" i="28"/>
  <c r="AI38" i="28"/>
  <c r="T290" i="7"/>
  <c r="Q20" i="80"/>
  <c r="Q23" i="80"/>
  <c r="AJ9" i="26"/>
  <c r="Q24" i="80"/>
  <c r="E27" i="80"/>
  <c r="Q26" i="80"/>
  <c r="AI12" i="28"/>
  <c r="AI13" i="28"/>
  <c r="AI20" i="28"/>
  <c r="AI21" i="28"/>
  <c r="AI28" i="28"/>
  <c r="AI29" i="28"/>
  <c r="AI36" i="28"/>
  <c r="AI37" i="28"/>
  <c r="AI23" i="28"/>
  <c r="AI10" i="28"/>
  <c r="AI18" i="28"/>
  <c r="AI26" i="28"/>
  <c r="AI34" i="28"/>
  <c r="AI11" i="28"/>
  <c r="AI19" i="28"/>
  <c r="AI27" i="28"/>
  <c r="AI35" i="28"/>
  <c r="AI16" i="28"/>
  <c r="AI17" i="28"/>
  <c r="AI24" i="28"/>
  <c r="AI25" i="28"/>
  <c r="AI32" i="28"/>
  <c r="AI33" i="28"/>
  <c r="AI14" i="28"/>
  <c r="AI22" i="28"/>
  <c r="AI30" i="28"/>
  <c r="T20" i="86" l="1"/>
  <c r="G22" i="86"/>
  <c r="T32" i="86"/>
  <c r="T21" i="86"/>
  <c r="K22" i="86"/>
  <c r="W297" i="7"/>
  <c r="Q43" i="84"/>
  <c r="Q45" i="84" s="1"/>
  <c r="Q27" i="80"/>
  <c r="U290" i="7"/>
  <c r="T22" i="86" l="1"/>
  <c r="X297" i="7"/>
  <c r="V290" i="7"/>
  <c r="Y297" i="7" l="1"/>
  <c r="W290" i="7"/>
  <c r="Z297" i="7" l="1"/>
  <c r="X290" i="7"/>
  <c r="AA297" i="7" l="1"/>
  <c r="Y290" i="7"/>
  <c r="AB297" i="7" l="1"/>
  <c r="Z290" i="7"/>
  <c r="AC297" i="7" l="1"/>
  <c r="AA290" i="7"/>
  <c r="AD297" i="7" l="1"/>
  <c r="AB290" i="7"/>
  <c r="O6" i="26"/>
  <c r="P6" i="26"/>
  <c r="Q6" i="26"/>
  <c r="G6" i="26"/>
  <c r="H6" i="26"/>
  <c r="I6" i="26"/>
  <c r="J6" i="26"/>
  <c r="K6" i="26"/>
  <c r="L6" i="26"/>
  <c r="M6" i="26"/>
  <c r="N6" i="26"/>
  <c r="F6" i="26"/>
  <c r="AE297" i="7" l="1"/>
  <c r="AC290" i="7"/>
  <c r="AE8" i="26"/>
  <c r="AF297" i="7" l="1"/>
  <c r="AD290" i="7"/>
  <c r="AG297" i="7" l="1"/>
  <c r="AE290" i="7"/>
  <c r="AH297" i="7" l="1"/>
  <c r="AF290" i="7"/>
  <c r="AI297" i="7" l="1"/>
  <c r="AG290" i="7"/>
  <c r="AI9" i="28"/>
  <c r="AJ297" i="7" l="1"/>
  <c r="AH290" i="7"/>
  <c r="AK297" i="7" l="1"/>
  <c r="AI290" i="7"/>
  <c r="AL297" i="7" l="1"/>
  <c r="AJ290" i="7"/>
  <c r="AM297" i="7" l="1"/>
  <c r="AK290" i="7"/>
  <c r="AN297" i="7" l="1"/>
  <c r="AL290" i="7"/>
  <c r="AO297" i="7" l="1"/>
  <c r="AM290" i="7"/>
  <c r="AP297" i="7" l="1"/>
  <c r="AN290" i="7"/>
  <c r="AQ297" i="7" l="1"/>
  <c r="AO290" i="7"/>
  <c r="AR297" i="7" l="1"/>
  <c r="AP290" i="7"/>
  <c r="AS297" i="7" l="1"/>
  <c r="AQ290" i="7"/>
  <c r="AT297" i="7" l="1"/>
  <c r="AR290" i="7"/>
  <c r="AU297" i="7" l="1"/>
  <c r="AS290" i="7"/>
  <c r="D65" i="15"/>
  <c r="D64" i="15"/>
  <c r="D63" i="15"/>
  <c r="D59" i="15"/>
  <c r="D58" i="15"/>
  <c r="D57" i="15"/>
  <c r="F74" i="21"/>
  <c r="F73" i="21"/>
  <c r="F69" i="21"/>
  <c r="F68" i="21"/>
  <c r="F67" i="21"/>
  <c r="AV297" i="7" l="1"/>
  <c r="AT290" i="7"/>
  <c r="AW297" i="7" l="1"/>
  <c r="AU290" i="7"/>
  <c r="F34" i="21"/>
  <c r="F51" i="21"/>
  <c r="AX297" i="7" l="1"/>
  <c r="AV290" i="7"/>
  <c r="AY297" i="7" l="1"/>
  <c r="AW290" i="7"/>
  <c r="GT26" i="21"/>
  <c r="GU26" i="21"/>
  <c r="GT27" i="21"/>
  <c r="GU27" i="21"/>
  <c r="GT33" i="21"/>
  <c r="GU33" i="21"/>
  <c r="BX34" i="21"/>
  <c r="J34" i="21"/>
  <c r="K34" i="21"/>
  <c r="L34" i="21"/>
  <c r="M34" i="21"/>
  <c r="N34" i="21"/>
  <c r="O34" i="21"/>
  <c r="P34" i="21"/>
  <c r="Q34" i="21"/>
  <c r="R34" i="21"/>
  <c r="S34" i="21"/>
  <c r="T34" i="21"/>
  <c r="U34" i="21"/>
  <c r="V34" i="21"/>
  <c r="W34" i="21"/>
  <c r="X34" i="21"/>
  <c r="Y34" i="21"/>
  <c r="Z34" i="21"/>
  <c r="AA34" i="21"/>
  <c r="AB34" i="21"/>
  <c r="AC34" i="21"/>
  <c r="AD34" i="21"/>
  <c r="AE34" i="21"/>
  <c r="AF34" i="21"/>
  <c r="AG34" i="21"/>
  <c r="BR34" i="21"/>
  <c r="BS34" i="21"/>
  <c r="F21" i="21"/>
  <c r="AZ297" i="7" l="1"/>
  <c r="AX290" i="7"/>
  <c r="GU34" i="21"/>
  <c r="GT34" i="21"/>
  <c r="BA297" i="7" l="1"/>
  <c r="AY290" i="7"/>
  <c r="M50" i="22"/>
  <c r="BB297" i="7" l="1"/>
  <c r="AZ290" i="7"/>
  <c r="F39" i="22"/>
  <c r="BC297" i="7" l="1"/>
  <c r="BA290" i="7"/>
  <c r="BP4" i="6"/>
  <c r="BO87" i="6"/>
  <c r="C274" i="6"/>
  <c r="C271" i="6"/>
  <c r="C270" i="6"/>
  <c r="C269" i="6"/>
  <c r="C268" i="6"/>
  <c r="C267" i="6"/>
  <c r="C264" i="6"/>
  <c r="C263" i="6"/>
  <c r="C262" i="6"/>
  <c r="C261" i="6"/>
  <c r="C260" i="6"/>
  <c r="C256" i="6"/>
  <c r="C255" i="6"/>
  <c r="C254" i="6"/>
  <c r="C253" i="6"/>
  <c r="C249" i="6"/>
  <c r="C248" i="6"/>
  <c r="C247" i="6"/>
  <c r="BH260" i="6" l="1"/>
  <c r="AZ260" i="6"/>
  <c r="AR260" i="6"/>
  <c r="AJ260" i="6"/>
  <c r="AB260" i="6"/>
  <c r="T260" i="6"/>
  <c r="L260" i="6"/>
  <c r="BL260" i="6"/>
  <c r="BC260" i="6"/>
  <c r="AT260" i="6"/>
  <c r="AK260" i="6"/>
  <c r="AA260" i="6"/>
  <c r="R260" i="6"/>
  <c r="I260" i="6"/>
  <c r="BK260" i="6"/>
  <c r="BB260" i="6"/>
  <c r="AS260" i="6"/>
  <c r="AI260" i="6"/>
  <c r="Z260" i="6"/>
  <c r="Q260" i="6"/>
  <c r="H260" i="6"/>
  <c r="BE260" i="6"/>
  <c r="AQ260" i="6"/>
  <c r="AF260" i="6"/>
  <c r="U260" i="6"/>
  <c r="G260" i="6"/>
  <c r="BJ260" i="6"/>
  <c r="AX260" i="6"/>
  <c r="AM260" i="6"/>
  <c r="Y260" i="6"/>
  <c r="N260" i="6"/>
  <c r="BI260" i="6"/>
  <c r="AW260" i="6"/>
  <c r="AL260" i="6"/>
  <c r="X260" i="6"/>
  <c r="M260" i="6"/>
  <c r="BG260" i="6"/>
  <c r="AV260" i="6"/>
  <c r="AH260" i="6"/>
  <c r="W260" i="6"/>
  <c r="K260" i="6"/>
  <c r="BD260" i="6"/>
  <c r="AE260" i="6"/>
  <c r="BA260" i="6"/>
  <c r="AD260" i="6"/>
  <c r="AY260" i="6"/>
  <c r="AC260" i="6"/>
  <c r="AU260" i="6"/>
  <c r="V260" i="6"/>
  <c r="AP260" i="6"/>
  <c r="S260" i="6"/>
  <c r="BN260" i="6"/>
  <c r="AO260" i="6"/>
  <c r="P260" i="6"/>
  <c r="BM260" i="6"/>
  <c r="AN260" i="6"/>
  <c r="O260" i="6"/>
  <c r="BF260" i="6"/>
  <c r="AG260" i="6"/>
  <c r="J260" i="6"/>
  <c r="BK261" i="6"/>
  <c r="BC261" i="6"/>
  <c r="AU261" i="6"/>
  <c r="AM261" i="6"/>
  <c r="AE261" i="6"/>
  <c r="W261" i="6"/>
  <c r="O261" i="6"/>
  <c r="G261" i="6"/>
  <c r="BF261" i="6"/>
  <c r="AW261" i="6"/>
  <c r="AN261" i="6"/>
  <c r="AD261" i="6"/>
  <c r="U261" i="6"/>
  <c r="L261" i="6"/>
  <c r="BN261" i="6"/>
  <c r="BE261" i="6"/>
  <c r="AV261" i="6"/>
  <c r="AL261" i="6"/>
  <c r="AC261" i="6"/>
  <c r="T261" i="6"/>
  <c r="K261" i="6"/>
  <c r="BG261" i="6"/>
  <c r="AS261" i="6"/>
  <c r="AH261" i="6"/>
  <c r="V261" i="6"/>
  <c r="I261" i="6"/>
  <c r="BD261" i="6"/>
  <c r="AR261" i="6"/>
  <c r="AG261" i="6"/>
  <c r="S261" i="6"/>
  <c r="H261" i="6"/>
  <c r="BM261" i="6"/>
  <c r="BA261" i="6"/>
  <c r="BJ261" i="6"/>
  <c r="AY261" i="6"/>
  <c r="AK261" i="6"/>
  <c r="Z261" i="6"/>
  <c r="N261" i="6"/>
  <c r="BI261" i="6"/>
  <c r="AX261" i="6"/>
  <c r="AJ261" i="6"/>
  <c r="Y261" i="6"/>
  <c r="M261" i="6"/>
  <c r="BH261" i="6"/>
  <c r="AT261" i="6"/>
  <c r="AI261" i="6"/>
  <c r="X261" i="6"/>
  <c r="J261" i="6"/>
  <c r="BL261" i="6"/>
  <c r="AA261" i="6"/>
  <c r="BB261" i="6"/>
  <c r="R261" i="6"/>
  <c r="AZ261" i="6"/>
  <c r="Q261" i="6"/>
  <c r="AQ261" i="6"/>
  <c r="P261" i="6"/>
  <c r="AP261" i="6"/>
  <c r="AO261" i="6"/>
  <c r="AF261" i="6"/>
  <c r="AB261" i="6"/>
  <c r="BL270" i="6"/>
  <c r="BD270" i="6"/>
  <c r="AV270" i="6"/>
  <c r="AN270" i="6"/>
  <c r="AF270" i="6"/>
  <c r="X270" i="6"/>
  <c r="P270" i="6"/>
  <c r="H270" i="6"/>
  <c r="BG270" i="6"/>
  <c r="AX270" i="6"/>
  <c r="AO270" i="6"/>
  <c r="AE270" i="6"/>
  <c r="V270" i="6"/>
  <c r="M270" i="6"/>
  <c r="BM270" i="6"/>
  <c r="BB270" i="6"/>
  <c r="AR270" i="6"/>
  <c r="AH270" i="6"/>
  <c r="W270" i="6"/>
  <c r="L270" i="6"/>
  <c r="BH270" i="6"/>
  <c r="AW270" i="6"/>
  <c r="AL270" i="6"/>
  <c r="AB270" i="6"/>
  <c r="R270" i="6"/>
  <c r="G270" i="6"/>
  <c r="BE270" i="6"/>
  <c r="AT270" i="6"/>
  <c r="AJ270" i="6"/>
  <c r="Z270" i="6"/>
  <c r="O270" i="6"/>
  <c r="BN270" i="6"/>
  <c r="BC270" i="6"/>
  <c r="AS270" i="6"/>
  <c r="AI270" i="6"/>
  <c r="Y270" i="6"/>
  <c r="N270" i="6"/>
  <c r="AU270" i="6"/>
  <c r="AA270" i="6"/>
  <c r="BK270" i="6"/>
  <c r="AQ270" i="6"/>
  <c r="U270" i="6"/>
  <c r="AY270" i="6"/>
  <c r="S270" i="6"/>
  <c r="AP270" i="6"/>
  <c r="Q270" i="6"/>
  <c r="BJ270" i="6"/>
  <c r="AK270" i="6"/>
  <c r="J270" i="6"/>
  <c r="BF270" i="6"/>
  <c r="AD270" i="6"/>
  <c r="BA270" i="6"/>
  <c r="AC270" i="6"/>
  <c r="AZ270" i="6"/>
  <c r="T270" i="6"/>
  <c r="AG270" i="6"/>
  <c r="K270" i="6"/>
  <c r="I270" i="6"/>
  <c r="BI270" i="6"/>
  <c r="AM270" i="6"/>
  <c r="BM254" i="6"/>
  <c r="BE254" i="6"/>
  <c r="AW254" i="6"/>
  <c r="AO254" i="6"/>
  <c r="AG254" i="6"/>
  <c r="Y254" i="6"/>
  <c r="Q254" i="6"/>
  <c r="I254" i="6"/>
  <c r="BL254" i="6"/>
  <c r="BC254" i="6"/>
  <c r="AT254" i="6"/>
  <c r="AK254" i="6"/>
  <c r="AB254" i="6"/>
  <c r="S254" i="6"/>
  <c r="J254" i="6"/>
  <c r="BK254" i="6"/>
  <c r="BB254" i="6"/>
  <c r="AS254" i="6"/>
  <c r="AJ254" i="6"/>
  <c r="AA254" i="6"/>
  <c r="R254" i="6"/>
  <c r="H254" i="6"/>
  <c r="BJ254" i="6"/>
  <c r="AY254" i="6"/>
  <c r="AM254" i="6"/>
  <c r="BF254" i="6"/>
  <c r="AR254" i="6"/>
  <c r="AF254" i="6"/>
  <c r="U254" i="6"/>
  <c r="G254" i="6"/>
  <c r="BD254" i="6"/>
  <c r="AQ254" i="6"/>
  <c r="AE254" i="6"/>
  <c r="T254" i="6"/>
  <c r="BA254" i="6"/>
  <c r="AP254" i="6"/>
  <c r="AD254" i="6"/>
  <c r="P254" i="6"/>
  <c r="BI254" i="6"/>
  <c r="AL254" i="6"/>
  <c r="O254" i="6"/>
  <c r="BH254" i="6"/>
  <c r="AI254" i="6"/>
  <c r="N254" i="6"/>
  <c r="BG254" i="6"/>
  <c r="AH254" i="6"/>
  <c r="M254" i="6"/>
  <c r="AZ254" i="6"/>
  <c r="AC254" i="6"/>
  <c r="L254" i="6"/>
  <c r="AX254" i="6"/>
  <c r="Z254" i="6"/>
  <c r="K254" i="6"/>
  <c r="AV254" i="6"/>
  <c r="X254" i="6"/>
  <c r="AU254" i="6"/>
  <c r="W254" i="6"/>
  <c r="BN254" i="6"/>
  <c r="AN254" i="6"/>
  <c r="V254" i="6"/>
  <c r="BM263" i="6"/>
  <c r="BE263" i="6"/>
  <c r="AW263" i="6"/>
  <c r="AO263" i="6"/>
  <c r="AG263" i="6"/>
  <c r="Y263" i="6"/>
  <c r="Q263" i="6"/>
  <c r="BK263" i="6"/>
  <c r="BB263" i="6"/>
  <c r="AS263" i="6"/>
  <c r="AJ263" i="6"/>
  <c r="AA263" i="6"/>
  <c r="R263" i="6"/>
  <c r="I263" i="6"/>
  <c r="BN263" i="6"/>
  <c r="BD263" i="6"/>
  <c r="AU263" i="6"/>
  <c r="AL263" i="6"/>
  <c r="AC263" i="6"/>
  <c r="T263" i="6"/>
  <c r="K263" i="6"/>
  <c r="BL263" i="6"/>
  <c r="BC263" i="6"/>
  <c r="AT263" i="6"/>
  <c r="AY263" i="6"/>
  <c r="AK263" i="6"/>
  <c r="X263" i="6"/>
  <c r="M263" i="6"/>
  <c r="BJ263" i="6"/>
  <c r="AX263" i="6"/>
  <c r="AI263" i="6"/>
  <c r="W263" i="6"/>
  <c r="L263" i="6"/>
  <c r="BF263" i="6"/>
  <c r="AM263" i="6"/>
  <c r="U263" i="6"/>
  <c r="BA263" i="6"/>
  <c r="AH263" i="6"/>
  <c r="S263" i="6"/>
  <c r="AV263" i="6"/>
  <c r="AE263" i="6"/>
  <c r="O263" i="6"/>
  <c r="BI263" i="6"/>
  <c r="AQ263" i="6"/>
  <c r="AB263" i="6"/>
  <c r="J263" i="6"/>
  <c r="BH263" i="6"/>
  <c r="AP263" i="6"/>
  <c r="Z263" i="6"/>
  <c r="H263" i="6"/>
  <c r="BG263" i="6"/>
  <c r="AN263" i="6"/>
  <c r="V263" i="6"/>
  <c r="G263" i="6"/>
  <c r="AR263" i="6"/>
  <c r="AF263" i="6"/>
  <c r="AD263" i="6"/>
  <c r="P263" i="6"/>
  <c r="N263" i="6"/>
  <c r="AZ263" i="6"/>
  <c r="BI274" i="6"/>
  <c r="BA274" i="6"/>
  <c r="AS274" i="6"/>
  <c r="AK274" i="6"/>
  <c r="AC274" i="6"/>
  <c r="U274" i="6"/>
  <c r="M274" i="6"/>
  <c r="BM274" i="6"/>
  <c r="BE274" i="6"/>
  <c r="AW274" i="6"/>
  <c r="AO274" i="6"/>
  <c r="AG274" i="6"/>
  <c r="Y274" i="6"/>
  <c r="Q274" i="6"/>
  <c r="I274" i="6"/>
  <c r="BJ274" i="6"/>
  <c r="AY274" i="6"/>
  <c r="AN274" i="6"/>
  <c r="AD274" i="6"/>
  <c r="S274" i="6"/>
  <c r="H274" i="6"/>
  <c r="BF274" i="6"/>
  <c r="AT274" i="6"/>
  <c r="AH274" i="6"/>
  <c r="V274" i="6"/>
  <c r="J274" i="6"/>
  <c r="BL274" i="6"/>
  <c r="AX274" i="6"/>
  <c r="AJ274" i="6"/>
  <c r="W274" i="6"/>
  <c r="G274" i="6"/>
  <c r="BD274" i="6"/>
  <c r="AQ274" i="6"/>
  <c r="AB274" i="6"/>
  <c r="O274" i="6"/>
  <c r="BB274" i="6"/>
  <c r="AM274" i="6"/>
  <c r="Z274" i="6"/>
  <c r="L274" i="6"/>
  <c r="BN274" i="6"/>
  <c r="AZ274" i="6"/>
  <c r="AL274" i="6"/>
  <c r="X274" i="6"/>
  <c r="K274" i="6"/>
  <c r="AP274" i="6"/>
  <c r="N274" i="6"/>
  <c r="BK274" i="6"/>
  <c r="AI274" i="6"/>
  <c r="BG274" i="6"/>
  <c r="T274" i="6"/>
  <c r="BC274" i="6"/>
  <c r="R274" i="6"/>
  <c r="AU274" i="6"/>
  <c r="AF274" i="6"/>
  <c r="AE274" i="6"/>
  <c r="BH274" i="6"/>
  <c r="AA274" i="6"/>
  <c r="AR274" i="6"/>
  <c r="P274" i="6"/>
  <c r="AV274" i="6"/>
  <c r="BH271" i="6"/>
  <c r="AZ271" i="6"/>
  <c r="AR271" i="6"/>
  <c r="AJ271" i="6"/>
  <c r="AB271" i="6"/>
  <c r="T271" i="6"/>
  <c r="L271" i="6"/>
  <c r="BK271" i="6"/>
  <c r="BB271" i="6"/>
  <c r="AS271" i="6"/>
  <c r="AI271" i="6"/>
  <c r="Z271" i="6"/>
  <c r="Q271" i="6"/>
  <c r="H271" i="6"/>
  <c r="BE271" i="6"/>
  <c r="AU271" i="6"/>
  <c r="AK271" i="6"/>
  <c r="Y271" i="6"/>
  <c r="O271" i="6"/>
  <c r="BJ271" i="6"/>
  <c r="AY271" i="6"/>
  <c r="AO271" i="6"/>
  <c r="AE271" i="6"/>
  <c r="U271" i="6"/>
  <c r="J271" i="6"/>
  <c r="BG271" i="6"/>
  <c r="AW271" i="6"/>
  <c r="AM271" i="6"/>
  <c r="AC271" i="6"/>
  <c r="R271" i="6"/>
  <c r="G271" i="6"/>
  <c r="BF271" i="6"/>
  <c r="AV271" i="6"/>
  <c r="AL271" i="6"/>
  <c r="AA271" i="6"/>
  <c r="P271" i="6"/>
  <c r="AX271" i="6"/>
  <c r="AD271" i="6"/>
  <c r="I271" i="6"/>
  <c r="BN271" i="6"/>
  <c r="AT271" i="6"/>
  <c r="X271" i="6"/>
  <c r="AP271" i="6"/>
  <c r="N271" i="6"/>
  <c r="BM271" i="6"/>
  <c r="AN271" i="6"/>
  <c r="M271" i="6"/>
  <c r="BI271" i="6"/>
  <c r="AG271" i="6"/>
  <c r="BC271" i="6"/>
  <c r="W271" i="6"/>
  <c r="BA271" i="6"/>
  <c r="V271" i="6"/>
  <c r="AQ271" i="6"/>
  <c r="S271" i="6"/>
  <c r="BL271" i="6"/>
  <c r="BD271" i="6"/>
  <c r="AH271" i="6"/>
  <c r="AF271" i="6"/>
  <c r="K271" i="6"/>
  <c r="BH264" i="6"/>
  <c r="AZ264" i="6"/>
  <c r="AR264" i="6"/>
  <c r="AJ264" i="6"/>
  <c r="AB264" i="6"/>
  <c r="T264" i="6"/>
  <c r="L264" i="6"/>
  <c r="BN264" i="6"/>
  <c r="BE264" i="6"/>
  <c r="AV264" i="6"/>
  <c r="AM264" i="6"/>
  <c r="AD264" i="6"/>
  <c r="U264" i="6"/>
  <c r="K264" i="6"/>
  <c r="BG264" i="6"/>
  <c r="AX264" i="6"/>
  <c r="AO264" i="6"/>
  <c r="AF264" i="6"/>
  <c r="W264" i="6"/>
  <c r="N264" i="6"/>
  <c r="BF264" i="6"/>
  <c r="AW264" i="6"/>
  <c r="AN264" i="6"/>
  <c r="AE264" i="6"/>
  <c r="V264" i="6"/>
  <c r="M264" i="6"/>
  <c r="BK264" i="6"/>
  <c r="AU264" i="6"/>
  <c r="AH264" i="6"/>
  <c r="R264" i="6"/>
  <c r="BJ264" i="6"/>
  <c r="AT264" i="6"/>
  <c r="AG264" i="6"/>
  <c r="Q264" i="6"/>
  <c r="BB264" i="6"/>
  <c r="AI264" i="6"/>
  <c r="O264" i="6"/>
  <c r="BA264" i="6"/>
  <c r="AC264" i="6"/>
  <c r="J264" i="6"/>
  <c r="BM264" i="6"/>
  <c r="AS264" i="6"/>
  <c r="Z264" i="6"/>
  <c r="H264" i="6"/>
  <c r="BI264" i="6"/>
  <c r="AP264" i="6"/>
  <c r="X264" i="6"/>
  <c r="BD264" i="6"/>
  <c r="AL264" i="6"/>
  <c r="S264" i="6"/>
  <c r="BC264" i="6"/>
  <c r="AK264" i="6"/>
  <c r="P264" i="6"/>
  <c r="BL264" i="6"/>
  <c r="AY264" i="6"/>
  <c r="AQ264" i="6"/>
  <c r="AA264" i="6"/>
  <c r="Y264" i="6"/>
  <c r="I264" i="6"/>
  <c r="G264" i="6"/>
  <c r="BK249" i="6"/>
  <c r="BC249" i="6"/>
  <c r="AU249" i="6"/>
  <c r="AM249" i="6"/>
  <c r="AE249" i="6"/>
  <c r="W249" i="6"/>
  <c r="O249" i="6"/>
  <c r="G249" i="6"/>
  <c r="BJ249" i="6"/>
  <c r="BB249" i="6"/>
  <c r="AT249" i="6"/>
  <c r="AL249" i="6"/>
  <c r="AD249" i="6"/>
  <c r="V249" i="6"/>
  <c r="N249" i="6"/>
  <c r="BN249" i="6"/>
  <c r="BD249" i="6"/>
  <c r="AR249" i="6"/>
  <c r="AH249" i="6"/>
  <c r="X249" i="6"/>
  <c r="L249" i="6"/>
  <c r="BM249" i="6"/>
  <c r="BA249" i="6"/>
  <c r="AQ249" i="6"/>
  <c r="AG249" i="6"/>
  <c r="U249" i="6"/>
  <c r="K249" i="6"/>
  <c r="AY249" i="6"/>
  <c r="AK249" i="6"/>
  <c r="Y249" i="6"/>
  <c r="I249" i="6"/>
  <c r="BL249" i="6"/>
  <c r="AX249" i="6"/>
  <c r="AJ249" i="6"/>
  <c r="T249" i="6"/>
  <c r="H249" i="6"/>
  <c r="BI249" i="6"/>
  <c r="AW249" i="6"/>
  <c r="AI249" i="6"/>
  <c r="S249" i="6"/>
  <c r="BH249" i="6"/>
  <c r="AV249" i="6"/>
  <c r="AF249" i="6"/>
  <c r="R249" i="6"/>
  <c r="BG249" i="6"/>
  <c r="AS249" i="6"/>
  <c r="AC249" i="6"/>
  <c r="Q249" i="6"/>
  <c r="BF249" i="6"/>
  <c r="AP249" i="6"/>
  <c r="AB249" i="6"/>
  <c r="P249" i="6"/>
  <c r="BE249" i="6"/>
  <c r="AO249" i="6"/>
  <c r="AA249" i="6"/>
  <c r="M249" i="6"/>
  <c r="AZ249" i="6"/>
  <c r="AN249" i="6"/>
  <c r="Z249" i="6"/>
  <c r="J249" i="6"/>
  <c r="BL267" i="6"/>
  <c r="BD267" i="6"/>
  <c r="AV267" i="6"/>
  <c r="AN267" i="6"/>
  <c r="AF267" i="6"/>
  <c r="X267" i="6"/>
  <c r="P267" i="6"/>
  <c r="H267" i="6"/>
  <c r="BI267" i="6"/>
  <c r="AZ267" i="6"/>
  <c r="AQ267" i="6"/>
  <c r="AH267" i="6"/>
  <c r="Y267" i="6"/>
  <c r="O267" i="6"/>
  <c r="BM267" i="6"/>
  <c r="BB267" i="6"/>
  <c r="AR267" i="6"/>
  <c r="AG267" i="6"/>
  <c r="V267" i="6"/>
  <c r="L267" i="6"/>
  <c r="BG267" i="6"/>
  <c r="BE267" i="6"/>
  <c r="AT267" i="6"/>
  <c r="AJ267" i="6"/>
  <c r="Z267" i="6"/>
  <c r="N267" i="6"/>
  <c r="BN267" i="6"/>
  <c r="BC267" i="6"/>
  <c r="AS267" i="6"/>
  <c r="AI267" i="6"/>
  <c r="W267" i="6"/>
  <c r="M267" i="6"/>
  <c r="BF267" i="6"/>
  <c r="AM267" i="6"/>
  <c r="U267" i="6"/>
  <c r="G267" i="6"/>
  <c r="BA267" i="6"/>
  <c r="AL267" i="6"/>
  <c r="T267" i="6"/>
  <c r="BK267" i="6"/>
  <c r="AO267" i="6"/>
  <c r="R267" i="6"/>
  <c r="BJ267" i="6"/>
  <c r="AK267" i="6"/>
  <c r="Q267" i="6"/>
  <c r="AY267" i="6"/>
  <c r="AD267" i="6"/>
  <c r="J267" i="6"/>
  <c r="AW267" i="6"/>
  <c r="AB267" i="6"/>
  <c r="AU267" i="6"/>
  <c r="AA267" i="6"/>
  <c r="AP267" i="6"/>
  <c r="S267" i="6"/>
  <c r="AX267" i="6"/>
  <c r="AE267" i="6"/>
  <c r="AC267" i="6"/>
  <c r="K267" i="6"/>
  <c r="I267" i="6"/>
  <c r="BH267" i="6"/>
  <c r="BI253" i="6"/>
  <c r="BA253" i="6"/>
  <c r="AS253" i="6"/>
  <c r="AK253" i="6"/>
  <c r="AC253" i="6"/>
  <c r="U253" i="6"/>
  <c r="M253" i="6"/>
  <c r="BH253" i="6"/>
  <c r="AY253" i="6"/>
  <c r="AP253" i="6"/>
  <c r="AG253" i="6"/>
  <c r="X253" i="6"/>
  <c r="O253" i="6"/>
  <c r="BG253" i="6"/>
  <c r="AX253" i="6"/>
  <c r="AO253" i="6"/>
  <c r="AF253" i="6"/>
  <c r="W253" i="6"/>
  <c r="N253" i="6"/>
  <c r="BN253" i="6"/>
  <c r="BC253" i="6"/>
  <c r="AQ253" i="6"/>
  <c r="AD253" i="6"/>
  <c r="R253" i="6"/>
  <c r="G253" i="6"/>
  <c r="BM253" i="6"/>
  <c r="BB253" i="6"/>
  <c r="AN253" i="6"/>
  <c r="AB253" i="6"/>
  <c r="Q253" i="6"/>
  <c r="BF253" i="6"/>
  <c r="AR253" i="6"/>
  <c r="Z253" i="6"/>
  <c r="J253" i="6"/>
  <c r="BE253" i="6"/>
  <c r="AM253" i="6"/>
  <c r="Y253" i="6"/>
  <c r="I253" i="6"/>
  <c r="BD253" i="6"/>
  <c r="AL253" i="6"/>
  <c r="V253" i="6"/>
  <c r="H253" i="6"/>
  <c r="AZ253" i="6"/>
  <c r="AJ253" i="6"/>
  <c r="T253" i="6"/>
  <c r="AW253" i="6"/>
  <c r="AI253" i="6"/>
  <c r="S253" i="6"/>
  <c r="BL253" i="6"/>
  <c r="AV253" i="6"/>
  <c r="AH253" i="6"/>
  <c r="P253" i="6"/>
  <c r="BK253" i="6"/>
  <c r="AU253" i="6"/>
  <c r="AE253" i="6"/>
  <c r="L253" i="6"/>
  <c r="BJ253" i="6"/>
  <c r="AT253" i="6"/>
  <c r="AA253" i="6"/>
  <c r="K253" i="6"/>
  <c r="BI256" i="6"/>
  <c r="BA256" i="6"/>
  <c r="AS256" i="6"/>
  <c r="AK256" i="6"/>
  <c r="AC256" i="6"/>
  <c r="U256" i="6"/>
  <c r="M256" i="6"/>
  <c r="BF256" i="6"/>
  <c r="AW256" i="6"/>
  <c r="AN256" i="6"/>
  <c r="AE256" i="6"/>
  <c r="V256" i="6"/>
  <c r="L256" i="6"/>
  <c r="BN256" i="6"/>
  <c r="BE256" i="6"/>
  <c r="AV256" i="6"/>
  <c r="AM256" i="6"/>
  <c r="AD256" i="6"/>
  <c r="T256" i="6"/>
  <c r="K256" i="6"/>
  <c r="BM256" i="6"/>
  <c r="BB256" i="6"/>
  <c r="AP256" i="6"/>
  <c r="AB256" i="6"/>
  <c r="Q256" i="6"/>
  <c r="BH256" i="6"/>
  <c r="AU256" i="6"/>
  <c r="AI256" i="6"/>
  <c r="X256" i="6"/>
  <c r="J256" i="6"/>
  <c r="BG256" i="6"/>
  <c r="AT256" i="6"/>
  <c r="AH256" i="6"/>
  <c r="W256" i="6"/>
  <c r="I256" i="6"/>
  <c r="BD256" i="6"/>
  <c r="AR256" i="6"/>
  <c r="AG256" i="6"/>
  <c r="S256" i="6"/>
  <c r="H256" i="6"/>
  <c r="AZ256" i="6"/>
  <c r="AA256" i="6"/>
  <c r="AY256" i="6"/>
  <c r="Z256" i="6"/>
  <c r="AX256" i="6"/>
  <c r="Y256" i="6"/>
  <c r="AQ256" i="6"/>
  <c r="R256" i="6"/>
  <c r="BL256" i="6"/>
  <c r="AO256" i="6"/>
  <c r="P256" i="6"/>
  <c r="BK256" i="6"/>
  <c r="AL256" i="6"/>
  <c r="O256" i="6"/>
  <c r="BJ256" i="6"/>
  <c r="AJ256" i="6"/>
  <c r="N256" i="6"/>
  <c r="BC256" i="6"/>
  <c r="AF256" i="6"/>
  <c r="G256" i="6"/>
  <c r="BH268" i="6"/>
  <c r="AZ268" i="6"/>
  <c r="AR268" i="6"/>
  <c r="AJ268" i="6"/>
  <c r="AB268" i="6"/>
  <c r="T268" i="6"/>
  <c r="L268" i="6"/>
  <c r="BM268" i="6"/>
  <c r="BD268" i="6"/>
  <c r="AU268" i="6"/>
  <c r="AL268" i="6"/>
  <c r="AC268" i="6"/>
  <c r="S268" i="6"/>
  <c r="J268" i="6"/>
  <c r="BE268" i="6"/>
  <c r="AT268" i="6"/>
  <c r="AI268" i="6"/>
  <c r="Y268" i="6"/>
  <c r="O268" i="6"/>
  <c r="BJ268" i="6"/>
  <c r="AY268" i="6"/>
  <c r="AO268" i="6"/>
  <c r="AE268" i="6"/>
  <c r="U268" i="6"/>
  <c r="I268" i="6"/>
  <c r="BG268" i="6"/>
  <c r="AW268" i="6"/>
  <c r="AM268" i="6"/>
  <c r="AA268" i="6"/>
  <c r="Q268" i="6"/>
  <c r="G268" i="6"/>
  <c r="BF268" i="6"/>
  <c r="AV268" i="6"/>
  <c r="AK268" i="6"/>
  <c r="Z268" i="6"/>
  <c r="P268" i="6"/>
  <c r="BI268" i="6"/>
  <c r="AN268" i="6"/>
  <c r="R268" i="6"/>
  <c r="BC268" i="6"/>
  <c r="AH268" i="6"/>
  <c r="N268" i="6"/>
  <c r="BK268" i="6"/>
  <c r="AF268" i="6"/>
  <c r="BB268" i="6"/>
  <c r="AD268" i="6"/>
  <c r="AX268" i="6"/>
  <c r="W268" i="6"/>
  <c r="AQ268" i="6"/>
  <c r="M268" i="6"/>
  <c r="BN268" i="6"/>
  <c r="AP268" i="6"/>
  <c r="K268" i="6"/>
  <c r="BL268" i="6"/>
  <c r="AG268" i="6"/>
  <c r="H268" i="6"/>
  <c r="BA268" i="6"/>
  <c r="AS268" i="6"/>
  <c r="X268" i="6"/>
  <c r="V268" i="6"/>
  <c r="BD297" i="7"/>
  <c r="BB290" i="7"/>
  <c r="BQ4" i="6"/>
  <c r="BP87" i="6"/>
  <c r="E305" i="7"/>
  <c r="E304" i="7"/>
  <c r="E303" i="7"/>
  <c r="E302" i="7"/>
  <c r="E301" i="7"/>
  <c r="E244" i="7"/>
  <c r="E243" i="7"/>
  <c r="E242" i="7"/>
  <c r="E241" i="7"/>
  <c r="E240" i="7"/>
  <c r="BE297" i="7" l="1"/>
  <c r="BC290" i="7"/>
  <c r="BR4" i="6"/>
  <c r="BQ87" i="6"/>
  <c r="BF297" i="7" l="1"/>
  <c r="BD290" i="7"/>
  <c r="BS4" i="6"/>
  <c r="BR87" i="6"/>
  <c r="E46" i="21"/>
  <c r="BG297" i="7" l="1"/>
  <c r="BE290" i="7"/>
  <c r="BS87" i="6"/>
  <c r="E62" i="21"/>
  <c r="E61" i="21"/>
  <c r="E60" i="21"/>
  <c r="E59" i="21"/>
  <c r="E58" i="21"/>
  <c r="E50" i="21"/>
  <c r="E49" i="21"/>
  <c r="E48" i="21"/>
  <c r="E47" i="21"/>
  <c r="E45" i="21"/>
  <c r="E44" i="21"/>
  <c r="E43" i="21"/>
  <c r="E42" i="21"/>
  <c r="E41" i="21"/>
  <c r="E40" i="21"/>
  <c r="E39" i="21"/>
  <c r="BH297" i="7" l="1"/>
  <c r="BF290" i="7"/>
  <c r="BI297" i="7" l="1"/>
  <c r="BG290" i="7"/>
  <c r="F38" i="22"/>
  <c r="F37" i="22"/>
  <c r="F36" i="22"/>
  <c r="F35" i="22"/>
  <c r="F34" i="22"/>
  <c r="F49" i="22"/>
  <c r="F48" i="22"/>
  <c r="F47" i="22"/>
  <c r="F46" i="22"/>
  <c r="F45" i="22"/>
  <c r="F44" i="22"/>
  <c r="BJ297" i="7" l="1"/>
  <c r="BH290" i="7"/>
  <c r="F58" i="22"/>
  <c r="F55" i="22"/>
  <c r="F56" i="22"/>
  <c r="F53" i="22"/>
  <c r="F57" i="22"/>
  <c r="F54" i="22"/>
  <c r="BK297" i="7" l="1"/>
  <c r="BI290" i="7"/>
  <c r="C3" i="7"/>
  <c r="BL297" i="7" l="1"/>
  <c r="BJ290" i="7"/>
  <c r="BM297" i="7" l="1"/>
  <c r="BK290" i="7"/>
  <c r="BB221" i="6"/>
  <c r="BA221" i="6"/>
  <c r="AZ221" i="6"/>
  <c r="AY221" i="6"/>
  <c r="AX221" i="6"/>
  <c r="AX228" i="6" s="1"/>
  <c r="AW221" i="6"/>
  <c r="AV221" i="6"/>
  <c r="AV228" i="6" s="1"/>
  <c r="AU221" i="6"/>
  <c r="AU228" i="6" s="1"/>
  <c r="AT221" i="6"/>
  <c r="AS221" i="6"/>
  <c r="AR221" i="6"/>
  <c r="AQ221" i="6"/>
  <c r="AP221" i="6"/>
  <c r="AP228" i="6" s="1"/>
  <c r="AO221" i="6"/>
  <c r="AN221" i="6"/>
  <c r="AN228" i="6" s="1"/>
  <c r="AM221" i="6"/>
  <c r="AM228" i="6" s="1"/>
  <c r="AL221" i="6"/>
  <c r="AK221" i="6"/>
  <c r="AJ221" i="6"/>
  <c r="AI221" i="6"/>
  <c r="AH221" i="6"/>
  <c r="AH228" i="6" s="1"/>
  <c r="AG221" i="6"/>
  <c r="AF221" i="6"/>
  <c r="AF228" i="6" s="1"/>
  <c r="AE221" i="6"/>
  <c r="AE228" i="6" s="1"/>
  <c r="AD221" i="6"/>
  <c r="AC221" i="6"/>
  <c r="AB221" i="6"/>
  <c r="AA221" i="6"/>
  <c r="Z221" i="6"/>
  <c r="Y221" i="6"/>
  <c r="X221" i="6"/>
  <c r="X228" i="6" s="1"/>
  <c r="W221" i="6"/>
  <c r="W228" i="6" s="1"/>
  <c r="V221" i="6"/>
  <c r="U221" i="6"/>
  <c r="T221" i="6"/>
  <c r="S221" i="6"/>
  <c r="R221" i="6"/>
  <c r="Q221" i="6"/>
  <c r="P221" i="6"/>
  <c r="P228" i="6" s="1"/>
  <c r="O221" i="6"/>
  <c r="O228" i="6" s="1"/>
  <c r="N221" i="6"/>
  <c r="M221" i="6"/>
  <c r="L221" i="6"/>
  <c r="K221" i="6"/>
  <c r="J221" i="6"/>
  <c r="I221" i="6"/>
  <c r="H221" i="6"/>
  <c r="H228" i="6" s="1"/>
  <c r="G221" i="6"/>
  <c r="G228" i="6" s="1"/>
  <c r="BB201" i="6"/>
  <c r="BA201" i="6"/>
  <c r="AZ201" i="6"/>
  <c r="AY201" i="6"/>
  <c r="AX201" i="6"/>
  <c r="AW201" i="6"/>
  <c r="AV201" i="6"/>
  <c r="AU201" i="6"/>
  <c r="AT201" i="6"/>
  <c r="AS201" i="6"/>
  <c r="AR201" i="6"/>
  <c r="AQ201" i="6"/>
  <c r="AP201" i="6"/>
  <c r="AO201" i="6"/>
  <c r="AN201" i="6"/>
  <c r="AM201" i="6"/>
  <c r="AL201" i="6"/>
  <c r="AK201" i="6"/>
  <c r="AJ201" i="6"/>
  <c r="AI201" i="6"/>
  <c r="AH201" i="6"/>
  <c r="AG201" i="6"/>
  <c r="AF201" i="6"/>
  <c r="AE201" i="6"/>
  <c r="AD201" i="6"/>
  <c r="AC201" i="6"/>
  <c r="AB201" i="6"/>
  <c r="AA201" i="6"/>
  <c r="Z201" i="6"/>
  <c r="Y201" i="6"/>
  <c r="X201" i="6"/>
  <c r="W201" i="6"/>
  <c r="V201" i="6"/>
  <c r="U201" i="6"/>
  <c r="T201" i="6"/>
  <c r="S201" i="6"/>
  <c r="R201" i="6"/>
  <c r="Q201" i="6"/>
  <c r="P201" i="6"/>
  <c r="O201" i="6"/>
  <c r="N201" i="6"/>
  <c r="M201" i="6"/>
  <c r="L201" i="6"/>
  <c r="K201" i="6"/>
  <c r="J201" i="6"/>
  <c r="I201" i="6"/>
  <c r="H201" i="6"/>
  <c r="G201" i="6"/>
  <c r="BB181" i="6"/>
  <c r="BA181" i="6"/>
  <c r="AZ181" i="6"/>
  <c r="AY181" i="6"/>
  <c r="AX181" i="6"/>
  <c r="AW181" i="6"/>
  <c r="AV181" i="6"/>
  <c r="AU181" i="6"/>
  <c r="AT181" i="6"/>
  <c r="AS181" i="6"/>
  <c r="AR181" i="6"/>
  <c r="AQ181" i="6"/>
  <c r="AP181" i="6"/>
  <c r="AO181" i="6"/>
  <c r="AN181" i="6"/>
  <c r="AM181" i="6"/>
  <c r="AM188" i="6" s="1"/>
  <c r="AL181" i="6"/>
  <c r="AK181" i="6"/>
  <c r="AJ181" i="6"/>
  <c r="AI181" i="6"/>
  <c r="AI188" i="6" s="1"/>
  <c r="AH181" i="6"/>
  <c r="AG181" i="6"/>
  <c r="AF181" i="6"/>
  <c r="AE181" i="6"/>
  <c r="AD181" i="6"/>
  <c r="AC181" i="6"/>
  <c r="AB181" i="6"/>
  <c r="AA181" i="6"/>
  <c r="Z181" i="6"/>
  <c r="Y181" i="6"/>
  <c r="X181" i="6"/>
  <c r="W181" i="6"/>
  <c r="W188" i="6" s="1"/>
  <c r="V181" i="6"/>
  <c r="U181" i="6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G188" i="6" s="1"/>
  <c r="BB161" i="6"/>
  <c r="BA161" i="6"/>
  <c r="AZ161" i="6"/>
  <c r="AY161" i="6"/>
  <c r="AX161" i="6"/>
  <c r="AW161" i="6"/>
  <c r="AW168" i="6" s="1"/>
  <c r="AV161" i="6"/>
  <c r="AU161" i="6"/>
  <c r="AU168" i="6" s="1"/>
  <c r="AT161" i="6"/>
  <c r="AS161" i="6"/>
  <c r="AR161" i="6"/>
  <c r="AQ161" i="6"/>
  <c r="AP161" i="6"/>
  <c r="AO161" i="6"/>
  <c r="AO168" i="6" s="1"/>
  <c r="AN161" i="6"/>
  <c r="AM161" i="6"/>
  <c r="AM168" i="6" s="1"/>
  <c r="AL161" i="6"/>
  <c r="AK161" i="6"/>
  <c r="AJ161" i="6"/>
  <c r="AI161" i="6"/>
  <c r="AH161" i="6"/>
  <c r="AG161" i="6"/>
  <c r="AF161" i="6"/>
  <c r="AE161" i="6"/>
  <c r="AE168" i="6" s="1"/>
  <c r="AD161" i="6"/>
  <c r="AC161" i="6"/>
  <c r="AB161" i="6"/>
  <c r="AA161" i="6"/>
  <c r="Z161" i="6"/>
  <c r="Y161" i="6"/>
  <c r="Y168" i="6" s="1"/>
  <c r="X161" i="6"/>
  <c r="W161" i="6"/>
  <c r="W168" i="6" s="1"/>
  <c r="V161" i="6"/>
  <c r="U161" i="6"/>
  <c r="T161" i="6"/>
  <c r="S161" i="6"/>
  <c r="R161" i="6"/>
  <c r="Q161" i="6"/>
  <c r="Q168" i="6" s="1"/>
  <c r="P161" i="6"/>
  <c r="O161" i="6"/>
  <c r="O168" i="6" s="1"/>
  <c r="N161" i="6"/>
  <c r="M161" i="6"/>
  <c r="L161" i="6"/>
  <c r="K161" i="6"/>
  <c r="J161" i="6"/>
  <c r="I161" i="6"/>
  <c r="I168" i="6" s="1"/>
  <c r="H161" i="6"/>
  <c r="G161" i="6"/>
  <c r="G168" i="6" s="1"/>
  <c r="D218" i="6"/>
  <c r="D198" i="6"/>
  <c r="D178" i="6"/>
  <c r="D158" i="6"/>
  <c r="BB141" i="6"/>
  <c r="BA141" i="6"/>
  <c r="AZ141" i="6"/>
  <c r="AY141" i="6"/>
  <c r="AX141" i="6"/>
  <c r="AW141" i="6"/>
  <c r="AV141" i="6"/>
  <c r="AU141" i="6"/>
  <c r="AT141" i="6"/>
  <c r="AS141" i="6"/>
  <c r="AR141" i="6"/>
  <c r="AQ141" i="6"/>
  <c r="AP141" i="6"/>
  <c r="AO141" i="6"/>
  <c r="AN141" i="6"/>
  <c r="AM141" i="6"/>
  <c r="AL141" i="6"/>
  <c r="AK141" i="6"/>
  <c r="AJ141" i="6"/>
  <c r="AI141" i="6"/>
  <c r="AH141" i="6"/>
  <c r="AG141" i="6"/>
  <c r="AF141" i="6"/>
  <c r="AE141" i="6"/>
  <c r="AD141" i="6"/>
  <c r="AC141" i="6"/>
  <c r="AB141" i="6"/>
  <c r="AA141" i="6"/>
  <c r="Z141" i="6"/>
  <c r="Y141" i="6"/>
  <c r="X141" i="6"/>
  <c r="W141" i="6"/>
  <c r="V141" i="6"/>
  <c r="U141" i="6"/>
  <c r="T141" i="6"/>
  <c r="S141" i="6"/>
  <c r="R141" i="6"/>
  <c r="Q141" i="6"/>
  <c r="P141" i="6"/>
  <c r="O141" i="6"/>
  <c r="N141" i="6"/>
  <c r="M141" i="6"/>
  <c r="L141" i="6"/>
  <c r="K141" i="6"/>
  <c r="J141" i="6"/>
  <c r="I141" i="6"/>
  <c r="H141" i="6"/>
  <c r="G141" i="6"/>
  <c r="D138" i="6"/>
  <c r="BN297" i="7" l="1"/>
  <c r="BL290" i="7"/>
  <c r="G208" i="6"/>
  <c r="O208" i="6"/>
  <c r="W208" i="6"/>
  <c r="AE208" i="6"/>
  <c r="AM208" i="6"/>
  <c r="AU208" i="6"/>
  <c r="H208" i="6"/>
  <c r="P208" i="6"/>
  <c r="X208" i="6"/>
  <c r="AF208" i="6"/>
  <c r="AN208" i="6"/>
  <c r="AV208" i="6"/>
  <c r="I208" i="6"/>
  <c r="AG208" i="6"/>
  <c r="AW208" i="6"/>
  <c r="H168" i="6"/>
  <c r="H188" i="6"/>
  <c r="P188" i="6"/>
  <c r="X188" i="6"/>
  <c r="AF188" i="6"/>
  <c r="AN188" i="6"/>
  <c r="AV188" i="6"/>
  <c r="J188" i="6"/>
  <c r="R188" i="6"/>
  <c r="Z188" i="6"/>
  <c r="AH188" i="6"/>
  <c r="AP188" i="6"/>
  <c r="AX188" i="6"/>
  <c r="N188" i="6"/>
  <c r="V188" i="6"/>
  <c r="AD188" i="6"/>
  <c r="AL188" i="6"/>
  <c r="AT188" i="6"/>
  <c r="BB188" i="6"/>
  <c r="P168" i="6"/>
  <c r="X168" i="6"/>
  <c r="AF168" i="6"/>
  <c r="AN168" i="6"/>
  <c r="AV168" i="6"/>
  <c r="K228" i="6"/>
  <c r="S228" i="6"/>
  <c r="AA228" i="6"/>
  <c r="AI228" i="6"/>
  <c r="AQ228" i="6"/>
  <c r="AY228" i="6"/>
  <c r="AE188" i="6"/>
  <c r="L188" i="6"/>
  <c r="T188" i="6"/>
  <c r="AB188" i="6"/>
  <c r="AJ188" i="6"/>
  <c r="AR188" i="6"/>
  <c r="AZ188" i="6"/>
  <c r="AA188" i="6"/>
  <c r="M188" i="6"/>
  <c r="U188" i="6"/>
  <c r="AC188" i="6"/>
  <c r="AK188" i="6"/>
  <c r="AS188" i="6"/>
  <c r="BA188" i="6"/>
  <c r="AY188" i="6"/>
  <c r="S188" i="6"/>
  <c r="AU188" i="6"/>
  <c r="O188" i="6"/>
  <c r="AQ188" i="6"/>
  <c r="K188" i="6"/>
  <c r="I188" i="6"/>
  <c r="Q188" i="6"/>
  <c r="Y188" i="6"/>
  <c r="AG188" i="6"/>
  <c r="AO188" i="6"/>
  <c r="AW188" i="6"/>
  <c r="I228" i="6"/>
  <c r="Y228" i="6"/>
  <c r="AO228" i="6"/>
  <c r="J228" i="6"/>
  <c r="R228" i="6"/>
  <c r="Z228" i="6"/>
  <c r="Q228" i="6"/>
  <c r="AG228" i="6"/>
  <c r="AW228" i="6"/>
  <c r="L228" i="6"/>
  <c r="T228" i="6"/>
  <c r="AB228" i="6"/>
  <c r="AJ228" i="6"/>
  <c r="AR228" i="6"/>
  <c r="AZ228" i="6"/>
  <c r="M228" i="6"/>
  <c r="U228" i="6"/>
  <c r="AC228" i="6"/>
  <c r="AK228" i="6"/>
  <c r="AS228" i="6"/>
  <c r="BA228" i="6"/>
  <c r="N228" i="6"/>
  <c r="V228" i="6"/>
  <c r="AD228" i="6"/>
  <c r="AL228" i="6"/>
  <c r="AT228" i="6"/>
  <c r="BB228" i="6"/>
  <c r="Y208" i="6"/>
  <c r="J208" i="6"/>
  <c r="R208" i="6"/>
  <c r="Z208" i="6"/>
  <c r="AH208" i="6"/>
  <c r="AP208" i="6"/>
  <c r="AX208" i="6"/>
  <c r="Q208" i="6"/>
  <c r="AO208" i="6"/>
  <c r="K208" i="6"/>
  <c r="S208" i="6"/>
  <c r="AA208" i="6"/>
  <c r="AI208" i="6"/>
  <c r="AQ208" i="6"/>
  <c r="AY208" i="6"/>
  <c r="L208" i="6"/>
  <c r="T208" i="6"/>
  <c r="AB208" i="6"/>
  <c r="AJ208" i="6"/>
  <c r="AR208" i="6"/>
  <c r="AZ208" i="6"/>
  <c r="M208" i="6"/>
  <c r="U208" i="6"/>
  <c r="AC208" i="6"/>
  <c r="AK208" i="6"/>
  <c r="AS208" i="6"/>
  <c r="BA208" i="6"/>
  <c r="N208" i="6"/>
  <c r="V208" i="6"/>
  <c r="AD208" i="6"/>
  <c r="AL208" i="6"/>
  <c r="AT208" i="6"/>
  <c r="BB208" i="6"/>
  <c r="J168" i="6"/>
  <c r="R168" i="6"/>
  <c r="Z168" i="6"/>
  <c r="AH168" i="6"/>
  <c r="AP168" i="6"/>
  <c r="AX168" i="6"/>
  <c r="AG168" i="6"/>
  <c r="K168" i="6"/>
  <c r="S168" i="6"/>
  <c r="AA168" i="6"/>
  <c r="AI168" i="6"/>
  <c r="AQ168" i="6"/>
  <c r="AY168" i="6"/>
  <c r="L168" i="6"/>
  <c r="T168" i="6"/>
  <c r="AB168" i="6"/>
  <c r="AJ168" i="6"/>
  <c r="AR168" i="6"/>
  <c r="AZ168" i="6"/>
  <c r="M168" i="6"/>
  <c r="U168" i="6"/>
  <c r="AC168" i="6"/>
  <c r="AK168" i="6"/>
  <c r="AS168" i="6"/>
  <c r="BA168" i="6"/>
  <c r="N168" i="6"/>
  <c r="V168" i="6"/>
  <c r="AD168" i="6"/>
  <c r="AL168" i="6"/>
  <c r="AT168" i="6"/>
  <c r="BB168" i="6"/>
  <c r="K148" i="6"/>
  <c r="S148" i="6"/>
  <c r="AA148" i="6"/>
  <c r="AI148" i="6"/>
  <c r="AQ148" i="6"/>
  <c r="AY148" i="6"/>
  <c r="L148" i="6"/>
  <c r="T148" i="6"/>
  <c r="AB148" i="6"/>
  <c r="AJ148" i="6"/>
  <c r="AR148" i="6"/>
  <c r="AZ148" i="6"/>
  <c r="M148" i="6"/>
  <c r="U148" i="6"/>
  <c r="AC148" i="6"/>
  <c r="AK148" i="6"/>
  <c r="AS148" i="6"/>
  <c r="BA148" i="6"/>
  <c r="N148" i="6"/>
  <c r="V148" i="6"/>
  <c r="AD148" i="6"/>
  <c r="AL148" i="6"/>
  <c r="AT148" i="6"/>
  <c r="BB148" i="6"/>
  <c r="G148" i="6"/>
  <c r="O148" i="6"/>
  <c r="W148" i="6"/>
  <c r="AE148" i="6"/>
  <c r="AM148" i="6"/>
  <c r="AU148" i="6"/>
  <c r="H148" i="6"/>
  <c r="P148" i="6"/>
  <c r="X148" i="6"/>
  <c r="AF148" i="6"/>
  <c r="AN148" i="6"/>
  <c r="AV148" i="6"/>
  <c r="I148" i="6"/>
  <c r="Q148" i="6"/>
  <c r="Y148" i="6"/>
  <c r="AG148" i="6"/>
  <c r="AO148" i="6"/>
  <c r="AW148" i="6"/>
  <c r="J148" i="6"/>
  <c r="R148" i="6"/>
  <c r="Z148" i="6"/>
  <c r="AH148" i="6"/>
  <c r="AP148" i="6"/>
  <c r="AX148" i="6"/>
  <c r="BO297" i="7" l="1"/>
  <c r="BM290" i="7"/>
  <c r="D62" i="15"/>
  <c r="D66" i="15" s="1"/>
  <c r="D56" i="15"/>
  <c r="D60" i="15" s="1"/>
  <c r="D50" i="15"/>
  <c r="BP297" i="7" l="1"/>
  <c r="BN290" i="7"/>
  <c r="D54" i="15"/>
  <c r="D121" i="15"/>
  <c r="E224" i="7"/>
  <c r="E223" i="7"/>
  <c r="E222" i="7"/>
  <c r="E221" i="7"/>
  <c r="BQ297" i="7" l="1"/>
  <c r="BO290" i="7"/>
  <c r="D312" i="15"/>
  <c r="D248" i="15"/>
  <c r="D184" i="15"/>
  <c r="BR297" i="7" l="1"/>
  <c r="BP290" i="7"/>
  <c r="BS297" i="7" l="1"/>
  <c r="BQ290" i="7"/>
  <c r="BT297" i="7" l="1"/>
  <c r="BR290" i="7"/>
  <c r="BU297" i="7" l="1"/>
  <c r="BS290" i="7"/>
  <c r="BV297" i="7" l="1"/>
  <c r="BT290" i="7"/>
  <c r="BW297" i="7" l="1"/>
  <c r="BU290" i="7"/>
  <c r="BY297" i="7" l="1"/>
  <c r="BX297" i="7"/>
  <c r="BV290" i="7"/>
  <c r="BB97" i="6"/>
  <c r="BA97" i="6"/>
  <c r="AZ97" i="6"/>
  <c r="AY97" i="6"/>
  <c r="AX97" i="6"/>
  <c r="AX104" i="6" s="1"/>
  <c r="AW97" i="6"/>
  <c r="AW104" i="6" s="1"/>
  <c r="AV97" i="6"/>
  <c r="AV104" i="6" s="1"/>
  <c r="AU97" i="6"/>
  <c r="AU104" i="6" s="1"/>
  <c r="AT97" i="6"/>
  <c r="AS97" i="6"/>
  <c r="AR97" i="6"/>
  <c r="AQ97" i="6"/>
  <c r="AQ104" i="6" s="1"/>
  <c r="AP97" i="6"/>
  <c r="AP104" i="6" s="1"/>
  <c r="AO97" i="6"/>
  <c r="AO104" i="6" s="1"/>
  <c r="AN97" i="6"/>
  <c r="AN104" i="6" s="1"/>
  <c r="AM97" i="6"/>
  <c r="AM104" i="6" s="1"/>
  <c r="AL97" i="6"/>
  <c r="AK97" i="6"/>
  <c r="AJ97" i="6"/>
  <c r="AI97" i="6"/>
  <c r="AI104" i="6" s="1"/>
  <c r="AH97" i="6"/>
  <c r="AH104" i="6" s="1"/>
  <c r="AG97" i="6"/>
  <c r="AG104" i="6" s="1"/>
  <c r="AF97" i="6"/>
  <c r="AF104" i="6" s="1"/>
  <c r="AE97" i="6"/>
  <c r="AE104" i="6" s="1"/>
  <c r="AD97" i="6"/>
  <c r="AC97" i="6"/>
  <c r="AB97" i="6"/>
  <c r="AA97" i="6"/>
  <c r="AA104" i="6" s="1"/>
  <c r="Z97" i="6"/>
  <c r="Z104" i="6" s="1"/>
  <c r="Y97" i="6"/>
  <c r="Y104" i="6" s="1"/>
  <c r="X97" i="6"/>
  <c r="X104" i="6" s="1"/>
  <c r="W97" i="6"/>
  <c r="W104" i="6" s="1"/>
  <c r="V97" i="6"/>
  <c r="U97" i="6"/>
  <c r="T97" i="6"/>
  <c r="S97" i="6"/>
  <c r="R97" i="6"/>
  <c r="R104" i="6" s="1"/>
  <c r="Q97" i="6"/>
  <c r="Q104" i="6" s="1"/>
  <c r="P97" i="6"/>
  <c r="P104" i="6" s="1"/>
  <c r="O97" i="6"/>
  <c r="O104" i="6" s="1"/>
  <c r="N97" i="6"/>
  <c r="M97" i="6"/>
  <c r="L97" i="6"/>
  <c r="K97" i="6"/>
  <c r="J97" i="6"/>
  <c r="J104" i="6" s="1"/>
  <c r="I97" i="6"/>
  <c r="I104" i="6" s="1"/>
  <c r="H97" i="6"/>
  <c r="H104" i="6" s="1"/>
  <c r="G97" i="6"/>
  <c r="G104" i="6" s="1"/>
  <c r="D93" i="6"/>
  <c r="D92" i="6"/>
  <c r="D91" i="6"/>
  <c r="D90" i="6"/>
  <c r="D89" i="6"/>
  <c r="E57" i="7"/>
  <c r="BW290" i="7" l="1"/>
  <c r="L104" i="6"/>
  <c r="T104" i="6"/>
  <c r="AB104" i="6"/>
  <c r="AJ104" i="6"/>
  <c r="AR104" i="6"/>
  <c r="AZ104" i="6"/>
  <c r="K104" i="6"/>
  <c r="M104" i="6"/>
  <c r="U104" i="6"/>
  <c r="AC104" i="6"/>
  <c r="AK104" i="6"/>
  <c r="AS104" i="6"/>
  <c r="BA104" i="6"/>
  <c r="N104" i="6"/>
  <c r="V104" i="6"/>
  <c r="AD104" i="6"/>
  <c r="AL104" i="6"/>
  <c r="AT104" i="6"/>
  <c r="BB104" i="6"/>
  <c r="S104" i="6"/>
  <c r="AY104" i="6"/>
  <c r="BE163" i="6" l="1"/>
  <c r="BG170" i="6" s="1"/>
  <c r="BC183" i="6"/>
  <c r="BE190" i="6" s="1"/>
  <c r="BD183" i="6"/>
  <c r="BF190" i="6" s="1"/>
  <c r="BE183" i="6"/>
  <c r="BG190" i="6" s="1"/>
  <c r="BG183" i="6"/>
  <c r="BI190" i="6" s="1"/>
  <c r="BH183" i="6"/>
  <c r="BJ190" i="6" s="1"/>
  <c r="BI183" i="6"/>
  <c r="BK190" i="6" s="1"/>
  <c r="BC203" i="6"/>
  <c r="BE210" i="6" s="1"/>
  <c r="BK183" i="6"/>
  <c r="BM190" i="6" s="1"/>
  <c r="BL183" i="6"/>
  <c r="BN190" i="6" s="1"/>
  <c r="BM183" i="6"/>
  <c r="BH223" i="6"/>
  <c r="BJ230" i="6" s="1"/>
  <c r="BL203" i="6"/>
  <c r="BN210" i="6" s="1"/>
  <c r="BM203" i="6"/>
  <c r="BF203" i="6"/>
  <c r="BH210" i="6" s="1"/>
  <c r="BJ183" i="6"/>
  <c r="BL190" i="6" s="1"/>
  <c r="BD163" i="6"/>
  <c r="BF170" i="6" s="1"/>
  <c r="BF223" i="6"/>
  <c r="BH230" i="6" s="1"/>
  <c r="BG223" i="6"/>
  <c r="BI230" i="6" s="1"/>
  <c r="BJ203" i="6"/>
  <c r="BL210" i="6" s="1"/>
  <c r="BN203" i="6"/>
  <c r="BK163" i="6"/>
  <c r="BM170" i="6" s="1"/>
  <c r="BL163" i="6"/>
  <c r="BN170" i="6" s="1"/>
  <c r="BE223" i="6"/>
  <c r="BG230" i="6" s="1"/>
  <c r="BC223" i="6"/>
  <c r="BE230" i="6" s="1"/>
  <c r="BG203" i="6"/>
  <c r="BI210" i="6" s="1"/>
  <c r="BI203" i="6"/>
  <c r="BK210" i="6" s="1"/>
  <c r="BJ163" i="6"/>
  <c r="BL170" i="6" s="1"/>
  <c r="BN163" i="6"/>
  <c r="BX290" i="7"/>
  <c r="BH203" i="6" l="1"/>
  <c r="BJ210" i="6" s="1"/>
  <c r="BD223" i="6"/>
  <c r="BF230" i="6" s="1"/>
  <c r="BK203" i="6"/>
  <c r="BM210" i="6" s="1"/>
  <c r="BN183" i="6"/>
  <c r="BH163" i="6"/>
  <c r="BJ170" i="6" s="1"/>
  <c r="BI223" i="6"/>
  <c r="BK230" i="6" s="1"/>
  <c r="BM223" i="6"/>
  <c r="BF183" i="6"/>
  <c r="BH190" i="6" s="1"/>
  <c r="BG163" i="6"/>
  <c r="BI170" i="6" s="1"/>
  <c r="BL223" i="6"/>
  <c r="BN230" i="6" s="1"/>
  <c r="BD203" i="6"/>
  <c r="BF210" i="6" s="1"/>
  <c r="BM163" i="6"/>
  <c r="BC163" i="6"/>
  <c r="BE170" i="6" s="1"/>
  <c r="BJ223" i="6"/>
  <c r="BL230" i="6" s="1"/>
  <c r="BN223" i="6"/>
  <c r="BF163" i="6"/>
  <c r="BH170" i="6" s="1"/>
  <c r="BE203" i="6"/>
  <c r="BG210" i="6" s="1"/>
  <c r="BY290" i="7"/>
  <c r="G135" i="6" l="1"/>
  <c r="F58" i="4" l="1"/>
  <c r="E169" i="7"/>
  <c r="E145" i="7"/>
  <c r="AO190" i="7" l="1"/>
  <c r="AH186" i="7"/>
  <c r="AF190" i="7"/>
  <c r="Y186" i="7"/>
  <c r="BS190" i="7"/>
  <c r="BL186" i="7"/>
  <c r="BI190" i="7"/>
  <c r="BB186" i="7"/>
  <c r="AZ190" i="7"/>
  <c r="BA186" i="7"/>
  <c r="BG188" i="7"/>
  <c r="AQ190" i="7"/>
  <c r="W187" i="7"/>
  <c r="S190" i="7"/>
  <c r="BH186" i="7"/>
  <c r="BD187" i="7"/>
  <c r="BF190" i="7"/>
  <c r="BH187" i="7"/>
  <c r="AN187" i="7"/>
  <c r="BV190" i="7"/>
  <c r="AQ187" i="7"/>
  <c r="BW186" i="7"/>
  <c r="BA188" i="7"/>
  <c r="U189" i="7"/>
  <c r="AV189" i="7"/>
  <c r="AL190" i="7"/>
  <c r="BR187" i="7"/>
  <c r="W186" i="7"/>
  <c r="T187" i="7"/>
  <c r="AI186" i="7"/>
  <c r="AS189" i="7"/>
  <c r="BY189" i="7"/>
  <c r="BB188" i="7"/>
  <c r="AB189" i="7"/>
  <c r="AG190" i="7"/>
  <c r="Z186" i="7"/>
  <c r="X190" i="7"/>
  <c r="BK190" i="7"/>
  <c r="BD186" i="7"/>
  <c r="BA190" i="7"/>
  <c r="AT186" i="7"/>
  <c r="AR190" i="7"/>
  <c r="AS186" i="7"/>
  <c r="BC187" i="7"/>
  <c r="AM189" i="7"/>
  <c r="T186" i="7"/>
  <c r="BW188" i="7"/>
  <c r="AT187" i="7"/>
  <c r="AU186" i="7"/>
  <c r="AF188" i="7"/>
  <c r="BG187" i="7"/>
  <c r="BG186" i="7"/>
  <c r="AK188" i="7"/>
  <c r="BE188" i="7"/>
  <c r="AD187" i="7"/>
  <c r="BK186" i="7"/>
  <c r="AV188" i="7"/>
  <c r="AP187" i="7"/>
  <c r="BV188" i="7"/>
  <c r="BE189" i="7"/>
  <c r="AU188" i="7"/>
  <c r="AK187" i="7"/>
  <c r="S186" i="7"/>
  <c r="BU188" i="7"/>
  <c r="AL188" i="7"/>
  <c r="BT188" i="7"/>
  <c r="S187" i="7"/>
  <c r="AH188" i="7"/>
  <c r="BY188" i="7"/>
  <c r="BY187" i="7"/>
  <c r="BP188" i="7"/>
  <c r="BF189" i="7"/>
  <c r="Y190" i="7"/>
  <c r="R186" i="7"/>
  <c r="BU186" i="7"/>
  <c r="BC190" i="7"/>
  <c r="AV186" i="7"/>
  <c r="AS190" i="7"/>
  <c r="AL186" i="7"/>
  <c r="AJ190" i="7"/>
  <c r="AK186" i="7"/>
  <c r="AZ186" i="7"/>
  <c r="AY190" i="7"/>
  <c r="AI188" i="7"/>
  <c r="AA190" i="7"/>
  <c r="BP186" i="7"/>
  <c r="BR190" i="7"/>
  <c r="BJ188" i="7"/>
  <c r="AJ189" i="7"/>
  <c r="BF187" i="7"/>
  <c r="BF188" i="7"/>
  <c r="AO189" i="7"/>
  <c r="AE188" i="7"/>
  <c r="BQ189" i="7"/>
  <c r="AM187" i="7"/>
  <c r="AB188" i="7"/>
  <c r="R189" i="7"/>
  <c r="AZ189" i="7"/>
  <c r="AO187" i="7"/>
  <c r="R190" i="7"/>
  <c r="AY189" i="7"/>
  <c r="AJ187" i="7"/>
  <c r="R188" i="7"/>
  <c r="BI188" i="7"/>
  <c r="AC189" i="7"/>
  <c r="AZ188" i="7"/>
  <c r="AP189" i="7"/>
  <c r="BX189" i="7"/>
  <c r="R187" i="7"/>
  <c r="AL189" i="7"/>
  <c r="BS188" i="7"/>
  <c r="BX187" i="7"/>
  <c r="BT189" i="7"/>
  <c r="BJ190" i="7"/>
  <c r="AO188" i="7"/>
  <c r="BV186" i="7"/>
  <c r="BT190" i="7"/>
  <c r="BM186" i="7"/>
  <c r="AU190" i="7"/>
  <c r="AN186" i="7"/>
  <c r="AK190" i="7"/>
  <c r="AD186" i="7"/>
  <c r="AB190" i="7"/>
  <c r="AC186" i="7"/>
  <c r="BG190" i="7"/>
  <c r="AU189" i="7"/>
  <c r="AE187" i="7"/>
  <c r="W189" i="7"/>
  <c r="BQ187" i="7"/>
  <c r="BX188" i="7"/>
  <c r="BN189" i="7"/>
  <c r="BE187" i="7"/>
  <c r="BJ189" i="7"/>
  <c r="AI189" i="7"/>
  <c r="BA187" i="7"/>
  <c r="AF189" i="7"/>
  <c r="V190" i="7"/>
  <c r="AF187" i="7"/>
  <c r="AI187" i="7"/>
  <c r="V189" i="7"/>
  <c r="BM189" i="7"/>
  <c r="BC188" i="7"/>
  <c r="AC187" i="7"/>
  <c r="BD189" i="7"/>
  <c r="AT190" i="7"/>
  <c r="BT187" i="7"/>
  <c r="AP190" i="7"/>
  <c r="BW189" i="7"/>
  <c r="BW187" i="7"/>
  <c r="AQ186" i="7"/>
  <c r="U188" i="7"/>
  <c r="BA189" i="7"/>
  <c r="BU190" i="7"/>
  <c r="BN186" i="7"/>
  <c r="BL190" i="7"/>
  <c r="BE186" i="7"/>
  <c r="AM190" i="7"/>
  <c r="AF186" i="7"/>
  <c r="AC190" i="7"/>
  <c r="V186" i="7"/>
  <c r="T190" i="7"/>
  <c r="U186" i="7"/>
  <c r="BC189" i="7"/>
  <c r="AQ188" i="7"/>
  <c r="AB186" i="7"/>
  <c r="S188" i="7"/>
  <c r="BP187" i="7"/>
  <c r="AV187" i="7"/>
  <c r="BN190" i="7"/>
  <c r="AZ187" i="7"/>
  <c r="V187" i="7"/>
  <c r="V188" i="7"/>
  <c r="BD188" i="7"/>
  <c r="AH187" i="7"/>
  <c r="Z190" i="7"/>
  <c r="BG189" i="7"/>
  <c r="AB187" i="7"/>
  <c r="AA186" i="7"/>
  <c r="Y188" i="7"/>
  <c r="BJ187" i="7"/>
  <c r="AE186" i="7"/>
  <c r="BV187" i="7"/>
  <c r="AP188" i="7"/>
  <c r="Y189" i="7"/>
  <c r="BM190" i="7"/>
  <c r="BF186" i="7"/>
  <c r="BD190" i="7"/>
  <c r="AW186" i="7"/>
  <c r="AE190" i="7"/>
  <c r="X186" i="7"/>
  <c r="U190" i="7"/>
  <c r="BX190" i="7"/>
  <c r="BY186" i="7"/>
  <c r="AY188" i="7"/>
  <c r="AJ186" i="7"/>
  <c r="AI190" i="7"/>
  <c r="BX186" i="7"/>
  <c r="BW190" i="7"/>
  <c r="BO187" i="7"/>
  <c r="AY186" i="7"/>
  <c r="AC188" i="7"/>
  <c r="AW188" i="7"/>
  <c r="AL187" i="7"/>
  <c r="BC186" i="7"/>
  <c r="AN188" i="7"/>
  <c r="AY187" i="7"/>
  <c r="BO186" i="7"/>
  <c r="AS188" i="7"/>
  <c r="BM188" i="7"/>
  <c r="AJ188" i="7"/>
  <c r="Z189" i="7"/>
  <c r="BH189" i="7"/>
  <c r="AG187" i="7"/>
  <c r="AA187" i="7"/>
  <c r="Z188" i="7"/>
  <c r="BQ188" i="7"/>
  <c r="AK189" i="7"/>
  <c r="BS187" i="7"/>
  <c r="AT188" i="7"/>
  <c r="T189" i="7"/>
  <c r="BU187" i="7"/>
  <c r="AT189" i="7"/>
  <c r="S189" i="7"/>
  <c r="BE190" i="7"/>
  <c r="AX186" i="7"/>
  <c r="AV190" i="7"/>
  <c r="AO186" i="7"/>
  <c r="W190" i="7"/>
  <c r="BY190" i="7"/>
  <c r="BR186" i="7"/>
  <c r="BP190" i="7"/>
  <c r="BQ186" i="7"/>
  <c r="BO190" i="7"/>
  <c r="AU187" i="7"/>
  <c r="AE189" i="7"/>
  <c r="BS189" i="7"/>
  <c r="BN187" i="7"/>
  <c r="AX188" i="7"/>
  <c r="AG189" i="7"/>
  <c r="W188" i="7"/>
  <c r="BI189" i="7"/>
  <c r="T188" i="7"/>
  <c r="BR188" i="7"/>
  <c r="AR189" i="7"/>
  <c r="AX187" i="7"/>
  <c r="BN188" i="7"/>
  <c r="AW189" i="7"/>
  <c r="AM188" i="7"/>
  <c r="AS187" i="7"/>
  <c r="AN189" i="7"/>
  <c r="AD190" i="7"/>
  <c r="X187" i="7"/>
  <c r="AD188" i="7"/>
  <c r="BL188" i="7"/>
  <c r="Z187" i="7"/>
  <c r="AD189" i="7"/>
  <c r="BU189" i="7"/>
  <c r="BK188" i="7"/>
  <c r="BS186" i="7"/>
  <c r="BH188" i="7"/>
  <c r="AX189" i="7"/>
  <c r="BL187" i="7"/>
  <c r="AX190" i="7"/>
  <c r="AW190" i="7"/>
  <c r="AP186" i="7"/>
  <c r="AN190" i="7"/>
  <c r="AG186" i="7"/>
  <c r="BT186" i="7"/>
  <c r="BQ190" i="7"/>
  <c r="BJ186" i="7"/>
  <c r="BH190" i="7"/>
  <c r="BI186" i="7"/>
  <c r="BK189" i="7"/>
  <c r="AR186" i="7"/>
  <c r="AA188" i="7"/>
  <c r="BO188" i="7"/>
  <c r="BM187" i="7"/>
  <c r="BB189" i="7"/>
  <c r="AA189" i="7"/>
  <c r="BI187" i="7"/>
  <c r="X189" i="7"/>
  <c r="BV189" i="7"/>
  <c r="AW187" i="7"/>
  <c r="BR189" i="7"/>
  <c r="AQ189" i="7"/>
  <c r="AR187" i="7"/>
  <c r="BK187" i="7"/>
  <c r="AR188" i="7"/>
  <c r="AH189" i="7"/>
  <c r="BP189" i="7"/>
  <c r="Y187" i="7"/>
  <c r="AH190" i="7"/>
  <c r="BO189" i="7"/>
  <c r="U187" i="7"/>
  <c r="BL189" i="7"/>
  <c r="BB190" i="7"/>
  <c r="AG188" i="7"/>
  <c r="BB187" i="7"/>
  <c r="AM186" i="7"/>
  <c r="X188" i="7"/>
  <c r="BR166" i="7"/>
  <c r="BJ166" i="7"/>
  <c r="BB166" i="7"/>
  <c r="AT166" i="7"/>
  <c r="AL166" i="7"/>
  <c r="AD166" i="7"/>
  <c r="V166" i="7"/>
  <c r="BW165" i="7"/>
  <c r="BO165" i="7"/>
  <c r="BG165" i="7"/>
  <c r="AY165" i="7"/>
  <c r="AQ165" i="7"/>
  <c r="AI165" i="7"/>
  <c r="AA165" i="7"/>
  <c r="S165" i="7"/>
  <c r="BT164" i="7"/>
  <c r="BL164" i="7"/>
  <c r="BD164" i="7"/>
  <c r="AV164" i="7"/>
  <c r="AN164" i="7"/>
  <c r="AF164" i="7"/>
  <c r="X164" i="7"/>
  <c r="BY163" i="7"/>
  <c r="BQ163" i="7"/>
  <c r="BI163" i="7"/>
  <c r="BA163" i="7"/>
  <c r="AS163" i="7"/>
  <c r="AK163" i="7"/>
  <c r="AC163" i="7"/>
  <c r="U163" i="7"/>
  <c r="BV162" i="7"/>
  <c r="BN162" i="7"/>
  <c r="BF162" i="7"/>
  <c r="AX162" i="7"/>
  <c r="AP162" i="7"/>
  <c r="AH162" i="7"/>
  <c r="Z162" i="7"/>
  <c r="R162" i="7"/>
  <c r="AW166" i="7"/>
  <c r="BJ165" i="7"/>
  <c r="AD165" i="7"/>
  <c r="AY164" i="7"/>
  <c r="S164" i="7"/>
  <c r="AN163" i="7"/>
  <c r="BA162" i="7"/>
  <c r="BL166" i="7"/>
  <c r="BY166" i="7"/>
  <c r="BQ166" i="7"/>
  <c r="BI166" i="7"/>
  <c r="BA166" i="7"/>
  <c r="AS166" i="7"/>
  <c r="AK166" i="7"/>
  <c r="AC166" i="7"/>
  <c r="U166" i="7"/>
  <c r="BV165" i="7"/>
  <c r="BN165" i="7"/>
  <c r="BF165" i="7"/>
  <c r="AX165" i="7"/>
  <c r="AP165" i="7"/>
  <c r="AH165" i="7"/>
  <c r="Z165" i="7"/>
  <c r="R165" i="7"/>
  <c r="BS164" i="7"/>
  <c r="BK164" i="7"/>
  <c r="BC164" i="7"/>
  <c r="AU164" i="7"/>
  <c r="AM164" i="7"/>
  <c r="AE164" i="7"/>
  <c r="W164" i="7"/>
  <c r="BX163" i="7"/>
  <c r="BP163" i="7"/>
  <c r="BH163" i="7"/>
  <c r="AZ163" i="7"/>
  <c r="AR163" i="7"/>
  <c r="AJ163" i="7"/>
  <c r="AB163" i="7"/>
  <c r="T163" i="7"/>
  <c r="BU162" i="7"/>
  <c r="BM162" i="7"/>
  <c r="BE162" i="7"/>
  <c r="AW162" i="7"/>
  <c r="AO162" i="7"/>
  <c r="AG162" i="7"/>
  <c r="Y162" i="7"/>
  <c r="AG166" i="7"/>
  <c r="BI162" i="7"/>
  <c r="AN166" i="7"/>
  <c r="AH164" i="7"/>
  <c r="BK163" i="7"/>
  <c r="BX162" i="7"/>
  <c r="AJ162" i="7"/>
  <c r="BX166" i="7"/>
  <c r="BP166" i="7"/>
  <c r="BH166" i="7"/>
  <c r="AZ166" i="7"/>
  <c r="AR166" i="7"/>
  <c r="AJ166" i="7"/>
  <c r="AB166" i="7"/>
  <c r="T166" i="7"/>
  <c r="BU165" i="7"/>
  <c r="BM165" i="7"/>
  <c r="BE165" i="7"/>
  <c r="AW165" i="7"/>
  <c r="AO165" i="7"/>
  <c r="AG165" i="7"/>
  <c r="Y165" i="7"/>
  <c r="BR164" i="7"/>
  <c r="BJ164" i="7"/>
  <c r="BB164" i="7"/>
  <c r="AT164" i="7"/>
  <c r="AL164" i="7"/>
  <c r="AD164" i="7"/>
  <c r="V164" i="7"/>
  <c r="BW163" i="7"/>
  <c r="BO163" i="7"/>
  <c r="BG163" i="7"/>
  <c r="AY163" i="7"/>
  <c r="AQ163" i="7"/>
  <c r="AI163" i="7"/>
  <c r="AA163" i="7"/>
  <c r="S163" i="7"/>
  <c r="BT162" i="7"/>
  <c r="BL162" i="7"/>
  <c r="BD162" i="7"/>
  <c r="AV162" i="7"/>
  <c r="AN162" i="7"/>
  <c r="AF162" i="7"/>
  <c r="X162" i="7"/>
  <c r="BE166" i="7"/>
  <c r="BB165" i="7"/>
  <c r="V165" i="7"/>
  <c r="BG164" i="7"/>
  <c r="BT163" i="7"/>
  <c r="BY162" i="7"/>
  <c r="AC162" i="7"/>
  <c r="BT166" i="7"/>
  <c r="BW166" i="7"/>
  <c r="BO166" i="7"/>
  <c r="BG166" i="7"/>
  <c r="AY166" i="7"/>
  <c r="AQ166" i="7"/>
  <c r="AI166" i="7"/>
  <c r="AA166" i="7"/>
  <c r="S166" i="7"/>
  <c r="BT165" i="7"/>
  <c r="BL165" i="7"/>
  <c r="BD165" i="7"/>
  <c r="AV165" i="7"/>
  <c r="AN165" i="7"/>
  <c r="AF165" i="7"/>
  <c r="X165" i="7"/>
  <c r="BY164" i="7"/>
  <c r="BQ164" i="7"/>
  <c r="BI164" i="7"/>
  <c r="BA164" i="7"/>
  <c r="AS164" i="7"/>
  <c r="AK164" i="7"/>
  <c r="AC164" i="7"/>
  <c r="U164" i="7"/>
  <c r="BV163" i="7"/>
  <c r="BN163" i="7"/>
  <c r="BF163" i="7"/>
  <c r="AX163" i="7"/>
  <c r="AP163" i="7"/>
  <c r="AH163" i="7"/>
  <c r="Z163" i="7"/>
  <c r="R163" i="7"/>
  <c r="BS162" i="7"/>
  <c r="BK162" i="7"/>
  <c r="BC162" i="7"/>
  <c r="AU162" i="7"/>
  <c r="AM162" i="7"/>
  <c r="AE162" i="7"/>
  <c r="W162" i="7"/>
  <c r="BU166" i="7"/>
  <c r="Y166" i="7"/>
  <c r="AT165" i="7"/>
  <c r="BW164" i="7"/>
  <c r="AI164" i="7"/>
  <c r="BD163" i="7"/>
  <c r="X163" i="7"/>
  <c r="AS162" i="7"/>
  <c r="BD166" i="7"/>
  <c r="X166" i="7"/>
  <c r="BI165" i="7"/>
  <c r="AS165" i="7"/>
  <c r="AC165" i="7"/>
  <c r="BV164" i="7"/>
  <c r="BF164" i="7"/>
  <c r="AX164" i="7"/>
  <c r="R164" i="7"/>
  <c r="BC163" i="7"/>
  <c r="AE163" i="7"/>
  <c r="AZ162" i="7"/>
  <c r="BV166" i="7"/>
  <c r="BN166" i="7"/>
  <c r="BF166" i="7"/>
  <c r="AX166" i="7"/>
  <c r="AP166" i="7"/>
  <c r="AH166" i="7"/>
  <c r="Z166" i="7"/>
  <c r="R166" i="7"/>
  <c r="BS165" i="7"/>
  <c r="BK165" i="7"/>
  <c r="BC165" i="7"/>
  <c r="AU165" i="7"/>
  <c r="AM165" i="7"/>
  <c r="AE165" i="7"/>
  <c r="W165" i="7"/>
  <c r="BX164" i="7"/>
  <c r="BP164" i="7"/>
  <c r="BH164" i="7"/>
  <c r="AZ164" i="7"/>
  <c r="AR164" i="7"/>
  <c r="AJ164" i="7"/>
  <c r="AB164" i="7"/>
  <c r="T164" i="7"/>
  <c r="BU163" i="7"/>
  <c r="BM163" i="7"/>
  <c r="BE163" i="7"/>
  <c r="AW163" i="7"/>
  <c r="AO163" i="7"/>
  <c r="AG163" i="7"/>
  <c r="Y163" i="7"/>
  <c r="BR162" i="7"/>
  <c r="BJ162" i="7"/>
  <c r="BB162" i="7"/>
  <c r="AT162" i="7"/>
  <c r="AL162" i="7"/>
  <c r="AD162" i="7"/>
  <c r="V162" i="7"/>
  <c r="BM166" i="7"/>
  <c r="BR165" i="7"/>
  <c r="AL165" i="7"/>
  <c r="BO164" i="7"/>
  <c r="AA164" i="7"/>
  <c r="AV163" i="7"/>
  <c r="BQ162" i="7"/>
  <c r="U162" i="7"/>
  <c r="AF166" i="7"/>
  <c r="Z164" i="7"/>
  <c r="AM163" i="7"/>
  <c r="BP162" i="7"/>
  <c r="AR162" i="7"/>
  <c r="AB162" i="7"/>
  <c r="BS166" i="7"/>
  <c r="BK166" i="7"/>
  <c r="BC166" i="7"/>
  <c r="AU166" i="7"/>
  <c r="AM166" i="7"/>
  <c r="AE166" i="7"/>
  <c r="W166" i="7"/>
  <c r="BX165" i="7"/>
  <c r="BP165" i="7"/>
  <c r="BH165" i="7"/>
  <c r="AZ165" i="7"/>
  <c r="AR165" i="7"/>
  <c r="AJ165" i="7"/>
  <c r="AB165" i="7"/>
  <c r="T165" i="7"/>
  <c r="BU164" i="7"/>
  <c r="BM164" i="7"/>
  <c r="BE164" i="7"/>
  <c r="AW164" i="7"/>
  <c r="AO164" i="7"/>
  <c r="AG164" i="7"/>
  <c r="Y164" i="7"/>
  <c r="BR163" i="7"/>
  <c r="BJ163" i="7"/>
  <c r="BB163" i="7"/>
  <c r="AT163" i="7"/>
  <c r="AL163" i="7"/>
  <c r="AD163" i="7"/>
  <c r="V163" i="7"/>
  <c r="BW162" i="7"/>
  <c r="BO162" i="7"/>
  <c r="BG162" i="7"/>
  <c r="AY162" i="7"/>
  <c r="AQ162" i="7"/>
  <c r="AI162" i="7"/>
  <c r="AA162" i="7"/>
  <c r="S162" i="7"/>
  <c r="AO166" i="7"/>
  <c r="AQ164" i="7"/>
  <c r="BL163" i="7"/>
  <c r="AF163" i="7"/>
  <c r="AK162" i="7"/>
  <c r="AV166" i="7"/>
  <c r="BY165" i="7"/>
  <c r="BQ165" i="7"/>
  <c r="BA165" i="7"/>
  <c r="AK165" i="7"/>
  <c r="U165" i="7"/>
  <c r="BN164" i="7"/>
  <c r="AP164" i="7"/>
  <c r="BS163" i="7"/>
  <c r="AU163" i="7"/>
  <c r="W163" i="7"/>
  <c r="BH162" i="7"/>
  <c r="T162" i="7"/>
  <c r="BH160" i="7"/>
  <c r="AL160" i="7"/>
  <c r="W160" i="7"/>
  <c r="AQ160" i="7"/>
  <c r="AY160" i="7"/>
  <c r="AW160" i="7"/>
  <c r="AZ160" i="7"/>
  <c r="AO160" i="7"/>
  <c r="AJ160" i="7"/>
  <c r="BY160" i="7"/>
  <c r="AT160" i="7"/>
  <c r="BI160" i="7"/>
  <c r="BR160" i="7"/>
  <c r="BG160" i="7"/>
  <c r="AN160" i="7"/>
  <c r="S160" i="7"/>
  <c r="V160" i="7"/>
  <c r="BO160" i="7"/>
  <c r="BE160" i="7"/>
  <c r="BL160" i="7"/>
  <c r="BM160" i="7"/>
  <c r="U160" i="7"/>
  <c r="AU160" i="7"/>
  <c r="BX160" i="7"/>
  <c r="R160" i="7"/>
  <c r="Y160" i="7"/>
  <c r="AP160" i="7"/>
  <c r="AI160" i="7"/>
  <c r="BQ160" i="7"/>
  <c r="AD160" i="7"/>
  <c r="AM160" i="7"/>
  <c r="BP160" i="7"/>
  <c r="BS160" i="7"/>
  <c r="AG160" i="7"/>
  <c r="AE160" i="7"/>
  <c r="X160" i="7"/>
  <c r="Z160" i="7"/>
  <c r="AK160" i="7"/>
  <c r="AB160" i="7"/>
  <c r="AF160" i="7"/>
  <c r="BK160" i="7"/>
  <c r="BD160" i="7"/>
  <c r="AC160" i="7"/>
  <c r="BC160" i="7"/>
  <c r="BN160" i="7"/>
  <c r="BV160" i="7"/>
  <c r="AR160" i="7"/>
  <c r="BB160" i="7"/>
  <c r="BF160" i="7"/>
  <c r="AS160" i="7"/>
  <c r="BW160" i="7"/>
  <c r="AA160" i="7"/>
  <c r="BT160" i="7"/>
  <c r="BJ160" i="7"/>
  <c r="BU160" i="7"/>
  <c r="AH160" i="7"/>
  <c r="T160" i="7"/>
  <c r="AV160" i="7"/>
  <c r="BA160" i="7"/>
  <c r="AX160" i="7"/>
  <c r="AR197" i="7"/>
  <c r="BJ197" i="7"/>
  <c r="BN197" i="7"/>
  <c r="BD197" i="7"/>
  <c r="BQ197" i="7"/>
  <c r="AW197" i="7"/>
  <c r="BK197" i="7"/>
  <c r="AI197" i="7"/>
  <c r="BG197" i="7"/>
  <c r="BC197" i="7"/>
  <c r="AY197" i="7"/>
  <c r="AB197" i="7"/>
  <c r="AM197" i="7"/>
  <c r="AH197" i="7"/>
  <c r="BA197" i="7"/>
  <c r="AG197" i="7"/>
  <c r="BO197" i="7"/>
  <c r="BM197" i="7"/>
  <c r="BL197" i="7"/>
  <c r="AS197" i="7"/>
  <c r="AQ197" i="7"/>
  <c r="AJ197" i="7"/>
  <c r="BT197" i="7"/>
  <c r="V197" i="7"/>
  <c r="X197" i="7"/>
  <c r="AE197" i="7"/>
  <c r="AN197" i="7"/>
  <c r="BP197" i="7"/>
  <c r="BV197" i="7"/>
  <c r="BU197" i="7"/>
  <c r="U197" i="7"/>
  <c r="W197" i="7"/>
  <c r="AT197" i="7"/>
  <c r="BW197" i="7"/>
  <c r="AX197" i="7"/>
  <c r="AA197" i="7"/>
  <c r="AC197" i="7"/>
  <c r="AK197" i="7"/>
  <c r="AF197" i="7"/>
  <c r="BR197" i="7"/>
  <c r="AP197" i="7"/>
  <c r="S197" i="7"/>
  <c r="AD197" i="7"/>
  <c r="AV197" i="7"/>
  <c r="BE197" i="7"/>
  <c r="AL197" i="7"/>
  <c r="AO197" i="7"/>
  <c r="BY197" i="7"/>
  <c r="BS197" i="7"/>
  <c r="BX197" i="7"/>
  <c r="T197" i="7"/>
  <c r="Z197" i="7"/>
  <c r="BI197" i="7"/>
  <c r="BH197" i="7"/>
  <c r="AU197" i="7"/>
  <c r="BF197" i="7"/>
  <c r="Y197" i="7"/>
  <c r="AZ197" i="7"/>
  <c r="BB197" i="7"/>
  <c r="BI192" i="7"/>
  <c r="BM192" i="7"/>
  <c r="Z192" i="7"/>
  <c r="BW196" i="7"/>
  <c r="CA25" i="80" s="1"/>
  <c r="AH192" i="7"/>
  <c r="BJ192" i="7"/>
  <c r="BY196" i="7"/>
  <c r="CC25" i="80" s="1"/>
  <c r="AX192" i="7"/>
  <c r="AT194" i="7"/>
  <c r="S192" i="7"/>
  <c r="AK192" i="7"/>
  <c r="AQ192" i="7"/>
  <c r="S196" i="7"/>
  <c r="S25" i="80" s="1"/>
  <c r="BT194" i="7"/>
  <c r="AB193" i="7"/>
  <c r="AD196" i="7"/>
  <c r="AJ194" i="7"/>
  <c r="AU193" i="7"/>
  <c r="BL196" i="7"/>
  <c r="BO25" i="80" s="1"/>
  <c r="AU192" i="7"/>
  <c r="BW192" i="7"/>
  <c r="BE196" i="7"/>
  <c r="BH25" i="80" s="1"/>
  <c r="X192" i="7"/>
  <c r="BU194" i="7"/>
  <c r="AI192" i="7"/>
  <c r="AM192" i="7"/>
  <c r="BF193" i="7"/>
  <c r="T196" i="7"/>
  <c r="Z194" i="7"/>
  <c r="AC193" i="7"/>
  <c r="BC196" i="7"/>
  <c r="BF25" i="80" s="1"/>
  <c r="AI196" i="7"/>
  <c r="AG194" i="7"/>
  <c r="BC192" i="7"/>
  <c r="BY194" i="7"/>
  <c r="AB192" i="7"/>
  <c r="AL192" i="7"/>
  <c r="BU196" i="7"/>
  <c r="BY25" i="80" s="1"/>
  <c r="AG192" i="7"/>
  <c r="BO192" i="7"/>
  <c r="BG192" i="7"/>
  <c r="BO193" i="7"/>
  <c r="T194" i="7"/>
  <c r="AA192" i="7"/>
  <c r="AV192" i="7"/>
  <c r="Z193" i="7"/>
  <c r="U196" i="7"/>
  <c r="AA194" i="7"/>
  <c r="AD193" i="7"/>
  <c r="AN196" i="7"/>
  <c r="BI194" i="7"/>
  <c r="AW193" i="7"/>
  <c r="AV194" i="7"/>
  <c r="BL192" i="7"/>
  <c r="BD194" i="7"/>
  <c r="U192" i="7"/>
  <c r="AP193" i="7"/>
  <c r="BA192" i="7"/>
  <c r="AP192" i="7"/>
  <c r="BX193" i="7"/>
  <c r="BB192" i="7"/>
  <c r="AE192" i="7"/>
  <c r="AM196" i="7"/>
  <c r="BE192" i="7"/>
  <c r="BU193" i="7"/>
  <c r="V196" i="7"/>
  <c r="AB194" i="7"/>
  <c r="AM193" i="7"/>
  <c r="BU192" i="7"/>
  <c r="S194" i="7"/>
  <c r="T192" i="7"/>
  <c r="AC192" i="7"/>
  <c r="AJ192" i="7"/>
  <c r="BD192" i="7"/>
  <c r="BP192" i="7"/>
  <c r="AN192" i="7"/>
  <c r="BN192" i="7"/>
  <c r="T193" i="7"/>
  <c r="AU196" i="7"/>
  <c r="AW25" i="80" s="1"/>
  <c r="AO196" i="7"/>
  <c r="U194" i="7"/>
  <c r="AV193" i="7"/>
  <c r="AD192" i="7"/>
  <c r="BV192" i="7"/>
  <c r="AT192" i="7"/>
  <c r="AR192" i="7"/>
  <c r="W192" i="7"/>
  <c r="AW192" i="7"/>
  <c r="AY192" i="7"/>
  <c r="U193" i="7"/>
  <c r="BC194" i="7"/>
  <c r="AQ193" i="7"/>
  <c r="AA196" i="7"/>
  <c r="Y194" i="7"/>
  <c r="AJ193" i="7"/>
  <c r="BK196" i="7"/>
  <c r="BN25" i="80" s="1"/>
  <c r="V192" i="7"/>
  <c r="AL196" i="7"/>
  <c r="AT193" i="7"/>
  <c r="Z196" i="7"/>
  <c r="V194" i="7"/>
  <c r="BV193" i="7"/>
  <c r="AZ196" i="7"/>
  <c r="BB25" i="80" s="1"/>
  <c r="BF194" i="7"/>
  <c r="AI193" i="7"/>
  <c r="W194" i="7"/>
  <c r="BR193" i="7"/>
  <c r="BO196" i="7"/>
  <c r="BS25" i="80" s="1"/>
  <c r="BM194" i="7"/>
  <c r="BR192" i="7"/>
  <c r="BE193" i="7"/>
  <c r="AZ192" i="7"/>
  <c r="AS192" i="7"/>
  <c r="BW193" i="7"/>
  <c r="BK194" i="7"/>
  <c r="BC193" i="7"/>
  <c r="AE196" i="7"/>
  <c r="BA194" i="7"/>
  <c r="AG193" i="7"/>
  <c r="BA196" i="7"/>
  <c r="BC25" i="80" s="1"/>
  <c r="BG194" i="7"/>
  <c r="BH193" i="7"/>
  <c r="AX196" i="7"/>
  <c r="AZ25" i="80" s="1"/>
  <c r="BB194" i="7"/>
  <c r="BP196" i="7"/>
  <c r="BT25" i="80" s="1"/>
  <c r="BV194" i="7"/>
  <c r="BY192" i="7"/>
  <c r="BF192" i="7"/>
  <c r="V193" i="7"/>
  <c r="Y196" i="7"/>
  <c r="AK193" i="7"/>
  <c r="BR194" i="7"/>
  <c r="BT193" i="7"/>
  <c r="AQ196" i="7"/>
  <c r="AS25" i="80" s="1"/>
  <c r="AO194" i="7"/>
  <c r="BD193" i="7"/>
  <c r="BB196" i="7"/>
  <c r="BE25" i="80" s="1"/>
  <c r="BH194" i="7"/>
  <c r="BI193" i="7"/>
  <c r="AF196" i="7"/>
  <c r="BS194" i="7"/>
  <c r="AN193" i="7"/>
  <c r="BQ196" i="7"/>
  <c r="BU25" i="80" s="1"/>
  <c r="BW194" i="7"/>
  <c r="BX194" i="7"/>
  <c r="BX196" i="7"/>
  <c r="CB25" i="80" s="1"/>
  <c r="W193" i="7"/>
  <c r="X196" i="7"/>
  <c r="BX192" i="7"/>
  <c r="AE193" i="7"/>
  <c r="AB196" i="7"/>
  <c r="AL193" i="7"/>
  <c r="AK194" i="7"/>
  <c r="BG193" i="7"/>
  <c r="AR196" i="7"/>
  <c r="AT25" i="80" s="1"/>
  <c r="AX194" i="7"/>
  <c r="S193" i="7"/>
  <c r="BL194" i="7"/>
  <c r="BJ193" i="7"/>
  <c r="BT196" i="7"/>
  <c r="BX25" i="80" s="1"/>
  <c r="X194" i="7"/>
  <c r="AH193" i="7"/>
  <c r="BR196" i="7"/>
  <c r="BV25" i="80" s="1"/>
  <c r="AS194" i="7"/>
  <c r="BS192" i="7"/>
  <c r="W196" i="7"/>
  <c r="BN193" i="7"/>
  <c r="BN196" i="7"/>
  <c r="BR25" i="80" s="1"/>
  <c r="AC196" i="7"/>
  <c r="AP196" i="7"/>
  <c r="AR25" i="80" s="1"/>
  <c r="AP194" i="7"/>
  <c r="AA193" i="7"/>
  <c r="AS196" i="7"/>
  <c r="AU25" i="80" s="1"/>
  <c r="AY194" i="7"/>
  <c r="AZ193" i="7"/>
  <c r="AG196" i="7"/>
  <c r="AF194" i="7"/>
  <c r="BS193" i="7"/>
  <c r="BG196" i="7"/>
  <c r="BJ25" i="80" s="1"/>
  <c r="BE194" i="7"/>
  <c r="AO193" i="7"/>
  <c r="AC194" i="7"/>
  <c r="BK192" i="7"/>
  <c r="AF192" i="7"/>
  <c r="BQ192" i="7"/>
  <c r="AM194" i="7"/>
  <c r="AX193" i="7"/>
  <c r="AH194" i="7"/>
  <c r="AJ196" i="7"/>
  <c r="AR194" i="7"/>
  <c r="AR193" i="7"/>
  <c r="BS196" i="7"/>
  <c r="BW25" i="80" s="1"/>
  <c r="BB193" i="7"/>
  <c r="AW196" i="7"/>
  <c r="AY25" i="80" s="1"/>
  <c r="BQ194" i="7"/>
  <c r="BM193" i="7"/>
  <c r="BI196" i="7"/>
  <c r="BL25" i="80" s="1"/>
  <c r="BO194" i="7"/>
  <c r="BP193" i="7"/>
  <c r="BM196" i="7"/>
  <c r="BP25" i="80" s="1"/>
  <c r="AD194" i="7"/>
  <c r="BY193" i="7"/>
  <c r="BT192" i="7"/>
  <c r="AO192" i="7"/>
  <c r="BH192" i="7"/>
  <c r="Y192" i="7"/>
  <c r="AT196" i="7"/>
  <c r="AV25" i="80" s="1"/>
  <c r="AL194" i="7"/>
  <c r="BJ196" i="7"/>
  <c r="BM25" i="80" s="1"/>
  <c r="AE194" i="7"/>
  <c r="AN194" i="7"/>
  <c r="BH196" i="7"/>
  <c r="BK25" i="80" s="1"/>
  <c r="AS193" i="7"/>
  <c r="AY196" i="7"/>
  <c r="BA25" i="80" s="1"/>
  <c r="BQ193" i="7"/>
  <c r="AV196" i="7"/>
  <c r="AX25" i="80" s="1"/>
  <c r="Y193" i="7"/>
  <c r="AH196" i="7"/>
  <c r="BJ194" i="7"/>
  <c r="AZ194" i="7"/>
  <c r="BA193" i="7"/>
  <c r="BN194" i="7"/>
  <c r="AI194" i="7"/>
  <c r="AW194" i="7"/>
  <c r="AF193" i="7"/>
  <c r="BK193" i="7"/>
  <c r="AK196" i="7"/>
  <c r="BV196" i="7"/>
  <c r="BZ25" i="80" s="1"/>
  <c r="BL193" i="7"/>
  <c r="BF196" i="7"/>
  <c r="BI25" i="80" s="1"/>
  <c r="AY193" i="7"/>
  <c r="BP194" i="7"/>
  <c r="AQ194" i="7"/>
  <c r="AU194" i="7"/>
  <c r="X193" i="7"/>
  <c r="BD196" i="7"/>
  <c r="BG25" i="80" s="1"/>
  <c r="Z184" i="7"/>
  <c r="AQ184" i="7"/>
  <c r="AK184" i="7"/>
  <c r="AJ184" i="7"/>
  <c r="BT184" i="7"/>
  <c r="AE184" i="7"/>
  <c r="AF184" i="7"/>
  <c r="BH184" i="7"/>
  <c r="BB184" i="7"/>
  <c r="BE184" i="7"/>
  <c r="BA184" i="7"/>
  <c r="R184" i="7"/>
  <c r="BS184" i="7"/>
  <c r="AW184" i="7"/>
  <c r="BN184" i="7"/>
  <c r="AD184" i="7"/>
  <c r="BW184" i="7"/>
  <c r="AG184" i="7"/>
  <c r="BM184" i="7"/>
  <c r="AO184" i="7"/>
  <c r="W184" i="7"/>
  <c r="AI184" i="7"/>
  <c r="BO184" i="7"/>
  <c r="AU184" i="7"/>
  <c r="AH184" i="7"/>
  <c r="AP184" i="7"/>
  <c r="BF184" i="7"/>
  <c r="BX184" i="7"/>
  <c r="Y184" i="7"/>
  <c r="AZ184" i="7"/>
  <c r="V184" i="7"/>
  <c r="BC184" i="7"/>
  <c r="BK184" i="7"/>
  <c r="BR184" i="7"/>
  <c r="AY184" i="7"/>
  <c r="BQ184" i="7"/>
  <c r="BG184" i="7"/>
  <c r="BY184" i="7"/>
  <c r="BD184" i="7"/>
  <c r="AB184" i="7"/>
  <c r="T184" i="7"/>
  <c r="S184" i="7"/>
  <c r="U184" i="7"/>
  <c r="AC184" i="7"/>
  <c r="AN184" i="7"/>
  <c r="AS184" i="7"/>
  <c r="X184" i="7"/>
  <c r="AA184" i="7"/>
  <c r="BV184" i="7"/>
  <c r="AM184" i="7"/>
  <c r="AX184" i="7"/>
  <c r="BJ184" i="7"/>
  <c r="BU184" i="7"/>
  <c r="BL184" i="7"/>
  <c r="AL184" i="7"/>
  <c r="AT184" i="7"/>
  <c r="BP184" i="7"/>
  <c r="AV184" i="7"/>
  <c r="AR184" i="7"/>
  <c r="BI184" i="7"/>
  <c r="R196" i="7"/>
  <c r="R25" i="80" s="1"/>
  <c r="R194" i="7"/>
  <c r="R192" i="7"/>
  <c r="R193" i="7"/>
  <c r="R197" i="7"/>
  <c r="E198" i="7"/>
  <c r="E167" i="7"/>
  <c r="BY24" i="80" l="1"/>
  <c r="S24" i="80"/>
  <c r="BA24" i="80"/>
  <c r="R24" i="80"/>
  <c r="AH24" i="80"/>
  <c r="BP24" i="80"/>
  <c r="BE24" i="80"/>
  <c r="AJ24" i="80"/>
  <c r="BB24" i="80"/>
  <c r="BN24" i="80"/>
  <c r="BK24" i="80"/>
  <c r="AL24" i="80"/>
  <c r="AB24" i="80"/>
  <c r="AA24" i="80"/>
  <c r="AY24" i="80"/>
  <c r="CA24" i="80"/>
  <c r="AG24" i="80"/>
  <c r="BZ24" i="80"/>
  <c r="BO24" i="80"/>
  <c r="U24" i="80"/>
  <c r="BR24" i="80"/>
  <c r="BX24" i="80"/>
  <c r="BH24" i="80"/>
  <c r="AV24" i="80"/>
  <c r="AX24" i="80"/>
  <c r="W24" i="80"/>
  <c r="AW24" i="80"/>
  <c r="AR24" i="80"/>
  <c r="BG24" i="80"/>
  <c r="AZ24" i="80"/>
  <c r="BL24" i="80"/>
  <c r="BM24" i="80"/>
  <c r="CC24" i="80"/>
  <c r="AH25" i="80"/>
  <c r="Y25" i="80"/>
  <c r="BQ25" i="80"/>
  <c r="BI24" i="80"/>
  <c r="BJ24" i="80"/>
  <c r="AK25" i="80"/>
  <c r="X25" i="80"/>
  <c r="W25" i="80"/>
  <c r="Z25" i="80"/>
  <c r="U25" i="80"/>
  <c r="AT24" i="80"/>
  <c r="AM25" i="80"/>
  <c r="AM24" i="80"/>
  <c r="AI24" i="80"/>
  <c r="AC24" i="80"/>
  <c r="Z24" i="80"/>
  <c r="BC24" i="80"/>
  <c r="BD25" i="80"/>
  <c r="BT24" i="80"/>
  <c r="BW24" i="80"/>
  <c r="AO25" i="80"/>
  <c r="AP25" i="80"/>
  <c r="AF24" i="80"/>
  <c r="AP24" i="80"/>
  <c r="AG25" i="80"/>
  <c r="V24" i="80"/>
  <c r="V25" i="80"/>
  <c r="AU24" i="80"/>
  <c r="CD25" i="80"/>
  <c r="BS24" i="80"/>
  <c r="CB24" i="80"/>
  <c r="AO24" i="80"/>
  <c r="X24" i="80"/>
  <c r="AA25" i="80"/>
  <c r="AN25" i="80"/>
  <c r="AN24" i="80"/>
  <c r="T25" i="80"/>
  <c r="AB25" i="80"/>
  <c r="BF24" i="80"/>
  <c r="AF25" i="80"/>
  <c r="T24" i="80"/>
  <c r="AI25" i="80"/>
  <c r="AE24" i="80"/>
  <c r="AK24" i="80"/>
  <c r="AE25" i="80"/>
  <c r="AL25" i="80"/>
  <c r="AJ25" i="80"/>
  <c r="AC25" i="80"/>
  <c r="Y24" i="80"/>
  <c r="AS24" i="80"/>
  <c r="BV24" i="80"/>
  <c r="BU24" i="80"/>
  <c r="CD24" i="80" l="1"/>
  <c r="AQ24" i="80"/>
  <c r="BD24" i="80"/>
  <c r="AD25" i="80"/>
  <c r="CH24" i="80" s="1"/>
  <c r="AQ25" i="80"/>
  <c r="AD24" i="80"/>
  <c r="BQ24" i="80"/>
  <c r="F321" i="7" l="1"/>
  <c r="E91" i="84" s="1"/>
  <c r="E73" i="80" l="1"/>
  <c r="E220" i="7" l="1"/>
  <c r="E44" i="7" l="1"/>
  <c r="E121" i="7"/>
  <c r="E97" i="7"/>
  <c r="BR142" i="7" l="1"/>
  <c r="BJ142" i="7"/>
  <c r="BB142" i="7"/>
  <c r="AT142" i="7"/>
  <c r="AL142" i="7"/>
  <c r="AD142" i="7"/>
  <c r="V142" i="7"/>
  <c r="BW141" i="7"/>
  <c r="BO141" i="7"/>
  <c r="BG141" i="7"/>
  <c r="AY141" i="7"/>
  <c r="AQ141" i="7"/>
  <c r="AI141" i="7"/>
  <c r="AA141" i="7"/>
  <c r="S141" i="7"/>
  <c r="BT140" i="7"/>
  <c r="BL140" i="7"/>
  <c r="BD140" i="7"/>
  <c r="AV140" i="7"/>
  <c r="AN140" i="7"/>
  <c r="AF140" i="7"/>
  <c r="X140" i="7"/>
  <c r="BY139" i="7"/>
  <c r="BQ139" i="7"/>
  <c r="BI139" i="7"/>
  <c r="BA139" i="7"/>
  <c r="AS139" i="7"/>
  <c r="AK139" i="7"/>
  <c r="AC139" i="7"/>
  <c r="U139" i="7"/>
  <c r="BV138" i="7"/>
  <c r="BN138" i="7"/>
  <c r="BF138" i="7"/>
  <c r="AX138" i="7"/>
  <c r="AP138" i="7"/>
  <c r="AH138" i="7"/>
  <c r="Z138" i="7"/>
  <c r="R138" i="7"/>
  <c r="W142" i="7"/>
  <c r="BH141" i="7"/>
  <c r="BU140" i="7"/>
  <c r="Y140" i="7"/>
  <c r="AL139" i="7"/>
  <c r="AY138" i="7"/>
  <c r="BY142" i="7"/>
  <c r="BQ142" i="7"/>
  <c r="BI142" i="7"/>
  <c r="BA142" i="7"/>
  <c r="AS142" i="7"/>
  <c r="AK142" i="7"/>
  <c r="AC142" i="7"/>
  <c r="U142" i="7"/>
  <c r="BV141" i="7"/>
  <c r="BN141" i="7"/>
  <c r="BF141" i="7"/>
  <c r="AX141" i="7"/>
  <c r="AP141" i="7"/>
  <c r="AH141" i="7"/>
  <c r="Z141" i="7"/>
  <c r="R141" i="7"/>
  <c r="BS140" i="7"/>
  <c r="BK140" i="7"/>
  <c r="BC140" i="7"/>
  <c r="AU140" i="7"/>
  <c r="AM140" i="7"/>
  <c r="AE140" i="7"/>
  <c r="W140" i="7"/>
  <c r="BX139" i="7"/>
  <c r="BP139" i="7"/>
  <c r="BH139" i="7"/>
  <c r="AZ139" i="7"/>
  <c r="AR139" i="7"/>
  <c r="AJ139" i="7"/>
  <c r="AB139" i="7"/>
  <c r="T139" i="7"/>
  <c r="BU138" i="7"/>
  <c r="BM138" i="7"/>
  <c r="BE138" i="7"/>
  <c r="AW138" i="7"/>
  <c r="AO138" i="7"/>
  <c r="AG138" i="7"/>
  <c r="Y138" i="7"/>
  <c r="AM142" i="7"/>
  <c r="AB141" i="7"/>
  <c r="AO140" i="7"/>
  <c r="BB139" i="7"/>
  <c r="BO138" i="7"/>
  <c r="AA138" i="7"/>
  <c r="BX142" i="7"/>
  <c r="BP142" i="7"/>
  <c r="BH142" i="7"/>
  <c r="AZ142" i="7"/>
  <c r="AR142" i="7"/>
  <c r="AJ142" i="7"/>
  <c r="AB142" i="7"/>
  <c r="T142" i="7"/>
  <c r="BU141" i="7"/>
  <c r="BM141" i="7"/>
  <c r="BE141" i="7"/>
  <c r="AW141" i="7"/>
  <c r="AO141" i="7"/>
  <c r="AG141" i="7"/>
  <c r="Y141" i="7"/>
  <c r="BR140" i="7"/>
  <c r="BJ140" i="7"/>
  <c r="BB140" i="7"/>
  <c r="AT140" i="7"/>
  <c r="AL140" i="7"/>
  <c r="AD140" i="7"/>
  <c r="V140" i="7"/>
  <c r="BW139" i="7"/>
  <c r="BO139" i="7"/>
  <c r="BG139" i="7"/>
  <c r="AY139" i="7"/>
  <c r="AQ139" i="7"/>
  <c r="AI139" i="7"/>
  <c r="AA139" i="7"/>
  <c r="S139" i="7"/>
  <c r="BT138" i="7"/>
  <c r="BL138" i="7"/>
  <c r="BD138" i="7"/>
  <c r="AV138" i="7"/>
  <c r="AN138" i="7"/>
  <c r="AF138" i="7"/>
  <c r="X138" i="7"/>
  <c r="AE142" i="7"/>
  <c r="BX141" i="7"/>
  <c r="AZ141" i="7"/>
  <c r="BM140" i="7"/>
  <c r="BR139" i="7"/>
  <c r="AD139" i="7"/>
  <c r="AQ138" i="7"/>
  <c r="BW142" i="7"/>
  <c r="BO142" i="7"/>
  <c r="BG142" i="7"/>
  <c r="AY142" i="7"/>
  <c r="AQ142" i="7"/>
  <c r="AI142" i="7"/>
  <c r="AA142" i="7"/>
  <c r="S142" i="7"/>
  <c r="BT141" i="7"/>
  <c r="BL141" i="7"/>
  <c r="BD141" i="7"/>
  <c r="AV141" i="7"/>
  <c r="AN141" i="7"/>
  <c r="AF141" i="7"/>
  <c r="X141" i="7"/>
  <c r="BY140" i="7"/>
  <c r="BQ140" i="7"/>
  <c r="BI140" i="7"/>
  <c r="BA140" i="7"/>
  <c r="AS140" i="7"/>
  <c r="AK140" i="7"/>
  <c r="AC140" i="7"/>
  <c r="U140" i="7"/>
  <c r="BV139" i="7"/>
  <c r="BN139" i="7"/>
  <c r="BF139" i="7"/>
  <c r="AX139" i="7"/>
  <c r="AP139" i="7"/>
  <c r="AH139" i="7"/>
  <c r="Z139" i="7"/>
  <c r="R139" i="7"/>
  <c r="BS138" i="7"/>
  <c r="BK138" i="7"/>
  <c r="BC138" i="7"/>
  <c r="AU138" i="7"/>
  <c r="AM138" i="7"/>
  <c r="AE138" i="7"/>
  <c r="W138" i="7"/>
  <c r="AU142" i="7"/>
  <c r="V139" i="7"/>
  <c r="BV142" i="7"/>
  <c r="BN142" i="7"/>
  <c r="BF142" i="7"/>
  <c r="AX142" i="7"/>
  <c r="AP142" i="7"/>
  <c r="AH142" i="7"/>
  <c r="Z142" i="7"/>
  <c r="R142" i="7"/>
  <c r="BS141" i="7"/>
  <c r="BK141" i="7"/>
  <c r="BC141" i="7"/>
  <c r="AU141" i="7"/>
  <c r="AM141" i="7"/>
  <c r="AE141" i="7"/>
  <c r="W141" i="7"/>
  <c r="BX140" i="7"/>
  <c r="BP140" i="7"/>
  <c r="BH140" i="7"/>
  <c r="AZ140" i="7"/>
  <c r="AR140" i="7"/>
  <c r="AJ140" i="7"/>
  <c r="AB140" i="7"/>
  <c r="T140" i="7"/>
  <c r="BU139" i="7"/>
  <c r="BM139" i="7"/>
  <c r="BE139" i="7"/>
  <c r="AW139" i="7"/>
  <c r="AO139" i="7"/>
  <c r="AG139" i="7"/>
  <c r="Y139" i="7"/>
  <c r="BR138" i="7"/>
  <c r="BJ138" i="7"/>
  <c r="BB138" i="7"/>
  <c r="AT138" i="7"/>
  <c r="AL138" i="7"/>
  <c r="AD138" i="7"/>
  <c r="V138" i="7"/>
  <c r="BK142" i="7"/>
  <c r="AR141" i="7"/>
  <c r="BE140" i="7"/>
  <c r="BU142" i="7"/>
  <c r="BM142" i="7"/>
  <c r="BE142" i="7"/>
  <c r="AW142" i="7"/>
  <c r="AO142" i="7"/>
  <c r="AG142" i="7"/>
  <c r="Y142" i="7"/>
  <c r="BR141" i="7"/>
  <c r="BJ141" i="7"/>
  <c r="BB141" i="7"/>
  <c r="AT141" i="7"/>
  <c r="AL141" i="7"/>
  <c r="AD141" i="7"/>
  <c r="V141" i="7"/>
  <c r="BW140" i="7"/>
  <c r="BO140" i="7"/>
  <c r="BG140" i="7"/>
  <c r="AY140" i="7"/>
  <c r="AQ140" i="7"/>
  <c r="AI140" i="7"/>
  <c r="AA140" i="7"/>
  <c r="S140" i="7"/>
  <c r="BT139" i="7"/>
  <c r="BL139" i="7"/>
  <c r="BD139" i="7"/>
  <c r="AV139" i="7"/>
  <c r="AN139" i="7"/>
  <c r="AF139" i="7"/>
  <c r="X139" i="7"/>
  <c r="BY138" i="7"/>
  <c r="BQ138" i="7"/>
  <c r="BI138" i="7"/>
  <c r="BA138" i="7"/>
  <c r="AS138" i="7"/>
  <c r="AK138" i="7"/>
  <c r="AC138" i="7"/>
  <c r="U138" i="7"/>
  <c r="BC142" i="7"/>
  <c r="AJ141" i="7"/>
  <c r="AW140" i="7"/>
  <c r="BJ139" i="7"/>
  <c r="BW138" i="7"/>
  <c r="AI138" i="7"/>
  <c r="BT142" i="7"/>
  <c r="BL142" i="7"/>
  <c r="BD142" i="7"/>
  <c r="AV142" i="7"/>
  <c r="AN142" i="7"/>
  <c r="AF142" i="7"/>
  <c r="X142" i="7"/>
  <c r="BY141" i="7"/>
  <c r="BQ141" i="7"/>
  <c r="BI141" i="7"/>
  <c r="BA141" i="7"/>
  <c r="AS141" i="7"/>
  <c r="AK141" i="7"/>
  <c r="AC141" i="7"/>
  <c r="U141" i="7"/>
  <c r="BV140" i="7"/>
  <c r="BN140" i="7"/>
  <c r="BF140" i="7"/>
  <c r="AX140" i="7"/>
  <c r="AP140" i="7"/>
  <c r="AH140" i="7"/>
  <c r="Z140" i="7"/>
  <c r="R140" i="7"/>
  <c r="BS139" i="7"/>
  <c r="BK139" i="7"/>
  <c r="BC139" i="7"/>
  <c r="AU139" i="7"/>
  <c r="AM139" i="7"/>
  <c r="AE139" i="7"/>
  <c r="W139" i="7"/>
  <c r="BX138" i="7"/>
  <c r="BP138" i="7"/>
  <c r="BH138" i="7"/>
  <c r="AZ138" i="7"/>
  <c r="AR138" i="7"/>
  <c r="AJ138" i="7"/>
  <c r="AB138" i="7"/>
  <c r="T138" i="7"/>
  <c r="BS142" i="7"/>
  <c r="BP141" i="7"/>
  <c r="T141" i="7"/>
  <c r="AG140" i="7"/>
  <c r="AT139" i="7"/>
  <c r="BG138" i="7"/>
  <c r="S138" i="7"/>
  <c r="BY118" i="7"/>
  <c r="BQ118" i="7"/>
  <c r="BI118" i="7"/>
  <c r="BA118" i="7"/>
  <c r="AS118" i="7"/>
  <c r="AK118" i="7"/>
  <c r="AC118" i="7"/>
  <c r="U118" i="7"/>
  <c r="BU117" i="7"/>
  <c r="BM117" i="7"/>
  <c r="BE117" i="7"/>
  <c r="AW117" i="7"/>
  <c r="AO117" i="7"/>
  <c r="AG117" i="7"/>
  <c r="Y117" i="7"/>
  <c r="BY116" i="7"/>
  <c r="BQ116" i="7"/>
  <c r="BI116" i="7"/>
  <c r="BA116" i="7"/>
  <c r="AS116" i="7"/>
  <c r="AK116" i="7"/>
  <c r="AC116" i="7"/>
  <c r="U116" i="7"/>
  <c r="BU115" i="7"/>
  <c r="BM115" i="7"/>
  <c r="BE115" i="7"/>
  <c r="AW115" i="7"/>
  <c r="AO115" i="7"/>
  <c r="AG115" i="7"/>
  <c r="Y115" i="7"/>
  <c r="BY114" i="7"/>
  <c r="BQ114" i="7"/>
  <c r="BI114" i="7"/>
  <c r="BA114" i="7"/>
  <c r="AS114" i="7"/>
  <c r="AK114" i="7"/>
  <c r="AC114" i="7"/>
  <c r="U114" i="7"/>
  <c r="Y112" i="7"/>
  <c r="AG112" i="7"/>
  <c r="AO112" i="7"/>
  <c r="AW112" i="7"/>
  <c r="BE112" i="7"/>
  <c r="BM112" i="7"/>
  <c r="BU112" i="7"/>
  <c r="BX118" i="7"/>
  <c r="BP118" i="7"/>
  <c r="BH118" i="7"/>
  <c r="AZ118" i="7"/>
  <c r="AR118" i="7"/>
  <c r="AJ118" i="7"/>
  <c r="AB118" i="7"/>
  <c r="T118" i="7"/>
  <c r="BT117" i="7"/>
  <c r="BL117" i="7"/>
  <c r="BD117" i="7"/>
  <c r="AV117" i="7"/>
  <c r="AN117" i="7"/>
  <c r="AF117" i="7"/>
  <c r="X117" i="7"/>
  <c r="BX116" i="7"/>
  <c r="BP116" i="7"/>
  <c r="BH116" i="7"/>
  <c r="AZ116" i="7"/>
  <c r="AR116" i="7"/>
  <c r="AJ116" i="7"/>
  <c r="AB116" i="7"/>
  <c r="T116" i="7"/>
  <c r="BT115" i="7"/>
  <c r="BL115" i="7"/>
  <c r="BD115" i="7"/>
  <c r="AV115" i="7"/>
  <c r="AN115" i="7"/>
  <c r="AF115" i="7"/>
  <c r="X115" i="7"/>
  <c r="BX114" i="7"/>
  <c r="BP114" i="7"/>
  <c r="BH114" i="7"/>
  <c r="AZ114" i="7"/>
  <c r="AR114" i="7"/>
  <c r="AJ114" i="7"/>
  <c r="AB114" i="7"/>
  <c r="T114" i="7"/>
  <c r="Z112" i="7"/>
  <c r="AH112" i="7"/>
  <c r="AP112" i="7"/>
  <c r="AX112" i="7"/>
  <c r="BF112" i="7"/>
  <c r="BN112" i="7"/>
  <c r="BV112" i="7"/>
  <c r="BW118" i="7"/>
  <c r="BO118" i="7"/>
  <c r="BG118" i="7"/>
  <c r="AY118" i="7"/>
  <c r="AQ118" i="7"/>
  <c r="AI118" i="7"/>
  <c r="AA118" i="7"/>
  <c r="S118" i="7"/>
  <c r="BS117" i="7"/>
  <c r="BK117" i="7"/>
  <c r="BC117" i="7"/>
  <c r="AU117" i="7"/>
  <c r="AM117" i="7"/>
  <c r="AE117" i="7"/>
  <c r="W117" i="7"/>
  <c r="BW116" i="7"/>
  <c r="BO116" i="7"/>
  <c r="BG116" i="7"/>
  <c r="AY116" i="7"/>
  <c r="AQ116" i="7"/>
  <c r="AI116" i="7"/>
  <c r="AA116" i="7"/>
  <c r="S116" i="7"/>
  <c r="BS115" i="7"/>
  <c r="BK115" i="7"/>
  <c r="BC115" i="7"/>
  <c r="AU115" i="7"/>
  <c r="AM115" i="7"/>
  <c r="AE115" i="7"/>
  <c r="W115" i="7"/>
  <c r="BW114" i="7"/>
  <c r="BO114" i="7"/>
  <c r="BG114" i="7"/>
  <c r="AY114" i="7"/>
  <c r="AQ114" i="7"/>
  <c r="AI114" i="7"/>
  <c r="AA114" i="7"/>
  <c r="S114" i="7"/>
  <c r="AA112" i="7"/>
  <c r="AI112" i="7"/>
  <c r="AQ112" i="7"/>
  <c r="AY112" i="7"/>
  <c r="BG112" i="7"/>
  <c r="BO112" i="7"/>
  <c r="BW112" i="7"/>
  <c r="BV118" i="7"/>
  <c r="BN118" i="7"/>
  <c r="BF118" i="7"/>
  <c r="AX118" i="7"/>
  <c r="AP118" i="7"/>
  <c r="AH118" i="7"/>
  <c r="Z118" i="7"/>
  <c r="R118" i="7"/>
  <c r="BR117" i="7"/>
  <c r="BJ117" i="7"/>
  <c r="BB117" i="7"/>
  <c r="AT117" i="7"/>
  <c r="AL117" i="7"/>
  <c r="AD117" i="7"/>
  <c r="V117" i="7"/>
  <c r="BV116" i="7"/>
  <c r="BN116" i="7"/>
  <c r="BF116" i="7"/>
  <c r="AX116" i="7"/>
  <c r="AP116" i="7"/>
  <c r="AH116" i="7"/>
  <c r="Z116" i="7"/>
  <c r="R116" i="7"/>
  <c r="BR115" i="7"/>
  <c r="BJ115" i="7"/>
  <c r="BB115" i="7"/>
  <c r="AT115" i="7"/>
  <c r="AL115" i="7"/>
  <c r="AD115" i="7"/>
  <c r="V115" i="7"/>
  <c r="BV114" i="7"/>
  <c r="BN114" i="7"/>
  <c r="BF114" i="7"/>
  <c r="AX114" i="7"/>
  <c r="AP114" i="7"/>
  <c r="AH114" i="7"/>
  <c r="Z114" i="7"/>
  <c r="R114" i="7"/>
  <c r="AB112" i="7"/>
  <c r="AJ112" i="7"/>
  <c r="AR112" i="7"/>
  <c r="AZ112" i="7"/>
  <c r="BH112" i="7"/>
  <c r="BP112" i="7"/>
  <c r="BX112" i="7"/>
  <c r="BU118" i="7"/>
  <c r="BM118" i="7"/>
  <c r="BE118" i="7"/>
  <c r="AW118" i="7"/>
  <c r="AO118" i="7"/>
  <c r="AG118" i="7"/>
  <c r="Y118" i="7"/>
  <c r="BY117" i="7"/>
  <c r="BQ117" i="7"/>
  <c r="BI117" i="7"/>
  <c r="BA117" i="7"/>
  <c r="AS117" i="7"/>
  <c r="AK117" i="7"/>
  <c r="AC117" i="7"/>
  <c r="U117" i="7"/>
  <c r="BU116" i="7"/>
  <c r="BM116" i="7"/>
  <c r="BE116" i="7"/>
  <c r="AW116" i="7"/>
  <c r="AO116" i="7"/>
  <c r="AG116" i="7"/>
  <c r="Y116" i="7"/>
  <c r="BY115" i="7"/>
  <c r="BQ115" i="7"/>
  <c r="BI115" i="7"/>
  <c r="BA115" i="7"/>
  <c r="AS115" i="7"/>
  <c r="AK115" i="7"/>
  <c r="AC115" i="7"/>
  <c r="U115" i="7"/>
  <c r="BU114" i="7"/>
  <c r="BM114" i="7"/>
  <c r="BE114" i="7"/>
  <c r="AW114" i="7"/>
  <c r="AO114" i="7"/>
  <c r="AG114" i="7"/>
  <c r="Y114" i="7"/>
  <c r="R112" i="7"/>
  <c r="AC112" i="7"/>
  <c r="AK112" i="7"/>
  <c r="AS112" i="7"/>
  <c r="BA112" i="7"/>
  <c r="BI112" i="7"/>
  <c r="BQ112" i="7"/>
  <c r="BY112" i="7"/>
  <c r="BT118" i="7"/>
  <c r="BL118" i="7"/>
  <c r="BD118" i="7"/>
  <c r="AV118" i="7"/>
  <c r="AN118" i="7"/>
  <c r="AF118" i="7"/>
  <c r="X118" i="7"/>
  <c r="BX117" i="7"/>
  <c r="BP117" i="7"/>
  <c r="BH117" i="7"/>
  <c r="AZ117" i="7"/>
  <c r="AR117" i="7"/>
  <c r="AJ117" i="7"/>
  <c r="AB117" i="7"/>
  <c r="T117" i="7"/>
  <c r="BT116" i="7"/>
  <c r="BL116" i="7"/>
  <c r="BD116" i="7"/>
  <c r="AV116" i="7"/>
  <c r="AN116" i="7"/>
  <c r="AF116" i="7"/>
  <c r="X116" i="7"/>
  <c r="BX115" i="7"/>
  <c r="BP115" i="7"/>
  <c r="BH115" i="7"/>
  <c r="AZ115" i="7"/>
  <c r="AR115" i="7"/>
  <c r="AJ115" i="7"/>
  <c r="AB115" i="7"/>
  <c r="T115" i="7"/>
  <c r="BT114" i="7"/>
  <c r="BL114" i="7"/>
  <c r="BD114" i="7"/>
  <c r="AV114" i="7"/>
  <c r="AN114" i="7"/>
  <c r="AF114" i="7"/>
  <c r="X114" i="7"/>
  <c r="V112" i="7"/>
  <c r="AD112" i="7"/>
  <c r="AL112" i="7"/>
  <c r="AT112" i="7"/>
  <c r="BB112" i="7"/>
  <c r="BJ112" i="7"/>
  <c r="BR112" i="7"/>
  <c r="BS118" i="7"/>
  <c r="BK118" i="7"/>
  <c r="BC118" i="7"/>
  <c r="AU118" i="7"/>
  <c r="AM118" i="7"/>
  <c r="AE118" i="7"/>
  <c r="W118" i="7"/>
  <c r="BW117" i="7"/>
  <c r="BO117" i="7"/>
  <c r="BG117" i="7"/>
  <c r="AY117" i="7"/>
  <c r="AQ117" i="7"/>
  <c r="AI117" i="7"/>
  <c r="AA117" i="7"/>
  <c r="S117" i="7"/>
  <c r="BS116" i="7"/>
  <c r="BK116" i="7"/>
  <c r="BC116" i="7"/>
  <c r="AU116" i="7"/>
  <c r="AM116" i="7"/>
  <c r="AE116" i="7"/>
  <c r="W116" i="7"/>
  <c r="BW115" i="7"/>
  <c r="BO115" i="7"/>
  <c r="BG115" i="7"/>
  <c r="AY115" i="7"/>
  <c r="AQ115" i="7"/>
  <c r="AI115" i="7"/>
  <c r="AA115" i="7"/>
  <c r="S115" i="7"/>
  <c r="BS114" i="7"/>
  <c r="BK114" i="7"/>
  <c r="BC114" i="7"/>
  <c r="AU114" i="7"/>
  <c r="AM114" i="7"/>
  <c r="AE114" i="7"/>
  <c r="W114" i="7"/>
  <c r="W112" i="7"/>
  <c r="AE112" i="7"/>
  <c r="AM112" i="7"/>
  <c r="AU112" i="7"/>
  <c r="BC112" i="7"/>
  <c r="BK112" i="7"/>
  <c r="BS112" i="7"/>
  <c r="BR118" i="7"/>
  <c r="BN117" i="7"/>
  <c r="BJ116" i="7"/>
  <c r="BF115" i="7"/>
  <c r="BB114" i="7"/>
  <c r="BD112" i="7"/>
  <c r="BJ114" i="7"/>
  <c r="BJ118" i="7"/>
  <c r="BF117" i="7"/>
  <c r="BB116" i="7"/>
  <c r="AX115" i="7"/>
  <c r="AT114" i="7"/>
  <c r="BL112" i="7"/>
  <c r="BB118" i="7"/>
  <c r="AX117" i="7"/>
  <c r="AT116" i="7"/>
  <c r="AP115" i="7"/>
  <c r="AL114" i="7"/>
  <c r="BT112" i="7"/>
  <c r="BV115" i="7"/>
  <c r="BV117" i="7"/>
  <c r="AT118" i="7"/>
  <c r="AP117" i="7"/>
  <c r="AL116" i="7"/>
  <c r="AH115" i="7"/>
  <c r="AD114" i="7"/>
  <c r="BR114" i="7"/>
  <c r="AL118" i="7"/>
  <c r="AH117" i="7"/>
  <c r="AD116" i="7"/>
  <c r="Z115" i="7"/>
  <c r="V114" i="7"/>
  <c r="X112" i="7"/>
  <c r="R117" i="7"/>
  <c r="BN115" i="7"/>
  <c r="AV112" i="7"/>
  <c r="AD118" i="7"/>
  <c r="Z117" i="7"/>
  <c r="V116" i="7"/>
  <c r="R115" i="7"/>
  <c r="AF112" i="7"/>
  <c r="V118" i="7"/>
  <c r="AN112" i="7"/>
  <c r="BR116" i="7"/>
  <c r="U112" i="7"/>
  <c r="T112" i="7"/>
  <c r="S112" i="7"/>
  <c r="BA136" i="7"/>
  <c r="BK136" i="7"/>
  <c r="AO136" i="7"/>
  <c r="BF136" i="7"/>
  <c r="AN136" i="7"/>
  <c r="BR136" i="7"/>
  <c r="BS136" i="7"/>
  <c r="AR136" i="7"/>
  <c r="AB136" i="7"/>
  <c r="BN136" i="7"/>
  <c r="AG136" i="7"/>
  <c r="AX136" i="7"/>
  <c r="T136" i="7"/>
  <c r="BD136" i="7"/>
  <c r="U136" i="7"/>
  <c r="AE136" i="7"/>
  <c r="AL136" i="7"/>
  <c r="BT136" i="7"/>
  <c r="AP136" i="7"/>
  <c r="BO136" i="7"/>
  <c r="BL136" i="7"/>
  <c r="Z136" i="7"/>
  <c r="AI136" i="7"/>
  <c r="AM136" i="7"/>
  <c r="AV136" i="7"/>
  <c r="BC136" i="7"/>
  <c r="BG136" i="7"/>
  <c r="AS136" i="7"/>
  <c r="R136" i="7"/>
  <c r="BM136" i="7"/>
  <c r="Y136" i="7"/>
  <c r="AK136" i="7"/>
  <c r="BI136" i="7"/>
  <c r="AQ136" i="7"/>
  <c r="AT136" i="7"/>
  <c r="BU136" i="7"/>
  <c r="X136" i="7"/>
  <c r="AW136" i="7"/>
  <c r="BX136" i="7"/>
  <c r="AH136" i="7"/>
  <c r="BJ136" i="7"/>
  <c r="AZ136" i="7"/>
  <c r="AU136" i="7"/>
  <c r="AY136" i="7"/>
  <c r="BV136" i="7"/>
  <c r="AF136" i="7"/>
  <c r="AJ136" i="7"/>
  <c r="AC136" i="7"/>
  <c r="W136" i="7"/>
  <c r="V136" i="7"/>
  <c r="BP136" i="7"/>
  <c r="BB136" i="7"/>
  <c r="BE136" i="7"/>
  <c r="AA136" i="7"/>
  <c r="S136" i="7"/>
  <c r="BQ136" i="7"/>
  <c r="BW136" i="7"/>
  <c r="AD136" i="7"/>
  <c r="BY136" i="7"/>
  <c r="BH136" i="7"/>
  <c r="E143" i="7"/>
  <c r="E119" i="7"/>
  <c r="E73" i="7" l="1"/>
  <c r="BV94" i="7" l="1"/>
  <c r="BN94" i="7"/>
  <c r="BF94" i="7"/>
  <c r="AX94" i="7"/>
  <c r="AP94" i="7"/>
  <c r="AH94" i="7"/>
  <c r="Z94" i="7"/>
  <c r="R94" i="7"/>
  <c r="BR93" i="7"/>
  <c r="BJ93" i="7"/>
  <c r="BB93" i="7"/>
  <c r="AT93" i="7"/>
  <c r="AL93" i="7"/>
  <c r="AD93" i="7"/>
  <c r="V93" i="7"/>
  <c r="BV92" i="7"/>
  <c r="BN92" i="7"/>
  <c r="BF92" i="7"/>
  <c r="AX92" i="7"/>
  <c r="AP92" i="7"/>
  <c r="AH92" i="7"/>
  <c r="Z92" i="7"/>
  <c r="R92" i="7"/>
  <c r="BR91" i="7"/>
  <c r="BJ91" i="7"/>
  <c r="BU94" i="7"/>
  <c r="BM94" i="7"/>
  <c r="BE94" i="7"/>
  <c r="AW94" i="7"/>
  <c r="AO94" i="7"/>
  <c r="AG94" i="7"/>
  <c r="Y94" i="7"/>
  <c r="BY93" i="7"/>
  <c r="BQ93" i="7"/>
  <c r="BI93" i="7"/>
  <c r="BA93" i="7"/>
  <c r="AS93" i="7"/>
  <c r="AK93" i="7"/>
  <c r="AC93" i="7"/>
  <c r="U93" i="7"/>
  <c r="BU92" i="7"/>
  <c r="BM92" i="7"/>
  <c r="BE92" i="7"/>
  <c r="AW92" i="7"/>
  <c r="AO92" i="7"/>
  <c r="AG92" i="7"/>
  <c r="Y92" i="7"/>
  <c r="BY91" i="7"/>
  <c r="BQ91" i="7"/>
  <c r="BI91" i="7"/>
  <c r="BT94" i="7"/>
  <c r="BL94" i="7"/>
  <c r="BD94" i="7"/>
  <c r="AV94" i="7"/>
  <c r="AN94" i="7"/>
  <c r="AF94" i="7"/>
  <c r="X94" i="7"/>
  <c r="BX93" i="7"/>
  <c r="BP93" i="7"/>
  <c r="BH93" i="7"/>
  <c r="AZ93" i="7"/>
  <c r="AR93" i="7"/>
  <c r="AJ93" i="7"/>
  <c r="AB93" i="7"/>
  <c r="T93" i="7"/>
  <c r="BT92" i="7"/>
  <c r="BL92" i="7"/>
  <c r="BD92" i="7"/>
  <c r="AV92" i="7"/>
  <c r="BS94" i="7"/>
  <c r="BK94" i="7"/>
  <c r="BC94" i="7"/>
  <c r="AU94" i="7"/>
  <c r="AM94" i="7"/>
  <c r="AE94" i="7"/>
  <c r="W94" i="7"/>
  <c r="BW93" i="7"/>
  <c r="BO93" i="7"/>
  <c r="BG93" i="7"/>
  <c r="AY93" i="7"/>
  <c r="AQ93" i="7"/>
  <c r="AI93" i="7"/>
  <c r="AA93" i="7"/>
  <c r="S93" i="7"/>
  <c r="BS92" i="7"/>
  <c r="BK92" i="7"/>
  <c r="BC92" i="7"/>
  <c r="AU92" i="7"/>
  <c r="AM92" i="7"/>
  <c r="AE92" i="7"/>
  <c r="W92" i="7"/>
  <c r="BW91" i="7"/>
  <c r="BO91" i="7"/>
  <c r="BR94" i="7"/>
  <c r="BJ94" i="7"/>
  <c r="BB94" i="7"/>
  <c r="AT94" i="7"/>
  <c r="AL94" i="7"/>
  <c r="AD94" i="7"/>
  <c r="V94" i="7"/>
  <c r="BV93" i="7"/>
  <c r="BN93" i="7"/>
  <c r="BF93" i="7"/>
  <c r="AX93" i="7"/>
  <c r="AP93" i="7"/>
  <c r="AH93" i="7"/>
  <c r="Z93" i="7"/>
  <c r="R93" i="7"/>
  <c r="BR92" i="7"/>
  <c r="BJ92" i="7"/>
  <c r="BB92" i="7"/>
  <c r="AT92" i="7"/>
  <c r="AL92" i="7"/>
  <c r="AD92" i="7"/>
  <c r="V92" i="7"/>
  <c r="BV91" i="7"/>
  <c r="BN91" i="7"/>
  <c r="BF91" i="7"/>
  <c r="BY94" i="7"/>
  <c r="BQ94" i="7"/>
  <c r="BI94" i="7"/>
  <c r="BA94" i="7"/>
  <c r="AS94" i="7"/>
  <c r="AK94" i="7"/>
  <c r="AC94" i="7"/>
  <c r="U94" i="7"/>
  <c r="BU93" i="7"/>
  <c r="BM93" i="7"/>
  <c r="BE93" i="7"/>
  <c r="AW93" i="7"/>
  <c r="AO93" i="7"/>
  <c r="AG93" i="7"/>
  <c r="Y93" i="7"/>
  <c r="BY92" i="7"/>
  <c r="BQ92" i="7"/>
  <c r="BI92" i="7"/>
  <c r="BA92" i="7"/>
  <c r="AS92" i="7"/>
  <c r="AK92" i="7"/>
  <c r="AC92" i="7"/>
  <c r="U92" i="7"/>
  <c r="BU91" i="7"/>
  <c r="BM91" i="7"/>
  <c r="BE91" i="7"/>
  <c r="BX94" i="7"/>
  <c r="BP94" i="7"/>
  <c r="BH94" i="7"/>
  <c r="AZ94" i="7"/>
  <c r="AR94" i="7"/>
  <c r="AJ94" i="7"/>
  <c r="AB94" i="7"/>
  <c r="T94" i="7"/>
  <c r="BT93" i="7"/>
  <c r="BL93" i="7"/>
  <c r="BD93" i="7"/>
  <c r="AV93" i="7"/>
  <c r="AN93" i="7"/>
  <c r="AF93" i="7"/>
  <c r="X93" i="7"/>
  <c r="BX92" i="7"/>
  <c r="BP92" i="7"/>
  <c r="BH92" i="7"/>
  <c r="AZ92" i="7"/>
  <c r="AR92" i="7"/>
  <c r="AJ92" i="7"/>
  <c r="AB92" i="7"/>
  <c r="T92" i="7"/>
  <c r="BT91" i="7"/>
  <c r="BL91" i="7"/>
  <c r="AI94" i="7"/>
  <c r="AE93" i="7"/>
  <c r="AI92" i="7"/>
  <c r="BK91" i="7"/>
  <c r="AY91" i="7"/>
  <c r="AQ91" i="7"/>
  <c r="AI91" i="7"/>
  <c r="AA91" i="7"/>
  <c r="S91" i="7"/>
  <c r="BS90" i="7"/>
  <c r="BK90" i="7"/>
  <c r="BC90" i="7"/>
  <c r="AU90" i="7"/>
  <c r="AM90" i="7"/>
  <c r="AE90" i="7"/>
  <c r="W90" i="7"/>
  <c r="AW90" i="7"/>
  <c r="AQ94" i="7"/>
  <c r="BP91" i="7"/>
  <c r="AJ91" i="7"/>
  <c r="BD90" i="7"/>
  <c r="X90" i="7"/>
  <c r="AA94" i="7"/>
  <c r="W93" i="7"/>
  <c r="AF92" i="7"/>
  <c r="BH91" i="7"/>
  <c r="AX91" i="7"/>
  <c r="AP91" i="7"/>
  <c r="AH91" i="7"/>
  <c r="Z91" i="7"/>
  <c r="R91" i="7"/>
  <c r="BR90" i="7"/>
  <c r="BJ90" i="7"/>
  <c r="BB90" i="7"/>
  <c r="AT90" i="7"/>
  <c r="AL90" i="7"/>
  <c r="AD90" i="7"/>
  <c r="V90" i="7"/>
  <c r="S94" i="7"/>
  <c r="BW92" i="7"/>
  <c r="AA92" i="7"/>
  <c r="BG91" i="7"/>
  <c r="AW91" i="7"/>
  <c r="AO91" i="7"/>
  <c r="AG91" i="7"/>
  <c r="Y91" i="7"/>
  <c r="BY90" i="7"/>
  <c r="BQ90" i="7"/>
  <c r="BI90" i="7"/>
  <c r="BA90" i="7"/>
  <c r="AS90" i="7"/>
  <c r="AK90" i="7"/>
  <c r="AC90" i="7"/>
  <c r="U90" i="7"/>
  <c r="AY94" i="7"/>
  <c r="AU93" i="7"/>
  <c r="BS91" i="7"/>
  <c r="AK91" i="7"/>
  <c r="U91" i="7"/>
  <c r="BM90" i="7"/>
  <c r="AG90" i="7"/>
  <c r="AM93" i="7"/>
  <c r="AZ91" i="7"/>
  <c r="T91" i="7"/>
  <c r="AV90" i="7"/>
  <c r="BW94" i="7"/>
  <c r="BS93" i="7"/>
  <c r="BO92" i="7"/>
  <c r="X92" i="7"/>
  <c r="BD91" i="7"/>
  <c r="AV91" i="7"/>
  <c r="AN91" i="7"/>
  <c r="AF91" i="7"/>
  <c r="X91" i="7"/>
  <c r="BX90" i="7"/>
  <c r="BP90" i="7"/>
  <c r="BH90" i="7"/>
  <c r="AZ90" i="7"/>
  <c r="AR90" i="7"/>
  <c r="AJ90" i="7"/>
  <c r="AB90" i="7"/>
  <c r="T90" i="7"/>
  <c r="BO94" i="7"/>
  <c r="BK93" i="7"/>
  <c r="BG92" i="7"/>
  <c r="S92" i="7"/>
  <c r="BC91" i="7"/>
  <c r="AU91" i="7"/>
  <c r="AM91" i="7"/>
  <c r="AE91" i="7"/>
  <c r="W91" i="7"/>
  <c r="BW90" i="7"/>
  <c r="BO90" i="7"/>
  <c r="BG90" i="7"/>
  <c r="AY90" i="7"/>
  <c r="AQ90" i="7"/>
  <c r="AI90" i="7"/>
  <c r="AA90" i="7"/>
  <c r="S90" i="7"/>
  <c r="AO90" i="7"/>
  <c r="AN92" i="7"/>
  <c r="AB91" i="7"/>
  <c r="BL90" i="7"/>
  <c r="AF90" i="7"/>
  <c r="BG94" i="7"/>
  <c r="BC93" i="7"/>
  <c r="AY92" i="7"/>
  <c r="BX91" i="7"/>
  <c r="BB91" i="7"/>
  <c r="AT91" i="7"/>
  <c r="AL91" i="7"/>
  <c r="AD91" i="7"/>
  <c r="V91" i="7"/>
  <c r="BV90" i="7"/>
  <c r="BN90" i="7"/>
  <c r="BF90" i="7"/>
  <c r="AX90" i="7"/>
  <c r="AP90" i="7"/>
  <c r="AH90" i="7"/>
  <c r="Z90" i="7"/>
  <c r="R90" i="7"/>
  <c r="AQ92" i="7"/>
  <c r="BA91" i="7"/>
  <c r="AS91" i="7"/>
  <c r="AC91" i="7"/>
  <c r="BU90" i="7"/>
  <c r="BE90" i="7"/>
  <c r="Y90" i="7"/>
  <c r="AR91" i="7"/>
  <c r="BT90" i="7"/>
  <c r="AN90" i="7"/>
  <c r="E95" i="7"/>
  <c r="BB365" i="7" s="1"/>
  <c r="BE100" i="80" s="1"/>
  <c r="E51" i="7"/>
  <c r="BT355" i="7" l="1"/>
  <c r="BU355" i="7"/>
  <c r="AX355" i="7"/>
  <c r="BB356" i="7"/>
  <c r="AF355" i="7"/>
  <c r="AA355" i="7"/>
  <c r="H354" i="7"/>
  <c r="AE356" i="7"/>
  <c r="AB355" i="7"/>
  <c r="AF356" i="7"/>
  <c r="BS356" i="7"/>
  <c r="BQ355" i="7"/>
  <c r="BW357" i="7"/>
  <c r="R356" i="7"/>
  <c r="AA359" i="7"/>
  <c r="BP356" i="7"/>
  <c r="AM355" i="7"/>
  <c r="AQ356" i="7"/>
  <c r="T357" i="7"/>
  <c r="X358" i="7"/>
  <c r="AB359" i="7"/>
  <c r="BM356" i="7"/>
  <c r="BQ357" i="7"/>
  <c r="BU358" i="7"/>
  <c r="BY359" i="7"/>
  <c r="BB357" i="7"/>
  <c r="BF358" i="7"/>
  <c r="BJ359" i="7"/>
  <c r="BC357" i="7"/>
  <c r="BG358" i="7"/>
  <c r="BK359" i="7"/>
  <c r="AJ358" i="7"/>
  <c r="AN359" i="7"/>
  <c r="Y357" i="7"/>
  <c r="AC358" i="7"/>
  <c r="AG359" i="7"/>
  <c r="R357" i="7"/>
  <c r="V358" i="7"/>
  <c r="Z359" i="7"/>
  <c r="K358" i="7"/>
  <c r="I355" i="7"/>
  <c r="AN355" i="7"/>
  <c r="BE355" i="7"/>
  <c r="AP355" i="7"/>
  <c r="AT356" i="7"/>
  <c r="AO355" i="7"/>
  <c r="S355" i="7"/>
  <c r="W356" i="7"/>
  <c r="BO359" i="7"/>
  <c r="T355" i="7"/>
  <c r="X356" i="7"/>
  <c r="BW359" i="7"/>
  <c r="AM358" i="7"/>
  <c r="AK356" i="7"/>
  <c r="BI355" i="7"/>
  <c r="AA357" i="7"/>
  <c r="BR355" i="7"/>
  <c r="W358" i="7"/>
  <c r="AJ356" i="7"/>
  <c r="AE355" i="7"/>
  <c r="AI356" i="7"/>
  <c r="BT356" i="7"/>
  <c r="BX357" i="7"/>
  <c r="T359" i="7"/>
  <c r="BE356" i="7"/>
  <c r="BI357" i="7"/>
  <c r="BM358" i="7"/>
  <c r="BQ359" i="7"/>
  <c r="AT357" i="7"/>
  <c r="AX358" i="7"/>
  <c r="BB359" i="7"/>
  <c r="AU357" i="7"/>
  <c r="AY358" i="7"/>
  <c r="BC359" i="7"/>
  <c r="AB358" i="7"/>
  <c r="AF359" i="7"/>
  <c r="BY356" i="7"/>
  <c r="U358" i="7"/>
  <c r="Y359" i="7"/>
  <c r="BR356" i="7"/>
  <c r="BV357" i="7"/>
  <c r="R359" i="7"/>
  <c r="O357" i="7"/>
  <c r="M355" i="7"/>
  <c r="I359" i="7"/>
  <c r="K355" i="7"/>
  <c r="L356" i="7"/>
  <c r="I353" i="7"/>
  <c r="J359" i="7"/>
  <c r="G353" i="7"/>
  <c r="P359" i="7"/>
  <c r="M354" i="7"/>
  <c r="Q354" i="7"/>
  <c r="I357" i="7"/>
  <c r="P354" i="7"/>
  <c r="N354" i="7"/>
  <c r="Q353" i="7"/>
  <c r="Q359" i="7"/>
  <c r="G359" i="7"/>
  <c r="AR356" i="7"/>
  <c r="AC356" i="7"/>
  <c r="BF355" i="7"/>
  <c r="BX356" i="7"/>
  <c r="BL355" i="7"/>
  <c r="AI355" i="7"/>
  <c r="AM356" i="7"/>
  <c r="AJ355" i="7"/>
  <c r="AN356" i="7"/>
  <c r="AU358" i="7"/>
  <c r="BY355" i="7"/>
  <c r="S359" i="7"/>
  <c r="V355" i="7"/>
  <c r="Z356" i="7"/>
  <c r="AQ359" i="7"/>
  <c r="AU355" i="7"/>
  <c r="AY356" i="7"/>
  <c r="AB357" i="7"/>
  <c r="AF358" i="7"/>
  <c r="AJ359" i="7"/>
  <c r="BU356" i="7"/>
  <c r="BY357" i="7"/>
  <c r="U359" i="7"/>
  <c r="BF356" i="7"/>
  <c r="BJ357" i="7"/>
  <c r="BN358" i="7"/>
  <c r="BR359" i="7"/>
  <c r="BK357" i="7"/>
  <c r="BO358" i="7"/>
  <c r="BS359" i="7"/>
  <c r="AR358" i="7"/>
  <c r="AV359" i="7"/>
  <c r="AG357" i="7"/>
  <c r="AK358" i="7"/>
  <c r="AO359" i="7"/>
  <c r="Z357" i="7"/>
  <c r="AD358" i="7"/>
  <c r="AH359" i="7"/>
  <c r="N356" i="7"/>
  <c r="J358" i="7"/>
  <c r="N353" i="7"/>
  <c r="N358" i="7"/>
  <c r="O354" i="7"/>
  <c r="O359" i="7"/>
  <c r="K353" i="7"/>
  <c r="J357" i="7"/>
  <c r="J355" i="7"/>
  <c r="N355" i="7"/>
  <c r="AS356" i="7"/>
  <c r="BN355" i="7"/>
  <c r="AY357" i="7"/>
  <c r="AB356" i="7"/>
  <c r="AQ355" i="7"/>
  <c r="AU356" i="7"/>
  <c r="AR355" i="7"/>
  <c r="AV356" i="7"/>
  <c r="AY359" i="7"/>
  <c r="U355" i="7"/>
  <c r="Y356" i="7"/>
  <c r="AD355" i="7"/>
  <c r="AH356" i="7"/>
  <c r="BC355" i="7"/>
  <c r="BK356" i="7"/>
  <c r="AJ357" i="7"/>
  <c r="AN358" i="7"/>
  <c r="AR359" i="7"/>
  <c r="U357" i="7"/>
  <c r="Y358" i="7"/>
  <c r="AC359" i="7"/>
  <c r="BN356" i="7"/>
  <c r="BR357" i="7"/>
  <c r="BV358" i="7"/>
  <c r="BO356" i="7"/>
  <c r="BS357" i="7"/>
  <c r="BW358" i="7"/>
  <c r="AV357" i="7"/>
  <c r="AZ358" i="7"/>
  <c r="BD359" i="7"/>
  <c r="AO357" i="7"/>
  <c r="AS358" i="7"/>
  <c r="AW359" i="7"/>
  <c r="AH357" i="7"/>
  <c r="AL358" i="7"/>
  <c r="AP359" i="7"/>
  <c r="N359" i="7"/>
  <c r="Q358" i="7"/>
  <c r="H356" i="7"/>
  <c r="K356" i="7"/>
  <c r="G355" i="7"/>
  <c r="Q355" i="7"/>
  <c r="F357" i="7"/>
  <c r="F359" i="7"/>
  <c r="P355" i="7"/>
  <c r="G357" i="7"/>
  <c r="BA356" i="7"/>
  <c r="BV355" i="7"/>
  <c r="BC358" i="7"/>
  <c r="AN357" i="7"/>
  <c r="AY355" i="7"/>
  <c r="BC356" i="7"/>
  <c r="AZ355" i="7"/>
  <c r="BD356" i="7"/>
  <c r="AC355" i="7"/>
  <c r="AG356" i="7"/>
  <c r="AL355" i="7"/>
  <c r="AP356" i="7"/>
  <c r="BK355" i="7"/>
  <c r="AI357" i="7"/>
  <c r="AR357" i="7"/>
  <c r="AV358" i="7"/>
  <c r="AZ359" i="7"/>
  <c r="AC357" i="7"/>
  <c r="AG358" i="7"/>
  <c r="AK359" i="7"/>
  <c r="BV356" i="7"/>
  <c r="R358" i="7"/>
  <c r="V359" i="7"/>
  <c r="BW356" i="7"/>
  <c r="S358" i="7"/>
  <c r="W359" i="7"/>
  <c r="BD357" i="7"/>
  <c r="BH358" i="7"/>
  <c r="BL359" i="7"/>
  <c r="AW357" i="7"/>
  <c r="BA358" i="7"/>
  <c r="BE359" i="7"/>
  <c r="AP357" i="7"/>
  <c r="AT358" i="7"/>
  <c r="AX359" i="7"/>
  <c r="O356" i="7"/>
  <c r="M353" i="7"/>
  <c r="L353" i="7"/>
  <c r="I354" i="7"/>
  <c r="H355" i="7"/>
  <c r="J356" i="7"/>
  <c r="P357" i="7"/>
  <c r="O353" i="7"/>
  <c r="H353" i="7"/>
  <c r="M359" i="7"/>
  <c r="F355" i="7"/>
  <c r="O358" i="7"/>
  <c r="H359" i="7"/>
  <c r="AQ357" i="7"/>
  <c r="R355" i="7"/>
  <c r="V356" i="7"/>
  <c r="BG359" i="7"/>
  <c r="BG355" i="7"/>
  <c r="S357" i="7"/>
  <c r="BH355" i="7"/>
  <c r="X357" i="7"/>
  <c r="AV355" i="7"/>
  <c r="AG355" i="7"/>
  <c r="AK355" i="7"/>
  <c r="AO356" i="7"/>
  <c r="AT355" i="7"/>
  <c r="AX356" i="7"/>
  <c r="BS355" i="7"/>
  <c r="AE358" i="7"/>
  <c r="AZ357" i="7"/>
  <c r="BD358" i="7"/>
  <c r="BH359" i="7"/>
  <c r="AK357" i="7"/>
  <c r="AO358" i="7"/>
  <c r="AS359" i="7"/>
  <c r="V357" i="7"/>
  <c r="Z358" i="7"/>
  <c r="AD359" i="7"/>
  <c r="W357" i="7"/>
  <c r="AA358" i="7"/>
  <c r="AE359" i="7"/>
  <c r="BL357" i="7"/>
  <c r="BP358" i="7"/>
  <c r="BT359" i="7"/>
  <c r="BE357" i="7"/>
  <c r="BI358" i="7"/>
  <c r="BM359" i="7"/>
  <c r="AX357" i="7"/>
  <c r="BB358" i="7"/>
  <c r="BF359" i="7"/>
  <c r="O355" i="7"/>
  <c r="M356" i="7"/>
  <c r="G356" i="7"/>
  <c r="L357" i="7"/>
  <c r="K359" i="7"/>
  <c r="I356" i="7"/>
  <c r="F353" i="7"/>
  <c r="H358" i="7"/>
  <c r="K354" i="7"/>
  <c r="I358" i="7"/>
  <c r="Q356" i="7"/>
  <c r="Z355" i="7"/>
  <c r="AD356" i="7"/>
  <c r="BO355" i="7"/>
  <c r="BG357" i="7"/>
  <c r="BP355" i="7"/>
  <c r="BO357" i="7"/>
  <c r="T356" i="7"/>
  <c r="BM355" i="7"/>
  <c r="AS355" i="7"/>
  <c r="AW356" i="7"/>
  <c r="BB355" i="7"/>
  <c r="BH356" i="7"/>
  <c r="X355" i="7"/>
  <c r="S356" i="7"/>
  <c r="AI359" i="7"/>
  <c r="BH357" i="7"/>
  <c r="BL358" i="7"/>
  <c r="BP359" i="7"/>
  <c r="AS357" i="7"/>
  <c r="AW358" i="7"/>
  <c r="BA359" i="7"/>
  <c r="AD357" i="7"/>
  <c r="AH358" i="7"/>
  <c r="AL359" i="7"/>
  <c r="AE357" i="7"/>
  <c r="AI358" i="7"/>
  <c r="AM359" i="7"/>
  <c r="BT357" i="7"/>
  <c r="BX358" i="7"/>
  <c r="BI356" i="7"/>
  <c r="BM357" i="7"/>
  <c r="BQ358" i="7"/>
  <c r="BU359" i="7"/>
  <c r="BF357" i="7"/>
  <c r="BJ358" i="7"/>
  <c r="BN359" i="7"/>
  <c r="L355" i="7"/>
  <c r="M357" i="7"/>
  <c r="L359" i="7"/>
  <c r="Q357" i="7"/>
  <c r="G354" i="7"/>
  <c r="J353" i="7"/>
  <c r="M358" i="7"/>
  <c r="L358" i="7"/>
  <c r="K357" i="7"/>
  <c r="P356" i="7"/>
  <c r="N357" i="7"/>
  <c r="Y355" i="7"/>
  <c r="AH355" i="7"/>
  <c r="AL356" i="7"/>
  <c r="BW355" i="7"/>
  <c r="BK358" i="7"/>
  <c r="BX355" i="7"/>
  <c r="BS358" i="7"/>
  <c r="AZ356" i="7"/>
  <c r="U356" i="7"/>
  <c r="BA355" i="7"/>
  <c r="BG356" i="7"/>
  <c r="BJ355" i="7"/>
  <c r="AF357" i="7"/>
  <c r="BD355" i="7"/>
  <c r="AW355" i="7"/>
  <c r="W355" i="7"/>
  <c r="AA356" i="7"/>
  <c r="BL356" i="7"/>
  <c r="BP357" i="7"/>
  <c r="BT358" i="7"/>
  <c r="BX359" i="7"/>
  <c r="BA357" i="7"/>
  <c r="BE358" i="7"/>
  <c r="BI359" i="7"/>
  <c r="AL357" i="7"/>
  <c r="AP358" i="7"/>
  <c r="AT359" i="7"/>
  <c r="AM357" i="7"/>
  <c r="AQ358" i="7"/>
  <c r="AU359" i="7"/>
  <c r="T358" i="7"/>
  <c r="X359" i="7"/>
  <c r="BQ356" i="7"/>
  <c r="BU357" i="7"/>
  <c r="BY358" i="7"/>
  <c r="BJ356" i="7"/>
  <c r="BN357" i="7"/>
  <c r="BR358" i="7"/>
  <c r="BV359" i="7"/>
  <c r="H357" i="7"/>
  <c r="J354" i="7"/>
  <c r="P358" i="7"/>
  <c r="G358" i="7"/>
  <c r="L354" i="7"/>
  <c r="P353" i="7"/>
  <c r="F356" i="7"/>
  <c r="F354" i="7"/>
  <c r="F358" i="7"/>
  <c r="BA362" i="7"/>
  <c r="BX362" i="7"/>
  <c r="BC361" i="7"/>
  <c r="BC365" i="7"/>
  <c r="BF100" i="80" s="1"/>
  <c r="BK365" i="7"/>
  <c r="BN100" i="80" s="1"/>
  <c r="BC363" i="7"/>
  <c r="AY362" i="7"/>
  <c r="BX366" i="7"/>
  <c r="CB101" i="80" s="1"/>
  <c r="AU361" i="7"/>
  <c r="BT365" i="7"/>
  <c r="BX100" i="80" s="1"/>
  <c r="AT362" i="7"/>
  <c r="BV363" i="7"/>
  <c r="AY361" i="7"/>
  <c r="AQ363" i="7"/>
  <c r="BK366" i="7"/>
  <c r="BN101" i="80" s="1"/>
  <c r="AV362" i="7"/>
  <c r="BX363" i="7"/>
  <c r="BA361" i="7"/>
  <c r="AS363" i="7"/>
  <c r="BM366" i="7"/>
  <c r="BP101" i="80" s="1"/>
  <c r="AP362" i="7"/>
  <c r="BJ365" i="7"/>
  <c r="BM100" i="80" s="1"/>
  <c r="BD365" i="7"/>
  <c r="BG100" i="80" s="1"/>
  <c r="BU365" i="7"/>
  <c r="BY100" i="80" s="1"/>
  <c r="BY362" i="7"/>
  <c r="BD361" i="7"/>
  <c r="AS366" i="7"/>
  <c r="AU101" i="80" s="1"/>
  <c r="BU363" i="7"/>
  <c r="BM361" i="7"/>
  <c r="BG366" i="7"/>
  <c r="BJ101" i="80" s="1"/>
  <c r="BB362" i="7"/>
  <c r="BV365" i="7"/>
  <c r="BZ100" i="80" s="1"/>
  <c r="BG361" i="7"/>
  <c r="AY363" i="7"/>
  <c r="AQ365" i="7"/>
  <c r="AS100" i="80" s="1"/>
  <c r="BD362" i="7"/>
  <c r="BX365" i="7"/>
  <c r="CB100" i="80" s="1"/>
  <c r="BI361" i="7"/>
  <c r="BA363" i="7"/>
  <c r="AS365" i="7"/>
  <c r="AU100" i="80" s="1"/>
  <c r="BU366" i="7"/>
  <c r="BY101" i="80" s="1"/>
  <c r="AX362" i="7"/>
  <c r="BM363" i="7"/>
  <c r="AQ366" i="7"/>
  <c r="AS101" i="80" s="1"/>
  <c r="AQ362" i="7"/>
  <c r="BL365" i="7"/>
  <c r="BO100" i="80" s="1"/>
  <c r="BD363" i="7"/>
  <c r="AZ362" i="7"/>
  <c r="BY366" i="7"/>
  <c r="CC101" i="80" s="1"/>
  <c r="BJ362" i="7"/>
  <c r="AT366" i="7"/>
  <c r="AV101" i="80" s="1"/>
  <c r="BG363" i="7"/>
  <c r="AY365" i="7"/>
  <c r="BA100" i="80" s="1"/>
  <c r="BL362" i="7"/>
  <c r="AV366" i="7"/>
  <c r="AX101" i="80" s="1"/>
  <c r="BI363" i="7"/>
  <c r="BA365" i="7"/>
  <c r="BC100" i="80" s="1"/>
  <c r="BF362" i="7"/>
  <c r="AP366" i="7"/>
  <c r="AR101" i="80" s="1"/>
  <c r="BH362" i="7"/>
  <c r="AR366" i="7"/>
  <c r="AT101" i="80" s="1"/>
  <c r="AU363" i="7"/>
  <c r="BI362" i="7"/>
  <c r="BE361" i="7"/>
  <c r="AY366" i="7"/>
  <c r="BA101" i="80" s="1"/>
  <c r="AU365" i="7"/>
  <c r="AW100" i="80" s="1"/>
  <c r="BW362" i="7"/>
  <c r="AP361" i="7"/>
  <c r="BB366" i="7"/>
  <c r="BE101" i="80" s="1"/>
  <c r="BW361" i="7"/>
  <c r="BG365" i="7"/>
  <c r="BJ100" i="80" s="1"/>
  <c r="AR361" i="7"/>
  <c r="BT362" i="7"/>
  <c r="BD366" i="7"/>
  <c r="BG101" i="80" s="1"/>
  <c r="BY361" i="7"/>
  <c r="BI365" i="7"/>
  <c r="BL100" i="80" s="1"/>
  <c r="AX366" i="7"/>
  <c r="AZ101" i="80" s="1"/>
  <c r="BG362" i="7"/>
  <c r="AV361" i="7"/>
  <c r="BT361" i="7"/>
  <c r="AV363" i="7"/>
  <c r="AR362" i="7"/>
  <c r="BM365" i="7"/>
  <c r="BP100" i="80" s="1"/>
  <c r="BE363" i="7"/>
  <c r="AX361" i="7"/>
  <c r="AP363" i="7"/>
  <c r="BJ366" i="7"/>
  <c r="BM101" i="80" s="1"/>
  <c r="AU362" i="7"/>
  <c r="BW363" i="7"/>
  <c r="AZ361" i="7"/>
  <c r="AR363" i="7"/>
  <c r="BL366" i="7"/>
  <c r="BO101" i="80" s="1"/>
  <c r="AW362" i="7"/>
  <c r="BY363" i="7"/>
  <c r="AT361" i="7"/>
  <c r="BV362" i="7"/>
  <c r="BF366" i="7"/>
  <c r="BI101" i="80" s="1"/>
  <c r="BE365" i="7"/>
  <c r="BH100" i="80" s="1"/>
  <c r="BH366" i="7"/>
  <c r="BK101" i="80" s="1"/>
  <c r="BK363" i="7"/>
  <c r="BK361" i="7"/>
  <c r="AZ366" i="7"/>
  <c r="BB101" i="80" s="1"/>
  <c r="AV365" i="7"/>
  <c r="AX100" i="80" s="1"/>
  <c r="BF361" i="7"/>
  <c r="AX363" i="7"/>
  <c r="AP365" i="7"/>
  <c r="AR100" i="80" s="1"/>
  <c r="BC362" i="7"/>
  <c r="BW365" i="7"/>
  <c r="CA100" i="80" s="1"/>
  <c r="BH361" i="7"/>
  <c r="AZ363" i="7"/>
  <c r="AR365" i="7"/>
  <c r="AT100" i="80" s="1"/>
  <c r="BT366" i="7"/>
  <c r="BX101" i="80" s="1"/>
  <c r="BE362" i="7"/>
  <c r="BY365" i="7"/>
  <c r="CC100" i="80" s="1"/>
  <c r="BB361" i="7"/>
  <c r="AT363" i="7"/>
  <c r="BU361" i="7"/>
  <c r="AW363" i="7"/>
  <c r="AS362" i="7"/>
  <c r="BW366" i="7"/>
  <c r="CA101" i="80" s="1"/>
  <c r="BF363" i="7"/>
  <c r="AX365" i="7"/>
  <c r="AZ100" i="80" s="1"/>
  <c r="BZ339" i="7"/>
  <c r="BK362" i="7"/>
  <c r="AU366" i="7"/>
  <c r="AW101" i="80" s="1"/>
  <c r="BH363" i="7"/>
  <c r="AZ365" i="7"/>
  <c r="BB100" i="80" s="1"/>
  <c r="BM362" i="7"/>
  <c r="AW366" i="7"/>
  <c r="AY101" i="80" s="1"/>
  <c r="BJ361" i="7"/>
  <c r="BB363" i="7"/>
  <c r="AT365" i="7"/>
  <c r="AV100" i="80" s="1"/>
  <c r="BV366" i="7"/>
  <c r="BZ101" i="80" s="1"/>
  <c r="AW361" i="7"/>
  <c r="BI366" i="7"/>
  <c r="BL101" i="80" s="1"/>
  <c r="BL363" i="7"/>
  <c r="BT363" i="7"/>
  <c r="BL361" i="7"/>
  <c r="BA366" i="7"/>
  <c r="BC101" i="80" s="1"/>
  <c r="AW365" i="7"/>
  <c r="AY100" i="80" s="1"/>
  <c r="BV361" i="7"/>
  <c r="BF365" i="7"/>
  <c r="BI100" i="80" s="1"/>
  <c r="AQ361" i="7"/>
  <c r="BC366" i="7"/>
  <c r="BF101" i="80" s="1"/>
  <c r="BX361" i="7"/>
  <c r="BH365" i="7"/>
  <c r="BK100" i="80" s="1"/>
  <c r="AS361" i="7"/>
  <c r="BU362" i="7"/>
  <c r="BE366" i="7"/>
  <c r="BH101" i="80" s="1"/>
  <c r="BJ363" i="7"/>
  <c r="F350" i="7"/>
  <c r="E96" i="80" s="1"/>
  <c r="I345" i="7"/>
  <c r="H341" i="7"/>
  <c r="F361" i="7"/>
  <c r="G347" i="7"/>
  <c r="F93" i="80" s="1"/>
  <c r="G343" i="7"/>
  <c r="L339" i="7"/>
  <c r="I344" i="7"/>
  <c r="K345" i="7"/>
  <c r="N346" i="7"/>
  <c r="M92" i="80" s="1"/>
  <c r="O347" i="7"/>
  <c r="N93" i="80" s="1"/>
  <c r="AO365" i="7"/>
  <c r="AP100" i="80" s="1"/>
  <c r="AK363" i="7"/>
  <c r="AI362" i="7"/>
  <c r="AG361" i="7"/>
  <c r="AN361" i="7"/>
  <c r="I366" i="7"/>
  <c r="H101" i="80" s="1"/>
  <c r="G365" i="7"/>
  <c r="F100" i="80" s="1"/>
  <c r="P366" i="7"/>
  <c r="O101" i="80" s="1"/>
  <c r="N365" i="7"/>
  <c r="M100" i="80" s="1"/>
  <c r="L364" i="7"/>
  <c r="J363" i="7"/>
  <c r="H362" i="7"/>
  <c r="AM366" i="7"/>
  <c r="AN101" i="80" s="1"/>
  <c r="AK365" i="7"/>
  <c r="AL100" i="80" s="1"/>
  <c r="AG363" i="7"/>
  <c r="AE362" i="7"/>
  <c r="AC361" i="7"/>
  <c r="AI366" i="7"/>
  <c r="AJ101" i="80" s="1"/>
  <c r="AG365" i="7"/>
  <c r="AH100" i="80" s="1"/>
  <c r="AC363" i="7"/>
  <c r="AA362" i="7"/>
  <c r="Y361" i="7"/>
  <c r="AN365" i="7"/>
  <c r="AO100" i="80" s="1"/>
  <c r="AJ363" i="7"/>
  <c r="AH362" i="7"/>
  <c r="AF361" i="7"/>
  <c r="H366" i="7"/>
  <c r="G101" i="80" s="1"/>
  <c r="AE366" i="7"/>
  <c r="AF101" i="80" s="1"/>
  <c r="AC365" i="7"/>
  <c r="AC100" i="80" s="1"/>
  <c r="Y363" i="7"/>
  <c r="W362" i="7"/>
  <c r="U361" i="7"/>
  <c r="Q350" i="7"/>
  <c r="P96" i="80" s="1"/>
  <c r="O349" i="7"/>
  <c r="N95" i="80" s="1"/>
  <c r="M348" i="7"/>
  <c r="L94" i="80" s="1"/>
  <c r="K347" i="7"/>
  <c r="J93" i="80" s="1"/>
  <c r="P350" i="7"/>
  <c r="O96" i="80" s="1"/>
  <c r="AA366" i="7"/>
  <c r="AA101" i="80" s="1"/>
  <c r="Y365" i="7"/>
  <c r="Y100" i="80" s="1"/>
  <c r="U363" i="7"/>
  <c r="S362" i="7"/>
  <c r="Q361" i="7"/>
  <c r="AH366" i="7"/>
  <c r="AI101" i="80" s="1"/>
  <c r="AF365" i="7"/>
  <c r="AG100" i="80" s="1"/>
  <c r="AB363" i="7"/>
  <c r="Z362" i="7"/>
  <c r="X361" i="7"/>
  <c r="W366" i="7"/>
  <c r="W101" i="80" s="1"/>
  <c r="U365" i="7"/>
  <c r="U100" i="80" s="1"/>
  <c r="Q363" i="7"/>
  <c r="O362" i="7"/>
  <c r="M361" i="7"/>
  <c r="AN363" i="7"/>
  <c r="AL362" i="7"/>
  <c r="AJ361" i="7"/>
  <c r="K351" i="7"/>
  <c r="J97" i="80" s="1"/>
  <c r="I350" i="7"/>
  <c r="H96" i="80" s="1"/>
  <c r="G349" i="7"/>
  <c r="F95" i="80" s="1"/>
  <c r="AL363" i="7"/>
  <c r="AJ362" i="7"/>
  <c r="AH361" i="7"/>
  <c r="S366" i="7"/>
  <c r="S101" i="80" s="1"/>
  <c r="Q365" i="7"/>
  <c r="P100" i="80" s="1"/>
  <c r="O364" i="7"/>
  <c r="M363" i="7"/>
  <c r="K362" i="7"/>
  <c r="I361" i="7"/>
  <c r="Z366" i="7"/>
  <c r="Z101" i="80" s="1"/>
  <c r="X365" i="7"/>
  <c r="X100" i="80" s="1"/>
  <c r="T363" i="7"/>
  <c r="R362" i="7"/>
  <c r="P361" i="7"/>
  <c r="AO362" i="7"/>
  <c r="AM361" i="7"/>
  <c r="O366" i="7"/>
  <c r="N101" i="80" s="1"/>
  <c r="M365" i="7"/>
  <c r="L100" i="80" s="1"/>
  <c r="K364" i="7"/>
  <c r="I363" i="7"/>
  <c r="G362" i="7"/>
  <c r="AL366" i="7"/>
  <c r="AM101" i="80" s="1"/>
  <c r="AJ365" i="7"/>
  <c r="AK100" i="80" s="1"/>
  <c r="AF363" i="7"/>
  <c r="AD362" i="7"/>
  <c r="AB361" i="7"/>
  <c r="AJ366" i="7"/>
  <c r="AK101" i="80" s="1"/>
  <c r="AH365" i="7"/>
  <c r="AI100" i="80" s="1"/>
  <c r="AD363" i="7"/>
  <c r="AB362" i="7"/>
  <c r="Z361" i="7"/>
  <c r="K366" i="7"/>
  <c r="J101" i="80" s="1"/>
  <c r="I365" i="7"/>
  <c r="H100" i="80" s="1"/>
  <c r="G364" i="7"/>
  <c r="R366" i="7"/>
  <c r="R101" i="80" s="1"/>
  <c r="P365" i="7"/>
  <c r="O100" i="80" s="1"/>
  <c r="N364" i="7"/>
  <c r="L363" i="7"/>
  <c r="J362" i="7"/>
  <c r="H361" i="7"/>
  <c r="AO366" i="7"/>
  <c r="AP101" i="80" s="1"/>
  <c r="AM365" i="7"/>
  <c r="AN100" i="80" s="1"/>
  <c r="AI363" i="7"/>
  <c r="AG362" i="7"/>
  <c r="AE361" i="7"/>
  <c r="AN362" i="7"/>
  <c r="AL361" i="7"/>
  <c r="G366" i="7"/>
  <c r="F101" i="80" s="1"/>
  <c r="AD366" i="7"/>
  <c r="AE101" i="80" s="1"/>
  <c r="AB365" i="7"/>
  <c r="AB100" i="80" s="1"/>
  <c r="X363" i="7"/>
  <c r="V362" i="7"/>
  <c r="T361" i="7"/>
  <c r="AB366" i="7"/>
  <c r="AB101" i="80" s="1"/>
  <c r="Z365" i="7"/>
  <c r="Z100" i="80" s="1"/>
  <c r="V363" i="7"/>
  <c r="T362" i="7"/>
  <c r="R361" i="7"/>
  <c r="J366" i="7"/>
  <c r="I101" i="80" s="1"/>
  <c r="H365" i="7"/>
  <c r="G100" i="80" s="1"/>
  <c r="AG366" i="7"/>
  <c r="AH101" i="80" s="1"/>
  <c r="AE365" i="7"/>
  <c r="AF100" i="80" s="1"/>
  <c r="AA363" i="7"/>
  <c r="Y362" i="7"/>
  <c r="W361" i="7"/>
  <c r="AN366" i="7"/>
  <c r="AO101" i="80" s="1"/>
  <c r="AL365" i="7"/>
  <c r="AM100" i="80" s="1"/>
  <c r="AH363" i="7"/>
  <c r="AF362" i="7"/>
  <c r="AD361" i="7"/>
  <c r="V366" i="7"/>
  <c r="V101" i="80" s="1"/>
  <c r="T365" i="7"/>
  <c r="T100" i="80" s="1"/>
  <c r="P363" i="7"/>
  <c r="N362" i="7"/>
  <c r="L361" i="7"/>
  <c r="L366" i="7"/>
  <c r="K101" i="80" s="1"/>
  <c r="J365" i="7"/>
  <c r="I100" i="80" s="1"/>
  <c r="H364" i="7"/>
  <c r="AO361" i="7"/>
  <c r="Q366" i="7"/>
  <c r="P101" i="80" s="1"/>
  <c r="O365" i="7"/>
  <c r="N100" i="80" s="1"/>
  <c r="M364" i="7"/>
  <c r="K363" i="7"/>
  <c r="I362" i="7"/>
  <c r="G361" i="7"/>
  <c r="X366" i="7"/>
  <c r="X101" i="80" s="1"/>
  <c r="V365" i="7"/>
  <c r="V100" i="80" s="1"/>
  <c r="R363" i="7"/>
  <c r="P362" i="7"/>
  <c r="N361" i="7"/>
  <c r="AO363" i="7"/>
  <c r="AM362" i="7"/>
  <c r="AK361" i="7"/>
  <c r="T366" i="7"/>
  <c r="T101" i="80" s="1"/>
  <c r="AD365" i="7"/>
  <c r="AE100" i="80" s="1"/>
  <c r="AM363" i="7"/>
  <c r="AK366" i="7"/>
  <c r="AL101" i="80" s="1"/>
  <c r="AC366" i="7"/>
  <c r="AC101" i="80" s="1"/>
  <c r="L351" i="7"/>
  <c r="K97" i="80" s="1"/>
  <c r="J350" i="7"/>
  <c r="I96" i="80" s="1"/>
  <c r="H349" i="7"/>
  <c r="G95" i="80" s="1"/>
  <c r="F349" i="7"/>
  <c r="E95" i="80" s="1"/>
  <c r="N345" i="7"/>
  <c r="R365" i="7"/>
  <c r="R100" i="80" s="1"/>
  <c r="S363" i="7"/>
  <c r="AK362" i="7"/>
  <c r="Q351" i="7"/>
  <c r="P97" i="80" s="1"/>
  <c r="O350" i="7"/>
  <c r="N96" i="80" s="1"/>
  <c r="M349" i="7"/>
  <c r="L95" i="80" s="1"/>
  <c r="K348" i="7"/>
  <c r="J94" i="80" s="1"/>
  <c r="AI365" i="7"/>
  <c r="AJ100" i="80" s="1"/>
  <c r="AA365" i="7"/>
  <c r="AA100" i="80" s="1"/>
  <c r="U366" i="7"/>
  <c r="U101" i="80" s="1"/>
  <c r="M347" i="7"/>
  <c r="L93" i="80" s="1"/>
  <c r="F339" i="7"/>
  <c r="I364" i="7"/>
  <c r="I346" i="7"/>
  <c r="H92" i="80" s="1"/>
  <c r="P364" i="7"/>
  <c r="Q362" i="7"/>
  <c r="Z363" i="7"/>
  <c r="AI361" i="7"/>
  <c r="I351" i="7"/>
  <c r="H97" i="80" s="1"/>
  <c r="G350" i="7"/>
  <c r="F96" i="80" s="1"/>
  <c r="S365" i="7"/>
  <c r="S100" i="80" s="1"/>
  <c r="I341" i="7"/>
  <c r="Q342" i="7"/>
  <c r="O341" i="7"/>
  <c r="M339" i="7"/>
  <c r="N363" i="7"/>
  <c r="O361" i="7"/>
  <c r="X362" i="7"/>
  <c r="P346" i="7"/>
  <c r="O92" i="80" s="1"/>
  <c r="AE363" i="7"/>
  <c r="P347" i="7"/>
  <c r="O93" i="80" s="1"/>
  <c r="W363" i="7"/>
  <c r="Q348" i="7"/>
  <c r="P94" i="80" s="1"/>
  <c r="Q364" i="7"/>
  <c r="G339" i="7"/>
  <c r="O345" i="7"/>
  <c r="M344" i="7"/>
  <c r="K343" i="7"/>
  <c r="I342" i="7"/>
  <c r="G341" i="7"/>
  <c r="F365" i="7"/>
  <c r="E100" i="80" s="1"/>
  <c r="I347" i="7"/>
  <c r="H93" i="80" s="1"/>
  <c r="L362" i="7"/>
  <c r="V361" i="7"/>
  <c r="N366" i="7"/>
  <c r="M101" i="80" s="1"/>
  <c r="N349" i="7"/>
  <c r="M95" i="80" s="1"/>
  <c r="L348" i="7"/>
  <c r="K94" i="80" s="1"/>
  <c r="J347" i="7"/>
  <c r="I93" i="80" s="1"/>
  <c r="H346" i="7"/>
  <c r="G92" i="80" s="1"/>
  <c r="AC362" i="7"/>
  <c r="P351" i="7"/>
  <c r="O97" i="80" s="1"/>
  <c r="N350" i="7"/>
  <c r="M96" i="80" s="1"/>
  <c r="L349" i="7"/>
  <c r="K95" i="80" s="1"/>
  <c r="J348" i="7"/>
  <c r="I94" i="80" s="1"/>
  <c r="H347" i="7"/>
  <c r="G93" i="80" s="1"/>
  <c r="U362" i="7"/>
  <c r="O351" i="7"/>
  <c r="N97" i="80" s="1"/>
  <c r="M350" i="7"/>
  <c r="L96" i="80" s="1"/>
  <c r="K349" i="7"/>
  <c r="J95" i="80" s="1"/>
  <c r="I348" i="7"/>
  <c r="H94" i="80" s="1"/>
  <c r="O363" i="7"/>
  <c r="P348" i="7"/>
  <c r="O94" i="80" s="1"/>
  <c r="K365" i="7"/>
  <c r="J100" i="80" s="1"/>
  <c r="J346" i="7"/>
  <c r="I92" i="80" s="1"/>
  <c r="G345" i="7"/>
  <c r="G344" i="7"/>
  <c r="J361" i="7"/>
  <c r="L365" i="7"/>
  <c r="K100" i="80" s="1"/>
  <c r="H350" i="7"/>
  <c r="G96" i="80" s="1"/>
  <c r="AA361" i="7"/>
  <c r="H351" i="7"/>
  <c r="G97" i="80" s="1"/>
  <c r="S361" i="7"/>
  <c r="G351" i="7"/>
  <c r="F97" i="80" s="1"/>
  <c r="M362" i="7"/>
  <c r="N351" i="7"/>
  <c r="M97" i="80" s="1"/>
  <c r="L350" i="7"/>
  <c r="K96" i="80" s="1"/>
  <c r="J349" i="7"/>
  <c r="I95" i="80" s="1"/>
  <c r="H348" i="7"/>
  <c r="G94" i="80" s="1"/>
  <c r="P341" i="7"/>
  <c r="N339" i="7"/>
  <c r="F348" i="7"/>
  <c r="E94" i="80" s="1"/>
  <c r="M343" i="7"/>
  <c r="W365" i="7"/>
  <c r="W100" i="80" s="1"/>
  <c r="AF366" i="7"/>
  <c r="AG101" i="80" s="1"/>
  <c r="H363" i="7"/>
  <c r="P349" i="7"/>
  <c r="O95" i="80" s="1"/>
  <c r="N348" i="7"/>
  <c r="M94" i="80" s="1"/>
  <c r="M366" i="7"/>
  <c r="L101" i="80" s="1"/>
  <c r="K346" i="7"/>
  <c r="J92" i="80" s="1"/>
  <c r="H345" i="7"/>
  <c r="O344" i="7"/>
  <c r="M351" i="7"/>
  <c r="L97" i="80" s="1"/>
  <c r="P339" i="7"/>
  <c r="F364" i="7"/>
  <c r="N341" i="7"/>
  <c r="F366" i="7"/>
  <c r="E101" i="80" s="1"/>
  <c r="J364" i="7"/>
  <c r="I339" i="7"/>
  <c r="K341" i="7"/>
  <c r="M342" i="7"/>
  <c r="O343" i="7"/>
  <c r="Q344" i="7"/>
  <c r="Q341" i="7"/>
  <c r="H339" i="7"/>
  <c r="F346" i="7"/>
  <c r="E92" i="80" s="1"/>
  <c r="J342" i="7"/>
  <c r="K361" i="7"/>
  <c r="F351" i="7"/>
  <c r="E97" i="80" s="1"/>
  <c r="H344" i="7"/>
  <c r="J345" i="7"/>
  <c r="M346" i="7"/>
  <c r="L92" i="80" s="1"/>
  <c r="O339" i="7"/>
  <c r="N347" i="7"/>
  <c r="M93" i="80" s="1"/>
  <c r="Q339" i="7"/>
  <c r="K342" i="7"/>
  <c r="G346" i="7"/>
  <c r="F92" i="80" s="1"/>
  <c r="O348" i="7"/>
  <c r="N94" i="80" s="1"/>
  <c r="G363" i="7"/>
  <c r="L346" i="7"/>
  <c r="K92" i="80" s="1"/>
  <c r="L343" i="7"/>
  <c r="L342" i="7"/>
  <c r="N343" i="7"/>
  <c r="P344" i="7"/>
  <c r="F345" i="7"/>
  <c r="F363" i="7"/>
  <c r="G342" i="7"/>
  <c r="I343" i="7"/>
  <c r="K344" i="7"/>
  <c r="M345" i="7"/>
  <c r="Q346" i="7"/>
  <c r="P92" i="80" s="1"/>
  <c r="Q349" i="7"/>
  <c r="P95" i="80" s="1"/>
  <c r="F342" i="7"/>
  <c r="L344" i="7"/>
  <c r="N344" i="7"/>
  <c r="J351" i="7"/>
  <c r="I97" i="80" s="1"/>
  <c r="Y366" i="7"/>
  <c r="Y101" i="80" s="1"/>
  <c r="G348" i="7"/>
  <c r="F94" i="80" s="1"/>
  <c r="K339" i="7"/>
  <c r="M341" i="7"/>
  <c r="O342" i="7"/>
  <c r="Q343" i="7"/>
  <c r="J343" i="7"/>
  <c r="L347" i="7"/>
  <c r="K93" i="80" s="1"/>
  <c r="P345" i="7"/>
  <c r="F362" i="7"/>
  <c r="H343" i="7"/>
  <c r="J344" i="7"/>
  <c r="L345" i="7"/>
  <c r="O346" i="7"/>
  <c r="N92" i="80" s="1"/>
  <c r="I349" i="7"/>
  <c r="H95" i="80" s="1"/>
  <c r="H342" i="7"/>
  <c r="F341" i="7"/>
  <c r="Q345" i="7"/>
  <c r="J341" i="7"/>
  <c r="F344" i="7"/>
  <c r="Q347" i="7"/>
  <c r="P93" i="80" s="1"/>
  <c r="J339" i="7"/>
  <c r="L341" i="7"/>
  <c r="N342" i="7"/>
  <c r="P343" i="7"/>
  <c r="K350" i="7"/>
  <c r="J96" i="80" s="1"/>
  <c r="F343" i="7"/>
  <c r="F347" i="7"/>
  <c r="E93" i="80" s="1"/>
  <c r="P342" i="7"/>
  <c r="E24" i="7"/>
  <c r="E23" i="7"/>
  <c r="E22" i="7"/>
  <c r="E21" i="7"/>
  <c r="E25" i="7" s="1"/>
  <c r="E18" i="7"/>
  <c r="E17" i="7"/>
  <c r="E16" i="7"/>
  <c r="E15" i="7"/>
  <c r="E19" i="7" s="1"/>
  <c r="E12" i="7"/>
  <c r="E11" i="7"/>
  <c r="E10" i="7"/>
  <c r="E9" i="7"/>
  <c r="E13" i="7" s="1"/>
  <c r="BZ99" i="80" l="1"/>
  <c r="J99" i="80"/>
  <c r="AS99" i="80"/>
  <c r="V99" i="80"/>
  <c r="AA99" i="80"/>
  <c r="AM99" i="80"/>
  <c r="AY99" i="80"/>
  <c r="AJ99" i="80"/>
  <c r="Q97" i="80"/>
  <c r="K99" i="80"/>
  <c r="P99" i="80"/>
  <c r="AE99" i="80"/>
  <c r="BQ100" i="80"/>
  <c r="AL99" i="80"/>
  <c r="Q96" i="80"/>
  <c r="Q93" i="80"/>
  <c r="Q101" i="80"/>
  <c r="G99" i="80"/>
  <c r="AN99" i="80"/>
  <c r="L99" i="80"/>
  <c r="BC99" i="80"/>
  <c r="BF99" i="80"/>
  <c r="Q100" i="80"/>
  <c r="N99" i="80"/>
  <c r="Q95" i="80"/>
  <c r="H99" i="80"/>
  <c r="F99" i="80"/>
  <c r="CB99" i="80"/>
  <c r="BO99" i="80"/>
  <c r="Q94" i="80"/>
  <c r="AP99" i="80"/>
  <c r="AU99" i="80"/>
  <c r="O99" i="80"/>
  <c r="E99" i="80"/>
  <c r="Q92" i="80"/>
  <c r="I99" i="80"/>
  <c r="M99" i="80"/>
  <c r="AD100" i="80"/>
  <c r="T99" i="80"/>
  <c r="AI99" i="80"/>
  <c r="Y99" i="80"/>
  <c r="BK99" i="80"/>
  <c r="CC99" i="80"/>
  <c r="AW99" i="80"/>
  <c r="AF99" i="80"/>
  <c r="Z99" i="80"/>
  <c r="BE99" i="80"/>
  <c r="AV99" i="80"/>
  <c r="AR99" i="80"/>
  <c r="BP99" i="80"/>
  <c r="BQ101" i="80"/>
  <c r="AK99" i="80"/>
  <c r="BN99" i="80"/>
  <c r="BX99" i="80"/>
  <c r="W99" i="80"/>
  <c r="AG99" i="80"/>
  <c r="AO99" i="80"/>
  <c r="AX99" i="80"/>
  <c r="BD101" i="80"/>
  <c r="BB99" i="80"/>
  <c r="AD101" i="80"/>
  <c r="AB99" i="80"/>
  <c r="U99" i="80"/>
  <c r="AH99" i="80"/>
  <c r="BD100" i="80"/>
  <c r="AZ99" i="80"/>
  <c r="AT99" i="80"/>
  <c r="BJ99" i="80"/>
  <c r="BA99" i="80"/>
  <c r="S99" i="80"/>
  <c r="AQ100" i="80"/>
  <c r="AQ101" i="80"/>
  <c r="BM99" i="80"/>
  <c r="BY99" i="80"/>
  <c r="BG99" i="80"/>
  <c r="R99" i="80"/>
  <c r="X99" i="80"/>
  <c r="AC99" i="80"/>
  <c r="BI99" i="80"/>
  <c r="CA99" i="80"/>
  <c r="BH99" i="80"/>
  <c r="BL99" i="80"/>
  <c r="CJ19" i="84"/>
  <c r="N367" i="7"/>
  <c r="M367" i="7"/>
  <c r="H367" i="7"/>
  <c r="K367" i="7"/>
  <c r="F367" i="7"/>
  <c r="Q367" i="7"/>
  <c r="O367" i="7"/>
  <c r="P367" i="7"/>
  <c r="I367" i="7"/>
  <c r="J367" i="7"/>
  <c r="L367" i="7"/>
  <c r="G367" i="7"/>
  <c r="Q99" i="80" l="1"/>
  <c r="AQ99" i="80"/>
  <c r="BD99" i="80"/>
  <c r="BQ99" i="80"/>
  <c r="AD99" i="80"/>
  <c r="AB164" i="6"/>
  <c r="AE171" i="6" s="1"/>
  <c r="T164" i="6"/>
  <c r="W171" i="6" s="1"/>
  <c r="L164" i="6"/>
  <c r="O171" i="6" s="1"/>
  <c r="AJ164" i="6"/>
  <c r="AM171" i="6" s="1"/>
  <c r="Z204" i="6" l="1"/>
  <c r="AC211" i="6" s="1"/>
  <c r="X184" i="6"/>
  <c r="AA191" i="6" s="1"/>
  <c r="J184" i="6"/>
  <c r="M191" i="6" s="1"/>
  <c r="V184" i="6"/>
  <c r="Y191" i="6" s="1"/>
  <c r="Q184" i="6"/>
  <c r="T191" i="6" s="1"/>
  <c r="X224" i="6"/>
  <c r="AA231" i="6" s="1"/>
  <c r="Y224" i="6"/>
  <c r="AB231" i="6" s="1"/>
  <c r="S184" i="6"/>
  <c r="V191" i="6" s="1"/>
  <c r="V204" i="6"/>
  <c r="Y211" i="6" s="1"/>
  <c r="Z164" i="6"/>
  <c r="AC171" i="6" s="1"/>
  <c r="I224" i="6"/>
  <c r="L231" i="6" s="1"/>
  <c r="T224" i="6"/>
  <c r="W231" i="6" s="1"/>
  <c r="O164" i="6"/>
  <c r="R171" i="6" s="1"/>
  <c r="S204" i="6"/>
  <c r="V211" i="6" s="1"/>
  <c r="U224" i="6"/>
  <c r="X231" i="6" s="1"/>
  <c r="H184" i="6"/>
  <c r="K191" i="6" s="1"/>
  <c r="G204" i="6"/>
  <c r="J211" i="6" s="1"/>
  <c r="T184" i="6"/>
  <c r="W191" i="6" s="1"/>
  <c r="AB184" i="6"/>
  <c r="AE191" i="6" s="1"/>
  <c r="S164" i="6"/>
  <c r="V171" i="6" s="1"/>
  <c r="P204" i="6"/>
  <c r="S211" i="6" s="1"/>
  <c r="K184" i="6"/>
  <c r="N191" i="6" s="1"/>
  <c r="N204" i="6"/>
  <c r="Q211" i="6" s="1"/>
  <c r="R164" i="6"/>
  <c r="U171" i="6" s="1"/>
  <c r="W224" i="6"/>
  <c r="Z231" i="6" s="1"/>
  <c r="L204" i="6"/>
  <c r="O211" i="6" s="1"/>
  <c r="G175" i="6"/>
  <c r="Q204" i="6"/>
  <c r="T211" i="6" s="1"/>
  <c r="AB204" i="6"/>
  <c r="AE211" i="6" s="1"/>
  <c r="V164" i="6"/>
  <c r="Y171" i="6" s="1"/>
  <c r="AA164" i="6"/>
  <c r="AD171" i="6" s="1"/>
  <c r="AA204" i="6"/>
  <c r="AD211" i="6" s="1"/>
  <c r="I184" i="6"/>
  <c r="L191" i="6" s="1"/>
  <c r="P224" i="6"/>
  <c r="S231" i="6" s="1"/>
  <c r="L184" i="6"/>
  <c r="O191" i="6" s="1"/>
  <c r="U164" i="6"/>
  <c r="X171" i="6" s="1"/>
  <c r="Z184" i="6"/>
  <c r="AC191" i="6" s="1"/>
  <c r="N224" i="6"/>
  <c r="Q231" i="6" s="1"/>
  <c r="L224" i="6"/>
  <c r="O231" i="6" s="1"/>
  <c r="G164" i="6"/>
  <c r="J171" i="6" s="1"/>
  <c r="M184" i="6"/>
  <c r="P191" i="6" s="1"/>
  <c r="Q224" i="6"/>
  <c r="T231" i="6" s="1"/>
  <c r="AB224" i="6"/>
  <c r="AE231" i="6" s="1"/>
  <c r="J204" i="6"/>
  <c r="M211" i="6" s="1"/>
  <c r="U184" i="6"/>
  <c r="X191" i="6" s="1"/>
  <c r="AC164" i="6"/>
  <c r="AF171" i="6" s="1"/>
  <c r="M204" i="6"/>
  <c r="P211" i="6" s="1"/>
  <c r="O184" i="6"/>
  <c r="R191" i="6" s="1"/>
  <c r="AA224" i="6"/>
  <c r="AD231" i="6" s="1"/>
  <c r="AC204" i="6"/>
  <c r="AF211" i="6" s="1"/>
  <c r="V224" i="6"/>
  <c r="Y231" i="6" s="1"/>
  <c r="P164" i="6"/>
  <c r="S171" i="6" s="1"/>
  <c r="W184" i="6"/>
  <c r="Z191" i="6" s="1"/>
  <c r="P184" i="6"/>
  <c r="S191" i="6" s="1"/>
  <c r="W164" i="6"/>
  <c r="Z171" i="6" s="1"/>
  <c r="O204" i="6"/>
  <c r="R211" i="6" s="1"/>
  <c r="Y184" i="6"/>
  <c r="AB191" i="6" s="1"/>
  <c r="AA184" i="6"/>
  <c r="AD191" i="6" s="1"/>
  <c r="K164" i="6"/>
  <c r="N171" i="6" s="1"/>
  <c r="J224" i="6"/>
  <c r="M231" i="6" s="1"/>
  <c r="M224" i="6"/>
  <c r="P231" i="6" s="1"/>
  <c r="N184" i="6"/>
  <c r="Q191" i="6" s="1"/>
  <c r="H204" i="6"/>
  <c r="K211" i="6" s="1"/>
  <c r="AC224" i="6"/>
  <c r="AF231" i="6" s="1"/>
  <c r="H164" i="6"/>
  <c r="K171" i="6" s="1"/>
  <c r="S224" i="6"/>
  <c r="V231" i="6" s="1"/>
  <c r="G224" i="6"/>
  <c r="J231" i="6" s="1"/>
  <c r="W204" i="6"/>
  <c r="Z211" i="6" s="1"/>
  <c r="Q164" i="6"/>
  <c r="T171" i="6" s="1"/>
  <c r="X164" i="6"/>
  <c r="AA171" i="6" s="1"/>
  <c r="J164" i="6"/>
  <c r="M171" i="6" s="1"/>
  <c r="O224" i="6"/>
  <c r="R231" i="6" s="1"/>
  <c r="M164" i="6"/>
  <c r="P171" i="6" s="1"/>
  <c r="Y164" i="6"/>
  <c r="AB171" i="6" s="1"/>
  <c r="K204" i="6"/>
  <c r="N211" i="6" s="1"/>
  <c r="R204" i="6"/>
  <c r="U211" i="6" s="1"/>
  <c r="H224" i="6"/>
  <c r="K231" i="6" s="1"/>
  <c r="G184" i="6"/>
  <c r="J191" i="6" s="1"/>
  <c r="Z224" i="6"/>
  <c r="AC231" i="6" s="1"/>
  <c r="X204" i="6"/>
  <c r="AA211" i="6" s="1"/>
  <c r="Y204" i="6"/>
  <c r="AB211" i="6" s="1"/>
  <c r="I204" i="6"/>
  <c r="L211" i="6" s="1"/>
  <c r="T204" i="6"/>
  <c r="W211" i="6" s="1"/>
  <c r="N164" i="6"/>
  <c r="Q171" i="6" s="1"/>
  <c r="I164" i="6"/>
  <c r="L171" i="6" s="1"/>
  <c r="K224" i="6"/>
  <c r="N231" i="6" s="1"/>
  <c r="R224" i="6"/>
  <c r="U231" i="6" s="1"/>
  <c r="U204" i="6"/>
  <c r="X211" i="6" s="1"/>
  <c r="R184" i="6"/>
  <c r="U191" i="6" s="1"/>
  <c r="AC184" i="6"/>
  <c r="AF191" i="6" s="1"/>
  <c r="AS224" i="6"/>
  <c r="AV231" i="6" s="1"/>
  <c r="AE184" i="6"/>
  <c r="AH191" i="6" s="1"/>
  <c r="AQ224" i="6"/>
  <c r="AT231" i="6" s="1"/>
  <c r="AS204" i="6"/>
  <c r="AV211" i="6" s="1"/>
  <c r="AP184" i="6"/>
  <c r="AS191" i="6" s="1"/>
  <c r="AV164" i="6"/>
  <c r="AY171" i="6" s="1"/>
  <c r="AD224" i="6"/>
  <c r="AG231" i="6" s="1"/>
  <c r="AO184" i="6"/>
  <c r="AR191" i="6" s="1"/>
  <c r="AV224" i="6"/>
  <c r="AY231" i="6" s="1"/>
  <c r="AV184" i="6"/>
  <c r="AY191" i="6" s="1"/>
  <c r="AT204" i="6"/>
  <c r="AW211" i="6" s="1"/>
  <c r="AJ224" i="6"/>
  <c r="AM231" i="6" s="1"/>
  <c r="AI164" i="6"/>
  <c r="AL171" i="6" s="1"/>
  <c r="AO224" i="6"/>
  <c r="AR231" i="6" s="1"/>
  <c r="AZ224" i="6"/>
  <c r="BC231" i="6" s="1"/>
  <c r="AH204" i="6"/>
  <c r="AK211" i="6" s="1"/>
  <c r="AZ184" i="6"/>
  <c r="BC191" i="6" s="1"/>
  <c r="AF184" i="6"/>
  <c r="AI191" i="6" s="1"/>
  <c r="AK164" i="6"/>
  <c r="AN171" i="6" s="1"/>
  <c r="AY164" i="6"/>
  <c r="BB171" i="6" s="1"/>
  <c r="AX204" i="6"/>
  <c r="BA211" i="6" s="1"/>
  <c r="AU184" i="6"/>
  <c r="AX191" i="6" s="1"/>
  <c r="AE224" i="6"/>
  <c r="AH231" i="6" s="1"/>
  <c r="AK184" i="6"/>
  <c r="AN191" i="6" s="1"/>
  <c r="AP164" i="6"/>
  <c r="AS171" i="6" s="1"/>
  <c r="AU204" i="6"/>
  <c r="AX211" i="6" s="1"/>
  <c r="AG164" i="6"/>
  <c r="AJ171" i="6" s="1"/>
  <c r="BB204" i="6"/>
  <c r="BE211" i="6" s="1"/>
  <c r="AR204" i="6"/>
  <c r="AU211" i="6" s="1"/>
  <c r="AL164" i="6"/>
  <c r="AO171" i="6" s="1"/>
  <c r="AW164" i="6"/>
  <c r="AZ171" i="6" s="1"/>
  <c r="AI204" i="6"/>
  <c r="AL211" i="6" s="1"/>
  <c r="AD184" i="6"/>
  <c r="AG191" i="6" s="1"/>
  <c r="AH224" i="6"/>
  <c r="AK231" i="6" s="1"/>
  <c r="BA164" i="6"/>
  <c r="BD171" i="6" s="1"/>
  <c r="AK204" i="6"/>
  <c r="AN211" i="6" s="1"/>
  <c r="AH184" i="6"/>
  <c r="AK191" i="6" s="1"/>
  <c r="AX224" i="6"/>
  <c r="BA231" i="6" s="1"/>
  <c r="AT184" i="6"/>
  <c r="AW191" i="6" s="1"/>
  <c r="AN204" i="6"/>
  <c r="AQ211" i="6" s="1"/>
  <c r="AX184" i="6"/>
  <c r="BA191" i="6" s="1"/>
  <c r="AI184" i="6"/>
  <c r="AL191" i="6" s="1"/>
  <c r="AL204" i="6"/>
  <c r="AO211" i="6" s="1"/>
  <c r="AU224" i="6"/>
  <c r="AX231" i="6" s="1"/>
  <c r="BB224" i="6"/>
  <c r="BE231" i="6" s="1"/>
  <c r="AR224" i="6"/>
  <c r="AU231" i="6" s="1"/>
  <c r="AI224" i="6"/>
  <c r="AL231" i="6" s="1"/>
  <c r="AM164" i="6"/>
  <c r="AP171" i="6" s="1"/>
  <c r="AY184" i="6"/>
  <c r="BB191" i="6" s="1"/>
  <c r="BB164" i="6"/>
  <c r="BE171" i="6" s="1"/>
  <c r="AK224" i="6"/>
  <c r="AN231" i="6" s="1"/>
  <c r="AE164" i="6"/>
  <c r="AH171" i="6" s="1"/>
  <c r="AY204" i="6"/>
  <c r="BB211" i="6" s="1"/>
  <c r="AG184" i="6"/>
  <c r="AJ191" i="6" s="1"/>
  <c r="AN224" i="6"/>
  <c r="AQ231" i="6" s="1"/>
  <c r="AN184" i="6"/>
  <c r="AQ191" i="6" s="1"/>
  <c r="AL224" i="6"/>
  <c r="AO231" i="6" s="1"/>
  <c r="AW184" i="6"/>
  <c r="AZ191" i="6" s="1"/>
  <c r="BA184" i="6"/>
  <c r="BD191" i="6" s="1"/>
  <c r="AX164" i="6"/>
  <c r="BA171" i="6" s="1"/>
  <c r="AW204" i="6"/>
  <c r="AZ211" i="6" s="1"/>
  <c r="AJ184" i="6"/>
  <c r="AM191" i="6" s="1"/>
  <c r="AP204" i="6"/>
  <c r="AS211" i="6" s="1"/>
  <c r="AM184" i="6"/>
  <c r="AP191" i="6" s="1"/>
  <c r="AY224" i="6"/>
  <c r="BB231" i="6" s="1"/>
  <c r="BA204" i="6"/>
  <c r="BD211" i="6" s="1"/>
  <c r="AU164" i="6"/>
  <c r="AX171" i="6" s="1"/>
  <c r="AM204" i="6"/>
  <c r="AP211" i="6" s="1"/>
  <c r="AO164" i="6"/>
  <c r="AR171" i="6" s="1"/>
  <c r="AQ164" i="6"/>
  <c r="AT171" i="6" s="1"/>
  <c r="AW224" i="6"/>
  <c r="AZ231" i="6" s="1"/>
  <c r="AE204" i="6"/>
  <c r="AH211" i="6" s="1"/>
  <c r="AS184" i="6"/>
  <c r="AV191" i="6" s="1"/>
  <c r="AP224" i="6"/>
  <c r="AS231" i="6" s="1"/>
  <c r="AL184" i="6"/>
  <c r="AO191" i="6" s="1"/>
  <c r="AF204" i="6"/>
  <c r="AI211" i="6" s="1"/>
  <c r="AG204" i="6"/>
  <c r="AJ211" i="6" s="1"/>
  <c r="BA224" i="6"/>
  <c r="BD231" i="6" s="1"/>
  <c r="AH164" i="6"/>
  <c r="AK171" i="6" s="1"/>
  <c r="AM224" i="6"/>
  <c r="AP231" i="6" s="1"/>
  <c r="AN164" i="6"/>
  <c r="AQ171" i="6" s="1"/>
  <c r="AS164" i="6"/>
  <c r="AV171" i="6" s="1"/>
  <c r="AR184" i="6"/>
  <c r="AU191" i="6" s="1"/>
  <c r="AF164" i="6"/>
  <c r="AI171" i="6" s="1"/>
  <c r="AT224" i="6"/>
  <c r="AW231" i="6" s="1"/>
  <c r="AZ164" i="6"/>
  <c r="BC171" i="6" s="1"/>
  <c r="AQ204" i="6"/>
  <c r="AT211" i="6" s="1"/>
  <c r="AF224" i="6"/>
  <c r="AI231" i="6" s="1"/>
  <c r="AG224" i="6"/>
  <c r="AJ231" i="6" s="1"/>
  <c r="AD204" i="6"/>
  <c r="AG211" i="6" s="1"/>
  <c r="BB184" i="6"/>
  <c r="BE191" i="6" s="1"/>
  <c r="AV204" i="6"/>
  <c r="AY211" i="6" s="1"/>
  <c r="AQ184" i="6"/>
  <c r="AT191" i="6" s="1"/>
  <c r="AJ204" i="6"/>
  <c r="AM211" i="6" s="1"/>
  <c r="AD164" i="6"/>
  <c r="AG171" i="6" s="1"/>
  <c r="AO204" i="6"/>
  <c r="AR211" i="6" s="1"/>
  <c r="AZ204" i="6"/>
  <c r="BC211" i="6" s="1"/>
  <c r="AT164" i="6"/>
  <c r="AW171" i="6" s="1"/>
  <c r="AR164" i="6"/>
  <c r="AU171" i="6" s="1"/>
  <c r="G215" i="6" l="1"/>
  <c r="G195" i="6"/>
  <c r="H239" i="6" l="1"/>
  <c r="I239" i="6" s="1"/>
  <c r="J239" i="6" s="1"/>
  <c r="K239" i="6" s="1"/>
  <c r="L239" i="6" s="1"/>
  <c r="M239" i="6" s="1"/>
  <c r="N239" i="6" s="1"/>
  <c r="O239" i="6" s="1"/>
  <c r="P239" i="6" s="1"/>
  <c r="Q239" i="6" s="1"/>
  <c r="R239" i="6" s="1"/>
  <c r="S239" i="6" s="1"/>
  <c r="T239" i="6" s="1"/>
  <c r="U239" i="6" s="1"/>
  <c r="V239" i="6" s="1"/>
  <c r="W239" i="6" s="1"/>
  <c r="X239" i="6" s="1"/>
  <c r="Y239" i="6" s="1"/>
  <c r="Z239" i="6" s="1"/>
  <c r="AA239" i="6" s="1"/>
  <c r="AB239" i="6" s="1"/>
  <c r="AC239" i="6" s="1"/>
  <c r="AD239" i="6" s="1"/>
  <c r="AE239" i="6" s="1"/>
  <c r="AF239" i="6" s="1"/>
  <c r="AG239" i="6" s="1"/>
  <c r="AH239" i="6" s="1"/>
  <c r="AI239" i="6" s="1"/>
  <c r="AJ239" i="6" s="1"/>
  <c r="AK239" i="6" s="1"/>
  <c r="AL239" i="6" s="1"/>
  <c r="AM239" i="6" s="1"/>
  <c r="AN239" i="6" s="1"/>
  <c r="AO239" i="6" s="1"/>
  <c r="AP239" i="6" s="1"/>
  <c r="AQ239" i="6" s="1"/>
  <c r="AR239" i="6" s="1"/>
  <c r="AS239" i="6" s="1"/>
  <c r="AT239" i="6" s="1"/>
  <c r="AU239" i="6" s="1"/>
  <c r="AV239" i="6" s="1"/>
  <c r="AW239" i="6" s="1"/>
  <c r="AX239" i="6" s="1"/>
  <c r="AY239" i="6" s="1"/>
  <c r="AZ239" i="6" s="1"/>
  <c r="BA239" i="6" s="1"/>
  <c r="BB239" i="6" s="1"/>
  <c r="BC239" i="6" s="1"/>
  <c r="BD239" i="6" s="1"/>
  <c r="BE239" i="6" s="1"/>
  <c r="BF239" i="6" s="1"/>
  <c r="BG239" i="6" s="1"/>
  <c r="BH239" i="6" s="1"/>
  <c r="BI239" i="6" s="1"/>
  <c r="BJ239" i="6" s="1"/>
  <c r="BK239" i="6" s="1"/>
  <c r="BL239" i="6" s="1"/>
  <c r="BM239" i="6" s="1"/>
  <c r="BN239" i="6" s="1"/>
  <c r="H286" i="6"/>
  <c r="I286" i="6" s="1"/>
  <c r="J286" i="6" s="1"/>
  <c r="K286" i="6" s="1"/>
  <c r="L286" i="6" s="1"/>
  <c r="M286" i="6" s="1"/>
  <c r="N286" i="6" s="1"/>
  <c r="O286" i="6" s="1"/>
  <c r="P286" i="6" s="1"/>
  <c r="Q286" i="6" s="1"/>
  <c r="R286" i="6" s="1"/>
  <c r="S286" i="6" s="1"/>
  <c r="T286" i="6" s="1"/>
  <c r="U286" i="6" s="1"/>
  <c r="V286" i="6" s="1"/>
  <c r="W286" i="6" s="1"/>
  <c r="X286" i="6" s="1"/>
  <c r="Y286" i="6" s="1"/>
  <c r="Z286" i="6" s="1"/>
  <c r="AA286" i="6" s="1"/>
  <c r="AB286" i="6" s="1"/>
  <c r="AC286" i="6" s="1"/>
  <c r="AD286" i="6" s="1"/>
  <c r="AE286" i="6" s="1"/>
  <c r="AF286" i="6" s="1"/>
  <c r="AG286" i="6" s="1"/>
  <c r="AH286" i="6" s="1"/>
  <c r="AI286" i="6" s="1"/>
  <c r="AJ286" i="6" s="1"/>
  <c r="AK286" i="6" s="1"/>
  <c r="AL286" i="6" s="1"/>
  <c r="AM286" i="6" s="1"/>
  <c r="AN286" i="6" s="1"/>
  <c r="AO286" i="6" s="1"/>
  <c r="AP286" i="6" s="1"/>
  <c r="AQ286" i="6" s="1"/>
  <c r="AR286" i="6" s="1"/>
  <c r="AS286" i="6" s="1"/>
  <c r="AT286" i="6" s="1"/>
  <c r="AU286" i="6" s="1"/>
  <c r="AV286" i="6" s="1"/>
  <c r="AW286" i="6" s="1"/>
  <c r="AX286" i="6" s="1"/>
  <c r="AY286" i="6" s="1"/>
  <c r="AZ286" i="6" s="1"/>
  <c r="BA286" i="6" s="1"/>
  <c r="BB286" i="6" s="1"/>
  <c r="BC286" i="6" s="1"/>
  <c r="BD286" i="6" s="1"/>
  <c r="BE286" i="6" s="1"/>
  <c r="BF286" i="6" s="1"/>
  <c r="BG286" i="6" s="1"/>
  <c r="BH286" i="6" s="1"/>
  <c r="BI286" i="6" s="1"/>
  <c r="BJ286" i="6" s="1"/>
  <c r="BK286" i="6" s="1"/>
  <c r="BL286" i="6" s="1"/>
  <c r="BM286" i="6" s="1"/>
  <c r="BN286" i="6" s="1"/>
  <c r="H3" i="15"/>
  <c r="I3" i="15" l="1"/>
  <c r="H186" i="15"/>
  <c r="H70" i="15"/>
  <c r="H26" i="15"/>
  <c r="H250" i="15"/>
  <c r="H122" i="15"/>
  <c r="H48" i="15"/>
  <c r="E78" i="84"/>
  <c r="E60" i="80"/>
  <c r="F5" i="7"/>
  <c r="G229" i="7"/>
  <c r="H229" i="7" s="1"/>
  <c r="I229" i="7" s="1"/>
  <c r="J229" i="7" s="1"/>
  <c r="K229" i="7" s="1"/>
  <c r="L229" i="7" s="1"/>
  <c r="M229" i="7" s="1"/>
  <c r="N229" i="7" s="1"/>
  <c r="O229" i="7" s="1"/>
  <c r="P229" i="7" s="1"/>
  <c r="Q229" i="7" s="1"/>
  <c r="R229" i="7" s="1"/>
  <c r="R270" i="7" s="1"/>
  <c r="G282" i="7"/>
  <c r="H282" i="7" s="1"/>
  <c r="I282" i="7" s="1"/>
  <c r="J282" i="7" s="1"/>
  <c r="K282" i="7" s="1"/>
  <c r="L282" i="7" s="1"/>
  <c r="M282" i="7" s="1"/>
  <c r="N282" i="7" s="1"/>
  <c r="O282" i="7" s="1"/>
  <c r="P282" i="7" s="1"/>
  <c r="G6" i="7"/>
  <c r="R72" i="84" l="1"/>
  <c r="R54" i="80"/>
  <c r="R317" i="7"/>
  <c r="R262" i="7"/>
  <c r="S262" i="7" s="1"/>
  <c r="T262" i="7" s="1"/>
  <c r="U262" i="7" s="1"/>
  <c r="V262" i="7" s="1"/>
  <c r="W262" i="7" s="1"/>
  <c r="X262" i="7" s="1"/>
  <c r="Y262" i="7" s="1"/>
  <c r="Z262" i="7" s="1"/>
  <c r="AA262" i="7" s="1"/>
  <c r="AB262" i="7" s="1"/>
  <c r="AC262" i="7" s="1"/>
  <c r="AD262" i="7" s="1"/>
  <c r="AE262" i="7" s="1"/>
  <c r="AF262" i="7" s="1"/>
  <c r="AG262" i="7" s="1"/>
  <c r="AH262" i="7" s="1"/>
  <c r="AI262" i="7" s="1"/>
  <c r="AJ262" i="7" s="1"/>
  <c r="AK262" i="7" s="1"/>
  <c r="AL262" i="7" s="1"/>
  <c r="AM262" i="7" s="1"/>
  <c r="AN262" i="7" s="1"/>
  <c r="AO262" i="7" s="1"/>
  <c r="AP262" i="7" s="1"/>
  <c r="AQ262" i="7" s="1"/>
  <c r="AR262" i="7" s="1"/>
  <c r="AS262" i="7" s="1"/>
  <c r="AT262" i="7" s="1"/>
  <c r="AU262" i="7" s="1"/>
  <c r="AV262" i="7" s="1"/>
  <c r="AW262" i="7" s="1"/>
  <c r="AX262" i="7" s="1"/>
  <c r="AY262" i="7" s="1"/>
  <c r="AZ262" i="7" s="1"/>
  <c r="BA262" i="7" s="1"/>
  <c r="BB262" i="7" s="1"/>
  <c r="BC262" i="7" s="1"/>
  <c r="BD262" i="7" s="1"/>
  <c r="BE262" i="7" s="1"/>
  <c r="BF262" i="7" s="1"/>
  <c r="BG262" i="7" s="1"/>
  <c r="BH262" i="7" s="1"/>
  <c r="BI262" i="7" s="1"/>
  <c r="BJ262" i="7" s="1"/>
  <c r="BK262" i="7" s="1"/>
  <c r="BL262" i="7" s="1"/>
  <c r="BM262" i="7" s="1"/>
  <c r="BN262" i="7" s="1"/>
  <c r="BO262" i="7" s="1"/>
  <c r="BP262" i="7" s="1"/>
  <c r="BQ262" i="7" s="1"/>
  <c r="BR262" i="7" s="1"/>
  <c r="BS262" i="7" s="1"/>
  <c r="BT262" i="7" s="1"/>
  <c r="BU262" i="7" s="1"/>
  <c r="BV262" i="7" s="1"/>
  <c r="BW262" i="7" s="1"/>
  <c r="BX262" i="7" s="1"/>
  <c r="BY262" i="7" s="1"/>
  <c r="R263" i="7"/>
  <c r="S263" i="7" s="1"/>
  <c r="T263" i="7" s="1"/>
  <c r="U263" i="7" s="1"/>
  <c r="V263" i="7" s="1"/>
  <c r="W263" i="7" s="1"/>
  <c r="X263" i="7" s="1"/>
  <c r="Y263" i="7" s="1"/>
  <c r="Z263" i="7" s="1"/>
  <c r="AA263" i="7" s="1"/>
  <c r="AB263" i="7" s="1"/>
  <c r="AC263" i="7" s="1"/>
  <c r="AD263" i="7" s="1"/>
  <c r="AE263" i="7" s="1"/>
  <c r="AF263" i="7" s="1"/>
  <c r="AG263" i="7" s="1"/>
  <c r="AH263" i="7" s="1"/>
  <c r="AI263" i="7" s="1"/>
  <c r="AJ263" i="7" s="1"/>
  <c r="AK263" i="7" s="1"/>
  <c r="AL263" i="7" s="1"/>
  <c r="AM263" i="7" s="1"/>
  <c r="AN263" i="7" s="1"/>
  <c r="AO263" i="7" s="1"/>
  <c r="AP263" i="7" s="1"/>
  <c r="AQ263" i="7" s="1"/>
  <c r="AR263" i="7" s="1"/>
  <c r="AS263" i="7" s="1"/>
  <c r="AT263" i="7" s="1"/>
  <c r="AU263" i="7" s="1"/>
  <c r="AV263" i="7" s="1"/>
  <c r="AW263" i="7" s="1"/>
  <c r="AX263" i="7" s="1"/>
  <c r="AY263" i="7" s="1"/>
  <c r="AZ263" i="7" s="1"/>
  <c r="BA263" i="7" s="1"/>
  <c r="BB263" i="7" s="1"/>
  <c r="BC263" i="7" s="1"/>
  <c r="BD263" i="7" s="1"/>
  <c r="BE263" i="7" s="1"/>
  <c r="BF263" i="7" s="1"/>
  <c r="BG263" i="7" s="1"/>
  <c r="BH263" i="7" s="1"/>
  <c r="BI263" i="7" s="1"/>
  <c r="BJ263" i="7" s="1"/>
  <c r="BK263" i="7" s="1"/>
  <c r="BL263" i="7" s="1"/>
  <c r="BM263" i="7" s="1"/>
  <c r="BN263" i="7" s="1"/>
  <c r="BO263" i="7" s="1"/>
  <c r="BP263" i="7" s="1"/>
  <c r="BQ263" i="7" s="1"/>
  <c r="BR263" i="7" s="1"/>
  <c r="BS263" i="7" s="1"/>
  <c r="BT263" i="7" s="1"/>
  <c r="BU263" i="7" s="1"/>
  <c r="BV263" i="7" s="1"/>
  <c r="BW263" i="7" s="1"/>
  <c r="BX263" i="7" s="1"/>
  <c r="BY263" i="7" s="1"/>
  <c r="R272" i="7"/>
  <c r="S272" i="7" s="1"/>
  <c r="T272" i="7" s="1"/>
  <c r="U272" i="7" s="1"/>
  <c r="V272" i="7" s="1"/>
  <c r="W272" i="7" s="1"/>
  <c r="X272" i="7" s="1"/>
  <c r="Y272" i="7" s="1"/>
  <c r="Z272" i="7" s="1"/>
  <c r="AA272" i="7" s="1"/>
  <c r="AB272" i="7" s="1"/>
  <c r="AC272" i="7" s="1"/>
  <c r="AD272" i="7" s="1"/>
  <c r="AE272" i="7" s="1"/>
  <c r="AF272" i="7" s="1"/>
  <c r="AG272" i="7" s="1"/>
  <c r="AH272" i="7" s="1"/>
  <c r="AI272" i="7" s="1"/>
  <c r="AJ272" i="7" s="1"/>
  <c r="AK272" i="7" s="1"/>
  <c r="AL272" i="7" s="1"/>
  <c r="AM272" i="7" s="1"/>
  <c r="AN272" i="7" s="1"/>
  <c r="AO272" i="7" s="1"/>
  <c r="AP272" i="7" s="1"/>
  <c r="AQ272" i="7" s="1"/>
  <c r="AR272" i="7" s="1"/>
  <c r="AS272" i="7" s="1"/>
  <c r="AT272" i="7" s="1"/>
  <c r="AU272" i="7" s="1"/>
  <c r="AV272" i="7" s="1"/>
  <c r="AW272" i="7" s="1"/>
  <c r="AX272" i="7" s="1"/>
  <c r="AY272" i="7" s="1"/>
  <c r="AZ272" i="7" s="1"/>
  <c r="BA272" i="7" s="1"/>
  <c r="BB272" i="7" s="1"/>
  <c r="BC272" i="7" s="1"/>
  <c r="BD272" i="7" s="1"/>
  <c r="BE272" i="7" s="1"/>
  <c r="BF272" i="7" s="1"/>
  <c r="BG272" i="7" s="1"/>
  <c r="BH272" i="7" s="1"/>
  <c r="BI272" i="7" s="1"/>
  <c r="BJ272" i="7" s="1"/>
  <c r="BK272" i="7" s="1"/>
  <c r="BL272" i="7" s="1"/>
  <c r="BM272" i="7" s="1"/>
  <c r="BN272" i="7" s="1"/>
  <c r="BO272" i="7" s="1"/>
  <c r="BP272" i="7" s="1"/>
  <c r="BQ272" i="7" s="1"/>
  <c r="BR272" i="7" s="1"/>
  <c r="BS272" i="7" s="1"/>
  <c r="BT272" i="7" s="1"/>
  <c r="BU272" i="7" s="1"/>
  <c r="BV272" i="7" s="1"/>
  <c r="BW272" i="7" s="1"/>
  <c r="BX272" i="7" s="1"/>
  <c r="BY272" i="7" s="1"/>
  <c r="BR66" i="21"/>
  <c r="BR56" i="21"/>
  <c r="S229" i="7"/>
  <c r="T229" i="7" s="1"/>
  <c r="U229" i="7" s="1"/>
  <c r="V229" i="7" s="1"/>
  <c r="W229" i="7" s="1"/>
  <c r="X229" i="7" s="1"/>
  <c r="Y229" i="7" s="1"/>
  <c r="Z229" i="7" s="1"/>
  <c r="AA229" i="7" s="1"/>
  <c r="AB229" i="7" s="1"/>
  <c r="AC229" i="7" s="1"/>
  <c r="AD229" i="7" s="1"/>
  <c r="AE229" i="7" s="1"/>
  <c r="AF229" i="7" s="1"/>
  <c r="AG229" i="7" s="1"/>
  <c r="AH229" i="7" s="1"/>
  <c r="AI229" i="7" s="1"/>
  <c r="AJ229" i="7" s="1"/>
  <c r="AK229" i="7" s="1"/>
  <c r="AL229" i="7" s="1"/>
  <c r="AM229" i="7" s="1"/>
  <c r="AN229" i="7" s="1"/>
  <c r="AO229" i="7" s="1"/>
  <c r="AP229" i="7" s="1"/>
  <c r="AQ229" i="7" s="1"/>
  <c r="AR229" i="7" s="1"/>
  <c r="AS229" i="7" s="1"/>
  <c r="AT229" i="7" s="1"/>
  <c r="AU229" i="7" s="1"/>
  <c r="AV229" i="7" s="1"/>
  <c r="AW229" i="7" s="1"/>
  <c r="AX229" i="7" s="1"/>
  <c r="AY229" i="7" s="1"/>
  <c r="AZ229" i="7" s="1"/>
  <c r="BA229" i="7" s="1"/>
  <c r="BB229" i="7" s="1"/>
  <c r="BC229" i="7" s="1"/>
  <c r="BD229" i="7" s="1"/>
  <c r="BE229" i="7" s="1"/>
  <c r="BF229" i="7" s="1"/>
  <c r="BG229" i="7" s="1"/>
  <c r="BH229" i="7" s="1"/>
  <c r="BI229" i="7" s="1"/>
  <c r="BJ229" i="7" s="1"/>
  <c r="BK229" i="7" s="1"/>
  <c r="BL229" i="7" s="1"/>
  <c r="BM229" i="7" s="1"/>
  <c r="BN229" i="7" s="1"/>
  <c r="BO229" i="7" s="1"/>
  <c r="BP229" i="7" s="1"/>
  <c r="BQ229" i="7" s="1"/>
  <c r="BR229" i="7" s="1"/>
  <c r="BS229" i="7" s="1"/>
  <c r="BT229" i="7" s="1"/>
  <c r="BU229" i="7" s="1"/>
  <c r="BV229" i="7" s="1"/>
  <c r="BW229" i="7" s="1"/>
  <c r="BX229" i="7" s="1"/>
  <c r="BY229" i="7" s="1"/>
  <c r="R269" i="7"/>
  <c r="R271" i="7"/>
  <c r="R273" i="7"/>
  <c r="R57" i="80" s="1"/>
  <c r="J3" i="15"/>
  <c r="I250" i="15"/>
  <c r="I122" i="15"/>
  <c r="I48" i="15"/>
  <c r="I186" i="15"/>
  <c r="I70" i="15"/>
  <c r="I26" i="15"/>
  <c r="Q282" i="7"/>
  <c r="R282" i="7" s="1"/>
  <c r="S282" i="7" s="1"/>
  <c r="T282" i="7" s="1"/>
  <c r="U282" i="7" s="1"/>
  <c r="V282" i="7" s="1"/>
  <c r="W282" i="7" s="1"/>
  <c r="X282" i="7" s="1"/>
  <c r="Y282" i="7" s="1"/>
  <c r="Z282" i="7" s="1"/>
  <c r="AA282" i="7" s="1"/>
  <c r="AB282" i="7" s="1"/>
  <c r="AC282" i="7" s="1"/>
  <c r="AD282" i="7" s="1"/>
  <c r="AE282" i="7" s="1"/>
  <c r="AF282" i="7" s="1"/>
  <c r="AG282" i="7" s="1"/>
  <c r="AH282" i="7" s="1"/>
  <c r="AI282" i="7" s="1"/>
  <c r="AJ282" i="7" s="1"/>
  <c r="AK282" i="7" s="1"/>
  <c r="AL282" i="7" s="1"/>
  <c r="AM282" i="7" s="1"/>
  <c r="AN282" i="7" s="1"/>
  <c r="AO282" i="7" s="1"/>
  <c r="AP282" i="7" s="1"/>
  <c r="AQ282" i="7" s="1"/>
  <c r="AR282" i="7" s="1"/>
  <c r="AS282" i="7" s="1"/>
  <c r="AT282" i="7" s="1"/>
  <c r="AU282" i="7" s="1"/>
  <c r="AV282" i="7" s="1"/>
  <c r="AW282" i="7" s="1"/>
  <c r="AX282" i="7" s="1"/>
  <c r="AY282" i="7" s="1"/>
  <c r="AZ282" i="7" s="1"/>
  <c r="BA282" i="7" s="1"/>
  <c r="BB282" i="7" s="1"/>
  <c r="BC282" i="7" s="1"/>
  <c r="BD282" i="7" s="1"/>
  <c r="BE282" i="7" s="1"/>
  <c r="BF282" i="7" s="1"/>
  <c r="BG282" i="7" s="1"/>
  <c r="BH282" i="7" s="1"/>
  <c r="BI282" i="7" s="1"/>
  <c r="BJ282" i="7" s="1"/>
  <c r="BK282" i="7" s="1"/>
  <c r="BL282" i="7" s="1"/>
  <c r="BM282" i="7" s="1"/>
  <c r="BN282" i="7" s="1"/>
  <c r="BO282" i="7" s="1"/>
  <c r="BP282" i="7" s="1"/>
  <c r="BQ282" i="7" s="1"/>
  <c r="BR282" i="7" s="1"/>
  <c r="BS282" i="7" s="1"/>
  <c r="BT282" i="7" s="1"/>
  <c r="BU282" i="7" s="1"/>
  <c r="BV282" i="7" s="1"/>
  <c r="BW282" i="7" s="1"/>
  <c r="BX282" i="7" s="1"/>
  <c r="BY282" i="7" s="1"/>
  <c r="EK4" i="22"/>
  <c r="EJ33" i="22"/>
  <c r="BV52" i="22"/>
  <c r="BW4" i="22"/>
  <c r="BV43" i="22"/>
  <c r="BV33" i="22"/>
  <c r="G5" i="7"/>
  <c r="H6" i="7"/>
  <c r="S270" i="7" l="1"/>
  <c r="BS66" i="21"/>
  <c r="BS56" i="21"/>
  <c r="S273" i="7"/>
  <c r="S57" i="80" s="1"/>
  <c r="R320" i="7"/>
  <c r="R75" i="84"/>
  <c r="S271" i="7"/>
  <c r="R318" i="7"/>
  <c r="R55" i="80"/>
  <c r="R73" i="84"/>
  <c r="AP313" i="7"/>
  <c r="R313" i="7"/>
  <c r="R265" i="7"/>
  <c r="R319" i="7"/>
  <c r="R56" i="80"/>
  <c r="R74" i="84"/>
  <c r="S314" i="7"/>
  <c r="R314" i="7"/>
  <c r="S269" i="7"/>
  <c r="T269" i="7" s="1"/>
  <c r="T71" i="84" s="1"/>
  <c r="R316" i="7"/>
  <c r="R53" i="80"/>
  <c r="R71" i="84"/>
  <c r="K3" i="15"/>
  <c r="J186" i="15"/>
  <c r="J70" i="15"/>
  <c r="J26" i="15"/>
  <c r="J48" i="15"/>
  <c r="J250" i="15"/>
  <c r="J122" i="15"/>
  <c r="BW52" i="22"/>
  <c r="BX4" i="22"/>
  <c r="BW43" i="22"/>
  <c r="BW33" i="22"/>
  <c r="EL4" i="22"/>
  <c r="EK33" i="22"/>
  <c r="F57" i="7"/>
  <c r="F265" i="7"/>
  <c r="E68" i="84" s="1"/>
  <c r="F51" i="7"/>
  <c r="H5" i="7"/>
  <c r="I6" i="7"/>
  <c r="T270" i="7" l="1"/>
  <c r="S72" i="84"/>
  <c r="S54" i="80"/>
  <c r="S317" i="7"/>
  <c r="BT66" i="21"/>
  <c r="BT56" i="21"/>
  <c r="GT56" i="21"/>
  <c r="GT66" i="21"/>
  <c r="R85" i="80"/>
  <c r="R86" i="80"/>
  <c r="R105" i="80"/>
  <c r="S318" i="7"/>
  <c r="S55" i="80"/>
  <c r="S73" i="84"/>
  <c r="S319" i="7"/>
  <c r="S74" i="84"/>
  <c r="S56" i="80"/>
  <c r="R50" i="80"/>
  <c r="R68" i="84"/>
  <c r="S316" i="7"/>
  <c r="S71" i="84"/>
  <c r="S53" i="80"/>
  <c r="R321" i="7"/>
  <c r="S265" i="7"/>
  <c r="S313" i="7"/>
  <c r="S320" i="7"/>
  <c r="S75" i="84"/>
  <c r="U269" i="7"/>
  <c r="U71" i="84" s="1"/>
  <c r="T53" i="80"/>
  <c r="L3" i="15"/>
  <c r="K250" i="15"/>
  <c r="K122" i="15"/>
  <c r="K186" i="15"/>
  <c r="K70" i="15"/>
  <c r="K26" i="15"/>
  <c r="K48" i="15"/>
  <c r="E50" i="80"/>
  <c r="AQ313" i="7"/>
  <c r="T273" i="7"/>
  <c r="T74" i="84"/>
  <c r="T271" i="7"/>
  <c r="T73" i="84" s="1"/>
  <c r="F27" i="7"/>
  <c r="E10" i="84" s="1"/>
  <c r="D6" i="86" s="1"/>
  <c r="F65" i="7"/>
  <c r="EM4" i="22"/>
  <c r="EL33" i="22"/>
  <c r="BY4" i="22"/>
  <c r="BX52" i="22"/>
  <c r="BX43" i="22"/>
  <c r="BX33" i="22"/>
  <c r="G265" i="7"/>
  <c r="G51" i="7"/>
  <c r="G57" i="7"/>
  <c r="I5" i="7"/>
  <c r="J6" i="7"/>
  <c r="T72" i="84" l="1"/>
  <c r="T54" i="80"/>
  <c r="U270" i="7"/>
  <c r="T317" i="7"/>
  <c r="D23" i="86"/>
  <c r="T75" i="84"/>
  <c r="T57" i="80"/>
  <c r="GU66" i="21"/>
  <c r="GU56" i="21"/>
  <c r="BU56" i="21"/>
  <c r="BU66" i="21"/>
  <c r="U32" i="86"/>
  <c r="E13" i="84"/>
  <c r="E14" i="84" s="1"/>
  <c r="D8" i="86" s="1"/>
  <c r="E90" i="80"/>
  <c r="S85" i="80"/>
  <c r="R88" i="80"/>
  <c r="R91" i="84"/>
  <c r="R73" i="80"/>
  <c r="AP265" i="7"/>
  <c r="AR50" i="80" s="1"/>
  <c r="AP314" i="7"/>
  <c r="G65" i="7"/>
  <c r="S68" i="84"/>
  <c r="S50" i="80"/>
  <c r="F68" i="84"/>
  <c r="F50" i="80"/>
  <c r="E15" i="84"/>
  <c r="T55" i="80"/>
  <c r="T56" i="80"/>
  <c r="V269" i="7"/>
  <c r="V71" i="84" s="1"/>
  <c r="U53" i="80"/>
  <c r="E46" i="84"/>
  <c r="E13" i="80"/>
  <c r="E14" i="80" s="1"/>
  <c r="M3" i="15"/>
  <c r="L250" i="15"/>
  <c r="L122" i="15"/>
  <c r="L48" i="15"/>
  <c r="L186" i="15"/>
  <c r="L70" i="15"/>
  <c r="L26" i="15"/>
  <c r="E10" i="80"/>
  <c r="E15" i="80" s="1"/>
  <c r="AQ314" i="7"/>
  <c r="AQ265" i="7"/>
  <c r="AR313" i="7"/>
  <c r="U74" i="84"/>
  <c r="U271" i="7"/>
  <c r="U73" i="84" s="1"/>
  <c r="U273" i="7"/>
  <c r="F10" i="84"/>
  <c r="E6" i="86" s="1"/>
  <c r="E23" i="86" s="1"/>
  <c r="EN4" i="22"/>
  <c r="EM33" i="22"/>
  <c r="BZ4" i="22"/>
  <c r="BY52" i="22"/>
  <c r="BY43" i="22"/>
  <c r="BY33" i="22"/>
  <c r="H265" i="7"/>
  <c r="G321" i="7"/>
  <c r="H51" i="7"/>
  <c r="H57" i="7"/>
  <c r="J5" i="7"/>
  <c r="K6" i="7"/>
  <c r="U72" i="84" l="1"/>
  <c r="U54" i="80"/>
  <c r="V270" i="7"/>
  <c r="U317" i="7"/>
  <c r="E17" i="84"/>
  <c r="E18" i="84" s="1"/>
  <c r="U75" i="84"/>
  <c r="U57" i="80"/>
  <c r="D10" i="86"/>
  <c r="BV56" i="21"/>
  <c r="BV66" i="21"/>
  <c r="GV66" i="21"/>
  <c r="GV56" i="21"/>
  <c r="G67" i="7"/>
  <c r="G70" i="7" s="1"/>
  <c r="F90" i="80"/>
  <c r="AR68" i="84"/>
  <c r="H65" i="7"/>
  <c r="F13" i="80"/>
  <c r="F14" i="80" s="1"/>
  <c r="F13" i="84"/>
  <c r="F14" i="84" s="1"/>
  <c r="E48" i="84"/>
  <c r="E54" i="84" s="1"/>
  <c r="F91" i="84"/>
  <c r="F73" i="80"/>
  <c r="G68" i="84"/>
  <c r="G50" i="80"/>
  <c r="F15" i="84"/>
  <c r="F18" i="84"/>
  <c r="F55" i="84"/>
  <c r="F49" i="84"/>
  <c r="AS50" i="80"/>
  <c r="AS68" i="84"/>
  <c r="E49" i="84"/>
  <c r="W269" i="7"/>
  <c r="W71" i="84" s="1"/>
  <c r="V53" i="80"/>
  <c r="U55" i="80"/>
  <c r="U56" i="80"/>
  <c r="F10" i="80"/>
  <c r="E28" i="80"/>
  <c r="F46" i="84"/>
  <c r="E17" i="80"/>
  <c r="E30" i="80" s="1"/>
  <c r="E36" i="80" s="1"/>
  <c r="N3" i="15"/>
  <c r="M186" i="15"/>
  <c r="M70" i="15"/>
  <c r="M26" i="15"/>
  <c r="M250" i="15"/>
  <c r="M122" i="15"/>
  <c r="M48" i="15"/>
  <c r="AR314" i="7"/>
  <c r="AR265" i="7"/>
  <c r="AS313" i="7"/>
  <c r="V273" i="7"/>
  <c r="V271" i="7"/>
  <c r="V73" i="84" s="1"/>
  <c r="V74" i="84"/>
  <c r="G10" i="84"/>
  <c r="F6" i="86" s="1"/>
  <c r="F23" i="86" s="1"/>
  <c r="BZ52" i="22"/>
  <c r="BZ43" i="22"/>
  <c r="BZ33" i="22"/>
  <c r="EN33" i="22"/>
  <c r="E61" i="84"/>
  <c r="H321" i="7"/>
  <c r="I265" i="7"/>
  <c r="I57" i="7"/>
  <c r="K5" i="7"/>
  <c r="I51" i="7"/>
  <c r="F219" i="7"/>
  <c r="D39" i="86" s="1"/>
  <c r="D43" i="86" s="1"/>
  <c r="D55" i="86" s="1"/>
  <c r="L6" i="7"/>
  <c r="V72" i="84" l="1"/>
  <c r="V54" i="80"/>
  <c r="V317" i="7"/>
  <c r="W270" i="7"/>
  <c r="D11" i="86"/>
  <c r="D28" i="86"/>
  <c r="G6" i="86"/>
  <c r="V75" i="84"/>
  <c r="V57" i="80"/>
  <c r="F17" i="84"/>
  <c r="F48" i="84" s="1"/>
  <c r="F54" i="84" s="1"/>
  <c r="E8" i="86"/>
  <c r="GW66" i="21"/>
  <c r="GW56" i="21"/>
  <c r="H67" i="7"/>
  <c r="H70" i="7" s="1"/>
  <c r="G90" i="80"/>
  <c r="E55" i="84"/>
  <c r="E37" i="80"/>
  <c r="F17" i="80"/>
  <c r="F30" i="80" s="1"/>
  <c r="F36" i="80" s="1"/>
  <c r="I65" i="7"/>
  <c r="G13" i="80"/>
  <c r="G14" i="80" s="1"/>
  <c r="G13" i="84"/>
  <c r="G14" i="84" s="1"/>
  <c r="E31" i="80"/>
  <c r="E18" i="80"/>
  <c r="G91" i="84"/>
  <c r="G73" i="80"/>
  <c r="G61" i="84"/>
  <c r="G43" i="80"/>
  <c r="H68" i="84"/>
  <c r="H50" i="80"/>
  <c r="G15" i="84"/>
  <c r="G18" i="84"/>
  <c r="G55" i="84"/>
  <c r="G49" i="84"/>
  <c r="AT50" i="80"/>
  <c r="AT68" i="84"/>
  <c r="V56" i="80"/>
  <c r="V55" i="80"/>
  <c r="X269" i="7"/>
  <c r="X71" i="84" s="1"/>
  <c r="W53" i="80"/>
  <c r="G10" i="80"/>
  <c r="F37" i="80"/>
  <c r="F28" i="80"/>
  <c r="F18" i="80"/>
  <c r="F15" i="80"/>
  <c r="F31" i="80"/>
  <c r="G46" i="84"/>
  <c r="O3" i="15"/>
  <c r="N250" i="15"/>
  <c r="N122" i="15"/>
  <c r="N48" i="15"/>
  <c r="N186" i="15"/>
  <c r="N70" i="15"/>
  <c r="N26" i="15"/>
  <c r="E43" i="80"/>
  <c r="AS314" i="7"/>
  <c r="AS265" i="7"/>
  <c r="AT313" i="7"/>
  <c r="W74" i="84"/>
  <c r="W271" i="7"/>
  <c r="W73" i="84" s="1"/>
  <c r="W273" i="7"/>
  <c r="H10" i="84"/>
  <c r="H6" i="86" s="1"/>
  <c r="I321" i="7"/>
  <c r="J265" i="7"/>
  <c r="J51" i="7"/>
  <c r="L5" i="7"/>
  <c r="J57" i="7"/>
  <c r="F225" i="7"/>
  <c r="G119" i="7"/>
  <c r="M6" i="7"/>
  <c r="W54" i="80" l="1"/>
  <c r="W72" i="84"/>
  <c r="X270" i="7"/>
  <c r="W317" i="7"/>
  <c r="E10" i="86"/>
  <c r="W75" i="84"/>
  <c r="W57" i="80"/>
  <c r="G23" i="86"/>
  <c r="H23" i="86"/>
  <c r="D29" i="86"/>
  <c r="D53" i="86"/>
  <c r="G17" i="84"/>
  <c r="G48" i="84" s="1"/>
  <c r="G54" i="84" s="1"/>
  <c r="F8" i="86"/>
  <c r="F10" i="86" s="1"/>
  <c r="GX66" i="21"/>
  <c r="GX56" i="21"/>
  <c r="I67" i="7"/>
  <c r="I70" i="7" s="1"/>
  <c r="H90" i="80"/>
  <c r="J65" i="7"/>
  <c r="G17" i="80"/>
  <c r="G30" i="80" s="1"/>
  <c r="G36" i="80" s="1"/>
  <c r="H13" i="80"/>
  <c r="H14" i="80" s="1"/>
  <c r="H13" i="84"/>
  <c r="H14" i="84" s="1"/>
  <c r="H91" i="84"/>
  <c r="H73" i="80"/>
  <c r="H61" i="84"/>
  <c r="H43" i="80"/>
  <c r="I68" i="84"/>
  <c r="I50" i="80"/>
  <c r="H18" i="84"/>
  <c r="H15" i="84"/>
  <c r="H55" i="84"/>
  <c r="H49" i="84"/>
  <c r="AU50" i="80"/>
  <c r="AU68" i="84"/>
  <c r="Y269" i="7"/>
  <c r="Y71" i="84" s="1"/>
  <c r="X53" i="80"/>
  <c r="W55" i="80"/>
  <c r="W56" i="80"/>
  <c r="H10" i="80"/>
  <c r="G37" i="80"/>
  <c r="G28" i="80"/>
  <c r="G31" i="80"/>
  <c r="G15" i="80"/>
  <c r="G18" i="80"/>
  <c r="H46" i="84"/>
  <c r="P3" i="15"/>
  <c r="O186" i="15"/>
  <c r="O70" i="15"/>
  <c r="O250" i="15"/>
  <c r="O122" i="15"/>
  <c r="O48" i="15"/>
  <c r="O26" i="15"/>
  <c r="AT314" i="7"/>
  <c r="AU313" i="7"/>
  <c r="AT265" i="7"/>
  <c r="X273" i="7"/>
  <c r="X271" i="7"/>
  <c r="X73" i="84" s="1"/>
  <c r="X74" i="84"/>
  <c r="I10" i="84"/>
  <c r="I6" i="86" s="1"/>
  <c r="G247" i="7"/>
  <c r="J321" i="7"/>
  <c r="K265" i="7"/>
  <c r="K57" i="7"/>
  <c r="K51" i="7"/>
  <c r="M5" i="7"/>
  <c r="G167" i="7"/>
  <c r="H167" i="7"/>
  <c r="H119" i="7"/>
  <c r="G95" i="7"/>
  <c r="N6" i="7"/>
  <c r="X54" i="80" l="1"/>
  <c r="X72" i="84"/>
  <c r="X317" i="7"/>
  <c r="Y270" i="7"/>
  <c r="F28" i="86"/>
  <c r="F11" i="86"/>
  <c r="H17" i="84"/>
  <c r="H48" i="84" s="1"/>
  <c r="H54" i="84" s="1"/>
  <c r="H8" i="86"/>
  <c r="I23" i="86"/>
  <c r="G8" i="86"/>
  <c r="X75" i="84"/>
  <c r="X57" i="80"/>
  <c r="E28" i="86"/>
  <c r="E11" i="86"/>
  <c r="J67" i="7"/>
  <c r="J70" i="7" s="1"/>
  <c r="I90" i="80"/>
  <c r="H17" i="80"/>
  <c r="H30" i="80" s="1"/>
  <c r="H36" i="80" s="1"/>
  <c r="K65" i="7"/>
  <c r="I13" i="80"/>
  <c r="I14" i="80" s="1"/>
  <c r="I13" i="84"/>
  <c r="I14" i="84" s="1"/>
  <c r="I91" i="84"/>
  <c r="I73" i="80"/>
  <c r="F63" i="84"/>
  <c r="F45" i="80"/>
  <c r="J68" i="84"/>
  <c r="J50" i="80"/>
  <c r="F61" i="84"/>
  <c r="F43" i="80"/>
  <c r="I18" i="84"/>
  <c r="I55" i="84"/>
  <c r="I49" i="84"/>
  <c r="I15" i="84"/>
  <c r="AV50" i="80"/>
  <c r="AV68" i="84"/>
  <c r="X55" i="80"/>
  <c r="X56" i="80"/>
  <c r="Z269" i="7"/>
  <c r="Z71" i="84" s="1"/>
  <c r="Y53" i="80"/>
  <c r="I10" i="80"/>
  <c r="H28" i="80"/>
  <c r="H31" i="80"/>
  <c r="H37" i="80"/>
  <c r="H15" i="80"/>
  <c r="H18" i="80"/>
  <c r="I46" i="84"/>
  <c r="Q3" i="15"/>
  <c r="P186" i="15"/>
  <c r="P70" i="15"/>
  <c r="P26" i="15"/>
  <c r="P250" i="15"/>
  <c r="P122" i="15"/>
  <c r="P48" i="15"/>
  <c r="AU314" i="7"/>
  <c r="AV313" i="7"/>
  <c r="AU265" i="7"/>
  <c r="Y74" i="84"/>
  <c r="Y271" i="7"/>
  <c r="Y73" i="84" s="1"/>
  <c r="Y273" i="7"/>
  <c r="J10" i="84"/>
  <c r="J6" i="86" s="1"/>
  <c r="F143" i="7"/>
  <c r="K321" i="7"/>
  <c r="L265" i="7"/>
  <c r="L51" i="7"/>
  <c r="L57" i="7"/>
  <c r="N5" i="7"/>
  <c r="I143" i="7"/>
  <c r="I95" i="7"/>
  <c r="I167" i="7"/>
  <c r="G143" i="7"/>
  <c r="H143" i="7"/>
  <c r="I119" i="7"/>
  <c r="H95" i="7"/>
  <c r="J119" i="7"/>
  <c r="O6" i="7"/>
  <c r="Y72" i="84" l="1"/>
  <c r="Y54" i="80"/>
  <c r="Z270" i="7"/>
  <c r="Y317" i="7"/>
  <c r="J23" i="86"/>
  <c r="G10" i="86"/>
  <c r="H10" i="86"/>
  <c r="E29" i="86"/>
  <c r="E53" i="86"/>
  <c r="K6" i="86"/>
  <c r="Y75" i="84"/>
  <c r="Y57" i="80"/>
  <c r="I17" i="84"/>
  <c r="I48" i="84" s="1"/>
  <c r="I54" i="84" s="1"/>
  <c r="I8" i="86"/>
  <c r="I10" i="86" s="1"/>
  <c r="F29" i="86"/>
  <c r="F53" i="86"/>
  <c r="L65" i="7"/>
  <c r="K13" i="84" s="1"/>
  <c r="K67" i="7"/>
  <c r="K70" i="7" s="1"/>
  <c r="J90" i="80"/>
  <c r="I17" i="80"/>
  <c r="I30" i="80" s="1"/>
  <c r="I36" i="80" s="1"/>
  <c r="F47" i="80"/>
  <c r="F65" i="84"/>
  <c r="J13" i="80"/>
  <c r="J14" i="80" s="1"/>
  <c r="J13" i="84"/>
  <c r="J14" i="84" s="1"/>
  <c r="J91" i="84"/>
  <c r="J73" i="80"/>
  <c r="I61" i="84"/>
  <c r="I43" i="80"/>
  <c r="K68" i="84"/>
  <c r="K50" i="80"/>
  <c r="J18" i="84"/>
  <c r="J15" i="84"/>
  <c r="J55" i="84"/>
  <c r="J49" i="84"/>
  <c r="AW50" i="80"/>
  <c r="AW68" i="84"/>
  <c r="AA269" i="7"/>
  <c r="AA71" i="84" s="1"/>
  <c r="Z53" i="80"/>
  <c r="Y55" i="80"/>
  <c r="Y56" i="80"/>
  <c r="J10" i="80"/>
  <c r="I28" i="80"/>
  <c r="I31" i="80"/>
  <c r="I15" i="80"/>
  <c r="I37" i="80"/>
  <c r="I18" i="80"/>
  <c r="J46" i="84"/>
  <c r="R3" i="15"/>
  <c r="Q250" i="15"/>
  <c r="Q122" i="15"/>
  <c r="Q48" i="15"/>
  <c r="Q186" i="15"/>
  <c r="Q70" i="15"/>
  <c r="Q26" i="15"/>
  <c r="AV314" i="7"/>
  <c r="AW313" i="7"/>
  <c r="AV265" i="7"/>
  <c r="Z273" i="7"/>
  <c r="Z271" i="7"/>
  <c r="Z73" i="84" s="1"/>
  <c r="Z74" i="84"/>
  <c r="F67" i="7"/>
  <c r="K10" i="84"/>
  <c r="L6" i="86" s="1"/>
  <c r="H247" i="7"/>
  <c r="I247" i="7"/>
  <c r="F119" i="7"/>
  <c r="F95" i="7"/>
  <c r="F167" i="7"/>
  <c r="L321" i="7"/>
  <c r="M265" i="7"/>
  <c r="M57" i="7"/>
  <c r="O5" i="7"/>
  <c r="J143" i="7"/>
  <c r="J167" i="7"/>
  <c r="K167" i="7"/>
  <c r="J95" i="7"/>
  <c r="K143" i="7"/>
  <c r="K95" i="7"/>
  <c r="K119" i="7"/>
  <c r="P6" i="7"/>
  <c r="Z72" i="84" l="1"/>
  <c r="Z54" i="80"/>
  <c r="AA270" i="7"/>
  <c r="Z317" i="7"/>
  <c r="J17" i="84"/>
  <c r="J48" i="84" s="1"/>
  <c r="J54" i="84" s="1"/>
  <c r="J8" i="86"/>
  <c r="J10" i="86" s="1"/>
  <c r="H11" i="86"/>
  <c r="H28" i="86"/>
  <c r="I11" i="86"/>
  <c r="I28" i="86"/>
  <c r="Z75" i="84"/>
  <c r="Z57" i="80"/>
  <c r="G28" i="86"/>
  <c r="G29" i="86" s="1"/>
  <c r="G11" i="86"/>
  <c r="L23" i="86"/>
  <c r="K23" i="86"/>
  <c r="L67" i="7"/>
  <c r="L70" i="7" s="1"/>
  <c r="K90" i="80"/>
  <c r="K91" i="84"/>
  <c r="K73" i="80"/>
  <c r="L68" i="84"/>
  <c r="L50" i="80"/>
  <c r="H63" i="84"/>
  <c r="H65" i="84" s="1"/>
  <c r="H45" i="80"/>
  <c r="H47" i="80" s="1"/>
  <c r="J61" i="84"/>
  <c r="J43" i="80"/>
  <c r="G63" i="84"/>
  <c r="G65" i="84" s="1"/>
  <c r="G45" i="80"/>
  <c r="G47" i="80" s="1"/>
  <c r="K15" i="84"/>
  <c r="K49" i="84"/>
  <c r="K18" i="84"/>
  <c r="K55" i="84"/>
  <c r="K14" i="84"/>
  <c r="AX50" i="80"/>
  <c r="AX68" i="84"/>
  <c r="Z56" i="80"/>
  <c r="Z55" i="80"/>
  <c r="AB269" i="7"/>
  <c r="AB71" i="84" s="1"/>
  <c r="AA53" i="80"/>
  <c r="K10" i="80"/>
  <c r="J31" i="80"/>
  <c r="J15" i="80"/>
  <c r="J37" i="80"/>
  <c r="J28" i="80"/>
  <c r="J18" i="80"/>
  <c r="J17" i="80"/>
  <c r="J30" i="80" s="1"/>
  <c r="J36" i="80" s="1"/>
  <c r="K13" i="80"/>
  <c r="K14" i="80" s="1"/>
  <c r="S3" i="15"/>
  <c r="R186" i="15"/>
  <c r="R70" i="15"/>
  <c r="R26" i="15"/>
  <c r="R250" i="15"/>
  <c r="R48" i="15"/>
  <c r="R122" i="15"/>
  <c r="K46" i="84"/>
  <c r="AW314" i="7"/>
  <c r="AW265" i="7"/>
  <c r="AX313" i="7"/>
  <c r="AA74" i="84"/>
  <c r="AA271" i="7"/>
  <c r="AA73" i="84" s="1"/>
  <c r="AA273" i="7"/>
  <c r="F68" i="7"/>
  <c r="J247" i="7"/>
  <c r="F70" i="7"/>
  <c r="N265" i="7"/>
  <c r="M321" i="7"/>
  <c r="N57" i="7"/>
  <c r="P5" i="7"/>
  <c r="Q6" i="7"/>
  <c r="K8" i="86" l="1"/>
  <c r="AA54" i="80"/>
  <c r="AA72" i="84"/>
  <c r="AA317" i="7"/>
  <c r="AB270" i="7"/>
  <c r="I29" i="86"/>
  <c r="I53" i="86"/>
  <c r="K10" i="86"/>
  <c r="H29" i="86"/>
  <c r="H53" i="86"/>
  <c r="AA75" i="84"/>
  <c r="AA57" i="80"/>
  <c r="J11" i="86"/>
  <c r="J28" i="86"/>
  <c r="K17" i="84"/>
  <c r="K48" i="84" s="1"/>
  <c r="L8" i="86"/>
  <c r="L91" i="84"/>
  <c r="L73" i="80"/>
  <c r="I63" i="84"/>
  <c r="I65" i="84" s="1"/>
  <c r="I45" i="80"/>
  <c r="I47" i="80" s="1"/>
  <c r="M68" i="84"/>
  <c r="M50" i="80"/>
  <c r="K61" i="84"/>
  <c r="K43" i="80"/>
  <c r="K17" i="80"/>
  <c r="K30" i="80" s="1"/>
  <c r="AY50" i="80"/>
  <c r="AY68" i="84"/>
  <c r="AC269" i="7"/>
  <c r="AC71" i="84" s="1"/>
  <c r="AB53" i="80"/>
  <c r="AA55" i="80"/>
  <c r="AA56" i="80"/>
  <c r="K15" i="80"/>
  <c r="K18" i="80"/>
  <c r="K31" i="80"/>
  <c r="K37" i="80"/>
  <c r="K28" i="80"/>
  <c r="T3" i="15"/>
  <c r="S250" i="15"/>
  <c r="S122" i="15"/>
  <c r="S186" i="15"/>
  <c r="S70" i="15"/>
  <c r="S26" i="15"/>
  <c r="S48" i="15"/>
  <c r="AX314" i="7"/>
  <c r="AX265" i="7"/>
  <c r="AY313" i="7"/>
  <c r="AB273" i="7"/>
  <c r="AB271" i="7"/>
  <c r="AB73" i="84" s="1"/>
  <c r="AB74" i="84"/>
  <c r="F71" i="7"/>
  <c r="L95" i="7"/>
  <c r="H4" i="6"/>
  <c r="L119" i="7"/>
  <c r="L143" i="7"/>
  <c r="K247" i="7"/>
  <c r="BR24" i="21"/>
  <c r="N321" i="7"/>
  <c r="O265" i="7"/>
  <c r="O57" i="7"/>
  <c r="Q5" i="7"/>
  <c r="L167" i="7"/>
  <c r="F247" i="7"/>
  <c r="E63" i="84" s="1"/>
  <c r="E65" i="84" s="1"/>
  <c r="R6" i="7"/>
  <c r="R4" i="7" s="1"/>
  <c r="AB72" i="84" l="1"/>
  <c r="AB54" i="80"/>
  <c r="AC270" i="7"/>
  <c r="AB317" i="7"/>
  <c r="AB75" i="84"/>
  <c r="AB57" i="80"/>
  <c r="L10" i="86"/>
  <c r="J29" i="86"/>
  <c r="J53" i="86"/>
  <c r="K28" i="86"/>
  <c r="K29" i="86" s="1"/>
  <c r="K11" i="86"/>
  <c r="J56" i="21"/>
  <c r="J66" i="21"/>
  <c r="M91" i="84"/>
  <c r="M73" i="80"/>
  <c r="J63" i="84"/>
  <c r="J65" i="84" s="1"/>
  <c r="J45" i="80"/>
  <c r="J47" i="80" s="1"/>
  <c r="N68" i="84"/>
  <c r="N50" i="80"/>
  <c r="AZ50" i="80"/>
  <c r="AZ68" i="84"/>
  <c r="AB55" i="80"/>
  <c r="AB56" i="80"/>
  <c r="AD269" i="7"/>
  <c r="AE71" i="84" s="1"/>
  <c r="AC53" i="80"/>
  <c r="AD53" i="80" s="1"/>
  <c r="U3" i="15"/>
  <c r="T250" i="15"/>
  <c r="T122" i="15"/>
  <c r="T48" i="15"/>
  <c r="T186" i="15"/>
  <c r="T70" i="15"/>
  <c r="T26" i="15"/>
  <c r="BS24" i="21"/>
  <c r="E45" i="80"/>
  <c r="E47" i="80" s="1"/>
  <c r="AY314" i="7"/>
  <c r="AY265" i="7"/>
  <c r="AZ313" i="7"/>
  <c r="Q51" i="7"/>
  <c r="P51" i="84"/>
  <c r="R25" i="86" s="1"/>
  <c r="AC74" i="84"/>
  <c r="AC271" i="7"/>
  <c r="AC73" i="84" s="1"/>
  <c r="AC273" i="7"/>
  <c r="K51" i="84"/>
  <c r="J19" i="21"/>
  <c r="J18" i="21"/>
  <c r="J17" i="21"/>
  <c r="J15" i="21"/>
  <c r="J73" i="21" s="1"/>
  <c r="J16" i="21"/>
  <c r="J74" i="21" s="1"/>
  <c r="J14" i="21"/>
  <c r="J72" i="21" s="1"/>
  <c r="J11" i="21"/>
  <c r="J20" i="21"/>
  <c r="J13" i="21"/>
  <c r="J9" i="21"/>
  <c r="J70" i="21" s="1"/>
  <c r="J10" i="21"/>
  <c r="J12" i="21"/>
  <c r="I4" i="6"/>
  <c r="H87" i="6"/>
  <c r="L247" i="7"/>
  <c r="O4" i="22"/>
  <c r="N3" i="22"/>
  <c r="N52" i="22"/>
  <c r="CB4" i="22"/>
  <c r="N43" i="22"/>
  <c r="M43" i="22" s="1"/>
  <c r="N33" i="22"/>
  <c r="M167" i="7"/>
  <c r="K5" i="21"/>
  <c r="K37" i="21"/>
  <c r="J7" i="21"/>
  <c r="J71" i="21" s="1"/>
  <c r="J8" i="21"/>
  <c r="O321" i="7"/>
  <c r="P265" i="7"/>
  <c r="P57" i="7"/>
  <c r="R5" i="7"/>
  <c r="F308" i="7"/>
  <c r="E89" i="84" s="1"/>
  <c r="G308" i="7"/>
  <c r="S6" i="7"/>
  <c r="S4" i="7" s="1"/>
  <c r="CB33" i="22" l="1"/>
  <c r="EP4" i="22"/>
  <c r="GX4" i="22"/>
  <c r="AC72" i="84"/>
  <c r="AD72" i="84" s="1"/>
  <c r="AC54" i="80"/>
  <c r="AD54" i="80" s="1"/>
  <c r="AC317" i="7"/>
  <c r="AD270" i="7"/>
  <c r="K54" i="84"/>
  <c r="L25" i="86"/>
  <c r="L28" i="86" s="1"/>
  <c r="L11" i="86"/>
  <c r="AC75" i="84"/>
  <c r="AD75" i="84" s="1"/>
  <c r="AC57" i="80"/>
  <c r="AD57" i="80" s="1"/>
  <c r="L3" i="22"/>
  <c r="N23" i="22" s="1"/>
  <c r="K56" i="21"/>
  <c r="K66" i="21"/>
  <c r="BX66" i="21"/>
  <c r="BX56" i="21"/>
  <c r="EL66" i="21"/>
  <c r="EL56" i="21"/>
  <c r="V56" i="86"/>
  <c r="R306" i="7"/>
  <c r="R245" i="7"/>
  <c r="R302" i="7"/>
  <c r="R241" i="7"/>
  <c r="R301" i="7"/>
  <c r="R240" i="7"/>
  <c r="S312" i="7"/>
  <c r="S294" i="7"/>
  <c r="S296" i="7"/>
  <c r="Q65" i="7"/>
  <c r="F89" i="84"/>
  <c r="F71" i="80"/>
  <c r="N91" i="84"/>
  <c r="N73" i="80"/>
  <c r="O68" i="84"/>
  <c r="O50" i="80"/>
  <c r="K63" i="84"/>
  <c r="K65" i="84" s="1"/>
  <c r="K45" i="80"/>
  <c r="K47" i="80" s="1"/>
  <c r="BA50" i="80"/>
  <c r="BA68" i="84"/>
  <c r="AE269" i="7"/>
  <c r="AF71" i="84" s="1"/>
  <c r="AE53" i="80"/>
  <c r="AD73" i="84"/>
  <c r="AC55" i="80"/>
  <c r="AD55" i="80" s="1"/>
  <c r="AD74" i="84"/>
  <c r="AC56" i="80"/>
  <c r="AD56" i="80" s="1"/>
  <c r="K33" i="80"/>
  <c r="K36" i="80" s="1"/>
  <c r="P33" i="80"/>
  <c r="V3" i="15"/>
  <c r="U186" i="15"/>
  <c r="U70" i="15"/>
  <c r="U26" i="15"/>
  <c r="U250" i="15"/>
  <c r="U122" i="15"/>
  <c r="U48" i="15"/>
  <c r="BX17" i="21"/>
  <c r="EL17" i="21" s="1"/>
  <c r="BX18" i="21"/>
  <c r="EL18" i="21" s="1"/>
  <c r="BX8" i="21"/>
  <c r="EL8" i="21" s="1"/>
  <c r="BX11" i="21"/>
  <c r="EL11" i="21" s="1"/>
  <c r="BX20" i="21"/>
  <c r="EL20" i="21" s="1"/>
  <c r="BX14" i="21"/>
  <c r="BX19" i="21"/>
  <c r="EL19" i="21" s="1"/>
  <c r="BX13" i="21"/>
  <c r="EL13" i="21" s="1"/>
  <c r="BX9" i="21"/>
  <c r="BX15" i="21"/>
  <c r="BX12" i="21"/>
  <c r="EL12" i="21" s="1"/>
  <c r="BX10" i="21"/>
  <c r="EL10" i="21" s="1"/>
  <c r="BX16" i="21"/>
  <c r="K18" i="21"/>
  <c r="BY18" i="21" s="1"/>
  <c r="K15" i="21"/>
  <c r="K73" i="21" s="1"/>
  <c r="S301" i="7" s="1"/>
  <c r="K7" i="21"/>
  <c r="K71" i="21" s="1"/>
  <c r="K17" i="21"/>
  <c r="K20" i="21"/>
  <c r="K8" i="21"/>
  <c r="K12" i="21"/>
  <c r="K10" i="21"/>
  <c r="K14" i="21"/>
  <c r="K72" i="21" s="1"/>
  <c r="K16" i="21"/>
  <c r="K74" i="21" s="1"/>
  <c r="S302" i="7" s="1"/>
  <c r="K11" i="21"/>
  <c r="K19" i="21"/>
  <c r="K9" i="21"/>
  <c r="K13" i="21"/>
  <c r="BY13" i="21" s="1"/>
  <c r="BT24" i="21"/>
  <c r="E71" i="80"/>
  <c r="AZ314" i="7"/>
  <c r="AZ265" i="7"/>
  <c r="BA313" i="7"/>
  <c r="AD273" i="7"/>
  <c r="AE57" i="80" s="1"/>
  <c r="AD271" i="7"/>
  <c r="J69" i="21"/>
  <c r="L51" i="84"/>
  <c r="M25" i="86" s="1"/>
  <c r="J4" i="6"/>
  <c r="I87" i="6"/>
  <c r="M143" i="7"/>
  <c r="N143" i="7"/>
  <c r="M95" i="7"/>
  <c r="M247" i="7"/>
  <c r="P4" i="22"/>
  <c r="W56" i="86" s="1"/>
  <c r="O3" i="22"/>
  <c r="O52" i="22"/>
  <c r="CC4" i="22"/>
  <c r="O43" i="22"/>
  <c r="O33" i="22"/>
  <c r="N167" i="7"/>
  <c r="J21" i="21"/>
  <c r="BX7" i="21"/>
  <c r="BY37" i="21"/>
  <c r="L37" i="21"/>
  <c r="EM37" i="21"/>
  <c r="L24" i="21"/>
  <c r="BY24" i="21"/>
  <c r="EM24" i="21"/>
  <c r="BY5" i="21"/>
  <c r="L5" i="21"/>
  <c r="EM5" i="21"/>
  <c r="P321" i="7"/>
  <c r="S5" i="7"/>
  <c r="H308" i="7"/>
  <c r="T6" i="7"/>
  <c r="K70" i="21" l="1"/>
  <c r="EP33" i="22"/>
  <c r="EP19" i="22"/>
  <c r="EP11" i="22"/>
  <c r="EP25" i="22"/>
  <c r="EP17" i="22"/>
  <c r="EP9" i="22"/>
  <c r="EP22" i="22"/>
  <c r="EP14" i="22"/>
  <c r="EP6" i="22"/>
  <c r="EP21" i="22"/>
  <c r="EP13" i="22"/>
  <c r="EP24" i="22"/>
  <c r="EP8" i="22"/>
  <c r="EP23" i="22"/>
  <c r="EP7" i="22"/>
  <c r="EP20" i="22"/>
  <c r="EP12" i="22"/>
  <c r="EP18" i="22"/>
  <c r="EP15" i="22"/>
  <c r="EP10" i="22"/>
  <c r="EP16" i="22"/>
  <c r="GX33" i="22"/>
  <c r="GY4" i="22"/>
  <c r="CC33" i="22"/>
  <c r="EQ4" i="22"/>
  <c r="EG5" i="21"/>
  <c r="EF56" i="21"/>
  <c r="EF66" i="21"/>
  <c r="N9" i="22"/>
  <c r="CB9" i="22" s="1"/>
  <c r="N13" i="22"/>
  <c r="CB13" i="22" s="1"/>
  <c r="N10" i="22"/>
  <c r="N19" i="22"/>
  <c r="CB19" i="22" s="1"/>
  <c r="N14" i="22"/>
  <c r="N16" i="22"/>
  <c r="N20" i="22"/>
  <c r="O25" i="22"/>
  <c r="O23" i="22"/>
  <c r="CC23" i="22" s="1"/>
  <c r="O24" i="22"/>
  <c r="CC24" i="22" s="1"/>
  <c r="O22" i="22"/>
  <c r="CC22" i="22" s="1"/>
  <c r="O18" i="22"/>
  <c r="CC18" i="22" s="1"/>
  <c r="O16" i="22"/>
  <c r="CC16" i="22" s="1"/>
  <c r="O19" i="22"/>
  <c r="O17" i="22"/>
  <c r="CC17" i="22" s="1"/>
  <c r="O15" i="22"/>
  <c r="O13" i="22"/>
  <c r="CC13" i="22" s="1"/>
  <c r="O11" i="22"/>
  <c r="CC11" i="22" s="1"/>
  <c r="O21" i="22"/>
  <c r="CC21" i="22" s="1"/>
  <c r="O8" i="22"/>
  <c r="CC8" i="22" s="1"/>
  <c r="O20" i="22"/>
  <c r="CC20" i="22" s="1"/>
  <c r="O12" i="22"/>
  <c r="O6" i="22"/>
  <c r="O9" i="22"/>
  <c r="CC9" i="22" s="1"/>
  <c r="O7" i="22"/>
  <c r="O14" i="22"/>
  <c r="CC14" i="22" s="1"/>
  <c r="O10" i="22"/>
  <c r="CC10" i="22" s="1"/>
  <c r="N6" i="22"/>
  <c r="N7" i="22"/>
  <c r="N15" i="22"/>
  <c r="CB15" i="22" s="1"/>
  <c r="N25" i="22"/>
  <c r="CB25" i="22" s="1"/>
  <c r="N12" i="22"/>
  <c r="CB12" i="22" s="1"/>
  <c r="N21" i="22"/>
  <c r="CB21" i="22" s="1"/>
  <c r="N8" i="22"/>
  <c r="N17" i="22"/>
  <c r="CB17" i="22" s="1"/>
  <c r="N22" i="22"/>
  <c r="CB22" i="22" s="1"/>
  <c r="N18" i="22"/>
  <c r="CB18" i="22" s="1"/>
  <c r="N11" i="22"/>
  <c r="N24" i="22"/>
  <c r="CB24" i="22" s="1"/>
  <c r="AE54" i="80"/>
  <c r="AE72" i="84"/>
  <c r="AD317" i="7"/>
  <c r="AE270" i="7"/>
  <c r="L29" i="86"/>
  <c r="L53" i="86"/>
  <c r="CB20" i="22"/>
  <c r="CC25" i="22"/>
  <c r="CC19" i="22"/>
  <c r="CC15" i="22"/>
  <c r="CC12" i="22"/>
  <c r="CB14" i="22"/>
  <c r="CB23" i="22"/>
  <c r="CB16" i="22"/>
  <c r="BY66" i="21"/>
  <c r="BY56" i="21"/>
  <c r="EM66" i="21"/>
  <c r="EM56" i="21"/>
  <c r="L66" i="21"/>
  <c r="L56" i="21"/>
  <c r="S321" i="7"/>
  <c r="S91" i="84" s="1"/>
  <c r="S86" i="80"/>
  <c r="S105" i="80"/>
  <c r="Q67" i="7"/>
  <c r="Q70" i="7" s="1"/>
  <c r="Q202" i="7" s="1"/>
  <c r="Q212" i="7" s="1"/>
  <c r="Q216" i="7" s="1"/>
  <c r="Q332" i="7" s="1"/>
  <c r="P90" i="80"/>
  <c r="R303" i="7"/>
  <c r="R242" i="7"/>
  <c r="S240" i="7"/>
  <c r="S241" i="7"/>
  <c r="S306" i="7"/>
  <c r="S245" i="7"/>
  <c r="P13" i="80"/>
  <c r="P14" i="80" s="1"/>
  <c r="P17" i="80" s="1"/>
  <c r="P30" i="80" s="1"/>
  <c r="P36" i="80" s="1"/>
  <c r="S292" i="7"/>
  <c r="P13" i="84"/>
  <c r="P14" i="84" s="1"/>
  <c r="G89" i="84"/>
  <c r="G71" i="80"/>
  <c r="O91" i="84"/>
  <c r="Q91" i="84" s="1"/>
  <c r="O73" i="80"/>
  <c r="L63" i="84"/>
  <c r="L45" i="80"/>
  <c r="BB50" i="80"/>
  <c r="BB68" i="84"/>
  <c r="AE74" i="84"/>
  <c r="AE56" i="80"/>
  <c r="AE75" i="84"/>
  <c r="AE73" i="84"/>
  <c r="AE55" i="80"/>
  <c r="AF269" i="7"/>
  <c r="AG71" i="84" s="1"/>
  <c r="AF53" i="80"/>
  <c r="L33" i="80"/>
  <c r="W3" i="15"/>
  <c r="V250" i="15"/>
  <c r="V122" i="15"/>
  <c r="V48" i="15"/>
  <c r="V186" i="15"/>
  <c r="V26" i="15"/>
  <c r="V70" i="15"/>
  <c r="EL7" i="21"/>
  <c r="EL71" i="21" s="1"/>
  <c r="BX71" i="21"/>
  <c r="EL9" i="21"/>
  <c r="BX70" i="21"/>
  <c r="EL15" i="21"/>
  <c r="EL73" i="21" s="1"/>
  <c r="BX73" i="21"/>
  <c r="EL16" i="21"/>
  <c r="EL74" i="21" s="1"/>
  <c r="BX74" i="21"/>
  <c r="EL14" i="21"/>
  <c r="EL72" i="21" s="1"/>
  <c r="BX72" i="21"/>
  <c r="BY12" i="21"/>
  <c r="BY15" i="21"/>
  <c r="BY73" i="21" s="1"/>
  <c r="BY10" i="21"/>
  <c r="EM10" i="21" s="1"/>
  <c r="BY16" i="21"/>
  <c r="BY11" i="21"/>
  <c r="EM11" i="21" s="1"/>
  <c r="BY20" i="21"/>
  <c r="EM20" i="21" s="1"/>
  <c r="BY8" i="21"/>
  <c r="EM8" i="21" s="1"/>
  <c r="EM13" i="21"/>
  <c r="EM12" i="21"/>
  <c r="EM18" i="21"/>
  <c r="BY19" i="21"/>
  <c r="EM19" i="21" s="1"/>
  <c r="BY7" i="21"/>
  <c r="K21" i="21"/>
  <c r="BY9" i="21"/>
  <c r="L18" i="21"/>
  <c r="L20" i="21"/>
  <c r="L17" i="21"/>
  <c r="L19" i="21"/>
  <c r="L16" i="21"/>
  <c r="L74" i="21" s="1"/>
  <c r="T302" i="7" s="1"/>
  <c r="L12" i="21"/>
  <c r="L8" i="21"/>
  <c r="L10" i="21"/>
  <c r="L14" i="21"/>
  <c r="L72" i="21" s="1"/>
  <c r="L11" i="21"/>
  <c r="L7" i="21"/>
  <c r="L71" i="21" s="1"/>
  <c r="L15" i="21"/>
  <c r="L73" i="21" s="1"/>
  <c r="L9" i="21"/>
  <c r="L13" i="21"/>
  <c r="BY17" i="21"/>
  <c r="EM17" i="21" s="1"/>
  <c r="BY14" i="21"/>
  <c r="BU24" i="21"/>
  <c r="BV24" i="21" s="1"/>
  <c r="CC6" i="22"/>
  <c r="Q73" i="80"/>
  <c r="O47" i="22"/>
  <c r="S122" i="7" s="1"/>
  <c r="O37" i="22"/>
  <c r="S124" i="7" s="1"/>
  <c r="BA314" i="7"/>
  <c r="BA265" i="7"/>
  <c r="BB313" i="7"/>
  <c r="AF74" i="84"/>
  <c r="AE271" i="7"/>
  <c r="AF73" i="84" s="1"/>
  <c r="AE273" i="7"/>
  <c r="BX69" i="21"/>
  <c r="K69" i="21"/>
  <c r="S303" i="7" s="1"/>
  <c r="O44" i="22"/>
  <c r="K4" i="6"/>
  <c r="J87" i="6"/>
  <c r="N247" i="7"/>
  <c r="N95" i="7"/>
  <c r="Q4" i="22"/>
  <c r="Y56" i="86" s="1"/>
  <c r="P3" i="22"/>
  <c r="P52" i="22"/>
  <c r="CD4" i="22"/>
  <c r="P43" i="22"/>
  <c r="P33" i="22"/>
  <c r="BX21" i="21"/>
  <c r="BZ24" i="21"/>
  <c r="EN24" i="21"/>
  <c r="M24" i="21"/>
  <c r="BZ5" i="21"/>
  <c r="M5" i="21"/>
  <c r="EN5" i="21"/>
  <c r="M37" i="21"/>
  <c r="EN37" i="21"/>
  <c r="BZ37" i="21"/>
  <c r="T5" i="7"/>
  <c r="T4" i="7"/>
  <c r="U6" i="7"/>
  <c r="O26" i="22" l="1"/>
  <c r="O27" i="22" s="1"/>
  <c r="L70" i="21"/>
  <c r="EL70" i="21"/>
  <c r="O48" i="22"/>
  <c r="S146" i="7" s="1"/>
  <c r="O38" i="22"/>
  <c r="S148" i="7" s="1"/>
  <c r="S150" i="7" s="1"/>
  <c r="CC36" i="22"/>
  <c r="S101" i="7" s="1"/>
  <c r="O36" i="22"/>
  <c r="S100" i="7" s="1"/>
  <c r="O46" i="22"/>
  <c r="S98" i="7" s="1"/>
  <c r="EQ33" i="22"/>
  <c r="EQ23" i="22"/>
  <c r="EQ20" i="22"/>
  <c r="EQ25" i="22"/>
  <c r="EQ17" i="22"/>
  <c r="EQ19" i="22"/>
  <c r="EQ12" i="22"/>
  <c r="EQ21" i="22"/>
  <c r="EQ18" i="22"/>
  <c r="EQ14" i="22"/>
  <c r="EQ13" i="22"/>
  <c r="EQ9" i="22"/>
  <c r="EQ24" i="22"/>
  <c r="EQ22" i="22"/>
  <c r="EQ10" i="22"/>
  <c r="EQ16" i="22"/>
  <c r="EQ7" i="22"/>
  <c r="EQ11" i="22"/>
  <c r="EQ6" i="22"/>
  <c r="EQ8" i="22"/>
  <c r="EQ15" i="22"/>
  <c r="N37" i="22"/>
  <c r="R124" i="7" s="1"/>
  <c r="R126" i="7" s="1"/>
  <c r="CC7" i="22"/>
  <c r="CC26" i="22" s="1"/>
  <c r="CC27" i="22" s="1"/>
  <c r="N47" i="22"/>
  <c r="R122" i="7" s="1"/>
  <c r="R128" i="7" s="1"/>
  <c r="CC37" i="22"/>
  <c r="S125" i="7" s="1"/>
  <c r="EQ37" i="22"/>
  <c r="H27" i="6" s="1"/>
  <c r="CB37" i="22"/>
  <c r="R125" i="7" s="1"/>
  <c r="EP37" i="22"/>
  <c r="G27" i="6" s="1"/>
  <c r="CC38" i="22"/>
  <c r="S149" i="7" s="1"/>
  <c r="EQ38" i="22"/>
  <c r="H28" i="6" s="1"/>
  <c r="CD33" i="22"/>
  <c r="ER4" i="22"/>
  <c r="V39" i="86"/>
  <c r="S30" i="7"/>
  <c r="GY33" i="22"/>
  <c r="GZ4" i="22"/>
  <c r="EH5" i="21"/>
  <c r="EG66" i="21"/>
  <c r="EG56" i="21"/>
  <c r="P25" i="22"/>
  <c r="P22" i="22"/>
  <c r="CD22" i="22" s="1"/>
  <c r="P24" i="22"/>
  <c r="CD24" i="22" s="1"/>
  <c r="P17" i="22"/>
  <c r="CD17" i="22" s="1"/>
  <c r="P13" i="22"/>
  <c r="CD13" i="22" s="1"/>
  <c r="P11" i="22"/>
  <c r="CD11" i="22" s="1"/>
  <c r="P9" i="22"/>
  <c r="P47" i="22" s="1"/>
  <c r="T122" i="7" s="1"/>
  <c r="P7" i="22"/>
  <c r="P21" i="22"/>
  <c r="P23" i="22"/>
  <c r="CD23" i="22" s="1"/>
  <c r="P20" i="22"/>
  <c r="CD20" i="22" s="1"/>
  <c r="P18" i="22"/>
  <c r="CD18" i="22" s="1"/>
  <c r="P19" i="22"/>
  <c r="P12" i="22"/>
  <c r="CD12" i="22" s="1"/>
  <c r="P6" i="22"/>
  <c r="CD6" i="22" s="1"/>
  <c r="P16" i="22"/>
  <c r="CD16" i="22" s="1"/>
  <c r="P10" i="22"/>
  <c r="CD10" i="22" s="1"/>
  <c r="P14" i="22"/>
  <c r="CD14" i="22" s="1"/>
  <c r="P15" i="22"/>
  <c r="CD15" i="22" s="1"/>
  <c r="P8" i="22"/>
  <c r="AF54" i="80"/>
  <c r="AF72" i="84"/>
  <c r="AF270" i="7"/>
  <c r="AE317" i="7"/>
  <c r="EL21" i="21"/>
  <c r="S128" i="7"/>
  <c r="S129" i="7"/>
  <c r="S131" i="7"/>
  <c r="S130" i="7"/>
  <c r="S132" i="7"/>
  <c r="P121" i="80"/>
  <c r="AF75" i="84"/>
  <c r="AF57" i="80"/>
  <c r="P17" i="84"/>
  <c r="P48" i="84" s="1"/>
  <c r="P54" i="84" s="1"/>
  <c r="P104" i="84" s="1"/>
  <c r="R8" i="86"/>
  <c r="R10" i="86" s="1"/>
  <c r="O35" i="22"/>
  <c r="S76" i="7" s="1"/>
  <c r="S78" i="7" s="1"/>
  <c r="O39" i="22"/>
  <c r="S172" i="7" s="1"/>
  <c r="S175" i="7" s="1"/>
  <c r="O30" i="22"/>
  <c r="O49" i="22"/>
  <c r="S170" i="7" s="1"/>
  <c r="CB10" i="22"/>
  <c r="N48" i="22"/>
  <c r="N38" i="22"/>
  <c r="R148" i="7" s="1"/>
  <c r="N44" i="22"/>
  <c r="CB6" i="22"/>
  <c r="N30" i="22"/>
  <c r="N26" i="22"/>
  <c r="CB7" i="22"/>
  <c r="CD25" i="22"/>
  <c r="CD21" i="22"/>
  <c r="CD19" i="22"/>
  <c r="CB8" i="22"/>
  <c r="N36" i="22"/>
  <c r="R100" i="7" s="1"/>
  <c r="N46" i="22"/>
  <c r="CB11" i="22"/>
  <c r="N39" i="22"/>
  <c r="R172" i="7" s="1"/>
  <c r="N49" i="22"/>
  <c r="EN66" i="21"/>
  <c r="EN56" i="21"/>
  <c r="M66" i="21"/>
  <c r="M56" i="21"/>
  <c r="BZ56" i="21"/>
  <c r="BZ66" i="21"/>
  <c r="S88" i="80"/>
  <c r="V32" i="86"/>
  <c r="S73" i="80"/>
  <c r="S126" i="7"/>
  <c r="S127" i="7"/>
  <c r="S103" i="7"/>
  <c r="S102" i="7"/>
  <c r="T245" i="7"/>
  <c r="T306" i="7"/>
  <c r="T241" i="7"/>
  <c r="T301" i="7"/>
  <c r="T240" i="7"/>
  <c r="S242" i="7"/>
  <c r="S222" i="7"/>
  <c r="M63" i="84"/>
  <c r="M45" i="80"/>
  <c r="H95" i="15"/>
  <c r="BC50" i="80"/>
  <c r="BD50" i="80" s="1"/>
  <c r="BC68" i="84"/>
  <c r="BD68" i="84" s="1"/>
  <c r="AF55" i="80"/>
  <c r="AF56" i="80"/>
  <c r="AG269" i="7"/>
  <c r="AH71" i="84" s="1"/>
  <c r="AG53" i="80"/>
  <c r="X3" i="15"/>
  <c r="W186" i="15"/>
  <c r="W70" i="15"/>
  <c r="W250" i="15"/>
  <c r="W122" i="15"/>
  <c r="W48" i="15"/>
  <c r="W26" i="15"/>
  <c r="EM7" i="21"/>
  <c r="EM71" i="21" s="1"/>
  <c r="BY71" i="21"/>
  <c r="EM9" i="21"/>
  <c r="BY70" i="21"/>
  <c r="EM15" i="21"/>
  <c r="EM73" i="21" s="1"/>
  <c r="EM16" i="21"/>
  <c r="EM74" i="21" s="1"/>
  <c r="BY74" i="21"/>
  <c r="EM14" i="21"/>
  <c r="EM72" i="21" s="1"/>
  <c r="BY72" i="21"/>
  <c r="BZ10" i="21"/>
  <c r="EN10" i="21" s="1"/>
  <c r="BZ20" i="21"/>
  <c r="EN20" i="21" s="1"/>
  <c r="BZ13" i="21"/>
  <c r="EN13" i="21" s="1"/>
  <c r="BZ8" i="21"/>
  <c r="EN8" i="21" s="1"/>
  <c r="BZ12" i="21"/>
  <c r="EN12" i="21" s="1"/>
  <c r="BZ18" i="21"/>
  <c r="EN18" i="21" s="1"/>
  <c r="BZ15" i="21"/>
  <c r="BZ16" i="21"/>
  <c r="BZ19" i="21"/>
  <c r="EN19" i="21" s="1"/>
  <c r="BZ11" i="21"/>
  <c r="EN11" i="21" s="1"/>
  <c r="BZ14" i="21"/>
  <c r="BZ72" i="21" s="1"/>
  <c r="BZ17" i="21"/>
  <c r="EN17" i="21" s="1"/>
  <c r="L21" i="21"/>
  <c r="BZ7" i="21"/>
  <c r="M18" i="21"/>
  <c r="M20" i="21"/>
  <c r="M17" i="21"/>
  <c r="M19" i="21"/>
  <c r="M16" i="21"/>
  <c r="M74" i="21" s="1"/>
  <c r="U302" i="7" s="1"/>
  <c r="M9" i="21"/>
  <c r="M10" i="21"/>
  <c r="M14" i="21"/>
  <c r="M72" i="21" s="1"/>
  <c r="M12" i="21"/>
  <c r="M7" i="21"/>
  <c r="M71" i="21" s="1"/>
  <c r="M11" i="21"/>
  <c r="M15" i="21"/>
  <c r="M73" i="21" s="1"/>
  <c r="M13" i="21"/>
  <c r="M8" i="21"/>
  <c r="BZ9" i="21"/>
  <c r="O29" i="22"/>
  <c r="P48" i="22"/>
  <c r="P38" i="22"/>
  <c r="T148" i="7" s="1"/>
  <c r="BB314" i="7"/>
  <c r="BC313" i="7"/>
  <c r="BB265" i="7"/>
  <c r="AF271" i="7"/>
  <c r="AG73" i="84" s="1"/>
  <c r="AG74" i="84"/>
  <c r="AF273" i="7"/>
  <c r="L69" i="21"/>
  <c r="T303" i="7" s="1"/>
  <c r="EL69" i="21"/>
  <c r="BY69" i="21"/>
  <c r="M51" i="84"/>
  <c r="N25" i="86" s="1"/>
  <c r="O25" i="86" s="1"/>
  <c r="O45" i="22"/>
  <c r="O95" i="7"/>
  <c r="O143" i="7"/>
  <c r="L4" i="6"/>
  <c r="K87" i="6"/>
  <c r="O167" i="7"/>
  <c r="CC39" i="22"/>
  <c r="R4" i="22"/>
  <c r="Z56" i="86" s="1"/>
  <c r="Q3" i="22"/>
  <c r="Q52" i="22"/>
  <c r="CE4" i="22"/>
  <c r="Q43" i="22"/>
  <c r="Q33" i="22"/>
  <c r="N24" i="21"/>
  <c r="CA24" i="21"/>
  <c r="EO24" i="21"/>
  <c r="BY21" i="21"/>
  <c r="N37" i="21"/>
  <c r="CA37" i="21"/>
  <c r="EO37" i="21"/>
  <c r="CA5" i="21"/>
  <c r="EO5" i="21"/>
  <c r="N5" i="21"/>
  <c r="T312" i="7"/>
  <c r="T296" i="7"/>
  <c r="T292" i="7"/>
  <c r="U5" i="7"/>
  <c r="U4" i="7"/>
  <c r="G155" i="6"/>
  <c r="V6" i="7"/>
  <c r="R127" i="7" l="1"/>
  <c r="K47" i="21"/>
  <c r="K48" i="21"/>
  <c r="P36" i="22"/>
  <c r="T100" i="7" s="1"/>
  <c r="M70" i="21"/>
  <c r="EM70" i="21"/>
  <c r="P26" i="22"/>
  <c r="P27" i="22" s="1"/>
  <c r="EQ36" i="22"/>
  <c r="H26" i="6" s="1"/>
  <c r="S151" i="7"/>
  <c r="K49" i="21"/>
  <c r="O56" i="22"/>
  <c r="S133" i="7" s="1"/>
  <c r="K42" i="21"/>
  <c r="V41" i="86"/>
  <c r="N56" i="22"/>
  <c r="R133" i="7" s="1"/>
  <c r="R129" i="7"/>
  <c r="J48" i="21"/>
  <c r="BX48" i="21" s="1"/>
  <c r="BY48" i="21" s="1"/>
  <c r="J42" i="21"/>
  <c r="BX42" i="21" s="1"/>
  <c r="BY42" i="21" s="1"/>
  <c r="EM42" i="21" s="1"/>
  <c r="R130" i="7"/>
  <c r="R222" i="7"/>
  <c r="R132" i="7"/>
  <c r="H262" i="6"/>
  <c r="S137" i="7" s="1"/>
  <c r="H91" i="6"/>
  <c r="H178" i="6" s="1"/>
  <c r="H269" i="6"/>
  <c r="S161" i="7" s="1"/>
  <c r="H92" i="6"/>
  <c r="H198" i="6" s="1"/>
  <c r="G262" i="6"/>
  <c r="R137" i="7" s="1"/>
  <c r="G91" i="6"/>
  <c r="G178" i="6" s="1"/>
  <c r="H255" i="6"/>
  <c r="S113" i="7" s="1"/>
  <c r="H90" i="6"/>
  <c r="H158" i="6" s="1"/>
  <c r="R131" i="7"/>
  <c r="ER33" i="22"/>
  <c r="ER23" i="22"/>
  <c r="ER20" i="22"/>
  <c r="ER25" i="22"/>
  <c r="ER22" i="22"/>
  <c r="ER24" i="22"/>
  <c r="ER21" i="22"/>
  <c r="ER19" i="22"/>
  <c r="ER18" i="22"/>
  <c r="ER14" i="22"/>
  <c r="ER6" i="22"/>
  <c r="ER8" i="22"/>
  <c r="ER16" i="22"/>
  <c r="ER7" i="22"/>
  <c r="ER17" i="22"/>
  <c r="ER13" i="22"/>
  <c r="ER9" i="22"/>
  <c r="ER11" i="22"/>
  <c r="ER15" i="22"/>
  <c r="ER10" i="22"/>
  <c r="ER12" i="22"/>
  <c r="EQ39" i="22"/>
  <c r="H29" i="6" s="1"/>
  <c r="CD9" i="22"/>
  <c r="O57" i="22"/>
  <c r="S157" i="7" s="1"/>
  <c r="K43" i="21"/>
  <c r="CC29" i="22"/>
  <c r="CC62" i="22" s="1"/>
  <c r="P37" i="22"/>
  <c r="T124" i="7" s="1"/>
  <c r="T127" i="7" s="1"/>
  <c r="CD8" i="22"/>
  <c r="CD36" i="22" s="1"/>
  <c r="T101" i="7" s="1"/>
  <c r="P46" i="22"/>
  <c r="W41" i="86" s="1"/>
  <c r="X41" i="86" s="1"/>
  <c r="CE33" i="22"/>
  <c r="ES4" i="22"/>
  <c r="CB36" i="22"/>
  <c r="R101" i="7" s="1"/>
  <c r="EP36" i="22"/>
  <c r="G26" i="6" s="1"/>
  <c r="GZ33" i="22"/>
  <c r="HA4" i="22"/>
  <c r="K39" i="21"/>
  <c r="R30" i="7"/>
  <c r="CD38" i="22"/>
  <c r="T149" i="7" s="1"/>
  <c r="CB39" i="22"/>
  <c r="R173" i="7" s="1"/>
  <c r="EP39" i="22"/>
  <c r="G29" i="6" s="1"/>
  <c r="CB38" i="22"/>
  <c r="R149" i="7" s="1"/>
  <c r="EP38" i="22"/>
  <c r="G28" i="6" s="1"/>
  <c r="CB26" i="22"/>
  <c r="EQ26" i="22"/>
  <c r="O55" i="22"/>
  <c r="S110" i="7" s="1"/>
  <c r="P44" i="22"/>
  <c r="P53" i="22" s="1"/>
  <c r="EI5" i="21"/>
  <c r="EH56" i="21"/>
  <c r="EH66" i="21"/>
  <c r="Q25" i="22"/>
  <c r="Q23" i="22"/>
  <c r="CE23" i="22" s="1"/>
  <c r="Q20" i="22"/>
  <c r="CE20" i="22" s="1"/>
  <c r="Q24" i="22"/>
  <c r="Q22" i="22"/>
  <c r="CE22" i="22" s="1"/>
  <c r="Q21" i="22"/>
  <c r="CE21" i="22" s="1"/>
  <c r="Q17" i="22"/>
  <c r="CE17" i="22" s="1"/>
  <c r="Q13" i="22"/>
  <c r="CE13" i="22" s="1"/>
  <c r="Q11" i="22"/>
  <c r="Q15" i="22"/>
  <c r="CE15" i="22" s="1"/>
  <c r="Q18" i="22"/>
  <c r="CE18" i="22" s="1"/>
  <c r="Q14" i="22"/>
  <c r="Q9" i="22"/>
  <c r="Q47" i="22" s="1"/>
  <c r="U122" i="7" s="1"/>
  <c r="Q10" i="22"/>
  <c r="Q48" i="22" s="1"/>
  <c r="Q8" i="22"/>
  <c r="CE8" i="22" s="1"/>
  <c r="Q16" i="22"/>
  <c r="CE16" i="22" s="1"/>
  <c r="Q7" i="22"/>
  <c r="Q19" i="22"/>
  <c r="CE19" i="22" s="1"/>
  <c r="Q12" i="22"/>
  <c r="CE12" i="22" s="1"/>
  <c r="Q6" i="22"/>
  <c r="CE6" i="22" s="1"/>
  <c r="AG72" i="84"/>
  <c r="AG54" i="80"/>
  <c r="AG270" i="7"/>
  <c r="AF317" i="7"/>
  <c r="H101" i="15"/>
  <c r="S37" i="7" s="1"/>
  <c r="H103" i="15"/>
  <c r="S39" i="7" s="1"/>
  <c r="H104" i="15"/>
  <c r="S40" i="7" s="1"/>
  <c r="H102" i="15"/>
  <c r="S38" i="7" s="1"/>
  <c r="S176" i="7"/>
  <c r="S177" i="7"/>
  <c r="S178" i="7"/>
  <c r="S179" i="7"/>
  <c r="S180" i="7"/>
  <c r="EM21" i="21"/>
  <c r="S152" i="7"/>
  <c r="S154" i="7"/>
  <c r="S156" i="7"/>
  <c r="S153" i="7"/>
  <c r="S155" i="7"/>
  <c r="S104" i="7"/>
  <c r="S106" i="7"/>
  <c r="S105" i="7"/>
  <c r="S108" i="7"/>
  <c r="S107" i="7"/>
  <c r="T128" i="7"/>
  <c r="T132" i="7"/>
  <c r="T130" i="7"/>
  <c r="T129" i="7"/>
  <c r="T131" i="7"/>
  <c r="S174" i="7"/>
  <c r="S343" i="7" s="1"/>
  <c r="AG75" i="84"/>
  <c r="AG57" i="80"/>
  <c r="R11" i="86"/>
  <c r="R28" i="86"/>
  <c r="K45" i="21"/>
  <c r="K44" i="21"/>
  <c r="S224" i="7"/>
  <c r="O53" i="22"/>
  <c r="S79" i="7"/>
  <c r="R31" i="84"/>
  <c r="K41" i="21"/>
  <c r="K59" i="21" s="1"/>
  <c r="K50" i="21"/>
  <c r="O58" i="22"/>
  <c r="P49" i="22"/>
  <c r="T170" i="7" s="1"/>
  <c r="P30" i="22"/>
  <c r="P39" i="22"/>
  <c r="T172" i="7" s="1"/>
  <c r="T175" i="7" s="1"/>
  <c r="CD7" i="22"/>
  <c r="P35" i="22"/>
  <c r="T76" i="7" s="1"/>
  <c r="T79" i="7" s="1"/>
  <c r="V42" i="86"/>
  <c r="R170" i="7"/>
  <c r="N58" i="22"/>
  <c r="J50" i="21"/>
  <c r="BX50" i="21" s="1"/>
  <c r="J44" i="21"/>
  <c r="N27" i="22"/>
  <c r="N29" i="22" s="1"/>
  <c r="CE24" i="22"/>
  <c r="CE25" i="22"/>
  <c r="CE14" i="22"/>
  <c r="R175" i="7"/>
  <c r="R174" i="7"/>
  <c r="R98" i="7"/>
  <c r="N55" i="22"/>
  <c r="U41" i="86"/>
  <c r="J41" i="21"/>
  <c r="J47" i="21"/>
  <c r="BX47" i="21" s="1"/>
  <c r="BY47" i="21" s="1"/>
  <c r="EM47" i="21" s="1"/>
  <c r="U39" i="86"/>
  <c r="N53" i="22"/>
  <c r="G95" i="15"/>
  <c r="J45" i="21"/>
  <c r="BX45" i="21" s="1"/>
  <c r="J39" i="21"/>
  <c r="R102" i="7"/>
  <c r="R103" i="7"/>
  <c r="R151" i="7"/>
  <c r="R150" i="7"/>
  <c r="J49" i="21"/>
  <c r="BX49" i="21" s="1"/>
  <c r="BY49" i="21" s="1"/>
  <c r="EM49" i="21" s="1"/>
  <c r="R146" i="7"/>
  <c r="N57" i="22"/>
  <c r="U42" i="86"/>
  <c r="J43" i="21"/>
  <c r="N66" i="21"/>
  <c r="N56" i="21"/>
  <c r="EO66" i="21"/>
  <c r="EO56" i="21"/>
  <c r="CA56" i="21"/>
  <c r="CA66" i="21"/>
  <c r="S223" i="7"/>
  <c r="S221" i="7"/>
  <c r="S74" i="7"/>
  <c r="V40" i="86"/>
  <c r="T146" i="7"/>
  <c r="T150" i="7"/>
  <c r="T151" i="7"/>
  <c r="T102" i="7"/>
  <c r="T103" i="7"/>
  <c r="S173" i="7"/>
  <c r="T242" i="7"/>
  <c r="U306" i="7"/>
  <c r="U301" i="7"/>
  <c r="U240" i="7"/>
  <c r="U241" i="7"/>
  <c r="U245" i="7"/>
  <c r="S31" i="84"/>
  <c r="H100" i="15"/>
  <c r="S219" i="7"/>
  <c r="L48" i="21"/>
  <c r="L42" i="21"/>
  <c r="L43" i="21"/>
  <c r="L49" i="21"/>
  <c r="BE50" i="80"/>
  <c r="BE68" i="84"/>
  <c r="AG55" i="80"/>
  <c r="AH269" i="7"/>
  <c r="AI71" i="84" s="1"/>
  <c r="AH53" i="80"/>
  <c r="AG56" i="80"/>
  <c r="M33" i="80"/>
  <c r="Y3" i="15"/>
  <c r="X186" i="15"/>
  <c r="X70" i="15"/>
  <c r="X26" i="15"/>
  <c r="X250" i="15"/>
  <c r="X122" i="15"/>
  <c r="X48" i="15"/>
  <c r="EN7" i="21"/>
  <c r="EN71" i="21" s="1"/>
  <c r="BZ71" i="21"/>
  <c r="EN9" i="21"/>
  <c r="BZ70" i="21"/>
  <c r="EN16" i="21"/>
  <c r="EN74" i="21" s="1"/>
  <c r="BZ74" i="21"/>
  <c r="EN15" i="21"/>
  <c r="EN73" i="21" s="1"/>
  <c r="BZ73" i="21"/>
  <c r="CA15" i="21"/>
  <c r="CA18" i="21"/>
  <c r="EO18" i="21" s="1"/>
  <c r="CA10" i="21"/>
  <c r="CA11" i="21"/>
  <c r="EO11" i="21" s="1"/>
  <c r="CA16" i="21"/>
  <c r="CA9" i="21"/>
  <c r="CA19" i="21"/>
  <c r="EO19" i="21" s="1"/>
  <c r="CA14" i="21"/>
  <c r="CA72" i="21" s="1"/>
  <c r="EN14" i="21"/>
  <c r="CA12" i="21"/>
  <c r="EO12" i="21" s="1"/>
  <c r="CA20" i="21"/>
  <c r="EO20" i="21" s="1"/>
  <c r="CA13" i="21"/>
  <c r="EO13" i="21" s="1"/>
  <c r="CA17" i="21"/>
  <c r="EO17" i="21" s="1"/>
  <c r="N20" i="21"/>
  <c r="N17" i="21"/>
  <c r="N14" i="21"/>
  <c r="N72" i="21" s="1"/>
  <c r="N12" i="21"/>
  <c r="N18" i="21"/>
  <c r="N7" i="21"/>
  <c r="N71" i="21" s="1"/>
  <c r="N16" i="21"/>
  <c r="N74" i="21" s="1"/>
  <c r="V302" i="7" s="1"/>
  <c r="N11" i="21"/>
  <c r="N9" i="21"/>
  <c r="N70" i="21" s="1"/>
  <c r="N19" i="21"/>
  <c r="N15" i="21"/>
  <c r="N73" i="21" s="1"/>
  <c r="N10" i="21"/>
  <c r="N13" i="21"/>
  <c r="N8" i="21"/>
  <c r="CA7" i="21"/>
  <c r="CA71" i="21" s="1"/>
  <c r="CA8" i="21"/>
  <c r="EO8" i="21" s="1"/>
  <c r="M21" i="21"/>
  <c r="P57" i="22"/>
  <c r="K60" i="21"/>
  <c r="P56" i="22"/>
  <c r="BC314" i="7"/>
  <c r="BD313" i="7"/>
  <c r="BC265" i="7"/>
  <c r="Q286" i="7"/>
  <c r="S341" i="7"/>
  <c r="AG273" i="7"/>
  <c r="AH74" i="84"/>
  <c r="AG271" i="7"/>
  <c r="AH73" i="84" s="1"/>
  <c r="M69" i="21"/>
  <c r="U303" i="7" s="1"/>
  <c r="EM69" i="21"/>
  <c r="BZ69" i="21"/>
  <c r="CC35" i="22"/>
  <c r="S77" i="7" s="1"/>
  <c r="O247" i="7"/>
  <c r="N51" i="84"/>
  <c r="P25" i="86" s="1"/>
  <c r="O50" i="22"/>
  <c r="Q49" i="22"/>
  <c r="U170" i="7" s="1"/>
  <c r="P45" i="22"/>
  <c r="O34" i="22"/>
  <c r="H96" i="15" s="1"/>
  <c r="S32" i="7" s="1"/>
  <c r="M4" i="6"/>
  <c r="L87" i="6"/>
  <c r="P167" i="7"/>
  <c r="O51" i="84"/>
  <c r="Q25" i="86" s="1"/>
  <c r="P143" i="7"/>
  <c r="P95" i="7"/>
  <c r="S4" i="22"/>
  <c r="AA56" i="86" s="1"/>
  <c r="R3" i="22"/>
  <c r="R52" i="22"/>
  <c r="CF4" i="22"/>
  <c r="R43" i="22"/>
  <c r="R33" i="22"/>
  <c r="CD39" i="22"/>
  <c r="T173" i="7" s="1"/>
  <c r="EP37" i="21"/>
  <c r="CB37" i="21"/>
  <c r="O37" i="21"/>
  <c r="BZ21" i="21"/>
  <c r="EP5" i="21"/>
  <c r="CB5" i="21"/>
  <c r="O5" i="21"/>
  <c r="EP24" i="21"/>
  <c r="CB24" i="21"/>
  <c r="O24" i="21"/>
  <c r="U314" i="7"/>
  <c r="T314" i="7"/>
  <c r="T320" i="7"/>
  <c r="T318" i="7"/>
  <c r="T319" i="7"/>
  <c r="T316" i="7"/>
  <c r="U312" i="7"/>
  <c r="U296" i="7"/>
  <c r="T313" i="7"/>
  <c r="T265" i="7"/>
  <c r="T68" i="84" s="1"/>
  <c r="U292" i="7"/>
  <c r="V5" i="7"/>
  <c r="V4" i="7"/>
  <c r="G144" i="6"/>
  <c r="J151" i="6" s="1"/>
  <c r="W6" i="7"/>
  <c r="EL42" i="21" l="1"/>
  <c r="S36" i="84"/>
  <c r="S134" i="7"/>
  <c r="EN70" i="21"/>
  <c r="R134" i="7"/>
  <c r="Q26" i="22"/>
  <c r="Q27" i="22" s="1"/>
  <c r="K61" i="21"/>
  <c r="Q39" i="22"/>
  <c r="U172" i="7" s="1"/>
  <c r="U175" i="7" s="1"/>
  <c r="EL48" i="21"/>
  <c r="BX60" i="21"/>
  <c r="J60" i="21"/>
  <c r="T126" i="7"/>
  <c r="L41" i="21"/>
  <c r="Q44" i="22"/>
  <c r="Y39" i="86" s="1"/>
  <c r="T98" i="7"/>
  <c r="T106" i="7" s="1"/>
  <c r="S109" i="7"/>
  <c r="S119" i="7" s="1"/>
  <c r="K57" i="21"/>
  <c r="Q37" i="22"/>
  <c r="U124" i="7" s="1"/>
  <c r="L39" i="21"/>
  <c r="L45" i="21"/>
  <c r="I95" i="15"/>
  <c r="I102" i="15" s="1"/>
  <c r="T38" i="7" s="1"/>
  <c r="H276" i="6"/>
  <c r="S185" i="7" s="1"/>
  <c r="H93" i="6"/>
  <c r="H218" i="6" s="1"/>
  <c r="H223" i="6" s="1"/>
  <c r="J230" i="6" s="1"/>
  <c r="G183" i="6"/>
  <c r="I190" i="6" s="1"/>
  <c r="G182" i="6"/>
  <c r="H163" i="6"/>
  <c r="J170" i="6" s="1"/>
  <c r="H162" i="6"/>
  <c r="H203" i="6"/>
  <c r="J210" i="6" s="1"/>
  <c r="H202" i="6"/>
  <c r="G269" i="6"/>
  <c r="R161" i="7" s="1"/>
  <c r="G92" i="6"/>
  <c r="G198" i="6" s="1"/>
  <c r="G255" i="6"/>
  <c r="R113" i="7" s="1"/>
  <c r="G90" i="6"/>
  <c r="G158" i="6" s="1"/>
  <c r="H183" i="6"/>
  <c r="J190" i="6" s="1"/>
  <c r="H182" i="6"/>
  <c r="G276" i="6"/>
  <c r="R185" i="7" s="1"/>
  <c r="G93" i="6"/>
  <c r="G218" i="6" s="1"/>
  <c r="G223" i="6" s="1"/>
  <c r="I230" i="6" s="1"/>
  <c r="Q46" i="22"/>
  <c r="Y41" i="86" s="1"/>
  <c r="CE9" i="22"/>
  <c r="S158" i="7"/>
  <c r="S167" i="7" s="1"/>
  <c r="Q36" i="22"/>
  <c r="U100" i="7" s="1"/>
  <c r="U102" i="7" s="1"/>
  <c r="ER37" i="22"/>
  <c r="I27" i="6" s="1"/>
  <c r="CD37" i="22"/>
  <c r="T125" i="7" s="1"/>
  <c r="P55" i="22"/>
  <c r="T110" i="7" s="1"/>
  <c r="ER36" i="22"/>
  <c r="I26" i="6" s="1"/>
  <c r="ER39" i="22"/>
  <c r="I29" i="6" s="1"/>
  <c r="L47" i="21"/>
  <c r="BZ47" i="21" s="1"/>
  <c r="EN47" i="21" s="1"/>
  <c r="CE11" i="22"/>
  <c r="P58" i="22"/>
  <c r="T182" i="7" s="1"/>
  <c r="ER38" i="22"/>
  <c r="I28" i="6" s="1"/>
  <c r="ES33" i="22"/>
  <c r="ES25" i="22"/>
  <c r="ES17" i="22"/>
  <c r="ES22" i="22"/>
  <c r="ES19" i="22"/>
  <c r="ES21" i="22"/>
  <c r="ES14" i="22"/>
  <c r="ES23" i="22"/>
  <c r="ES11" i="22"/>
  <c r="ES24" i="22"/>
  <c r="ES16" i="22"/>
  <c r="ES15" i="22"/>
  <c r="ES18" i="22"/>
  <c r="ES13" i="22"/>
  <c r="ES9" i="22"/>
  <c r="ES7" i="22"/>
  <c r="ES20" i="22"/>
  <c r="ES10" i="22"/>
  <c r="ES8" i="22"/>
  <c r="ES12" i="22"/>
  <c r="ES6" i="22"/>
  <c r="EQ27" i="22"/>
  <c r="EQ29" i="22" s="1"/>
  <c r="EQ62" i="22" s="1"/>
  <c r="ER63" i="22" s="1"/>
  <c r="S143" i="7"/>
  <c r="S32" i="84"/>
  <c r="S33" i="84" s="1"/>
  <c r="EQ35" i="22"/>
  <c r="CE36" i="22"/>
  <c r="U101" i="7" s="1"/>
  <c r="HA33" i="22"/>
  <c r="HB4" i="22"/>
  <c r="CF33" i="22"/>
  <c r="ET4" i="22"/>
  <c r="L50" i="21"/>
  <c r="CD26" i="22"/>
  <c r="CD27" i="22" s="1"/>
  <c r="W39" i="86"/>
  <c r="X39" i="86" s="1"/>
  <c r="T30" i="7"/>
  <c r="T219" i="7" s="1"/>
  <c r="EP26" i="22"/>
  <c r="EP27" i="22" s="1"/>
  <c r="EP34" i="22" s="1"/>
  <c r="G24" i="6" s="1"/>
  <c r="G241" i="6" s="1"/>
  <c r="CE37" i="22"/>
  <c r="U125" i="7" s="1"/>
  <c r="ES37" i="22"/>
  <c r="J27" i="6" s="1"/>
  <c r="CB27" i="22"/>
  <c r="Q30" i="22"/>
  <c r="Q38" i="22"/>
  <c r="U148" i="7" s="1"/>
  <c r="U150" i="7" s="1"/>
  <c r="CE10" i="22"/>
  <c r="EJ5" i="21"/>
  <c r="EI66" i="21"/>
  <c r="EI56" i="21"/>
  <c r="K62" i="21"/>
  <c r="EL50" i="21"/>
  <c r="R25" i="22"/>
  <c r="CF25" i="22" s="1"/>
  <c r="R23" i="22"/>
  <c r="CF23" i="22" s="1"/>
  <c r="R24" i="22"/>
  <c r="CF24" i="22" s="1"/>
  <c r="R21" i="22"/>
  <c r="R15" i="22"/>
  <c r="R18" i="22"/>
  <c r="R20" i="22"/>
  <c r="CF20" i="22" s="1"/>
  <c r="R16" i="22"/>
  <c r="CF16" i="22" s="1"/>
  <c r="R17" i="22"/>
  <c r="CF17" i="22" s="1"/>
  <c r="R8" i="22"/>
  <c r="CF8" i="22" s="1"/>
  <c r="R6" i="22"/>
  <c r="CF6" i="22" s="1"/>
  <c r="R9" i="22"/>
  <c r="R13" i="22"/>
  <c r="CF13" i="22" s="1"/>
  <c r="R14" i="22"/>
  <c r="CF14" i="22" s="1"/>
  <c r="R22" i="22"/>
  <c r="CF22" i="22" s="1"/>
  <c r="R7" i="22"/>
  <c r="R11" i="22"/>
  <c r="R12" i="22"/>
  <c r="CF12" i="22" s="1"/>
  <c r="R19" i="22"/>
  <c r="CF19" i="22" s="1"/>
  <c r="R10" i="22"/>
  <c r="CF10" i="22" s="1"/>
  <c r="CB13" i="21"/>
  <c r="EP13" i="21" s="1"/>
  <c r="R32" i="84"/>
  <c r="R33" i="84" s="1"/>
  <c r="AH54" i="80"/>
  <c r="AH72" i="84"/>
  <c r="AH270" i="7"/>
  <c r="AG317" i="7"/>
  <c r="R143" i="7"/>
  <c r="G103" i="15"/>
  <c r="R39" i="7" s="1"/>
  <c r="G102" i="15"/>
  <c r="R38" i="7" s="1"/>
  <c r="G101" i="15"/>
  <c r="R37" i="7" s="1"/>
  <c r="G104" i="15"/>
  <c r="R40" i="7" s="1"/>
  <c r="H106" i="15"/>
  <c r="S42" i="7" s="1"/>
  <c r="H105" i="15"/>
  <c r="S41" i="7" s="1"/>
  <c r="I105" i="15"/>
  <c r="T41" i="7" s="1"/>
  <c r="I106" i="15"/>
  <c r="T42" i="7" s="1"/>
  <c r="T133" i="7"/>
  <c r="T134" i="7"/>
  <c r="T181" i="7"/>
  <c r="T157" i="7"/>
  <c r="T158" i="7"/>
  <c r="R181" i="7"/>
  <c r="R182" i="7"/>
  <c r="S181" i="7"/>
  <c r="S182" i="7"/>
  <c r="I104" i="15"/>
  <c r="T40" i="7" s="1"/>
  <c r="R110" i="7"/>
  <c r="R109" i="7"/>
  <c r="R158" i="7"/>
  <c r="R157" i="7"/>
  <c r="R179" i="7"/>
  <c r="R178" i="7"/>
  <c r="R177" i="7"/>
  <c r="R180" i="7"/>
  <c r="U176" i="7"/>
  <c r="U178" i="7"/>
  <c r="U177" i="7"/>
  <c r="U180" i="7"/>
  <c r="U179" i="7"/>
  <c r="T176" i="7"/>
  <c r="T180" i="7"/>
  <c r="T178" i="7"/>
  <c r="T177" i="7"/>
  <c r="T179" i="7"/>
  <c r="G106" i="15"/>
  <c r="R42" i="7" s="1"/>
  <c r="G105" i="15"/>
  <c r="R41" i="7" s="1"/>
  <c r="S26" i="84"/>
  <c r="V17" i="86" s="1"/>
  <c r="BY50" i="21"/>
  <c r="EM50" i="21" s="1"/>
  <c r="S41" i="84"/>
  <c r="V20" i="86" s="1"/>
  <c r="U128" i="7"/>
  <c r="U129" i="7"/>
  <c r="U130" i="7"/>
  <c r="U131" i="7"/>
  <c r="U132" i="7"/>
  <c r="T152" i="7"/>
  <c r="T36" i="84" s="1"/>
  <c r="T156" i="7"/>
  <c r="T153" i="7"/>
  <c r="T155" i="7"/>
  <c r="T154" i="7"/>
  <c r="R105" i="7"/>
  <c r="R108" i="7"/>
  <c r="R106" i="7"/>
  <c r="R107" i="7"/>
  <c r="R153" i="7"/>
  <c r="R154" i="7"/>
  <c r="R155" i="7"/>
  <c r="R156" i="7"/>
  <c r="S80" i="7"/>
  <c r="S83" i="7"/>
  <c r="S348" i="7" s="1"/>
  <c r="S94" i="80" s="1"/>
  <c r="S82" i="7"/>
  <c r="S81" i="7"/>
  <c r="S346" i="7" s="1"/>
  <c r="S84" i="7"/>
  <c r="AH75" i="84"/>
  <c r="AH57" i="80"/>
  <c r="R29" i="86"/>
  <c r="S25" i="86"/>
  <c r="T25" i="86" s="1"/>
  <c r="T174" i="7"/>
  <c r="BY45" i="21"/>
  <c r="EM45" i="21" s="1"/>
  <c r="L44" i="21"/>
  <c r="W42" i="86"/>
  <c r="X42" i="86" s="1"/>
  <c r="EL45" i="21"/>
  <c r="V43" i="86"/>
  <c r="V55" i="86" s="1"/>
  <c r="EL47" i="21"/>
  <c r="EL49" i="21"/>
  <c r="T78" i="7"/>
  <c r="CE7" i="22"/>
  <c r="J61" i="21"/>
  <c r="BX43" i="21"/>
  <c r="BX41" i="21"/>
  <c r="J59" i="21"/>
  <c r="CF21" i="22"/>
  <c r="CF15" i="22"/>
  <c r="CF18" i="22"/>
  <c r="CF9" i="22"/>
  <c r="R48" i="22"/>
  <c r="J57" i="21"/>
  <c r="BX39" i="21"/>
  <c r="J62" i="21"/>
  <c r="BX44" i="21"/>
  <c r="R223" i="7"/>
  <c r="R152" i="7"/>
  <c r="R104" i="7"/>
  <c r="R26" i="84" s="1"/>
  <c r="R221" i="7"/>
  <c r="R219" i="7"/>
  <c r="G100" i="15"/>
  <c r="R36" i="7" s="1"/>
  <c r="R176" i="7"/>
  <c r="R41" i="84" s="1"/>
  <c r="R224" i="7"/>
  <c r="O66" i="21"/>
  <c r="O56" i="21"/>
  <c r="CB66" i="21"/>
  <c r="CB56" i="21"/>
  <c r="EP56" i="21"/>
  <c r="EP66" i="21"/>
  <c r="S220" i="7"/>
  <c r="S225" i="7" s="1"/>
  <c r="T74" i="7"/>
  <c r="W40" i="86"/>
  <c r="U146" i="7"/>
  <c r="Y42" i="86"/>
  <c r="T85" i="80"/>
  <c r="T86" i="80"/>
  <c r="T105" i="80"/>
  <c r="U127" i="7"/>
  <c r="U126" i="7"/>
  <c r="V301" i="7"/>
  <c r="V240" i="7"/>
  <c r="V245" i="7"/>
  <c r="V306" i="7"/>
  <c r="V241" i="7"/>
  <c r="U242" i="7"/>
  <c r="S36" i="7"/>
  <c r="T223" i="7"/>
  <c r="T224" i="7"/>
  <c r="T222" i="7"/>
  <c r="N63" i="84"/>
  <c r="N45" i="80"/>
  <c r="P50" i="22"/>
  <c r="L46" i="21"/>
  <c r="L40" i="21"/>
  <c r="M49" i="21"/>
  <c r="M43" i="21"/>
  <c r="M50" i="21"/>
  <c r="M44" i="21"/>
  <c r="M48" i="21"/>
  <c r="M42" i="21"/>
  <c r="BF50" i="80"/>
  <c r="BF68" i="84"/>
  <c r="T50" i="80"/>
  <c r="AH55" i="80"/>
  <c r="AH56" i="80"/>
  <c r="P85" i="84"/>
  <c r="P87" i="84" s="1"/>
  <c r="P93" i="84" s="1"/>
  <c r="P67" i="80"/>
  <c r="P69" i="80" s="1"/>
  <c r="P75" i="80" s="1"/>
  <c r="AI269" i="7"/>
  <c r="AJ71" i="84" s="1"/>
  <c r="AI53" i="80"/>
  <c r="H98" i="15"/>
  <c r="S34" i="7" s="1"/>
  <c r="H99" i="15"/>
  <c r="S35" i="7" s="1"/>
  <c r="BZ49" i="21"/>
  <c r="EN49" i="21" s="1"/>
  <c r="N33" i="80"/>
  <c r="O33" i="80"/>
  <c r="Z3" i="15"/>
  <c r="Y250" i="15"/>
  <c r="Y122" i="15"/>
  <c r="Y48" i="15"/>
  <c r="Y186" i="15"/>
  <c r="Y70" i="15"/>
  <c r="Y26" i="15"/>
  <c r="EL60" i="21"/>
  <c r="EO9" i="21"/>
  <c r="CA70" i="21"/>
  <c r="EO15" i="21"/>
  <c r="EO73" i="21" s="1"/>
  <c r="CA73" i="21"/>
  <c r="EN21" i="21"/>
  <c r="EN72" i="21"/>
  <c r="EO16" i="21"/>
  <c r="EO74" i="21" s="1"/>
  <c r="CA74" i="21"/>
  <c r="CB7" i="21"/>
  <c r="CB71" i="21" s="1"/>
  <c r="EO14" i="21"/>
  <c r="EO72" i="21" s="1"/>
  <c r="CB14" i="21"/>
  <c r="CB72" i="21" s="1"/>
  <c r="CB10" i="21"/>
  <c r="EP10" i="21" s="1"/>
  <c r="EO10" i="21"/>
  <c r="CB19" i="21"/>
  <c r="EP19" i="21" s="1"/>
  <c r="CB9" i="21"/>
  <c r="CB11" i="21"/>
  <c r="EP11" i="21" s="1"/>
  <c r="EO7" i="21"/>
  <c r="EO71" i="21" s="1"/>
  <c r="CB16" i="21"/>
  <c r="CB18" i="21"/>
  <c r="EP18" i="21" s="1"/>
  <c r="CB20" i="21"/>
  <c r="EP20" i="21" s="1"/>
  <c r="CB12" i="21"/>
  <c r="EP12" i="21" s="1"/>
  <c r="CB15" i="21"/>
  <c r="CB8" i="21"/>
  <c r="EP8" i="21" s="1"/>
  <c r="N21" i="21"/>
  <c r="CB17" i="21"/>
  <c r="EP17" i="21" s="1"/>
  <c r="O20" i="21"/>
  <c r="O17" i="21"/>
  <c r="O19" i="21"/>
  <c r="O16" i="21"/>
  <c r="O74" i="21" s="1"/>
  <c r="W302" i="7" s="1"/>
  <c r="O18" i="21"/>
  <c r="O11" i="21"/>
  <c r="O14" i="21"/>
  <c r="O72" i="21" s="1"/>
  <c r="O7" i="21"/>
  <c r="O71" i="21" s="1"/>
  <c r="O15" i="21"/>
  <c r="O73" i="21" s="1"/>
  <c r="O9" i="21"/>
  <c r="O13" i="21"/>
  <c r="O10" i="21"/>
  <c r="O8" i="21"/>
  <c r="O12" i="21"/>
  <c r="L61" i="21"/>
  <c r="L60" i="21"/>
  <c r="P29" i="22"/>
  <c r="Q57" i="22"/>
  <c r="BZ48" i="21"/>
  <c r="EM48" i="21"/>
  <c r="EM60" i="21" s="1"/>
  <c r="R37" i="22"/>
  <c r="V124" i="7" s="1"/>
  <c r="R47" i="22"/>
  <c r="V122" i="7" s="1"/>
  <c r="Q56" i="22"/>
  <c r="BZ42" i="21"/>
  <c r="EN42" i="21" s="1"/>
  <c r="BY60" i="21"/>
  <c r="BD314" i="7"/>
  <c r="BE313" i="7"/>
  <c r="BD265" i="7"/>
  <c r="Q298" i="7"/>
  <c r="Q323" i="7" s="1"/>
  <c r="S342" i="7"/>
  <c r="S344" i="7"/>
  <c r="T341" i="7"/>
  <c r="S339" i="7"/>
  <c r="AI74" i="84"/>
  <c r="AH271" i="7"/>
  <c r="AI73" i="84" s="1"/>
  <c r="AH273" i="7"/>
  <c r="EN69" i="21"/>
  <c r="CA69" i="21"/>
  <c r="N69" i="21"/>
  <c r="V303" i="7" s="1"/>
  <c r="CD35" i="22"/>
  <c r="T77" i="7" s="1"/>
  <c r="P247" i="7"/>
  <c r="P54" i="22"/>
  <c r="R46" i="22"/>
  <c r="G235" i="6"/>
  <c r="O40" i="22"/>
  <c r="O41" i="22" s="1"/>
  <c r="Q45" i="22"/>
  <c r="CC34" i="22"/>
  <c r="H97" i="15" s="1"/>
  <c r="S33" i="7" s="1"/>
  <c r="P34" i="22"/>
  <c r="N4" i="6"/>
  <c r="M87" i="6"/>
  <c r="R36" i="22"/>
  <c r="V100" i="7" s="1"/>
  <c r="Q58" i="22"/>
  <c r="T4" i="22"/>
  <c r="AC56" i="86" s="1"/>
  <c r="S3" i="22"/>
  <c r="S52" i="22"/>
  <c r="CG4" i="22"/>
  <c r="S43" i="22"/>
  <c r="S33" i="22"/>
  <c r="EQ24" i="21"/>
  <c r="P24" i="21"/>
  <c r="CC24" i="21"/>
  <c r="CC5" i="21"/>
  <c r="P5" i="21"/>
  <c r="EQ5" i="21"/>
  <c r="EQ37" i="21"/>
  <c r="CC37" i="21"/>
  <c r="P37" i="21"/>
  <c r="CA21" i="21"/>
  <c r="U316" i="7"/>
  <c r="U320" i="7"/>
  <c r="U318" i="7"/>
  <c r="U319" i="7"/>
  <c r="V314" i="7"/>
  <c r="V296" i="7"/>
  <c r="T321" i="7"/>
  <c r="V292" i="7"/>
  <c r="U265" i="7"/>
  <c r="U68" i="84" s="1"/>
  <c r="U313" i="7"/>
  <c r="W4" i="7"/>
  <c r="W5" i="7"/>
  <c r="H144" i="6"/>
  <c r="K151" i="6" s="1"/>
  <c r="X6" i="7"/>
  <c r="Q29" i="22" l="1"/>
  <c r="S27" i="84"/>
  <c r="V18" i="86" s="1"/>
  <c r="U174" i="7"/>
  <c r="Q35" i="22"/>
  <c r="U76" i="7" s="1"/>
  <c r="U79" i="7" s="1"/>
  <c r="O70" i="21"/>
  <c r="EO70" i="21"/>
  <c r="R26" i="22"/>
  <c r="R27" i="22" s="1"/>
  <c r="M39" i="21"/>
  <c r="M57" i="21" s="1"/>
  <c r="M45" i="21"/>
  <c r="J95" i="15"/>
  <c r="L59" i="21"/>
  <c r="Q53" i="22"/>
  <c r="I101" i="15"/>
  <c r="T37" i="7" s="1"/>
  <c r="I100" i="15"/>
  <c r="T36" i="7" s="1"/>
  <c r="I103" i="15"/>
  <c r="T39" i="7" s="1"/>
  <c r="T104" i="7"/>
  <c r="T26" i="84" s="1"/>
  <c r="T107" i="7"/>
  <c r="U30" i="7"/>
  <c r="U219" i="7" s="1"/>
  <c r="T105" i="7"/>
  <c r="T108" i="7"/>
  <c r="T221" i="7"/>
  <c r="R49" i="22"/>
  <c r="V170" i="7" s="1"/>
  <c r="V177" i="7" s="1"/>
  <c r="T109" i="7"/>
  <c r="CD29" i="22"/>
  <c r="CD62" i="22" s="1"/>
  <c r="L57" i="21"/>
  <c r="M47" i="21"/>
  <c r="CA47" i="21" s="1"/>
  <c r="Q55" i="22"/>
  <c r="M41" i="21"/>
  <c r="U98" i="7"/>
  <c r="U106" i="7" s="1"/>
  <c r="U103" i="7"/>
  <c r="I255" i="6"/>
  <c r="T113" i="7" s="1"/>
  <c r="I90" i="6"/>
  <c r="I158" i="6" s="1"/>
  <c r="I209" i="6"/>
  <c r="H214" i="6"/>
  <c r="H25" i="6"/>
  <c r="H248" i="6" s="1"/>
  <c r="S89" i="7" s="1"/>
  <c r="S354" i="7" s="1"/>
  <c r="I189" i="6"/>
  <c r="I195" i="6" s="1"/>
  <c r="H194" i="6"/>
  <c r="J262" i="6"/>
  <c r="U137" i="7" s="1"/>
  <c r="J91" i="6"/>
  <c r="J178" i="6" s="1"/>
  <c r="I269" i="6"/>
  <c r="T161" i="7" s="1"/>
  <c r="T37" i="84" s="1"/>
  <c r="T38" i="84" s="1"/>
  <c r="I92" i="6"/>
  <c r="I198" i="6" s="1"/>
  <c r="I262" i="6"/>
  <c r="T137" i="7" s="1"/>
  <c r="T32" i="84" s="1"/>
  <c r="I91" i="6"/>
  <c r="I178" i="6" s="1"/>
  <c r="I169" i="6"/>
  <c r="H174" i="6"/>
  <c r="G163" i="6"/>
  <c r="I170" i="6" s="1"/>
  <c r="G162" i="6"/>
  <c r="H189" i="6"/>
  <c r="H195" i="6" s="1"/>
  <c r="G194" i="6"/>
  <c r="G196" i="6" s="1"/>
  <c r="H193" i="6" s="1"/>
  <c r="G203" i="6"/>
  <c r="I210" i="6" s="1"/>
  <c r="G202" i="6"/>
  <c r="I276" i="6"/>
  <c r="T185" i="7" s="1"/>
  <c r="I93" i="6"/>
  <c r="I218" i="6" s="1"/>
  <c r="I223" i="6" s="1"/>
  <c r="K230" i="6" s="1"/>
  <c r="U151" i="7"/>
  <c r="S37" i="84"/>
  <c r="S38" i="84" s="1"/>
  <c r="L68" i="21"/>
  <c r="T305" i="7" s="1"/>
  <c r="L62" i="21"/>
  <c r="CF36" i="22"/>
  <c r="V101" i="7" s="1"/>
  <c r="ET33" i="22"/>
  <c r="ET25" i="22"/>
  <c r="ET22" i="22"/>
  <c r="ET24" i="22"/>
  <c r="ET23" i="22"/>
  <c r="ET11" i="22"/>
  <c r="ET16" i="22"/>
  <c r="ET13" i="22"/>
  <c r="ET20" i="22"/>
  <c r="ET12" i="22"/>
  <c r="ET14" i="22"/>
  <c r="ET8" i="22"/>
  <c r="ET15" i="22"/>
  <c r="ET10" i="22"/>
  <c r="ET38" i="22" s="1"/>
  <c r="K28" i="6" s="1"/>
  <c r="ET17" i="22"/>
  <c r="ET9" i="22"/>
  <c r="ET6" i="22"/>
  <c r="ET18" i="22"/>
  <c r="ET7" i="22"/>
  <c r="ET19" i="22"/>
  <c r="ET21" i="22"/>
  <c r="ES39" i="22"/>
  <c r="J29" i="6" s="1"/>
  <c r="CE39" i="22"/>
  <c r="U173" i="7" s="1"/>
  <c r="CF7" i="22"/>
  <c r="ES36" i="22"/>
  <c r="J26" i="6" s="1"/>
  <c r="EQ34" i="22"/>
  <c r="H24" i="6" s="1"/>
  <c r="H241" i="6" s="1"/>
  <c r="CF11" i="22"/>
  <c r="R39" i="22"/>
  <c r="V172" i="7" s="1"/>
  <c r="V175" i="7" s="1"/>
  <c r="EP35" i="22"/>
  <c r="G25" i="6" s="1"/>
  <c r="G248" i="6" s="1"/>
  <c r="R89" i="7" s="1"/>
  <c r="EP29" i="22"/>
  <c r="EP62" i="22" s="1"/>
  <c r="EQ63" i="22" s="1"/>
  <c r="CF38" i="22"/>
  <c r="V149" i="7" s="1"/>
  <c r="ER26" i="22"/>
  <c r="CB29" i="22"/>
  <c r="CB62" i="22" s="1"/>
  <c r="CB64" i="22" s="1"/>
  <c r="CG33" i="22"/>
  <c r="EU4" i="22"/>
  <c r="CF37" i="22"/>
  <c r="V125" i="7" s="1"/>
  <c r="ET37" i="22"/>
  <c r="K27" i="6" s="1"/>
  <c r="CE26" i="22"/>
  <c r="CE35" i="22" s="1"/>
  <c r="U77" i="7" s="1"/>
  <c r="HB33" i="22"/>
  <c r="CE38" i="22"/>
  <c r="U149" i="7" s="1"/>
  <c r="ES38" i="22"/>
  <c r="J28" i="6" s="1"/>
  <c r="R44" i="22"/>
  <c r="R53" i="22" s="1"/>
  <c r="CC13" i="21"/>
  <c r="EJ66" i="21"/>
  <c r="EJ56" i="21"/>
  <c r="EP7" i="21"/>
  <c r="EP71" i="21" s="1"/>
  <c r="BZ45" i="21"/>
  <c r="CA45" i="21" s="1"/>
  <c r="S24" i="22"/>
  <c r="CG24" i="22" s="1"/>
  <c r="S22" i="22"/>
  <c r="CG22" i="22" s="1"/>
  <c r="S25" i="22"/>
  <c r="CG25" i="22" s="1"/>
  <c r="S23" i="22"/>
  <c r="S20" i="22"/>
  <c r="CG20" i="22" s="1"/>
  <c r="S19" i="22"/>
  <c r="CG19" i="22" s="1"/>
  <c r="S17" i="22"/>
  <c r="CG17" i="22" s="1"/>
  <c r="S15" i="22"/>
  <c r="S18" i="22"/>
  <c r="CG18" i="22" s="1"/>
  <c r="S16" i="22"/>
  <c r="CG16" i="22" s="1"/>
  <c r="S21" i="22"/>
  <c r="S14" i="22"/>
  <c r="CG14" i="22" s="1"/>
  <c r="S12" i="22"/>
  <c r="CG12" i="22" s="1"/>
  <c r="S9" i="22"/>
  <c r="CG9" i="22" s="1"/>
  <c r="S6" i="22"/>
  <c r="S44" i="22" s="1"/>
  <c r="S13" i="22"/>
  <c r="CG13" i="22" s="1"/>
  <c r="S7" i="22"/>
  <c r="S10" i="22"/>
  <c r="S38" i="22" s="1"/>
  <c r="W148" i="7" s="1"/>
  <c r="S11" i="22"/>
  <c r="CG11" i="22" s="1"/>
  <c r="S8" i="22"/>
  <c r="CG8" i="22" s="1"/>
  <c r="CG36" i="22" s="1"/>
  <c r="W101" i="7" s="1"/>
  <c r="AI72" i="84"/>
  <c r="AI54" i="80"/>
  <c r="AI270" i="7"/>
  <c r="AH317" i="7"/>
  <c r="U110" i="7"/>
  <c r="U109" i="7"/>
  <c r="J101" i="15"/>
  <c r="U37" i="7" s="1"/>
  <c r="J102" i="15"/>
  <c r="U38" i="7" s="1"/>
  <c r="J104" i="15"/>
  <c r="U40" i="7" s="1"/>
  <c r="J103" i="15"/>
  <c r="U39" i="7" s="1"/>
  <c r="U134" i="7"/>
  <c r="U133" i="7"/>
  <c r="U158" i="7"/>
  <c r="U157" i="7"/>
  <c r="J106" i="15"/>
  <c r="U42" i="7" s="1"/>
  <c r="J105" i="15"/>
  <c r="U41" i="7" s="1"/>
  <c r="U181" i="7"/>
  <c r="U182" i="7"/>
  <c r="T85" i="7"/>
  <c r="T86" i="7"/>
  <c r="T351" i="7" s="1"/>
  <c r="T97" i="80" s="1"/>
  <c r="S21" i="84"/>
  <c r="V14" i="86" s="1"/>
  <c r="S20" i="80"/>
  <c r="S91" i="80" s="1"/>
  <c r="S345" i="7"/>
  <c r="BZ50" i="21"/>
  <c r="EN50" i="21" s="1"/>
  <c r="R35" i="22"/>
  <c r="V76" i="7" s="1"/>
  <c r="V78" i="7" s="1"/>
  <c r="S22" i="80"/>
  <c r="S349" i="7"/>
  <c r="S95" i="80" s="1"/>
  <c r="R37" i="84"/>
  <c r="U152" i="7"/>
  <c r="U156" i="7"/>
  <c r="U153" i="7"/>
  <c r="U155" i="7"/>
  <c r="U154" i="7"/>
  <c r="S92" i="80"/>
  <c r="S21" i="80"/>
  <c r="S347" i="7"/>
  <c r="S93" i="80" s="1"/>
  <c r="V128" i="7"/>
  <c r="V132" i="7"/>
  <c r="V131" i="7"/>
  <c r="V130" i="7"/>
  <c r="V129" i="7"/>
  <c r="T80" i="7"/>
  <c r="T83" i="7"/>
  <c r="T81" i="7"/>
  <c r="T82" i="7"/>
  <c r="T84" i="7"/>
  <c r="R167" i="7"/>
  <c r="S28" i="84"/>
  <c r="R27" i="84"/>
  <c r="U18" i="86" s="1"/>
  <c r="AI75" i="84"/>
  <c r="AI57" i="80"/>
  <c r="U78" i="7"/>
  <c r="R38" i="22"/>
  <c r="V148" i="7" s="1"/>
  <c r="V151" i="7" s="1"/>
  <c r="R30" i="22"/>
  <c r="U17" i="86"/>
  <c r="CG21" i="22"/>
  <c r="CG23" i="22"/>
  <c r="CG15" i="22"/>
  <c r="BY41" i="21"/>
  <c r="EL41" i="21"/>
  <c r="EL59" i="21" s="1"/>
  <c r="BX59" i="21"/>
  <c r="EL43" i="21"/>
  <c r="EL61" i="21" s="1"/>
  <c r="BY43" i="21"/>
  <c r="BX61" i="21"/>
  <c r="BX62" i="21"/>
  <c r="BY44" i="21"/>
  <c r="EL44" i="21"/>
  <c r="EL62" i="21" s="1"/>
  <c r="R119" i="7"/>
  <c r="BY39" i="21"/>
  <c r="EL39" i="21"/>
  <c r="EL57" i="21" s="1"/>
  <c r="BX57" i="21"/>
  <c r="R36" i="84"/>
  <c r="CC66" i="21"/>
  <c r="CC56" i="21"/>
  <c r="EQ56" i="21"/>
  <c r="EQ66" i="21"/>
  <c r="P66" i="21"/>
  <c r="P56" i="21"/>
  <c r="W32" i="86"/>
  <c r="X32" i="86" s="1"/>
  <c r="V98" i="7"/>
  <c r="Z41" i="86"/>
  <c r="U74" i="7"/>
  <c r="Y40" i="86"/>
  <c r="Y43" i="86" s="1"/>
  <c r="V146" i="7"/>
  <c r="X40" i="86"/>
  <c r="W43" i="86"/>
  <c r="CA49" i="21"/>
  <c r="EO49" i="21" s="1"/>
  <c r="U85" i="80"/>
  <c r="P106" i="80"/>
  <c r="P107" i="80" s="1"/>
  <c r="R31" i="86" s="1"/>
  <c r="R34" i="86" s="1"/>
  <c r="U105" i="80"/>
  <c r="U86" i="80"/>
  <c r="V127" i="7"/>
  <c r="V126" i="7"/>
  <c r="V103" i="7"/>
  <c r="V102" i="7"/>
  <c r="W306" i="7"/>
  <c r="W301" i="7"/>
  <c r="W240" i="7"/>
  <c r="V242" i="7"/>
  <c r="W241" i="7"/>
  <c r="W245" i="7"/>
  <c r="J100" i="15"/>
  <c r="U36" i="7" s="1"/>
  <c r="T31" i="84"/>
  <c r="U223" i="7"/>
  <c r="U224" i="7"/>
  <c r="T339" i="7"/>
  <c r="T220" i="7"/>
  <c r="U31" i="84"/>
  <c r="U222" i="7"/>
  <c r="T41" i="84"/>
  <c r="W20" i="86" s="1"/>
  <c r="T343" i="7"/>
  <c r="O63" i="84"/>
  <c r="O45" i="80"/>
  <c r="N47" i="21"/>
  <c r="N41" i="21"/>
  <c r="N48" i="21"/>
  <c r="N42" i="21"/>
  <c r="M46" i="21"/>
  <c r="M40" i="21"/>
  <c r="N49" i="21"/>
  <c r="N43" i="21"/>
  <c r="BG50" i="80"/>
  <c r="BG68" i="84"/>
  <c r="AI55" i="80"/>
  <c r="AI56" i="80"/>
  <c r="U50" i="80"/>
  <c r="T91" i="84"/>
  <c r="T73" i="80"/>
  <c r="AJ269" i="7"/>
  <c r="AK71" i="84" s="1"/>
  <c r="AJ53" i="80"/>
  <c r="Q51" i="84"/>
  <c r="I96" i="15"/>
  <c r="T32" i="7" s="1"/>
  <c r="AA3" i="15"/>
  <c r="Z186" i="15"/>
  <c r="Z70" i="15"/>
  <c r="Z26" i="15"/>
  <c r="Z250" i="15"/>
  <c r="Z122" i="15"/>
  <c r="Z48" i="15"/>
  <c r="EN48" i="21"/>
  <c r="EN60" i="21" s="1"/>
  <c r="EP9" i="21"/>
  <c r="CB70" i="21"/>
  <c r="EP14" i="21"/>
  <c r="EP72" i="21" s="1"/>
  <c r="EP16" i="21"/>
  <c r="EP74" i="21" s="1"/>
  <c r="CB74" i="21"/>
  <c r="EP15" i="21"/>
  <c r="EP73" i="21" s="1"/>
  <c r="CB73" i="21"/>
  <c r="CC15" i="21"/>
  <c r="CC73" i="21" s="1"/>
  <c r="CC9" i="21"/>
  <c r="CC19" i="21"/>
  <c r="EQ19" i="21" s="1"/>
  <c r="O21" i="21"/>
  <c r="CC12" i="21"/>
  <c r="EQ12" i="21" s="1"/>
  <c r="CC14" i="21"/>
  <c r="EQ13" i="21"/>
  <c r="EO21" i="21"/>
  <c r="CC20" i="21"/>
  <c r="EQ20" i="21" s="1"/>
  <c r="CC11" i="21"/>
  <c r="EQ11" i="21" s="1"/>
  <c r="CC16" i="21"/>
  <c r="CC18" i="21"/>
  <c r="EQ18" i="21" s="1"/>
  <c r="CC17" i="21"/>
  <c r="EQ17" i="21" s="1"/>
  <c r="CC8" i="21"/>
  <c r="EQ8" i="21" s="1"/>
  <c r="P19" i="21"/>
  <c r="P16" i="21"/>
  <c r="P74" i="21" s="1"/>
  <c r="X302" i="7" s="1"/>
  <c r="P18" i="21"/>
  <c r="P8" i="21"/>
  <c r="P20" i="21"/>
  <c r="P7" i="21"/>
  <c r="P71" i="21" s="1"/>
  <c r="P9" i="21"/>
  <c r="P13" i="21"/>
  <c r="P11" i="21"/>
  <c r="P15" i="21"/>
  <c r="P73" i="21" s="1"/>
  <c r="P10" i="21"/>
  <c r="P14" i="21"/>
  <c r="P72" i="21" s="1"/>
  <c r="P17" i="21"/>
  <c r="P12" i="21"/>
  <c r="CC10" i="21"/>
  <c r="EQ10" i="21" s="1"/>
  <c r="CC7" i="21"/>
  <c r="Q33" i="80"/>
  <c r="R29" i="22"/>
  <c r="M61" i="21"/>
  <c r="R57" i="22"/>
  <c r="M60" i="21"/>
  <c r="R56" i="22"/>
  <c r="BZ60" i="21"/>
  <c r="CA42" i="21"/>
  <c r="CA48" i="21"/>
  <c r="S47" i="22"/>
  <c r="W122" i="7" s="1"/>
  <c r="S37" i="22"/>
  <c r="W124" i="7" s="1"/>
  <c r="BE314" i="7"/>
  <c r="BE265" i="7"/>
  <c r="BF313" i="7"/>
  <c r="T342" i="7"/>
  <c r="U341" i="7"/>
  <c r="T344" i="7"/>
  <c r="AI271" i="7"/>
  <c r="AJ73" i="84" s="1"/>
  <c r="AJ74" i="84"/>
  <c r="AI273" i="7"/>
  <c r="O69" i="21"/>
  <c r="W303" i="7" s="1"/>
  <c r="L58" i="21"/>
  <c r="EO69" i="21"/>
  <c r="M62" i="21"/>
  <c r="CB69" i="21"/>
  <c r="L67" i="21"/>
  <c r="T304" i="7" s="1"/>
  <c r="L51" i="21"/>
  <c r="L53" i="21" s="1"/>
  <c r="P59" i="22"/>
  <c r="Q50" i="22"/>
  <c r="Q54" i="22"/>
  <c r="S46" i="22"/>
  <c r="CD34" i="22"/>
  <c r="I97" i="15" s="1"/>
  <c r="T33" i="7" s="1"/>
  <c r="G100" i="6"/>
  <c r="J107" i="6" s="1"/>
  <c r="CC40" i="22"/>
  <c r="CC41" i="22" s="1"/>
  <c r="Q34" i="22"/>
  <c r="H222" i="6"/>
  <c r="G111" i="6"/>
  <c r="R98" i="80" s="1"/>
  <c r="R45" i="22"/>
  <c r="P40" i="22"/>
  <c r="P41" i="22" s="1"/>
  <c r="R55" i="22"/>
  <c r="S36" i="22"/>
  <c r="W100" i="7" s="1"/>
  <c r="O4" i="6"/>
  <c r="N87" i="6"/>
  <c r="U4" i="22"/>
  <c r="AD56" i="86" s="1"/>
  <c r="T3" i="22"/>
  <c r="T52" i="22"/>
  <c r="CH4" i="22"/>
  <c r="T43" i="22"/>
  <c r="T33" i="22"/>
  <c r="CD5" i="21"/>
  <c r="ER5" i="21"/>
  <c r="Q5" i="21"/>
  <c r="Q24" i="21"/>
  <c r="ER24" i="21"/>
  <c r="CD24" i="21"/>
  <c r="ER37" i="21"/>
  <c r="CD37" i="21"/>
  <c r="Q37" i="21"/>
  <c r="CB21" i="21"/>
  <c r="W312" i="7"/>
  <c r="V312" i="7"/>
  <c r="U321" i="7"/>
  <c r="V319" i="7"/>
  <c r="W314" i="7"/>
  <c r="V320" i="7"/>
  <c r="V318" i="7"/>
  <c r="V316" i="7"/>
  <c r="W296" i="7"/>
  <c r="V313" i="7"/>
  <c r="V265" i="7"/>
  <c r="V68" i="84" s="1"/>
  <c r="W292" i="7"/>
  <c r="X4" i="7"/>
  <c r="X5" i="7"/>
  <c r="I144" i="6"/>
  <c r="L151" i="6" s="1"/>
  <c r="Y6" i="7"/>
  <c r="EP70" i="21" l="1"/>
  <c r="P70" i="21"/>
  <c r="T143" i="7"/>
  <c r="V178" i="7"/>
  <c r="S26" i="22"/>
  <c r="S27" i="22" s="1"/>
  <c r="CF26" i="22"/>
  <c r="CF27" i="22" s="1"/>
  <c r="R58" i="22"/>
  <c r="V182" i="7" s="1"/>
  <c r="N44" i="21"/>
  <c r="V179" i="7"/>
  <c r="V180" i="7"/>
  <c r="T348" i="7"/>
  <c r="T94" i="80" s="1"/>
  <c r="N50" i="21"/>
  <c r="V176" i="7"/>
  <c r="Z42" i="86"/>
  <c r="T104" i="80"/>
  <c r="T225" i="7"/>
  <c r="T226" i="7" s="1"/>
  <c r="T350" i="7"/>
  <c r="T96" i="80" s="1"/>
  <c r="T27" i="84"/>
  <c r="W18" i="86" s="1"/>
  <c r="X18" i="86" s="1"/>
  <c r="U105" i="7"/>
  <c r="U221" i="7"/>
  <c r="U107" i="7"/>
  <c r="U108" i="7"/>
  <c r="U104" i="7"/>
  <c r="M67" i="21"/>
  <c r="U304" i="7" s="1"/>
  <c r="M68" i="21"/>
  <c r="U305" i="7" s="1"/>
  <c r="M59" i="21"/>
  <c r="T167" i="7"/>
  <c r="CG6" i="22"/>
  <c r="CG39" i="22" s="1"/>
  <c r="W173" i="7" s="1"/>
  <c r="ET39" i="22"/>
  <c r="K29" i="6" s="1"/>
  <c r="K276" i="6" s="1"/>
  <c r="V185" i="7" s="1"/>
  <c r="K269" i="6"/>
  <c r="V161" i="7" s="1"/>
  <c r="K92" i="6"/>
  <c r="K198" i="6" s="1"/>
  <c r="I175" i="6"/>
  <c r="J255" i="6"/>
  <c r="U113" i="7" s="1"/>
  <c r="J90" i="6"/>
  <c r="J158" i="6" s="1"/>
  <c r="H209" i="6"/>
  <c r="H215" i="6" s="1"/>
  <c r="G214" i="6"/>
  <c r="G216" i="6" s="1"/>
  <c r="H213" i="6" s="1"/>
  <c r="I183" i="6"/>
  <c r="K190" i="6" s="1"/>
  <c r="I182" i="6"/>
  <c r="V79" i="7"/>
  <c r="K262" i="6"/>
  <c r="V137" i="7" s="1"/>
  <c r="K91" i="6"/>
  <c r="K178" i="6" s="1"/>
  <c r="H196" i="6"/>
  <c r="I193" i="6" s="1"/>
  <c r="I203" i="6"/>
  <c r="K210" i="6" s="1"/>
  <c r="I202" i="6"/>
  <c r="J276" i="6"/>
  <c r="U185" i="7" s="1"/>
  <c r="J93" i="6"/>
  <c r="J218" i="6" s="1"/>
  <c r="J223" i="6" s="1"/>
  <c r="L230" i="6" s="1"/>
  <c r="I215" i="6"/>
  <c r="H169" i="6"/>
  <c r="H175" i="6" s="1"/>
  <c r="G174" i="6"/>
  <c r="G176" i="6" s="1"/>
  <c r="H173" i="6" s="1"/>
  <c r="J183" i="6"/>
  <c r="L190" i="6" s="1"/>
  <c r="J182" i="6"/>
  <c r="I163" i="6"/>
  <c r="K170" i="6" s="1"/>
  <c r="I162" i="6"/>
  <c r="J269" i="6"/>
  <c r="U161" i="7" s="1"/>
  <c r="U167" i="7" s="1"/>
  <c r="J92" i="6"/>
  <c r="J198" i="6" s="1"/>
  <c r="N39" i="21"/>
  <c r="S49" i="22"/>
  <c r="W170" i="7" s="1"/>
  <c r="W176" i="7" s="1"/>
  <c r="EN45" i="21"/>
  <c r="N45" i="21"/>
  <c r="CB45" i="21" s="1"/>
  <c r="K95" i="15"/>
  <c r="K101" i="15" s="1"/>
  <c r="V37" i="7" s="1"/>
  <c r="V174" i="7"/>
  <c r="S39" i="22"/>
  <c r="W172" i="7" s="1"/>
  <c r="W174" i="7" s="1"/>
  <c r="EU33" i="22"/>
  <c r="EU19" i="22"/>
  <c r="EU24" i="22"/>
  <c r="EU21" i="22"/>
  <c r="EU23" i="22"/>
  <c r="EU16" i="22"/>
  <c r="EU13" i="22"/>
  <c r="EU22" i="22"/>
  <c r="EU17" i="22"/>
  <c r="EU18" i="22"/>
  <c r="EU15" i="22"/>
  <c r="EU10" i="22"/>
  <c r="EU25" i="22"/>
  <c r="EU20" i="22"/>
  <c r="EU12" i="22"/>
  <c r="EU11" i="22"/>
  <c r="EU39" i="22" s="1"/>
  <c r="L29" i="6" s="1"/>
  <c r="EU7" i="22"/>
  <c r="EU6" i="22"/>
  <c r="EU9" i="22"/>
  <c r="EU37" i="22" s="1"/>
  <c r="L27" i="6" s="1"/>
  <c r="EU8" i="22"/>
  <c r="EU14" i="22"/>
  <c r="ET36" i="22"/>
  <c r="K26" i="6" s="1"/>
  <c r="CF39" i="22"/>
  <c r="V173" i="7" s="1"/>
  <c r="CG10" i="22"/>
  <c r="CG38" i="22" s="1"/>
  <c r="W149" i="7" s="1"/>
  <c r="R258" i="7"/>
  <c r="R295" i="7" s="1"/>
  <c r="CC64" i="22"/>
  <c r="CG37" i="22"/>
  <c r="W125" i="7" s="1"/>
  <c r="EQ40" i="22"/>
  <c r="EQ41" i="22" s="1"/>
  <c r="ER27" i="22"/>
  <c r="ER29" i="22" s="1"/>
  <c r="ER62" i="22" s="1"/>
  <c r="ES63" i="22" s="1"/>
  <c r="EP40" i="22"/>
  <c r="EP41" i="22" s="1"/>
  <c r="R354" i="7"/>
  <c r="EP64" i="22"/>
  <c r="EQ64" i="22" s="1"/>
  <c r="U36" i="84"/>
  <c r="ER35" i="22"/>
  <c r="I25" i="6" s="1"/>
  <c r="I248" i="6" s="1"/>
  <c r="T89" i="7" s="1"/>
  <c r="S48" i="22"/>
  <c r="T33" i="84"/>
  <c r="ET26" i="22"/>
  <c r="ET27" i="22" s="1"/>
  <c r="ET34" i="22" s="1"/>
  <c r="K24" i="6" s="1"/>
  <c r="K241" i="6" s="1"/>
  <c r="AA39" i="86"/>
  <c r="AB39" i="86" s="1"/>
  <c r="W30" i="7"/>
  <c r="CH33" i="22"/>
  <c r="EV4" i="22"/>
  <c r="ES26" i="22"/>
  <c r="ES27" i="22" s="1"/>
  <c r="ES34" i="22" s="1"/>
  <c r="J24" i="6" s="1"/>
  <c r="J241" i="6" s="1"/>
  <c r="EU38" i="22"/>
  <c r="L28" i="6" s="1"/>
  <c r="Z39" i="86"/>
  <c r="V30" i="7"/>
  <c r="V219" i="7" s="1"/>
  <c r="CE27" i="22"/>
  <c r="S35" i="22"/>
  <c r="W76" i="7" s="1"/>
  <c r="W79" i="7" s="1"/>
  <c r="CD17" i="21"/>
  <c r="ER17" i="21" s="1"/>
  <c r="T22" i="22"/>
  <c r="T23" i="22"/>
  <c r="T24" i="22"/>
  <c r="CH24" i="22" s="1"/>
  <c r="T21" i="22"/>
  <c r="CH21" i="22" s="1"/>
  <c r="T15" i="22"/>
  <c r="T25" i="22"/>
  <c r="T18" i="22"/>
  <c r="CH18" i="22" s="1"/>
  <c r="T14" i="22"/>
  <c r="CH14" i="22" s="1"/>
  <c r="T12" i="22"/>
  <c r="CH12" i="22" s="1"/>
  <c r="T10" i="22"/>
  <c r="T38" i="22" s="1"/>
  <c r="X148" i="7" s="1"/>
  <c r="T8" i="22"/>
  <c r="CH8" i="22" s="1"/>
  <c r="T6" i="22"/>
  <c r="T44" i="22" s="1"/>
  <c r="T20" i="22"/>
  <c r="CH20" i="22" s="1"/>
  <c r="T16" i="22"/>
  <c r="T19" i="22"/>
  <c r="CH19" i="22" s="1"/>
  <c r="T13" i="22"/>
  <c r="CH13" i="22" s="1"/>
  <c r="T7" i="22"/>
  <c r="CH7" i="22" s="1"/>
  <c r="T17" i="22"/>
  <c r="CH17" i="22" s="1"/>
  <c r="T11" i="22"/>
  <c r="CH11" i="22" s="1"/>
  <c r="T9" i="22"/>
  <c r="T37" i="22" s="1"/>
  <c r="X124" i="7" s="1"/>
  <c r="AJ72" i="84"/>
  <c r="AJ54" i="80"/>
  <c r="AI317" i="7"/>
  <c r="AJ270" i="7"/>
  <c r="U143" i="7"/>
  <c r="U32" i="84"/>
  <c r="U33" i="84" s="1"/>
  <c r="U85" i="7"/>
  <c r="U350" i="7" s="1"/>
  <c r="U96" i="80" s="1"/>
  <c r="U86" i="7"/>
  <c r="U351" i="7" s="1"/>
  <c r="U97" i="80" s="1"/>
  <c r="V109" i="7"/>
  <c r="V110" i="7"/>
  <c r="V134" i="7"/>
  <c r="V133" i="7"/>
  <c r="K105" i="15"/>
  <c r="V41" i="7" s="1"/>
  <c r="K106" i="15"/>
  <c r="V42" i="7" s="1"/>
  <c r="V157" i="7"/>
  <c r="V158" i="7"/>
  <c r="EQ15" i="21"/>
  <c r="EQ73" i="21" s="1"/>
  <c r="CA50" i="21"/>
  <c r="EO50" i="21" s="1"/>
  <c r="R28" i="84"/>
  <c r="W128" i="7"/>
  <c r="W129" i="7"/>
  <c r="W130" i="7"/>
  <c r="W132" i="7"/>
  <c r="W131" i="7"/>
  <c r="V152" i="7"/>
  <c r="V153" i="7"/>
  <c r="V155" i="7"/>
  <c r="V154" i="7"/>
  <c r="V156" i="7"/>
  <c r="U80" i="7"/>
  <c r="U83" i="7"/>
  <c r="U82" i="7"/>
  <c r="U81" i="7"/>
  <c r="U84" i="7"/>
  <c r="T22" i="80"/>
  <c r="T349" i="7"/>
  <c r="T95" i="80" s="1"/>
  <c r="T347" i="7"/>
  <c r="T93" i="80" s="1"/>
  <c r="T21" i="80"/>
  <c r="V104" i="7"/>
  <c r="V107" i="7"/>
  <c r="V105" i="7"/>
  <c r="V106" i="7"/>
  <c r="V108" i="7"/>
  <c r="T346" i="7"/>
  <c r="V150" i="7"/>
  <c r="U88" i="80"/>
  <c r="AJ75" i="84"/>
  <c r="AJ57" i="80"/>
  <c r="CG7" i="22"/>
  <c r="S30" i="22"/>
  <c r="EM43" i="21"/>
  <c r="EM61" i="21" s="1"/>
  <c r="BY61" i="21"/>
  <c r="BZ43" i="21"/>
  <c r="EM39" i="21"/>
  <c r="EM57" i="21" s="1"/>
  <c r="BZ39" i="21"/>
  <c r="BY57" i="21"/>
  <c r="EM41" i="21"/>
  <c r="EM59" i="21" s="1"/>
  <c r="BY59" i="21"/>
  <c r="BZ41" i="21"/>
  <c r="EM44" i="21"/>
  <c r="EM62" i="21" s="1"/>
  <c r="BY62" i="21"/>
  <c r="BZ44" i="21"/>
  <c r="CH22" i="22"/>
  <c r="CH25" i="22"/>
  <c r="CH23" i="22"/>
  <c r="CH16" i="22"/>
  <c r="R38" i="84"/>
  <c r="U20" i="86"/>
  <c r="X20" i="86" s="1"/>
  <c r="Q66" i="21"/>
  <c r="Q56" i="21"/>
  <c r="ER66" i="21"/>
  <c r="ER56" i="21"/>
  <c r="CD66" i="21"/>
  <c r="CD56" i="21"/>
  <c r="U220" i="7"/>
  <c r="Y32" i="86"/>
  <c r="V221" i="7"/>
  <c r="CB49" i="21"/>
  <c r="EP49" i="21" s="1"/>
  <c r="W98" i="7"/>
  <c r="AA41" i="86"/>
  <c r="AB41" i="86" s="1"/>
  <c r="W55" i="86"/>
  <c r="X43" i="86"/>
  <c r="Y55" i="86"/>
  <c r="V74" i="7"/>
  <c r="Z40" i="86"/>
  <c r="W17" i="86"/>
  <c r="X17" i="86" s="1"/>
  <c r="P109" i="80"/>
  <c r="P115" i="80"/>
  <c r="P98" i="84" s="1"/>
  <c r="V85" i="80"/>
  <c r="V105" i="80"/>
  <c r="V86" i="80"/>
  <c r="W127" i="7"/>
  <c r="W126" i="7"/>
  <c r="W151" i="7"/>
  <c r="W150" i="7"/>
  <c r="W103" i="7"/>
  <c r="W102" i="7"/>
  <c r="X306" i="7"/>
  <c r="X245" i="7"/>
  <c r="X241" i="7"/>
  <c r="W242" i="7"/>
  <c r="X301" i="7"/>
  <c r="X240" i="7"/>
  <c r="T20" i="80"/>
  <c r="V224" i="7"/>
  <c r="V222" i="7"/>
  <c r="V223" i="7"/>
  <c r="L95" i="15"/>
  <c r="O45" i="21"/>
  <c r="O39" i="21"/>
  <c r="O48" i="21"/>
  <c r="O42" i="21"/>
  <c r="U41" i="84"/>
  <c r="N46" i="21"/>
  <c r="N40" i="21"/>
  <c r="O47" i="21"/>
  <c r="O41" i="21"/>
  <c r="U26" i="84"/>
  <c r="U343" i="7"/>
  <c r="BH50" i="80"/>
  <c r="BH68" i="84"/>
  <c r="T21" i="84"/>
  <c r="W14" i="86" s="1"/>
  <c r="AJ55" i="80"/>
  <c r="U91" i="84"/>
  <c r="U73" i="80"/>
  <c r="AK269" i="7"/>
  <c r="AL71" i="84" s="1"/>
  <c r="AK53" i="80"/>
  <c r="V50" i="80"/>
  <c r="AJ56" i="80"/>
  <c r="I99" i="15"/>
  <c r="T35" i="7" s="1"/>
  <c r="I98" i="15"/>
  <c r="T34" i="7" s="1"/>
  <c r="J96" i="15"/>
  <c r="U32" i="7" s="1"/>
  <c r="AB3" i="15"/>
  <c r="AA250" i="15"/>
  <c r="AA122" i="15"/>
  <c r="AA186" i="15"/>
  <c r="AA70" i="15"/>
  <c r="AA26" i="15"/>
  <c r="AA48" i="15"/>
  <c r="EO48" i="21"/>
  <c r="EQ7" i="21"/>
  <c r="EQ71" i="21" s="1"/>
  <c r="CC71" i="21"/>
  <c r="EQ9" i="21"/>
  <c r="CC70" i="21"/>
  <c r="EQ16" i="21"/>
  <c r="EQ74" i="21" s="1"/>
  <c r="CC74" i="21"/>
  <c r="EQ14" i="21"/>
  <c r="EQ72" i="21" s="1"/>
  <c r="CC72" i="21"/>
  <c r="EP21" i="21"/>
  <c r="CD13" i="21"/>
  <c r="ER13" i="21" s="1"/>
  <c r="CD16" i="21"/>
  <c r="CD12" i="21"/>
  <c r="ER12" i="21" s="1"/>
  <c r="CD9" i="21"/>
  <c r="CD11" i="21"/>
  <c r="ER11" i="21" s="1"/>
  <c r="CD14" i="21"/>
  <c r="CD20" i="21"/>
  <c r="ER20" i="21" s="1"/>
  <c r="CD10" i="21"/>
  <c r="ER10" i="21" s="1"/>
  <c r="CD8" i="21"/>
  <c r="ER8" i="21" s="1"/>
  <c r="Q19" i="21"/>
  <c r="Q16" i="21"/>
  <c r="Q20" i="21"/>
  <c r="Q17" i="21"/>
  <c r="Q13" i="21"/>
  <c r="Q9" i="21"/>
  <c r="Q18" i="21"/>
  <c r="Q11" i="21"/>
  <c r="Q15" i="21"/>
  <c r="Q73" i="21" s="1"/>
  <c r="Q10" i="21"/>
  <c r="Q14" i="21"/>
  <c r="Q72" i="21" s="1"/>
  <c r="Q7" i="21"/>
  <c r="Q71" i="21" s="1"/>
  <c r="Q8" i="21"/>
  <c r="Q12" i="21"/>
  <c r="P21" i="21"/>
  <c r="CD19" i="21"/>
  <c r="CD15" i="21"/>
  <c r="CD18" i="21"/>
  <c r="ER18" i="21" s="1"/>
  <c r="CD7" i="21"/>
  <c r="T345" i="7"/>
  <c r="S29" i="22"/>
  <c r="N61" i="21"/>
  <c r="T48" i="22"/>
  <c r="CB42" i="21"/>
  <c r="CA60" i="21"/>
  <c r="CB48" i="21"/>
  <c r="S56" i="22"/>
  <c r="N60" i="21"/>
  <c r="EO42" i="21"/>
  <c r="BF314" i="7"/>
  <c r="BF265" i="7"/>
  <c r="BG313" i="7"/>
  <c r="V341" i="7"/>
  <c r="U339" i="7"/>
  <c r="U344" i="7"/>
  <c r="U342" i="7"/>
  <c r="AJ273" i="7"/>
  <c r="AJ271" i="7"/>
  <c r="AK73" i="84" s="1"/>
  <c r="AK74" i="84"/>
  <c r="N59" i="21"/>
  <c r="P69" i="21"/>
  <c r="X303" i="7" s="1"/>
  <c r="M58" i="21"/>
  <c r="CC69" i="21"/>
  <c r="EP69" i="21"/>
  <c r="CF35" i="22"/>
  <c r="V77" i="7" s="1"/>
  <c r="Q59" i="22"/>
  <c r="L75" i="21"/>
  <c r="L76" i="21" s="1"/>
  <c r="L63" i="21"/>
  <c r="L64" i="21" s="1"/>
  <c r="M51" i="21"/>
  <c r="M53" i="21" s="1"/>
  <c r="R50" i="22"/>
  <c r="R54" i="22"/>
  <c r="I222" i="6"/>
  <c r="Q40" i="22"/>
  <c r="Q41" i="22" s="1"/>
  <c r="CE34" i="22"/>
  <c r="J97" i="15" s="1"/>
  <c r="U33" i="7" s="1"/>
  <c r="R34" i="22"/>
  <c r="S45" i="22"/>
  <c r="H234" i="6"/>
  <c r="I229" i="6"/>
  <c r="I235" i="6" s="1"/>
  <c r="H100" i="6"/>
  <c r="K107" i="6" s="1"/>
  <c r="CD40" i="22"/>
  <c r="CD41" i="22" s="1"/>
  <c r="CB50" i="21"/>
  <c r="CB47" i="21"/>
  <c r="EO47" i="21"/>
  <c r="P4" i="6"/>
  <c r="O87" i="6"/>
  <c r="S55" i="22"/>
  <c r="V4" i="22"/>
  <c r="AE56" i="86" s="1"/>
  <c r="U3" i="22"/>
  <c r="U52" i="22"/>
  <c r="CI4" i="22"/>
  <c r="U43" i="22"/>
  <c r="U33" i="22"/>
  <c r="EO45" i="21"/>
  <c r="S53" i="22"/>
  <c r="R24" i="21"/>
  <c r="ES24" i="21"/>
  <c r="CE24" i="21"/>
  <c r="CC21" i="21"/>
  <c r="R37" i="21"/>
  <c r="ES37" i="21"/>
  <c r="CE37" i="21"/>
  <c r="CE5" i="21"/>
  <c r="ES5" i="21"/>
  <c r="R5" i="21"/>
  <c r="W316" i="7"/>
  <c r="W320" i="7"/>
  <c r="V321" i="7"/>
  <c r="X312" i="7"/>
  <c r="W318" i="7"/>
  <c r="W319" i="7"/>
  <c r="X296" i="7"/>
  <c r="X292" i="7"/>
  <c r="W265" i="7"/>
  <c r="W68" i="84" s="1"/>
  <c r="W313" i="7"/>
  <c r="Y4" i="7"/>
  <c r="Y5" i="7"/>
  <c r="J144" i="6"/>
  <c r="M151" i="6" s="1"/>
  <c r="Z6" i="7"/>
  <c r="CF29" i="22" l="1"/>
  <c r="CF62" i="22" s="1"/>
  <c r="U345" i="7"/>
  <c r="V181" i="7"/>
  <c r="Q70" i="21"/>
  <c r="EQ70" i="21"/>
  <c r="CH10" i="22"/>
  <c r="N62" i="21"/>
  <c r="T28" i="84"/>
  <c r="U348" i="7"/>
  <c r="U94" i="80" s="1"/>
  <c r="K104" i="15"/>
  <c r="V40" i="7" s="1"/>
  <c r="U225" i="7"/>
  <c r="U226" i="7" s="1"/>
  <c r="U27" i="84"/>
  <c r="Y18" i="86" s="1"/>
  <c r="K100" i="15"/>
  <c r="V36" i="7" s="1"/>
  <c r="U104" i="80"/>
  <c r="U37" i="84"/>
  <c r="U38" i="84" s="1"/>
  <c r="K93" i="6"/>
  <c r="K218" i="6" s="1"/>
  <c r="K223" i="6" s="1"/>
  <c r="M230" i="6" s="1"/>
  <c r="H176" i="6"/>
  <c r="I173" i="6" s="1"/>
  <c r="K102" i="15"/>
  <c r="V38" i="7" s="1"/>
  <c r="K103" i="15"/>
  <c r="V39" i="7" s="1"/>
  <c r="S58" i="22"/>
  <c r="W181" i="7" s="1"/>
  <c r="O50" i="21"/>
  <c r="O44" i="21"/>
  <c r="W177" i="7"/>
  <c r="W179" i="7"/>
  <c r="W180" i="7"/>
  <c r="Y20" i="86"/>
  <c r="W178" i="7"/>
  <c r="AA42" i="86"/>
  <c r="AB42" i="86" s="1"/>
  <c r="N57" i="21"/>
  <c r="O49" i="21"/>
  <c r="CC49" i="21" s="1"/>
  <c r="EQ49" i="21" s="1"/>
  <c r="O43" i="21"/>
  <c r="W146" i="7"/>
  <c r="W152" i="7" s="1"/>
  <c r="W36" i="84" s="1"/>
  <c r="T36" i="22"/>
  <c r="X100" i="7" s="1"/>
  <c r="X103" i="7" s="1"/>
  <c r="T49" i="22"/>
  <c r="X170" i="7" s="1"/>
  <c r="X176" i="7" s="1"/>
  <c r="S57" i="22"/>
  <c r="W158" i="7" s="1"/>
  <c r="T39" i="22"/>
  <c r="X172" i="7" s="1"/>
  <c r="X174" i="7" s="1"/>
  <c r="T46" i="22"/>
  <c r="P41" i="21" s="1"/>
  <c r="CE19" i="21"/>
  <c r="J169" i="6"/>
  <c r="J175" i="6" s="1"/>
  <c r="I174" i="6"/>
  <c r="J209" i="6"/>
  <c r="J215" i="6" s="1"/>
  <c r="I214" i="6"/>
  <c r="H216" i="6"/>
  <c r="I213" i="6" s="1"/>
  <c r="L262" i="6"/>
  <c r="W137" i="7" s="1"/>
  <c r="L91" i="6"/>
  <c r="L178" i="6" s="1"/>
  <c r="K189" i="6"/>
  <c r="K195" i="6" s="1"/>
  <c r="J194" i="6"/>
  <c r="J163" i="6"/>
  <c r="L170" i="6" s="1"/>
  <c r="J162" i="6"/>
  <c r="K183" i="6"/>
  <c r="M190" i="6" s="1"/>
  <c r="K182" i="6"/>
  <c r="L276" i="6"/>
  <c r="W185" i="7" s="1"/>
  <c r="L93" i="6"/>
  <c r="L218" i="6" s="1"/>
  <c r="L223" i="6" s="1"/>
  <c r="N230" i="6" s="1"/>
  <c r="J203" i="6"/>
  <c r="L210" i="6" s="1"/>
  <c r="J202" i="6"/>
  <c r="K203" i="6"/>
  <c r="M210" i="6" s="1"/>
  <c r="K202" i="6"/>
  <c r="L269" i="6"/>
  <c r="W161" i="7" s="1"/>
  <c r="L92" i="6"/>
  <c r="L198" i="6" s="1"/>
  <c r="K255" i="6"/>
  <c r="V113" i="7" s="1"/>
  <c r="V27" i="84" s="1"/>
  <c r="K90" i="6"/>
  <c r="K158" i="6" s="1"/>
  <c r="J189" i="6"/>
  <c r="J195" i="6" s="1"/>
  <c r="I194" i="6"/>
  <c r="I196" i="6" s="1"/>
  <c r="J193" i="6" s="1"/>
  <c r="Z43" i="86"/>
  <c r="Z55" i="86" s="1"/>
  <c r="W175" i="7"/>
  <c r="CD64" i="22"/>
  <c r="S258" i="7"/>
  <c r="S295" i="7" s="1"/>
  <c r="CH9" i="22"/>
  <c r="CH26" i="22" s="1"/>
  <c r="CH27" i="22" s="1"/>
  <c r="EU36" i="22"/>
  <c r="L26" i="6" s="1"/>
  <c r="T47" i="22"/>
  <c r="X122" i="7" s="1"/>
  <c r="X128" i="7" s="1"/>
  <c r="EV33" i="22"/>
  <c r="EV24" i="22"/>
  <c r="EV21" i="22"/>
  <c r="EV18" i="22"/>
  <c r="EV20" i="22"/>
  <c r="EV13" i="22"/>
  <c r="EV22" i="22"/>
  <c r="EV17" i="22"/>
  <c r="EV15" i="22"/>
  <c r="EV14" i="22"/>
  <c r="EV23" i="22"/>
  <c r="EV10" i="22"/>
  <c r="EV38" i="22" s="1"/>
  <c r="M28" i="6" s="1"/>
  <c r="EV25" i="22"/>
  <c r="EV12" i="22"/>
  <c r="EV11" i="22"/>
  <c r="EV39" i="22" s="1"/>
  <c r="M29" i="6" s="1"/>
  <c r="EV8" i="22"/>
  <c r="EV19" i="22"/>
  <c r="EV9" i="22"/>
  <c r="EV6" i="22"/>
  <c r="EV7" i="22"/>
  <c r="EV16" i="22"/>
  <c r="CH6" i="22"/>
  <c r="T354" i="7"/>
  <c r="ER64" i="22"/>
  <c r="ER34" i="22"/>
  <c r="I24" i="6" s="1"/>
  <c r="I241" i="6" s="1"/>
  <c r="ES29" i="22"/>
  <c r="ES62" i="22" s="1"/>
  <c r="ET63" i="22" s="1"/>
  <c r="ET29" i="22"/>
  <c r="ET62" i="22" s="1"/>
  <c r="EU63" i="22" s="1"/>
  <c r="ES35" i="22"/>
  <c r="W78" i="7"/>
  <c r="CH38" i="22"/>
  <c r="X149" i="7" s="1"/>
  <c r="CE29" i="22"/>
  <c r="CE62" i="22" s="1"/>
  <c r="CI33" i="22"/>
  <c r="EW4" i="22"/>
  <c r="AC39" i="86"/>
  <c r="X30" i="7"/>
  <c r="CG26" i="22"/>
  <c r="CG35" i="22" s="1"/>
  <c r="W77" i="7" s="1"/>
  <c r="ET35" i="22"/>
  <c r="K25" i="6" s="1"/>
  <c r="K248" i="6" s="1"/>
  <c r="V89" i="7" s="1"/>
  <c r="T30" i="22"/>
  <c r="T26" i="22"/>
  <c r="T27" i="22" s="1"/>
  <c r="CH15" i="22"/>
  <c r="U24" i="22"/>
  <c r="CI24" i="22" s="1"/>
  <c r="U22" i="22"/>
  <c r="U21" i="22"/>
  <c r="CI21" i="22" s="1"/>
  <c r="U25" i="22"/>
  <c r="CI25" i="22" s="1"/>
  <c r="U23" i="22"/>
  <c r="CI23" i="22" s="1"/>
  <c r="U20" i="22"/>
  <c r="CI20" i="22" s="1"/>
  <c r="U18" i="22"/>
  <c r="U14" i="22"/>
  <c r="CI14" i="22" s="1"/>
  <c r="U12" i="22"/>
  <c r="CI12" i="22" s="1"/>
  <c r="U16" i="22"/>
  <c r="CI16" i="22" s="1"/>
  <c r="U19" i="22"/>
  <c r="CI19" i="22" s="1"/>
  <c r="U15" i="22"/>
  <c r="CI15" i="22" s="1"/>
  <c r="U17" i="22"/>
  <c r="CI17" i="22" s="1"/>
  <c r="U11" i="22"/>
  <c r="CI11" i="22" s="1"/>
  <c r="U10" i="22"/>
  <c r="CI10" i="22" s="1"/>
  <c r="U9" i="22"/>
  <c r="U47" i="22" s="1"/>
  <c r="Y122" i="7" s="1"/>
  <c r="U8" i="22"/>
  <c r="CI8" i="22" s="1"/>
  <c r="U6" i="22"/>
  <c r="U13" i="22"/>
  <c r="CI13" i="22" s="1"/>
  <c r="U7" i="22"/>
  <c r="CI7" i="22" s="1"/>
  <c r="AK72" i="84"/>
  <c r="AK54" i="80"/>
  <c r="AK270" i="7"/>
  <c r="AJ317" i="7"/>
  <c r="V143" i="7"/>
  <c r="V32" i="84"/>
  <c r="L106" i="15"/>
  <c r="W42" i="7" s="1"/>
  <c r="L105" i="15"/>
  <c r="W41" i="7" s="1"/>
  <c r="W182" i="7"/>
  <c r="V85" i="7"/>
  <c r="V86" i="7"/>
  <c r="V351" i="7" s="1"/>
  <c r="V97" i="80" s="1"/>
  <c r="L101" i="15"/>
  <c r="W37" i="7" s="1"/>
  <c r="L103" i="15"/>
  <c r="W39" i="7" s="1"/>
  <c r="L104" i="15"/>
  <c r="W40" i="7" s="1"/>
  <c r="L102" i="15"/>
  <c r="W38" i="7" s="1"/>
  <c r="W109" i="7"/>
  <c r="W110" i="7"/>
  <c r="W134" i="7"/>
  <c r="W133" i="7"/>
  <c r="T92" i="80"/>
  <c r="X180" i="7"/>
  <c r="V37" i="84"/>
  <c r="U22" i="80"/>
  <c r="U349" i="7"/>
  <c r="U95" i="80" s="1"/>
  <c r="U346" i="7"/>
  <c r="V167" i="7"/>
  <c r="U21" i="80"/>
  <c r="U347" i="7"/>
  <c r="U93" i="80" s="1"/>
  <c r="V80" i="7"/>
  <c r="V21" i="84" s="1"/>
  <c r="V83" i="7"/>
  <c r="V348" i="7" s="1"/>
  <c r="V84" i="7"/>
  <c r="V81" i="7"/>
  <c r="V82" i="7"/>
  <c r="W104" i="7"/>
  <c r="W105" i="7"/>
  <c r="W107" i="7"/>
  <c r="W106" i="7"/>
  <c r="W108" i="7"/>
  <c r="V36" i="84"/>
  <c r="AK75" i="84"/>
  <c r="AK57" i="80"/>
  <c r="W221" i="7"/>
  <c r="CI18" i="22"/>
  <c r="CI22" i="22"/>
  <c r="CA39" i="21"/>
  <c r="EN39" i="21"/>
  <c r="EN57" i="21" s="1"/>
  <c r="BZ57" i="21"/>
  <c r="EN44" i="21"/>
  <c r="EN62" i="21" s="1"/>
  <c r="BZ62" i="21"/>
  <c r="CA44" i="21"/>
  <c r="EN43" i="21"/>
  <c r="EN61" i="21" s="1"/>
  <c r="CA43" i="21"/>
  <c r="BZ61" i="21"/>
  <c r="EN41" i="21"/>
  <c r="EN59" i="21" s="1"/>
  <c r="CA41" i="21"/>
  <c r="BZ59" i="21"/>
  <c r="R56" i="21"/>
  <c r="R66" i="21"/>
  <c r="ES66" i="21"/>
  <c r="ES56" i="21"/>
  <c r="CE66" i="21"/>
  <c r="CE56" i="21"/>
  <c r="Z32" i="86"/>
  <c r="V339" i="7"/>
  <c r="V220" i="7"/>
  <c r="V225" i="7" s="1"/>
  <c r="V226" i="7" s="1"/>
  <c r="X146" i="7"/>
  <c r="W74" i="7"/>
  <c r="AA40" i="86"/>
  <c r="Y17" i="86"/>
  <c r="W85" i="80"/>
  <c r="V88" i="80"/>
  <c r="W86" i="80"/>
  <c r="W105" i="80"/>
  <c r="X150" i="7"/>
  <c r="X151" i="7"/>
  <c r="X126" i="7"/>
  <c r="X127" i="7"/>
  <c r="Y306" i="7"/>
  <c r="T91" i="80"/>
  <c r="X242" i="7"/>
  <c r="Y245" i="7"/>
  <c r="Y301" i="7"/>
  <c r="Y240" i="7"/>
  <c r="L100" i="15"/>
  <c r="W36" i="7" s="1"/>
  <c r="W219" i="7"/>
  <c r="V31" i="84"/>
  <c r="W224" i="7"/>
  <c r="W31" i="84"/>
  <c r="W222" i="7"/>
  <c r="V41" i="84"/>
  <c r="M95" i="15"/>
  <c r="P45" i="21"/>
  <c r="P39" i="21"/>
  <c r="P43" i="21"/>
  <c r="P49" i="21"/>
  <c r="O46" i="21"/>
  <c r="O40" i="21"/>
  <c r="V26" i="84"/>
  <c r="V344" i="7"/>
  <c r="EO60" i="21"/>
  <c r="U21" i="84"/>
  <c r="BI50" i="80"/>
  <c r="BI68" i="84"/>
  <c r="V91" i="84"/>
  <c r="V73" i="80"/>
  <c r="W50" i="80"/>
  <c r="AK56" i="80"/>
  <c r="AK55" i="80"/>
  <c r="AL269" i="7"/>
  <c r="AM71" i="84" s="1"/>
  <c r="AL53" i="80"/>
  <c r="K96" i="15"/>
  <c r="V32" i="7" s="1"/>
  <c r="J99" i="15"/>
  <c r="U35" i="7" s="1"/>
  <c r="J98" i="15"/>
  <c r="U34" i="7" s="1"/>
  <c r="U20" i="80"/>
  <c r="AC3" i="15"/>
  <c r="AB250" i="15"/>
  <c r="AB122" i="15"/>
  <c r="AB48" i="15"/>
  <c r="AB186" i="15"/>
  <c r="AB70" i="15"/>
  <c r="AB26" i="15"/>
  <c r="EP50" i="21"/>
  <c r="EP47" i="21"/>
  <c r="EP42" i="21"/>
  <c r="ER7" i="21"/>
  <c r="ER71" i="21" s="1"/>
  <c r="CD71" i="21"/>
  <c r="ER9" i="21"/>
  <c r="CD70" i="21"/>
  <c r="ER15" i="21"/>
  <c r="ER73" i="21" s="1"/>
  <c r="CD73" i="21"/>
  <c r="ER16" i="21"/>
  <c r="ER74" i="21" s="1"/>
  <c r="CD74" i="21"/>
  <c r="CE16" i="21"/>
  <c r="CE74" i="21" s="1"/>
  <c r="Q74" i="21"/>
  <c r="Y302" i="7" s="1"/>
  <c r="ER14" i="21"/>
  <c r="ER72" i="21" s="1"/>
  <c r="CD72" i="21"/>
  <c r="EQ21" i="21"/>
  <c r="CE14" i="21"/>
  <c r="CE72" i="21" s="1"/>
  <c r="ER19" i="21"/>
  <c r="CE9" i="21"/>
  <c r="ES16" i="21"/>
  <c r="ES74" i="21" s="1"/>
  <c r="CE11" i="21"/>
  <c r="ES11" i="21" s="1"/>
  <c r="CE13" i="21"/>
  <c r="ES13" i="21" s="1"/>
  <c r="ES19" i="21"/>
  <c r="CE18" i="21"/>
  <c r="ES18" i="21" s="1"/>
  <c r="CE17" i="21"/>
  <c r="ES17" i="21" s="1"/>
  <c r="CE20" i="21"/>
  <c r="ES20" i="21" s="1"/>
  <c r="CE8" i="21"/>
  <c r="ES8" i="21" s="1"/>
  <c r="CE10" i="21"/>
  <c r="ES10" i="21" s="1"/>
  <c r="Q21" i="21"/>
  <c r="CE7" i="21"/>
  <c r="R19" i="21"/>
  <c r="CF19" i="21" s="1"/>
  <c r="R16" i="21"/>
  <c r="R74" i="21" s="1"/>
  <c r="Z302" i="7" s="1"/>
  <c r="R18" i="21"/>
  <c r="R20" i="21"/>
  <c r="R17" i="21"/>
  <c r="R10" i="21"/>
  <c r="R11" i="21"/>
  <c r="R15" i="21"/>
  <c r="R73" i="21" s="1"/>
  <c r="R13" i="21"/>
  <c r="R8" i="21"/>
  <c r="R14" i="21"/>
  <c r="R72" i="21" s="1"/>
  <c r="R9" i="21"/>
  <c r="R12" i="21"/>
  <c r="R7" i="21"/>
  <c r="R71" i="21" s="1"/>
  <c r="CE12" i="21"/>
  <c r="ES12" i="21" s="1"/>
  <c r="CE15" i="21"/>
  <c r="CB60" i="21"/>
  <c r="U48" i="22"/>
  <c r="U38" i="22"/>
  <c r="Y148" i="7" s="1"/>
  <c r="T57" i="22"/>
  <c r="CI6" i="22"/>
  <c r="CC48" i="21"/>
  <c r="O60" i="21"/>
  <c r="EP48" i="21"/>
  <c r="CC42" i="21"/>
  <c r="BG314" i="7"/>
  <c r="BG265" i="7"/>
  <c r="BH313" i="7"/>
  <c r="W341" i="7"/>
  <c r="V342" i="7"/>
  <c r="V343" i="7"/>
  <c r="AK271" i="7"/>
  <c r="AL73" i="84" s="1"/>
  <c r="AK273" i="7"/>
  <c r="AL74" i="84"/>
  <c r="O59" i="21"/>
  <c r="EP45" i="21"/>
  <c r="CD69" i="21"/>
  <c r="N68" i="21"/>
  <c r="V305" i="7" s="1"/>
  <c r="N58" i="21"/>
  <c r="EQ69" i="21"/>
  <c r="Q69" i="21"/>
  <c r="Y303" i="7" s="1"/>
  <c r="N67" i="21"/>
  <c r="V304" i="7" s="1"/>
  <c r="O57" i="21"/>
  <c r="U44" i="22"/>
  <c r="R59" i="22"/>
  <c r="M63" i="21"/>
  <c r="M64" i="21" s="1"/>
  <c r="M75" i="21"/>
  <c r="N51" i="21"/>
  <c r="N53" i="21" s="1"/>
  <c r="S50" i="22"/>
  <c r="S54" i="22"/>
  <c r="S34" i="22"/>
  <c r="R40" i="22"/>
  <c r="R41" i="22" s="1"/>
  <c r="CF34" i="22"/>
  <c r="K97" i="15" s="1"/>
  <c r="V33" i="7" s="1"/>
  <c r="J222" i="6"/>
  <c r="CE40" i="22"/>
  <c r="J229" i="6"/>
  <c r="J235" i="6" s="1"/>
  <c r="I234" i="6"/>
  <c r="I100" i="6"/>
  <c r="L107" i="6" s="1"/>
  <c r="CH37" i="22"/>
  <c r="X125" i="7" s="1"/>
  <c r="CH36" i="22"/>
  <c r="X101" i="7" s="1"/>
  <c r="Q4" i="6"/>
  <c r="P87" i="6"/>
  <c r="CC47" i="21"/>
  <c r="W4" i="22"/>
  <c r="AG56" i="86" s="1"/>
  <c r="V3" i="22"/>
  <c r="V52" i="22"/>
  <c r="CJ4" i="22"/>
  <c r="V43" i="22"/>
  <c r="V33" i="22"/>
  <c r="T53" i="22"/>
  <c r="CC45" i="21"/>
  <c r="CF37" i="21"/>
  <c r="S37" i="21"/>
  <c r="ET37" i="21"/>
  <c r="S24" i="21"/>
  <c r="CF24" i="21"/>
  <c r="ET24" i="21"/>
  <c r="CD21" i="21"/>
  <c r="S5" i="21"/>
  <c r="ET5" i="21"/>
  <c r="CF5" i="21"/>
  <c r="W321" i="7"/>
  <c r="Y314" i="7"/>
  <c r="X320" i="7"/>
  <c r="X316" i="7"/>
  <c r="X319" i="7"/>
  <c r="Y312" i="7"/>
  <c r="X318" i="7"/>
  <c r="X314" i="7"/>
  <c r="Y296" i="7"/>
  <c r="X265" i="7"/>
  <c r="X68" i="84" s="1"/>
  <c r="X313" i="7"/>
  <c r="Y292" i="7"/>
  <c r="Z4" i="7"/>
  <c r="Z5" i="7"/>
  <c r="K144" i="6"/>
  <c r="N151" i="6" s="1"/>
  <c r="AA6" i="7"/>
  <c r="V350" i="7" l="1"/>
  <c r="V96" i="80" s="1"/>
  <c r="ER70" i="21"/>
  <c r="R70" i="21"/>
  <c r="Z245" i="7" s="1"/>
  <c r="EV36" i="22"/>
  <c r="M26" i="6" s="1"/>
  <c r="U28" i="84"/>
  <c r="W153" i="7"/>
  <c r="T58" i="22"/>
  <c r="X181" i="7" s="1"/>
  <c r="O62" i="21"/>
  <c r="CH29" i="22"/>
  <c r="CH62" i="22" s="1"/>
  <c r="CH35" i="22"/>
  <c r="X77" i="7" s="1"/>
  <c r="X179" i="7"/>
  <c r="CH39" i="22"/>
  <c r="X173" i="7" s="1"/>
  <c r="P47" i="21"/>
  <c r="P59" i="21" s="1"/>
  <c r="X98" i="7"/>
  <c r="X221" i="7" s="1"/>
  <c r="O68" i="21"/>
  <c r="W305" i="7" s="1"/>
  <c r="CC50" i="21"/>
  <c r="T55" i="22"/>
  <c r="X109" i="7" s="1"/>
  <c r="V94" i="80"/>
  <c r="X175" i="7"/>
  <c r="CE41" i="22"/>
  <c r="O67" i="21"/>
  <c r="W304" i="7" s="1"/>
  <c r="W156" i="7"/>
  <c r="W154" i="7"/>
  <c r="W155" i="7"/>
  <c r="W223" i="7"/>
  <c r="U37" i="22"/>
  <c r="Y124" i="7" s="1"/>
  <c r="Y126" i="7" s="1"/>
  <c r="CI9" i="22"/>
  <c r="CI26" i="22" s="1"/>
  <c r="CI27" i="22" s="1"/>
  <c r="I176" i="6"/>
  <c r="J173" i="6" s="1"/>
  <c r="X102" i="7"/>
  <c r="O61" i="21"/>
  <c r="X177" i="7"/>
  <c r="W157" i="7"/>
  <c r="X178" i="7"/>
  <c r="P44" i="21"/>
  <c r="AC42" i="86"/>
  <c r="P50" i="21"/>
  <c r="I216" i="6"/>
  <c r="J213" i="6" s="1"/>
  <c r="J196" i="6"/>
  <c r="K193" i="6" s="1"/>
  <c r="M269" i="6"/>
  <c r="X161" i="7" s="1"/>
  <c r="M92" i="6"/>
  <c r="M198" i="6" s="1"/>
  <c r="J25" i="6"/>
  <c r="J248" i="6" s="1"/>
  <c r="U89" i="7" s="1"/>
  <c r="U354" i="7" s="1"/>
  <c r="L203" i="6"/>
  <c r="N210" i="6" s="1"/>
  <c r="L202" i="6"/>
  <c r="L189" i="6"/>
  <c r="L195" i="6" s="1"/>
  <c r="K194" i="6"/>
  <c r="L183" i="6"/>
  <c r="N190" i="6" s="1"/>
  <c r="L182" i="6"/>
  <c r="L209" i="6"/>
  <c r="L215" i="6" s="1"/>
  <c r="K214" i="6"/>
  <c r="K169" i="6"/>
  <c r="K175" i="6" s="1"/>
  <c r="J174" i="6"/>
  <c r="K209" i="6"/>
  <c r="K215" i="6" s="1"/>
  <c r="J214" i="6"/>
  <c r="M255" i="6"/>
  <c r="X113" i="7" s="1"/>
  <c r="M90" i="6"/>
  <c r="M158" i="6" s="1"/>
  <c r="M276" i="6"/>
  <c r="X185" i="7" s="1"/>
  <c r="M93" i="6"/>
  <c r="M218" i="6" s="1"/>
  <c r="M223" i="6" s="1"/>
  <c r="O230" i="6" s="1"/>
  <c r="L255" i="6"/>
  <c r="W113" i="7" s="1"/>
  <c r="W27" i="84" s="1"/>
  <c r="L90" i="6"/>
  <c r="L158" i="6" s="1"/>
  <c r="K163" i="6"/>
  <c r="M170" i="6" s="1"/>
  <c r="K162" i="6"/>
  <c r="T56" i="22"/>
  <c r="X134" i="7" s="1"/>
  <c r="X132" i="7"/>
  <c r="X129" i="7"/>
  <c r="X130" i="7"/>
  <c r="P42" i="21"/>
  <c r="CD42" i="21" s="1"/>
  <c r="X131" i="7"/>
  <c r="P48" i="21"/>
  <c r="CD48" i="21" s="1"/>
  <c r="AC41" i="86"/>
  <c r="CE64" i="22"/>
  <c r="T258" i="7"/>
  <c r="T295" i="7" s="1"/>
  <c r="U39" i="22"/>
  <c r="Y172" i="7" s="1"/>
  <c r="Y174" i="7" s="1"/>
  <c r="T45" i="22"/>
  <c r="T54" i="22" s="1"/>
  <c r="EV37" i="22"/>
  <c r="M27" i="6" s="1"/>
  <c r="T35" i="22"/>
  <c r="X76" i="7" s="1"/>
  <c r="X78" i="7" s="1"/>
  <c r="EW33" i="22"/>
  <c r="EW24" i="22"/>
  <c r="EW21" i="22"/>
  <c r="EW23" i="22"/>
  <c r="EW25" i="22"/>
  <c r="EW22" i="22"/>
  <c r="EW17" i="22"/>
  <c r="EW15" i="22"/>
  <c r="EW12" i="22"/>
  <c r="EW19" i="22"/>
  <c r="EW11" i="22"/>
  <c r="EW7" i="22"/>
  <c r="EW20" i="22"/>
  <c r="EW9" i="22"/>
  <c r="EW8" i="22"/>
  <c r="EW36" i="22" s="1"/>
  <c r="N26" i="6" s="1"/>
  <c r="EW18" i="22"/>
  <c r="EW14" i="22"/>
  <c r="EW16" i="22"/>
  <c r="EW13" i="22"/>
  <c r="EW10" i="22"/>
  <c r="EW6" i="22"/>
  <c r="ER40" i="22"/>
  <c r="ER41" i="22" s="1"/>
  <c r="ES40" i="22"/>
  <c r="ES41" i="22" s="1"/>
  <c r="ET40" i="22"/>
  <c r="ET41" i="22" s="1"/>
  <c r="V354" i="7"/>
  <c r="ES64" i="22"/>
  <c r="ET64" i="22" s="1"/>
  <c r="V33" i="84"/>
  <c r="Z18" i="86"/>
  <c r="U26" i="22"/>
  <c r="U27" i="22" s="1"/>
  <c r="CI37" i="22"/>
  <c r="Y125" i="7" s="1"/>
  <c r="EW37" i="22"/>
  <c r="N27" i="6" s="1"/>
  <c r="EV26" i="22"/>
  <c r="EV27" i="22" s="1"/>
  <c r="EV34" i="22" s="1"/>
  <c r="M24" i="6" s="1"/>
  <c r="M241" i="6" s="1"/>
  <c r="AD39" i="86"/>
  <c r="Y30" i="7"/>
  <c r="CI38" i="22"/>
  <c r="Y149" i="7" s="1"/>
  <c r="EW38" i="22"/>
  <c r="N28" i="6" s="1"/>
  <c r="EU26" i="22"/>
  <c r="CG27" i="22"/>
  <c r="CG34" i="22" s="1"/>
  <c r="L97" i="15" s="1"/>
  <c r="W33" i="7" s="1"/>
  <c r="CJ33" i="22"/>
  <c r="EX4" i="22"/>
  <c r="CI36" i="22"/>
  <c r="Y101" i="7" s="1"/>
  <c r="U36" i="22"/>
  <c r="Y100" i="7" s="1"/>
  <c r="Y103" i="7" s="1"/>
  <c r="U46" i="22"/>
  <c r="Y98" i="7" s="1"/>
  <c r="V24" i="22"/>
  <c r="V22" i="22"/>
  <c r="CJ22" i="22" s="1"/>
  <c r="V25" i="22"/>
  <c r="V20" i="22"/>
  <c r="CJ20" i="22" s="1"/>
  <c r="V16" i="22"/>
  <c r="CJ16" i="22" s="1"/>
  <c r="V23" i="22"/>
  <c r="CJ23" i="22" s="1"/>
  <c r="V19" i="22"/>
  <c r="CJ19" i="22" s="1"/>
  <c r="V17" i="22"/>
  <c r="V21" i="22"/>
  <c r="CJ21" i="22" s="1"/>
  <c r="V18" i="22"/>
  <c r="CJ18" i="22" s="1"/>
  <c r="V14" i="22"/>
  <c r="CJ14" i="22" s="1"/>
  <c r="V12" i="22"/>
  <c r="CJ12" i="22" s="1"/>
  <c r="V11" i="22"/>
  <c r="V10" i="22"/>
  <c r="CJ10" i="22" s="1"/>
  <c r="V15" i="22"/>
  <c r="CJ15" i="22" s="1"/>
  <c r="V8" i="22"/>
  <c r="CJ8" i="22" s="1"/>
  <c r="V13" i="22"/>
  <c r="CJ13" i="22" s="1"/>
  <c r="V6" i="22"/>
  <c r="V9" i="22"/>
  <c r="CJ9" i="22" s="1"/>
  <c r="V7" i="22"/>
  <c r="CJ7" i="22" s="1"/>
  <c r="AL72" i="84"/>
  <c r="AL54" i="80"/>
  <c r="AL270" i="7"/>
  <c r="AK317" i="7"/>
  <c r="W143" i="7"/>
  <c r="W32" i="84"/>
  <c r="W33" i="84" s="1"/>
  <c r="X110" i="7"/>
  <c r="X158" i="7"/>
  <c r="X157" i="7"/>
  <c r="M106" i="15"/>
  <c r="X42" i="7" s="1"/>
  <c r="M105" i="15"/>
  <c r="X41" i="7" s="1"/>
  <c r="W85" i="7"/>
  <c r="W86" i="7"/>
  <c r="W351" i="7" s="1"/>
  <c r="W97" i="80" s="1"/>
  <c r="M102" i="15"/>
  <c r="X38" i="7" s="1"/>
  <c r="M104" i="15"/>
  <c r="X40" i="7" s="1"/>
  <c r="M103" i="15"/>
  <c r="X39" i="7" s="1"/>
  <c r="M101" i="15"/>
  <c r="X37" i="7" s="1"/>
  <c r="U92" i="80"/>
  <c r="Z20" i="86"/>
  <c r="V38" i="84"/>
  <c r="ES14" i="21"/>
  <c r="ES72" i="21" s="1"/>
  <c r="V345" i="7"/>
  <c r="V20" i="80"/>
  <c r="V349" i="7"/>
  <c r="V95" i="80" s="1"/>
  <c r="V22" i="80"/>
  <c r="W80" i="7"/>
  <c r="W20" i="80" s="1"/>
  <c r="W82" i="7"/>
  <c r="W81" i="7"/>
  <c r="W83" i="7"/>
  <c r="W84" i="7"/>
  <c r="X152" i="7"/>
  <c r="X36" i="84" s="1"/>
  <c r="X155" i="7"/>
  <c r="X154" i="7"/>
  <c r="X156" i="7"/>
  <c r="X153" i="7"/>
  <c r="Y128" i="7"/>
  <c r="Y130" i="7"/>
  <c r="Y131" i="7"/>
  <c r="Y129" i="7"/>
  <c r="Y132" i="7"/>
  <c r="V21" i="80"/>
  <c r="V347" i="7"/>
  <c r="V93" i="80" s="1"/>
  <c r="V346" i="7"/>
  <c r="AL75" i="84"/>
  <c r="AL57" i="80"/>
  <c r="CD49" i="21"/>
  <c r="ER49" i="21" s="1"/>
  <c r="U49" i="22"/>
  <c r="Y170" i="7" s="1"/>
  <c r="U30" i="22"/>
  <c r="EO44" i="21"/>
  <c r="EO62" i="21" s="1"/>
  <c r="CA62" i="21"/>
  <c r="CB44" i="21"/>
  <c r="CJ25" i="22"/>
  <c r="CJ17" i="22"/>
  <c r="CJ24" i="22"/>
  <c r="EO41" i="21"/>
  <c r="EO59" i="21" s="1"/>
  <c r="CB41" i="21"/>
  <c r="CA59" i="21"/>
  <c r="CB39" i="21"/>
  <c r="EO39" i="21"/>
  <c r="EO57" i="21" s="1"/>
  <c r="CA57" i="21"/>
  <c r="CB43" i="21"/>
  <c r="CA61" i="21"/>
  <c r="EO43" i="21"/>
  <c r="EO61" i="21" s="1"/>
  <c r="CF18" i="21"/>
  <c r="ET18" i="21" s="1"/>
  <c r="CF66" i="21"/>
  <c r="CF56" i="21"/>
  <c r="ET66" i="21"/>
  <c r="ET56" i="21"/>
  <c r="S56" i="21"/>
  <c r="S66" i="21"/>
  <c r="AA32" i="86"/>
  <c r="AB32" i="86" s="1"/>
  <c r="W339" i="7"/>
  <c r="W220" i="7"/>
  <c r="V28" i="84"/>
  <c r="Z17" i="86"/>
  <c r="AB40" i="86"/>
  <c r="AA43" i="86"/>
  <c r="Z14" i="86"/>
  <c r="Y146" i="7"/>
  <c r="Y14" i="86"/>
  <c r="W88" i="80"/>
  <c r="V104" i="80"/>
  <c r="X85" i="80"/>
  <c r="X105" i="80"/>
  <c r="X86" i="80"/>
  <c r="U91" i="80"/>
  <c r="Y151" i="7"/>
  <c r="Y150" i="7"/>
  <c r="Z306" i="7"/>
  <c r="Y241" i="7"/>
  <c r="Z241" i="7" s="1"/>
  <c r="Z301" i="7"/>
  <c r="Z240" i="7"/>
  <c r="Y242" i="7"/>
  <c r="M100" i="15"/>
  <c r="X36" i="7" s="1"/>
  <c r="X219" i="7"/>
  <c r="X222" i="7"/>
  <c r="X224" i="7"/>
  <c r="X223" i="7"/>
  <c r="EQ47" i="21"/>
  <c r="EQ50" i="21"/>
  <c r="EQ48" i="21"/>
  <c r="Q43" i="21"/>
  <c r="Q49" i="21"/>
  <c r="Q48" i="21"/>
  <c r="Q42" i="21"/>
  <c r="N95" i="15"/>
  <c r="Q45" i="21"/>
  <c r="Q39" i="21"/>
  <c r="W343" i="7"/>
  <c r="W41" i="84"/>
  <c r="AA20" i="86" s="1"/>
  <c r="W26" i="84"/>
  <c r="BJ50" i="80"/>
  <c r="BJ68" i="84"/>
  <c r="X50" i="80"/>
  <c r="AL55" i="80"/>
  <c r="AM269" i="7"/>
  <c r="AN71" i="84" s="1"/>
  <c r="AM53" i="80"/>
  <c r="AL56" i="80"/>
  <c r="W91" i="84"/>
  <c r="W73" i="80"/>
  <c r="EP60" i="21"/>
  <c r="K99" i="15"/>
  <c r="V35" i="7" s="1"/>
  <c r="K98" i="15"/>
  <c r="V34" i="7" s="1"/>
  <c r="L96" i="15"/>
  <c r="W32" i="7" s="1"/>
  <c r="AD3" i="15"/>
  <c r="AC186" i="15"/>
  <c r="AC70" i="15"/>
  <c r="AC26" i="15"/>
  <c r="AC250" i="15"/>
  <c r="AC122" i="15"/>
  <c r="AC48" i="15"/>
  <c r="ES7" i="21"/>
  <c r="ES71" i="21" s="1"/>
  <c r="CE71" i="21"/>
  <c r="ER21" i="21"/>
  <c r="ES9" i="21"/>
  <c r="ES70" i="21" s="1"/>
  <c r="CE70" i="21"/>
  <c r="ES15" i="21"/>
  <c r="ES73" i="21" s="1"/>
  <c r="CE73" i="21"/>
  <c r="CF8" i="21"/>
  <c r="ET8" i="21" s="1"/>
  <c r="CF20" i="21"/>
  <c r="ET20" i="21" s="1"/>
  <c r="CF17" i="21"/>
  <c r="ET17" i="21" s="1"/>
  <c r="CF13" i="21"/>
  <c r="ET13" i="21" s="1"/>
  <c r="CF11" i="21"/>
  <c r="ET11" i="21" s="1"/>
  <c r="CF14" i="21"/>
  <c r="CF16" i="21"/>
  <c r="CF10" i="21"/>
  <c r="ET10" i="21" s="1"/>
  <c r="ET19" i="21"/>
  <c r="CF15" i="21"/>
  <c r="R21" i="21"/>
  <c r="S18" i="21"/>
  <c r="S16" i="21"/>
  <c r="S74" i="21" s="1"/>
  <c r="AA302" i="7" s="1"/>
  <c r="S15" i="21"/>
  <c r="S73" i="21" s="1"/>
  <c r="S7" i="21"/>
  <c r="S71" i="21" s="1"/>
  <c r="S13" i="21"/>
  <c r="S19" i="21"/>
  <c r="S8" i="21"/>
  <c r="S12" i="21"/>
  <c r="S10" i="21"/>
  <c r="S9" i="21"/>
  <c r="S17" i="21"/>
  <c r="S14" i="21"/>
  <c r="S72" i="21" s="1"/>
  <c r="S20" i="21"/>
  <c r="S11" i="21"/>
  <c r="CF12" i="21"/>
  <c r="ET12" i="21" s="1"/>
  <c r="CF7" i="21"/>
  <c r="CF9" i="21"/>
  <c r="T29" i="22"/>
  <c r="P61" i="21"/>
  <c r="CJ6" i="22"/>
  <c r="U57" i="22"/>
  <c r="U56" i="22"/>
  <c r="CC60" i="21"/>
  <c r="EQ42" i="21"/>
  <c r="V47" i="22"/>
  <c r="Z122" i="7" s="1"/>
  <c r="V37" i="22"/>
  <c r="Z124" i="7" s="1"/>
  <c r="BH314" i="7"/>
  <c r="BH265" i="7"/>
  <c r="BI313" i="7"/>
  <c r="W342" i="7"/>
  <c r="W344" i="7"/>
  <c r="AL273" i="7"/>
  <c r="AM74" i="84"/>
  <c r="AL271" i="7"/>
  <c r="AM73" i="84" s="1"/>
  <c r="CE69" i="21"/>
  <c r="EQ45" i="21"/>
  <c r="P57" i="21"/>
  <c r="R69" i="21"/>
  <c r="Z303" i="7" s="1"/>
  <c r="O58" i="21"/>
  <c r="ER69" i="21"/>
  <c r="V44" i="22"/>
  <c r="M76" i="21"/>
  <c r="N75" i="21"/>
  <c r="N63" i="21"/>
  <c r="N64" i="21" s="1"/>
  <c r="O51" i="21"/>
  <c r="O53" i="21" s="1"/>
  <c r="S59" i="22"/>
  <c r="J100" i="6"/>
  <c r="M107" i="6" s="1"/>
  <c r="K229" i="6"/>
  <c r="K235" i="6" s="1"/>
  <c r="J234" i="6"/>
  <c r="K222" i="6"/>
  <c r="S40" i="22"/>
  <c r="S41" i="22" s="1"/>
  <c r="T34" i="22"/>
  <c r="CF40" i="22"/>
  <c r="CF41" i="22" s="1"/>
  <c r="R4" i="6"/>
  <c r="Q87" i="6"/>
  <c r="CI39" i="22"/>
  <c r="Y173" i="7" s="1"/>
  <c r="U53" i="22"/>
  <c r="CD45" i="21"/>
  <c r="X4" i="22"/>
  <c r="AH56" i="86" s="1"/>
  <c r="W3" i="22"/>
  <c r="W52" i="22"/>
  <c r="CK4" i="22"/>
  <c r="W43" i="22"/>
  <c r="W33" i="22"/>
  <c r="CG5" i="21"/>
  <c r="T5" i="21"/>
  <c r="EU5" i="21"/>
  <c r="CE21" i="21"/>
  <c r="CG24" i="21"/>
  <c r="EU24" i="21"/>
  <c r="T24" i="21"/>
  <c r="T37" i="21"/>
  <c r="EU37" i="21"/>
  <c r="CG37" i="21"/>
  <c r="Y319" i="7"/>
  <c r="Y320" i="7"/>
  <c r="Y318" i="7"/>
  <c r="Y316" i="7"/>
  <c r="Z314" i="7"/>
  <c r="Z312" i="7"/>
  <c r="Z296" i="7"/>
  <c r="X321" i="7"/>
  <c r="Z292" i="7"/>
  <c r="Y313" i="7"/>
  <c r="Y265" i="7"/>
  <c r="Y68" i="84" s="1"/>
  <c r="AA4" i="7"/>
  <c r="AA5" i="7"/>
  <c r="L144" i="6"/>
  <c r="O151" i="6" s="1"/>
  <c r="AB6" i="7"/>
  <c r="Q47" i="21" l="1"/>
  <c r="X133" i="7"/>
  <c r="X182" i="7"/>
  <c r="W104" i="80"/>
  <c r="S70" i="21"/>
  <c r="AA306" i="7" s="1"/>
  <c r="CF70" i="21"/>
  <c r="CJ36" i="22"/>
  <c r="Z101" i="7" s="1"/>
  <c r="V46" i="22"/>
  <c r="V55" i="22" s="1"/>
  <c r="V36" i="22"/>
  <c r="Z100" i="7" s="1"/>
  <c r="CD50" i="21"/>
  <c r="ER50" i="21" s="1"/>
  <c r="X107" i="7"/>
  <c r="X105" i="7"/>
  <c r="X106" i="7"/>
  <c r="X108" i="7"/>
  <c r="X104" i="7"/>
  <c r="X26" i="84" s="1"/>
  <c r="CD47" i="21"/>
  <c r="ER47" i="21" s="1"/>
  <c r="V49" i="22"/>
  <c r="Z170" i="7" s="1"/>
  <c r="Z180" i="7" s="1"/>
  <c r="P46" i="21"/>
  <c r="P68" i="21" s="1"/>
  <c r="X305" i="7" s="1"/>
  <c r="X74" i="7"/>
  <c r="W225" i="7"/>
  <c r="W226" i="7" s="1"/>
  <c r="AC40" i="86"/>
  <c r="AC43" i="86" s="1"/>
  <c r="AD41" i="86"/>
  <c r="T50" i="22"/>
  <c r="P40" i="21"/>
  <c r="U55" i="22"/>
  <c r="Y109" i="7" s="1"/>
  <c r="Q41" i="21"/>
  <c r="Q59" i="21" s="1"/>
  <c r="Y127" i="7"/>
  <c r="W167" i="7"/>
  <c r="U29" i="22"/>
  <c r="W37" i="84"/>
  <c r="W38" i="84" s="1"/>
  <c r="U45" i="22"/>
  <c r="U54" i="22" s="1"/>
  <c r="W348" i="7"/>
  <c r="W94" i="80" s="1"/>
  <c r="W350" i="7"/>
  <c r="W96" i="80" s="1"/>
  <c r="P62" i="21"/>
  <c r="J216" i="6"/>
  <c r="K213" i="6" s="1"/>
  <c r="K216" i="6" s="1"/>
  <c r="L213" i="6" s="1"/>
  <c r="J176" i="6"/>
  <c r="K173" i="6" s="1"/>
  <c r="U35" i="22"/>
  <c r="Y76" i="7" s="1"/>
  <c r="Y79" i="7" s="1"/>
  <c r="Y102" i="7"/>
  <c r="K196" i="6"/>
  <c r="L193" i="6" s="1"/>
  <c r="V48" i="22"/>
  <c r="V38" i="22"/>
  <c r="Z148" i="7" s="1"/>
  <c r="Z151" i="7" s="1"/>
  <c r="N262" i="6"/>
  <c r="Y137" i="7" s="1"/>
  <c r="N91" i="6"/>
  <c r="N178" i="6" s="1"/>
  <c r="N255" i="6"/>
  <c r="Y113" i="7" s="1"/>
  <c r="N90" i="6"/>
  <c r="N158" i="6" s="1"/>
  <c r="M262" i="6"/>
  <c r="X137" i="7" s="1"/>
  <c r="M91" i="6"/>
  <c r="M178" i="6" s="1"/>
  <c r="M209" i="6"/>
  <c r="M215" i="6" s="1"/>
  <c r="L214" i="6"/>
  <c r="N269" i="6"/>
  <c r="Y161" i="7" s="1"/>
  <c r="N92" i="6"/>
  <c r="N198" i="6" s="1"/>
  <c r="M163" i="6"/>
  <c r="O170" i="6" s="1"/>
  <c r="M162" i="6"/>
  <c r="L169" i="6"/>
  <c r="L175" i="6" s="1"/>
  <c r="K174" i="6"/>
  <c r="L194" i="6"/>
  <c r="M189" i="6"/>
  <c r="M195" i="6" s="1"/>
  <c r="M203" i="6"/>
  <c r="O210" i="6" s="1"/>
  <c r="M202" i="6"/>
  <c r="L163" i="6"/>
  <c r="N170" i="6" s="1"/>
  <c r="L162" i="6"/>
  <c r="P60" i="21"/>
  <c r="CI29" i="22"/>
  <c r="CI62" i="22" s="1"/>
  <c r="CJ11" i="22"/>
  <c r="CJ26" i="22" s="1"/>
  <c r="V39" i="22"/>
  <c r="Z172" i="7" s="1"/>
  <c r="Z175" i="7" s="1"/>
  <c r="X341" i="7"/>
  <c r="Y175" i="7"/>
  <c r="CF64" i="22"/>
  <c r="U258" i="7"/>
  <c r="U295" i="7" s="1"/>
  <c r="EX33" i="22"/>
  <c r="EX18" i="22"/>
  <c r="EX23" i="22"/>
  <c r="EX20" i="22"/>
  <c r="EX22" i="22"/>
  <c r="EX15" i="22"/>
  <c r="EX24" i="22"/>
  <c r="EX12" i="22"/>
  <c r="EX25" i="22"/>
  <c r="EX16" i="22"/>
  <c r="EX11" i="22"/>
  <c r="EX9" i="22"/>
  <c r="EX19" i="22"/>
  <c r="EX6" i="22"/>
  <c r="EX14" i="22"/>
  <c r="EX10" i="22"/>
  <c r="EX38" i="22" s="1"/>
  <c r="O28" i="6" s="1"/>
  <c r="EX17" i="22"/>
  <c r="EX13" i="22"/>
  <c r="EX8" i="22"/>
  <c r="EX36" i="22" s="1"/>
  <c r="O26" i="6" s="1"/>
  <c r="EX21" i="22"/>
  <c r="EX7" i="22"/>
  <c r="EW39" i="22"/>
  <c r="N29" i="6" s="1"/>
  <c r="X79" i="7"/>
  <c r="X344" i="7" s="1"/>
  <c r="EU27" i="22"/>
  <c r="EU29" i="22" s="1"/>
  <c r="EU62" i="22" s="1"/>
  <c r="EV63" i="22" s="1"/>
  <c r="AA18" i="86"/>
  <c r="AB18" i="86" s="1"/>
  <c r="W345" i="7"/>
  <c r="V26" i="22"/>
  <c r="V27" i="22" s="1"/>
  <c r="EX37" i="22"/>
  <c r="O27" i="6" s="1"/>
  <c r="CJ37" i="22"/>
  <c r="Z125" i="7" s="1"/>
  <c r="EU35" i="22"/>
  <c r="L25" i="6" s="1"/>
  <c r="L248" i="6" s="1"/>
  <c r="W89" i="7" s="1"/>
  <c r="EV29" i="22"/>
  <c r="EV62" i="22" s="1"/>
  <c r="EW63" i="22" s="1"/>
  <c r="CJ38" i="22"/>
  <c r="Z149" i="7" s="1"/>
  <c r="AE39" i="86"/>
  <c r="AF39" i="86" s="1"/>
  <c r="Z30" i="7"/>
  <c r="EV35" i="22"/>
  <c r="M25" i="6" s="1"/>
  <c r="M248" i="6" s="1"/>
  <c r="X89" i="7" s="1"/>
  <c r="CK33" i="22"/>
  <c r="EY4" i="22"/>
  <c r="EW26" i="22"/>
  <c r="EW27" i="22" s="1"/>
  <c r="EW34" i="22" s="1"/>
  <c r="N24" i="6" s="1"/>
  <c r="N241" i="6" s="1"/>
  <c r="CG29" i="22"/>
  <c r="CG62" i="22" s="1"/>
  <c r="AB20" i="86"/>
  <c r="U58" i="22"/>
  <c r="Y181" i="7" s="1"/>
  <c r="AD42" i="86"/>
  <c r="Q50" i="21"/>
  <c r="W25" i="22"/>
  <c r="CK25" i="22" s="1"/>
  <c r="W23" i="22"/>
  <c r="CK23" i="22" s="1"/>
  <c r="W24" i="22"/>
  <c r="CK24" i="22" s="1"/>
  <c r="W22" i="22"/>
  <c r="CK22" i="22" s="1"/>
  <c r="W21" i="22"/>
  <c r="CK21" i="22" s="1"/>
  <c r="W18" i="22"/>
  <c r="CK18" i="22" s="1"/>
  <c r="W16" i="22"/>
  <c r="W19" i="22"/>
  <c r="CK19" i="22" s="1"/>
  <c r="W17" i="22"/>
  <c r="CK17" i="22" s="1"/>
  <c r="W15" i="22"/>
  <c r="CK15" i="22" s="1"/>
  <c r="W20" i="22"/>
  <c r="CK20" i="22" s="1"/>
  <c r="W11" i="22"/>
  <c r="CK11" i="22" s="1"/>
  <c r="W13" i="22"/>
  <c r="W10" i="22"/>
  <c r="CK10" i="22" s="1"/>
  <c r="W7" i="22"/>
  <c r="CK7" i="22" s="1"/>
  <c r="W8" i="22"/>
  <c r="CK8" i="22" s="1"/>
  <c r="W6" i="22"/>
  <c r="CK6" i="22" s="1"/>
  <c r="W14" i="22"/>
  <c r="CK14" i="22" s="1"/>
  <c r="W12" i="22"/>
  <c r="CK12" i="22" s="1"/>
  <c r="W9" i="22"/>
  <c r="CK9" i="22" s="1"/>
  <c r="AM54" i="80"/>
  <c r="AM72" i="84"/>
  <c r="AL317" i="7"/>
  <c r="AM270" i="7"/>
  <c r="W21" i="84"/>
  <c r="AA14" i="86" s="1"/>
  <c r="AB14" i="86" s="1"/>
  <c r="X86" i="7"/>
  <c r="X351" i="7" s="1"/>
  <c r="X97" i="80" s="1"/>
  <c r="X85" i="7"/>
  <c r="N105" i="15"/>
  <c r="Y41" i="7" s="1"/>
  <c r="N106" i="15"/>
  <c r="Y42" i="7" s="1"/>
  <c r="Y134" i="7"/>
  <c r="Y133" i="7"/>
  <c r="Y157" i="7"/>
  <c r="Y158" i="7"/>
  <c r="N101" i="15"/>
  <c r="Y37" i="7" s="1"/>
  <c r="N102" i="15"/>
  <c r="Y38" i="7" s="1"/>
  <c r="N104" i="15"/>
  <c r="Y40" i="7" s="1"/>
  <c r="N103" i="15"/>
  <c r="Y39" i="7" s="1"/>
  <c r="V92" i="80"/>
  <c r="Y176" i="7"/>
  <c r="Y177" i="7"/>
  <c r="Y178" i="7"/>
  <c r="Y179" i="7"/>
  <c r="Y180" i="7"/>
  <c r="X167" i="7"/>
  <c r="Q44" i="21"/>
  <c r="Z128" i="7"/>
  <c r="Z129" i="7"/>
  <c r="Z130" i="7"/>
  <c r="Z132" i="7"/>
  <c r="Z131" i="7"/>
  <c r="X80" i="7"/>
  <c r="X82" i="7"/>
  <c r="X81" i="7"/>
  <c r="X83" i="7"/>
  <c r="X348" i="7" s="1"/>
  <c r="X94" i="80" s="1"/>
  <c r="X84" i="7"/>
  <c r="W349" i="7"/>
  <c r="W95" i="80" s="1"/>
  <c r="W22" i="80"/>
  <c r="Y152" i="7"/>
  <c r="Y36" i="84" s="1"/>
  <c r="Y154" i="7"/>
  <c r="Y156" i="7"/>
  <c r="Y153" i="7"/>
  <c r="Y155" i="7"/>
  <c r="X37" i="84"/>
  <c r="X38" i="84" s="1"/>
  <c r="W346" i="7"/>
  <c r="W347" i="7"/>
  <c r="W93" i="80" s="1"/>
  <c r="W21" i="80"/>
  <c r="Y104" i="7"/>
  <c r="Y105" i="7"/>
  <c r="Y107" i="7"/>
  <c r="Y106" i="7"/>
  <c r="Y108" i="7"/>
  <c r="AM75" i="84"/>
  <c r="AM57" i="80"/>
  <c r="CE49" i="21"/>
  <c r="ES49" i="21" s="1"/>
  <c r="V30" i="22"/>
  <c r="CC39" i="21"/>
  <c r="EP39" i="21"/>
  <c r="EP57" i="21" s="1"/>
  <c r="CB57" i="21"/>
  <c r="CK13" i="22"/>
  <c r="CK16" i="22"/>
  <c r="EP41" i="21"/>
  <c r="EP59" i="21" s="1"/>
  <c r="CB59" i="21"/>
  <c r="CC41" i="21"/>
  <c r="CC43" i="21"/>
  <c r="EP43" i="21"/>
  <c r="EP61" i="21" s="1"/>
  <c r="CB61" i="21"/>
  <c r="CB62" i="21"/>
  <c r="CC44" i="21"/>
  <c r="EP44" i="21"/>
  <c r="EP62" i="21" s="1"/>
  <c r="EU66" i="21"/>
  <c r="EU56" i="21"/>
  <c r="T66" i="21"/>
  <c r="T56" i="21"/>
  <c r="CG66" i="21"/>
  <c r="CG56" i="21"/>
  <c r="AC32" i="86"/>
  <c r="EQ60" i="21"/>
  <c r="Y221" i="7"/>
  <c r="AA55" i="86"/>
  <c r="AB43" i="86"/>
  <c r="AE41" i="86"/>
  <c r="AF41" i="86" s="1"/>
  <c r="W28" i="84"/>
  <c r="AA17" i="86"/>
  <c r="Y85" i="80"/>
  <c r="V91" i="80"/>
  <c r="X88" i="80"/>
  <c r="Y86" i="80"/>
  <c r="Y105" i="80"/>
  <c r="Z103" i="7"/>
  <c r="Z102" i="7"/>
  <c r="Z127" i="7"/>
  <c r="Z126" i="7"/>
  <c r="AA301" i="7"/>
  <c r="AA240" i="7"/>
  <c r="Z242" i="7"/>
  <c r="AA241" i="7"/>
  <c r="AA245" i="7"/>
  <c r="N100" i="15"/>
  <c r="Y36" i="7" s="1"/>
  <c r="Y219" i="7"/>
  <c r="X31" i="84"/>
  <c r="X339" i="7"/>
  <c r="X220" i="7"/>
  <c r="X225" i="7" s="1"/>
  <c r="Y222" i="7"/>
  <c r="Y223" i="7"/>
  <c r="Y224" i="7"/>
  <c r="X343" i="7"/>
  <c r="O95" i="15"/>
  <c r="R39" i="21"/>
  <c r="R45" i="21"/>
  <c r="R41" i="21"/>
  <c r="R42" i="21"/>
  <c r="R48" i="21"/>
  <c r="X41" i="84"/>
  <c r="AC20" i="86" s="1"/>
  <c r="BK50" i="80"/>
  <c r="BK68" i="84"/>
  <c r="X91" i="84"/>
  <c r="X73" i="80"/>
  <c r="Y50" i="80"/>
  <c r="AM55" i="80"/>
  <c r="AM56" i="80"/>
  <c r="AN269" i="7"/>
  <c r="AO71" i="84" s="1"/>
  <c r="AN53" i="80"/>
  <c r="L99" i="15"/>
  <c r="W35" i="7" s="1"/>
  <c r="L98" i="15"/>
  <c r="W34" i="7" s="1"/>
  <c r="M96" i="15"/>
  <c r="X32" i="7" s="1"/>
  <c r="AE3" i="15"/>
  <c r="AD250" i="15"/>
  <c r="AD122" i="15"/>
  <c r="AD48" i="15"/>
  <c r="AD186" i="15"/>
  <c r="AD70" i="15"/>
  <c r="AD26" i="15"/>
  <c r="CG7" i="21"/>
  <c r="CG71" i="21" s="1"/>
  <c r="CF71" i="21"/>
  <c r="ET16" i="21"/>
  <c r="ET74" i="21" s="1"/>
  <c r="CF74" i="21"/>
  <c r="ET15" i="21"/>
  <c r="ET73" i="21" s="1"/>
  <c r="CF73" i="21"/>
  <c r="ET14" i="21"/>
  <c r="ET72" i="21" s="1"/>
  <c r="CF72" i="21"/>
  <c r="ES21" i="21"/>
  <c r="CG9" i="21"/>
  <c r="CG16" i="21"/>
  <c r="CG10" i="21"/>
  <c r="EU10" i="21" s="1"/>
  <c r="CG12" i="21"/>
  <c r="EU12" i="21" s="1"/>
  <c r="CG8" i="21"/>
  <c r="EU8" i="21" s="1"/>
  <c r="ET9" i="21"/>
  <c r="CG17" i="21"/>
  <c r="EU17" i="21" s="1"/>
  <c r="CG11" i="21"/>
  <c r="EU11" i="21" s="1"/>
  <c r="CG19" i="21"/>
  <c r="EU19" i="21" s="1"/>
  <c r="CG20" i="21"/>
  <c r="EU20" i="21" s="1"/>
  <c r="CG13" i="21"/>
  <c r="EU13" i="21" s="1"/>
  <c r="ET7" i="21"/>
  <c r="ET71" i="21" s="1"/>
  <c r="CG14" i="21"/>
  <c r="CG18" i="21"/>
  <c r="EU18" i="21" s="1"/>
  <c r="S21" i="21"/>
  <c r="CG15" i="21"/>
  <c r="T18" i="21"/>
  <c r="T20" i="21"/>
  <c r="T17" i="21"/>
  <c r="T19" i="21"/>
  <c r="T16" i="21"/>
  <c r="T74" i="21" s="1"/>
  <c r="AB302" i="7" s="1"/>
  <c r="T12" i="21"/>
  <c r="T15" i="21"/>
  <c r="T73" i="21" s="1"/>
  <c r="T8" i="21"/>
  <c r="T10" i="21"/>
  <c r="T14" i="21"/>
  <c r="T72" i="21" s="1"/>
  <c r="T9" i="21"/>
  <c r="T13" i="21"/>
  <c r="T7" i="21"/>
  <c r="T71" i="21" s="1"/>
  <c r="T11" i="21"/>
  <c r="Q61" i="21"/>
  <c r="W38" i="22"/>
  <c r="AA148" i="7" s="1"/>
  <c r="CE42" i="21"/>
  <c r="ES42" i="21" s="1"/>
  <c r="ER42" i="21"/>
  <c r="V56" i="22"/>
  <c r="Q60" i="21"/>
  <c r="W47" i="22"/>
  <c r="AA122" i="7" s="1"/>
  <c r="W37" i="22"/>
  <c r="AA124" i="7" s="1"/>
  <c r="CE48" i="21"/>
  <c r="ER48" i="21"/>
  <c r="CD60" i="21"/>
  <c r="BI314" i="7"/>
  <c r="BI265" i="7"/>
  <c r="BJ313" i="7"/>
  <c r="X342" i="7"/>
  <c r="AN74" i="84"/>
  <c r="AM273" i="7"/>
  <c r="AM271" i="7"/>
  <c r="AN73" i="84" s="1"/>
  <c r="CI35" i="22"/>
  <c r="Y77" i="7" s="1"/>
  <c r="Q57" i="21"/>
  <c r="CF69" i="21"/>
  <c r="S69" i="21"/>
  <c r="AA303" i="7" s="1"/>
  <c r="ER45" i="21"/>
  <c r="ES69" i="21"/>
  <c r="T59" i="22"/>
  <c r="N76" i="21"/>
  <c r="O63" i="21"/>
  <c r="O64" i="21" s="1"/>
  <c r="O75" i="21"/>
  <c r="W49" i="22"/>
  <c r="AA170" i="7" s="1"/>
  <c r="CH34" i="22"/>
  <c r="M97" i="15" s="1"/>
  <c r="X33" i="7" s="1"/>
  <c r="U34" i="22"/>
  <c r="CG40" i="22"/>
  <c r="L229" i="6"/>
  <c r="L235" i="6" s="1"/>
  <c r="K234" i="6"/>
  <c r="K100" i="6"/>
  <c r="N107" i="6" s="1"/>
  <c r="L222" i="6"/>
  <c r="T40" i="22"/>
  <c r="T41" i="22" s="1"/>
  <c r="S4" i="6"/>
  <c r="R87" i="6"/>
  <c r="V53" i="22"/>
  <c r="CJ39" i="22"/>
  <c r="Z173" i="7" s="1"/>
  <c r="W39" i="22"/>
  <c r="AA172" i="7" s="1"/>
  <c r="CE45" i="21"/>
  <c r="Y4" i="22"/>
  <c r="X3" i="22"/>
  <c r="X52" i="22"/>
  <c r="CL4" i="22"/>
  <c r="X43" i="22"/>
  <c r="X33" i="22"/>
  <c r="EV24" i="21"/>
  <c r="CH24" i="21"/>
  <c r="U24" i="21"/>
  <c r="EV5" i="21"/>
  <c r="CH5" i="21"/>
  <c r="U5" i="21"/>
  <c r="CF21" i="21"/>
  <c r="CH37" i="21"/>
  <c r="U37" i="21"/>
  <c r="EV37" i="21"/>
  <c r="Z318" i="7"/>
  <c r="Z320" i="7"/>
  <c r="AA314" i="7"/>
  <c r="Z316" i="7"/>
  <c r="Z319" i="7"/>
  <c r="AA312" i="7"/>
  <c r="AA296" i="7"/>
  <c r="AA292" i="7"/>
  <c r="Y321" i="7"/>
  <c r="Z265" i="7"/>
  <c r="Z68" i="84" s="1"/>
  <c r="Z313" i="7"/>
  <c r="AB5" i="7"/>
  <c r="AB4" i="7"/>
  <c r="M144" i="6"/>
  <c r="P151" i="6" s="1"/>
  <c r="AC6" i="7"/>
  <c r="X32" i="84" l="1"/>
  <c r="X350" i="7"/>
  <c r="X96" i="80" s="1"/>
  <c r="X27" i="84"/>
  <c r="AC18" i="86" s="1"/>
  <c r="CE50" i="21"/>
  <c r="ES50" i="21" s="1"/>
  <c r="Z174" i="7"/>
  <c r="R47" i="21"/>
  <c r="Z98" i="7"/>
  <c r="T70" i="21"/>
  <c r="AB245" i="7" s="1"/>
  <c r="ET70" i="21"/>
  <c r="CG70" i="21"/>
  <c r="Y341" i="7"/>
  <c r="Y78" i="7"/>
  <c r="CE47" i="21"/>
  <c r="Z176" i="7"/>
  <c r="AE42" i="86"/>
  <c r="AF42" i="86" s="1"/>
  <c r="Z177" i="7"/>
  <c r="Z179" i="7"/>
  <c r="V58" i="22"/>
  <c r="Z181" i="7" s="1"/>
  <c r="R44" i="21"/>
  <c r="P58" i="21"/>
  <c r="P63" i="21" s="1"/>
  <c r="Z178" i="7"/>
  <c r="R50" i="21"/>
  <c r="CF50" i="21" s="1"/>
  <c r="ET50" i="21" s="1"/>
  <c r="P51" i="21"/>
  <c r="P53" i="21" s="1"/>
  <c r="EX39" i="22"/>
  <c r="O29" i="6" s="1"/>
  <c r="R49" i="21"/>
  <c r="CF49" i="21" s="1"/>
  <c r="ET49" i="21" s="1"/>
  <c r="AD40" i="86"/>
  <c r="AD43" i="86" s="1"/>
  <c r="Z146" i="7"/>
  <c r="Z155" i="7" s="1"/>
  <c r="V57" i="22"/>
  <c r="Z158" i="7" s="1"/>
  <c r="R43" i="21"/>
  <c r="U50" i="22"/>
  <c r="P67" i="21"/>
  <c r="X304" i="7" s="1"/>
  <c r="X104" i="80" s="1"/>
  <c r="L196" i="6"/>
  <c r="M193" i="6" s="1"/>
  <c r="Y74" i="7"/>
  <c r="Y84" i="7" s="1"/>
  <c r="Z150" i="7"/>
  <c r="Q40" i="21"/>
  <c r="Q67" i="21" s="1"/>
  <c r="Y304" i="7" s="1"/>
  <c r="Q46" i="21"/>
  <c r="Y110" i="7"/>
  <c r="Y27" i="84" s="1"/>
  <c r="CG41" i="22"/>
  <c r="X226" i="7"/>
  <c r="AC55" i="86"/>
  <c r="W26" i="22"/>
  <c r="W27" i="22" s="1"/>
  <c r="K176" i="6"/>
  <c r="L173" i="6" s="1"/>
  <c r="V45" i="22"/>
  <c r="V54" i="22" s="1"/>
  <c r="V35" i="22"/>
  <c r="Z76" i="7" s="1"/>
  <c r="Z79" i="7" s="1"/>
  <c r="X143" i="7"/>
  <c r="O269" i="6"/>
  <c r="Z161" i="7" s="1"/>
  <c r="O92" i="6"/>
  <c r="O198" i="6" s="1"/>
  <c r="O276" i="6"/>
  <c r="Z185" i="7" s="1"/>
  <c r="O93" i="6"/>
  <c r="O218" i="6" s="1"/>
  <c r="O223" i="6" s="1"/>
  <c r="Q230" i="6" s="1"/>
  <c r="M183" i="6"/>
  <c r="O190" i="6" s="1"/>
  <c r="M182" i="6"/>
  <c r="N276" i="6"/>
  <c r="Y185" i="7" s="1"/>
  <c r="N93" i="6"/>
  <c r="N218" i="6" s="1"/>
  <c r="N223" i="6" s="1"/>
  <c r="P230" i="6" s="1"/>
  <c r="M169" i="6"/>
  <c r="M175" i="6" s="1"/>
  <c r="L174" i="6"/>
  <c r="N169" i="6"/>
  <c r="N175" i="6" s="1"/>
  <c r="M174" i="6"/>
  <c r="N163" i="6"/>
  <c r="P170" i="6" s="1"/>
  <c r="N162" i="6"/>
  <c r="O262" i="6"/>
  <c r="Z137" i="7" s="1"/>
  <c r="O91" i="6"/>
  <c r="O178" i="6" s="1"/>
  <c r="N209" i="6"/>
  <c r="N215" i="6" s="1"/>
  <c r="M214" i="6"/>
  <c r="N203" i="6"/>
  <c r="P210" i="6" s="1"/>
  <c r="N202" i="6"/>
  <c r="N183" i="6"/>
  <c r="P190" i="6" s="1"/>
  <c r="N182" i="6"/>
  <c r="O255" i="6"/>
  <c r="Z113" i="7" s="1"/>
  <c r="O90" i="6"/>
  <c r="O158" i="6" s="1"/>
  <c r="L216" i="6"/>
  <c r="M213" i="6" s="1"/>
  <c r="W44" i="22"/>
  <c r="AG39" i="86" s="1"/>
  <c r="W48" i="22"/>
  <c r="AA146" i="7" s="1"/>
  <c r="Y182" i="7"/>
  <c r="CG64" i="22"/>
  <c r="V258" i="7"/>
  <c r="V295" i="7" s="1"/>
  <c r="EY33" i="22"/>
  <c r="EY23" i="22"/>
  <c r="EY20" i="22"/>
  <c r="EY25" i="22"/>
  <c r="EY17" i="22"/>
  <c r="EY19" i="22"/>
  <c r="EY24" i="22"/>
  <c r="EY12" i="22"/>
  <c r="EY14" i="22"/>
  <c r="EY21" i="22"/>
  <c r="EY13" i="22"/>
  <c r="EY15" i="22"/>
  <c r="EY9" i="22"/>
  <c r="EY37" i="22" s="1"/>
  <c r="P27" i="6" s="1"/>
  <c r="EY16" i="22"/>
  <c r="EY18" i="22"/>
  <c r="EY10" i="22"/>
  <c r="EY38" i="22" s="1"/>
  <c r="P28" i="6" s="1"/>
  <c r="EY7" i="22"/>
  <c r="EY11" i="22"/>
  <c r="EY39" i="22" s="1"/>
  <c r="P29" i="6" s="1"/>
  <c r="EY8" i="22"/>
  <c r="EY22" i="22"/>
  <c r="EY6" i="22"/>
  <c r="EU64" i="22"/>
  <c r="EV64" i="22" s="1"/>
  <c r="W354" i="7"/>
  <c r="EV40" i="22"/>
  <c r="EV41" i="22" s="1"/>
  <c r="X354" i="7"/>
  <c r="EU34" i="22"/>
  <c r="L24" i="6" s="1"/>
  <c r="L241" i="6" s="1"/>
  <c r="Q62" i="21"/>
  <c r="EW35" i="22"/>
  <c r="CK37" i="22"/>
  <c r="AA125" i="7" s="1"/>
  <c r="CK38" i="22"/>
  <c r="AA149" i="7" s="1"/>
  <c r="CK26" i="22"/>
  <c r="CK27" i="22" s="1"/>
  <c r="CK36" i="22"/>
  <c r="AA101" i="7" s="1"/>
  <c r="CL33" i="22"/>
  <c r="EZ4" i="22"/>
  <c r="EX26" i="22"/>
  <c r="EW29" i="22"/>
  <c r="EW62" i="22" s="1"/>
  <c r="EX63" i="22" s="1"/>
  <c r="CJ27" i="22"/>
  <c r="X33" i="84"/>
  <c r="Y143" i="7"/>
  <c r="X22" i="22"/>
  <c r="CL22" i="22" s="1"/>
  <c r="X23" i="22"/>
  <c r="CL23" i="22" s="1"/>
  <c r="X24" i="22"/>
  <c r="CL24" i="22" s="1"/>
  <c r="X20" i="22"/>
  <c r="CL20" i="22" s="1"/>
  <c r="X25" i="22"/>
  <c r="CL25" i="22" s="1"/>
  <c r="X16" i="22"/>
  <c r="X19" i="22"/>
  <c r="CL19" i="22" s="1"/>
  <c r="X13" i="22"/>
  <c r="CL13" i="22" s="1"/>
  <c r="X11" i="22"/>
  <c r="CL11" i="22" s="1"/>
  <c r="X9" i="22"/>
  <c r="CL9" i="22" s="1"/>
  <c r="X7" i="22"/>
  <c r="X17" i="22"/>
  <c r="CL17" i="22" s="1"/>
  <c r="X21" i="22"/>
  <c r="X8" i="22"/>
  <c r="CL8" i="22" s="1"/>
  <c r="X15" i="22"/>
  <c r="CL15" i="22" s="1"/>
  <c r="X6" i="22"/>
  <c r="CL6" i="22" s="1"/>
  <c r="X18" i="22"/>
  <c r="CL18" i="22" s="1"/>
  <c r="X14" i="22"/>
  <c r="CL14" i="22" s="1"/>
  <c r="X12" i="22"/>
  <c r="CL12" i="22" s="1"/>
  <c r="X10" i="22"/>
  <c r="CL10" i="22" s="1"/>
  <c r="AN54" i="80"/>
  <c r="AN72" i="84"/>
  <c r="AM317" i="7"/>
  <c r="AN270" i="7"/>
  <c r="Y32" i="84"/>
  <c r="O102" i="15"/>
  <c r="Z38" i="7" s="1"/>
  <c r="O103" i="15"/>
  <c r="Z39" i="7" s="1"/>
  <c r="O101" i="15"/>
  <c r="Z37" i="7" s="1"/>
  <c r="O104" i="15"/>
  <c r="Z40" i="7" s="1"/>
  <c r="Y86" i="7"/>
  <c r="Y85" i="7"/>
  <c r="Y350" i="7" s="1"/>
  <c r="Y96" i="80" s="1"/>
  <c r="Z110" i="7"/>
  <c r="Z109" i="7"/>
  <c r="Z133" i="7"/>
  <c r="Z134" i="7"/>
  <c r="O106" i="15"/>
  <c r="Z42" i="7" s="1"/>
  <c r="O105" i="15"/>
  <c r="Z41" i="7" s="1"/>
  <c r="W92" i="80"/>
  <c r="AA176" i="7"/>
  <c r="AA177" i="7"/>
  <c r="AA179" i="7"/>
  <c r="AA180" i="7"/>
  <c r="AA178" i="7"/>
  <c r="EU7" i="21"/>
  <c r="EU71" i="21" s="1"/>
  <c r="Y167" i="7"/>
  <c r="Y37" i="84"/>
  <c r="Y38" i="84" s="1"/>
  <c r="X346" i="7"/>
  <c r="X21" i="80"/>
  <c r="X347" i="7"/>
  <c r="X93" i="80" s="1"/>
  <c r="AA128" i="7"/>
  <c r="AA130" i="7"/>
  <c r="AA131" i="7"/>
  <c r="AA132" i="7"/>
  <c r="AA129" i="7"/>
  <c r="Z104" i="7"/>
  <c r="Z105" i="7"/>
  <c r="Z106" i="7"/>
  <c r="Z107" i="7"/>
  <c r="Z108" i="7"/>
  <c r="Y80" i="7"/>
  <c r="Y83" i="7"/>
  <c r="Y348" i="7" s="1"/>
  <c r="Y94" i="80" s="1"/>
  <c r="X22" i="80"/>
  <c r="X349" i="7"/>
  <c r="X95" i="80" s="1"/>
  <c r="AN75" i="84"/>
  <c r="AN57" i="80"/>
  <c r="W30" i="22"/>
  <c r="W36" i="22"/>
  <c r="AA100" i="7" s="1"/>
  <c r="AA102" i="7" s="1"/>
  <c r="W46" i="22"/>
  <c r="AG41" i="86" s="1"/>
  <c r="CC61" i="21"/>
  <c r="EQ43" i="21"/>
  <c r="EQ61" i="21" s="1"/>
  <c r="CD43" i="21"/>
  <c r="CL21" i="22"/>
  <c r="CL16" i="22"/>
  <c r="EQ41" i="21"/>
  <c r="EQ59" i="21" s="1"/>
  <c r="CC59" i="21"/>
  <c r="CD41" i="21"/>
  <c r="CD44" i="21"/>
  <c r="EQ44" i="21"/>
  <c r="EQ62" i="21" s="1"/>
  <c r="CC62" i="21"/>
  <c r="EQ39" i="21"/>
  <c r="EQ57" i="21" s="1"/>
  <c r="CC57" i="21"/>
  <c r="CD39" i="21"/>
  <c r="Y88" i="80"/>
  <c r="U66" i="21"/>
  <c r="U56" i="21"/>
  <c r="CH56" i="21"/>
  <c r="CH66" i="21"/>
  <c r="EV66" i="21"/>
  <c r="EV56" i="21"/>
  <c r="AI56" i="86"/>
  <c r="AK56" i="86"/>
  <c r="AD32" i="86"/>
  <c r="Z221" i="7"/>
  <c r="AC17" i="86"/>
  <c r="AB17" i="86"/>
  <c r="W91" i="80"/>
  <c r="Z85" i="80"/>
  <c r="Z86" i="80"/>
  <c r="Z105" i="80"/>
  <c r="AA151" i="7"/>
  <c r="AA150" i="7"/>
  <c r="AA175" i="7"/>
  <c r="AA174" i="7"/>
  <c r="AA126" i="7"/>
  <c r="AA127" i="7"/>
  <c r="AB301" i="7"/>
  <c r="AB240" i="7"/>
  <c r="AB241" i="7"/>
  <c r="AA242" i="7"/>
  <c r="O100" i="15"/>
  <c r="Z36" i="7" s="1"/>
  <c r="Z219" i="7"/>
  <c r="Y31" i="84"/>
  <c r="X345" i="7"/>
  <c r="Z31" i="84"/>
  <c r="Z222" i="7"/>
  <c r="Z224" i="7"/>
  <c r="S50" i="21"/>
  <c r="S44" i="21"/>
  <c r="S48" i="21"/>
  <c r="S42" i="21"/>
  <c r="Y41" i="84"/>
  <c r="AD20" i="86" s="1"/>
  <c r="Y26" i="84"/>
  <c r="Y343" i="7"/>
  <c r="X21" i="84"/>
  <c r="AC14" i="86" s="1"/>
  <c r="BL50" i="80"/>
  <c r="BL68" i="84"/>
  <c r="Y91" i="84"/>
  <c r="Y73" i="80"/>
  <c r="AN56" i="80"/>
  <c r="Z50" i="80"/>
  <c r="AO269" i="7"/>
  <c r="AP71" i="84" s="1"/>
  <c r="AO53" i="80"/>
  <c r="AN55" i="80"/>
  <c r="N96" i="15"/>
  <c r="Y32" i="7" s="1"/>
  <c r="M99" i="15"/>
  <c r="X35" i="7" s="1"/>
  <c r="M98" i="15"/>
  <c r="X34" i="7" s="1"/>
  <c r="X20" i="80"/>
  <c r="AF3" i="15"/>
  <c r="AE186" i="15"/>
  <c r="AE70" i="15"/>
  <c r="AE250" i="15"/>
  <c r="AE48" i="15"/>
  <c r="AE122" i="15"/>
  <c r="AE26" i="15"/>
  <c r="EU9" i="21"/>
  <c r="EU15" i="21"/>
  <c r="EU73" i="21" s="1"/>
  <c r="CG73" i="21"/>
  <c r="EU16" i="21"/>
  <c r="EU74" i="21" s="1"/>
  <c r="CG74" i="21"/>
  <c r="EU14" i="21"/>
  <c r="EU72" i="21" s="1"/>
  <c r="CG72" i="21"/>
  <c r="ET21" i="21"/>
  <c r="CH17" i="21"/>
  <c r="EV17" i="21" s="1"/>
  <c r="CH13" i="21"/>
  <c r="EV13" i="21" s="1"/>
  <c r="CH16" i="21"/>
  <c r="CH19" i="21"/>
  <c r="EV19" i="21" s="1"/>
  <c r="CH14" i="21"/>
  <c r="CH12" i="21"/>
  <c r="CH10" i="21"/>
  <c r="EV10" i="21" s="1"/>
  <c r="CH20" i="21"/>
  <c r="EV20" i="21" s="1"/>
  <c r="CH11" i="21"/>
  <c r="EV11" i="21" s="1"/>
  <c r="CH8" i="21"/>
  <c r="EV8" i="21" s="1"/>
  <c r="CH7" i="21"/>
  <c r="CH9" i="21"/>
  <c r="CH15" i="21"/>
  <c r="U18" i="21"/>
  <c r="U20" i="21"/>
  <c r="U17" i="21"/>
  <c r="U19" i="21"/>
  <c r="U16" i="21"/>
  <c r="U74" i="21" s="1"/>
  <c r="AC302" i="7" s="1"/>
  <c r="U9" i="21"/>
  <c r="U8" i="21"/>
  <c r="U10" i="21"/>
  <c r="U14" i="21"/>
  <c r="U72" i="21" s="1"/>
  <c r="U12" i="21"/>
  <c r="U15" i="21"/>
  <c r="U73" i="21" s="1"/>
  <c r="U13" i="21"/>
  <c r="U7" i="21"/>
  <c r="U71" i="21" s="1"/>
  <c r="U11" i="21"/>
  <c r="CI11" i="21" s="1"/>
  <c r="T21" i="21"/>
  <c r="CH18" i="21"/>
  <c r="EV18" i="21" s="1"/>
  <c r="ER60" i="21"/>
  <c r="CF42" i="21"/>
  <c r="ET42" i="21" s="1"/>
  <c r="V29" i="22"/>
  <c r="CF48" i="21"/>
  <c r="ET48" i="21" s="1"/>
  <c r="CE60" i="21"/>
  <c r="R60" i="21"/>
  <c r="X37" i="22"/>
  <c r="AB124" i="7" s="1"/>
  <c r="X47" i="22"/>
  <c r="AB122" i="7" s="1"/>
  <c r="W56" i="22"/>
  <c r="ES48" i="21"/>
  <c r="ES60" i="21" s="1"/>
  <c r="BJ314" i="7"/>
  <c r="BK313" i="7"/>
  <c r="BJ265" i="7"/>
  <c r="Y342" i="7"/>
  <c r="Y344" i="7"/>
  <c r="AN271" i="7"/>
  <c r="AO73" i="84" s="1"/>
  <c r="AN273" i="7"/>
  <c r="AO74" i="84"/>
  <c r="R59" i="21"/>
  <c r="T69" i="21"/>
  <c r="AB303" i="7" s="1"/>
  <c r="R57" i="21"/>
  <c r="ES45" i="21"/>
  <c r="ET69" i="21"/>
  <c r="CG69" i="21"/>
  <c r="CJ35" i="22"/>
  <c r="Z77" i="7" s="1"/>
  <c r="X44" i="22"/>
  <c r="O76" i="21"/>
  <c r="U59" i="22"/>
  <c r="X46" i="22"/>
  <c r="L100" i="6"/>
  <c r="O107" i="6" s="1"/>
  <c r="M229" i="6"/>
  <c r="M235" i="6" s="1"/>
  <c r="L234" i="6"/>
  <c r="U40" i="22"/>
  <c r="U41" i="22" s="1"/>
  <c r="M222" i="6"/>
  <c r="CI34" i="22"/>
  <c r="N97" i="15" s="1"/>
  <c r="Y33" i="7" s="1"/>
  <c r="V34" i="22"/>
  <c r="W45" i="22"/>
  <c r="CH40" i="22"/>
  <c r="CH41" i="22" s="1"/>
  <c r="CF47" i="21"/>
  <c r="ET47" i="21" s="1"/>
  <c r="T4" i="6"/>
  <c r="S87" i="6"/>
  <c r="ES47" i="21"/>
  <c r="Z4" i="22"/>
  <c r="AL56" i="86" s="1"/>
  <c r="Y3" i="22"/>
  <c r="Y52" i="22"/>
  <c r="CM4" i="22"/>
  <c r="Y43" i="22"/>
  <c r="Y33" i="22"/>
  <c r="CK39" i="22"/>
  <c r="AA173" i="7" s="1"/>
  <c r="W58" i="22"/>
  <c r="CF45" i="21"/>
  <c r="CG21" i="21"/>
  <c r="V24" i="21"/>
  <c r="CI24" i="21"/>
  <c r="EW24" i="21"/>
  <c r="CI37" i="21"/>
  <c r="V37" i="21"/>
  <c r="EW37" i="21"/>
  <c r="V5" i="21"/>
  <c r="EW5" i="21"/>
  <c r="CI5" i="21"/>
  <c r="AA319" i="7"/>
  <c r="Z321" i="7"/>
  <c r="AA320" i="7"/>
  <c r="AB314" i="7"/>
  <c r="AA316" i="7"/>
  <c r="AA318" i="7"/>
  <c r="AB296" i="7"/>
  <c r="AB292" i="7"/>
  <c r="AA313" i="7"/>
  <c r="AA265" i="7"/>
  <c r="AA68" i="84" s="1"/>
  <c r="AC5" i="7"/>
  <c r="AC4" i="7"/>
  <c r="N144" i="6"/>
  <c r="Q151" i="6" s="1"/>
  <c r="AD6" i="7"/>
  <c r="AB306" i="7" l="1"/>
  <c r="X28" i="84"/>
  <c r="AD55" i="86"/>
  <c r="Y220" i="7"/>
  <c r="Y225" i="7" s="1"/>
  <c r="W29" i="22"/>
  <c r="Y339" i="7"/>
  <c r="W35" i="22"/>
  <c r="AA76" i="7" s="1"/>
  <c r="AA78" i="7" s="1"/>
  <c r="Y82" i="7"/>
  <c r="Y347" i="7" s="1"/>
  <c r="Y93" i="80" s="1"/>
  <c r="Y81" i="7"/>
  <c r="Y346" i="7" s="1"/>
  <c r="EU70" i="21"/>
  <c r="P64" i="21"/>
  <c r="U70" i="21"/>
  <c r="X26" i="22"/>
  <c r="X27" i="22" s="1"/>
  <c r="X29" i="22" s="1"/>
  <c r="EY36" i="22"/>
  <c r="P26" i="6" s="1"/>
  <c r="Z182" i="7"/>
  <c r="Q58" i="21"/>
  <c r="Q63" i="21" s="1"/>
  <c r="Z154" i="7"/>
  <c r="CK29" i="22"/>
  <c r="CK62" i="22" s="1"/>
  <c r="Z152" i="7"/>
  <c r="Z36" i="84" s="1"/>
  <c r="R61" i="21"/>
  <c r="R46" i="21"/>
  <c r="R62" i="21"/>
  <c r="Z341" i="7"/>
  <c r="Y226" i="7"/>
  <c r="Z74" i="7"/>
  <c r="Z83" i="7" s="1"/>
  <c r="Z348" i="7" s="1"/>
  <c r="Z94" i="80" s="1"/>
  <c r="Z223" i="7"/>
  <c r="Z153" i="7"/>
  <c r="Z156" i="7"/>
  <c r="Z157" i="7"/>
  <c r="Q68" i="21"/>
  <c r="Y305" i="7" s="1"/>
  <c r="Y104" i="80" s="1"/>
  <c r="R40" i="21"/>
  <c r="R67" i="21" s="1"/>
  <c r="Z304" i="7" s="1"/>
  <c r="AE40" i="86"/>
  <c r="AF40" i="86" s="1"/>
  <c r="V50" i="22"/>
  <c r="P75" i="21"/>
  <c r="P76" i="21" s="1"/>
  <c r="Y351" i="7"/>
  <c r="Y97" i="80" s="1"/>
  <c r="Q51" i="21"/>
  <c r="Q53" i="21" s="1"/>
  <c r="L176" i="6"/>
  <c r="M173" i="6" s="1"/>
  <c r="Z78" i="7"/>
  <c r="Z343" i="7" s="1"/>
  <c r="S45" i="21"/>
  <c r="CG45" i="21" s="1"/>
  <c r="W53" i="22"/>
  <c r="P106" i="15" s="1"/>
  <c r="AA42" i="7" s="1"/>
  <c r="S39" i="21"/>
  <c r="P95" i="15"/>
  <c r="P102" i="15" s="1"/>
  <c r="AA38" i="7" s="1"/>
  <c r="AA30" i="7"/>
  <c r="AA219" i="7" s="1"/>
  <c r="W57" i="22"/>
  <c r="AA158" i="7" s="1"/>
  <c r="S43" i="21"/>
  <c r="AG42" i="86"/>
  <c r="S49" i="21"/>
  <c r="CG49" i="21" s="1"/>
  <c r="EU49" i="21" s="1"/>
  <c r="M216" i="6"/>
  <c r="N213" i="6" s="1"/>
  <c r="W55" i="22"/>
  <c r="AA109" i="7" s="1"/>
  <c r="CL7" i="22"/>
  <c r="M176" i="6"/>
  <c r="N173" i="6" s="1"/>
  <c r="O189" i="6"/>
  <c r="O195" i="6" s="1"/>
  <c r="N194" i="6"/>
  <c r="O169" i="6"/>
  <c r="O175" i="6" s="1"/>
  <c r="N174" i="6"/>
  <c r="N189" i="6"/>
  <c r="N195" i="6" s="1"/>
  <c r="M194" i="6"/>
  <c r="M196" i="6" s="1"/>
  <c r="N193" i="6" s="1"/>
  <c r="P262" i="6"/>
  <c r="AA137" i="7" s="1"/>
  <c r="P91" i="6"/>
  <c r="P178" i="6" s="1"/>
  <c r="O209" i="6"/>
  <c r="O215" i="6" s="1"/>
  <c r="N214" i="6"/>
  <c r="N25" i="6"/>
  <c r="N248" i="6" s="1"/>
  <c r="Y89" i="7" s="1"/>
  <c r="Y354" i="7" s="1"/>
  <c r="O203" i="6"/>
  <c r="Q210" i="6" s="1"/>
  <c r="O202" i="6"/>
  <c r="P255" i="6"/>
  <c r="AA113" i="7" s="1"/>
  <c r="P90" i="6"/>
  <c r="P158" i="6" s="1"/>
  <c r="P276" i="6"/>
  <c r="AA185" i="7" s="1"/>
  <c r="P93" i="6"/>
  <c r="P218" i="6" s="1"/>
  <c r="P223" i="6" s="1"/>
  <c r="R230" i="6" s="1"/>
  <c r="O163" i="6"/>
  <c r="Q170" i="6" s="1"/>
  <c r="O162" i="6"/>
  <c r="O183" i="6"/>
  <c r="Q190" i="6" s="1"/>
  <c r="O182" i="6"/>
  <c r="P269" i="6"/>
  <c r="AA161" i="7" s="1"/>
  <c r="P92" i="6"/>
  <c r="P198" i="6" s="1"/>
  <c r="X49" i="22"/>
  <c r="AB170" i="7" s="1"/>
  <c r="AB176" i="7" s="1"/>
  <c r="EZ33" i="22"/>
  <c r="EZ23" i="22"/>
  <c r="EZ20" i="22"/>
  <c r="EZ25" i="22"/>
  <c r="EZ22" i="22"/>
  <c r="EZ24" i="22"/>
  <c r="EZ14" i="22"/>
  <c r="EZ18" i="22"/>
  <c r="EZ12" i="22"/>
  <c r="EZ6" i="22"/>
  <c r="EZ19" i="22"/>
  <c r="EZ16" i="22"/>
  <c r="EZ21" i="22"/>
  <c r="EZ13" i="22"/>
  <c r="EZ8" i="22"/>
  <c r="EZ7" i="22"/>
  <c r="EZ11" i="22"/>
  <c r="EZ10" i="22"/>
  <c r="EZ38" i="22" s="1"/>
  <c r="Q28" i="6" s="1"/>
  <c r="EZ17" i="22"/>
  <c r="EZ15" i="22"/>
  <c r="EZ9" i="22"/>
  <c r="EZ37" i="22" s="1"/>
  <c r="Q27" i="6" s="1"/>
  <c r="CH64" i="22"/>
  <c r="W258" i="7"/>
  <c r="W295" i="7" s="1"/>
  <c r="EU40" i="22"/>
  <c r="EU41" i="22" s="1"/>
  <c r="EW40" i="22"/>
  <c r="EW41" i="22" s="1"/>
  <c r="EX35" i="22"/>
  <c r="EW64" i="22"/>
  <c r="AD18" i="86"/>
  <c r="Z143" i="7"/>
  <c r="X39" i="22"/>
  <c r="AB172" i="7" s="1"/>
  <c r="AB175" i="7" s="1"/>
  <c r="CL38" i="22"/>
  <c r="AB149" i="7" s="1"/>
  <c r="AH39" i="86"/>
  <c r="AB30" i="7"/>
  <c r="CJ29" i="22"/>
  <c r="CJ62" i="22" s="1"/>
  <c r="CL26" i="22"/>
  <c r="EY26" i="22"/>
  <c r="EY27" i="22" s="1"/>
  <c r="EY34" i="22" s="1"/>
  <c r="P24" i="6" s="1"/>
  <c r="P241" i="6" s="1"/>
  <c r="CM33" i="22"/>
  <c r="FA4" i="22"/>
  <c r="EX27" i="22"/>
  <c r="EX29" i="22" s="1"/>
  <c r="EX62" i="22" s="1"/>
  <c r="EY63" i="22" s="1"/>
  <c r="Y33" i="84"/>
  <c r="X35" i="22"/>
  <c r="AB76" i="7" s="1"/>
  <c r="AB78" i="7" s="1"/>
  <c r="X48" i="22"/>
  <c r="T43" i="21" s="1"/>
  <c r="X38" i="22"/>
  <c r="AB148" i="7" s="1"/>
  <c r="AB151" i="7" s="1"/>
  <c r="Y25" i="22"/>
  <c r="CM25" i="22" s="1"/>
  <c r="Y23" i="22"/>
  <c r="CM23" i="22" s="1"/>
  <c r="Y20" i="22"/>
  <c r="Y24" i="22"/>
  <c r="CM24" i="22" s="1"/>
  <c r="Y22" i="22"/>
  <c r="CM22" i="22" s="1"/>
  <c r="Y21" i="22"/>
  <c r="CM21" i="22" s="1"/>
  <c r="Y19" i="22"/>
  <c r="CM19" i="22" s="1"/>
  <c r="Y13" i="22"/>
  <c r="CM13" i="22" s="1"/>
  <c r="Y11" i="22"/>
  <c r="CM11" i="22" s="1"/>
  <c r="Y17" i="22"/>
  <c r="CM17" i="22" s="1"/>
  <c r="Y15" i="22"/>
  <c r="CM15" i="22" s="1"/>
  <c r="Y14" i="22"/>
  <c r="CM14" i="22" s="1"/>
  <c r="Y16" i="22"/>
  <c r="CM16" i="22" s="1"/>
  <c r="Y18" i="22"/>
  <c r="CM18" i="22" s="1"/>
  <c r="Y10" i="22"/>
  <c r="CM10" i="22" s="1"/>
  <c r="Y12" i="22"/>
  <c r="CM12" i="22" s="1"/>
  <c r="CM36" i="22" s="1"/>
  <c r="AC101" i="7" s="1"/>
  <c r="Y9" i="22"/>
  <c r="Y7" i="22"/>
  <c r="Y8" i="22"/>
  <c r="CM8" i="22" s="1"/>
  <c r="Y6" i="22"/>
  <c r="CM6" i="22" s="1"/>
  <c r="AO72" i="84"/>
  <c r="AO54" i="80"/>
  <c r="AO270" i="7"/>
  <c r="AN317" i="7"/>
  <c r="Z32" i="84"/>
  <c r="Z33" i="84" s="1"/>
  <c r="AA98" i="7"/>
  <c r="AA106" i="7" s="1"/>
  <c r="AA182" i="7"/>
  <c r="AA181" i="7"/>
  <c r="V59" i="22"/>
  <c r="Z86" i="7"/>
  <c r="Z85" i="7"/>
  <c r="S41" i="21"/>
  <c r="AA133" i="7"/>
  <c r="AA134" i="7"/>
  <c r="S47" i="21"/>
  <c r="X92" i="80"/>
  <c r="Z27" i="84"/>
  <c r="AB128" i="7"/>
  <c r="AB129" i="7"/>
  <c r="AB132" i="7"/>
  <c r="AB130" i="7"/>
  <c r="AB131" i="7"/>
  <c r="AA152" i="7"/>
  <c r="AA36" i="84" s="1"/>
  <c r="AA154" i="7"/>
  <c r="AA156" i="7"/>
  <c r="AA153" i="7"/>
  <c r="AA155" i="7"/>
  <c r="Y22" i="80"/>
  <c r="Y349" i="7"/>
  <c r="Y95" i="80" s="1"/>
  <c r="AA103" i="7"/>
  <c r="AO75" i="84"/>
  <c r="AO57" i="80"/>
  <c r="X36" i="22"/>
  <c r="AB100" i="7" s="1"/>
  <c r="AB103" i="7" s="1"/>
  <c r="X30" i="22"/>
  <c r="ER44" i="21"/>
  <c r="ER62" i="21" s="1"/>
  <c r="CD62" i="21"/>
  <c r="CE44" i="21"/>
  <c r="CM20" i="22"/>
  <c r="CE41" i="21"/>
  <c r="ER41" i="21"/>
  <c r="ER59" i="21" s="1"/>
  <c r="CD59" i="21"/>
  <c r="ER39" i="21"/>
  <c r="ER57" i="21" s="1"/>
  <c r="CD57" i="21"/>
  <c r="CE39" i="21"/>
  <c r="CD61" i="21"/>
  <c r="CE43" i="21"/>
  <c r="ER43" i="21"/>
  <c r="ER61" i="21" s="1"/>
  <c r="EU21" i="21"/>
  <c r="CI56" i="21"/>
  <c r="CI66" i="21"/>
  <c r="EW66" i="21"/>
  <c r="EW56" i="21"/>
  <c r="V66" i="21"/>
  <c r="V56" i="21"/>
  <c r="AE32" i="86"/>
  <c r="AF32" i="86" s="1"/>
  <c r="Y28" i="84"/>
  <c r="AD17" i="86"/>
  <c r="AB98" i="7"/>
  <c r="AH41" i="86"/>
  <c r="AA74" i="7"/>
  <c r="AG40" i="86"/>
  <c r="X91" i="80"/>
  <c r="Z88" i="80"/>
  <c r="AA85" i="80"/>
  <c r="AA86" i="80"/>
  <c r="AA105" i="80"/>
  <c r="AB126" i="7"/>
  <c r="AB127" i="7"/>
  <c r="AC301" i="7"/>
  <c r="AC240" i="7"/>
  <c r="AB242" i="7"/>
  <c r="AC241" i="7"/>
  <c r="AC245" i="7"/>
  <c r="AC306" i="7"/>
  <c r="AA223" i="7"/>
  <c r="AA31" i="84"/>
  <c r="AA222" i="7"/>
  <c r="AA224" i="7"/>
  <c r="Q95" i="15"/>
  <c r="T45" i="21"/>
  <c r="T39" i="21"/>
  <c r="Z41" i="84"/>
  <c r="S46" i="21"/>
  <c r="S40" i="21"/>
  <c r="T47" i="21"/>
  <c r="T41" i="21"/>
  <c r="T48" i="21"/>
  <c r="T42" i="21"/>
  <c r="Z26" i="84"/>
  <c r="BM50" i="80"/>
  <c r="BM68" i="84"/>
  <c r="Y345" i="7"/>
  <c r="Y21" i="84"/>
  <c r="AP269" i="7"/>
  <c r="AR71" i="84" s="1"/>
  <c r="AP53" i="80"/>
  <c r="AQ53" i="80" s="1"/>
  <c r="AA50" i="80"/>
  <c r="AO56" i="80"/>
  <c r="Z91" i="84"/>
  <c r="Z73" i="80"/>
  <c r="AO55" i="80"/>
  <c r="O96" i="15"/>
  <c r="Z32" i="7" s="1"/>
  <c r="N98" i="15"/>
  <c r="Y34" i="7" s="1"/>
  <c r="N99" i="15"/>
  <c r="Y35" i="7" s="1"/>
  <c r="Y20" i="80"/>
  <c r="AG3" i="15"/>
  <c r="AF186" i="15"/>
  <c r="AF70" i="15"/>
  <c r="AF26" i="15"/>
  <c r="AF250" i="15"/>
  <c r="AF122" i="15"/>
  <c r="AF48" i="15"/>
  <c r="EV7" i="21"/>
  <c r="EV71" i="21" s="1"/>
  <c r="CH71" i="21"/>
  <c r="EV9" i="21"/>
  <c r="CH70" i="21"/>
  <c r="EV15" i="21"/>
  <c r="EV73" i="21" s="1"/>
  <c r="CH73" i="21"/>
  <c r="EV14" i="21"/>
  <c r="EV72" i="21" s="1"/>
  <c r="CH72" i="21"/>
  <c r="EV16" i="21"/>
  <c r="EV74" i="21" s="1"/>
  <c r="CH74" i="21"/>
  <c r="CI12" i="21"/>
  <c r="EW12" i="21" s="1"/>
  <c r="GT12" i="21" s="1"/>
  <c r="EV12" i="21"/>
  <c r="CI13" i="21"/>
  <c r="EW13" i="21" s="1"/>
  <c r="GT13" i="21" s="1"/>
  <c r="CI16" i="21"/>
  <c r="CI14" i="21"/>
  <c r="CI19" i="21"/>
  <c r="EW19" i="21" s="1"/>
  <c r="GT19" i="21" s="1"/>
  <c r="CI10" i="21"/>
  <c r="EW10" i="21" s="1"/>
  <c r="GT10" i="21" s="1"/>
  <c r="CI17" i="21"/>
  <c r="EW17" i="21" s="1"/>
  <c r="GT17" i="21" s="1"/>
  <c r="EW11" i="21"/>
  <c r="GT11" i="21" s="1"/>
  <c r="CI20" i="21"/>
  <c r="EW20" i="21" s="1"/>
  <c r="GT20" i="21" s="1"/>
  <c r="CI8" i="21"/>
  <c r="EW8" i="21" s="1"/>
  <c r="GT8" i="21" s="1"/>
  <c r="U21" i="21"/>
  <c r="V20" i="21"/>
  <c r="V17" i="21"/>
  <c r="V18" i="21"/>
  <c r="V14" i="21"/>
  <c r="V72" i="21" s="1"/>
  <c r="V10" i="21"/>
  <c r="V12" i="21"/>
  <c r="V19" i="21"/>
  <c r="V16" i="21"/>
  <c r="V74" i="21" s="1"/>
  <c r="AD302" i="7" s="1"/>
  <c r="V7" i="21"/>
  <c r="V71" i="21" s="1"/>
  <c r="V13" i="21"/>
  <c r="V15" i="21"/>
  <c r="V73" i="21" s="1"/>
  <c r="V8" i="21"/>
  <c r="V11" i="21"/>
  <c r="V9" i="21"/>
  <c r="CI15" i="21"/>
  <c r="CI73" i="21" s="1"/>
  <c r="CI7" i="21"/>
  <c r="CI18" i="21"/>
  <c r="CI9" i="21"/>
  <c r="CF60" i="21"/>
  <c r="CM9" i="22"/>
  <c r="ET60" i="21"/>
  <c r="Y47" i="22"/>
  <c r="AC122" i="7" s="1"/>
  <c r="Y37" i="22"/>
  <c r="AC124" i="7" s="1"/>
  <c r="CG48" i="21"/>
  <c r="X56" i="22"/>
  <c r="S60" i="21"/>
  <c r="CG42" i="21"/>
  <c r="EU42" i="21" s="1"/>
  <c r="BK314" i="7"/>
  <c r="BL313" i="7"/>
  <c r="BK265" i="7"/>
  <c r="Z342" i="7"/>
  <c r="Z344" i="7"/>
  <c r="AO271" i="7"/>
  <c r="AP73" i="84" s="1"/>
  <c r="AO273" i="7"/>
  <c r="AP74" i="84"/>
  <c r="S62" i="21"/>
  <c r="U69" i="21"/>
  <c r="AC303" i="7" s="1"/>
  <c r="EU69" i="21"/>
  <c r="CH69" i="21"/>
  <c r="ET45" i="21"/>
  <c r="R68" i="21"/>
  <c r="Z305" i="7" s="1"/>
  <c r="CK35" i="22"/>
  <c r="AA77" i="7" s="1"/>
  <c r="Y46" i="22"/>
  <c r="W50" i="22"/>
  <c r="W54" i="22"/>
  <c r="Y49" i="22"/>
  <c r="AC170" i="7" s="1"/>
  <c r="W34" i="22"/>
  <c r="V40" i="22"/>
  <c r="V41" i="22" s="1"/>
  <c r="CJ34" i="22"/>
  <c r="O97" i="15" s="1"/>
  <c r="Z33" i="7" s="1"/>
  <c r="CI40" i="22"/>
  <c r="CI41" i="22" s="1"/>
  <c r="N222" i="6"/>
  <c r="M234" i="6"/>
  <c r="N229" i="6"/>
  <c r="N235" i="6" s="1"/>
  <c r="M100" i="6"/>
  <c r="P107" i="6" s="1"/>
  <c r="X45" i="22"/>
  <c r="X55" i="22"/>
  <c r="CL37" i="22"/>
  <c r="AB125" i="7" s="1"/>
  <c r="CL36" i="22"/>
  <c r="AB101" i="7" s="1"/>
  <c r="Y36" i="22"/>
  <c r="AC100" i="7" s="1"/>
  <c r="U4" i="6"/>
  <c r="T87" i="6"/>
  <c r="AA4" i="22"/>
  <c r="AM56" i="86" s="1"/>
  <c r="Z3" i="22"/>
  <c r="Z52" i="22"/>
  <c r="CN4" i="22"/>
  <c r="Z43" i="22"/>
  <c r="Z33" i="22"/>
  <c r="CG50" i="21"/>
  <c r="CL39" i="22"/>
  <c r="AB173" i="7" s="1"/>
  <c r="X53" i="22"/>
  <c r="EX5" i="21"/>
  <c r="W5" i="21"/>
  <c r="CJ5" i="21"/>
  <c r="EX37" i="21"/>
  <c r="W37" i="21"/>
  <c r="CJ37" i="21"/>
  <c r="CH21" i="21"/>
  <c r="W24" i="21"/>
  <c r="CJ24" i="21"/>
  <c r="EX24" i="21"/>
  <c r="AC312" i="7"/>
  <c r="AB319" i="7"/>
  <c r="AB312" i="7"/>
  <c r="AB318" i="7"/>
  <c r="AB316" i="7"/>
  <c r="AB320" i="7"/>
  <c r="AC296" i="7"/>
  <c r="AB313" i="7"/>
  <c r="AB265" i="7"/>
  <c r="AB68" i="84" s="1"/>
  <c r="AA321" i="7"/>
  <c r="AC292" i="7"/>
  <c r="AD4" i="7"/>
  <c r="AD5" i="7"/>
  <c r="O144" i="6"/>
  <c r="R151" i="6" s="1"/>
  <c r="AE6" i="7"/>
  <c r="Z84" i="7" l="1"/>
  <c r="Z81" i="7"/>
  <c r="Z82" i="7"/>
  <c r="Z220" i="7"/>
  <c r="Y26" i="22"/>
  <c r="Y27" i="22" s="1"/>
  <c r="AE20" i="86"/>
  <c r="AF20" i="86" s="1"/>
  <c r="Z339" i="7"/>
  <c r="Z80" i="7"/>
  <c r="P100" i="15"/>
  <c r="AA36" i="7" s="1"/>
  <c r="Y21" i="80"/>
  <c r="Z351" i="7"/>
  <c r="Z97" i="80" s="1"/>
  <c r="AA79" i="7"/>
  <c r="AA344" i="7" s="1"/>
  <c r="Z225" i="7"/>
  <c r="Z226" i="7" s="1"/>
  <c r="AA341" i="7"/>
  <c r="AA110" i="7"/>
  <c r="EV70" i="21"/>
  <c r="V70" i="21"/>
  <c r="EZ36" i="22"/>
  <c r="Q26" i="6" s="1"/>
  <c r="Z350" i="7"/>
  <c r="Z96" i="80" s="1"/>
  <c r="Q75" i="21"/>
  <c r="Q76" i="21" s="1"/>
  <c r="AA157" i="7"/>
  <c r="AE43" i="86"/>
  <c r="AE55" i="86" s="1"/>
  <c r="P105" i="15"/>
  <c r="AA41" i="7" s="1"/>
  <c r="Z167" i="7"/>
  <c r="Z37" i="84"/>
  <c r="Z38" i="84" s="1"/>
  <c r="Q64" i="21"/>
  <c r="R51" i="21"/>
  <c r="R53" i="21" s="1"/>
  <c r="AB174" i="7"/>
  <c r="R58" i="21"/>
  <c r="R63" i="21" s="1"/>
  <c r="S57" i="21"/>
  <c r="Y39" i="22"/>
  <c r="AC172" i="7" s="1"/>
  <c r="AC175" i="7" s="1"/>
  <c r="T44" i="21"/>
  <c r="P103" i="15"/>
  <c r="AA39" i="7" s="1"/>
  <c r="P104" i="15"/>
  <c r="AA40" i="7" s="1"/>
  <c r="P101" i="15"/>
  <c r="AA37" i="7" s="1"/>
  <c r="EZ39" i="22"/>
  <c r="Q29" i="6" s="1"/>
  <c r="Q276" i="6" s="1"/>
  <c r="AB185" i="7" s="1"/>
  <c r="AB177" i="7"/>
  <c r="AB180" i="7"/>
  <c r="AB179" i="7"/>
  <c r="X58" i="22"/>
  <c r="AB182" i="7" s="1"/>
  <c r="AB178" i="7"/>
  <c r="T50" i="21"/>
  <c r="S61" i="21"/>
  <c r="AG43" i="86"/>
  <c r="AG55" i="86" s="1"/>
  <c r="N176" i="6"/>
  <c r="O173" i="6" s="1"/>
  <c r="N216" i="6"/>
  <c r="O213" i="6" s="1"/>
  <c r="X57" i="22"/>
  <c r="AB158" i="7" s="1"/>
  <c r="AH42" i="86"/>
  <c r="N196" i="6"/>
  <c r="O193" i="6" s="1"/>
  <c r="P189" i="6"/>
  <c r="P195" i="6" s="1"/>
  <c r="O194" i="6"/>
  <c r="O25" i="6"/>
  <c r="O248" i="6" s="1"/>
  <c r="Z89" i="7" s="1"/>
  <c r="Z354" i="7" s="1"/>
  <c r="P209" i="6"/>
  <c r="P215" i="6" s="1"/>
  <c r="O214" i="6"/>
  <c r="P169" i="6"/>
  <c r="P175" i="6" s="1"/>
  <c r="O174" i="6"/>
  <c r="Q269" i="6"/>
  <c r="AB161" i="7" s="1"/>
  <c r="Q92" i="6"/>
  <c r="Q198" i="6" s="1"/>
  <c r="Q262" i="6"/>
  <c r="AB137" i="7" s="1"/>
  <c r="Q91" i="6"/>
  <c r="Q178" i="6" s="1"/>
  <c r="Q255" i="6"/>
  <c r="AB113" i="7" s="1"/>
  <c r="Q90" i="6"/>
  <c r="Q158" i="6" s="1"/>
  <c r="P203" i="6"/>
  <c r="R210" i="6" s="1"/>
  <c r="P202" i="6"/>
  <c r="P163" i="6"/>
  <c r="R170" i="6" s="1"/>
  <c r="P162" i="6"/>
  <c r="P183" i="6"/>
  <c r="R190" i="6" s="1"/>
  <c r="P182" i="6"/>
  <c r="Y38" i="22"/>
  <c r="AC148" i="7" s="1"/>
  <c r="AC151" i="7" s="1"/>
  <c r="Y48" i="22"/>
  <c r="AI42" i="86" s="1"/>
  <c r="AJ42" i="86" s="1"/>
  <c r="AK42" i="86" s="1"/>
  <c r="CI64" i="22"/>
  <c r="X258" i="7"/>
  <c r="X295" i="7" s="1"/>
  <c r="FA33" i="22"/>
  <c r="FA25" i="22"/>
  <c r="FA17" i="22"/>
  <c r="FA22" i="22"/>
  <c r="FA19" i="22"/>
  <c r="FA21" i="22"/>
  <c r="FA14" i="22"/>
  <c r="FA18" i="22"/>
  <c r="FA11" i="22"/>
  <c r="FA20" i="22"/>
  <c r="FA16" i="22"/>
  <c r="FA15" i="22"/>
  <c r="FA13" i="22"/>
  <c r="FA9" i="22"/>
  <c r="FA10" i="22"/>
  <c r="FA38" i="22" s="1"/>
  <c r="R28" i="6" s="1"/>
  <c r="FA6" i="22"/>
  <c r="FA8" i="22"/>
  <c r="FA23" i="22"/>
  <c r="FA24" i="22"/>
  <c r="FA7" i="22"/>
  <c r="FA12" i="22"/>
  <c r="EX64" i="22"/>
  <c r="EX34" i="22"/>
  <c r="O24" i="6" s="1"/>
  <c r="O241" i="6" s="1"/>
  <c r="AA32" i="84"/>
  <c r="AA33" i="84" s="1"/>
  <c r="Y44" i="22"/>
  <c r="AI39" i="86" s="1"/>
  <c r="AJ39" i="86" s="1"/>
  <c r="AK39" i="86" s="1"/>
  <c r="CN33" i="22"/>
  <c r="FB4" i="22"/>
  <c r="EY35" i="22"/>
  <c r="P25" i="6" s="1"/>
  <c r="P248" i="6" s="1"/>
  <c r="AA89" i="7" s="1"/>
  <c r="CM37" i="22"/>
  <c r="AC125" i="7" s="1"/>
  <c r="FA37" i="22"/>
  <c r="R27" i="6" s="1"/>
  <c r="CM38" i="22"/>
  <c r="AC149" i="7" s="1"/>
  <c r="EZ26" i="22"/>
  <c r="EZ27" i="22" s="1"/>
  <c r="EZ34" i="22" s="1"/>
  <c r="Q24" i="6" s="1"/>
  <c r="Q241" i="6" s="1"/>
  <c r="CL27" i="22"/>
  <c r="CL29" i="22" s="1"/>
  <c r="CL62" i="22" s="1"/>
  <c r="EY29" i="22"/>
  <c r="EY62" i="22" s="1"/>
  <c r="EZ63" i="22" s="1"/>
  <c r="AB79" i="7"/>
  <c r="AE18" i="86"/>
  <c r="AF18" i="86" s="1"/>
  <c r="AA221" i="7"/>
  <c r="AB150" i="7"/>
  <c r="T49" i="21"/>
  <c r="CH49" i="21" s="1"/>
  <c r="AB146" i="7"/>
  <c r="AB152" i="7" s="1"/>
  <c r="S59" i="21"/>
  <c r="CG47" i="21"/>
  <c r="CH47" i="21" s="1"/>
  <c r="EV47" i="21" s="1"/>
  <c r="S68" i="21"/>
  <c r="AA305" i="7" s="1"/>
  <c r="CJ18" i="21"/>
  <c r="EX18" i="21" s="1"/>
  <c r="CJ12" i="21"/>
  <c r="EX12" i="21" s="1"/>
  <c r="Z25" i="22"/>
  <c r="CN25" i="22" s="1"/>
  <c r="Z23" i="22"/>
  <c r="CN23" i="22" s="1"/>
  <c r="Z24" i="22"/>
  <c r="Z17" i="22"/>
  <c r="CN17" i="22" s="1"/>
  <c r="Z18" i="22"/>
  <c r="CN18" i="22" s="1"/>
  <c r="Z20" i="22"/>
  <c r="CN20" i="22" s="1"/>
  <c r="Z19" i="22"/>
  <c r="CN19" i="22" s="1"/>
  <c r="Z15" i="22"/>
  <c r="CN15" i="22" s="1"/>
  <c r="Z11" i="22"/>
  <c r="Z22" i="22"/>
  <c r="CN22" i="22" s="1"/>
  <c r="Z12" i="22"/>
  <c r="CN12" i="22" s="1"/>
  <c r="Z14" i="22"/>
  <c r="CN14" i="22" s="1"/>
  <c r="Z9" i="22"/>
  <c r="Z47" i="22" s="1"/>
  <c r="AD122" i="7" s="1"/>
  <c r="Z13" i="22"/>
  <c r="CN13" i="22" s="1"/>
  <c r="Z10" i="22"/>
  <c r="Z48" i="22" s="1"/>
  <c r="Z8" i="22"/>
  <c r="CN8" i="22" s="1"/>
  <c r="Z7" i="22"/>
  <c r="CN7" i="22" s="1"/>
  <c r="Z16" i="22"/>
  <c r="CN16" i="22" s="1"/>
  <c r="Z21" i="22"/>
  <c r="CN21" i="22" s="1"/>
  <c r="Z6" i="22"/>
  <c r="CN6" i="22" s="1"/>
  <c r="AP54" i="80"/>
  <c r="AQ54" i="80" s="1"/>
  <c r="AP72" i="84"/>
  <c r="AQ72" i="84" s="1"/>
  <c r="AP270" i="7"/>
  <c r="AO317" i="7"/>
  <c r="AA105" i="7"/>
  <c r="AA104" i="7"/>
  <c r="AA26" i="84" s="1"/>
  <c r="AA108" i="7"/>
  <c r="AA143" i="7"/>
  <c r="AA107" i="7"/>
  <c r="AB109" i="7"/>
  <c r="AB110" i="7"/>
  <c r="AA85" i="7"/>
  <c r="AA350" i="7" s="1"/>
  <c r="AA86" i="7"/>
  <c r="AA351" i="7" s="1"/>
  <c r="AA97" i="80" s="1"/>
  <c r="Q106" i="15"/>
  <c r="AB42" i="7" s="1"/>
  <c r="Q105" i="15"/>
  <c r="AB41" i="7" s="1"/>
  <c r="AB134" i="7"/>
  <c r="AB133" i="7"/>
  <c r="Q102" i="15"/>
  <c r="AB38" i="7" s="1"/>
  <c r="Q104" i="15"/>
  <c r="AB40" i="7" s="1"/>
  <c r="Q101" i="15"/>
  <c r="AB37" i="7" s="1"/>
  <c r="Q103" i="15"/>
  <c r="AB39" i="7" s="1"/>
  <c r="Y92" i="80"/>
  <c r="AC176" i="7"/>
  <c r="AC177" i="7"/>
  <c r="AC179" i="7"/>
  <c r="AC180" i="7"/>
  <c r="AC178" i="7"/>
  <c r="AA167" i="7"/>
  <c r="AB104" i="7"/>
  <c r="AB108" i="7"/>
  <c r="AB105" i="7"/>
  <c r="AB106" i="7"/>
  <c r="AB107" i="7"/>
  <c r="AA37" i="84"/>
  <c r="AA38" i="84" s="1"/>
  <c r="AC128" i="7"/>
  <c r="AC131" i="7"/>
  <c r="AC130" i="7"/>
  <c r="AC132" i="7"/>
  <c r="AC129" i="7"/>
  <c r="AA80" i="7"/>
  <c r="AA81" i="7"/>
  <c r="AA83" i="7"/>
  <c r="AA84" i="7"/>
  <c r="AA82" i="7"/>
  <c r="Z349" i="7"/>
  <c r="Z95" i="80" s="1"/>
  <c r="Z22" i="80"/>
  <c r="Z346" i="7"/>
  <c r="Z21" i="80"/>
  <c r="Z347" i="7"/>
  <c r="Z93" i="80" s="1"/>
  <c r="AB102" i="7"/>
  <c r="AP75" i="84"/>
  <c r="AQ75" i="84" s="1"/>
  <c r="AP57" i="80"/>
  <c r="AQ57" i="80" s="1"/>
  <c r="Y30" i="22"/>
  <c r="CM7" i="22"/>
  <c r="CN24" i="22"/>
  <c r="ES41" i="21"/>
  <c r="ES59" i="21" s="1"/>
  <c r="CE59" i="21"/>
  <c r="CF41" i="21"/>
  <c r="ES43" i="21"/>
  <c r="ES61" i="21" s="1"/>
  <c r="CE61" i="21"/>
  <c r="CF43" i="21"/>
  <c r="CF44" i="21"/>
  <c r="ES44" i="21"/>
  <c r="ES62" i="21" s="1"/>
  <c r="CE62" i="21"/>
  <c r="ES39" i="21"/>
  <c r="ES57" i="21" s="1"/>
  <c r="CE57" i="21"/>
  <c r="CF39" i="21"/>
  <c r="CJ66" i="21"/>
  <c r="CJ56" i="21"/>
  <c r="W66" i="21"/>
  <c r="W56" i="21"/>
  <c r="EX56" i="21"/>
  <c r="EX66" i="21"/>
  <c r="AG32" i="86"/>
  <c r="S58" i="21"/>
  <c r="AB221" i="7"/>
  <c r="AB74" i="7"/>
  <c r="AH40" i="86"/>
  <c r="Z28" i="84"/>
  <c r="AE17" i="86"/>
  <c r="AF17" i="86" s="1"/>
  <c r="AC98" i="7"/>
  <c r="AI41" i="86"/>
  <c r="AJ41" i="86" s="1"/>
  <c r="AK41" i="86" s="1"/>
  <c r="AD14" i="86"/>
  <c r="AD306" i="7"/>
  <c r="AA88" i="80"/>
  <c r="AB85" i="80"/>
  <c r="AB86" i="80"/>
  <c r="AB105" i="80"/>
  <c r="AC102" i="7"/>
  <c r="AC103" i="7"/>
  <c r="Z104" i="80"/>
  <c r="Y91" i="80"/>
  <c r="AC127" i="7"/>
  <c r="AC126" i="7"/>
  <c r="AC150" i="7"/>
  <c r="AD245" i="7"/>
  <c r="AD241" i="7"/>
  <c r="AC242" i="7"/>
  <c r="AD301" i="7"/>
  <c r="AD240" i="7"/>
  <c r="Q100" i="15"/>
  <c r="AB36" i="7" s="1"/>
  <c r="AB219" i="7"/>
  <c r="Z345" i="7"/>
  <c r="AA339" i="7"/>
  <c r="AA220" i="7"/>
  <c r="AB224" i="7"/>
  <c r="AB222" i="7"/>
  <c r="U48" i="21"/>
  <c r="U42" i="21"/>
  <c r="U44" i="21"/>
  <c r="U50" i="21"/>
  <c r="T46" i="21"/>
  <c r="T40" i="21"/>
  <c r="U41" i="21"/>
  <c r="U47" i="21"/>
  <c r="AA41" i="84"/>
  <c r="AG20" i="86" s="1"/>
  <c r="BN50" i="80"/>
  <c r="BN68" i="84"/>
  <c r="Z21" i="84"/>
  <c r="AA91" i="84"/>
  <c r="AA73" i="80"/>
  <c r="AB50" i="80"/>
  <c r="AQ74" i="84"/>
  <c r="AP56" i="80"/>
  <c r="AQ56" i="80" s="1"/>
  <c r="AQ73" i="84"/>
  <c r="AP55" i="80"/>
  <c r="AQ55" i="80" s="1"/>
  <c r="AP316" i="7"/>
  <c r="AR53" i="80"/>
  <c r="AQ269" i="7"/>
  <c r="AS71" i="84" s="1"/>
  <c r="O98" i="15"/>
  <c r="Z34" i="7" s="1"/>
  <c r="O99" i="15"/>
  <c r="Z35" i="7" s="1"/>
  <c r="P96" i="15"/>
  <c r="AA32" i="7" s="1"/>
  <c r="Z20" i="80"/>
  <c r="AH3" i="15"/>
  <c r="AG250" i="15"/>
  <c r="AG122" i="15"/>
  <c r="AG48" i="15"/>
  <c r="AG186" i="15"/>
  <c r="AG70" i="15"/>
  <c r="AG26" i="15"/>
  <c r="EW7" i="21"/>
  <c r="EW71" i="21" s="1"/>
  <c r="GT71" i="21" s="1"/>
  <c r="CI71" i="21"/>
  <c r="EV21" i="21"/>
  <c r="EW9" i="21"/>
  <c r="CI70" i="21"/>
  <c r="EW14" i="21"/>
  <c r="CI72" i="21"/>
  <c r="EW16" i="21"/>
  <c r="CI74" i="21"/>
  <c r="CJ15" i="21"/>
  <c r="CJ11" i="21"/>
  <c r="EX11" i="21" s="1"/>
  <c r="CJ8" i="21"/>
  <c r="EX8" i="21" s="1"/>
  <c r="CJ14" i="21"/>
  <c r="EW18" i="21"/>
  <c r="GT18" i="21" s="1"/>
  <c r="CJ20" i="21"/>
  <c r="EX20" i="21" s="1"/>
  <c r="CJ7" i="21"/>
  <c r="CJ16" i="21"/>
  <c r="CJ13" i="21"/>
  <c r="EX13" i="21" s="1"/>
  <c r="CJ19" i="21"/>
  <c r="EX19" i="21" s="1"/>
  <c r="EW15" i="21"/>
  <c r="CJ10" i="21"/>
  <c r="EX10" i="21" s="1"/>
  <c r="CJ17" i="21"/>
  <c r="EX17" i="21" s="1"/>
  <c r="W20" i="21"/>
  <c r="W17" i="21"/>
  <c r="W19" i="21"/>
  <c r="W16" i="21"/>
  <c r="W74" i="21" s="1"/>
  <c r="AE302" i="7" s="1"/>
  <c r="W18" i="21"/>
  <c r="W11" i="21"/>
  <c r="W12" i="21"/>
  <c r="W14" i="21"/>
  <c r="W72" i="21" s="1"/>
  <c r="W7" i="21"/>
  <c r="W71" i="21" s="1"/>
  <c r="W9" i="21"/>
  <c r="W8" i="21"/>
  <c r="W10" i="21"/>
  <c r="W13" i="21"/>
  <c r="W15" i="21"/>
  <c r="W73" i="21" s="1"/>
  <c r="CJ9" i="21"/>
  <c r="V21" i="21"/>
  <c r="Y29" i="22"/>
  <c r="Y35" i="22"/>
  <c r="AC76" i="7" s="1"/>
  <c r="Z38" i="22"/>
  <c r="AD148" i="7" s="1"/>
  <c r="Z37" i="22"/>
  <c r="AD124" i="7" s="1"/>
  <c r="T60" i="21"/>
  <c r="CH42" i="21"/>
  <c r="EV42" i="21" s="1"/>
  <c r="CG60" i="21"/>
  <c r="CH48" i="21"/>
  <c r="Y56" i="22"/>
  <c r="EU48" i="21"/>
  <c r="EU60" i="21" s="1"/>
  <c r="BL314" i="7"/>
  <c r="AP273" i="7"/>
  <c r="AR57" i="80" s="1"/>
  <c r="AP271" i="7"/>
  <c r="AR73" i="84" s="1"/>
  <c r="BL265" i="7"/>
  <c r="CL35" i="22"/>
  <c r="AB77" i="7" s="1"/>
  <c r="AB341" i="7"/>
  <c r="AA343" i="7"/>
  <c r="AA342" i="7"/>
  <c r="V69" i="21"/>
  <c r="AD303" i="7" s="1"/>
  <c r="CI69" i="21"/>
  <c r="EV69" i="21"/>
  <c r="T59" i="21"/>
  <c r="S67" i="21"/>
  <c r="AA304" i="7" s="1"/>
  <c r="T57" i="21"/>
  <c r="T62" i="21"/>
  <c r="R75" i="21"/>
  <c r="S51" i="21"/>
  <c r="S53" i="21" s="1"/>
  <c r="W59" i="22"/>
  <c r="X50" i="22"/>
  <c r="X54" i="22"/>
  <c r="O222" i="6"/>
  <c r="O229" i="6"/>
  <c r="O235" i="6" s="1"/>
  <c r="N234" i="6"/>
  <c r="CJ40" i="22"/>
  <c r="CJ41" i="22" s="1"/>
  <c r="N100" i="6"/>
  <c r="Q107" i="6" s="1"/>
  <c r="Y45" i="22"/>
  <c r="X34" i="22"/>
  <c r="W40" i="22"/>
  <c r="W41" i="22" s="1"/>
  <c r="CK34" i="22"/>
  <c r="P97" i="15" s="1"/>
  <c r="AA33" i="7" s="1"/>
  <c r="Y55" i="22"/>
  <c r="V4" i="6"/>
  <c r="U87" i="6"/>
  <c r="CH45" i="21"/>
  <c r="Y58" i="22"/>
  <c r="CA170" i="7"/>
  <c r="CH50" i="21"/>
  <c r="EV50" i="21" s="1"/>
  <c r="EU45" i="21"/>
  <c r="AB4" i="22"/>
  <c r="AN56" i="86" s="1"/>
  <c r="AA3" i="22"/>
  <c r="AA52" i="22"/>
  <c r="CO4" i="22"/>
  <c r="AA43" i="22"/>
  <c r="AA33" i="22"/>
  <c r="EU50" i="21"/>
  <c r="CM39" i="22"/>
  <c r="AC173" i="7" s="1"/>
  <c r="CK24" i="21"/>
  <c r="X24" i="21"/>
  <c r="EY24" i="21"/>
  <c r="CI21" i="21"/>
  <c r="X37" i="21"/>
  <c r="EY37" i="21"/>
  <c r="CK37" i="21"/>
  <c r="EY5" i="21"/>
  <c r="CK5" i="21"/>
  <c r="X5" i="21"/>
  <c r="AD314" i="7"/>
  <c r="AC318" i="7"/>
  <c r="AC316" i="7"/>
  <c r="AC319" i="7"/>
  <c r="AC314" i="7"/>
  <c r="AC320" i="7"/>
  <c r="AD296" i="7"/>
  <c r="AB321" i="7"/>
  <c r="AC313" i="7"/>
  <c r="AC265" i="7"/>
  <c r="AC68" i="84" s="1"/>
  <c r="AD292" i="7"/>
  <c r="AE4" i="7"/>
  <c r="AE5" i="7"/>
  <c r="P144" i="6"/>
  <c r="S151" i="6" s="1"/>
  <c r="AF6" i="7"/>
  <c r="AF43" i="86" l="1"/>
  <c r="R64" i="21"/>
  <c r="AC174" i="7"/>
  <c r="W70" i="21"/>
  <c r="O216" i="6"/>
  <c r="P213" i="6" s="1"/>
  <c r="AB156" i="7"/>
  <c r="Z46" i="22"/>
  <c r="AD98" i="7" s="1"/>
  <c r="Z36" i="22"/>
  <c r="AD100" i="7" s="1"/>
  <c r="AD102" i="7" s="1"/>
  <c r="FA36" i="22"/>
  <c r="R26" i="6" s="1"/>
  <c r="AB157" i="7"/>
  <c r="AA96" i="80"/>
  <c r="AC146" i="7"/>
  <c r="FA39" i="22"/>
  <c r="R29" i="6" s="1"/>
  <c r="R276" i="6" s="1"/>
  <c r="AC185" i="7" s="1"/>
  <c r="Q93" i="6"/>
  <c r="Q218" i="6" s="1"/>
  <c r="Q223" i="6" s="1"/>
  <c r="S230" i="6" s="1"/>
  <c r="Z39" i="22"/>
  <c r="AD172" i="7" s="1"/>
  <c r="AD175" i="7" s="1"/>
  <c r="AH43" i="86"/>
  <c r="AH55" i="86" s="1"/>
  <c r="AB181" i="7"/>
  <c r="T68" i="21"/>
  <c r="AB305" i="7" s="1"/>
  <c r="U39" i="21"/>
  <c r="U45" i="21"/>
  <c r="U57" i="21" s="1"/>
  <c r="R95" i="15"/>
  <c r="BO95" i="15" s="1"/>
  <c r="Y53" i="22"/>
  <c r="R106" i="15" s="1"/>
  <c r="AC42" i="7" s="1"/>
  <c r="O196" i="6"/>
  <c r="P193" i="6" s="1"/>
  <c r="O176" i="6"/>
  <c r="P173" i="6" s="1"/>
  <c r="AB223" i="7"/>
  <c r="AB154" i="7"/>
  <c r="AB155" i="7"/>
  <c r="AB153" i="7"/>
  <c r="CK18" i="21"/>
  <c r="U43" i="21"/>
  <c r="Z26" i="22"/>
  <c r="Z27" i="22" s="1"/>
  <c r="Y57" i="22"/>
  <c r="AC157" i="7" s="1"/>
  <c r="Z49" i="22"/>
  <c r="AD170" i="7" s="1"/>
  <c r="AD178" i="7" s="1"/>
  <c r="U49" i="21"/>
  <c r="CI49" i="21" s="1"/>
  <c r="EW49" i="21" s="1"/>
  <c r="GT49" i="21" s="1"/>
  <c r="CN11" i="22"/>
  <c r="AB343" i="7"/>
  <c r="AA225" i="7"/>
  <c r="AA226" i="7" s="1"/>
  <c r="Q169" i="6"/>
  <c r="Q175" i="6" s="1"/>
  <c r="P174" i="6"/>
  <c r="Q209" i="6"/>
  <c r="Q215" i="6" s="1"/>
  <c r="P214" i="6"/>
  <c r="Q203" i="6"/>
  <c r="S210" i="6" s="1"/>
  <c r="Q202" i="6"/>
  <c r="EV49" i="21"/>
  <c r="R262" i="6"/>
  <c r="AC137" i="7" s="1"/>
  <c r="R91" i="6"/>
  <c r="R178" i="6" s="1"/>
  <c r="R255" i="6"/>
  <c r="AC113" i="7" s="1"/>
  <c r="R90" i="6"/>
  <c r="R158" i="6" s="1"/>
  <c r="T61" i="21"/>
  <c r="Q163" i="6"/>
  <c r="S170" i="6" s="1"/>
  <c r="Q162" i="6"/>
  <c r="R269" i="6"/>
  <c r="AC161" i="7" s="1"/>
  <c r="R92" i="6"/>
  <c r="R198" i="6" s="1"/>
  <c r="Q189" i="6"/>
  <c r="Q195" i="6" s="1"/>
  <c r="P194" i="6"/>
  <c r="Q183" i="6"/>
  <c r="S190" i="6" s="1"/>
  <c r="Q182" i="6"/>
  <c r="Z44" i="22"/>
  <c r="AL39" i="86" s="1"/>
  <c r="FB33" i="22"/>
  <c r="FB25" i="22"/>
  <c r="FB22" i="22"/>
  <c r="FB24" i="22"/>
  <c r="FB18" i="22"/>
  <c r="FB11" i="22"/>
  <c r="FB20" i="22"/>
  <c r="FB16" i="22"/>
  <c r="FB19" i="22"/>
  <c r="FB13" i="22"/>
  <c r="FB23" i="22"/>
  <c r="FB17" i="22"/>
  <c r="FB12" i="22"/>
  <c r="FB8" i="22"/>
  <c r="FB36" i="22" s="1"/>
  <c r="S26" i="6" s="1"/>
  <c r="FB21" i="22"/>
  <c r="FB10" i="22"/>
  <c r="FB9" i="22"/>
  <c r="FB6" i="22"/>
  <c r="FB15" i="22"/>
  <c r="FB14" i="22"/>
  <c r="FB7" i="22"/>
  <c r="AC30" i="7"/>
  <c r="CA30" i="7" s="1"/>
  <c r="EU47" i="21"/>
  <c r="CN9" i="22"/>
  <c r="CN37" i="22" s="1"/>
  <c r="AD125" i="7" s="1"/>
  <c r="CJ64" i="22"/>
  <c r="Y258" i="7"/>
  <c r="Y295" i="7" s="1"/>
  <c r="EX40" i="22"/>
  <c r="EX41" i="22" s="1"/>
  <c r="EY40" i="22"/>
  <c r="EY41" i="22" s="1"/>
  <c r="AA354" i="7"/>
  <c r="EY64" i="22"/>
  <c r="CN36" i="22"/>
  <c r="AD101" i="7" s="1"/>
  <c r="EZ35" i="22"/>
  <c r="Q25" i="6" s="1"/>
  <c r="Q248" i="6" s="1"/>
  <c r="AB89" i="7" s="1"/>
  <c r="CM26" i="22"/>
  <c r="CM27" i="22" s="1"/>
  <c r="CO33" i="22"/>
  <c r="FC4" i="22"/>
  <c r="FB37" i="22"/>
  <c r="S27" i="6" s="1"/>
  <c r="AB36" i="84"/>
  <c r="EZ29" i="22"/>
  <c r="EZ62" i="22" s="1"/>
  <c r="FA63" i="22" s="1"/>
  <c r="AA104" i="80"/>
  <c r="CN10" i="22"/>
  <c r="Z30" i="22"/>
  <c r="AA24" i="22"/>
  <c r="CO24" i="22" s="1"/>
  <c r="AA22" i="22"/>
  <c r="AA25" i="22"/>
  <c r="CO25" i="22" s="1"/>
  <c r="AA23" i="22"/>
  <c r="CO23" i="22" s="1"/>
  <c r="AA19" i="22"/>
  <c r="CO19" i="22" s="1"/>
  <c r="AA17" i="22"/>
  <c r="AA15" i="22"/>
  <c r="CO15" i="22" s="1"/>
  <c r="AA18" i="22"/>
  <c r="CO18" i="22" s="1"/>
  <c r="AA16" i="22"/>
  <c r="CO16" i="22" s="1"/>
  <c r="AA14" i="22"/>
  <c r="CO14" i="22" s="1"/>
  <c r="AA12" i="22"/>
  <c r="AA21" i="22"/>
  <c r="CO21" i="22" s="1"/>
  <c r="AA20" i="22"/>
  <c r="CO20" i="22" s="1"/>
  <c r="AA9" i="22"/>
  <c r="CO9" i="22" s="1"/>
  <c r="AA7" i="22"/>
  <c r="AA8" i="22"/>
  <c r="AA6" i="22"/>
  <c r="AA44" i="22" s="1"/>
  <c r="AA13" i="22"/>
  <c r="CO13" i="22" s="1"/>
  <c r="AA10" i="22"/>
  <c r="AA48" i="22" s="1"/>
  <c r="AA11" i="22"/>
  <c r="GT7" i="21"/>
  <c r="AR72" i="84"/>
  <c r="AR54" i="80"/>
  <c r="AQ270" i="7"/>
  <c r="AP317" i="7"/>
  <c r="AA27" i="84"/>
  <c r="AG18" i="86" s="1"/>
  <c r="AA348" i="7"/>
  <c r="AA94" i="80" s="1"/>
  <c r="AB32" i="84"/>
  <c r="AB143" i="7"/>
  <c r="AB86" i="7"/>
  <c r="AB351" i="7" s="1"/>
  <c r="AB97" i="80" s="1"/>
  <c r="AB85" i="7"/>
  <c r="AC134" i="7"/>
  <c r="AC133" i="7"/>
  <c r="AC182" i="7"/>
  <c r="AC181" i="7"/>
  <c r="R105" i="15"/>
  <c r="AC41" i="7" s="1"/>
  <c r="AC109" i="7"/>
  <c r="AC110" i="7"/>
  <c r="Z92" i="80"/>
  <c r="AA21" i="80"/>
  <c r="AA347" i="7"/>
  <c r="AA93" i="80" s="1"/>
  <c r="AC104" i="7"/>
  <c r="AC105" i="7"/>
  <c r="AC107" i="7"/>
  <c r="AC108" i="7"/>
  <c r="AC106" i="7"/>
  <c r="AA349" i="7"/>
  <c r="AA95" i="80" s="1"/>
  <c r="AA22" i="80"/>
  <c r="AD128" i="7"/>
  <c r="AD132" i="7"/>
  <c r="AD129" i="7"/>
  <c r="AD131" i="7"/>
  <c r="AD130" i="7"/>
  <c r="AC152" i="7"/>
  <c r="AC36" i="84" s="1"/>
  <c r="AC156" i="7"/>
  <c r="AC153" i="7"/>
  <c r="AC155" i="7"/>
  <c r="AC154" i="7"/>
  <c r="AA346" i="7"/>
  <c r="AB80" i="7"/>
  <c r="AB345" i="7" s="1"/>
  <c r="AB83" i="7"/>
  <c r="AB348" i="7" s="1"/>
  <c r="AB94" i="80" s="1"/>
  <c r="AB84" i="7"/>
  <c r="AB82" i="7"/>
  <c r="AB81" i="7"/>
  <c r="AB27" i="84"/>
  <c r="BV30" i="22"/>
  <c r="CO22" i="22"/>
  <c r="CO17" i="22"/>
  <c r="CO12" i="22"/>
  <c r="ET44" i="21"/>
  <c r="ET62" i="21" s="1"/>
  <c r="CG44" i="21"/>
  <c r="CF62" i="21"/>
  <c r="CF61" i="21"/>
  <c r="ET43" i="21"/>
  <c r="ET61" i="21" s="1"/>
  <c r="CG43" i="21"/>
  <c r="ET39" i="21"/>
  <c r="ET57" i="21" s="1"/>
  <c r="CF57" i="21"/>
  <c r="CG39" i="21"/>
  <c r="CG41" i="21"/>
  <c r="ET41" i="21"/>
  <c r="ET59" i="21" s="1"/>
  <c r="CF59" i="21"/>
  <c r="X66" i="21"/>
  <c r="X56" i="21"/>
  <c r="CK66" i="21"/>
  <c r="CK56" i="21"/>
  <c r="EY56" i="21"/>
  <c r="EY66" i="21"/>
  <c r="AB220" i="7"/>
  <c r="AH32" i="86"/>
  <c r="CA98" i="7"/>
  <c r="AC74" i="7"/>
  <c r="AI40" i="86"/>
  <c r="AG17" i="86"/>
  <c r="AE14" i="86"/>
  <c r="AD146" i="7"/>
  <c r="Z91" i="80"/>
  <c r="AB88" i="80"/>
  <c r="AC85" i="80"/>
  <c r="AC105" i="80"/>
  <c r="AD105" i="80" s="1"/>
  <c r="AC86" i="80"/>
  <c r="AD150" i="7"/>
  <c r="AD151" i="7"/>
  <c r="AD174" i="7"/>
  <c r="AD126" i="7"/>
  <c r="AD127" i="7"/>
  <c r="AE306" i="7"/>
  <c r="AE301" i="7"/>
  <c r="AE240" i="7"/>
  <c r="AD242" i="7"/>
  <c r="AE241" i="7"/>
  <c r="AE245" i="7"/>
  <c r="AC79" i="7"/>
  <c r="AC78" i="7"/>
  <c r="AC222" i="7"/>
  <c r="CA222" i="7" s="1"/>
  <c r="CA122" i="7"/>
  <c r="AC223" i="7"/>
  <c r="CA223" i="7" s="1"/>
  <c r="CA146" i="7"/>
  <c r="AB31" i="84"/>
  <c r="AA345" i="7"/>
  <c r="AC221" i="7"/>
  <c r="CA221" i="7" s="1"/>
  <c r="AC224" i="7"/>
  <c r="CA224" i="7" s="1"/>
  <c r="AB41" i="84"/>
  <c r="Y54" i="22"/>
  <c r="U40" i="21"/>
  <c r="U46" i="21"/>
  <c r="V48" i="21"/>
  <c r="V42" i="21"/>
  <c r="V49" i="21"/>
  <c r="V43" i="21"/>
  <c r="AB26" i="84"/>
  <c r="BO50" i="80"/>
  <c r="BO68" i="84"/>
  <c r="AR75" i="84"/>
  <c r="AR56" i="80"/>
  <c r="AR74" i="84"/>
  <c r="AA21" i="84"/>
  <c r="AD68" i="84"/>
  <c r="AC50" i="80"/>
  <c r="AD50" i="80" s="1"/>
  <c r="AQ316" i="7"/>
  <c r="AS53" i="80"/>
  <c r="AR269" i="7"/>
  <c r="AT71" i="84" s="1"/>
  <c r="AP318" i="7"/>
  <c r="AR55" i="80"/>
  <c r="AB91" i="84"/>
  <c r="AB73" i="80"/>
  <c r="BM313" i="7"/>
  <c r="BN313" i="7"/>
  <c r="P98" i="15"/>
  <c r="AA34" i="7" s="1"/>
  <c r="P99" i="15"/>
  <c r="AA35" i="7" s="1"/>
  <c r="Q96" i="15"/>
  <c r="AB32" i="7" s="1"/>
  <c r="AA20" i="80"/>
  <c r="AI3" i="15"/>
  <c r="AH186" i="15"/>
  <c r="AH70" i="15"/>
  <c r="AH26" i="15"/>
  <c r="AH122" i="15"/>
  <c r="AH48" i="15"/>
  <c r="AH250" i="15"/>
  <c r="EX7" i="21"/>
  <c r="EX71" i="21" s="1"/>
  <c r="CJ71" i="21"/>
  <c r="EX9" i="21"/>
  <c r="CJ70" i="21"/>
  <c r="GT9" i="21"/>
  <c r="EW70" i="21"/>
  <c r="GT70" i="21" s="1"/>
  <c r="EX15" i="21"/>
  <c r="EX73" i="21" s="1"/>
  <c r="CJ73" i="21"/>
  <c r="GT16" i="21"/>
  <c r="EW74" i="21"/>
  <c r="GT74" i="21" s="1"/>
  <c r="EX16" i="21"/>
  <c r="EX74" i="21" s="1"/>
  <c r="CJ74" i="21"/>
  <c r="EX14" i="21"/>
  <c r="EX72" i="21" s="1"/>
  <c r="CJ72" i="21"/>
  <c r="GT14" i="21"/>
  <c r="EW72" i="21"/>
  <c r="GT72" i="21" s="1"/>
  <c r="GT15" i="21"/>
  <c r="EW73" i="21"/>
  <c r="GT73" i="21" s="1"/>
  <c r="CK13" i="21"/>
  <c r="EY13" i="21" s="1"/>
  <c r="CK11" i="21"/>
  <c r="EY11" i="21" s="1"/>
  <c r="CK20" i="21"/>
  <c r="EY20" i="21" s="1"/>
  <c r="CK10" i="21"/>
  <c r="EY10" i="21" s="1"/>
  <c r="EY18" i="21"/>
  <c r="CK8" i="21"/>
  <c r="EY8" i="21" s="1"/>
  <c r="CK16" i="21"/>
  <c r="CK12" i="21"/>
  <c r="EY12" i="21" s="1"/>
  <c r="CK7" i="21"/>
  <c r="CK19" i="21"/>
  <c r="EY19" i="21" s="1"/>
  <c r="CK17" i="21"/>
  <c r="EY17" i="21" s="1"/>
  <c r="CK15" i="21"/>
  <c r="CK14" i="21"/>
  <c r="EW21" i="21"/>
  <c r="CK9" i="21"/>
  <c r="X19" i="21"/>
  <c r="X16" i="21"/>
  <c r="X74" i="21" s="1"/>
  <c r="AF302" i="7" s="1"/>
  <c r="X18" i="21"/>
  <c r="X17" i="21"/>
  <c r="X8" i="21"/>
  <c r="X14" i="21"/>
  <c r="X72" i="21" s="1"/>
  <c r="X7" i="21"/>
  <c r="X71" i="21" s="1"/>
  <c r="X9" i="21"/>
  <c r="X15" i="21"/>
  <c r="X73" i="21" s="1"/>
  <c r="X13" i="21"/>
  <c r="X11" i="21"/>
  <c r="X12" i="21"/>
  <c r="X20" i="21"/>
  <c r="X10" i="21"/>
  <c r="W21" i="21"/>
  <c r="Z57" i="22"/>
  <c r="CO7" i="22"/>
  <c r="CI48" i="21"/>
  <c r="EW48" i="21" s="1"/>
  <c r="GT48" i="21" s="1"/>
  <c r="EV48" i="21"/>
  <c r="EV60" i="21" s="1"/>
  <c r="AC31" i="84"/>
  <c r="AA37" i="22"/>
  <c r="AE124" i="7" s="1"/>
  <c r="CH60" i="21"/>
  <c r="CI42" i="21"/>
  <c r="EW42" i="21" s="1"/>
  <c r="GT42" i="21" s="1"/>
  <c r="Z56" i="22"/>
  <c r="U60" i="21"/>
  <c r="AP319" i="7"/>
  <c r="AQ273" i="7"/>
  <c r="AS57" i="80" s="1"/>
  <c r="AP320" i="7"/>
  <c r="BM314" i="7"/>
  <c r="AQ271" i="7"/>
  <c r="AS73" i="84" s="1"/>
  <c r="BM265" i="7"/>
  <c r="AB344" i="7"/>
  <c r="AB342" i="7"/>
  <c r="AC341" i="7"/>
  <c r="AB339" i="7"/>
  <c r="S75" i="21"/>
  <c r="S76" i="21" s="1"/>
  <c r="U59" i="21"/>
  <c r="T58" i="21"/>
  <c r="U62" i="21"/>
  <c r="W69" i="21"/>
  <c r="AE303" i="7" s="1"/>
  <c r="T67" i="21"/>
  <c r="AB304" i="7" s="1"/>
  <c r="AB104" i="80" s="1"/>
  <c r="EW69" i="21"/>
  <c r="GT69" i="21" s="1"/>
  <c r="CJ69" i="21"/>
  <c r="X59" i="22"/>
  <c r="R76" i="21"/>
  <c r="Y50" i="22"/>
  <c r="S63" i="21"/>
  <c r="S64" i="21" s="1"/>
  <c r="T51" i="21"/>
  <c r="T53" i="21" s="1"/>
  <c r="Y34" i="22"/>
  <c r="P222" i="6"/>
  <c r="CK40" i="22"/>
  <c r="CK41" i="22" s="1"/>
  <c r="X40" i="22"/>
  <c r="X41" i="22" s="1"/>
  <c r="CL34" i="22"/>
  <c r="Q97" i="15" s="1"/>
  <c r="AB33" i="7" s="1"/>
  <c r="O100" i="6"/>
  <c r="R107" i="6" s="1"/>
  <c r="P229" i="6"/>
  <c r="P235" i="6" s="1"/>
  <c r="O234" i="6"/>
  <c r="W4" i="6"/>
  <c r="V87" i="6"/>
  <c r="CI47" i="21"/>
  <c r="AC4" i="22"/>
  <c r="AP56" i="86" s="1"/>
  <c r="AB3" i="22"/>
  <c r="AB52" i="22"/>
  <c r="CP4" i="22"/>
  <c r="AB43" i="22"/>
  <c r="AB33" i="22"/>
  <c r="CI50" i="21"/>
  <c r="EW50" i="21" s="1"/>
  <c r="GT50" i="21" s="1"/>
  <c r="EV45" i="21"/>
  <c r="CN39" i="22"/>
  <c r="AD173" i="7" s="1"/>
  <c r="CJ21" i="21"/>
  <c r="Y24" i="21"/>
  <c r="EZ24" i="21"/>
  <c r="CL24" i="21"/>
  <c r="CL5" i="21"/>
  <c r="Y5" i="21"/>
  <c r="EZ5" i="21"/>
  <c r="Y37" i="21"/>
  <c r="EZ37" i="21"/>
  <c r="CL37" i="21"/>
  <c r="AE312" i="7"/>
  <c r="AD312" i="7"/>
  <c r="AD316" i="7"/>
  <c r="AD318" i="7"/>
  <c r="AD320" i="7"/>
  <c r="AD319" i="7"/>
  <c r="AE314" i="7"/>
  <c r="AE296" i="7"/>
  <c r="AD265" i="7"/>
  <c r="AD313" i="7"/>
  <c r="AC321" i="7"/>
  <c r="AE292" i="7"/>
  <c r="AF4" i="7"/>
  <c r="AF5" i="7"/>
  <c r="Q144" i="6"/>
  <c r="T151" i="6" s="1"/>
  <c r="AG6" i="7"/>
  <c r="P216" i="6" l="1"/>
  <c r="Q213" i="6" s="1"/>
  <c r="AD103" i="7"/>
  <c r="Z55" i="22"/>
  <c r="V41" i="21"/>
  <c r="V47" i="21"/>
  <c r="AL41" i="86"/>
  <c r="AC158" i="7"/>
  <c r="AC37" i="84" s="1"/>
  <c r="AA26" i="22"/>
  <c r="AA27" i="22" s="1"/>
  <c r="X70" i="21"/>
  <c r="AF245" i="7" s="1"/>
  <c r="EX70" i="21"/>
  <c r="CN26" i="22"/>
  <c r="CN27" i="22" s="1"/>
  <c r="R93" i="6"/>
  <c r="R218" i="6" s="1"/>
  <c r="R223" i="6" s="1"/>
  <c r="T230" i="6" s="1"/>
  <c r="AA46" i="22"/>
  <c r="AB350" i="7"/>
  <c r="AB96" i="80" s="1"/>
  <c r="CI45" i="21"/>
  <c r="CM29" i="22"/>
  <c r="CM62" i="22" s="1"/>
  <c r="CN63" i="22" s="1"/>
  <c r="R102" i="15"/>
  <c r="AC38" i="7" s="1"/>
  <c r="R101" i="15"/>
  <c r="AC37" i="7" s="1"/>
  <c r="CM35" i="22"/>
  <c r="AC77" i="7" s="1"/>
  <c r="AC342" i="7" s="1"/>
  <c r="R100" i="15"/>
  <c r="AC36" i="7" s="1"/>
  <c r="R104" i="15"/>
  <c r="AC40" i="7" s="1"/>
  <c r="AA49" i="22"/>
  <c r="AE170" i="7" s="1"/>
  <c r="AE176" i="7" s="1"/>
  <c r="FB39" i="22"/>
  <c r="S29" i="6" s="1"/>
  <c r="S276" i="6" s="1"/>
  <c r="AD185" i="7" s="1"/>
  <c r="Z35" i="22"/>
  <c r="AD76" i="7" s="1"/>
  <c r="AD79" i="7" s="1"/>
  <c r="R103" i="15"/>
  <c r="AC39" i="7" s="1"/>
  <c r="Z45" i="22"/>
  <c r="V40" i="21" s="1"/>
  <c r="Z29" i="22"/>
  <c r="Z58" i="22"/>
  <c r="AD181" i="7" s="1"/>
  <c r="AD177" i="7"/>
  <c r="V44" i="21"/>
  <c r="AB167" i="7"/>
  <c r="AL42" i="86"/>
  <c r="AD180" i="7"/>
  <c r="AD179" i="7"/>
  <c r="AD176" i="7"/>
  <c r="AB225" i="7"/>
  <c r="AB226" i="7" s="1"/>
  <c r="V50" i="21"/>
  <c r="CJ50" i="21" s="1"/>
  <c r="EX50" i="21" s="1"/>
  <c r="P176" i="6"/>
  <c r="Q173" i="6" s="1"/>
  <c r="U68" i="21"/>
  <c r="AC305" i="7" s="1"/>
  <c r="U61" i="21"/>
  <c r="AB37" i="84"/>
  <c r="AB38" i="84" s="1"/>
  <c r="P196" i="6"/>
  <c r="Q193" i="6" s="1"/>
  <c r="AA47" i="22"/>
  <c r="AE122" i="7" s="1"/>
  <c r="AE128" i="7" s="1"/>
  <c r="Z53" i="22"/>
  <c r="S105" i="15" s="1"/>
  <c r="AD41" i="7" s="1"/>
  <c r="AH20" i="86"/>
  <c r="CJ49" i="21"/>
  <c r="EX49" i="21" s="1"/>
  <c r="V39" i="21"/>
  <c r="V45" i="21"/>
  <c r="CJ45" i="21" s="1"/>
  <c r="CO11" i="22"/>
  <c r="AA39" i="22"/>
  <c r="AE172" i="7" s="1"/>
  <c r="AE175" i="7" s="1"/>
  <c r="S95" i="15"/>
  <c r="S100" i="15" s="1"/>
  <c r="AD36" i="7" s="1"/>
  <c r="CN29" i="22"/>
  <c r="CN62" i="22" s="1"/>
  <c r="AD30" i="7"/>
  <c r="AD219" i="7" s="1"/>
  <c r="GT21" i="21"/>
  <c r="R183" i="6"/>
  <c r="T190" i="6" s="1"/>
  <c r="R182" i="6"/>
  <c r="R203" i="6"/>
  <c r="T210" i="6" s="1"/>
  <c r="R202" i="6"/>
  <c r="CO6" i="22"/>
  <c r="R169" i="6"/>
  <c r="R175" i="6" s="1"/>
  <c r="Q174" i="6"/>
  <c r="R209" i="6"/>
  <c r="R215" i="6" s="1"/>
  <c r="Q214" i="6"/>
  <c r="Q216" i="6" s="1"/>
  <c r="R213" i="6" s="1"/>
  <c r="S262" i="6"/>
  <c r="AD137" i="7" s="1"/>
  <c r="S91" i="6"/>
  <c r="S178" i="6" s="1"/>
  <c r="R189" i="6"/>
  <c r="R195" i="6" s="1"/>
  <c r="Q194" i="6"/>
  <c r="S255" i="6"/>
  <c r="AD113" i="7" s="1"/>
  <c r="S90" i="6"/>
  <c r="S158" i="6" s="1"/>
  <c r="R163" i="6"/>
  <c r="T170" i="6" s="1"/>
  <c r="R162" i="6"/>
  <c r="CO8" i="22"/>
  <c r="CK64" i="22"/>
  <c r="Z258" i="7"/>
  <c r="Z295" i="7" s="1"/>
  <c r="AA36" i="22"/>
  <c r="AE100" i="7" s="1"/>
  <c r="AE103" i="7" s="1"/>
  <c r="FC33" i="22"/>
  <c r="FC19" i="22"/>
  <c r="FC24" i="22"/>
  <c r="FC21" i="22"/>
  <c r="FC23" i="22"/>
  <c r="FC20" i="22"/>
  <c r="FC16" i="22"/>
  <c r="FC25" i="22"/>
  <c r="FC13" i="22"/>
  <c r="FC10" i="22"/>
  <c r="FC17" i="22"/>
  <c r="FC7" i="22"/>
  <c r="FC15" i="22"/>
  <c r="FC11" i="22"/>
  <c r="FC6" i="22"/>
  <c r="FC12" i="22"/>
  <c r="FC18" i="22"/>
  <c r="FC9" i="22"/>
  <c r="FC37" i="22" s="1"/>
  <c r="T27" i="6" s="1"/>
  <c r="FC14" i="22"/>
  <c r="FC22" i="22"/>
  <c r="FC8" i="22"/>
  <c r="AH18" i="86"/>
  <c r="EZ40" i="22"/>
  <c r="EZ41" i="22" s="1"/>
  <c r="AB354" i="7"/>
  <c r="EZ64" i="22"/>
  <c r="AB33" i="84"/>
  <c r="AC32" i="84"/>
  <c r="AD32" i="84" s="1"/>
  <c r="CO37" i="22"/>
  <c r="AE125" i="7" s="1"/>
  <c r="CP33" i="22"/>
  <c r="FD4" i="22"/>
  <c r="AM39" i="86"/>
  <c r="AE30" i="7"/>
  <c r="FB26" i="22"/>
  <c r="FB27" i="22" s="1"/>
  <c r="FB34" i="22" s="1"/>
  <c r="S24" i="6" s="1"/>
  <c r="S241" i="6" s="1"/>
  <c r="FA26" i="22"/>
  <c r="FA27" i="22" s="1"/>
  <c r="CN38" i="22"/>
  <c r="AD149" i="7" s="1"/>
  <c r="FB38" i="22"/>
  <c r="S28" i="6" s="1"/>
  <c r="AA28" i="84"/>
  <c r="AB23" i="22"/>
  <c r="AB25" i="22"/>
  <c r="CP25" i="22" s="1"/>
  <c r="AB21" i="22"/>
  <c r="AB17" i="22"/>
  <c r="CP17" i="22" s="1"/>
  <c r="AB14" i="22"/>
  <c r="CP14" i="22" s="1"/>
  <c r="AB12" i="22"/>
  <c r="CP12" i="22" s="1"/>
  <c r="AB10" i="22"/>
  <c r="AB8" i="22"/>
  <c r="CP8" i="22" s="1"/>
  <c r="AB6" i="22"/>
  <c r="CP6" i="22" s="1"/>
  <c r="AB15" i="22"/>
  <c r="CP15" i="22" s="1"/>
  <c r="AB18" i="22"/>
  <c r="CP18" i="22" s="1"/>
  <c r="AB22" i="22"/>
  <c r="CP22" i="22" s="1"/>
  <c r="AB24" i="22"/>
  <c r="CP24" i="22" s="1"/>
  <c r="AB9" i="22"/>
  <c r="AB47" i="22" s="1"/>
  <c r="AF122" i="7" s="1"/>
  <c r="AB7" i="22"/>
  <c r="CP7" i="22" s="1"/>
  <c r="AB11" i="22"/>
  <c r="CP11" i="22" s="1"/>
  <c r="AB19" i="22"/>
  <c r="AB16" i="22"/>
  <c r="CP16" i="22" s="1"/>
  <c r="AB13" i="22"/>
  <c r="AB20" i="22"/>
  <c r="CP20" i="22" s="1"/>
  <c r="AS54" i="80"/>
  <c r="AS72" i="84"/>
  <c r="AR270" i="7"/>
  <c r="AQ317" i="7"/>
  <c r="AC143" i="7"/>
  <c r="S101" i="15"/>
  <c r="AD37" i="7" s="1"/>
  <c r="AD133" i="7"/>
  <c r="AD134" i="7"/>
  <c r="AD110" i="7"/>
  <c r="AD109" i="7"/>
  <c r="Y59" i="22"/>
  <c r="AC86" i="7"/>
  <c r="AC351" i="7" s="1"/>
  <c r="AC97" i="80" s="1"/>
  <c r="AC85" i="7"/>
  <c r="AC350" i="7" s="1"/>
  <c r="AC96" i="80" s="1"/>
  <c r="AD158" i="7"/>
  <c r="AD157" i="7"/>
  <c r="AA92" i="80"/>
  <c r="AD104" i="7"/>
  <c r="AD108" i="7"/>
  <c r="AD107" i="7"/>
  <c r="AD105" i="7"/>
  <c r="AD106" i="7"/>
  <c r="AD152" i="7"/>
  <c r="AD153" i="7"/>
  <c r="AD155" i="7"/>
  <c r="AD154" i="7"/>
  <c r="AD156" i="7"/>
  <c r="AC27" i="84"/>
  <c r="CA74" i="7"/>
  <c r="CA339" i="7" s="1"/>
  <c r="AC81" i="7"/>
  <c r="AC82" i="7"/>
  <c r="AC83" i="7"/>
  <c r="AC348" i="7" s="1"/>
  <c r="AC84" i="7"/>
  <c r="AB346" i="7"/>
  <c r="AB21" i="80"/>
  <c r="AB347" i="7"/>
  <c r="AB93" i="80" s="1"/>
  <c r="AB349" i="7"/>
  <c r="AB95" i="80" s="1"/>
  <c r="AB22" i="80"/>
  <c r="AA30" i="22"/>
  <c r="AA38" i="22"/>
  <c r="AE148" i="7" s="1"/>
  <c r="AE151" i="7" s="1"/>
  <c r="CO10" i="22"/>
  <c r="EU43" i="21"/>
  <c r="EU61" i="21" s="1"/>
  <c r="CG61" i="21"/>
  <c r="CH43" i="21"/>
  <c r="EU41" i="21"/>
  <c r="EU59" i="21" s="1"/>
  <c r="CG59" i="21"/>
  <c r="CH41" i="21"/>
  <c r="EU44" i="21"/>
  <c r="EU62" i="21" s="1"/>
  <c r="CH44" i="21"/>
  <c r="CG62" i="21"/>
  <c r="EU39" i="21"/>
  <c r="EU57" i="21" s="1"/>
  <c r="CH39" i="21"/>
  <c r="CG57" i="21"/>
  <c r="CP21" i="22"/>
  <c r="CP23" i="22"/>
  <c r="CP13" i="22"/>
  <c r="CP19" i="22"/>
  <c r="EX21" i="21"/>
  <c r="EZ66" i="21"/>
  <c r="EZ56" i="21"/>
  <c r="Y66" i="21"/>
  <c r="Y56" i="21"/>
  <c r="CL66" i="21"/>
  <c r="CL56" i="21"/>
  <c r="AD85" i="80"/>
  <c r="AI32" i="86"/>
  <c r="AJ32" i="86" s="1"/>
  <c r="AK32" i="86" s="1"/>
  <c r="AD221" i="7"/>
  <c r="AF14" i="86"/>
  <c r="AC80" i="7"/>
  <c r="AE98" i="7"/>
  <c r="AE221" i="7" s="1"/>
  <c r="AB28" i="84"/>
  <c r="AH17" i="86"/>
  <c r="AG14" i="86"/>
  <c r="AE146" i="7"/>
  <c r="AJ40" i="86"/>
  <c r="AK40" i="86" s="1"/>
  <c r="AK43" i="86" s="1"/>
  <c r="AK55" i="86" s="1"/>
  <c r="AI43" i="86"/>
  <c r="AD36" i="84"/>
  <c r="AE85" i="80"/>
  <c r="AR85" i="80"/>
  <c r="AC88" i="80"/>
  <c r="AD86" i="80"/>
  <c r="AE86" i="80"/>
  <c r="AE105" i="80"/>
  <c r="AE127" i="7"/>
  <c r="AE126" i="7"/>
  <c r="AA91" i="80"/>
  <c r="AF241" i="7"/>
  <c r="AE242" i="7"/>
  <c r="AF301" i="7"/>
  <c r="AF240" i="7"/>
  <c r="AC219" i="7"/>
  <c r="CA219" i="7" s="1"/>
  <c r="AC220" i="7"/>
  <c r="CA220" i="7" s="1"/>
  <c r="AD223" i="7"/>
  <c r="AE31" i="84"/>
  <c r="AD222" i="7"/>
  <c r="AD224" i="7"/>
  <c r="T95" i="15"/>
  <c r="W45" i="21"/>
  <c r="W39" i="21"/>
  <c r="W43" i="21"/>
  <c r="W49" i="21"/>
  <c r="W47" i="21"/>
  <c r="W41" i="21"/>
  <c r="AC26" i="84"/>
  <c r="AD31" i="84"/>
  <c r="AS75" i="84"/>
  <c r="AS56" i="80"/>
  <c r="AS74" i="84"/>
  <c r="BP50" i="80"/>
  <c r="BQ50" i="80" s="1"/>
  <c r="BP68" i="84"/>
  <c r="BQ68" i="84" s="1"/>
  <c r="AC41" i="84"/>
  <c r="AD41" i="84" s="1"/>
  <c r="AB21" i="84"/>
  <c r="AR316" i="7"/>
  <c r="AT53" i="80"/>
  <c r="AS269" i="7"/>
  <c r="AU71" i="84" s="1"/>
  <c r="AC91" i="84"/>
  <c r="AD91" i="84" s="1"/>
  <c r="AC73" i="80"/>
  <c r="AD73" i="80" s="1"/>
  <c r="AQ318" i="7"/>
  <c r="AS55" i="80"/>
  <c r="AE68" i="84"/>
  <c r="AE50" i="80"/>
  <c r="R96" i="15"/>
  <c r="AC32" i="7" s="1"/>
  <c r="BN265" i="7"/>
  <c r="BO313" i="7"/>
  <c r="AB20" i="80"/>
  <c r="Q99" i="15"/>
  <c r="AB35" i="7" s="1"/>
  <c r="Q98" i="15"/>
  <c r="AB34" i="7" s="1"/>
  <c r="AJ3" i="15"/>
  <c r="AI250" i="15"/>
  <c r="AI122" i="15"/>
  <c r="AI70" i="15"/>
  <c r="AI26" i="15"/>
  <c r="AI186" i="15"/>
  <c r="AI48" i="15"/>
  <c r="EY7" i="21"/>
  <c r="EY71" i="21" s="1"/>
  <c r="CK71" i="21"/>
  <c r="EY9" i="21"/>
  <c r="CK70" i="21"/>
  <c r="EY15" i="21"/>
  <c r="EY73" i="21" s="1"/>
  <c r="CK73" i="21"/>
  <c r="EY16" i="21"/>
  <c r="EY74" i="21" s="1"/>
  <c r="CK74" i="21"/>
  <c r="EY14" i="21"/>
  <c r="EY72" i="21" s="1"/>
  <c r="CK72" i="21"/>
  <c r="CL12" i="21"/>
  <c r="EZ12" i="21" s="1"/>
  <c r="CL8" i="21"/>
  <c r="EZ8" i="21" s="1"/>
  <c r="CL17" i="21"/>
  <c r="EZ17" i="21" s="1"/>
  <c r="CL13" i="21"/>
  <c r="EZ13" i="21" s="1"/>
  <c r="CL15" i="21"/>
  <c r="CL73" i="21" s="1"/>
  <c r="CL18" i="21"/>
  <c r="EZ18" i="21" s="1"/>
  <c r="CL11" i="21"/>
  <c r="EZ11" i="21" s="1"/>
  <c r="CL16" i="21"/>
  <c r="CL10" i="21"/>
  <c r="EZ10" i="21" s="1"/>
  <c r="CL14" i="21"/>
  <c r="CL19" i="21"/>
  <c r="EZ19" i="21" s="1"/>
  <c r="CL20" i="21"/>
  <c r="EZ20" i="21" s="1"/>
  <c r="Y19" i="21"/>
  <c r="Y16" i="21"/>
  <c r="Y74" i="21" s="1"/>
  <c r="AG302" i="7" s="1"/>
  <c r="Y20" i="21"/>
  <c r="Y17" i="21"/>
  <c r="Y13" i="21"/>
  <c r="Y18" i="21"/>
  <c r="Y7" i="21"/>
  <c r="Y71" i="21" s="1"/>
  <c r="Y9" i="21"/>
  <c r="Y11" i="21"/>
  <c r="Y15" i="21"/>
  <c r="Y73" i="21" s="1"/>
  <c r="Y8" i="21"/>
  <c r="Y12" i="21"/>
  <c r="Y10" i="21"/>
  <c r="Y14" i="21"/>
  <c r="Y72" i="21" s="1"/>
  <c r="X21" i="21"/>
  <c r="CL9" i="21"/>
  <c r="CL7" i="21"/>
  <c r="CL71" i="21" s="1"/>
  <c r="V61" i="21"/>
  <c r="AA57" i="22"/>
  <c r="EW60" i="21"/>
  <c r="GT60" i="21" s="1"/>
  <c r="V60" i="21"/>
  <c r="CJ42" i="21"/>
  <c r="CJ48" i="21"/>
  <c r="CI60" i="21"/>
  <c r="BN314" i="7"/>
  <c r="AR273" i="7"/>
  <c r="AT57" i="80" s="1"/>
  <c r="AQ320" i="7"/>
  <c r="AQ319" i="7"/>
  <c r="AR271" i="7"/>
  <c r="AT73" i="84" s="1"/>
  <c r="AC344" i="7"/>
  <c r="AC339" i="7"/>
  <c r="AC343" i="7"/>
  <c r="EW45" i="21"/>
  <c r="GT45" i="21" s="1"/>
  <c r="V59" i="21"/>
  <c r="U58" i="21"/>
  <c r="EX69" i="21"/>
  <c r="X69" i="21"/>
  <c r="AF303" i="7" s="1"/>
  <c r="CK69" i="21"/>
  <c r="U67" i="21"/>
  <c r="AC304" i="7" s="1"/>
  <c r="CN35" i="22"/>
  <c r="AD77" i="7" s="1"/>
  <c r="U51" i="21"/>
  <c r="U53" i="21" s="1"/>
  <c r="T75" i="21"/>
  <c r="T63" i="21"/>
  <c r="T64" i="21" s="1"/>
  <c r="AB46" i="22"/>
  <c r="Q222" i="6"/>
  <c r="Z34" i="22"/>
  <c r="CL40" i="22"/>
  <c r="CL41" i="22" s="1"/>
  <c r="Q229" i="6"/>
  <c r="Q235" i="6" s="1"/>
  <c r="P234" i="6"/>
  <c r="P100" i="6"/>
  <c r="S107" i="6" s="1"/>
  <c r="Y40" i="22"/>
  <c r="Y41" i="22" s="1"/>
  <c r="CM34" i="22"/>
  <c r="R97" i="15" s="1"/>
  <c r="AC33" i="7" s="1"/>
  <c r="AA55" i="22"/>
  <c r="AB36" i="22"/>
  <c r="AF100" i="7" s="1"/>
  <c r="X4" i="6"/>
  <c r="W87" i="6"/>
  <c r="CJ47" i="21"/>
  <c r="EW47" i="21"/>
  <c r="GT47" i="21" s="1"/>
  <c r="AD4" i="22"/>
  <c r="AQ56" i="86" s="1"/>
  <c r="AC3" i="22"/>
  <c r="AC52" i="22"/>
  <c r="CQ4" i="22"/>
  <c r="AC43" i="22"/>
  <c r="AC33" i="22"/>
  <c r="AA53" i="22"/>
  <c r="FA37" i="21"/>
  <c r="CM37" i="21"/>
  <c r="Z37" i="21"/>
  <c r="FA5" i="21"/>
  <c r="CM5" i="21"/>
  <c r="Z5" i="21"/>
  <c r="CK21" i="21"/>
  <c r="Z24" i="21"/>
  <c r="FA24" i="21"/>
  <c r="CM24" i="21"/>
  <c r="AE319" i="7"/>
  <c r="AE318" i="7"/>
  <c r="AF312" i="7"/>
  <c r="AE316" i="7"/>
  <c r="AE320" i="7"/>
  <c r="AF296" i="7"/>
  <c r="AD321" i="7"/>
  <c r="AF292" i="7"/>
  <c r="AE265" i="7"/>
  <c r="AF68" i="84" s="1"/>
  <c r="AE313" i="7"/>
  <c r="AG4" i="7"/>
  <c r="AG5" i="7"/>
  <c r="R144" i="6"/>
  <c r="U151" i="6" s="1"/>
  <c r="AH6" i="7"/>
  <c r="AF306" i="7" l="1"/>
  <c r="AD78" i="7"/>
  <c r="AA29" i="22"/>
  <c r="AD341" i="7"/>
  <c r="AA35" i="22"/>
  <c r="AE76" i="7" s="1"/>
  <c r="AE78" i="7" s="1"/>
  <c r="AC94" i="80"/>
  <c r="AC167" i="7"/>
  <c r="Z50" i="22"/>
  <c r="AL55" i="86" s="1"/>
  <c r="CO26" i="22"/>
  <c r="CO27" i="22" s="1"/>
  <c r="AA45" i="22"/>
  <c r="Y70" i="21"/>
  <c r="EY70" i="21"/>
  <c r="CL70" i="21"/>
  <c r="AD37" i="84"/>
  <c r="AD38" i="84" s="1"/>
  <c r="V46" i="21"/>
  <c r="V58" i="21" s="1"/>
  <c r="AD74" i="7"/>
  <c r="AD220" i="7" s="1"/>
  <c r="AD225" i="7" s="1"/>
  <c r="AD226" i="7" s="1"/>
  <c r="AL40" i="86"/>
  <c r="AL43" i="86" s="1"/>
  <c r="Z54" i="22"/>
  <c r="AD86" i="7" s="1"/>
  <c r="CO39" i="22"/>
  <c r="AE173" i="7" s="1"/>
  <c r="AD182" i="7"/>
  <c r="AA58" i="22"/>
  <c r="AE182" i="7" s="1"/>
  <c r="AE178" i="7"/>
  <c r="V62" i="21"/>
  <c r="AE180" i="7"/>
  <c r="AE179" i="7"/>
  <c r="AM42" i="86"/>
  <c r="AE177" i="7"/>
  <c r="W44" i="21"/>
  <c r="W50" i="21"/>
  <c r="CK50" i="21" s="1"/>
  <c r="EY50" i="21" s="1"/>
  <c r="S106" i="15"/>
  <c r="AD42" i="7" s="1"/>
  <c r="S93" i="6"/>
  <c r="S218" i="6" s="1"/>
  <c r="S223" i="6" s="1"/>
  <c r="U230" i="6" s="1"/>
  <c r="FC39" i="22"/>
  <c r="T29" i="6" s="1"/>
  <c r="T276" i="6" s="1"/>
  <c r="AE185" i="7" s="1"/>
  <c r="AC104" i="80"/>
  <c r="AM41" i="86"/>
  <c r="AE131" i="7"/>
  <c r="S104" i="15"/>
  <c r="AD40" i="7" s="1"/>
  <c r="AE130" i="7"/>
  <c r="S103" i="15"/>
  <c r="AD39" i="7" s="1"/>
  <c r="AE132" i="7"/>
  <c r="S102" i="15"/>
  <c r="AD38" i="7" s="1"/>
  <c r="AE129" i="7"/>
  <c r="W42" i="21"/>
  <c r="W48" i="21"/>
  <c r="CK48" i="21" s="1"/>
  <c r="AA56" i="22"/>
  <c r="AE133" i="7" s="1"/>
  <c r="Q176" i="6"/>
  <c r="R173" i="6" s="1"/>
  <c r="CK49" i="21"/>
  <c r="EY49" i="21" s="1"/>
  <c r="Q196" i="6"/>
  <c r="R193" i="6" s="1"/>
  <c r="AE174" i="7"/>
  <c r="V57" i="21"/>
  <c r="AE36" i="84"/>
  <c r="CP9" i="22"/>
  <c r="AB37" i="22"/>
  <c r="AF124" i="7" s="1"/>
  <c r="AF126" i="7" s="1"/>
  <c r="AE102" i="7"/>
  <c r="CO29" i="22"/>
  <c r="CO62" i="22" s="1"/>
  <c r="S269" i="6"/>
  <c r="AD161" i="7" s="1"/>
  <c r="AD167" i="7" s="1"/>
  <c r="S92" i="6"/>
  <c r="S198" i="6" s="1"/>
  <c r="S183" i="6"/>
  <c r="U190" i="6" s="1"/>
  <c r="S182" i="6"/>
  <c r="S209" i="6"/>
  <c r="S215" i="6" s="1"/>
  <c r="R214" i="6"/>
  <c r="R216" i="6" s="1"/>
  <c r="S213" i="6" s="1"/>
  <c r="S189" i="6"/>
  <c r="S195" i="6" s="1"/>
  <c r="R194" i="6"/>
  <c r="S169" i="6"/>
  <c r="S175" i="6" s="1"/>
  <c r="R174" i="6"/>
  <c r="T262" i="6"/>
  <c r="AE137" i="7" s="1"/>
  <c r="T91" i="6"/>
  <c r="T178" i="6" s="1"/>
  <c r="S163" i="6"/>
  <c r="U170" i="6" s="1"/>
  <c r="S162" i="6"/>
  <c r="AC33" i="84"/>
  <c r="FD33" i="22"/>
  <c r="FD24" i="22"/>
  <c r="FD16" i="22"/>
  <c r="FD21" i="22"/>
  <c r="FD18" i="22"/>
  <c r="FD20" i="22"/>
  <c r="FD25" i="22"/>
  <c r="FD13" i="22"/>
  <c r="FD19" i="22"/>
  <c r="FD15" i="22"/>
  <c r="FD22" i="22"/>
  <c r="FD14" i="22"/>
  <c r="FD10" i="22"/>
  <c r="FD17" i="22"/>
  <c r="FD12" i="22"/>
  <c r="FD8" i="22"/>
  <c r="FD23" i="22"/>
  <c r="FD9" i="22"/>
  <c r="FD37" i="22" s="1"/>
  <c r="U27" i="6" s="1"/>
  <c r="FD11" i="22"/>
  <c r="FD6" i="22"/>
  <c r="FD7" i="22"/>
  <c r="CL64" i="22"/>
  <c r="AA258" i="7"/>
  <c r="AA295" i="7" s="1"/>
  <c r="FC36" i="22"/>
  <c r="T26" i="6" s="1"/>
  <c r="CO36" i="22"/>
  <c r="AE101" i="7" s="1"/>
  <c r="FA34" i="22"/>
  <c r="R24" i="6" s="1"/>
  <c r="R241" i="6" s="1"/>
  <c r="AD33" i="84"/>
  <c r="AB26" i="22"/>
  <c r="AB27" i="22" s="1"/>
  <c r="FB35" i="22"/>
  <c r="S25" i="6" s="1"/>
  <c r="S248" i="6" s="1"/>
  <c r="AD89" i="7" s="1"/>
  <c r="CQ33" i="22"/>
  <c r="FE4" i="22"/>
  <c r="FA35" i="22"/>
  <c r="R25" i="6" s="1"/>
  <c r="R248" i="6" s="1"/>
  <c r="AC89" i="7" s="1"/>
  <c r="FB29" i="22"/>
  <c r="FB62" i="22" s="1"/>
  <c r="FC63" i="22" s="1"/>
  <c r="CP37" i="22"/>
  <c r="AF125" i="7" s="1"/>
  <c r="FC26" i="22"/>
  <c r="FC27" i="22" s="1"/>
  <c r="FC34" i="22" s="1"/>
  <c r="T24" i="6" s="1"/>
  <c r="T241" i="6" s="1"/>
  <c r="CP36" i="22"/>
  <c r="AF101" i="7" s="1"/>
  <c r="CO38" i="22"/>
  <c r="AE149" i="7" s="1"/>
  <c r="FC38" i="22"/>
  <c r="T28" i="6" s="1"/>
  <c r="FA29" i="22"/>
  <c r="FA62" i="22" s="1"/>
  <c r="FB63" i="22" s="1"/>
  <c r="AB44" i="22"/>
  <c r="AB53" i="22" s="1"/>
  <c r="AB39" i="22"/>
  <c r="AF172" i="7" s="1"/>
  <c r="AF175" i="7" s="1"/>
  <c r="AB49" i="22"/>
  <c r="AF170" i="7" s="1"/>
  <c r="AF177" i="7" s="1"/>
  <c r="AC24" i="22"/>
  <c r="AC22" i="22"/>
  <c r="AC21" i="22"/>
  <c r="CQ21" i="22" s="1"/>
  <c r="AC25" i="22"/>
  <c r="AC23" i="22"/>
  <c r="CQ23" i="22" s="1"/>
  <c r="AC20" i="22"/>
  <c r="CQ20" i="22" s="1"/>
  <c r="AC14" i="22"/>
  <c r="CQ14" i="22" s="1"/>
  <c r="AC12" i="22"/>
  <c r="CQ12" i="22" s="1"/>
  <c r="AC15" i="22"/>
  <c r="AC18" i="22"/>
  <c r="AC16" i="22"/>
  <c r="AC17" i="22"/>
  <c r="AC7" i="22"/>
  <c r="AC11" i="22"/>
  <c r="CQ11" i="22" s="1"/>
  <c r="AC19" i="22"/>
  <c r="CQ19" i="22" s="1"/>
  <c r="AC13" i="22"/>
  <c r="CQ13" i="22" s="1"/>
  <c r="AC6" i="22"/>
  <c r="AC10" i="22"/>
  <c r="AC8" i="22"/>
  <c r="CQ8" i="22" s="1"/>
  <c r="AC9" i="22"/>
  <c r="AC37" i="22" s="1"/>
  <c r="AG124" i="7" s="1"/>
  <c r="AT72" i="84"/>
  <c r="AT54" i="80"/>
  <c r="AS270" i="7"/>
  <c r="AR317" i="7"/>
  <c r="AE79" i="7"/>
  <c r="AD143" i="7"/>
  <c r="AE32" i="84"/>
  <c r="AE33" i="84" s="1"/>
  <c r="T106" i="15"/>
  <c r="AE42" i="7" s="1"/>
  <c r="T105" i="15"/>
  <c r="AE41" i="7" s="1"/>
  <c r="AE134" i="7"/>
  <c r="T101" i="15"/>
  <c r="AE37" i="7" s="1"/>
  <c r="T103" i="15"/>
  <c r="AE39" i="7" s="1"/>
  <c r="T104" i="15"/>
  <c r="AE40" i="7" s="1"/>
  <c r="T102" i="15"/>
  <c r="AE38" i="7" s="1"/>
  <c r="AE157" i="7"/>
  <c r="AE158" i="7"/>
  <c r="AE109" i="7"/>
  <c r="AE110" i="7"/>
  <c r="AE181" i="7"/>
  <c r="AB92" i="80"/>
  <c r="AC38" i="84"/>
  <c r="AE150" i="7"/>
  <c r="AD27" i="84"/>
  <c r="AI18" i="86"/>
  <c r="AJ18" i="86" s="1"/>
  <c r="AK18" i="86" s="1"/>
  <c r="AE152" i="7"/>
  <c r="AE155" i="7"/>
  <c r="AE154" i="7"/>
  <c r="AE156" i="7"/>
  <c r="AE153" i="7"/>
  <c r="AC22" i="80"/>
  <c r="AC349" i="7"/>
  <c r="AC95" i="80" s="1"/>
  <c r="AC347" i="7"/>
  <c r="AC93" i="80" s="1"/>
  <c r="AC21" i="80"/>
  <c r="AC346" i="7"/>
  <c r="AF128" i="7"/>
  <c r="AF132" i="7"/>
  <c r="AF129" i="7"/>
  <c r="AF130" i="7"/>
  <c r="AF131" i="7"/>
  <c r="AE104" i="7"/>
  <c r="AE107" i="7"/>
  <c r="AE106" i="7"/>
  <c r="AE108" i="7"/>
  <c r="AE105" i="7"/>
  <c r="AE27" i="84"/>
  <c r="AC345" i="7"/>
  <c r="AB38" i="22"/>
  <c r="AF148" i="7" s="1"/>
  <c r="AF151" i="7" s="1"/>
  <c r="AB48" i="22"/>
  <c r="X43" i="21" s="1"/>
  <c r="CP10" i="22"/>
  <c r="CP26" i="22" s="1"/>
  <c r="CP27" i="22" s="1"/>
  <c r="AB30" i="22"/>
  <c r="CI44" i="21"/>
  <c r="EV44" i="21"/>
  <c r="EV62" i="21" s="1"/>
  <c r="CH62" i="21"/>
  <c r="EV41" i="21"/>
  <c r="EV59" i="21" s="1"/>
  <c r="CH59" i="21"/>
  <c r="CI41" i="21"/>
  <c r="CQ22" i="22"/>
  <c r="CQ18" i="22"/>
  <c r="CQ16" i="22"/>
  <c r="CQ24" i="22"/>
  <c r="CQ25" i="22"/>
  <c r="CQ15" i="22"/>
  <c r="CQ17" i="22"/>
  <c r="EV39" i="21"/>
  <c r="EV57" i="21" s="1"/>
  <c r="CH57" i="21"/>
  <c r="CI39" i="21"/>
  <c r="CH61" i="21"/>
  <c r="EV43" i="21"/>
  <c r="EV61" i="21" s="1"/>
  <c r="CI43" i="21"/>
  <c r="Z56" i="21"/>
  <c r="Z66" i="21"/>
  <c r="CM66" i="21"/>
  <c r="CM56" i="21"/>
  <c r="FA66" i="21"/>
  <c r="FA56" i="21"/>
  <c r="AL32" i="86"/>
  <c r="AD26" i="84"/>
  <c r="AI17" i="86"/>
  <c r="AJ17" i="86" s="1"/>
  <c r="AK17" i="86" s="1"/>
  <c r="AI20" i="86"/>
  <c r="AJ20" i="86" s="1"/>
  <c r="AK20" i="86" s="1"/>
  <c r="AF98" i="7"/>
  <c r="AN41" i="86"/>
  <c r="AO41" i="86" s="1"/>
  <c r="AE74" i="7"/>
  <c r="AM40" i="86"/>
  <c r="AH14" i="86"/>
  <c r="AI55" i="86"/>
  <c r="AJ43" i="86"/>
  <c r="AB91" i="80"/>
  <c r="AS85" i="80"/>
  <c r="AF85" i="80"/>
  <c r="AF86" i="80"/>
  <c r="AF105" i="80"/>
  <c r="AE88" i="80"/>
  <c r="AF103" i="7"/>
  <c r="AF102" i="7"/>
  <c r="AG301" i="7"/>
  <c r="AG240" i="7"/>
  <c r="AG306" i="7"/>
  <c r="AF242" i="7"/>
  <c r="AG241" i="7"/>
  <c r="AG245" i="7"/>
  <c r="V67" i="21"/>
  <c r="AD304" i="7" s="1"/>
  <c r="T100" i="15"/>
  <c r="AE36" i="7" s="1"/>
  <c r="AE219" i="7"/>
  <c r="AE223" i="7"/>
  <c r="AD344" i="7"/>
  <c r="AE222" i="7"/>
  <c r="AC225" i="7"/>
  <c r="AC226" i="7" s="1"/>
  <c r="CA225" i="7"/>
  <c r="AE224" i="7"/>
  <c r="AE41" i="84"/>
  <c r="AC28" i="84"/>
  <c r="W40" i="21"/>
  <c r="W46" i="21"/>
  <c r="X47" i="21"/>
  <c r="X41" i="21"/>
  <c r="X48" i="21"/>
  <c r="X42" i="21"/>
  <c r="AF31" i="84"/>
  <c r="AE26" i="84"/>
  <c r="AC21" i="84"/>
  <c r="AI14" i="86" s="1"/>
  <c r="AT75" i="84"/>
  <c r="AT56" i="80"/>
  <c r="AT74" i="84"/>
  <c r="BR50" i="80"/>
  <c r="BR68" i="84"/>
  <c r="AF50" i="80"/>
  <c r="AR318" i="7"/>
  <c r="AT55" i="80"/>
  <c r="AS316" i="7"/>
  <c r="AU53" i="80"/>
  <c r="AT269" i="7"/>
  <c r="AV71" i="84" s="1"/>
  <c r="AE91" i="84"/>
  <c r="AE73" i="80"/>
  <c r="R99" i="15"/>
  <c r="AC35" i="7" s="1"/>
  <c r="R98" i="15"/>
  <c r="AC34" i="7" s="1"/>
  <c r="S96" i="15"/>
  <c r="AD32" i="7" s="1"/>
  <c r="BP313" i="7"/>
  <c r="BO265" i="7"/>
  <c r="AC20" i="80"/>
  <c r="AK3" i="15"/>
  <c r="AJ250" i="15"/>
  <c r="AJ122" i="15"/>
  <c r="AJ48" i="15"/>
  <c r="AJ186" i="15"/>
  <c r="AJ70" i="15"/>
  <c r="AJ26" i="15"/>
  <c r="EZ15" i="21"/>
  <c r="EZ73" i="21" s="1"/>
  <c r="EZ14" i="21"/>
  <c r="EZ72" i="21" s="1"/>
  <c r="CL72" i="21"/>
  <c r="EZ16" i="21"/>
  <c r="EZ74" i="21" s="1"/>
  <c r="CL74" i="21"/>
  <c r="EY21" i="21"/>
  <c r="CM9" i="21"/>
  <c r="CM7" i="21"/>
  <c r="CM71" i="21" s="1"/>
  <c r="EZ7" i="21"/>
  <c r="EZ71" i="21" s="1"/>
  <c r="CM13" i="21"/>
  <c r="FA13" i="21" s="1"/>
  <c r="CM12" i="21"/>
  <c r="FA12" i="21" s="1"/>
  <c r="CM8" i="21"/>
  <c r="FA8" i="21" s="1"/>
  <c r="CM20" i="21"/>
  <c r="FA20" i="21" s="1"/>
  <c r="CM14" i="21"/>
  <c r="CM72" i="21" s="1"/>
  <c r="CM15" i="21"/>
  <c r="CM11" i="21"/>
  <c r="FA11" i="21" s="1"/>
  <c r="CM17" i="21"/>
  <c r="FA17" i="21" s="1"/>
  <c r="CM16" i="21"/>
  <c r="EZ9" i="21"/>
  <c r="CM10" i="21"/>
  <c r="FA10" i="21" s="1"/>
  <c r="CM18" i="21"/>
  <c r="FA18" i="21" s="1"/>
  <c r="CM19" i="21"/>
  <c r="FA19" i="21" s="1"/>
  <c r="Z19" i="21"/>
  <c r="Z16" i="21"/>
  <c r="Z74" i="21" s="1"/>
  <c r="AH302" i="7" s="1"/>
  <c r="Z18" i="21"/>
  <c r="Z20" i="21"/>
  <c r="Z17" i="21"/>
  <c r="Z10" i="21"/>
  <c r="Z9" i="21"/>
  <c r="Z11" i="21"/>
  <c r="Z15" i="21"/>
  <c r="Z73" i="21" s="1"/>
  <c r="Z13" i="21"/>
  <c r="Z12" i="21"/>
  <c r="Z8" i="21"/>
  <c r="Z7" i="21"/>
  <c r="Z14" i="21"/>
  <c r="Z72" i="21" s="1"/>
  <c r="Y21" i="21"/>
  <c r="W61" i="21"/>
  <c r="CQ10" i="22"/>
  <c r="AC38" i="22"/>
  <c r="AG148" i="7" s="1"/>
  <c r="AC48" i="22"/>
  <c r="CQ6" i="22"/>
  <c r="AB56" i="22"/>
  <c r="CJ60" i="21"/>
  <c r="EX42" i="21"/>
  <c r="EX48" i="21"/>
  <c r="AR319" i="7"/>
  <c r="AS273" i="7"/>
  <c r="AU57" i="80" s="1"/>
  <c r="AR320" i="7"/>
  <c r="BO314" i="7"/>
  <c r="AS271" i="7"/>
  <c r="AU73" i="84" s="1"/>
  <c r="AD342" i="7"/>
  <c r="AE341" i="7"/>
  <c r="AD343" i="7"/>
  <c r="W62" i="21"/>
  <c r="W59" i="21"/>
  <c r="Y69" i="21"/>
  <c r="AG303" i="7" s="1"/>
  <c r="CL69" i="21"/>
  <c r="W57" i="21"/>
  <c r="EY69" i="21"/>
  <c r="AC44" i="22"/>
  <c r="CO35" i="22"/>
  <c r="AE77" i="7" s="1"/>
  <c r="U63" i="21"/>
  <c r="U64" i="21" s="1"/>
  <c r="U75" i="21"/>
  <c r="U76" i="21" s="1"/>
  <c r="T76" i="21"/>
  <c r="AA50" i="22"/>
  <c r="AA54" i="22"/>
  <c r="AC46" i="22"/>
  <c r="CM40" i="22"/>
  <c r="CM41" i="22" s="1"/>
  <c r="AA34" i="22"/>
  <c r="Z40" i="22"/>
  <c r="Z41" i="22" s="1"/>
  <c r="CN34" i="22"/>
  <c r="S97" i="15" s="1"/>
  <c r="AD33" i="7" s="1"/>
  <c r="R229" i="6"/>
  <c r="R235" i="6" s="1"/>
  <c r="Q234" i="6"/>
  <c r="Q100" i="6"/>
  <c r="T107" i="6" s="1"/>
  <c r="CK47" i="21"/>
  <c r="EY47" i="21" s="1"/>
  <c r="AB55" i="22"/>
  <c r="Y4" i="6"/>
  <c r="X87" i="6"/>
  <c r="AC36" i="22"/>
  <c r="AG100" i="7" s="1"/>
  <c r="EX47" i="21"/>
  <c r="CP39" i="22"/>
  <c r="AF173" i="7" s="1"/>
  <c r="CK45" i="21"/>
  <c r="AE4" i="22"/>
  <c r="AR56" i="86" s="1"/>
  <c r="AD3" i="22"/>
  <c r="AD52" i="22"/>
  <c r="CR4" i="22"/>
  <c r="AD43" i="22"/>
  <c r="AD33" i="22"/>
  <c r="EX45" i="21"/>
  <c r="CN37" i="21"/>
  <c r="AA37" i="21"/>
  <c r="FB37" i="21"/>
  <c r="AA24" i="21"/>
  <c r="CN24" i="21"/>
  <c r="FB24" i="21"/>
  <c r="FB5" i="21"/>
  <c r="CN5" i="21"/>
  <c r="AA5" i="21"/>
  <c r="CL21" i="21"/>
  <c r="AG314" i="7"/>
  <c r="AG312" i="7"/>
  <c r="AF319" i="7"/>
  <c r="AF314" i="7"/>
  <c r="AF318" i="7"/>
  <c r="AF316" i="7"/>
  <c r="AE321" i="7"/>
  <c r="AF320" i="7"/>
  <c r="AG296" i="7"/>
  <c r="AG292" i="7"/>
  <c r="AF265" i="7"/>
  <c r="AG68" i="84" s="1"/>
  <c r="AF313" i="7"/>
  <c r="AH4" i="7"/>
  <c r="AH5" i="7"/>
  <c r="S144" i="6"/>
  <c r="V151" i="6" s="1"/>
  <c r="AI6" i="7"/>
  <c r="AD339" i="7" l="1"/>
  <c r="T93" i="6"/>
  <c r="T218" i="6" s="1"/>
  <c r="T223" i="6" s="1"/>
  <c r="V230" i="6" s="1"/>
  <c r="AD84" i="7"/>
  <c r="AD80" i="7"/>
  <c r="AD345" i="7" s="1"/>
  <c r="V68" i="21"/>
  <c r="AD305" i="7" s="1"/>
  <c r="AD83" i="7"/>
  <c r="AD348" i="7" s="1"/>
  <c r="V51" i="21"/>
  <c r="V53" i="21" s="1"/>
  <c r="AD82" i="7"/>
  <c r="AE21" i="80" s="1"/>
  <c r="AD351" i="7"/>
  <c r="AE97" i="80" s="1"/>
  <c r="AD81" i="7"/>
  <c r="AD346" i="7" s="1"/>
  <c r="Z70" i="21"/>
  <c r="CM70" i="21"/>
  <c r="R176" i="6"/>
  <c r="S173" i="6" s="1"/>
  <c r="CQ36" i="22"/>
  <c r="AG101" i="7" s="1"/>
  <c r="AC26" i="22"/>
  <c r="AC27" i="22" s="1"/>
  <c r="FD36" i="22"/>
  <c r="U26" i="6" s="1"/>
  <c r="U90" i="6" s="1"/>
  <c r="U158" i="6" s="1"/>
  <c r="AL20" i="86"/>
  <c r="AD85" i="7"/>
  <c r="AD350" i="7" s="1"/>
  <c r="AE96" i="80" s="1"/>
  <c r="Z59" i="22"/>
  <c r="AC39" i="22"/>
  <c r="AG172" i="7" s="1"/>
  <c r="W60" i="21"/>
  <c r="AB29" i="22"/>
  <c r="AB45" i="22"/>
  <c r="CK42" i="21"/>
  <c r="EY42" i="21" s="1"/>
  <c r="AM43" i="86"/>
  <c r="AM55" i="86" s="1"/>
  <c r="AE94" i="80"/>
  <c r="X39" i="21"/>
  <c r="X45" i="21"/>
  <c r="CL45" i="21" s="1"/>
  <c r="FD39" i="22"/>
  <c r="U29" i="6" s="1"/>
  <c r="U276" i="6" s="1"/>
  <c r="AF185" i="7" s="1"/>
  <c r="V63" i="21"/>
  <c r="AF127" i="7"/>
  <c r="AC47" i="22"/>
  <c r="AG122" i="7" s="1"/>
  <c r="AG131" i="7" s="1"/>
  <c r="CQ9" i="22"/>
  <c r="CQ37" i="22" s="1"/>
  <c r="AG125" i="7" s="1"/>
  <c r="R196" i="6"/>
  <c r="S193" i="6" s="1"/>
  <c r="AE37" i="84"/>
  <c r="AE38" i="84" s="1"/>
  <c r="U95" i="15"/>
  <c r="U102" i="15" s="1"/>
  <c r="AF38" i="7" s="1"/>
  <c r="CP29" i="22"/>
  <c r="CP62" i="22" s="1"/>
  <c r="AC49" i="22"/>
  <c r="AG170" i="7" s="1"/>
  <c r="AG179" i="7" s="1"/>
  <c r="AB35" i="22"/>
  <c r="AF76" i="7" s="1"/>
  <c r="AF79" i="7" s="1"/>
  <c r="U262" i="6"/>
  <c r="AF137" i="7" s="1"/>
  <c r="U91" i="6"/>
  <c r="U178" i="6" s="1"/>
  <c r="T269" i="6"/>
  <c r="AE161" i="7" s="1"/>
  <c r="AE167" i="7" s="1"/>
  <c r="T92" i="6"/>
  <c r="T198" i="6" s="1"/>
  <c r="T255" i="6"/>
  <c r="AE113" i="7" s="1"/>
  <c r="AF27" i="84" s="1"/>
  <c r="T90" i="6"/>
  <c r="T158" i="6" s="1"/>
  <c r="S203" i="6"/>
  <c r="U210" i="6" s="1"/>
  <c r="S202" i="6"/>
  <c r="U255" i="6"/>
  <c r="AF113" i="7" s="1"/>
  <c r="T169" i="6"/>
  <c r="T175" i="6" s="1"/>
  <c r="S174" i="6"/>
  <c r="S176" i="6" s="1"/>
  <c r="T173" i="6" s="1"/>
  <c r="FA7" i="21"/>
  <c r="FA71" i="21" s="1"/>
  <c r="T183" i="6"/>
  <c r="V190" i="6" s="1"/>
  <c r="T182" i="6"/>
  <c r="T189" i="6"/>
  <c r="T195" i="6" s="1"/>
  <c r="S194" i="6"/>
  <c r="AF174" i="7"/>
  <c r="FE33" i="22"/>
  <c r="FE24" i="22"/>
  <c r="FE21" i="22"/>
  <c r="FE23" i="22"/>
  <c r="FE25" i="22"/>
  <c r="FE19" i="22"/>
  <c r="FE15" i="22"/>
  <c r="FE17" i="22"/>
  <c r="FE12" i="22"/>
  <c r="FE11" i="22"/>
  <c r="FE20" i="22"/>
  <c r="FE16" i="22"/>
  <c r="FE13" i="22"/>
  <c r="FE7" i="22"/>
  <c r="FE22" i="22"/>
  <c r="FE14" i="22"/>
  <c r="FE9" i="22"/>
  <c r="FE37" i="22" s="1"/>
  <c r="V27" i="6" s="1"/>
  <c r="FE8" i="22"/>
  <c r="FE6" i="22"/>
  <c r="FE10" i="22"/>
  <c r="FE38" i="22" s="1"/>
  <c r="V28" i="6" s="1"/>
  <c r="FE18" i="22"/>
  <c r="CM64" i="22"/>
  <c r="AB258" i="7"/>
  <c r="AB295" i="7" s="1"/>
  <c r="X44" i="21"/>
  <c r="FA64" i="22"/>
  <c r="FB64" i="22" s="1"/>
  <c r="FA40" i="22"/>
  <c r="FA41" i="22" s="1"/>
  <c r="AC354" i="7"/>
  <c r="FB40" i="22"/>
  <c r="FB41" i="22" s="1"/>
  <c r="AD354" i="7"/>
  <c r="AL18" i="86"/>
  <c r="FC35" i="22"/>
  <c r="T25" i="6" s="1"/>
  <c r="T248" i="6" s="1"/>
  <c r="AE89" i="7" s="1"/>
  <c r="X50" i="21"/>
  <c r="CL50" i="21" s="1"/>
  <c r="EZ50" i="21" s="1"/>
  <c r="AF178" i="7"/>
  <c r="AF179" i="7"/>
  <c r="AF176" i="7"/>
  <c r="AF180" i="7"/>
  <c r="AB58" i="22"/>
  <c r="AF182" i="7" s="1"/>
  <c r="FD26" i="22"/>
  <c r="FD27" i="22" s="1"/>
  <c r="FD34" i="22" s="1"/>
  <c r="U24" i="6" s="1"/>
  <c r="U241" i="6" s="1"/>
  <c r="AN39" i="86"/>
  <c r="AO39" i="86" s="1"/>
  <c r="AF30" i="7"/>
  <c r="AF219" i="7" s="1"/>
  <c r="CQ38" i="22"/>
  <c r="AG149" i="7" s="1"/>
  <c r="AP39" i="86"/>
  <c r="AG30" i="7"/>
  <c r="FC29" i="22"/>
  <c r="FC62" i="22" s="1"/>
  <c r="FD63" i="22" s="1"/>
  <c r="CR33" i="22"/>
  <c r="FF4" i="22"/>
  <c r="CP38" i="22"/>
  <c r="AF149" i="7" s="1"/>
  <c r="FD38" i="22"/>
  <c r="U28" i="6" s="1"/>
  <c r="AD24" i="22"/>
  <c r="CR24" i="22" s="1"/>
  <c r="AD22" i="22"/>
  <c r="CR22" i="22" s="1"/>
  <c r="AD25" i="22"/>
  <c r="CR25" i="22" s="1"/>
  <c r="AD20" i="22"/>
  <c r="AD15" i="22"/>
  <c r="AD23" i="22"/>
  <c r="AD18" i="22"/>
  <c r="CR18" i="22" s="1"/>
  <c r="AD21" i="22"/>
  <c r="CR21" i="22" s="1"/>
  <c r="AD16" i="22"/>
  <c r="CR16" i="22" s="1"/>
  <c r="AD19" i="22"/>
  <c r="CR19" i="22" s="1"/>
  <c r="AD14" i="22"/>
  <c r="CR14" i="22" s="1"/>
  <c r="AD17" i="22"/>
  <c r="AD12" i="22"/>
  <c r="CR12" i="22" s="1"/>
  <c r="AD13" i="22"/>
  <c r="CR13" i="22" s="1"/>
  <c r="AD10" i="22"/>
  <c r="CR10" i="22" s="1"/>
  <c r="AD9" i="22"/>
  <c r="AD47" i="22" s="1"/>
  <c r="AH122" i="7" s="1"/>
  <c r="AD8" i="22"/>
  <c r="CR8" i="22" s="1"/>
  <c r="AD11" i="22"/>
  <c r="AD6" i="22"/>
  <c r="CR6" i="22" s="1"/>
  <c r="AD7" i="22"/>
  <c r="AU72" i="84"/>
  <c r="AU54" i="80"/>
  <c r="AS317" i="7"/>
  <c r="AT270" i="7"/>
  <c r="AE143" i="7"/>
  <c r="AF32" i="84"/>
  <c r="AF33" i="84" s="1"/>
  <c r="AF110" i="7"/>
  <c r="AF109" i="7"/>
  <c r="AE86" i="7"/>
  <c r="AE351" i="7" s="1"/>
  <c r="AF97" i="80" s="1"/>
  <c r="AE85" i="7"/>
  <c r="AE350" i="7" s="1"/>
  <c r="AF96" i="80" s="1"/>
  <c r="U105" i="15"/>
  <c r="AF41" i="7" s="1"/>
  <c r="U106" i="15"/>
  <c r="AF42" i="7" s="1"/>
  <c r="AF133" i="7"/>
  <c r="AF134" i="7"/>
  <c r="AC92" i="80"/>
  <c r="AF36" i="84"/>
  <c r="AD28" i="84"/>
  <c r="AE80" i="7"/>
  <c r="AF20" i="80" s="1"/>
  <c r="AE81" i="7"/>
  <c r="AE82" i="7"/>
  <c r="AE83" i="7"/>
  <c r="AE348" i="7" s="1"/>
  <c r="AF94" i="80" s="1"/>
  <c r="AE84" i="7"/>
  <c r="AE22" i="80"/>
  <c r="AD349" i="7"/>
  <c r="AE95" i="80" s="1"/>
  <c r="AF104" i="7"/>
  <c r="AF107" i="7"/>
  <c r="AF105" i="7"/>
  <c r="AF108" i="7"/>
  <c r="AF106" i="7"/>
  <c r="AB57" i="22"/>
  <c r="AF150" i="7"/>
  <c r="AN42" i="86"/>
  <c r="AO42" i="86" s="1"/>
  <c r="X49" i="21"/>
  <c r="CL49" i="21" s="1"/>
  <c r="AF146" i="7"/>
  <c r="AC30" i="22"/>
  <c r="CQ7" i="22"/>
  <c r="CR23" i="22"/>
  <c r="CR20" i="22"/>
  <c r="CR17" i="22"/>
  <c r="CR15" i="22"/>
  <c r="EW41" i="21"/>
  <c r="CI59" i="21"/>
  <c r="CJ41" i="21"/>
  <c r="EW43" i="21"/>
  <c r="CI61" i="21"/>
  <c r="CJ43" i="21"/>
  <c r="EW39" i="21"/>
  <c r="CI57" i="21"/>
  <c r="CJ39" i="21"/>
  <c r="CJ44" i="21"/>
  <c r="EW44" i="21"/>
  <c r="CI62" i="21"/>
  <c r="AF221" i="7"/>
  <c r="AA66" i="21"/>
  <c r="AA56" i="21"/>
  <c r="CN66" i="21"/>
  <c r="CN56" i="21"/>
  <c r="FB66" i="21"/>
  <c r="FB56" i="21"/>
  <c r="AM32" i="86"/>
  <c r="AE339" i="7"/>
  <c r="AE220" i="7"/>
  <c r="AE225" i="7" s="1"/>
  <c r="AE226" i="7" s="1"/>
  <c r="AE28" i="84"/>
  <c r="AL17" i="86"/>
  <c r="AF74" i="7"/>
  <c r="AN40" i="86"/>
  <c r="AG98" i="7"/>
  <c r="AJ14" i="86"/>
  <c r="AG146" i="7"/>
  <c r="AF88" i="80"/>
  <c r="AG85" i="80"/>
  <c r="AE104" i="80"/>
  <c r="AT85" i="80"/>
  <c r="AG105" i="80"/>
  <c r="AG86" i="80"/>
  <c r="AG174" i="7"/>
  <c r="AG175" i="7"/>
  <c r="AG103" i="7"/>
  <c r="AG102" i="7"/>
  <c r="AG127" i="7"/>
  <c r="AG126" i="7"/>
  <c r="AG151" i="7"/>
  <c r="AG150" i="7"/>
  <c r="AC91" i="80"/>
  <c r="AH301" i="7"/>
  <c r="AH240" i="7"/>
  <c r="AH241" i="7"/>
  <c r="AG242" i="7"/>
  <c r="AF224" i="7"/>
  <c r="AG31" i="84"/>
  <c r="AF222" i="7"/>
  <c r="V95" i="15"/>
  <c r="Y45" i="21"/>
  <c r="Y39" i="21"/>
  <c r="Y43" i="21"/>
  <c r="Y49" i="21"/>
  <c r="AB50" i="22"/>
  <c r="X40" i="21"/>
  <c r="X46" i="21"/>
  <c r="Y47" i="21"/>
  <c r="Y41" i="21"/>
  <c r="AF41" i="84"/>
  <c r="AF26" i="84"/>
  <c r="BS50" i="80"/>
  <c r="BS68" i="84"/>
  <c r="AU75" i="84"/>
  <c r="AU56" i="80"/>
  <c r="AU74" i="84"/>
  <c r="AE21" i="84"/>
  <c r="AL14" i="86" s="1"/>
  <c r="AT316" i="7"/>
  <c r="AV53" i="80"/>
  <c r="AU269" i="7"/>
  <c r="AW71" i="84" s="1"/>
  <c r="AG50" i="80"/>
  <c r="AS318" i="7"/>
  <c r="AU55" i="80"/>
  <c r="AF91" i="84"/>
  <c r="AF73" i="80"/>
  <c r="T96" i="15"/>
  <c r="AE32" i="7" s="1"/>
  <c r="AE20" i="80"/>
  <c r="BP265" i="7"/>
  <c r="S99" i="15"/>
  <c r="AD35" i="7" s="1"/>
  <c r="S98" i="15"/>
  <c r="AD34" i="7" s="1"/>
  <c r="AL3" i="15"/>
  <c r="AK186" i="15"/>
  <c r="AK70" i="15"/>
  <c r="AK26" i="15"/>
  <c r="AK250" i="15"/>
  <c r="AK122" i="15"/>
  <c r="AK48" i="15"/>
  <c r="CN7" i="21"/>
  <c r="CN71" i="21" s="1"/>
  <c r="Z71" i="21"/>
  <c r="FA14" i="21"/>
  <c r="FA72" i="21" s="1"/>
  <c r="FA9" i="21"/>
  <c r="EZ21" i="21"/>
  <c r="EZ70" i="21"/>
  <c r="FA16" i="21"/>
  <c r="FA74" i="21" s="1"/>
  <c r="CM74" i="21"/>
  <c r="FA15" i="21"/>
  <c r="FA73" i="21" s="1"/>
  <c r="CM73" i="21"/>
  <c r="CN17" i="21"/>
  <c r="FB17" i="21" s="1"/>
  <c r="CN10" i="21"/>
  <c r="FB10" i="21" s="1"/>
  <c r="CN8" i="21"/>
  <c r="FB8" i="21" s="1"/>
  <c r="CN13" i="21"/>
  <c r="FB13" i="21" s="1"/>
  <c r="CN18" i="21"/>
  <c r="FB18" i="21" s="1"/>
  <c r="CN15" i="21"/>
  <c r="CN14" i="21"/>
  <c r="CN11" i="21"/>
  <c r="FB11" i="21" s="1"/>
  <c r="CN20" i="21"/>
  <c r="FB20" i="21" s="1"/>
  <c r="CN9" i="21"/>
  <c r="CN16" i="21"/>
  <c r="CN12" i="21"/>
  <c r="FB12" i="21" s="1"/>
  <c r="CN19" i="21"/>
  <c r="FB19" i="21" s="1"/>
  <c r="AA18" i="21"/>
  <c r="AA19" i="21"/>
  <c r="AA15" i="21"/>
  <c r="AA73" i="21" s="1"/>
  <c r="AA7" i="21"/>
  <c r="AA11" i="21"/>
  <c r="AA13" i="21"/>
  <c r="AA16" i="21"/>
  <c r="AA74" i="21" s="1"/>
  <c r="AI302" i="7" s="1"/>
  <c r="AA8" i="21"/>
  <c r="AA12" i="21"/>
  <c r="AA17" i="21"/>
  <c r="AA20" i="21"/>
  <c r="AA10" i="21"/>
  <c r="AA14" i="21"/>
  <c r="AA72" i="21" s="1"/>
  <c r="AA9" i="21"/>
  <c r="Z21" i="21"/>
  <c r="AC29" i="22"/>
  <c r="AC35" i="22"/>
  <c r="AG76" i="7" s="1"/>
  <c r="CR7" i="22"/>
  <c r="AC57" i="22"/>
  <c r="EX60" i="21"/>
  <c r="X60" i="21"/>
  <c r="CL48" i="21"/>
  <c r="EY48" i="21"/>
  <c r="BP314" i="7"/>
  <c r="AT273" i="7"/>
  <c r="AV57" i="80" s="1"/>
  <c r="AS320" i="7"/>
  <c r="AS319" i="7"/>
  <c r="AT271" i="7"/>
  <c r="AV73" i="84" s="1"/>
  <c r="CP35" i="22"/>
  <c r="AF77" i="7" s="1"/>
  <c r="AE342" i="7"/>
  <c r="AE343" i="7"/>
  <c r="AE344" i="7"/>
  <c r="W58" i="21"/>
  <c r="X59" i="21"/>
  <c r="Z69" i="21"/>
  <c r="AH303" i="7" s="1"/>
  <c r="EZ69" i="21"/>
  <c r="EY45" i="21"/>
  <c r="CM69" i="21"/>
  <c r="W67" i="21"/>
  <c r="AE304" i="7" s="1"/>
  <c r="W68" i="21"/>
  <c r="AE305" i="7" s="1"/>
  <c r="R222" i="6"/>
  <c r="S229" i="6" s="1"/>
  <c r="S235" i="6" s="1"/>
  <c r="V75" i="21"/>
  <c r="AA59" i="22"/>
  <c r="W51" i="21"/>
  <c r="W53" i="21" s="1"/>
  <c r="AB54" i="22"/>
  <c r="CN40" i="22"/>
  <c r="CN41" i="22" s="1"/>
  <c r="AA40" i="22"/>
  <c r="AA41" i="22" s="1"/>
  <c r="CO34" i="22"/>
  <c r="T97" i="15" s="1"/>
  <c r="AE33" i="7" s="1"/>
  <c r="AC45" i="22"/>
  <c r="R100" i="6"/>
  <c r="U107" i="6" s="1"/>
  <c r="AB34" i="22"/>
  <c r="CL47" i="21"/>
  <c r="EZ47" i="21" s="1"/>
  <c r="AC55" i="22"/>
  <c r="Z4" i="6"/>
  <c r="Y87" i="6"/>
  <c r="AF4" i="22"/>
  <c r="AT56" i="86" s="1"/>
  <c r="AE3" i="22"/>
  <c r="AE52" i="22"/>
  <c r="CS4" i="22"/>
  <c r="AE43" i="22"/>
  <c r="AE33" i="22"/>
  <c r="CQ39" i="22"/>
  <c r="AG173" i="7" s="1"/>
  <c r="AC53" i="22"/>
  <c r="AB37" i="21"/>
  <c r="FC37" i="21"/>
  <c r="CO37" i="21"/>
  <c r="CM21" i="21"/>
  <c r="CO5" i="21"/>
  <c r="AB5" i="21"/>
  <c r="FC5" i="21"/>
  <c r="AB24" i="21"/>
  <c r="CO24" i="21"/>
  <c r="FC24" i="21"/>
  <c r="AG320" i="7"/>
  <c r="AG318" i="7"/>
  <c r="AH314" i="7"/>
  <c r="AG316" i="7"/>
  <c r="AG319" i="7"/>
  <c r="AH312" i="7"/>
  <c r="AH296" i="7"/>
  <c r="AF321" i="7"/>
  <c r="AH292" i="7"/>
  <c r="AG265" i="7"/>
  <c r="AH68" i="84" s="1"/>
  <c r="AG313" i="7"/>
  <c r="AI4" i="7"/>
  <c r="AI5" i="7"/>
  <c r="T144" i="6"/>
  <c r="W151" i="6" s="1"/>
  <c r="AJ6" i="7"/>
  <c r="V64" i="21" l="1"/>
  <c r="CK60" i="21"/>
  <c r="CL42" i="21"/>
  <c r="EZ42" i="21" s="1"/>
  <c r="AD347" i="7"/>
  <c r="AE93" i="80" s="1"/>
  <c r="Y48" i="21"/>
  <c r="AH245" i="7"/>
  <c r="EY60" i="21"/>
  <c r="FA70" i="21"/>
  <c r="FE36" i="22"/>
  <c r="V26" i="6" s="1"/>
  <c r="AD26" i="22"/>
  <c r="AD27" i="22" s="1"/>
  <c r="X57" i="21"/>
  <c r="S196" i="6"/>
  <c r="T193" i="6" s="1"/>
  <c r="U93" i="6"/>
  <c r="U218" i="6" s="1"/>
  <c r="U223" i="6" s="1"/>
  <c r="W230" i="6" s="1"/>
  <c r="Y42" i="21"/>
  <c r="AG130" i="7"/>
  <c r="AG129" i="7"/>
  <c r="AG132" i="7"/>
  <c r="AC56" i="22"/>
  <c r="AG134" i="7" s="1"/>
  <c r="AG128" i="7"/>
  <c r="AH31" i="84" s="1"/>
  <c r="AD49" i="22"/>
  <c r="AH170" i="7" s="1"/>
  <c r="AH178" i="7" s="1"/>
  <c r="FE39" i="22"/>
  <c r="V29" i="6" s="1"/>
  <c r="V276" i="6" s="1"/>
  <c r="AG185" i="7" s="1"/>
  <c r="AP41" i="86"/>
  <c r="U101" i="15"/>
  <c r="AF37" i="7" s="1"/>
  <c r="U104" i="15"/>
  <c r="AF40" i="7" s="1"/>
  <c r="U100" i="15"/>
  <c r="AF36" i="7" s="1"/>
  <c r="U103" i="15"/>
  <c r="AF39" i="7" s="1"/>
  <c r="AG178" i="7"/>
  <c r="AG176" i="7"/>
  <c r="AG177" i="7"/>
  <c r="Y50" i="21"/>
  <c r="CM50" i="21" s="1"/>
  <c r="Y44" i="21"/>
  <c r="AC58" i="22"/>
  <c r="AG181" i="7" s="1"/>
  <c r="AP42" i="86"/>
  <c r="AG180" i="7"/>
  <c r="AF341" i="7"/>
  <c r="X62" i="21"/>
  <c r="AD39" i="22"/>
  <c r="AH172" i="7" s="1"/>
  <c r="AH175" i="7" s="1"/>
  <c r="AF78" i="7"/>
  <c r="AF343" i="7" s="1"/>
  <c r="AF37" i="84"/>
  <c r="AF38" i="84" s="1"/>
  <c r="AE345" i="7"/>
  <c r="AD46" i="22"/>
  <c r="Z41" i="21" s="1"/>
  <c r="AD37" i="22"/>
  <c r="AH124" i="7" s="1"/>
  <c r="AH126" i="7" s="1"/>
  <c r="CR9" i="22"/>
  <c r="CR26" i="22" s="1"/>
  <c r="CR27" i="22" s="1"/>
  <c r="AD38" i="22"/>
  <c r="AH148" i="7" s="1"/>
  <c r="AH150" i="7" s="1"/>
  <c r="AD48" i="22"/>
  <c r="AD57" i="22" s="1"/>
  <c r="U163" i="6"/>
  <c r="W170" i="6" s="1"/>
  <c r="U162" i="6"/>
  <c r="V255" i="6"/>
  <c r="AG113" i="7" s="1"/>
  <c r="V90" i="6"/>
  <c r="V158" i="6" s="1"/>
  <c r="T209" i="6"/>
  <c r="T215" i="6" s="1"/>
  <c r="S214" i="6"/>
  <c r="S216" i="6" s="1"/>
  <c r="T213" i="6" s="1"/>
  <c r="U183" i="6"/>
  <c r="W190" i="6" s="1"/>
  <c r="U182" i="6"/>
  <c r="V269" i="6"/>
  <c r="AG161" i="7" s="1"/>
  <c r="V92" i="6"/>
  <c r="V198" i="6" s="1"/>
  <c r="U189" i="6"/>
  <c r="U195" i="6" s="1"/>
  <c r="T194" i="6"/>
  <c r="U269" i="6"/>
  <c r="AF161" i="7" s="1"/>
  <c r="U92" i="6"/>
  <c r="U198" i="6" s="1"/>
  <c r="T163" i="6"/>
  <c r="V170" i="6" s="1"/>
  <c r="T162" i="6"/>
  <c r="T203" i="6"/>
  <c r="V210" i="6" s="1"/>
  <c r="T202" i="6"/>
  <c r="V262" i="6"/>
  <c r="AG137" i="7" s="1"/>
  <c r="V91" i="6"/>
  <c r="V178" i="6" s="1"/>
  <c r="CR11" i="22"/>
  <c r="CR39" i="22" s="1"/>
  <c r="AH173" i="7" s="1"/>
  <c r="AF21" i="84"/>
  <c r="AM14" i="86" s="1"/>
  <c r="FF33" i="22"/>
  <c r="FF18" i="22"/>
  <c r="FF23" i="22"/>
  <c r="FF20" i="22"/>
  <c r="FF22" i="22"/>
  <c r="FF15" i="22"/>
  <c r="FF17" i="22"/>
  <c r="FF12" i="22"/>
  <c r="FF21" i="22"/>
  <c r="FF25" i="22"/>
  <c r="FF19" i="22"/>
  <c r="FF9" i="22"/>
  <c r="FF37" i="22" s="1"/>
  <c r="W27" i="6" s="1"/>
  <c r="FF14" i="22"/>
  <c r="FF6" i="22"/>
  <c r="FF10" i="22"/>
  <c r="FF38" i="22" s="1"/>
  <c r="W28" i="6" s="1"/>
  <c r="FF13" i="22"/>
  <c r="FF7" i="22"/>
  <c r="FF11" i="22"/>
  <c r="FF8" i="22"/>
  <c r="FF36" i="22" s="1"/>
  <c r="W26" i="6" s="1"/>
  <c r="FF24" i="22"/>
  <c r="FF16" i="22"/>
  <c r="CN64" i="22"/>
  <c r="AC258" i="7"/>
  <c r="AC295" i="7" s="1"/>
  <c r="FC40" i="22"/>
  <c r="FC41" i="22" s="1"/>
  <c r="AE354" i="7"/>
  <c r="FC64" i="22"/>
  <c r="AD44" i="22"/>
  <c r="AQ39" i="86" s="1"/>
  <c r="AF181" i="7"/>
  <c r="FD35" i="22"/>
  <c r="U25" i="6" s="1"/>
  <c r="U248" i="6" s="1"/>
  <c r="AF89" i="7" s="1"/>
  <c r="CR38" i="22"/>
  <c r="AH149" i="7" s="1"/>
  <c r="CS33" i="22"/>
  <c r="FG4" i="22"/>
  <c r="CQ26" i="22"/>
  <c r="CQ27" i="22" s="1"/>
  <c r="FD29" i="22"/>
  <c r="FD62" i="22" s="1"/>
  <c r="FE63" i="22" s="1"/>
  <c r="AM20" i="86"/>
  <c r="AM18" i="86"/>
  <c r="FB7" i="21"/>
  <c r="FB71" i="21" s="1"/>
  <c r="AE25" i="22"/>
  <c r="AE23" i="22"/>
  <c r="AE24" i="22"/>
  <c r="CS24" i="22" s="1"/>
  <c r="AE22" i="22"/>
  <c r="CS22" i="22" s="1"/>
  <c r="AE18" i="22"/>
  <c r="AE16" i="22"/>
  <c r="CS16" i="22" s="1"/>
  <c r="AE19" i="22"/>
  <c r="CS19" i="22" s="1"/>
  <c r="AE17" i="22"/>
  <c r="CS17" i="22" s="1"/>
  <c r="AE15" i="22"/>
  <c r="AE21" i="22"/>
  <c r="AE13" i="22"/>
  <c r="CS13" i="22" s="1"/>
  <c r="AE11" i="22"/>
  <c r="CS11" i="22" s="1"/>
  <c r="AE20" i="22"/>
  <c r="AE7" i="22"/>
  <c r="CS7" i="22" s="1"/>
  <c r="AE14" i="22"/>
  <c r="CS14" i="22" s="1"/>
  <c r="AE10" i="22"/>
  <c r="CS10" i="22" s="1"/>
  <c r="AE8" i="22"/>
  <c r="CS8" i="22" s="1"/>
  <c r="AE9" i="22"/>
  <c r="AE6" i="22"/>
  <c r="CS6" i="22" s="1"/>
  <c r="AE12" i="22"/>
  <c r="CS12" i="22" s="1"/>
  <c r="AV54" i="80"/>
  <c r="AV72" i="84"/>
  <c r="AT317" i="7"/>
  <c r="AU270" i="7"/>
  <c r="AF143" i="7"/>
  <c r="AG32" i="84"/>
  <c r="AG33" i="84" s="1"/>
  <c r="V103" i="15"/>
  <c r="AG39" i="7" s="1"/>
  <c r="V101" i="15"/>
  <c r="AG37" i="7" s="1"/>
  <c r="V102" i="15"/>
  <c r="AG38" i="7" s="1"/>
  <c r="V104" i="15"/>
  <c r="AG40" i="7" s="1"/>
  <c r="V105" i="15"/>
  <c r="AG41" i="7" s="1"/>
  <c r="V106" i="15"/>
  <c r="AG42" i="7" s="1"/>
  <c r="AG158" i="7"/>
  <c r="AG157" i="7"/>
  <c r="AF157" i="7"/>
  <c r="AF158" i="7"/>
  <c r="AF85" i="7"/>
  <c r="AF86" i="7"/>
  <c r="AG109" i="7"/>
  <c r="AG110" i="7"/>
  <c r="AE92" i="80"/>
  <c r="X61" i="21"/>
  <c r="EZ49" i="21"/>
  <c r="X68" i="21"/>
  <c r="AF305" i="7" s="1"/>
  <c r="AF152" i="7"/>
  <c r="AG36" i="84" s="1"/>
  <c r="AF155" i="7"/>
  <c r="AF154" i="7"/>
  <c r="AF156" i="7"/>
  <c r="AF153" i="7"/>
  <c r="AH128" i="7"/>
  <c r="AH129" i="7"/>
  <c r="AH131" i="7"/>
  <c r="AH132" i="7"/>
  <c r="AH130" i="7"/>
  <c r="AF80" i="7"/>
  <c r="AF82" i="7"/>
  <c r="AF84" i="7"/>
  <c r="AF83" i="7"/>
  <c r="AF81" i="7"/>
  <c r="AF22" i="80"/>
  <c r="AE349" i="7"/>
  <c r="AF95" i="80" s="1"/>
  <c r="AG152" i="7"/>
  <c r="AH36" i="84" s="1"/>
  <c r="AG154" i="7"/>
  <c r="AG156" i="7"/>
  <c r="AG153" i="7"/>
  <c r="AG155" i="7"/>
  <c r="AG27" i="84"/>
  <c r="AE347" i="7"/>
  <c r="AF93" i="80" s="1"/>
  <c r="AF21" i="80"/>
  <c r="AE346" i="7"/>
  <c r="CM49" i="21"/>
  <c r="FA49" i="21" s="1"/>
  <c r="AG104" i="7"/>
  <c r="AG107" i="7"/>
  <c r="AG106" i="7"/>
  <c r="AG108" i="7"/>
  <c r="AG105" i="7"/>
  <c r="AF223" i="7"/>
  <c r="AD36" i="22"/>
  <c r="AH100" i="7" s="1"/>
  <c r="AH103" i="7" s="1"/>
  <c r="AD30" i="22"/>
  <c r="GT39" i="21"/>
  <c r="EW57" i="21"/>
  <c r="GT57" i="21" s="1"/>
  <c r="CJ61" i="21"/>
  <c r="CK43" i="21"/>
  <c r="EX43" i="21"/>
  <c r="EX61" i="21" s="1"/>
  <c r="GT43" i="21"/>
  <c r="EW61" i="21"/>
  <c r="GT61" i="21" s="1"/>
  <c r="EW62" i="21"/>
  <c r="GT62" i="21" s="1"/>
  <c r="GT44" i="21"/>
  <c r="EX41" i="21"/>
  <c r="EX59" i="21" s="1"/>
  <c r="CK41" i="21"/>
  <c r="CJ59" i="21"/>
  <c r="EX44" i="21"/>
  <c r="EX62" i="21" s="1"/>
  <c r="CJ62" i="21"/>
  <c r="CK44" i="21"/>
  <c r="CK39" i="21"/>
  <c r="EX39" i="21"/>
  <c r="EX57" i="21" s="1"/>
  <c r="CJ57" i="21"/>
  <c r="GT41" i="21"/>
  <c r="EW59" i="21"/>
  <c r="GT59" i="21" s="1"/>
  <c r="CS25" i="22"/>
  <c r="CS23" i="22"/>
  <c r="CS20" i="22"/>
  <c r="CS21" i="22"/>
  <c r="CS15" i="22"/>
  <c r="CS18" i="22"/>
  <c r="CS9" i="22"/>
  <c r="FC66" i="21"/>
  <c r="FC56" i="21"/>
  <c r="AB66" i="21"/>
  <c r="AB56" i="21"/>
  <c r="CO66" i="21"/>
  <c r="CO56" i="21"/>
  <c r="AN32" i="86"/>
  <c r="AO32" i="86" s="1"/>
  <c r="AG221" i="7"/>
  <c r="AO40" i="86"/>
  <c r="AN43" i="86"/>
  <c r="AG74" i="7"/>
  <c r="AP40" i="86"/>
  <c r="AF28" i="84"/>
  <c r="AM17" i="86"/>
  <c r="AG88" i="80"/>
  <c r="AE91" i="80"/>
  <c r="AF104" i="80"/>
  <c r="AH85" i="80"/>
  <c r="AU85" i="80"/>
  <c r="AH86" i="80"/>
  <c r="AH105" i="80"/>
  <c r="AH242" i="7"/>
  <c r="AI241" i="7"/>
  <c r="AI301" i="7"/>
  <c r="AI240" i="7"/>
  <c r="AH306" i="7"/>
  <c r="AG79" i="7"/>
  <c r="AG78" i="7"/>
  <c r="V100" i="15"/>
  <c r="AG36" i="7" s="1"/>
  <c r="AG219" i="7"/>
  <c r="AG224" i="7"/>
  <c r="AF339" i="7"/>
  <c r="AF220" i="7"/>
  <c r="AG223" i="7"/>
  <c r="AG222" i="7"/>
  <c r="AG41" i="84"/>
  <c r="Z42" i="21"/>
  <c r="Z48" i="21"/>
  <c r="Z47" i="21"/>
  <c r="W95" i="15"/>
  <c r="Z45" i="21"/>
  <c r="Z39" i="21"/>
  <c r="Y46" i="21"/>
  <c r="Y40" i="21"/>
  <c r="Y67" i="21" s="1"/>
  <c r="AG304" i="7" s="1"/>
  <c r="AG26" i="84"/>
  <c r="BT50" i="80"/>
  <c r="BT68" i="84"/>
  <c r="AV75" i="84"/>
  <c r="AV56" i="80"/>
  <c r="AV74" i="84"/>
  <c r="AG91" i="84"/>
  <c r="AG73" i="80"/>
  <c r="AH50" i="80"/>
  <c r="AT318" i="7"/>
  <c r="AV55" i="80"/>
  <c r="AU316" i="7"/>
  <c r="AW53" i="80"/>
  <c r="AV269" i="7"/>
  <c r="AX71" i="84" s="1"/>
  <c r="BR313" i="7"/>
  <c r="BQ265" i="7"/>
  <c r="BQ313" i="7"/>
  <c r="U96" i="15"/>
  <c r="AF32" i="7" s="1"/>
  <c r="T99" i="15"/>
  <c r="AE35" i="7" s="1"/>
  <c r="T98" i="15"/>
  <c r="AE34" i="7" s="1"/>
  <c r="AM3" i="15"/>
  <c r="AL250" i="15"/>
  <c r="AL122" i="15"/>
  <c r="AL48" i="15"/>
  <c r="AL70" i="15"/>
  <c r="AL26" i="15"/>
  <c r="AL186" i="15"/>
  <c r="CO7" i="21"/>
  <c r="CO71" i="21" s="1"/>
  <c r="AA71" i="21"/>
  <c r="FA21" i="21"/>
  <c r="CO9" i="21"/>
  <c r="CO70" i="21" s="1"/>
  <c r="AA70" i="21"/>
  <c r="FB9" i="21"/>
  <c r="FB70" i="21" s="1"/>
  <c r="CN70" i="21"/>
  <c r="FB16" i="21"/>
  <c r="FB74" i="21" s="1"/>
  <c r="CN74" i="21"/>
  <c r="FB15" i="21"/>
  <c r="FB73" i="21" s="1"/>
  <c r="CN73" i="21"/>
  <c r="FB14" i="21"/>
  <c r="FB72" i="21" s="1"/>
  <c r="CN72" i="21"/>
  <c r="CO14" i="21"/>
  <c r="CO11" i="21"/>
  <c r="FC11" i="21" s="1"/>
  <c r="CO20" i="21"/>
  <c r="FC20" i="21" s="1"/>
  <c r="CO15" i="21"/>
  <c r="CO17" i="21"/>
  <c r="FC17" i="21" s="1"/>
  <c r="CO19" i="21"/>
  <c r="FC19" i="21" s="1"/>
  <c r="CO12" i="21"/>
  <c r="FC12" i="21" s="1"/>
  <c r="CO8" i="21"/>
  <c r="FC8" i="21" s="1"/>
  <c r="CO10" i="21"/>
  <c r="FC10" i="21" s="1"/>
  <c r="CO16" i="21"/>
  <c r="CO13" i="21"/>
  <c r="FC13" i="21" s="1"/>
  <c r="CO18" i="21"/>
  <c r="FC18" i="21" s="1"/>
  <c r="AB18" i="21"/>
  <c r="AB20" i="21"/>
  <c r="AB17" i="21"/>
  <c r="AB19" i="21"/>
  <c r="AB16" i="21"/>
  <c r="AB74" i="21" s="1"/>
  <c r="AJ302" i="7" s="1"/>
  <c r="AB12" i="21"/>
  <c r="AB13" i="21"/>
  <c r="AB15" i="21"/>
  <c r="AB73" i="21" s="1"/>
  <c r="AB8" i="21"/>
  <c r="AB10" i="21"/>
  <c r="AB7" i="21"/>
  <c r="AB71" i="21" s="1"/>
  <c r="AB11" i="21"/>
  <c r="AB14" i="21"/>
  <c r="AB72" i="21" s="1"/>
  <c r="AB9" i="21"/>
  <c r="AA21" i="21"/>
  <c r="CH18" i="84"/>
  <c r="CJ18" i="84" s="1"/>
  <c r="Y61" i="21"/>
  <c r="AE48" i="22"/>
  <c r="Y60" i="21"/>
  <c r="AE37" i="22"/>
  <c r="AI124" i="7" s="1"/>
  <c r="AE47" i="22"/>
  <c r="AI122" i="7" s="1"/>
  <c r="CL60" i="21"/>
  <c r="CM48" i="21"/>
  <c r="FA48" i="21" s="1"/>
  <c r="AD56" i="22"/>
  <c r="CM42" i="21"/>
  <c r="FA42" i="21" s="1"/>
  <c r="EZ48" i="21"/>
  <c r="EZ60" i="21" s="1"/>
  <c r="AT319" i="7"/>
  <c r="AU273" i="7"/>
  <c r="AW57" i="80" s="1"/>
  <c r="AT320" i="7"/>
  <c r="AF342" i="7"/>
  <c r="BQ314" i="7"/>
  <c r="AU271" i="7"/>
  <c r="AW73" i="84" s="1"/>
  <c r="AG341" i="7"/>
  <c r="AF344" i="7"/>
  <c r="X58" i="21"/>
  <c r="W75" i="21"/>
  <c r="W76" i="21" s="1"/>
  <c r="AA69" i="21"/>
  <c r="AI303" i="7" s="1"/>
  <c r="X67" i="21"/>
  <c r="AF304" i="7" s="1"/>
  <c r="Y57" i="21"/>
  <c r="Y59" i="21"/>
  <c r="CN69" i="21"/>
  <c r="EZ45" i="21"/>
  <c r="FA69" i="21"/>
  <c r="AB59" i="22"/>
  <c r="V76" i="21"/>
  <c r="R234" i="6"/>
  <c r="X51" i="21"/>
  <c r="X53" i="21" s="1"/>
  <c r="W63" i="21"/>
  <c r="W64" i="21" s="1"/>
  <c r="AC54" i="22"/>
  <c r="AC50" i="22"/>
  <c r="Z100" i="6"/>
  <c r="AC107" i="6" s="1"/>
  <c r="AB40" i="22"/>
  <c r="AB41" i="22" s="1"/>
  <c r="AC100" i="6"/>
  <c r="AF107" i="6" s="1"/>
  <c r="AA100" i="6"/>
  <c r="AD107" i="6" s="1"/>
  <c r="CP34" i="22"/>
  <c r="U97" i="15" s="1"/>
  <c r="AF33" i="7" s="1"/>
  <c r="CO40" i="22"/>
  <c r="CO41" i="22" s="1"/>
  <c r="AB100" i="6"/>
  <c r="AE107" i="6" s="1"/>
  <c r="V100" i="6"/>
  <c r="Y107" i="6" s="1"/>
  <c r="AC34" i="22"/>
  <c r="Y100" i="6"/>
  <c r="AB107" i="6" s="1"/>
  <c r="W100" i="6"/>
  <c r="Z107" i="6" s="1"/>
  <c r="X100" i="6"/>
  <c r="AA107" i="6" s="1"/>
  <c r="S100" i="6"/>
  <c r="V107" i="6" s="1"/>
  <c r="T100" i="6"/>
  <c r="W107" i="6" s="1"/>
  <c r="AA4" i="6"/>
  <c r="Z87" i="6"/>
  <c r="CM47" i="21"/>
  <c r="CR37" i="22"/>
  <c r="AH125" i="7" s="1"/>
  <c r="CR36" i="22"/>
  <c r="AH101" i="7" s="1"/>
  <c r="AG4" i="22"/>
  <c r="AU56" i="86" s="1"/>
  <c r="AF3" i="22"/>
  <c r="AF52" i="22"/>
  <c r="CT4" i="22"/>
  <c r="AF43" i="22"/>
  <c r="AF33" i="22"/>
  <c r="CM45" i="21"/>
  <c r="AD53" i="22"/>
  <c r="AC24" i="21"/>
  <c r="CP24" i="21"/>
  <c r="FD24" i="21"/>
  <c r="AC5" i="21"/>
  <c r="FD5" i="21"/>
  <c r="CP5" i="21"/>
  <c r="CN21" i="21"/>
  <c r="AC37" i="21"/>
  <c r="FD37" i="21"/>
  <c r="CP37" i="21"/>
  <c r="AH316" i="7"/>
  <c r="AH318" i="7"/>
  <c r="AH320" i="7"/>
  <c r="AH319" i="7"/>
  <c r="AI296" i="7"/>
  <c r="AH313" i="7"/>
  <c r="AH265" i="7"/>
  <c r="AI68" i="84" s="1"/>
  <c r="AG321" i="7"/>
  <c r="AI292" i="7"/>
  <c r="AJ5" i="7"/>
  <c r="AJ4" i="7"/>
  <c r="U144" i="6"/>
  <c r="X151" i="6" s="1"/>
  <c r="AK6" i="7"/>
  <c r="AD45" i="22" l="1"/>
  <c r="AD35" i="22"/>
  <c r="AH76" i="7" s="1"/>
  <c r="AE36" i="22"/>
  <c r="AI100" i="7" s="1"/>
  <c r="AE46" i="22"/>
  <c r="AP43" i="86"/>
  <c r="AD29" i="22"/>
  <c r="AB70" i="21"/>
  <c r="T196" i="6"/>
  <c r="U193" i="6" s="1"/>
  <c r="AG182" i="7"/>
  <c r="AG133" i="7"/>
  <c r="AH32" i="84" s="1"/>
  <c r="AH33" i="84" s="1"/>
  <c r="AH179" i="7"/>
  <c r="AH180" i="7"/>
  <c r="AD58" i="22"/>
  <c r="AH177" i="7"/>
  <c r="AH176" i="7"/>
  <c r="Z44" i="21"/>
  <c r="FF39" i="22"/>
  <c r="W29" i="6" s="1"/>
  <c r="W276" i="6" s="1"/>
  <c r="AH185" i="7" s="1"/>
  <c r="V93" i="6"/>
  <c r="V218" i="6" s="1"/>
  <c r="V223" i="6" s="1"/>
  <c r="X230" i="6" s="1"/>
  <c r="Z50" i="21"/>
  <c r="Z43" i="21"/>
  <c r="CQ29" i="22"/>
  <c r="CQ62" i="22" s="1"/>
  <c r="Y68" i="21"/>
  <c r="AG305" i="7" s="1"/>
  <c r="AH104" i="80" s="1"/>
  <c r="AH174" i="7"/>
  <c r="CQ35" i="22"/>
  <c r="AG77" i="7" s="1"/>
  <c r="AG342" i="7" s="1"/>
  <c r="Y62" i="21"/>
  <c r="AH127" i="7"/>
  <c r="AI31" i="84" s="1"/>
  <c r="AQ41" i="86"/>
  <c r="AH30" i="7"/>
  <c r="AH219" i="7" s="1"/>
  <c r="AH151" i="7"/>
  <c r="Z49" i="21"/>
  <c r="CN49" i="21" s="1"/>
  <c r="FB49" i="21" s="1"/>
  <c r="AQ42" i="86"/>
  <c r="AH146" i="7"/>
  <c r="AH152" i="7" s="1"/>
  <c r="FC9" i="21"/>
  <c r="AH98" i="7"/>
  <c r="AH107" i="7" s="1"/>
  <c r="AE26" i="22"/>
  <c r="AE27" i="22" s="1"/>
  <c r="AD55" i="22"/>
  <c r="AH110" i="7" s="1"/>
  <c r="AE44" i="22"/>
  <c r="AE53" i="22" s="1"/>
  <c r="V183" i="6"/>
  <c r="X190" i="6" s="1"/>
  <c r="V182" i="6"/>
  <c r="V163" i="6"/>
  <c r="X170" i="6" s="1"/>
  <c r="V162" i="6"/>
  <c r="W262" i="6"/>
  <c r="AH137" i="7" s="1"/>
  <c r="W91" i="6"/>
  <c r="W178" i="6" s="1"/>
  <c r="T214" i="6"/>
  <c r="T216" i="6" s="1"/>
  <c r="U213" i="6" s="1"/>
  <c r="U209" i="6"/>
  <c r="U215" i="6" s="1"/>
  <c r="V203" i="6"/>
  <c r="X210" i="6" s="1"/>
  <c r="V202" i="6"/>
  <c r="V169" i="6"/>
  <c r="V175" i="6" s="1"/>
  <c r="U174" i="6"/>
  <c r="W255" i="6"/>
  <c r="AH113" i="7" s="1"/>
  <c r="W90" i="6"/>
  <c r="W158" i="6" s="1"/>
  <c r="U169" i="6"/>
  <c r="U175" i="6" s="1"/>
  <c r="T174" i="6"/>
  <c r="T176" i="6" s="1"/>
  <c r="U173" i="6" s="1"/>
  <c r="V189" i="6"/>
  <c r="V195" i="6" s="1"/>
  <c r="U194" i="6"/>
  <c r="U203" i="6"/>
  <c r="W210" i="6" s="1"/>
  <c r="U202" i="6"/>
  <c r="W269" i="6"/>
  <c r="AH161" i="7" s="1"/>
  <c r="W92" i="6"/>
  <c r="W198" i="6" s="1"/>
  <c r="AF225" i="7"/>
  <c r="AF226" i="7" s="1"/>
  <c r="AE39" i="22"/>
  <c r="AI172" i="7" s="1"/>
  <c r="AE38" i="22"/>
  <c r="AI148" i="7" s="1"/>
  <c r="AI151" i="7" s="1"/>
  <c r="CR29" i="22"/>
  <c r="CR62" i="22" s="1"/>
  <c r="CO64" i="22"/>
  <c r="AD258" i="7"/>
  <c r="AD295" i="7" s="1"/>
  <c r="FG33" i="22"/>
  <c r="FG23" i="22"/>
  <c r="FG20" i="22"/>
  <c r="FG25" i="22"/>
  <c r="FG17" i="22"/>
  <c r="FG19" i="22"/>
  <c r="FG12" i="22"/>
  <c r="FG21" i="22"/>
  <c r="FG14" i="22"/>
  <c r="FG24" i="22"/>
  <c r="FG18" i="22"/>
  <c r="FG16" i="22"/>
  <c r="FG13" i="22"/>
  <c r="FG9" i="22"/>
  <c r="FG37" i="22" s="1"/>
  <c r="X27" i="6" s="1"/>
  <c r="FG22" i="22"/>
  <c r="FG11" i="22"/>
  <c r="FG10" i="22"/>
  <c r="FG38" i="22" s="1"/>
  <c r="X28" i="6" s="1"/>
  <c r="FG7" i="22"/>
  <c r="FG15" i="22"/>
  <c r="FG8" i="22"/>
  <c r="FG6" i="22"/>
  <c r="FD40" i="22"/>
  <c r="FD41" i="22" s="1"/>
  <c r="AF354" i="7"/>
  <c r="FD64" i="22"/>
  <c r="AG143" i="7"/>
  <c r="AF350" i="7"/>
  <c r="AG96" i="80" s="1"/>
  <c r="CS38" i="22"/>
  <c r="AI149" i="7" s="1"/>
  <c r="FF26" i="22"/>
  <c r="FF27" i="22" s="1"/>
  <c r="FF34" i="22" s="1"/>
  <c r="W24" i="6" s="1"/>
  <c r="W241" i="6" s="1"/>
  <c r="CT33" i="22"/>
  <c r="FH4" i="22"/>
  <c r="CS26" i="22"/>
  <c r="CS27" i="22" s="1"/>
  <c r="FE26" i="22"/>
  <c r="FE27" i="22" s="1"/>
  <c r="FE34" i="22" s="1"/>
  <c r="V24" i="6" s="1"/>
  <c r="V241" i="6" s="1"/>
  <c r="AN18" i="86"/>
  <c r="AO18" i="86" s="1"/>
  <c r="AF24" i="22"/>
  <c r="CT24" i="22" s="1"/>
  <c r="AF22" i="22"/>
  <c r="AF23" i="22"/>
  <c r="CT23" i="22" s="1"/>
  <c r="AF18" i="22"/>
  <c r="CT18" i="22" s="1"/>
  <c r="AF21" i="22"/>
  <c r="CT21" i="22" s="1"/>
  <c r="AF13" i="22"/>
  <c r="CT13" i="22" s="1"/>
  <c r="AF11" i="22"/>
  <c r="AF9" i="22"/>
  <c r="CT9" i="22" s="1"/>
  <c r="AF7" i="22"/>
  <c r="AF16" i="22"/>
  <c r="CT16" i="22" s="1"/>
  <c r="AF20" i="22"/>
  <c r="CT20" i="22" s="1"/>
  <c r="AF19" i="22"/>
  <c r="CT19" i="22" s="1"/>
  <c r="AF25" i="22"/>
  <c r="CT25" i="22" s="1"/>
  <c r="AF15" i="22"/>
  <c r="CT15" i="22" s="1"/>
  <c r="AF14" i="22"/>
  <c r="CT14" i="22" s="1"/>
  <c r="AF10" i="22"/>
  <c r="CT10" i="22" s="1"/>
  <c r="AF12" i="22"/>
  <c r="CT12" i="22" s="1"/>
  <c r="AF8" i="22"/>
  <c r="CT8" i="22" s="1"/>
  <c r="AF6" i="22"/>
  <c r="CT6" i="22" s="1"/>
  <c r="AF17" i="22"/>
  <c r="CT17" i="22" s="1"/>
  <c r="AW54" i="80"/>
  <c r="AW72" i="84"/>
  <c r="AV270" i="7"/>
  <c r="AU317" i="7"/>
  <c r="AG104" i="80"/>
  <c r="AF351" i="7"/>
  <c r="AG97" i="80" s="1"/>
  <c r="W105" i="15"/>
  <c r="AH41" i="7" s="1"/>
  <c r="W106" i="15"/>
  <c r="AH42" i="7" s="1"/>
  <c r="AH182" i="7"/>
  <c r="AH181" i="7"/>
  <c r="W104" i="15"/>
  <c r="AH40" i="7" s="1"/>
  <c r="W101" i="15"/>
  <c r="AH37" i="7" s="1"/>
  <c r="W102" i="15"/>
  <c r="AH38" i="7" s="1"/>
  <c r="W103" i="15"/>
  <c r="AH39" i="7" s="1"/>
  <c r="AG86" i="7"/>
  <c r="AG351" i="7" s="1"/>
  <c r="AH97" i="80" s="1"/>
  <c r="AG85" i="7"/>
  <c r="AH133" i="7"/>
  <c r="AH134" i="7"/>
  <c r="AH158" i="7"/>
  <c r="AH157" i="7"/>
  <c r="AF92" i="80"/>
  <c r="AF345" i="7"/>
  <c r="AN20" i="86"/>
  <c r="AO20" i="86" s="1"/>
  <c r="FB21" i="21"/>
  <c r="AG167" i="7"/>
  <c r="AF348" i="7"/>
  <c r="AG94" i="80" s="1"/>
  <c r="AF167" i="7"/>
  <c r="AG37" i="84"/>
  <c r="AG38" i="84" s="1"/>
  <c r="AF349" i="7"/>
  <c r="AG95" i="80" s="1"/>
  <c r="AG22" i="80"/>
  <c r="AI128" i="7"/>
  <c r="AI131" i="7"/>
  <c r="AI129" i="7"/>
  <c r="AI130" i="7"/>
  <c r="AI132" i="7"/>
  <c r="AG80" i="7"/>
  <c r="AG345" i="7" s="1"/>
  <c r="AG82" i="7"/>
  <c r="AG81" i="7"/>
  <c r="AG83" i="7"/>
  <c r="AG348" i="7" s="1"/>
  <c r="AH94" i="80" s="1"/>
  <c r="AG84" i="7"/>
  <c r="AF347" i="7"/>
  <c r="AG93" i="80" s="1"/>
  <c r="AG21" i="80"/>
  <c r="AH37" i="84"/>
  <c r="AH38" i="84" s="1"/>
  <c r="AF346" i="7"/>
  <c r="AH27" i="84"/>
  <c r="AH102" i="7"/>
  <c r="AE49" i="22"/>
  <c r="AI170" i="7" s="1"/>
  <c r="AE30" i="22"/>
  <c r="CT22" i="22"/>
  <c r="CL39" i="21"/>
  <c r="EY39" i="21"/>
  <c r="EY57" i="21" s="1"/>
  <c r="CK57" i="21"/>
  <c r="CL44" i="21"/>
  <c r="EY44" i="21"/>
  <c r="EY62" i="21" s="1"/>
  <c r="CK62" i="21"/>
  <c r="EY43" i="21"/>
  <c r="EY61" i="21" s="1"/>
  <c r="CL43" i="21"/>
  <c r="CK61" i="21"/>
  <c r="EY41" i="21"/>
  <c r="EY59" i="21" s="1"/>
  <c r="CK59" i="21"/>
  <c r="CL41" i="21"/>
  <c r="FC7" i="21"/>
  <c r="FC71" i="21" s="1"/>
  <c r="CP56" i="21"/>
  <c r="CP66" i="21"/>
  <c r="FD66" i="21"/>
  <c r="FD56" i="21"/>
  <c r="AC66" i="21"/>
  <c r="AC56" i="21"/>
  <c r="AP32" i="86"/>
  <c r="AI98" i="7"/>
  <c r="AR41" i="86"/>
  <c r="AS41" i="86" s="1"/>
  <c r="AN55" i="86"/>
  <c r="AO43" i="86"/>
  <c r="AP55" i="86"/>
  <c r="AH74" i="7"/>
  <c r="AQ40" i="86"/>
  <c r="AG28" i="84"/>
  <c r="AN17" i="86"/>
  <c r="AO17" i="86" s="1"/>
  <c r="AI146" i="7"/>
  <c r="AH88" i="80"/>
  <c r="AF91" i="80"/>
  <c r="AJ306" i="7"/>
  <c r="AI245" i="7"/>
  <c r="AJ245" i="7" s="1"/>
  <c r="AV85" i="80"/>
  <c r="AI85" i="80"/>
  <c r="AI86" i="80"/>
  <c r="AI105" i="80"/>
  <c r="AI127" i="7"/>
  <c r="AI126" i="7"/>
  <c r="AI102" i="7"/>
  <c r="AI103" i="7"/>
  <c r="AI174" i="7"/>
  <c r="AI175" i="7"/>
  <c r="AI306" i="7"/>
  <c r="AJ241" i="7"/>
  <c r="AJ301" i="7"/>
  <c r="AJ240" i="7"/>
  <c r="AI242" i="7"/>
  <c r="AH78" i="7"/>
  <c r="AH79" i="7"/>
  <c r="W100" i="15"/>
  <c r="AH36" i="7" s="1"/>
  <c r="AG343" i="7"/>
  <c r="AG339" i="7"/>
  <c r="AG220" i="7"/>
  <c r="AG225" i="7" s="1"/>
  <c r="AG226" i="7" s="1"/>
  <c r="AH222" i="7"/>
  <c r="AH224" i="7"/>
  <c r="AH26" i="84"/>
  <c r="Z46" i="21"/>
  <c r="Z40" i="21"/>
  <c r="AA49" i="21"/>
  <c r="AA43" i="21"/>
  <c r="AA48" i="21"/>
  <c r="AA42" i="21"/>
  <c r="AA47" i="21"/>
  <c r="AA41" i="21"/>
  <c r="AH41" i="84"/>
  <c r="AP20" i="86" s="1"/>
  <c r="AW56" i="80"/>
  <c r="AW74" i="84"/>
  <c r="AG21" i="84"/>
  <c r="AN14" i="86" s="1"/>
  <c r="AW75" i="84"/>
  <c r="BU50" i="80"/>
  <c r="BU68" i="84"/>
  <c r="AH91" i="84"/>
  <c r="AH73" i="80"/>
  <c r="AI50" i="80"/>
  <c r="AU318" i="7"/>
  <c r="AW55" i="80"/>
  <c r="AV316" i="7"/>
  <c r="AX53" i="80"/>
  <c r="AW269" i="7"/>
  <c r="AY71" i="84" s="1"/>
  <c r="U99" i="15"/>
  <c r="AF35" i="7" s="1"/>
  <c r="U98" i="15"/>
  <c r="AF34" i="7" s="1"/>
  <c r="V96" i="15"/>
  <c r="AG32" i="7" s="1"/>
  <c r="BR265" i="7"/>
  <c r="BS313" i="7"/>
  <c r="AG20" i="80"/>
  <c r="AN3" i="15"/>
  <c r="AM186" i="15"/>
  <c r="AM70" i="15"/>
  <c r="AM122" i="15"/>
  <c r="AM250" i="15"/>
  <c r="AM48" i="15"/>
  <c r="AM26" i="15"/>
  <c r="FC16" i="21"/>
  <c r="FC74" i="21" s="1"/>
  <c r="CO74" i="21"/>
  <c r="FC15" i="21"/>
  <c r="FC73" i="21" s="1"/>
  <c r="CO73" i="21"/>
  <c r="FC14" i="21"/>
  <c r="FC72" i="21" s="1"/>
  <c r="CO72" i="21"/>
  <c r="CP17" i="21"/>
  <c r="FD17" i="21" s="1"/>
  <c r="CP14" i="21"/>
  <c r="CP18" i="21"/>
  <c r="FD18" i="21" s="1"/>
  <c r="CP12" i="21"/>
  <c r="FD12" i="21" s="1"/>
  <c r="CP16" i="21"/>
  <c r="CP10" i="21"/>
  <c r="FD10" i="21" s="1"/>
  <c r="CP19" i="21"/>
  <c r="FD19" i="21" s="1"/>
  <c r="CP13" i="21"/>
  <c r="FD13" i="21" s="1"/>
  <c r="CP8" i="21"/>
  <c r="FD8" i="21" s="1"/>
  <c r="CP15" i="21"/>
  <c r="CP20" i="21"/>
  <c r="FD20" i="21" s="1"/>
  <c r="CP11" i="21"/>
  <c r="FD11" i="21" s="1"/>
  <c r="CP9" i="21"/>
  <c r="AB21" i="21"/>
  <c r="AC18" i="21"/>
  <c r="AC20" i="21"/>
  <c r="AC17" i="21"/>
  <c r="AC19" i="21"/>
  <c r="AC16" i="21"/>
  <c r="AC74" i="21" s="1"/>
  <c r="AK302" i="7" s="1"/>
  <c r="AC9" i="21"/>
  <c r="AC15" i="21"/>
  <c r="AC73" i="21" s="1"/>
  <c r="AC8" i="21"/>
  <c r="AC10" i="21"/>
  <c r="AC14" i="21"/>
  <c r="AC72" i="21" s="1"/>
  <c r="AC12" i="21"/>
  <c r="AC7" i="21"/>
  <c r="AC71" i="21" s="1"/>
  <c r="AC11" i="21"/>
  <c r="AC13" i="21"/>
  <c r="CP7" i="21"/>
  <c r="CT7" i="22"/>
  <c r="AE57" i="22"/>
  <c r="CR35" i="22"/>
  <c r="AH77" i="7" s="1"/>
  <c r="Z60" i="21"/>
  <c r="FA60" i="21"/>
  <c r="CN42" i="21"/>
  <c r="FB42" i="21" s="1"/>
  <c r="CM60" i="21"/>
  <c r="CN48" i="21"/>
  <c r="AE56" i="22"/>
  <c r="BR314" i="7"/>
  <c r="AV273" i="7"/>
  <c r="AX57" i="80" s="1"/>
  <c r="AU320" i="7"/>
  <c r="AU319" i="7"/>
  <c r="AV271" i="7"/>
  <c r="AX73" i="84" s="1"/>
  <c r="AH341" i="7"/>
  <c r="AG344" i="7"/>
  <c r="AB69" i="21"/>
  <c r="AJ303" i="7" s="1"/>
  <c r="FB69" i="21"/>
  <c r="Z57" i="21"/>
  <c r="FA45" i="21"/>
  <c r="CO69" i="21"/>
  <c r="Y58" i="21"/>
  <c r="Z59" i="21"/>
  <c r="AC59" i="22"/>
  <c r="X63" i="21"/>
  <c r="X64" i="21" s="1"/>
  <c r="X75" i="21"/>
  <c r="AD50" i="22"/>
  <c r="Y51" i="21"/>
  <c r="Y53" i="21" s="1"/>
  <c r="AD54" i="22"/>
  <c r="AF46" i="22"/>
  <c r="AJ100" i="6"/>
  <c r="AM107" i="6" s="1"/>
  <c r="AM100" i="6"/>
  <c r="AP107" i="6" s="1"/>
  <c r="AO100" i="6"/>
  <c r="AR107" i="6" s="1"/>
  <c r="AP100" i="6"/>
  <c r="AS107" i="6" s="1"/>
  <c r="AC40" i="22"/>
  <c r="AC41" i="22" s="1"/>
  <c r="AG100" i="6"/>
  <c r="AJ107" i="6" s="1"/>
  <c r="CP40" i="22"/>
  <c r="CP41" i="22" s="1"/>
  <c r="CQ34" i="22"/>
  <c r="V97" i="15" s="1"/>
  <c r="AG33" i="7" s="1"/>
  <c r="AE100" i="6"/>
  <c r="AH107" i="6" s="1"/>
  <c r="AF100" i="6"/>
  <c r="AI107" i="6" s="1"/>
  <c r="AH100" i="6"/>
  <c r="AK107" i="6" s="1"/>
  <c r="AK100" i="6"/>
  <c r="AN107" i="6" s="1"/>
  <c r="AD34" i="22"/>
  <c r="AI100" i="6"/>
  <c r="AL107" i="6" s="1"/>
  <c r="AL100" i="6"/>
  <c r="AO107" i="6" s="1"/>
  <c r="AN100" i="6"/>
  <c r="AQ107" i="6" s="1"/>
  <c r="CN47" i="21"/>
  <c r="FB47" i="21" s="1"/>
  <c r="FA47" i="21"/>
  <c r="AB4" i="6"/>
  <c r="AA87" i="6"/>
  <c r="AE55" i="22"/>
  <c r="CS37" i="22"/>
  <c r="AI125" i="7" s="1"/>
  <c r="CS36" i="22"/>
  <c r="AI101" i="7" s="1"/>
  <c r="CN50" i="21"/>
  <c r="FB50" i="21" s="1"/>
  <c r="FA50" i="21"/>
  <c r="CS39" i="22"/>
  <c r="AI173" i="7" s="1"/>
  <c r="AH4" i="22"/>
  <c r="AV56" i="86" s="1"/>
  <c r="AG3" i="22"/>
  <c r="AG52" i="22"/>
  <c r="CU4" i="22"/>
  <c r="AG43" i="22"/>
  <c r="AG33" i="22"/>
  <c r="CN45" i="21"/>
  <c r="CO21" i="21"/>
  <c r="CQ24" i="21"/>
  <c r="FE24" i="21"/>
  <c r="AD24" i="21"/>
  <c r="CQ5" i="21"/>
  <c r="FE5" i="21"/>
  <c r="AD5" i="21"/>
  <c r="CQ37" i="21"/>
  <c r="AD37" i="21"/>
  <c r="FE37" i="21"/>
  <c r="AJ312" i="7"/>
  <c r="AJ314" i="7"/>
  <c r="AI318" i="7"/>
  <c r="AI319" i="7"/>
  <c r="AI314" i="7"/>
  <c r="AI316" i="7"/>
  <c r="AI312" i="7"/>
  <c r="AI320" i="7"/>
  <c r="AJ296" i="7"/>
  <c r="AI265" i="7"/>
  <c r="AJ68" i="84" s="1"/>
  <c r="AI313" i="7"/>
  <c r="AH321" i="7"/>
  <c r="AJ292" i="7"/>
  <c r="AK5" i="7"/>
  <c r="AK4" i="7"/>
  <c r="V144" i="6"/>
  <c r="Y151" i="6" s="1"/>
  <c r="AL6" i="7"/>
  <c r="U196" i="6" l="1"/>
  <c r="V193" i="6" s="1"/>
  <c r="FC70" i="21"/>
  <c r="AC70" i="21"/>
  <c r="FG36" i="22"/>
  <c r="X26" i="6" s="1"/>
  <c r="AF26" i="22"/>
  <c r="AF27" i="22" s="1"/>
  <c r="Y75" i="21"/>
  <c r="Z68" i="21"/>
  <c r="AH305" i="7" s="1"/>
  <c r="AG350" i="7"/>
  <c r="AH96" i="80" s="1"/>
  <c r="Z62" i="21"/>
  <c r="W93" i="6"/>
  <c r="W218" i="6" s="1"/>
  <c r="W223" i="6" s="1"/>
  <c r="Y230" i="6" s="1"/>
  <c r="AI150" i="7"/>
  <c r="AH155" i="7"/>
  <c r="Z61" i="21"/>
  <c r="AH223" i="7"/>
  <c r="AF49" i="22"/>
  <c r="AJ170" i="7" s="1"/>
  <c r="AJ177" i="7" s="1"/>
  <c r="FG39" i="22"/>
  <c r="X29" i="6" s="1"/>
  <c r="X276" i="6" s="1"/>
  <c r="AI185" i="7" s="1"/>
  <c r="AI36" i="84"/>
  <c r="AH221" i="7"/>
  <c r="AE58" i="22"/>
  <c r="AI181" i="7" s="1"/>
  <c r="AH108" i="7"/>
  <c r="AQ43" i="86"/>
  <c r="AQ55" i="86" s="1"/>
  <c r="AH106" i="7"/>
  <c r="AH153" i="7"/>
  <c r="AH104" i="7"/>
  <c r="AH156" i="7"/>
  <c r="AH105" i="7"/>
  <c r="AH154" i="7"/>
  <c r="AE45" i="22"/>
  <c r="AA40" i="21" s="1"/>
  <c r="AE29" i="22"/>
  <c r="AI30" i="7"/>
  <c r="AI219" i="7" s="1"/>
  <c r="AR39" i="86"/>
  <c r="AS39" i="86" s="1"/>
  <c r="CS29" i="22"/>
  <c r="CS62" i="22" s="1"/>
  <c r="AA39" i="21"/>
  <c r="AA45" i="21"/>
  <c r="CO45" i="21" s="1"/>
  <c r="AH109" i="7"/>
  <c r="X95" i="15"/>
  <c r="X100" i="15" s="1"/>
  <c r="AI36" i="7" s="1"/>
  <c r="AE35" i="22"/>
  <c r="AI76" i="7" s="1"/>
  <c r="X262" i="6"/>
  <c r="AI137" i="7" s="1"/>
  <c r="X91" i="6"/>
  <c r="X178" i="6" s="1"/>
  <c r="V209" i="6"/>
  <c r="V215" i="6" s="1"/>
  <c r="U214" i="6"/>
  <c r="U216" i="6" s="1"/>
  <c r="V213" i="6" s="1"/>
  <c r="W163" i="6"/>
  <c r="Y170" i="6" s="1"/>
  <c r="W162" i="6"/>
  <c r="W183" i="6"/>
  <c r="Y190" i="6" s="1"/>
  <c r="W182" i="6"/>
  <c r="X255" i="6"/>
  <c r="AI113" i="7" s="1"/>
  <c r="X90" i="6"/>
  <c r="X158" i="6" s="1"/>
  <c r="W169" i="6"/>
  <c r="W175" i="6" s="1"/>
  <c r="V174" i="6"/>
  <c r="U176" i="6"/>
  <c r="V173" i="6" s="1"/>
  <c r="W209" i="6"/>
  <c r="W215" i="6" s="1"/>
  <c r="V214" i="6"/>
  <c r="W189" i="6"/>
  <c r="W195" i="6" s="1"/>
  <c r="V194" i="6"/>
  <c r="V196" i="6" s="1"/>
  <c r="W193" i="6" s="1"/>
  <c r="X269" i="6"/>
  <c r="AI161" i="7" s="1"/>
  <c r="X92" i="6"/>
  <c r="X198" i="6" s="1"/>
  <c r="W203" i="6"/>
  <c r="Y210" i="6" s="1"/>
  <c r="W202" i="6"/>
  <c r="AF44" i="22"/>
  <c r="AB45" i="21" s="1"/>
  <c r="FH33" i="22"/>
  <c r="FH23" i="22"/>
  <c r="FH20" i="22"/>
  <c r="FH25" i="22"/>
  <c r="FH22" i="22"/>
  <c r="FH24" i="22"/>
  <c r="FH21" i="22"/>
  <c r="FH17" i="22"/>
  <c r="FH14" i="22"/>
  <c r="FH6" i="22"/>
  <c r="FH11" i="22"/>
  <c r="FH18" i="22"/>
  <c r="FH8" i="22"/>
  <c r="FH7" i="22"/>
  <c r="FH16" i="22"/>
  <c r="FH13" i="22"/>
  <c r="FH15" i="22"/>
  <c r="FH10" i="22"/>
  <c r="FH38" i="22" s="1"/>
  <c r="Y28" i="6" s="1"/>
  <c r="FH12" i="22"/>
  <c r="FH19" i="22"/>
  <c r="FH9" i="22"/>
  <c r="FH37" i="22" s="1"/>
  <c r="Y27" i="6" s="1"/>
  <c r="CP64" i="22"/>
  <c r="AE258" i="7"/>
  <c r="AE295" i="7" s="1"/>
  <c r="AF48" i="22"/>
  <c r="AF38" i="22"/>
  <c r="AJ148" i="7" s="1"/>
  <c r="AJ151" i="7" s="1"/>
  <c r="FE29" i="22"/>
  <c r="FE62" i="22" s="1"/>
  <c r="FF63" i="22" s="1"/>
  <c r="FF35" i="22"/>
  <c r="W25" i="6" s="1"/>
  <c r="W248" i="6" s="1"/>
  <c r="AH89" i="7" s="1"/>
  <c r="AF35" i="22"/>
  <c r="AJ76" i="7" s="1"/>
  <c r="AJ78" i="7" s="1"/>
  <c r="CO49" i="21"/>
  <c r="FC49" i="21" s="1"/>
  <c r="CT36" i="22"/>
  <c r="AJ101" i="7" s="1"/>
  <c r="FG26" i="22"/>
  <c r="FG27" i="22" s="1"/>
  <c r="FG34" i="22" s="1"/>
  <c r="X24" i="6" s="1"/>
  <c r="X241" i="6" s="1"/>
  <c r="FF29" i="22"/>
  <c r="FF62" i="22" s="1"/>
  <c r="FG63" i="22" s="1"/>
  <c r="CT37" i="22"/>
  <c r="AJ125" i="7" s="1"/>
  <c r="CU33" i="22"/>
  <c r="FI4" i="22"/>
  <c r="CT38" i="22"/>
  <c r="AJ149" i="7" s="1"/>
  <c r="FE35" i="22"/>
  <c r="V25" i="6" s="1"/>
  <c r="V248" i="6" s="1"/>
  <c r="AG89" i="7" s="1"/>
  <c r="AP18" i="86"/>
  <c r="CT11" i="22"/>
  <c r="CT39" i="22" s="1"/>
  <c r="AJ173" i="7" s="1"/>
  <c r="AF39" i="22"/>
  <c r="AJ172" i="7" s="1"/>
  <c r="AJ175" i="7" s="1"/>
  <c r="AA44" i="21"/>
  <c r="AF36" i="22"/>
  <c r="AJ100" i="7" s="1"/>
  <c r="AJ102" i="7" s="1"/>
  <c r="AH143" i="7"/>
  <c r="AG25" i="22"/>
  <c r="CU25" i="22" s="1"/>
  <c r="AG23" i="22"/>
  <c r="CU23" i="22" s="1"/>
  <c r="AG20" i="22"/>
  <c r="AG24" i="22"/>
  <c r="CU24" i="22" s="1"/>
  <c r="AG22" i="22"/>
  <c r="CU22" i="22" s="1"/>
  <c r="AG21" i="22"/>
  <c r="CU21" i="22" s="1"/>
  <c r="AG13" i="22"/>
  <c r="CU13" i="22" s="1"/>
  <c r="AG11" i="22"/>
  <c r="CU11" i="22" s="1"/>
  <c r="AG16" i="22"/>
  <c r="CU16" i="22" s="1"/>
  <c r="AG19" i="22"/>
  <c r="CU19" i="22" s="1"/>
  <c r="AG17" i="22"/>
  <c r="CU17" i="22" s="1"/>
  <c r="AG14" i="22"/>
  <c r="CU14" i="22" s="1"/>
  <c r="AG18" i="22"/>
  <c r="AG8" i="22"/>
  <c r="CU8" i="22" s="1"/>
  <c r="AG6" i="22"/>
  <c r="AG44" i="22" s="1"/>
  <c r="AG7" i="22"/>
  <c r="CU7" i="22" s="1"/>
  <c r="AG9" i="22"/>
  <c r="AG47" i="22" s="1"/>
  <c r="AK122" i="7" s="1"/>
  <c r="AG12" i="22"/>
  <c r="CU12" i="22" s="1"/>
  <c r="AG15" i="22"/>
  <c r="CU15" i="22" s="1"/>
  <c r="AG10" i="22"/>
  <c r="CU10" i="22" s="1"/>
  <c r="AX72" i="84"/>
  <c r="AX54" i="80"/>
  <c r="AW270" i="7"/>
  <c r="AV317" i="7"/>
  <c r="AI32" i="84"/>
  <c r="AI33" i="84" s="1"/>
  <c r="X106" i="15"/>
  <c r="AI42" i="7" s="1"/>
  <c r="X105" i="15"/>
  <c r="AI41" i="7" s="1"/>
  <c r="AH86" i="7"/>
  <c r="AH351" i="7" s="1"/>
  <c r="AI97" i="80" s="1"/>
  <c r="AH85" i="7"/>
  <c r="AI134" i="7"/>
  <c r="AI133" i="7"/>
  <c r="AI158" i="7"/>
  <c r="AI157" i="7"/>
  <c r="AI109" i="7"/>
  <c r="AI110" i="7"/>
  <c r="AG92" i="80"/>
  <c r="AI176" i="7"/>
  <c r="AI180" i="7"/>
  <c r="AI177" i="7"/>
  <c r="AI178" i="7"/>
  <c r="AI179" i="7"/>
  <c r="FC21" i="21"/>
  <c r="AR42" i="86"/>
  <c r="AS42" i="86" s="1"/>
  <c r="AI104" i="7"/>
  <c r="AI105" i="7"/>
  <c r="AI108" i="7"/>
  <c r="AI106" i="7"/>
  <c r="AI107" i="7"/>
  <c r="AG347" i="7"/>
  <c r="AH93" i="80" s="1"/>
  <c r="AH21" i="80"/>
  <c r="AH80" i="7"/>
  <c r="AH81" i="7"/>
  <c r="AH83" i="7"/>
  <c r="AH348" i="7" s="1"/>
  <c r="AI94" i="80" s="1"/>
  <c r="AH82" i="7"/>
  <c r="AH84" i="7"/>
  <c r="AI152" i="7"/>
  <c r="AI154" i="7"/>
  <c r="AI156" i="7"/>
  <c r="AI153" i="7"/>
  <c r="AI155" i="7"/>
  <c r="AH22" i="80"/>
  <c r="AG349" i="7"/>
  <c r="AH95" i="80" s="1"/>
  <c r="AG346" i="7"/>
  <c r="AA50" i="21"/>
  <c r="AI221" i="7"/>
  <c r="AF30" i="22"/>
  <c r="AF37" i="22"/>
  <c r="AJ124" i="7" s="1"/>
  <c r="AJ126" i="7" s="1"/>
  <c r="AF47" i="22"/>
  <c r="AJ122" i="7" s="1"/>
  <c r="CM41" i="21"/>
  <c r="EZ41" i="21"/>
  <c r="EZ59" i="21" s="1"/>
  <c r="CL59" i="21"/>
  <c r="CM44" i="21"/>
  <c r="CL62" i="21"/>
  <c r="EZ44" i="21"/>
  <c r="EZ62" i="21" s="1"/>
  <c r="CU20" i="22"/>
  <c r="CU18" i="22"/>
  <c r="CL57" i="21"/>
  <c r="EZ39" i="21"/>
  <c r="EZ57" i="21" s="1"/>
  <c r="CM39" i="21"/>
  <c r="CM43" i="21"/>
  <c r="CL61" i="21"/>
  <c r="EZ43" i="21"/>
  <c r="EZ61" i="21" s="1"/>
  <c r="AD66" i="21"/>
  <c r="AD56" i="21"/>
  <c r="FE66" i="21"/>
  <c r="FE56" i="21"/>
  <c r="CQ56" i="21"/>
  <c r="CQ66" i="21"/>
  <c r="AQ32" i="86"/>
  <c r="AO14" i="86"/>
  <c r="AH28" i="84"/>
  <c r="AP17" i="86"/>
  <c r="AJ98" i="7"/>
  <c r="Z58" i="21"/>
  <c r="AI88" i="80"/>
  <c r="AW85" i="80"/>
  <c r="AJ85" i="80"/>
  <c r="AJ86" i="80"/>
  <c r="AJ105" i="80"/>
  <c r="AJ150" i="7"/>
  <c r="AG91" i="80"/>
  <c r="AJ242" i="7"/>
  <c r="AK301" i="7"/>
  <c r="AK240" i="7"/>
  <c r="AK306" i="7"/>
  <c r="AK241" i="7"/>
  <c r="AK245" i="7"/>
  <c r="AI222" i="7"/>
  <c r="AH339" i="7"/>
  <c r="AH220" i="7"/>
  <c r="AI223" i="7"/>
  <c r="AI224" i="7"/>
  <c r="AH344" i="7"/>
  <c r="AI26" i="84"/>
  <c r="AB41" i="21"/>
  <c r="AB47" i="21"/>
  <c r="AI41" i="84"/>
  <c r="BV50" i="80"/>
  <c r="BV68" i="84"/>
  <c r="AX56" i="80"/>
  <c r="AX74" i="84"/>
  <c r="AX75" i="84"/>
  <c r="AH21" i="84"/>
  <c r="AI91" i="84"/>
  <c r="AI73" i="80"/>
  <c r="AJ50" i="80"/>
  <c r="AW316" i="7"/>
  <c r="AY53" i="80"/>
  <c r="AX269" i="7"/>
  <c r="AZ71" i="84" s="1"/>
  <c r="AV318" i="7"/>
  <c r="AX55" i="80"/>
  <c r="W96" i="15"/>
  <c r="AH32" i="7" s="1"/>
  <c r="V98" i="15"/>
  <c r="AG34" i="7" s="1"/>
  <c r="V99" i="15"/>
  <c r="AG35" i="7" s="1"/>
  <c r="BS265" i="7"/>
  <c r="BT313" i="7"/>
  <c r="AH20" i="80"/>
  <c r="AO3" i="15"/>
  <c r="AN186" i="15"/>
  <c r="AN70" i="15"/>
  <c r="AN26" i="15"/>
  <c r="AN250" i="15"/>
  <c r="AN122" i="15"/>
  <c r="AN48" i="15"/>
  <c r="FD7" i="21"/>
  <c r="FD71" i="21" s="1"/>
  <c r="CP71" i="21"/>
  <c r="FD9" i="21"/>
  <c r="CP70" i="21"/>
  <c r="FD15" i="21"/>
  <c r="FD73" i="21" s="1"/>
  <c r="CP73" i="21"/>
  <c r="FD16" i="21"/>
  <c r="FD74" i="21" s="1"/>
  <c r="CP74" i="21"/>
  <c r="FD14" i="21"/>
  <c r="FD72" i="21" s="1"/>
  <c r="CP72" i="21"/>
  <c r="CQ10" i="21"/>
  <c r="FE10" i="21" s="1"/>
  <c r="CQ7" i="21"/>
  <c r="CQ71" i="21" s="1"/>
  <c r="CQ12" i="21"/>
  <c r="FE12" i="21" s="1"/>
  <c r="CQ14" i="21"/>
  <c r="CQ16" i="21"/>
  <c r="CQ19" i="21"/>
  <c r="FE19" i="21" s="1"/>
  <c r="CQ8" i="21"/>
  <c r="FE8" i="21" s="1"/>
  <c r="CQ17" i="21"/>
  <c r="FE17" i="21" s="1"/>
  <c r="CQ13" i="21"/>
  <c r="FE13" i="21" s="1"/>
  <c r="CQ15" i="21"/>
  <c r="CQ20" i="21"/>
  <c r="FE20" i="21" s="1"/>
  <c r="CQ11" i="21"/>
  <c r="FE11" i="21" s="1"/>
  <c r="CQ9" i="21"/>
  <c r="CQ18" i="21"/>
  <c r="FE18" i="21" s="1"/>
  <c r="AC21" i="21"/>
  <c r="AD20" i="21"/>
  <c r="AD17" i="21"/>
  <c r="AD14" i="21"/>
  <c r="AD72" i="21" s="1"/>
  <c r="AD8" i="21"/>
  <c r="AD16" i="21"/>
  <c r="AD74" i="21" s="1"/>
  <c r="AL302" i="7" s="1"/>
  <c r="AD10" i="21"/>
  <c r="AD19" i="21"/>
  <c r="AD12" i="21"/>
  <c r="AD11" i="21"/>
  <c r="AD18" i="21"/>
  <c r="AD7" i="21"/>
  <c r="AD71" i="21" s="1"/>
  <c r="AD9" i="21"/>
  <c r="AD15" i="21"/>
  <c r="AD73" i="21" s="1"/>
  <c r="AD13" i="21"/>
  <c r="AF29" i="22"/>
  <c r="AA61" i="21"/>
  <c r="CS35" i="22"/>
  <c r="AI77" i="7" s="1"/>
  <c r="CN60" i="21"/>
  <c r="CO48" i="21"/>
  <c r="FC48" i="21" s="1"/>
  <c r="CO42" i="21"/>
  <c r="AG37" i="22"/>
  <c r="AK124" i="7" s="1"/>
  <c r="AA60" i="21"/>
  <c r="FB48" i="21"/>
  <c r="FB60" i="21" s="1"/>
  <c r="AV319" i="7"/>
  <c r="AW273" i="7"/>
  <c r="AY57" i="80" s="1"/>
  <c r="AV320" i="7"/>
  <c r="BS314" i="7"/>
  <c r="AW271" i="7"/>
  <c r="AY73" i="84" s="1"/>
  <c r="AH342" i="7"/>
  <c r="AH343" i="7"/>
  <c r="AA59" i="21"/>
  <c r="AC69" i="21"/>
  <c r="AK303" i="7" s="1"/>
  <c r="CP69" i="21"/>
  <c r="FC69" i="21"/>
  <c r="FB45" i="21"/>
  <c r="Z67" i="21"/>
  <c r="AD59" i="22"/>
  <c r="X76" i="21"/>
  <c r="Y63" i="21"/>
  <c r="Y64" i="21" s="1"/>
  <c r="Z51" i="21"/>
  <c r="Z53" i="21" s="1"/>
  <c r="AE54" i="22"/>
  <c r="AG46" i="22"/>
  <c r="AT100" i="6"/>
  <c r="AW107" i="6" s="1"/>
  <c r="AD40" i="22"/>
  <c r="AD41" i="22" s="1"/>
  <c r="AS100" i="6"/>
  <c r="AV107" i="6" s="1"/>
  <c r="AE34" i="22"/>
  <c r="CR34" i="22"/>
  <c r="W97" i="15" s="1"/>
  <c r="AH33" i="7" s="1"/>
  <c r="AX100" i="6"/>
  <c r="BA107" i="6" s="1"/>
  <c r="BA100" i="6"/>
  <c r="BD107" i="6" s="1"/>
  <c r="CQ40" i="22"/>
  <c r="CQ41" i="22" s="1"/>
  <c r="AF45" i="22"/>
  <c r="BB100" i="6"/>
  <c r="BE107" i="6" s="1"/>
  <c r="AR100" i="6"/>
  <c r="AU107" i="6" s="1"/>
  <c r="AQ100" i="6"/>
  <c r="AT107" i="6" s="1"/>
  <c r="CO47" i="21"/>
  <c r="FC47" i="21" s="1"/>
  <c r="AG36" i="22"/>
  <c r="AK100" i="7" s="1"/>
  <c r="AF55" i="22"/>
  <c r="AC4" i="6"/>
  <c r="AB87" i="6"/>
  <c r="AI4" i="22"/>
  <c r="AX56" i="86" s="1"/>
  <c r="AH3" i="22"/>
  <c r="AH52" i="22"/>
  <c r="CV4" i="22"/>
  <c r="AH43" i="22"/>
  <c r="AH33" i="22"/>
  <c r="Y76" i="21"/>
  <c r="FF37" i="21"/>
  <c r="CR37" i="21"/>
  <c r="AE37" i="21"/>
  <c r="FF24" i="21"/>
  <c r="AE24" i="21"/>
  <c r="CR24" i="21"/>
  <c r="FF5" i="21"/>
  <c r="CR5" i="21"/>
  <c r="AE5" i="21"/>
  <c r="CP21" i="21"/>
  <c r="AK312" i="7"/>
  <c r="AJ318" i="7"/>
  <c r="AJ320" i="7"/>
  <c r="AK314" i="7"/>
  <c r="AJ316" i="7"/>
  <c r="AJ319" i="7"/>
  <c r="AK296" i="7"/>
  <c r="AI321" i="7"/>
  <c r="AK292" i="7"/>
  <c r="AJ265" i="7"/>
  <c r="AK68" i="84" s="1"/>
  <c r="AJ313" i="7"/>
  <c r="AL4" i="7"/>
  <c r="AL5" i="7"/>
  <c r="W144" i="6"/>
  <c r="Z151" i="6" s="1"/>
  <c r="AM6" i="7"/>
  <c r="AQ20" i="86" l="1"/>
  <c r="AB50" i="21"/>
  <c r="AD70" i="21"/>
  <c r="AL306" i="7" s="1"/>
  <c r="Z63" i="21"/>
  <c r="FD70" i="21"/>
  <c r="FH36" i="22"/>
  <c r="Y26" i="6" s="1"/>
  <c r="AG26" i="22"/>
  <c r="AG27" i="22" s="1"/>
  <c r="CT26" i="22"/>
  <c r="CT27" i="22" s="1"/>
  <c r="AI182" i="7"/>
  <c r="AJ36" i="84"/>
  <c r="AA57" i="21"/>
  <c r="AJ179" i="7"/>
  <c r="AB44" i="21"/>
  <c r="AB62" i="21" s="1"/>
  <c r="AJ79" i="7"/>
  <c r="AJ176" i="7"/>
  <c r="AT42" i="86"/>
  <c r="AF58" i="22"/>
  <c r="AJ181" i="7" s="1"/>
  <c r="AJ180" i="7"/>
  <c r="AJ178" i="7"/>
  <c r="AH225" i="7"/>
  <c r="AH226" i="7" s="1"/>
  <c r="AG39" i="22"/>
  <c r="AK172" i="7" s="1"/>
  <c r="AK174" i="7" s="1"/>
  <c r="X93" i="6"/>
  <c r="X218" i="6" s="1"/>
  <c r="X223" i="6" s="1"/>
  <c r="Z230" i="6" s="1"/>
  <c r="AH345" i="7"/>
  <c r="AJ174" i="7"/>
  <c r="AE50" i="22"/>
  <c r="AR40" i="86"/>
  <c r="AS40" i="86" s="1"/>
  <c r="AI74" i="7"/>
  <c r="AI83" i="7" s="1"/>
  <c r="AI348" i="7" s="1"/>
  <c r="AA46" i="21"/>
  <c r="X102" i="15"/>
  <c r="AI38" i="7" s="1"/>
  <c r="AI27" i="84"/>
  <c r="AQ18" i="86" s="1"/>
  <c r="AI37" i="84"/>
  <c r="AI38" i="84" s="1"/>
  <c r="AA62" i="21"/>
  <c r="AH167" i="7"/>
  <c r="Y95" i="15"/>
  <c r="Y102" i="15" s="1"/>
  <c r="AJ38" i="7" s="1"/>
  <c r="AH350" i="7"/>
  <c r="AI96" i="80" s="1"/>
  <c r="AI78" i="7"/>
  <c r="AI79" i="7"/>
  <c r="AI344" i="7" s="1"/>
  <c r="AJ30" i="7"/>
  <c r="AJ219" i="7" s="1"/>
  <c r="X104" i="15"/>
  <c r="AI40" i="7" s="1"/>
  <c r="AT39" i="86"/>
  <c r="AJ146" i="7"/>
  <c r="AJ156" i="7" s="1"/>
  <c r="X101" i="15"/>
  <c r="AI37" i="7" s="1"/>
  <c r="V176" i="6"/>
  <c r="W173" i="6" s="1"/>
  <c r="AB49" i="21"/>
  <c r="CP49" i="21" s="1"/>
  <c r="X103" i="15"/>
  <c r="AI39" i="7" s="1"/>
  <c r="AI341" i="7"/>
  <c r="CU9" i="22"/>
  <c r="CU37" i="22" s="1"/>
  <c r="AK125" i="7" s="1"/>
  <c r="AB39" i="21"/>
  <c r="AB57" i="21" s="1"/>
  <c r="FH39" i="22"/>
  <c r="Y29" i="6" s="1"/>
  <c r="Y276" i="6" s="1"/>
  <c r="AJ185" i="7" s="1"/>
  <c r="AF53" i="22"/>
  <c r="Y106" i="15" s="1"/>
  <c r="AJ42" i="7" s="1"/>
  <c r="AF57" i="22"/>
  <c r="AJ158" i="7" s="1"/>
  <c r="V216" i="6"/>
  <c r="W213" i="6" s="1"/>
  <c r="Y269" i="6"/>
  <c r="AJ161" i="7" s="1"/>
  <c r="Y92" i="6"/>
  <c r="Y198" i="6" s="1"/>
  <c r="X169" i="6"/>
  <c r="X175" i="6" s="1"/>
  <c r="W174" i="6"/>
  <c r="Y262" i="6"/>
  <c r="AJ137" i="7" s="1"/>
  <c r="Y91" i="6"/>
  <c r="Y178" i="6" s="1"/>
  <c r="Y255" i="6"/>
  <c r="AJ113" i="7" s="1"/>
  <c r="Y90" i="6"/>
  <c r="Y158" i="6" s="1"/>
  <c r="X209" i="6"/>
  <c r="X215" i="6" s="1"/>
  <c r="W214" i="6"/>
  <c r="X203" i="6"/>
  <c r="Z210" i="6" s="1"/>
  <c r="X202" i="6"/>
  <c r="X163" i="6"/>
  <c r="Z170" i="6" s="1"/>
  <c r="X162" i="6"/>
  <c r="X183" i="6"/>
  <c r="Z190" i="6" s="1"/>
  <c r="X182" i="6"/>
  <c r="X189" i="6"/>
  <c r="X195" i="6" s="1"/>
  <c r="W194" i="6"/>
  <c r="W196" i="6" s="1"/>
  <c r="X193" i="6" s="1"/>
  <c r="FE7" i="21"/>
  <c r="FE71" i="21" s="1"/>
  <c r="FI33" i="22"/>
  <c r="FI25" i="22"/>
  <c r="FI17" i="22"/>
  <c r="FI22" i="22"/>
  <c r="FI19" i="22"/>
  <c r="FI21" i="22"/>
  <c r="FI14" i="22"/>
  <c r="FI11" i="22"/>
  <c r="FI15" i="22"/>
  <c r="FI18" i="22"/>
  <c r="FI24" i="22"/>
  <c r="FI23" i="22"/>
  <c r="FI16" i="22"/>
  <c r="FI13" i="22"/>
  <c r="FI9" i="22"/>
  <c r="FI37" i="22" s="1"/>
  <c r="Z27" i="6" s="1"/>
  <c r="FI20" i="22"/>
  <c r="FI7" i="22"/>
  <c r="FI12" i="22"/>
  <c r="FI6" i="22"/>
  <c r="FI8" i="22"/>
  <c r="FI36" i="22" s="1"/>
  <c r="Z26" i="6" s="1"/>
  <c r="FI10" i="22"/>
  <c r="FI38" i="22" s="1"/>
  <c r="Z28" i="6" s="1"/>
  <c r="CU6" i="22"/>
  <c r="AB43" i="21"/>
  <c r="CQ64" i="22"/>
  <c r="AF258" i="7"/>
  <c r="AF295" i="7" s="1"/>
  <c r="AG48" i="22"/>
  <c r="AC49" i="21" s="1"/>
  <c r="AJ103" i="7"/>
  <c r="AG38" i="22"/>
  <c r="AK148" i="7" s="1"/>
  <c r="AK150" i="7" s="1"/>
  <c r="FE40" i="22"/>
  <c r="FE41" i="22" s="1"/>
  <c r="AG354" i="7"/>
  <c r="FF40" i="22"/>
  <c r="FF41" i="22" s="1"/>
  <c r="AH354" i="7"/>
  <c r="FE64" i="22"/>
  <c r="FF64" i="22" s="1"/>
  <c r="FG29" i="22"/>
  <c r="FG62" i="22" s="1"/>
  <c r="FH63" i="22" s="1"/>
  <c r="CU26" i="22"/>
  <c r="CU27" i="22" s="1"/>
  <c r="CU38" i="22"/>
  <c r="AK149" i="7" s="1"/>
  <c r="CU36" i="22"/>
  <c r="AK101" i="7" s="1"/>
  <c r="CV33" i="22"/>
  <c r="FJ4" i="22"/>
  <c r="FH26" i="22"/>
  <c r="FH27" i="22" s="1"/>
  <c r="FH34" i="22" s="1"/>
  <c r="Y24" i="6" s="1"/>
  <c r="Y241" i="6" s="1"/>
  <c r="AU39" i="86"/>
  <c r="AK30" i="7"/>
  <c r="FG35" i="22"/>
  <c r="X25" i="6" s="1"/>
  <c r="X248" i="6" s="1"/>
  <c r="AI89" i="7" s="1"/>
  <c r="AI143" i="7"/>
  <c r="AH25" i="22"/>
  <c r="AH23" i="22"/>
  <c r="CV23" i="22" s="1"/>
  <c r="AH24" i="22"/>
  <c r="CV24" i="22" s="1"/>
  <c r="AH21" i="22"/>
  <c r="CV21" i="22" s="1"/>
  <c r="AH16" i="22"/>
  <c r="AH19" i="22"/>
  <c r="CV19" i="22" s="1"/>
  <c r="AH20" i="22"/>
  <c r="CV20" i="22" s="1"/>
  <c r="AH22" i="22"/>
  <c r="CV22" i="22" s="1"/>
  <c r="AH17" i="22"/>
  <c r="CV17" i="22" s="1"/>
  <c r="AH13" i="22"/>
  <c r="CV13" i="22" s="1"/>
  <c r="AH6" i="22"/>
  <c r="AH44" i="22" s="1"/>
  <c r="AH15" i="22"/>
  <c r="CV15" i="22" s="1"/>
  <c r="AH10" i="22"/>
  <c r="AH48" i="22" s="1"/>
  <c r="AH11" i="22"/>
  <c r="CV11" i="22" s="1"/>
  <c r="AH9" i="22"/>
  <c r="CV9" i="22" s="1"/>
  <c r="AH18" i="22"/>
  <c r="CV18" i="22" s="1"/>
  <c r="AH12" i="22"/>
  <c r="CV12" i="22" s="1"/>
  <c r="AH7" i="22"/>
  <c r="CV7" i="22" s="1"/>
  <c r="AH14" i="22"/>
  <c r="CV14" i="22" s="1"/>
  <c r="AH8" i="22"/>
  <c r="AY72" i="84"/>
  <c r="AY54" i="80"/>
  <c r="AX270" i="7"/>
  <c r="AW317" i="7"/>
  <c r="AJ32" i="84"/>
  <c r="AJ109" i="7"/>
  <c r="AJ110" i="7"/>
  <c r="AI85" i="7"/>
  <c r="AI350" i="7" s="1"/>
  <c r="AJ96" i="80" s="1"/>
  <c r="AI86" i="7"/>
  <c r="AH92" i="80"/>
  <c r="AI167" i="7"/>
  <c r="AJ104" i="7"/>
  <c r="AJ108" i="7"/>
  <c r="AJ105" i="7"/>
  <c r="AJ107" i="7"/>
  <c r="AJ106" i="7"/>
  <c r="AH346" i="7"/>
  <c r="AJ128" i="7"/>
  <c r="AJ131" i="7"/>
  <c r="AJ130" i="7"/>
  <c r="AJ129" i="7"/>
  <c r="AJ132" i="7"/>
  <c r="AJ37" i="84"/>
  <c r="AJ38" i="84" s="1"/>
  <c r="AI22" i="80"/>
  <c r="AH349" i="7"/>
  <c r="AI95" i="80" s="1"/>
  <c r="AK128" i="7"/>
  <c r="AK132" i="7"/>
  <c r="AK129" i="7"/>
  <c r="AK130" i="7"/>
  <c r="AK131" i="7"/>
  <c r="AI21" i="80"/>
  <c r="AH347" i="7"/>
  <c r="AI93" i="80" s="1"/>
  <c r="AJ27" i="84"/>
  <c r="AA68" i="21"/>
  <c r="AI305" i="7" s="1"/>
  <c r="CO50" i="21"/>
  <c r="FC50" i="21" s="1"/>
  <c r="AJ127" i="7"/>
  <c r="AF56" i="22"/>
  <c r="AB42" i="21"/>
  <c r="AB48" i="21"/>
  <c r="CP48" i="21" s="1"/>
  <c r="FD48" i="21" s="1"/>
  <c r="AT41" i="86"/>
  <c r="AG30" i="22"/>
  <c r="AG49" i="22"/>
  <c r="AK170" i="7" s="1"/>
  <c r="FA44" i="21"/>
  <c r="FA62" i="21" s="1"/>
  <c r="CM62" i="21"/>
  <c r="CN44" i="21"/>
  <c r="CN43" i="21"/>
  <c r="CM61" i="21"/>
  <c r="FA43" i="21"/>
  <c r="FA61" i="21" s="1"/>
  <c r="CN39" i="21"/>
  <c r="FA39" i="21"/>
  <c r="FA57" i="21" s="1"/>
  <c r="CM57" i="21"/>
  <c r="CV25" i="22"/>
  <c r="CV16" i="22"/>
  <c r="FA41" i="21"/>
  <c r="FA59" i="21" s="1"/>
  <c r="CM59" i="21"/>
  <c r="CN41" i="21"/>
  <c r="AJ221" i="7"/>
  <c r="FF56" i="21"/>
  <c r="FF66" i="21"/>
  <c r="AE66" i="21"/>
  <c r="AE56" i="21"/>
  <c r="CR66" i="21"/>
  <c r="CR56" i="21"/>
  <c r="AR32" i="86"/>
  <c r="AS32" i="86" s="1"/>
  <c r="AJ74" i="7"/>
  <c r="AT40" i="86"/>
  <c r="AK98" i="7"/>
  <c r="AU41" i="86"/>
  <c r="AQ17" i="86"/>
  <c r="AP14" i="86"/>
  <c r="AK146" i="7"/>
  <c r="AJ88" i="80"/>
  <c r="AX85" i="80"/>
  <c r="AK85" i="80"/>
  <c r="AK86" i="80"/>
  <c r="AK105" i="80"/>
  <c r="AK102" i="7"/>
  <c r="AK103" i="7"/>
  <c r="AH91" i="80"/>
  <c r="AK126" i="7"/>
  <c r="AK127" i="7"/>
  <c r="AL301" i="7"/>
  <c r="AL240" i="7"/>
  <c r="AL241" i="7"/>
  <c r="Z75" i="21"/>
  <c r="Z76" i="21" s="1"/>
  <c r="AH304" i="7"/>
  <c r="AI104" i="80" s="1"/>
  <c r="AK242" i="7"/>
  <c r="AJ31" i="84"/>
  <c r="AJ222" i="7"/>
  <c r="AJ224" i="7"/>
  <c r="AJ26" i="84"/>
  <c r="AJ41" i="84"/>
  <c r="AR20" i="86" s="1"/>
  <c r="AS20" i="86" s="1"/>
  <c r="Z95" i="15"/>
  <c r="AC45" i="21"/>
  <c r="AC39" i="21"/>
  <c r="AF50" i="22"/>
  <c r="AB46" i="21"/>
  <c r="AB40" i="21"/>
  <c r="AC48" i="21"/>
  <c r="AC42" i="21"/>
  <c r="AC41" i="21"/>
  <c r="AC47" i="21"/>
  <c r="AY56" i="80"/>
  <c r="AY74" i="84"/>
  <c r="BW50" i="80"/>
  <c r="BW68" i="84"/>
  <c r="AI21" i="84"/>
  <c r="AY75" i="84"/>
  <c r="AX316" i="7"/>
  <c r="AZ53" i="80"/>
  <c r="AY269" i="7"/>
  <c r="BA71" i="84" s="1"/>
  <c r="AW318" i="7"/>
  <c r="AY55" i="80"/>
  <c r="AK50" i="80"/>
  <c r="AJ91" i="84"/>
  <c r="AJ73" i="80"/>
  <c r="X96" i="15"/>
  <c r="AI32" i="7" s="1"/>
  <c r="BU313" i="7"/>
  <c r="BT265" i="7"/>
  <c r="W98" i="15"/>
  <c r="AH34" i="7" s="1"/>
  <c r="W99" i="15"/>
  <c r="AH35" i="7" s="1"/>
  <c r="AI20" i="80"/>
  <c r="AP3" i="15"/>
  <c r="AO250" i="15"/>
  <c r="AO122" i="15"/>
  <c r="AO48" i="15"/>
  <c r="AO186" i="15"/>
  <c r="AO70" i="15"/>
  <c r="AO26" i="15"/>
  <c r="FD21" i="21"/>
  <c r="FE9" i="21"/>
  <c r="FE70" i="21" s="1"/>
  <c r="CQ70" i="21"/>
  <c r="FE15" i="21"/>
  <c r="FE73" i="21" s="1"/>
  <c r="CQ73" i="21"/>
  <c r="FE16" i="21"/>
  <c r="FE74" i="21" s="1"/>
  <c r="CQ74" i="21"/>
  <c r="FE14" i="21"/>
  <c r="FE72" i="21" s="1"/>
  <c r="CQ72" i="21"/>
  <c r="CR16" i="21"/>
  <c r="CR9" i="21"/>
  <c r="CR15" i="21"/>
  <c r="CR14" i="21"/>
  <c r="CR18" i="21"/>
  <c r="FF18" i="21" s="1"/>
  <c r="CR8" i="21"/>
  <c r="FF8" i="21" s="1"/>
  <c r="CR11" i="21"/>
  <c r="FF11" i="21" s="1"/>
  <c r="CR20" i="21"/>
  <c r="FF20" i="21" s="1"/>
  <c r="CR12" i="21"/>
  <c r="FF12" i="21" s="1"/>
  <c r="CR19" i="21"/>
  <c r="FF19" i="21" s="1"/>
  <c r="CR13" i="21"/>
  <c r="FF13" i="21" s="1"/>
  <c r="CR10" i="21"/>
  <c r="FF10" i="21" s="1"/>
  <c r="CR17" i="21"/>
  <c r="FF17" i="21" s="1"/>
  <c r="AD21" i="21"/>
  <c r="CR7" i="21"/>
  <c r="AE20" i="21"/>
  <c r="AE17" i="21"/>
  <c r="AE19" i="21"/>
  <c r="AE16" i="21"/>
  <c r="AE74" i="21" s="1"/>
  <c r="AM302" i="7" s="1"/>
  <c r="AE18" i="21"/>
  <c r="AE11" i="21"/>
  <c r="AE10" i="21"/>
  <c r="AE12" i="21"/>
  <c r="AE14" i="21"/>
  <c r="AE7" i="21"/>
  <c r="AE71" i="21" s="1"/>
  <c r="AE8" i="21"/>
  <c r="AE9" i="21"/>
  <c r="AE70" i="21" s="1"/>
  <c r="AE15" i="21"/>
  <c r="AE73" i="21" s="1"/>
  <c r="AE13" i="21"/>
  <c r="AG29" i="22"/>
  <c r="AG35" i="22"/>
  <c r="AK76" i="7" s="1"/>
  <c r="AH38" i="22"/>
  <c r="AL148" i="7" s="1"/>
  <c r="CO60" i="21"/>
  <c r="FC42" i="21"/>
  <c r="FC60" i="21" s="1"/>
  <c r="AG56" i="22"/>
  <c r="BT314" i="7"/>
  <c r="AX273" i="7"/>
  <c r="AZ57" i="80" s="1"/>
  <c r="AW320" i="7"/>
  <c r="AW319" i="7"/>
  <c r="AX271" i="7"/>
  <c r="AZ73" i="84" s="1"/>
  <c r="AI342" i="7"/>
  <c r="AJ341" i="7"/>
  <c r="AI343" i="7"/>
  <c r="AA58" i="21"/>
  <c r="AB59" i="21"/>
  <c r="FC45" i="21"/>
  <c r="CQ69" i="21"/>
  <c r="FE69" i="21"/>
  <c r="FD69" i="21"/>
  <c r="AD69" i="21"/>
  <c r="AL303" i="7" s="1"/>
  <c r="AA67" i="21"/>
  <c r="AI304" i="7" s="1"/>
  <c r="CT35" i="22"/>
  <c r="AJ77" i="7" s="1"/>
  <c r="AE59" i="22"/>
  <c r="Z64" i="21"/>
  <c r="AA51" i="21"/>
  <c r="AA53" i="21" s="1"/>
  <c r="AF54" i="22"/>
  <c r="AE40" i="22"/>
  <c r="AE41" i="22" s="1"/>
  <c r="AF34" i="22"/>
  <c r="CS34" i="22"/>
  <c r="X97" i="15" s="1"/>
  <c r="AI33" i="7" s="1"/>
  <c r="AG45" i="22"/>
  <c r="CR40" i="22"/>
  <c r="CR41" i="22" s="1"/>
  <c r="CP47" i="21"/>
  <c r="FD47" i="21" s="1"/>
  <c r="AG55" i="22"/>
  <c r="AD4" i="6"/>
  <c r="AC87" i="6"/>
  <c r="CU39" i="22"/>
  <c r="AK173" i="7" s="1"/>
  <c r="CP45" i="21"/>
  <c r="AG53" i="22"/>
  <c r="AJ4" i="22"/>
  <c r="AY56" i="86" s="1"/>
  <c r="AI3" i="22"/>
  <c r="AI52" i="22"/>
  <c r="CW4" i="22"/>
  <c r="AI43" i="22"/>
  <c r="AI33" i="22"/>
  <c r="CQ21" i="21"/>
  <c r="CS5" i="21"/>
  <c r="AF5" i="21"/>
  <c r="FG5" i="21"/>
  <c r="FG37" i="21"/>
  <c r="CS37" i="21"/>
  <c r="AF37" i="21"/>
  <c r="AF24" i="21"/>
  <c r="FG24" i="21"/>
  <c r="CS24" i="21"/>
  <c r="AL314" i="7"/>
  <c r="AK318" i="7"/>
  <c r="AL312" i="7"/>
  <c r="AK320" i="7"/>
  <c r="AK319" i="7"/>
  <c r="AJ321" i="7"/>
  <c r="AK316" i="7"/>
  <c r="AL296" i="7"/>
  <c r="AL292" i="7"/>
  <c r="AK265" i="7"/>
  <c r="AL68" i="84" s="1"/>
  <c r="AK313" i="7"/>
  <c r="AM4" i="7"/>
  <c r="AM5" i="7"/>
  <c r="X144" i="6"/>
  <c r="AA151" i="6" s="1"/>
  <c r="AN6" i="7"/>
  <c r="AJ182" i="7" l="1"/>
  <c r="AL245" i="7"/>
  <c r="AI82" i="7"/>
  <c r="AI351" i="7"/>
  <c r="AJ97" i="80" s="1"/>
  <c r="CT29" i="22"/>
  <c r="CT62" i="22" s="1"/>
  <c r="AH36" i="22"/>
  <c r="AL100" i="7" s="1"/>
  <c r="AI28" i="84"/>
  <c r="AI80" i="7"/>
  <c r="AI345" i="7" s="1"/>
  <c r="AK175" i="7"/>
  <c r="AI220" i="7"/>
  <c r="AI225" i="7" s="1"/>
  <c r="AI226" i="7" s="1"/>
  <c r="AI339" i="7"/>
  <c r="AI81" i="7"/>
  <c r="AI346" i="7" s="1"/>
  <c r="AI84" i="7"/>
  <c r="AI349" i="7" s="1"/>
  <c r="AJ95" i="80" s="1"/>
  <c r="AJ152" i="7"/>
  <c r="AK36" i="84" s="1"/>
  <c r="W216" i="6"/>
  <c r="X213" i="6" s="1"/>
  <c r="AG57" i="22"/>
  <c r="Y105" i="15"/>
  <c r="AJ41" i="7" s="1"/>
  <c r="AC43" i="21"/>
  <c r="AC61" i="21" s="1"/>
  <c r="AR43" i="86"/>
  <c r="AR55" i="86" s="1"/>
  <c r="Y101" i="15"/>
  <c r="AJ37" i="7" s="1"/>
  <c r="Y103" i="15"/>
  <c r="AJ39" i="7" s="1"/>
  <c r="Y100" i="15"/>
  <c r="AJ36" i="7" s="1"/>
  <c r="Y104" i="15"/>
  <c r="AJ40" i="7" s="1"/>
  <c r="FI39" i="22"/>
  <c r="Z29" i="6" s="1"/>
  <c r="AB61" i="21"/>
  <c r="AJ94" i="80"/>
  <c r="FD49" i="21"/>
  <c r="CQ49" i="21"/>
  <c r="FE49" i="21" s="1"/>
  <c r="AK151" i="7"/>
  <c r="Y93" i="6"/>
  <c r="Y218" i="6" s="1"/>
  <c r="Y223" i="6" s="1"/>
  <c r="AA230" i="6" s="1"/>
  <c r="CU29" i="22"/>
  <c r="CU62" i="22" s="1"/>
  <c r="AJ154" i="7"/>
  <c r="AJ223" i="7"/>
  <c r="AJ155" i="7"/>
  <c r="AJ153" i="7"/>
  <c r="W176" i="6"/>
  <c r="X173" i="6" s="1"/>
  <c r="CP50" i="21"/>
  <c r="FD50" i="21" s="1"/>
  <c r="CV6" i="22"/>
  <c r="AJ157" i="7"/>
  <c r="Z262" i="6"/>
  <c r="AK137" i="7" s="1"/>
  <c r="Z91" i="6"/>
  <c r="Z178" i="6" s="1"/>
  <c r="Z276" i="6"/>
  <c r="AK185" i="7" s="1"/>
  <c r="Z93" i="6"/>
  <c r="Z218" i="6" s="1"/>
  <c r="Z223" i="6" s="1"/>
  <c r="AB230" i="6" s="1"/>
  <c r="Y183" i="6"/>
  <c r="AA190" i="6" s="1"/>
  <c r="Y182" i="6"/>
  <c r="Z269" i="6"/>
  <c r="AK161" i="7" s="1"/>
  <c r="Z92" i="6"/>
  <c r="Z198" i="6" s="1"/>
  <c r="Y189" i="6"/>
  <c r="Y195" i="6" s="1"/>
  <c r="X194" i="6"/>
  <c r="X196" i="6" s="1"/>
  <c r="Y193" i="6" s="1"/>
  <c r="Z255" i="6"/>
  <c r="AK113" i="7" s="1"/>
  <c r="Z90" i="6"/>
  <c r="Z158" i="6" s="1"/>
  <c r="Y169" i="6"/>
  <c r="Y175" i="6" s="1"/>
  <c r="X174" i="6"/>
  <c r="Y203" i="6"/>
  <c r="AA210" i="6" s="1"/>
  <c r="Y202" i="6"/>
  <c r="Y163" i="6"/>
  <c r="AA170" i="6" s="1"/>
  <c r="Y162" i="6"/>
  <c r="Y209" i="6"/>
  <c r="Y215" i="6" s="1"/>
  <c r="X214" i="6"/>
  <c r="AH37" i="22"/>
  <c r="AL124" i="7" s="1"/>
  <c r="AL127" i="7" s="1"/>
  <c r="AH47" i="22"/>
  <c r="AL122" i="7" s="1"/>
  <c r="AL128" i="7" s="1"/>
  <c r="CR64" i="22"/>
  <c r="AG258" i="7"/>
  <c r="AG295" i="7" s="1"/>
  <c r="FJ33" i="22"/>
  <c r="FJ25" i="22"/>
  <c r="FJ22" i="22"/>
  <c r="FJ24" i="22"/>
  <c r="FJ16" i="22"/>
  <c r="FJ11" i="22"/>
  <c r="FJ23" i="22"/>
  <c r="FJ18" i="22"/>
  <c r="FJ13" i="22"/>
  <c r="FJ20" i="22"/>
  <c r="FJ19" i="22"/>
  <c r="FJ12" i="22"/>
  <c r="FJ36" i="22" s="1"/>
  <c r="AA26" i="6" s="1"/>
  <c r="FJ21" i="22"/>
  <c r="FJ17" i="22"/>
  <c r="FJ14" i="22"/>
  <c r="FJ8" i="22"/>
  <c r="FJ15" i="22"/>
  <c r="FJ10" i="22"/>
  <c r="FJ9" i="22"/>
  <c r="FJ37" i="22" s="1"/>
  <c r="AA27" i="6" s="1"/>
  <c r="FJ6" i="22"/>
  <c r="FJ7" i="22"/>
  <c r="AH46" i="22"/>
  <c r="AL98" i="7" s="1"/>
  <c r="CV8" i="22"/>
  <c r="CV36" i="22" s="1"/>
  <c r="AL101" i="7" s="1"/>
  <c r="FG40" i="22"/>
  <c r="FG41" i="22" s="1"/>
  <c r="AI354" i="7"/>
  <c r="FG64" i="22"/>
  <c r="FH29" i="22"/>
  <c r="FH62" i="22" s="1"/>
  <c r="FI63" i="22" s="1"/>
  <c r="FH35" i="22"/>
  <c r="Y25" i="6" s="1"/>
  <c r="Y248" i="6" s="1"/>
  <c r="AJ89" i="7" s="1"/>
  <c r="AV39" i="86"/>
  <c r="AW39" i="86" s="1"/>
  <c r="AL30" i="7"/>
  <c r="CW33" i="22"/>
  <c r="FK4" i="22"/>
  <c r="CV37" i="22"/>
  <c r="AL125" i="7" s="1"/>
  <c r="FI26" i="22"/>
  <c r="FI27" i="22" s="1"/>
  <c r="FI34" i="22" s="1"/>
  <c r="Z24" i="6" s="1"/>
  <c r="Z241" i="6" s="1"/>
  <c r="CV10" i="22"/>
  <c r="CV26" i="22" s="1"/>
  <c r="CV27" i="22" s="1"/>
  <c r="AR18" i="86"/>
  <c r="AS18" i="86" s="1"/>
  <c r="AJ33" i="84"/>
  <c r="AH26" i="22"/>
  <c r="AH27" i="22" s="1"/>
  <c r="AI24" i="22"/>
  <c r="AI22" i="22"/>
  <c r="CW22" i="22" s="1"/>
  <c r="AI25" i="22"/>
  <c r="CW25" i="22" s="1"/>
  <c r="AI23" i="22"/>
  <c r="CW23" i="22" s="1"/>
  <c r="AI19" i="22"/>
  <c r="CW19" i="22" s="1"/>
  <c r="AI17" i="22"/>
  <c r="CW17" i="22" s="1"/>
  <c r="AI15" i="22"/>
  <c r="AI20" i="22"/>
  <c r="CW20" i="22" s="1"/>
  <c r="AI18" i="22"/>
  <c r="AI16" i="22"/>
  <c r="CW16" i="22" s="1"/>
  <c r="AI21" i="22"/>
  <c r="CW21" i="22" s="1"/>
  <c r="AI14" i="22"/>
  <c r="CW14" i="22" s="1"/>
  <c r="AI12" i="22"/>
  <c r="CW12" i="22" s="1"/>
  <c r="AI10" i="22"/>
  <c r="AI48" i="22" s="1"/>
  <c r="AI8" i="22"/>
  <c r="CW8" i="22" s="1"/>
  <c r="AI11" i="22"/>
  <c r="CW11" i="22" s="1"/>
  <c r="AI9" i="22"/>
  <c r="CW9" i="22" s="1"/>
  <c r="CW37" i="22" s="1"/>
  <c r="AM125" i="7" s="1"/>
  <c r="AI7" i="22"/>
  <c r="CW7" i="22" s="1"/>
  <c r="AI13" i="22"/>
  <c r="CW13" i="22" s="1"/>
  <c r="AI6" i="22"/>
  <c r="CW6" i="22" s="1"/>
  <c r="AZ72" i="84"/>
  <c r="AZ54" i="80"/>
  <c r="AY270" i="7"/>
  <c r="AX317" i="7"/>
  <c r="AK31" i="84"/>
  <c r="AJ85" i="7"/>
  <c r="AJ86" i="7"/>
  <c r="Z103" i="15"/>
  <c r="AK39" i="7" s="1"/>
  <c r="Z102" i="15"/>
  <c r="AK38" i="7" s="1"/>
  <c r="Z101" i="15"/>
  <c r="AK37" i="7" s="1"/>
  <c r="Z104" i="15"/>
  <c r="AK40" i="7" s="1"/>
  <c r="AJ133" i="7"/>
  <c r="AJ134" i="7"/>
  <c r="Z106" i="15"/>
  <c r="AK42" i="7" s="1"/>
  <c r="Z105" i="15"/>
  <c r="AK41" i="7" s="1"/>
  <c r="AK133" i="7"/>
  <c r="AK134" i="7"/>
  <c r="AK110" i="7"/>
  <c r="AK109" i="7"/>
  <c r="AK158" i="7"/>
  <c r="AK157" i="7"/>
  <c r="AI92" i="80"/>
  <c r="AK176" i="7"/>
  <c r="AK179" i="7"/>
  <c r="AK180" i="7"/>
  <c r="AK177" i="7"/>
  <c r="AK178" i="7"/>
  <c r="AJ104" i="80"/>
  <c r="AB60" i="21"/>
  <c r="AB68" i="21"/>
  <c r="AJ305" i="7" s="1"/>
  <c r="CP42" i="21"/>
  <c r="FD42" i="21" s="1"/>
  <c r="FD60" i="21" s="1"/>
  <c r="AK104" i="7"/>
  <c r="AK105" i="7"/>
  <c r="AK108" i="7"/>
  <c r="AK106" i="7"/>
  <c r="AK107" i="7"/>
  <c r="AI347" i="7"/>
  <c r="AJ93" i="80" s="1"/>
  <c r="AJ21" i="80"/>
  <c r="AJ80" i="7"/>
  <c r="AJ83" i="7"/>
  <c r="AJ82" i="7"/>
  <c r="AJ84" i="7"/>
  <c r="AJ81" i="7"/>
  <c r="AK27" i="84"/>
  <c r="AK152" i="7"/>
  <c r="AK156" i="7"/>
  <c r="AK153" i="7"/>
  <c r="AK155" i="7"/>
  <c r="AK154" i="7"/>
  <c r="AT43" i="86"/>
  <c r="AT55" i="86" s="1"/>
  <c r="AC50" i="21"/>
  <c r="AC44" i="21"/>
  <c r="AU42" i="86"/>
  <c r="AG58" i="22"/>
  <c r="AH49" i="22"/>
  <c r="AL170" i="7" s="1"/>
  <c r="AH30" i="22"/>
  <c r="AH39" i="22"/>
  <c r="AL172" i="7" s="1"/>
  <c r="AL174" i="7" s="1"/>
  <c r="FB39" i="21"/>
  <c r="FB57" i="21" s="1"/>
  <c r="CO39" i="21"/>
  <c r="CN57" i="21"/>
  <c r="CO41" i="21"/>
  <c r="FB41" i="21"/>
  <c r="FB59" i="21" s="1"/>
  <c r="CN59" i="21"/>
  <c r="FB43" i="21"/>
  <c r="FB61" i="21" s="1"/>
  <c r="CN61" i="21"/>
  <c r="CO43" i="21"/>
  <c r="CW24" i="22"/>
  <c r="CW18" i="22"/>
  <c r="CW15" i="22"/>
  <c r="FB44" i="21"/>
  <c r="FB62" i="21" s="1"/>
  <c r="CN62" i="21"/>
  <c r="CO44" i="21"/>
  <c r="FE21" i="21"/>
  <c r="CS66" i="21"/>
  <c r="CS56" i="21"/>
  <c r="FG56" i="21"/>
  <c r="FG66" i="21"/>
  <c r="AF66" i="21"/>
  <c r="AF56" i="21"/>
  <c r="AT32" i="86"/>
  <c r="AK221" i="7"/>
  <c r="AK74" i="7"/>
  <c r="AU40" i="86"/>
  <c r="AJ28" i="84"/>
  <c r="AR17" i="86"/>
  <c r="AS17" i="86" s="1"/>
  <c r="AQ14" i="86"/>
  <c r="AL146" i="7"/>
  <c r="AK88" i="80"/>
  <c r="AI91" i="80"/>
  <c r="AY85" i="80"/>
  <c r="AL85" i="80"/>
  <c r="AL105" i="80"/>
  <c r="AL86" i="80"/>
  <c r="AL242" i="7"/>
  <c r="AL103" i="7"/>
  <c r="AL102" i="7"/>
  <c r="AL150" i="7"/>
  <c r="AL151" i="7"/>
  <c r="AM301" i="7"/>
  <c r="AM240" i="7"/>
  <c r="AM241" i="7"/>
  <c r="AK79" i="7"/>
  <c r="AK78" i="7"/>
  <c r="Z100" i="15"/>
  <c r="AK36" i="7" s="1"/>
  <c r="AK219" i="7"/>
  <c r="AK222" i="7"/>
  <c r="AK223" i="7"/>
  <c r="AK224" i="7"/>
  <c r="AJ339" i="7"/>
  <c r="AJ220" i="7"/>
  <c r="AL31" i="84"/>
  <c r="AD49" i="21"/>
  <c r="AD43" i="21"/>
  <c r="AA95" i="15"/>
  <c r="AD45" i="21"/>
  <c r="AD39" i="21"/>
  <c r="AC46" i="21"/>
  <c r="AC40" i="21"/>
  <c r="AK41" i="84"/>
  <c r="AK26" i="84"/>
  <c r="AZ56" i="80"/>
  <c r="AZ74" i="84"/>
  <c r="BX50" i="80"/>
  <c r="BX68" i="84"/>
  <c r="AZ75" i="84"/>
  <c r="AX318" i="7"/>
  <c r="AZ55" i="80"/>
  <c r="AK91" i="84"/>
  <c r="AK73" i="80"/>
  <c r="AY316" i="7"/>
  <c r="BA53" i="80"/>
  <c r="AZ269" i="7"/>
  <c r="BB71" i="84" s="1"/>
  <c r="AL50" i="80"/>
  <c r="BV313" i="7"/>
  <c r="BU265" i="7"/>
  <c r="X98" i="15"/>
  <c r="AI34" i="7" s="1"/>
  <c r="X99" i="15"/>
  <c r="AI35" i="7" s="1"/>
  <c r="Y96" i="15"/>
  <c r="AJ32" i="7" s="1"/>
  <c r="AQ3" i="15"/>
  <c r="AP186" i="15"/>
  <c r="AP70" i="15"/>
  <c r="AP26" i="15"/>
  <c r="AP48" i="15"/>
  <c r="AP122" i="15"/>
  <c r="AP250" i="15"/>
  <c r="FF7" i="21"/>
  <c r="FF71" i="21" s="1"/>
  <c r="CR71" i="21"/>
  <c r="FF9" i="21"/>
  <c r="FF70" i="21" s="1"/>
  <c r="CR70" i="21"/>
  <c r="FF14" i="21"/>
  <c r="FF72" i="21" s="1"/>
  <c r="CR72" i="21"/>
  <c r="FF15" i="21"/>
  <c r="FF73" i="21" s="1"/>
  <c r="CR73" i="21"/>
  <c r="CS14" i="21"/>
  <c r="CS72" i="21" s="1"/>
  <c r="AE72" i="21"/>
  <c r="AM306" i="7" s="1"/>
  <c r="FF16" i="21"/>
  <c r="FF74" i="21" s="1"/>
  <c r="CR74" i="21"/>
  <c r="CS8" i="21"/>
  <c r="FG8" i="21" s="1"/>
  <c r="CS16" i="21"/>
  <c r="CS19" i="21"/>
  <c r="FG19" i="21" s="1"/>
  <c r="CS12" i="21"/>
  <c r="FG12" i="21" s="1"/>
  <c r="CS13" i="21"/>
  <c r="FG13" i="21" s="1"/>
  <c r="CS10" i="21"/>
  <c r="FG10" i="21" s="1"/>
  <c r="CS15" i="21"/>
  <c r="CS17" i="21"/>
  <c r="FG17" i="21" s="1"/>
  <c r="CS9" i="21"/>
  <c r="CS11" i="21"/>
  <c r="FG11" i="21" s="1"/>
  <c r="CS20" i="21"/>
  <c r="FG20" i="21" s="1"/>
  <c r="CS18" i="21"/>
  <c r="FG18" i="21" s="1"/>
  <c r="AE21" i="21"/>
  <c r="CS7" i="21"/>
  <c r="AF19" i="21"/>
  <c r="AF16" i="21"/>
  <c r="AF74" i="21" s="1"/>
  <c r="AN302" i="7" s="1"/>
  <c r="AF18" i="21"/>
  <c r="AF15" i="21"/>
  <c r="AF73" i="21" s="1"/>
  <c r="AF20" i="21"/>
  <c r="AF8" i="21"/>
  <c r="AF12" i="21"/>
  <c r="AF14" i="21"/>
  <c r="AF72" i="21" s="1"/>
  <c r="AF7" i="21"/>
  <c r="AF71" i="21" s="1"/>
  <c r="AF17" i="21"/>
  <c r="AF9" i="21"/>
  <c r="AF11" i="21"/>
  <c r="AF10" i="21"/>
  <c r="AF13" i="21"/>
  <c r="AH57" i="22"/>
  <c r="AC60" i="21"/>
  <c r="CQ48" i="21"/>
  <c r="FE48" i="21" s="1"/>
  <c r="AI37" i="22"/>
  <c r="AM124" i="7" s="1"/>
  <c r="AI47" i="22"/>
  <c r="AM122" i="7" s="1"/>
  <c r="AX319" i="7"/>
  <c r="AY273" i="7"/>
  <c r="BA57" i="80" s="1"/>
  <c r="AX320" i="7"/>
  <c r="BU314" i="7"/>
  <c r="AY271" i="7"/>
  <c r="BA73" i="84" s="1"/>
  <c r="AJ344" i="7"/>
  <c r="AJ342" i="7"/>
  <c r="AJ343" i="7"/>
  <c r="AK341" i="7"/>
  <c r="AC57" i="21"/>
  <c r="CU35" i="22"/>
  <c r="AK77" i="7" s="1"/>
  <c r="AC59" i="21"/>
  <c r="AB58" i="21"/>
  <c r="AE69" i="21"/>
  <c r="AM303" i="7" s="1"/>
  <c r="FD45" i="21"/>
  <c r="AB67" i="21"/>
  <c r="AJ304" i="7" s="1"/>
  <c r="CR69" i="21"/>
  <c r="AA75" i="21"/>
  <c r="AA76" i="21" s="1"/>
  <c r="AF59" i="22"/>
  <c r="AA63" i="21"/>
  <c r="AA64" i="21" s="1"/>
  <c r="AG50" i="22"/>
  <c r="AG54" i="22"/>
  <c r="AB51" i="21"/>
  <c r="AB53" i="21" s="1"/>
  <c r="CS40" i="22"/>
  <c r="CS41" i="22" s="1"/>
  <c r="AF40" i="22"/>
  <c r="AF41" i="22" s="1"/>
  <c r="AG34" i="22"/>
  <c r="CT34" i="22"/>
  <c r="Y97" i="15" s="1"/>
  <c r="AJ33" i="7" s="1"/>
  <c r="AE4" i="6"/>
  <c r="AD87" i="6"/>
  <c r="CQ47" i="21"/>
  <c r="CQ45" i="21"/>
  <c r="AK4" i="22"/>
  <c r="AJ3" i="22"/>
  <c r="AJ52" i="22"/>
  <c r="CX4" i="22"/>
  <c r="AJ43" i="22"/>
  <c r="AJ33" i="22"/>
  <c r="AH53" i="22"/>
  <c r="CV39" i="22"/>
  <c r="AL173" i="7" s="1"/>
  <c r="CR21" i="21"/>
  <c r="FH5" i="21"/>
  <c r="CT5" i="21"/>
  <c r="AG5" i="21"/>
  <c r="AG37" i="21"/>
  <c r="AH37" i="21" s="1"/>
  <c r="FJ37" i="21" s="1"/>
  <c r="FH37" i="21"/>
  <c r="CT37" i="21"/>
  <c r="AG24" i="21"/>
  <c r="FH24" i="21"/>
  <c r="CT24" i="21"/>
  <c r="AL319" i="7"/>
  <c r="AK321" i="7"/>
  <c r="AL316" i="7"/>
  <c r="AL318" i="7"/>
  <c r="AL320" i="7"/>
  <c r="AM312" i="7"/>
  <c r="AM314" i="7"/>
  <c r="AM296" i="7"/>
  <c r="AM292" i="7"/>
  <c r="AL265" i="7"/>
  <c r="AM68" i="84" s="1"/>
  <c r="AL313" i="7"/>
  <c r="AN4" i="7"/>
  <c r="AN5" i="7"/>
  <c r="Y144" i="6"/>
  <c r="AB151" i="6" s="1"/>
  <c r="AO6" i="7"/>
  <c r="AJ225" i="7" l="1"/>
  <c r="AJ226" i="7" s="1"/>
  <c r="AS43" i="86"/>
  <c r="CW36" i="22"/>
  <c r="AM101" i="7" s="1"/>
  <c r="AI46" i="22"/>
  <c r="AI36" i="22"/>
  <c r="AM100" i="7" s="1"/>
  <c r="AF70" i="21"/>
  <c r="AN306" i="7" s="1"/>
  <c r="AJ22" i="80"/>
  <c r="AH29" i="22"/>
  <c r="AJ345" i="7"/>
  <c r="AJ21" i="84"/>
  <c r="AR14" i="86" s="1"/>
  <c r="AT20" i="86"/>
  <c r="AJ20" i="80"/>
  <c r="AJ91" i="80" s="1"/>
  <c r="X216" i="6"/>
  <c r="Y213" i="6" s="1"/>
  <c r="AI26" i="22"/>
  <c r="AI27" i="22" s="1"/>
  <c r="CR49" i="21"/>
  <c r="FF49" i="21" s="1"/>
  <c r="AL36" i="84"/>
  <c r="AL126" i="7"/>
  <c r="AM31" i="84" s="1"/>
  <c r="FJ39" i="22"/>
  <c r="AA29" i="6" s="1"/>
  <c r="CP60" i="21"/>
  <c r="AK37" i="84"/>
  <c r="AK38" i="84" s="1"/>
  <c r="AJ167" i="7"/>
  <c r="AJ348" i="7"/>
  <c r="AK94" i="80" s="1"/>
  <c r="X176" i="6"/>
  <c r="Y173" i="6" s="1"/>
  <c r="CQ50" i="21"/>
  <c r="FE50" i="21" s="1"/>
  <c r="AI44" i="22"/>
  <c r="AX39" i="86" s="1"/>
  <c r="AH56" i="22"/>
  <c r="AL134" i="7" s="1"/>
  <c r="AL129" i="7"/>
  <c r="AL130" i="7"/>
  <c r="AL132" i="7"/>
  <c r="AI38" i="22"/>
  <c r="AM148" i="7" s="1"/>
  <c r="AM151" i="7" s="1"/>
  <c r="AL131" i="7"/>
  <c r="AD42" i="21"/>
  <c r="CW10" i="22"/>
  <c r="CW26" i="22" s="1"/>
  <c r="CW27" i="22" s="1"/>
  <c r="AD48" i="21"/>
  <c r="CR48" i="21" s="1"/>
  <c r="Z163" i="6"/>
  <c r="AB170" i="6" s="1"/>
  <c r="Z162" i="6"/>
  <c r="Z169" i="6"/>
  <c r="Z175" i="6" s="1"/>
  <c r="Y174" i="6"/>
  <c r="AA262" i="6"/>
  <c r="AL137" i="7" s="1"/>
  <c r="AA91" i="6"/>
  <c r="AA178" i="6" s="1"/>
  <c r="Z209" i="6"/>
  <c r="Z215" i="6" s="1"/>
  <c r="Y214" i="6"/>
  <c r="Z203" i="6"/>
  <c r="AB210" i="6" s="1"/>
  <c r="Z202" i="6"/>
  <c r="Z183" i="6"/>
  <c r="AB190" i="6" s="1"/>
  <c r="Z182" i="6"/>
  <c r="AA255" i="6"/>
  <c r="AL113" i="7" s="1"/>
  <c r="AA90" i="6"/>
  <c r="AA158" i="6" s="1"/>
  <c r="AA276" i="6"/>
  <c r="AL185" i="7" s="1"/>
  <c r="AA93" i="6"/>
  <c r="AA218" i="6" s="1"/>
  <c r="AA223" i="6" s="1"/>
  <c r="AC230" i="6" s="1"/>
  <c r="Z189" i="6"/>
  <c r="Z195" i="6" s="1"/>
  <c r="Y194" i="6"/>
  <c r="Y196" i="6" s="1"/>
  <c r="Z193" i="6" s="1"/>
  <c r="AH55" i="22"/>
  <c r="AL109" i="7" s="1"/>
  <c r="AH45" i="22"/>
  <c r="AH54" i="22" s="1"/>
  <c r="AD41" i="21"/>
  <c r="AV41" i="86"/>
  <c r="AW41" i="86" s="1"/>
  <c r="FK33" i="22"/>
  <c r="FK19" i="22"/>
  <c r="FK24" i="22"/>
  <c r="FK21" i="22"/>
  <c r="FK23" i="22"/>
  <c r="FK18" i="22"/>
  <c r="FK13" i="22"/>
  <c r="FK22" i="22"/>
  <c r="FK16" i="22"/>
  <c r="FK11" i="22"/>
  <c r="FK15" i="22"/>
  <c r="FK10" i="22"/>
  <c r="FK38" i="22" s="1"/>
  <c r="AB28" i="6" s="1"/>
  <c r="FK12" i="22"/>
  <c r="FK7" i="22"/>
  <c r="FK6" i="22"/>
  <c r="FK20" i="22"/>
  <c r="FK8" i="22"/>
  <c r="FK36" i="22" s="1"/>
  <c r="AB26" i="6" s="1"/>
  <c r="FK25" i="22"/>
  <c r="FK17" i="22"/>
  <c r="FK9" i="22"/>
  <c r="FK37" i="22" s="1"/>
  <c r="AB27" i="6" s="1"/>
  <c r="FK14" i="22"/>
  <c r="AD47" i="21"/>
  <c r="CR47" i="21" s="1"/>
  <c r="FF47" i="21" s="1"/>
  <c r="AI39" i="22"/>
  <c r="AM172" i="7" s="1"/>
  <c r="AM175" i="7" s="1"/>
  <c r="CV29" i="22"/>
  <c r="CV62" i="22" s="1"/>
  <c r="CS64" i="22"/>
  <c r="AH258" i="7"/>
  <c r="AH295" i="7" s="1"/>
  <c r="FH40" i="22"/>
  <c r="FH41" i="22" s="1"/>
  <c r="AJ354" i="7"/>
  <c r="FH64" i="22"/>
  <c r="FI35" i="22"/>
  <c r="Z25" i="6" s="1"/>
  <c r="Z248" i="6" s="1"/>
  <c r="AK89" i="7" s="1"/>
  <c r="CX33" i="22"/>
  <c r="FL4" i="22"/>
  <c r="FI29" i="22"/>
  <c r="FI62" i="22" s="1"/>
  <c r="FJ63" i="22" s="1"/>
  <c r="FJ26" i="22"/>
  <c r="FJ27" i="22" s="1"/>
  <c r="FJ34" i="22" s="1"/>
  <c r="AA24" i="6" s="1"/>
  <c r="AA241" i="6" s="1"/>
  <c r="CV38" i="22"/>
  <c r="AL149" i="7" s="1"/>
  <c r="FJ38" i="22"/>
  <c r="AA28" i="6" s="1"/>
  <c r="AJ143" i="7"/>
  <c r="AH35" i="22"/>
  <c r="AL76" i="7" s="1"/>
  <c r="AL79" i="7" s="1"/>
  <c r="AI30" i="22"/>
  <c r="AL32" i="84"/>
  <c r="AL33" i="84" s="1"/>
  <c r="AJ350" i="7"/>
  <c r="AK96" i="80" s="1"/>
  <c r="AJ25" i="22"/>
  <c r="CX25" i="22" s="1"/>
  <c r="AJ22" i="22"/>
  <c r="CX22" i="22" s="1"/>
  <c r="AJ23" i="22"/>
  <c r="CX23" i="22" s="1"/>
  <c r="AJ19" i="22"/>
  <c r="AJ20" i="22"/>
  <c r="CX20" i="22" s="1"/>
  <c r="AJ14" i="22"/>
  <c r="CX14" i="22" s="1"/>
  <c r="AJ12" i="22"/>
  <c r="CX12" i="22" s="1"/>
  <c r="AJ10" i="22"/>
  <c r="CX10" i="22" s="1"/>
  <c r="AJ8" i="22"/>
  <c r="CX8" i="22" s="1"/>
  <c r="AJ6" i="22"/>
  <c r="CX6" i="22" s="1"/>
  <c r="AJ17" i="22"/>
  <c r="CX17" i="22" s="1"/>
  <c r="AJ15" i="22"/>
  <c r="CX15" i="22" s="1"/>
  <c r="AJ21" i="22"/>
  <c r="CX21" i="22" s="1"/>
  <c r="AJ16" i="22"/>
  <c r="AJ13" i="22"/>
  <c r="CX13" i="22" s="1"/>
  <c r="AJ11" i="22"/>
  <c r="AJ9" i="22"/>
  <c r="CX9" i="22" s="1"/>
  <c r="AJ7" i="22"/>
  <c r="CX7" i="22" s="1"/>
  <c r="AJ18" i="22"/>
  <c r="CX18" i="22" s="1"/>
  <c r="AJ24" i="22"/>
  <c r="AJ351" i="7"/>
  <c r="AK97" i="80" s="1"/>
  <c r="BA72" i="84"/>
  <c r="BA54" i="80"/>
  <c r="AY317" i="7"/>
  <c r="AZ270" i="7"/>
  <c r="AK143" i="7"/>
  <c r="AK32" i="84"/>
  <c r="AK33" i="84" s="1"/>
  <c r="AA106" i="15"/>
  <c r="AL42" i="7" s="1"/>
  <c r="AA105" i="15"/>
  <c r="AL41" i="7" s="1"/>
  <c r="AA104" i="15"/>
  <c r="AL40" i="7" s="1"/>
  <c r="AA101" i="15"/>
  <c r="AL37" i="7" s="1"/>
  <c r="AA102" i="15"/>
  <c r="AL38" i="7" s="1"/>
  <c r="AA103" i="15"/>
  <c r="AL39" i="7" s="1"/>
  <c r="AK85" i="7"/>
  <c r="AK86" i="7"/>
  <c r="AL157" i="7"/>
  <c r="AL158" i="7"/>
  <c r="AK182" i="7"/>
  <c r="AK181" i="7"/>
  <c r="AJ92" i="80"/>
  <c r="AL176" i="7"/>
  <c r="AL177" i="7"/>
  <c r="AL179" i="7"/>
  <c r="AL180" i="7"/>
  <c r="AL178" i="7"/>
  <c r="FF21" i="21"/>
  <c r="AK167" i="7"/>
  <c r="CQ42" i="21"/>
  <c r="AK104" i="80"/>
  <c r="AC62" i="21"/>
  <c r="AU43" i="86"/>
  <c r="AU55" i="86" s="1"/>
  <c r="AL104" i="7"/>
  <c r="AL106" i="7"/>
  <c r="AL108" i="7"/>
  <c r="AL105" i="7"/>
  <c r="AL107" i="7"/>
  <c r="AM128" i="7"/>
  <c r="AM131" i="7"/>
  <c r="AM132" i="7"/>
  <c r="AM130" i="7"/>
  <c r="AM129" i="7"/>
  <c r="AK80" i="7"/>
  <c r="AK345" i="7" s="1"/>
  <c r="AK84" i="7"/>
  <c r="AK82" i="7"/>
  <c r="AK81" i="7"/>
  <c r="AK83" i="7"/>
  <c r="AK348" i="7" s="1"/>
  <c r="AL94" i="80" s="1"/>
  <c r="AL37" i="84"/>
  <c r="AJ346" i="7"/>
  <c r="AJ349" i="7"/>
  <c r="AK95" i="80" s="1"/>
  <c r="AK22" i="80"/>
  <c r="AJ347" i="7"/>
  <c r="AK93" i="80" s="1"/>
  <c r="AK21" i="80"/>
  <c r="AL27" i="84"/>
  <c r="AL152" i="7"/>
  <c r="AL153" i="7"/>
  <c r="AL155" i="7"/>
  <c r="AL154" i="7"/>
  <c r="AL156" i="7"/>
  <c r="AL175" i="7"/>
  <c r="AC68" i="21"/>
  <c r="AK305" i="7" s="1"/>
  <c r="AD50" i="21"/>
  <c r="AV42" i="86"/>
  <c r="AW42" i="86" s="1"/>
  <c r="AH58" i="22"/>
  <c r="AD44" i="21"/>
  <c r="AI49" i="22"/>
  <c r="AM170" i="7" s="1"/>
  <c r="CX24" i="22"/>
  <c r="CX16" i="22"/>
  <c r="CX19" i="22"/>
  <c r="CP44" i="21"/>
  <c r="FC44" i="21"/>
  <c r="FC62" i="21" s="1"/>
  <c r="CO62" i="21"/>
  <c r="FC41" i="21"/>
  <c r="FC59" i="21" s="1"/>
  <c r="CO59" i="21"/>
  <c r="CP41" i="21"/>
  <c r="FC39" i="21"/>
  <c r="FC57" i="21" s="1"/>
  <c r="CO57" i="21"/>
  <c r="CP39" i="21"/>
  <c r="CO61" i="21"/>
  <c r="FC43" i="21"/>
  <c r="FC61" i="21" s="1"/>
  <c r="CP43" i="21"/>
  <c r="AK220" i="7"/>
  <c r="AK225" i="7" s="1"/>
  <c r="AK226" i="7" s="1"/>
  <c r="AS14" i="86"/>
  <c r="FH66" i="21"/>
  <c r="FH56" i="21"/>
  <c r="AH5" i="21"/>
  <c r="AI5" i="21" s="1"/>
  <c r="AG66" i="21"/>
  <c r="AG56" i="21"/>
  <c r="CT66" i="21"/>
  <c r="CT56" i="21"/>
  <c r="AZ56" i="86"/>
  <c r="BB56" i="86"/>
  <c r="AU32" i="86"/>
  <c r="AK339" i="7"/>
  <c r="AL221" i="7"/>
  <c r="AM146" i="7"/>
  <c r="AM98" i="7"/>
  <c r="AX41" i="86"/>
  <c r="AK28" i="84"/>
  <c r="AT17" i="86"/>
  <c r="AL88" i="80"/>
  <c r="AZ85" i="80"/>
  <c r="AM85" i="80"/>
  <c r="AM105" i="80"/>
  <c r="AM86" i="80"/>
  <c r="AM127" i="7"/>
  <c r="AM126" i="7"/>
  <c r="AM103" i="7"/>
  <c r="AM102" i="7"/>
  <c r="AM245" i="7"/>
  <c r="AM242" i="7"/>
  <c r="AN301" i="7"/>
  <c r="AN240" i="7"/>
  <c r="AN241" i="7"/>
  <c r="AA100" i="15"/>
  <c r="AL36" i="7" s="1"/>
  <c r="AL219" i="7"/>
  <c r="AL223" i="7"/>
  <c r="AL224" i="7"/>
  <c r="AL222" i="7"/>
  <c r="AE47" i="21"/>
  <c r="AE41" i="21"/>
  <c r="AE43" i="21"/>
  <c r="AE49" i="21"/>
  <c r="AE42" i="21"/>
  <c r="AE48" i="21"/>
  <c r="AL41" i="84"/>
  <c r="AL26" i="84"/>
  <c r="BA56" i="80"/>
  <c r="BA74" i="84"/>
  <c r="BY50" i="80"/>
  <c r="BY68" i="84"/>
  <c r="BA75" i="84"/>
  <c r="AK21" i="84"/>
  <c r="AT14" i="86" s="1"/>
  <c r="AZ316" i="7"/>
  <c r="BB53" i="80"/>
  <c r="BA269" i="7"/>
  <c r="BC71" i="84" s="1"/>
  <c r="BD71" i="84" s="1"/>
  <c r="AL91" i="84"/>
  <c r="AL73" i="80"/>
  <c r="AY318" i="7"/>
  <c r="BA55" i="80"/>
  <c r="AM50" i="80"/>
  <c r="Z96" i="15"/>
  <c r="AK32" i="7" s="1"/>
  <c r="Y99" i="15"/>
  <c r="AJ35" i="7" s="1"/>
  <c r="Y98" i="15"/>
  <c r="AJ34" i="7" s="1"/>
  <c r="BV265" i="7"/>
  <c r="BW313" i="7"/>
  <c r="AK20" i="80"/>
  <c r="AR3" i="15"/>
  <c r="AQ250" i="15"/>
  <c r="AQ122" i="15"/>
  <c r="AQ186" i="15"/>
  <c r="AQ70" i="15"/>
  <c r="AQ26" i="15"/>
  <c r="AQ48" i="15"/>
  <c r="FG7" i="21"/>
  <c r="FG71" i="21" s="1"/>
  <c r="CS71" i="21"/>
  <c r="FG14" i="21"/>
  <c r="FG72" i="21" s="1"/>
  <c r="FG9" i="21"/>
  <c r="CS70" i="21"/>
  <c r="FG15" i="21"/>
  <c r="FG73" i="21" s="1"/>
  <c r="CS73" i="21"/>
  <c r="FG16" i="21"/>
  <c r="FG74" i="21" s="1"/>
  <c r="CS74" i="21"/>
  <c r="CT12" i="21"/>
  <c r="FH12" i="21" s="1"/>
  <c r="CT9" i="21"/>
  <c r="CT17" i="21"/>
  <c r="FH17" i="21" s="1"/>
  <c r="CT18" i="21"/>
  <c r="FH18" i="21" s="1"/>
  <c r="CT15" i="21"/>
  <c r="CT14" i="21"/>
  <c r="CT72" i="21" s="1"/>
  <c r="CT16" i="21"/>
  <c r="CT19" i="21"/>
  <c r="FH19" i="21" s="1"/>
  <c r="CT13" i="21"/>
  <c r="FH13" i="21" s="1"/>
  <c r="CT8" i="21"/>
  <c r="FH8" i="21" s="1"/>
  <c r="CT10" i="21"/>
  <c r="FH10" i="21" s="1"/>
  <c r="CT20" i="21"/>
  <c r="FH20" i="21" s="1"/>
  <c r="CT11" i="21"/>
  <c r="FH11" i="21" s="1"/>
  <c r="CT7" i="21"/>
  <c r="AH24" i="21"/>
  <c r="AG19" i="21"/>
  <c r="AG16" i="21"/>
  <c r="AG74" i="21" s="1"/>
  <c r="AO302" i="7" s="1"/>
  <c r="AG20" i="21"/>
  <c r="AG17" i="21"/>
  <c r="AG13" i="21"/>
  <c r="AG14" i="21"/>
  <c r="AG72" i="21" s="1"/>
  <c r="AG7" i="21"/>
  <c r="AG71" i="21" s="1"/>
  <c r="AG9" i="21"/>
  <c r="AG11" i="21"/>
  <c r="AG10" i="21"/>
  <c r="AG15" i="21"/>
  <c r="AG73" i="21" s="1"/>
  <c r="AG12" i="21"/>
  <c r="AG18" i="21"/>
  <c r="AG8" i="21"/>
  <c r="AF21" i="21"/>
  <c r="AI37" i="21"/>
  <c r="FK37" i="21" s="1"/>
  <c r="CV37" i="21"/>
  <c r="AI35" i="22"/>
  <c r="AM76" i="7" s="1"/>
  <c r="AD61" i="21"/>
  <c r="AI57" i="22"/>
  <c r="AJ47" i="22"/>
  <c r="AN122" i="7" s="1"/>
  <c r="AI56" i="22"/>
  <c r="BV314" i="7"/>
  <c r="AY319" i="7"/>
  <c r="AZ273" i="7"/>
  <c r="BB57" i="80" s="1"/>
  <c r="AY320" i="7"/>
  <c r="AZ271" i="7"/>
  <c r="BB73" i="84" s="1"/>
  <c r="AK344" i="7"/>
  <c r="AK343" i="7"/>
  <c r="AK342" i="7"/>
  <c r="CS69" i="21"/>
  <c r="AC58" i="21"/>
  <c r="AC67" i="21"/>
  <c r="AK304" i="7" s="1"/>
  <c r="AF69" i="21"/>
  <c r="AN303" i="7" s="1"/>
  <c r="AD57" i="21"/>
  <c r="FF69" i="21"/>
  <c r="FE45" i="21"/>
  <c r="CV35" i="22"/>
  <c r="AL77" i="7" s="1"/>
  <c r="AG59" i="22"/>
  <c r="AB63" i="21"/>
  <c r="AB64" i="21" s="1"/>
  <c r="AB75" i="21"/>
  <c r="AB76" i="21" s="1"/>
  <c r="AC51" i="21"/>
  <c r="AC53" i="21" s="1"/>
  <c r="AG40" i="22"/>
  <c r="AG41" i="22" s="1"/>
  <c r="CU34" i="22"/>
  <c r="Z97" i="15" s="1"/>
  <c r="AK33" i="7" s="1"/>
  <c r="AH34" i="22"/>
  <c r="CT40" i="22"/>
  <c r="CT41" i="22" s="1"/>
  <c r="AI45" i="22"/>
  <c r="FE47" i="21"/>
  <c r="AF4" i="6"/>
  <c r="AE87" i="6"/>
  <c r="AI55" i="22"/>
  <c r="AL4" i="22"/>
  <c r="BC56" i="86" s="1"/>
  <c r="AK3" i="22"/>
  <c r="AK52" i="22"/>
  <c r="CY4" i="22"/>
  <c r="AK43" i="22"/>
  <c r="AK33" i="22"/>
  <c r="CW39" i="22"/>
  <c r="AM173" i="7" s="1"/>
  <c r="CR45" i="21"/>
  <c r="CS21" i="21"/>
  <c r="CU37" i="21"/>
  <c r="FI37" i="21"/>
  <c r="CU24" i="21"/>
  <c r="FI24" i="21"/>
  <c r="FI5" i="21"/>
  <c r="CU5" i="21"/>
  <c r="AM320" i="7"/>
  <c r="AN314" i="7"/>
  <c r="AM318" i="7"/>
  <c r="AM319" i="7"/>
  <c r="AM316" i="7"/>
  <c r="AN296" i="7"/>
  <c r="AL321" i="7"/>
  <c r="AN292" i="7"/>
  <c r="AM313" i="7"/>
  <c r="AM265" i="7"/>
  <c r="AN68" i="84" s="1"/>
  <c r="AO4" i="7"/>
  <c r="AO5" i="7"/>
  <c r="Z144" i="6"/>
  <c r="AC151" i="6" s="1"/>
  <c r="AP6" i="7"/>
  <c r="AL38" i="84" l="1"/>
  <c r="AU20" i="86"/>
  <c r="AG70" i="21"/>
  <c r="AN245" i="7"/>
  <c r="FG70" i="21"/>
  <c r="Y216" i="6"/>
  <c r="Z213" i="6" s="1"/>
  <c r="AD46" i="21"/>
  <c r="AI29" i="22"/>
  <c r="CS49" i="21"/>
  <c r="AM150" i="7"/>
  <c r="AH50" i="22"/>
  <c r="AD40" i="21"/>
  <c r="AV40" i="86"/>
  <c r="AW40" i="86" s="1"/>
  <c r="AL74" i="7"/>
  <c r="AL82" i="7" s="1"/>
  <c r="AJ39" i="22"/>
  <c r="AN172" i="7" s="1"/>
  <c r="AN174" i="7" s="1"/>
  <c r="AE39" i="21"/>
  <c r="AI53" i="22"/>
  <c r="AB106" i="15" s="1"/>
  <c r="AM42" i="7" s="1"/>
  <c r="AE45" i="21"/>
  <c r="CS45" i="21" s="1"/>
  <c r="AB95" i="15"/>
  <c r="AB101" i="15" s="1"/>
  <c r="AM37" i="7" s="1"/>
  <c r="AM30" i="7"/>
  <c r="AM219" i="7" s="1"/>
  <c r="FK39" i="22"/>
  <c r="AB29" i="6" s="1"/>
  <c r="AB276" i="6" s="1"/>
  <c r="AM185" i="7" s="1"/>
  <c r="AL341" i="7"/>
  <c r="AL133" i="7"/>
  <c r="AM32" i="84" s="1"/>
  <c r="AM33" i="84" s="1"/>
  <c r="CR50" i="21"/>
  <c r="FF50" i="21" s="1"/>
  <c r="AD60" i="21"/>
  <c r="AD59" i="21"/>
  <c r="Y176" i="6"/>
  <c r="Z173" i="6" s="1"/>
  <c r="AL110" i="7"/>
  <c r="AM27" i="84" s="1"/>
  <c r="AM174" i="7"/>
  <c r="CW29" i="22"/>
  <c r="CW62" i="22" s="1"/>
  <c r="CW38" i="22"/>
  <c r="AM149" i="7" s="1"/>
  <c r="AM36" i="84"/>
  <c r="CV5" i="21"/>
  <c r="CR42" i="21"/>
  <c r="FF42" i="21" s="1"/>
  <c r="AA189" i="6"/>
  <c r="AA195" i="6" s="1"/>
  <c r="Z194" i="6"/>
  <c r="Z196" i="6" s="1"/>
  <c r="AA193" i="6" s="1"/>
  <c r="AJ37" i="22"/>
  <c r="AN124" i="7" s="1"/>
  <c r="AN126" i="7" s="1"/>
  <c r="AB262" i="6"/>
  <c r="AM137" i="7" s="1"/>
  <c r="AB91" i="6"/>
  <c r="AB178" i="6" s="1"/>
  <c r="AA209" i="6"/>
  <c r="AA215" i="6" s="1"/>
  <c r="Z214" i="6"/>
  <c r="AA169" i="6"/>
  <c r="AA175" i="6" s="1"/>
  <c r="Z174" i="6"/>
  <c r="AB93" i="6"/>
  <c r="AB218" i="6" s="1"/>
  <c r="AB223" i="6" s="1"/>
  <c r="AD230" i="6" s="1"/>
  <c r="AA269" i="6"/>
  <c r="AL161" i="7" s="1"/>
  <c r="AL167" i="7" s="1"/>
  <c r="AA92" i="6"/>
  <c r="AA198" i="6" s="1"/>
  <c r="AB269" i="6"/>
  <c r="AM161" i="7" s="1"/>
  <c r="AB92" i="6"/>
  <c r="AB198" i="6" s="1"/>
  <c r="AB255" i="6"/>
  <c r="AM113" i="7" s="1"/>
  <c r="AB90" i="6"/>
  <c r="AB158" i="6" s="1"/>
  <c r="AA163" i="6"/>
  <c r="AC170" i="6" s="1"/>
  <c r="AA162" i="6"/>
  <c r="AA183" i="6"/>
  <c r="AC190" i="6" s="1"/>
  <c r="AA182" i="6"/>
  <c r="CT64" i="22"/>
  <c r="AI258" i="7"/>
  <c r="AI295" i="7" s="1"/>
  <c r="AJ26" i="22"/>
  <c r="AJ27" i="22" s="1"/>
  <c r="FL33" i="22"/>
  <c r="FL24" i="22"/>
  <c r="FL16" i="22"/>
  <c r="FL21" i="22"/>
  <c r="FL18" i="22"/>
  <c r="FL20" i="22"/>
  <c r="FL13" i="22"/>
  <c r="FL23" i="22"/>
  <c r="FL22" i="22"/>
  <c r="FL10" i="22"/>
  <c r="FL38" i="22" s="1"/>
  <c r="AC28" i="6" s="1"/>
  <c r="FL15" i="22"/>
  <c r="FL25" i="22"/>
  <c r="FL17" i="22"/>
  <c r="FL14" i="22"/>
  <c r="FL12" i="22"/>
  <c r="FL19" i="22"/>
  <c r="FL8" i="22"/>
  <c r="FL9" i="22"/>
  <c r="FL37" i="22" s="1"/>
  <c r="AC27" i="6" s="1"/>
  <c r="FL11" i="22"/>
  <c r="FL6" i="22"/>
  <c r="FL7" i="22"/>
  <c r="FI40" i="22"/>
  <c r="FI41" i="22" s="1"/>
  <c r="AK354" i="7"/>
  <c r="FI64" i="22"/>
  <c r="AU18" i="86"/>
  <c r="AK351" i="7"/>
  <c r="AL97" i="80" s="1"/>
  <c r="CX38" i="22"/>
  <c r="AN149" i="7" s="1"/>
  <c r="CX37" i="22"/>
  <c r="AN125" i="7" s="1"/>
  <c r="CX36" i="22"/>
  <c r="AN101" i="7" s="1"/>
  <c r="FL36" i="22"/>
  <c r="AC26" i="6" s="1"/>
  <c r="FJ35" i="22"/>
  <c r="AA25" i="6" s="1"/>
  <c r="AA248" i="6" s="1"/>
  <c r="AL89" i="7" s="1"/>
  <c r="CY33" i="22"/>
  <c r="FM4" i="22"/>
  <c r="FK26" i="22"/>
  <c r="FK27" i="22" s="1"/>
  <c r="FK34" i="22" s="1"/>
  <c r="AB24" i="6" s="1"/>
  <c r="AB241" i="6" s="1"/>
  <c r="FJ29" i="22"/>
  <c r="FJ62" i="22" s="1"/>
  <c r="FK63" i="22" s="1"/>
  <c r="AL78" i="7"/>
  <c r="AL343" i="7" s="1"/>
  <c r="CQ60" i="21"/>
  <c r="AJ49" i="22"/>
  <c r="AN170" i="7" s="1"/>
  <c r="AN176" i="7" s="1"/>
  <c r="AJ46" i="22"/>
  <c r="AN98" i="7" s="1"/>
  <c r="CX11" i="22"/>
  <c r="CX26" i="22" s="1"/>
  <c r="CX27" i="22" s="1"/>
  <c r="AL20" i="80"/>
  <c r="AL21" i="84"/>
  <c r="AU14" i="86" s="1"/>
  <c r="AJ36" i="22"/>
  <c r="AN100" i="7" s="1"/>
  <c r="AN103" i="7" s="1"/>
  <c r="AT18" i="86"/>
  <c r="FE42" i="21"/>
  <c r="FE60" i="21" s="1"/>
  <c r="AK24" i="22"/>
  <c r="CY24" i="22" s="1"/>
  <c r="AK22" i="22"/>
  <c r="CY22" i="22" s="1"/>
  <c r="AK21" i="22"/>
  <c r="CY21" i="22" s="1"/>
  <c r="AK25" i="22"/>
  <c r="CY25" i="22" s="1"/>
  <c r="AK23" i="22"/>
  <c r="CY23" i="22" s="1"/>
  <c r="AK20" i="22"/>
  <c r="CY20" i="22" s="1"/>
  <c r="AK14" i="22"/>
  <c r="AK12" i="22"/>
  <c r="CY12" i="22" s="1"/>
  <c r="AK17" i="22"/>
  <c r="CY17" i="22" s="1"/>
  <c r="AK18" i="22"/>
  <c r="CY18" i="22" s="1"/>
  <c r="AK19" i="22"/>
  <c r="CY19" i="22" s="1"/>
  <c r="AK11" i="22"/>
  <c r="AK9" i="22"/>
  <c r="AK47" i="22" s="1"/>
  <c r="AO122" i="7" s="1"/>
  <c r="AK15" i="22"/>
  <c r="CY15" i="22" s="1"/>
  <c r="AK13" i="22"/>
  <c r="CY13" i="22" s="1"/>
  <c r="AK6" i="22"/>
  <c r="AK7" i="22"/>
  <c r="AK16" i="22"/>
  <c r="CY16" i="22" s="1"/>
  <c r="AK8" i="22"/>
  <c r="CY8" i="22" s="1"/>
  <c r="AK10" i="22"/>
  <c r="CY10" i="22" s="1"/>
  <c r="BB72" i="84"/>
  <c r="BB54" i="80"/>
  <c r="BA270" i="7"/>
  <c r="AZ317" i="7"/>
  <c r="AD62" i="21"/>
  <c r="AK350" i="7"/>
  <c r="AL96" i="80" s="1"/>
  <c r="AM109" i="7"/>
  <c r="AM110" i="7"/>
  <c r="AL86" i="7"/>
  <c r="AL85" i="7"/>
  <c r="AM157" i="7"/>
  <c r="AM158" i="7"/>
  <c r="AB103" i="15"/>
  <c r="AM39" i="7" s="1"/>
  <c r="AB104" i="15"/>
  <c r="AM40" i="7" s="1"/>
  <c r="AM134" i="7"/>
  <c r="AM133" i="7"/>
  <c r="AL182" i="7"/>
  <c r="AL181" i="7"/>
  <c r="AK92" i="80"/>
  <c r="AM176" i="7"/>
  <c r="AM178" i="7"/>
  <c r="AM179" i="7"/>
  <c r="AM177" i="7"/>
  <c r="AM180" i="7"/>
  <c r="AL104" i="80"/>
  <c r="AL84" i="7"/>
  <c r="AK346" i="7"/>
  <c r="AM104" i="7"/>
  <c r="AM108" i="7"/>
  <c r="AM107" i="7"/>
  <c r="AM105" i="7"/>
  <c r="AM106" i="7"/>
  <c r="AL21" i="80"/>
  <c r="AK347" i="7"/>
  <c r="AL93" i="80" s="1"/>
  <c r="AK349" i="7"/>
  <c r="AL95" i="80" s="1"/>
  <c r="AL22" i="80"/>
  <c r="AM152" i="7"/>
  <c r="AM155" i="7"/>
  <c r="AM154" i="7"/>
  <c r="AM156" i="7"/>
  <c r="AM153" i="7"/>
  <c r="AN128" i="7"/>
  <c r="AN131" i="7"/>
  <c r="AN132" i="7"/>
  <c r="AN129" i="7"/>
  <c r="AN130" i="7"/>
  <c r="AE50" i="21"/>
  <c r="AE44" i="21"/>
  <c r="AX42" i="86"/>
  <c r="AI58" i="22"/>
  <c r="AJ44" i="22"/>
  <c r="AJ48" i="22"/>
  <c r="AN146" i="7" s="1"/>
  <c r="AJ38" i="22"/>
  <c r="AN148" i="7" s="1"/>
  <c r="AN151" i="7" s="1"/>
  <c r="AJ30" i="22"/>
  <c r="FD41" i="21"/>
  <c r="FD59" i="21" s="1"/>
  <c r="CP59" i="21"/>
  <c r="CQ41" i="21"/>
  <c r="CP61" i="21"/>
  <c r="FD43" i="21"/>
  <c r="FD61" i="21" s="1"/>
  <c r="CQ43" i="21"/>
  <c r="CR43" i="21" s="1"/>
  <c r="CY14" i="22"/>
  <c r="CQ39" i="21"/>
  <c r="FD39" i="21"/>
  <c r="FD57" i="21" s="1"/>
  <c r="CP57" i="21"/>
  <c r="FD44" i="21"/>
  <c r="FD62" i="21" s="1"/>
  <c r="CP62" i="21"/>
  <c r="CQ44" i="21"/>
  <c r="AM221" i="7"/>
  <c r="CU66" i="21"/>
  <c r="CU56" i="21"/>
  <c r="FI66" i="21"/>
  <c r="FI56" i="21"/>
  <c r="CV66" i="21"/>
  <c r="CV56" i="21"/>
  <c r="FK5" i="21"/>
  <c r="AI56" i="21"/>
  <c r="AI66" i="21"/>
  <c r="FJ5" i="21"/>
  <c r="AH56" i="21"/>
  <c r="AH66" i="21"/>
  <c r="AV32" i="86"/>
  <c r="AW32" i="86" s="1"/>
  <c r="AM74" i="7"/>
  <c r="AX40" i="86"/>
  <c r="AV43" i="86"/>
  <c r="AL28" i="84"/>
  <c r="AU17" i="86"/>
  <c r="AM88" i="80"/>
  <c r="AK91" i="80"/>
  <c r="BA85" i="80"/>
  <c r="AN85" i="80"/>
  <c r="AN86" i="80"/>
  <c r="AN105" i="80"/>
  <c r="AO306" i="7"/>
  <c r="AO301" i="7"/>
  <c r="AO240" i="7"/>
  <c r="AO241" i="7"/>
  <c r="AN242" i="7"/>
  <c r="AO245" i="7"/>
  <c r="AM79" i="7"/>
  <c r="AM78" i="7"/>
  <c r="AM224" i="7"/>
  <c r="AL339" i="7"/>
  <c r="AN31" i="84"/>
  <c r="AM222" i="7"/>
  <c r="AM223" i="7"/>
  <c r="AL344" i="7"/>
  <c r="AE46" i="21"/>
  <c r="AE40" i="21"/>
  <c r="AF48" i="21"/>
  <c r="AF42" i="21"/>
  <c r="AM26" i="84"/>
  <c r="AM41" i="84"/>
  <c r="BB75" i="84"/>
  <c r="BZ50" i="80"/>
  <c r="BZ68" i="84"/>
  <c r="BB56" i="80"/>
  <c r="BB74" i="84"/>
  <c r="AM91" i="84"/>
  <c r="AM73" i="80"/>
  <c r="AZ318" i="7"/>
  <c r="BB55" i="80"/>
  <c r="BA316" i="7"/>
  <c r="BC53" i="80"/>
  <c r="BD53" i="80" s="1"/>
  <c r="BB269" i="7"/>
  <c r="BE71" i="84" s="1"/>
  <c r="AN50" i="80"/>
  <c r="AA96" i="15"/>
  <c r="AL32" i="7" s="1"/>
  <c r="BW265" i="7"/>
  <c r="Z99" i="15"/>
  <c r="AK35" i="7" s="1"/>
  <c r="Z98" i="15"/>
  <c r="AK34" i="7" s="1"/>
  <c r="AS3" i="15"/>
  <c r="AR250" i="15"/>
  <c r="AR122" i="15"/>
  <c r="AR48" i="15"/>
  <c r="AR186" i="15"/>
  <c r="AR70" i="15"/>
  <c r="AR26" i="15"/>
  <c r="FH7" i="21"/>
  <c r="FH71" i="21" s="1"/>
  <c r="CT71" i="21"/>
  <c r="FH9" i="21"/>
  <c r="CT70" i="21"/>
  <c r="FH14" i="21"/>
  <c r="FH72" i="21" s="1"/>
  <c r="FH15" i="21"/>
  <c r="FH73" i="21" s="1"/>
  <c r="CT73" i="21"/>
  <c r="FH16" i="21"/>
  <c r="FH74" i="21" s="1"/>
  <c r="CT74" i="21"/>
  <c r="FG21" i="21"/>
  <c r="CU7" i="21"/>
  <c r="CU71" i="21" s="1"/>
  <c r="CU17" i="21"/>
  <c r="FI17" i="21" s="1"/>
  <c r="GU17" i="21" s="1"/>
  <c r="AI24" i="21"/>
  <c r="AI16" i="21" s="1"/>
  <c r="AI74" i="21" s="1"/>
  <c r="AQ302" i="7" s="1"/>
  <c r="CV24" i="21"/>
  <c r="CU10" i="21"/>
  <c r="FI10" i="21" s="1"/>
  <c r="GU10" i="21" s="1"/>
  <c r="CU11" i="21"/>
  <c r="FI11" i="21" s="1"/>
  <c r="GU11" i="21" s="1"/>
  <c r="CU20" i="21"/>
  <c r="FI20" i="21" s="1"/>
  <c r="GU20" i="21" s="1"/>
  <c r="FJ24" i="21"/>
  <c r="CU9" i="21"/>
  <c r="CU15" i="21"/>
  <c r="CU8" i="21"/>
  <c r="FI8" i="21" s="1"/>
  <c r="GU8" i="21" s="1"/>
  <c r="CU16" i="21"/>
  <c r="CU18" i="21"/>
  <c r="FI18" i="21" s="1"/>
  <c r="GU18" i="21" s="1"/>
  <c r="CU14" i="21"/>
  <c r="CU19" i="21"/>
  <c r="FI19" i="21" s="1"/>
  <c r="GU19" i="21" s="1"/>
  <c r="CU12" i="21"/>
  <c r="FI12" i="21" s="1"/>
  <c r="GU12" i="21" s="1"/>
  <c r="CU13" i="21"/>
  <c r="FI13" i="21" s="1"/>
  <c r="GU13" i="21" s="1"/>
  <c r="AG21" i="21"/>
  <c r="AH19" i="21"/>
  <c r="AH16" i="21"/>
  <c r="AH74" i="21" s="1"/>
  <c r="AP302" i="7" s="1"/>
  <c r="AH18" i="21"/>
  <c r="AH15" i="21"/>
  <c r="AH73" i="21" s="1"/>
  <c r="AH20" i="21"/>
  <c r="AH17" i="21"/>
  <c r="AH10" i="21"/>
  <c r="AH7" i="21"/>
  <c r="AH9" i="21"/>
  <c r="AH11" i="21"/>
  <c r="AH13" i="21"/>
  <c r="AH69" i="21" s="1"/>
  <c r="AP303" i="7" s="1"/>
  <c r="AH14" i="21"/>
  <c r="AH72" i="21" s="1"/>
  <c r="AH8" i="21"/>
  <c r="AH12" i="21"/>
  <c r="AJ5" i="21"/>
  <c r="CW5" i="21"/>
  <c r="AJ37" i="21"/>
  <c r="FL37" i="21" s="1"/>
  <c r="CW37" i="21"/>
  <c r="AE61" i="21"/>
  <c r="FG49" i="21"/>
  <c r="CY6" i="22"/>
  <c r="CS48" i="21"/>
  <c r="FG48" i="21" s="1"/>
  <c r="AE60" i="21"/>
  <c r="FF48" i="21"/>
  <c r="AJ56" i="22"/>
  <c r="AZ319" i="7"/>
  <c r="BA273" i="7"/>
  <c r="BC57" i="80" s="1"/>
  <c r="AZ320" i="7"/>
  <c r="BW314" i="7"/>
  <c r="BA271" i="7"/>
  <c r="BC73" i="84" s="1"/>
  <c r="BD73" i="84" s="1"/>
  <c r="AL342" i="7"/>
  <c r="AM341" i="7"/>
  <c r="AD58" i="21"/>
  <c r="AE59" i="21"/>
  <c r="CT69" i="21"/>
  <c r="AD67" i="21"/>
  <c r="AL304" i="7" s="1"/>
  <c r="FG69" i="21"/>
  <c r="AG69" i="21"/>
  <c r="AO303" i="7" s="1"/>
  <c r="AD68" i="21"/>
  <c r="AL305" i="7" s="1"/>
  <c r="CW35" i="22"/>
  <c r="AM77" i="7" s="1"/>
  <c r="AK44" i="22"/>
  <c r="AH59" i="22"/>
  <c r="AD51" i="21"/>
  <c r="AD53" i="21" s="1"/>
  <c r="AC63" i="21"/>
  <c r="AC64" i="21" s="1"/>
  <c r="AC75" i="21"/>
  <c r="AC76" i="21" s="1"/>
  <c r="AI54" i="22"/>
  <c r="AI50" i="22"/>
  <c r="CV34" i="22"/>
  <c r="AA97" i="15" s="1"/>
  <c r="AL33" i="7" s="1"/>
  <c r="AI34" i="22"/>
  <c r="CU40" i="22"/>
  <c r="CU41" i="22" s="1"/>
  <c r="AH40" i="22"/>
  <c r="AH41" i="22" s="1"/>
  <c r="CS47" i="21"/>
  <c r="FG47" i="21" s="1"/>
  <c r="AG4" i="6"/>
  <c r="AF87" i="6"/>
  <c r="AM4" i="22"/>
  <c r="BD56" i="86" s="1"/>
  <c r="AL3" i="22"/>
  <c r="AL52" i="22"/>
  <c r="CZ4" i="22"/>
  <c r="AL43" i="22"/>
  <c r="AL33" i="22"/>
  <c r="FF45" i="21"/>
  <c r="CT21" i="21"/>
  <c r="AO312" i="7"/>
  <c r="AN319" i="7"/>
  <c r="AN318" i="7"/>
  <c r="AO314" i="7"/>
  <c r="AN320" i="7"/>
  <c r="AN312" i="7"/>
  <c r="AN316" i="7"/>
  <c r="AO296" i="7"/>
  <c r="AM321" i="7"/>
  <c r="AO292" i="7"/>
  <c r="AN265" i="7"/>
  <c r="AO68" i="84" s="1"/>
  <c r="AN313" i="7"/>
  <c r="AP4" i="7"/>
  <c r="AP5" i="7"/>
  <c r="AA144" i="6"/>
  <c r="AD151" i="6" s="1"/>
  <c r="AQ6" i="7"/>
  <c r="AE57" i="21" l="1"/>
  <c r="FH70" i="21"/>
  <c r="Z216" i="6"/>
  <c r="AA213" i="6" s="1"/>
  <c r="Z176" i="6"/>
  <c r="AA173" i="6" s="1"/>
  <c r="AL80" i="7"/>
  <c r="AL345" i="7" s="1"/>
  <c r="AL83" i="7"/>
  <c r="AL348" i="7" s="1"/>
  <c r="AM94" i="80" s="1"/>
  <c r="AL81" i="7"/>
  <c r="AK26" i="22"/>
  <c r="AK27" i="22" s="1"/>
  <c r="AL220" i="7"/>
  <c r="AL225" i="7" s="1"/>
  <c r="AL226" i="7" s="1"/>
  <c r="AV20" i="86"/>
  <c r="AW20" i="86" s="1"/>
  <c r="AB105" i="15"/>
  <c r="AM41" i="7" s="1"/>
  <c r="AJ58" i="22"/>
  <c r="AN182" i="7" s="1"/>
  <c r="AF50" i="21"/>
  <c r="AB102" i="15"/>
  <c r="AM38" i="7" s="1"/>
  <c r="AB100" i="15"/>
  <c r="AM36" i="7" s="1"/>
  <c r="AF44" i="21"/>
  <c r="CY7" i="22"/>
  <c r="AN175" i="7"/>
  <c r="AK49" i="22"/>
  <c r="AO170" i="7" s="1"/>
  <c r="AN36" i="84"/>
  <c r="AL143" i="7"/>
  <c r="AJ35" i="22"/>
  <c r="AN76" i="7" s="1"/>
  <c r="AN79" i="7" s="1"/>
  <c r="AJ45" i="22"/>
  <c r="AF40" i="21" s="1"/>
  <c r="AJ29" i="22"/>
  <c r="CS42" i="21"/>
  <c r="FG42" i="21" s="1"/>
  <c r="FG60" i="21" s="1"/>
  <c r="AY41" i="86"/>
  <c r="CR60" i="21"/>
  <c r="AJ55" i="22"/>
  <c r="AN110" i="7" s="1"/>
  <c r="AK37" i="22"/>
  <c r="AO124" i="7" s="1"/>
  <c r="AO126" i="7" s="1"/>
  <c r="CY9" i="22"/>
  <c r="FL39" i="22"/>
  <c r="AC29" i="6" s="1"/>
  <c r="AC93" i="6" s="1"/>
  <c r="AC218" i="6" s="1"/>
  <c r="AC223" i="6" s="1"/>
  <c r="AE230" i="6" s="1"/>
  <c r="AM37" i="84"/>
  <c r="AM38" i="84" s="1"/>
  <c r="AK38" i="22"/>
  <c r="AO148" i="7" s="1"/>
  <c r="AO151" i="7" s="1"/>
  <c r="AN127" i="7"/>
  <c r="AO31" i="84" s="1"/>
  <c r="AC262" i="6"/>
  <c r="AN137" i="7" s="1"/>
  <c r="AC91" i="6"/>
  <c r="AC178" i="6" s="1"/>
  <c r="AA194" i="6"/>
  <c r="AA196" i="6" s="1"/>
  <c r="AB193" i="6" s="1"/>
  <c r="AB189" i="6"/>
  <c r="AB195" i="6" s="1"/>
  <c r="AA203" i="6"/>
  <c r="AC210" i="6" s="1"/>
  <c r="AA202" i="6"/>
  <c r="AB183" i="6"/>
  <c r="AD190" i="6" s="1"/>
  <c r="AB182" i="6"/>
  <c r="AC269" i="6"/>
  <c r="AN161" i="7" s="1"/>
  <c r="AC92" i="6"/>
  <c r="AC198" i="6" s="1"/>
  <c r="AB169" i="6"/>
  <c r="AB175" i="6" s="1"/>
  <c r="AA174" i="6"/>
  <c r="AB163" i="6"/>
  <c r="AD170" i="6" s="1"/>
  <c r="AB162" i="6"/>
  <c r="AC255" i="6"/>
  <c r="AN113" i="7" s="1"/>
  <c r="AC90" i="6"/>
  <c r="AC158" i="6" s="1"/>
  <c r="AB203" i="6"/>
  <c r="AD210" i="6" s="1"/>
  <c r="AB202" i="6"/>
  <c r="AK48" i="22"/>
  <c r="AO146" i="7" s="1"/>
  <c r="AK39" i="22"/>
  <c r="AO172" i="7" s="1"/>
  <c r="AO175" i="7" s="1"/>
  <c r="CY11" i="22"/>
  <c r="FK35" i="22"/>
  <c r="FK40" i="22" s="1"/>
  <c r="AF41" i="21"/>
  <c r="AF47" i="21"/>
  <c r="CT47" i="21" s="1"/>
  <c r="FH47" i="21" s="1"/>
  <c r="FM33" i="22"/>
  <c r="FM24" i="22"/>
  <c r="FM21" i="22"/>
  <c r="FM23" i="22"/>
  <c r="FM25" i="22"/>
  <c r="FM22" i="22"/>
  <c r="FM18" i="22"/>
  <c r="FM16" i="22"/>
  <c r="FM15" i="22"/>
  <c r="FM12" i="22"/>
  <c r="FM11" i="22"/>
  <c r="FM10" i="22"/>
  <c r="FM7" i="22"/>
  <c r="FM9" i="22"/>
  <c r="FM37" i="22" s="1"/>
  <c r="AD27" i="6" s="1"/>
  <c r="FM20" i="22"/>
  <c r="FM19" i="22"/>
  <c r="FM8" i="22"/>
  <c r="FM17" i="22"/>
  <c r="FM14" i="22"/>
  <c r="FM13" i="22"/>
  <c r="FM6" i="22"/>
  <c r="CX29" i="22"/>
  <c r="CX62" i="22" s="1"/>
  <c r="CU64" i="22"/>
  <c r="AJ258" i="7"/>
  <c r="AJ295" i="7" s="1"/>
  <c r="AN32" i="84"/>
  <c r="AN33" i="84" s="1"/>
  <c r="FJ40" i="22"/>
  <c r="FJ41" i="22" s="1"/>
  <c r="AL354" i="7"/>
  <c r="FJ64" i="22"/>
  <c r="AN177" i="7"/>
  <c r="CY37" i="22"/>
  <c r="AO125" i="7" s="1"/>
  <c r="FK29" i="22"/>
  <c r="FK62" i="22" s="1"/>
  <c r="FL63" i="22" s="1"/>
  <c r="CX39" i="22"/>
  <c r="AN173" i="7" s="1"/>
  <c r="AY39" i="86"/>
  <c r="AN30" i="7"/>
  <c r="AN219" i="7" s="1"/>
  <c r="CZ33" i="22"/>
  <c r="FN4" i="22"/>
  <c r="AK36" i="22"/>
  <c r="AO100" i="7" s="1"/>
  <c r="AO102" i="7" s="1"/>
  <c r="CY38" i="22"/>
  <c r="AO149" i="7" s="1"/>
  <c r="FM38" i="22"/>
  <c r="AD28" i="6" s="1"/>
  <c r="AK46" i="22"/>
  <c r="AG47" i="21" s="1"/>
  <c r="FL26" i="22"/>
  <c r="FL27" i="22" s="1"/>
  <c r="FL34" i="22" s="1"/>
  <c r="AC24" i="6" s="1"/>
  <c r="AC241" i="6" s="1"/>
  <c r="AZ39" i="86"/>
  <c r="BA39" i="86" s="1"/>
  <c r="BB39" i="86" s="1"/>
  <c r="AO30" i="7"/>
  <c r="AN178" i="7"/>
  <c r="AN179" i="7"/>
  <c r="AN180" i="7"/>
  <c r="AN102" i="7"/>
  <c r="AM143" i="7"/>
  <c r="AV18" i="86"/>
  <c r="AW18" i="86" s="1"/>
  <c r="AI18" i="21"/>
  <c r="AJ24" i="21"/>
  <c r="AI8" i="21"/>
  <c r="AI17" i="21"/>
  <c r="FK24" i="21"/>
  <c r="AI20" i="21"/>
  <c r="AI10" i="21"/>
  <c r="AI9" i="21"/>
  <c r="AI13" i="21"/>
  <c r="AI69" i="21" s="1"/>
  <c r="AQ303" i="7" s="1"/>
  <c r="AI12" i="21"/>
  <c r="AI7" i="21"/>
  <c r="AI11" i="21"/>
  <c r="CW24" i="21"/>
  <c r="AI19" i="21"/>
  <c r="AI15" i="21"/>
  <c r="AI73" i="21" s="1"/>
  <c r="AQ301" i="7" s="1"/>
  <c r="AL351" i="7"/>
  <c r="AM97" i="80" s="1"/>
  <c r="AL24" i="22"/>
  <c r="AL22" i="22"/>
  <c r="AL25" i="22"/>
  <c r="CZ25" i="22" s="1"/>
  <c r="AL20" i="22"/>
  <c r="CZ20" i="22" s="1"/>
  <c r="AL17" i="22"/>
  <c r="CZ17" i="22" s="1"/>
  <c r="AL15" i="22"/>
  <c r="CZ15" i="22" s="1"/>
  <c r="AL18" i="22"/>
  <c r="AL23" i="22"/>
  <c r="CZ23" i="22" s="1"/>
  <c r="AL14" i="22"/>
  <c r="AL19" i="22"/>
  <c r="AL7" i="22"/>
  <c r="CZ7" i="22" s="1"/>
  <c r="AL6" i="22"/>
  <c r="AL44" i="22" s="1"/>
  <c r="AL21" i="22"/>
  <c r="CZ21" i="22" s="1"/>
  <c r="AL16" i="22"/>
  <c r="CZ16" i="22" s="1"/>
  <c r="AL12" i="22"/>
  <c r="CZ12" i="22" s="1"/>
  <c r="AL10" i="22"/>
  <c r="AL13" i="22"/>
  <c r="AL8" i="22"/>
  <c r="AL11" i="22"/>
  <c r="CZ11" i="22" s="1"/>
  <c r="AL9" i="22"/>
  <c r="CZ9" i="22" s="1"/>
  <c r="AI14" i="21"/>
  <c r="AI72" i="21" s="1"/>
  <c r="BC72" i="84"/>
  <c r="BD72" i="84" s="1"/>
  <c r="BC54" i="80"/>
  <c r="BD54" i="80" s="1"/>
  <c r="BB270" i="7"/>
  <c r="BA317" i="7"/>
  <c r="AL350" i="7"/>
  <c r="AM96" i="80" s="1"/>
  <c r="AM86" i="7"/>
  <c r="AM85" i="7"/>
  <c r="AM181" i="7"/>
  <c r="AM182" i="7"/>
  <c r="AN133" i="7"/>
  <c r="AN134" i="7"/>
  <c r="AL92" i="80"/>
  <c r="AO176" i="7"/>
  <c r="AO180" i="7"/>
  <c r="AO179" i="7"/>
  <c r="AO178" i="7"/>
  <c r="AO177" i="7"/>
  <c r="FI7" i="21"/>
  <c r="FI71" i="21" s="1"/>
  <c r="GU71" i="21" s="1"/>
  <c r="AE67" i="21"/>
  <c r="AM304" i="7" s="1"/>
  <c r="AN37" i="84"/>
  <c r="AM167" i="7"/>
  <c r="AO128" i="7"/>
  <c r="AO129" i="7"/>
  <c r="AO130" i="7"/>
  <c r="AO131" i="7"/>
  <c r="AO132" i="7"/>
  <c r="AM80" i="7"/>
  <c r="AM345" i="7" s="1"/>
  <c r="AM82" i="7"/>
  <c r="AM84" i="7"/>
  <c r="AM81" i="7"/>
  <c r="AM83" i="7"/>
  <c r="AM348" i="7" s="1"/>
  <c r="AN94" i="80" s="1"/>
  <c r="AE62" i="21"/>
  <c r="AN152" i="7"/>
  <c r="AN155" i="7"/>
  <c r="AN154" i="7"/>
  <c r="AN156" i="7"/>
  <c r="AN153" i="7"/>
  <c r="AN27" i="84"/>
  <c r="AL346" i="7"/>
  <c r="AM21" i="80"/>
  <c r="AL347" i="7"/>
  <c r="AM93" i="80" s="1"/>
  <c r="AN104" i="7"/>
  <c r="AN108" i="7"/>
  <c r="AN106" i="7"/>
  <c r="AN105" i="7"/>
  <c r="AN107" i="7"/>
  <c r="AL349" i="7"/>
  <c r="AM95" i="80" s="1"/>
  <c r="AM22" i="80"/>
  <c r="AF43" i="21"/>
  <c r="AF49" i="21"/>
  <c r="CT49" i="21" s="1"/>
  <c r="AJ57" i="22"/>
  <c r="CS50" i="21"/>
  <c r="AE68" i="21"/>
  <c r="AM305" i="7" s="1"/>
  <c r="AF45" i="21"/>
  <c r="CT45" i="21" s="1"/>
  <c r="AY42" i="86"/>
  <c r="AJ53" i="22"/>
  <c r="AN221" i="7"/>
  <c r="AF39" i="21"/>
  <c r="AC95" i="15"/>
  <c r="AC100" i="15" s="1"/>
  <c r="AN36" i="7" s="1"/>
  <c r="AX43" i="86"/>
  <c r="AX55" i="86" s="1"/>
  <c r="AN150" i="7"/>
  <c r="CR61" i="21"/>
  <c r="CS43" i="21"/>
  <c r="FG43" i="21" s="1"/>
  <c r="FG61" i="21" s="1"/>
  <c r="AK30" i="22"/>
  <c r="CR39" i="21"/>
  <c r="FE39" i="21"/>
  <c r="FE57" i="21" s="1"/>
  <c r="CQ57" i="21"/>
  <c r="CQ61" i="21"/>
  <c r="FE43" i="21"/>
  <c r="FE61" i="21" s="1"/>
  <c r="FF43" i="21"/>
  <c r="FF61" i="21" s="1"/>
  <c r="CQ62" i="21"/>
  <c r="FE44" i="21"/>
  <c r="FE62" i="21" s="1"/>
  <c r="CR44" i="21"/>
  <c r="FE41" i="21"/>
  <c r="FE59" i="21" s="1"/>
  <c r="CQ59" i="21"/>
  <c r="CR41" i="21"/>
  <c r="CZ24" i="22"/>
  <c r="CZ18" i="22"/>
  <c r="CZ14" i="22"/>
  <c r="CZ19" i="22"/>
  <c r="CZ13" i="22"/>
  <c r="CZ22" i="22"/>
  <c r="CZ8" i="22"/>
  <c r="FK66" i="21"/>
  <c r="FK56" i="21"/>
  <c r="CW66" i="21"/>
  <c r="CW56" i="21"/>
  <c r="FL5" i="21"/>
  <c r="AJ66" i="21"/>
  <c r="AJ56" i="21"/>
  <c r="FJ66" i="21"/>
  <c r="FJ56" i="21"/>
  <c r="AX32" i="86"/>
  <c r="AM28" i="84"/>
  <c r="AV17" i="86"/>
  <c r="AW17" i="86" s="1"/>
  <c r="AV55" i="86"/>
  <c r="AW43" i="86"/>
  <c r="AL91" i="80"/>
  <c r="AN88" i="80"/>
  <c r="BB85" i="80"/>
  <c r="AO85" i="80"/>
  <c r="AO105" i="80"/>
  <c r="AO86" i="80"/>
  <c r="AO174" i="7"/>
  <c r="AM104" i="80"/>
  <c r="AP301" i="7"/>
  <c r="AP240" i="7"/>
  <c r="AO242" i="7"/>
  <c r="AP242" i="7" s="1"/>
  <c r="AP241" i="7"/>
  <c r="AQ241" i="7" s="1"/>
  <c r="AN78" i="7"/>
  <c r="AN224" i="7"/>
  <c r="AN223" i="7"/>
  <c r="AN222" i="7"/>
  <c r="AM339" i="7"/>
  <c r="AM220" i="7"/>
  <c r="AM225" i="7" s="1"/>
  <c r="AM226" i="7" s="1"/>
  <c r="AN41" i="84"/>
  <c r="AG44" i="21"/>
  <c r="AG50" i="21"/>
  <c r="AD95" i="15"/>
  <c r="AG45" i="21"/>
  <c r="AG39" i="21"/>
  <c r="AJ50" i="22"/>
  <c r="AF46" i="21"/>
  <c r="AG42" i="21"/>
  <c r="AG48" i="21"/>
  <c r="AN26" i="84"/>
  <c r="BD57" i="80"/>
  <c r="BC75" i="84"/>
  <c r="BD75" i="84" s="1"/>
  <c r="BC56" i="80"/>
  <c r="BD56" i="80" s="1"/>
  <c r="BC74" i="84"/>
  <c r="BD74" i="84" s="1"/>
  <c r="CA50" i="80"/>
  <c r="CA68" i="84"/>
  <c r="AM21" i="84"/>
  <c r="AV14" i="86" s="1"/>
  <c r="BA318" i="7"/>
  <c r="BC55" i="80"/>
  <c r="BD55" i="80" s="1"/>
  <c r="BB316" i="7"/>
  <c r="BE53" i="80"/>
  <c r="BC269" i="7"/>
  <c r="BF71" i="84" s="1"/>
  <c r="AN91" i="84"/>
  <c r="AN73" i="80"/>
  <c r="AO50" i="80"/>
  <c r="BX265" i="7"/>
  <c r="BY265" i="7"/>
  <c r="AA99" i="15"/>
  <c r="AL35" i="7" s="1"/>
  <c r="AA98" i="15"/>
  <c r="AL34" i="7" s="1"/>
  <c r="BX313" i="7"/>
  <c r="AB96" i="15"/>
  <c r="AM32" i="7" s="1"/>
  <c r="AM20" i="80"/>
  <c r="AT3" i="15"/>
  <c r="AS186" i="15"/>
  <c r="AS70" i="15"/>
  <c r="AS26" i="15"/>
  <c r="AS250" i="15"/>
  <c r="AS122" i="15"/>
  <c r="AS48" i="15"/>
  <c r="AH71" i="21"/>
  <c r="FH21" i="21"/>
  <c r="AI71" i="21"/>
  <c r="FI9" i="21"/>
  <c r="CU70" i="21"/>
  <c r="AH70" i="21"/>
  <c r="FI15" i="21"/>
  <c r="CU73" i="21"/>
  <c r="FI14" i="21"/>
  <c r="CU72" i="21"/>
  <c r="FI16" i="21"/>
  <c r="CU74" i="21"/>
  <c r="CV12" i="21"/>
  <c r="CW12" i="21" s="1"/>
  <c r="CV8" i="21"/>
  <c r="CW8" i="21" s="1"/>
  <c r="CV16" i="21"/>
  <c r="CV18" i="21"/>
  <c r="CW18" i="21" s="1"/>
  <c r="CV14" i="21"/>
  <c r="CV9" i="21"/>
  <c r="CV13" i="21"/>
  <c r="CV17" i="21"/>
  <c r="CV20" i="21"/>
  <c r="CV11" i="21"/>
  <c r="CV15" i="21"/>
  <c r="CV19" i="21"/>
  <c r="AH21" i="21"/>
  <c r="AJ18" i="21"/>
  <c r="AJ15" i="21"/>
  <c r="AJ73" i="21" s="1"/>
  <c r="AJ20" i="21"/>
  <c r="AJ17" i="21"/>
  <c r="AJ19" i="21"/>
  <c r="AJ16" i="21"/>
  <c r="AJ74" i="21" s="1"/>
  <c r="AR302" i="7" s="1"/>
  <c r="AJ12" i="21"/>
  <c r="AJ11" i="21"/>
  <c r="AJ13" i="21"/>
  <c r="AJ8" i="21"/>
  <c r="AJ14" i="21"/>
  <c r="AJ72" i="21" s="1"/>
  <c r="AJ9" i="21"/>
  <c r="AJ10" i="21"/>
  <c r="AJ7" i="21"/>
  <c r="CV10" i="21"/>
  <c r="CV7" i="21"/>
  <c r="CX24" i="21"/>
  <c r="FL24" i="21"/>
  <c r="AK37" i="21"/>
  <c r="FM37" i="21" s="1"/>
  <c r="CX37" i="21"/>
  <c r="AK5" i="21"/>
  <c r="CX5" i="21"/>
  <c r="AK24" i="21"/>
  <c r="AL38" i="22"/>
  <c r="AP148" i="7" s="1"/>
  <c r="AL48" i="22"/>
  <c r="CY36" i="22"/>
  <c r="AO101" i="7" s="1"/>
  <c r="FF60" i="21"/>
  <c r="AF60" i="21"/>
  <c r="AK56" i="22"/>
  <c r="CT48" i="21"/>
  <c r="BY314" i="7"/>
  <c r="BX314" i="7"/>
  <c r="AP296" i="7"/>
  <c r="AP292" i="7"/>
  <c r="AP312" i="7"/>
  <c r="BB273" i="7"/>
  <c r="BE57" i="80" s="1"/>
  <c r="BA320" i="7"/>
  <c r="BA319" i="7"/>
  <c r="BB271" i="7"/>
  <c r="BE73" i="84" s="1"/>
  <c r="AM344" i="7"/>
  <c r="AM343" i="7"/>
  <c r="AM342" i="7"/>
  <c r="AD75" i="21"/>
  <c r="AD76" i="21" s="1"/>
  <c r="CX35" i="22"/>
  <c r="AN77" i="7" s="1"/>
  <c r="FH69" i="21"/>
  <c r="AE58" i="21"/>
  <c r="CU69" i="21"/>
  <c r="AD63" i="21"/>
  <c r="AD64" i="21" s="1"/>
  <c r="AE51" i="21"/>
  <c r="AE53" i="21" s="1"/>
  <c r="AI59" i="22"/>
  <c r="AL46" i="22"/>
  <c r="AJ34" i="22"/>
  <c r="AI40" i="22"/>
  <c r="AI41" i="22" s="1"/>
  <c r="CW34" i="22"/>
  <c r="AB97" i="15" s="1"/>
  <c r="AM33" i="7" s="1"/>
  <c r="CV40" i="22"/>
  <c r="CV41" i="22" s="1"/>
  <c r="AH4" i="6"/>
  <c r="AG87" i="6"/>
  <c r="CZ36" i="22"/>
  <c r="AP101" i="7" s="1"/>
  <c r="AL36" i="22"/>
  <c r="AP100" i="7" s="1"/>
  <c r="AK53" i="22"/>
  <c r="CY39" i="22"/>
  <c r="AO173" i="7" s="1"/>
  <c r="AL39" i="22"/>
  <c r="AP172" i="7" s="1"/>
  <c r="AK58" i="22"/>
  <c r="CB170" i="7"/>
  <c r="FG45" i="21"/>
  <c r="AN4" i="22"/>
  <c r="BE56" i="86" s="1"/>
  <c r="AM3" i="22"/>
  <c r="AM52" i="22"/>
  <c r="DA4" i="22"/>
  <c r="AM43" i="22"/>
  <c r="AM33" i="22"/>
  <c r="CU21" i="21"/>
  <c r="AO318" i="7"/>
  <c r="AO316" i="7"/>
  <c r="AO320" i="7"/>
  <c r="AO319" i="7"/>
  <c r="AN321" i="7"/>
  <c r="AO265" i="7"/>
  <c r="AP68" i="84" s="1"/>
  <c r="AO313" i="7"/>
  <c r="AQ4" i="7"/>
  <c r="AQ5" i="7"/>
  <c r="AB144" i="6"/>
  <c r="AE151" i="6" s="1"/>
  <c r="AR6" i="7"/>
  <c r="AF62" i="21" l="1"/>
  <c r="AN341" i="7"/>
  <c r="CT50" i="21"/>
  <c r="FH50" i="21" s="1"/>
  <c r="AK35" i="22"/>
  <c r="AO76" i="7" s="1"/>
  <c r="CY26" i="22"/>
  <c r="CY27" i="22" s="1"/>
  <c r="AY40" i="86"/>
  <c r="AL26" i="22"/>
  <c r="AL27" i="22" s="1"/>
  <c r="AN74" i="7"/>
  <c r="AK29" i="22"/>
  <c r="AJ54" i="22"/>
  <c r="AN86" i="7" s="1"/>
  <c r="AK45" i="22"/>
  <c r="AI70" i="21"/>
  <c r="AA176" i="6"/>
  <c r="AB173" i="6" s="1"/>
  <c r="FM36" i="22"/>
  <c r="AD26" i="6" s="1"/>
  <c r="CZ10" i="22"/>
  <c r="CZ26" i="22" s="1"/>
  <c r="CZ27" i="22" s="1"/>
  <c r="AN181" i="7"/>
  <c r="FM39" i="22"/>
  <c r="AD29" i="6" s="1"/>
  <c r="AD276" i="6" s="1"/>
  <c r="AO185" i="7" s="1"/>
  <c r="AG43" i="21"/>
  <c r="AN38" i="84"/>
  <c r="AX20" i="86"/>
  <c r="AK57" i="22"/>
  <c r="AO157" i="7" s="1"/>
  <c r="AZ42" i="86"/>
  <c r="BA42" i="86" s="1"/>
  <c r="BB42" i="86" s="1"/>
  <c r="AG49" i="21"/>
  <c r="CU49" i="21" s="1"/>
  <c r="FI49" i="21" s="1"/>
  <c r="GU49" i="21" s="1"/>
  <c r="AC276" i="6"/>
  <c r="AN185" i="7" s="1"/>
  <c r="CT42" i="21"/>
  <c r="CU42" i="21" s="1"/>
  <c r="AO150" i="7"/>
  <c r="AO103" i="7"/>
  <c r="CS60" i="21"/>
  <c r="AL49" i="22"/>
  <c r="AP170" i="7" s="1"/>
  <c r="AP178" i="7" s="1"/>
  <c r="CW10" i="21"/>
  <c r="AN109" i="7"/>
  <c r="AO27" i="84" s="1"/>
  <c r="AO127" i="7"/>
  <c r="AP31" i="84" s="1"/>
  <c r="AZ41" i="86"/>
  <c r="BA41" i="86" s="1"/>
  <c r="BB41" i="86" s="1"/>
  <c r="AO98" i="7"/>
  <c r="AG41" i="21"/>
  <c r="AG59" i="21" s="1"/>
  <c r="AK55" i="22"/>
  <c r="AO110" i="7" s="1"/>
  <c r="CW11" i="21"/>
  <c r="CX11" i="21" s="1"/>
  <c r="FL11" i="21" s="1"/>
  <c r="CW17" i="21"/>
  <c r="AC209" i="6"/>
  <c r="AC215" i="6" s="1"/>
  <c r="AB214" i="6"/>
  <c r="AD269" i="6"/>
  <c r="AO161" i="7" s="1"/>
  <c r="AD92" i="6"/>
  <c r="AD198" i="6" s="1"/>
  <c r="AD255" i="6"/>
  <c r="AO113" i="7" s="1"/>
  <c r="AD90" i="6"/>
  <c r="AD158" i="6" s="1"/>
  <c r="AC163" i="6"/>
  <c r="AE170" i="6" s="1"/>
  <c r="AC162" i="6"/>
  <c r="AC203" i="6"/>
  <c r="AE210" i="6" s="1"/>
  <c r="AC202" i="6"/>
  <c r="AD262" i="6"/>
  <c r="AO137" i="7" s="1"/>
  <c r="AD91" i="6"/>
  <c r="AD178" i="6" s="1"/>
  <c r="AB25" i="6"/>
  <c r="AB248" i="6" s="1"/>
  <c r="AM89" i="7" s="1"/>
  <c r="AM354" i="7" s="1"/>
  <c r="AC169" i="6"/>
  <c r="AC175" i="6" s="1"/>
  <c r="AB174" i="6"/>
  <c r="AC189" i="6"/>
  <c r="AC195" i="6" s="1"/>
  <c r="AB194" i="6"/>
  <c r="AB196" i="6" s="1"/>
  <c r="AC193" i="6" s="1"/>
  <c r="AC183" i="6"/>
  <c r="AE190" i="6" s="1"/>
  <c r="AC182" i="6"/>
  <c r="AB209" i="6"/>
  <c r="AB215" i="6" s="1"/>
  <c r="AA214" i="6"/>
  <c r="AA216" i="6" s="1"/>
  <c r="AB213" i="6" s="1"/>
  <c r="CW20" i="21"/>
  <c r="FG50" i="21"/>
  <c r="AX18" i="86"/>
  <c r="AL47" i="22"/>
  <c r="AP122" i="7" s="1"/>
  <c r="AP129" i="7" s="1"/>
  <c r="AF59" i="21"/>
  <c r="FN33" i="22"/>
  <c r="FN18" i="22"/>
  <c r="FN23" i="22"/>
  <c r="FN20" i="22"/>
  <c r="FN22" i="22"/>
  <c r="FN16" i="22"/>
  <c r="FN15" i="22"/>
  <c r="FN12" i="22"/>
  <c r="FN19" i="22"/>
  <c r="FN24" i="22"/>
  <c r="FN9" i="22"/>
  <c r="FN37" i="22" s="1"/>
  <c r="AE27" i="6" s="1"/>
  <c r="FN6" i="22"/>
  <c r="FN17" i="22"/>
  <c r="FN14" i="22"/>
  <c r="FN25" i="22"/>
  <c r="FN11" i="22"/>
  <c r="FN8" i="22"/>
  <c r="FN36" i="22" s="1"/>
  <c r="AE26" i="6" s="1"/>
  <c r="FN7" i="22"/>
  <c r="FN21" i="22"/>
  <c r="FN10" i="22"/>
  <c r="FN13" i="22"/>
  <c r="FH49" i="21"/>
  <c r="CV64" i="22"/>
  <c r="AK258" i="7"/>
  <c r="AK295" i="7" s="1"/>
  <c r="FK64" i="22"/>
  <c r="BC39" i="86"/>
  <c r="AP30" i="7"/>
  <c r="CZ37" i="22"/>
  <c r="AP125" i="7" s="1"/>
  <c r="DA33" i="22"/>
  <c r="FO4" i="22"/>
  <c r="CZ38" i="22"/>
  <c r="AP149" i="7" s="1"/>
  <c r="FN38" i="22"/>
  <c r="AE28" i="6" s="1"/>
  <c r="FL35" i="22"/>
  <c r="AC25" i="6" s="1"/>
  <c r="AC248" i="6" s="1"/>
  <c r="AN89" i="7" s="1"/>
  <c r="AL37" i="22"/>
  <c r="AP124" i="7" s="1"/>
  <c r="AP127" i="7" s="1"/>
  <c r="AL30" i="22"/>
  <c r="FM26" i="22"/>
  <c r="FM27" i="22" s="1"/>
  <c r="FM34" i="22" s="1"/>
  <c r="AD24" i="6" s="1"/>
  <c r="AD241" i="6" s="1"/>
  <c r="CZ6" i="22"/>
  <c r="FL29" i="22"/>
  <c r="FL62" i="22" s="1"/>
  <c r="FM63" i="22" s="1"/>
  <c r="FK41" i="22"/>
  <c r="AF61" i="21"/>
  <c r="AM350" i="7"/>
  <c r="AN96" i="80" s="1"/>
  <c r="AI21" i="21"/>
  <c r="CW19" i="21"/>
  <c r="GU7" i="21"/>
  <c r="AQ240" i="7"/>
  <c r="AR240" i="7" s="1"/>
  <c r="AJ69" i="21"/>
  <c r="AR303" i="7" s="1"/>
  <c r="AQ242" i="7"/>
  <c r="AO32" i="84"/>
  <c r="AO33" i="84" s="1"/>
  <c r="AM25" i="22"/>
  <c r="AM23" i="22"/>
  <c r="DA23" i="22" s="1"/>
  <c r="AM24" i="22"/>
  <c r="AM22" i="22"/>
  <c r="AM18" i="22"/>
  <c r="DA18" i="22" s="1"/>
  <c r="AM16" i="22"/>
  <c r="DA16" i="22" s="1"/>
  <c r="AM14" i="22"/>
  <c r="DA14" i="22" s="1"/>
  <c r="AM21" i="22"/>
  <c r="DA21" i="22" s="1"/>
  <c r="AM19" i="22"/>
  <c r="DA19" i="22" s="1"/>
  <c r="AM17" i="22"/>
  <c r="DA17" i="22" s="1"/>
  <c r="AM15" i="22"/>
  <c r="DA15" i="22" s="1"/>
  <c r="AM11" i="22"/>
  <c r="AM13" i="22"/>
  <c r="DA13" i="22" s="1"/>
  <c r="AM20" i="22"/>
  <c r="DA20" i="22" s="1"/>
  <c r="AM9" i="22"/>
  <c r="AM47" i="22" s="1"/>
  <c r="AQ122" i="7" s="1"/>
  <c r="AM12" i="22"/>
  <c r="DA12" i="22" s="1"/>
  <c r="AM10" i="22"/>
  <c r="DA10" i="22" s="1"/>
  <c r="AM8" i="22"/>
  <c r="AM6" i="22"/>
  <c r="AM44" i="22" s="1"/>
  <c r="AM7" i="22"/>
  <c r="BE72" i="84"/>
  <c r="BE54" i="80"/>
  <c r="BB317" i="7"/>
  <c r="BC270" i="7"/>
  <c r="AM351" i="7"/>
  <c r="AN97" i="80" s="1"/>
  <c r="AN143" i="7"/>
  <c r="AC104" i="15"/>
  <c r="AN40" i="7" s="1"/>
  <c r="AC102" i="15"/>
  <c r="AN38" i="7" s="1"/>
  <c r="AC103" i="15"/>
  <c r="AN39" i="7" s="1"/>
  <c r="AC101" i="15"/>
  <c r="AN37" i="7" s="1"/>
  <c r="AN157" i="7"/>
  <c r="AN158" i="7"/>
  <c r="AC105" i="15"/>
  <c r="AN41" i="7" s="1"/>
  <c r="AC106" i="15"/>
  <c r="AN42" i="7" s="1"/>
  <c r="BP95" i="15"/>
  <c r="AD103" i="15"/>
  <c r="AO39" i="7" s="1"/>
  <c r="AD101" i="15"/>
  <c r="AO37" i="7" s="1"/>
  <c r="AD104" i="15"/>
  <c r="AO40" i="7" s="1"/>
  <c r="AD102" i="15"/>
  <c r="AO38" i="7" s="1"/>
  <c r="AD105" i="15"/>
  <c r="AO41" i="7" s="1"/>
  <c r="AD106" i="15"/>
  <c r="AO42" i="7" s="1"/>
  <c r="AO182" i="7"/>
  <c r="AO181" i="7"/>
  <c r="AO134" i="7"/>
  <c r="AO133" i="7"/>
  <c r="AM92" i="80"/>
  <c r="AN104" i="80"/>
  <c r="FI21" i="21"/>
  <c r="AF68" i="21"/>
  <c r="AN305" i="7" s="1"/>
  <c r="AF57" i="21"/>
  <c r="AO36" i="84"/>
  <c r="CS61" i="21"/>
  <c r="AY43" i="86"/>
  <c r="AY55" i="86" s="1"/>
  <c r="CT43" i="21"/>
  <c r="CT61" i="21" s="1"/>
  <c r="AN22" i="80"/>
  <c r="AM349" i="7"/>
  <c r="AN95" i="80" s="1"/>
  <c r="AO152" i="7"/>
  <c r="AO154" i="7"/>
  <c r="AO156" i="7"/>
  <c r="AO153" i="7"/>
  <c r="AO155" i="7"/>
  <c r="AO104" i="7"/>
  <c r="AO106" i="7"/>
  <c r="AO107" i="7"/>
  <c r="AO108" i="7"/>
  <c r="AO105" i="7"/>
  <c r="AN21" i="80"/>
  <c r="AM347" i="7"/>
  <c r="AN93" i="80" s="1"/>
  <c r="AN80" i="7"/>
  <c r="AN345" i="7" s="1"/>
  <c r="AN82" i="7"/>
  <c r="AN83" i="7"/>
  <c r="AN348" i="7" s="1"/>
  <c r="AN84" i="7"/>
  <c r="AN81" i="7"/>
  <c r="AM346" i="7"/>
  <c r="BW30" i="22"/>
  <c r="FF41" i="21"/>
  <c r="FF59" i="21" s="1"/>
  <c r="CR59" i="21"/>
  <c r="CS41" i="21"/>
  <c r="DA25" i="22"/>
  <c r="DA24" i="22"/>
  <c r="DA22" i="22"/>
  <c r="DA11" i="22"/>
  <c r="CS44" i="21"/>
  <c r="FF44" i="21"/>
  <c r="FF62" i="21" s="1"/>
  <c r="CR62" i="21"/>
  <c r="CS39" i="21"/>
  <c r="FF39" i="21"/>
  <c r="FF57" i="21" s="1"/>
  <c r="CR57" i="21"/>
  <c r="AN220" i="7"/>
  <c r="AN225" i="7" s="1"/>
  <c r="AN226" i="7" s="1"/>
  <c r="FM5" i="21"/>
  <c r="AK66" i="21"/>
  <c r="AK56" i="21"/>
  <c r="FL66" i="21"/>
  <c r="FL56" i="21"/>
  <c r="CX56" i="21"/>
  <c r="CX66" i="21"/>
  <c r="CB98" i="7"/>
  <c r="AY32" i="86"/>
  <c r="AO74" i="7"/>
  <c r="AZ40" i="86"/>
  <c r="AW14" i="86"/>
  <c r="AN28" i="84"/>
  <c r="AX17" i="86"/>
  <c r="AP98" i="7"/>
  <c r="AP146" i="7"/>
  <c r="AQ306" i="7"/>
  <c r="AP321" i="7"/>
  <c r="AR91" i="84" s="1"/>
  <c r="AR86" i="80"/>
  <c r="BC32" i="86" s="1"/>
  <c r="AR105" i="80"/>
  <c r="AO88" i="80"/>
  <c r="BC85" i="80"/>
  <c r="AP85" i="80"/>
  <c r="AP86" i="80"/>
  <c r="AP105" i="80"/>
  <c r="AQ105" i="80" s="1"/>
  <c r="AP150" i="7"/>
  <c r="AP151" i="7"/>
  <c r="AP102" i="7"/>
  <c r="AP103" i="7"/>
  <c r="AP175" i="7"/>
  <c r="AP174" i="7"/>
  <c r="AM91" i="80"/>
  <c r="AR241" i="7"/>
  <c r="AR301" i="7"/>
  <c r="AP306" i="7"/>
  <c r="AP245" i="7"/>
  <c r="AQ245" i="7" s="1"/>
  <c r="AO79" i="7"/>
  <c r="AO78" i="7"/>
  <c r="AD100" i="15"/>
  <c r="AO36" i="7" s="1"/>
  <c r="CB30" i="7"/>
  <c r="AO223" i="7"/>
  <c r="CB223" i="7" s="1"/>
  <c r="CB146" i="7"/>
  <c r="AO222" i="7"/>
  <c r="CB222" i="7" s="1"/>
  <c r="CB122" i="7"/>
  <c r="AN343" i="7"/>
  <c r="AO221" i="7"/>
  <c r="CB221" i="7" s="1"/>
  <c r="AO224" i="7"/>
  <c r="CB224" i="7" s="1"/>
  <c r="AH49" i="21"/>
  <c r="AH43" i="21"/>
  <c r="AH47" i="21"/>
  <c r="AH41" i="21"/>
  <c r="AO41" i="84"/>
  <c r="AH45" i="21"/>
  <c r="AH39" i="21"/>
  <c r="AG46" i="21"/>
  <c r="AG40" i="21"/>
  <c r="AO26" i="84"/>
  <c r="BE56" i="80"/>
  <c r="BE74" i="84"/>
  <c r="BE75" i="84"/>
  <c r="CC50" i="80"/>
  <c r="CD50" i="80" s="1"/>
  <c r="CC68" i="84"/>
  <c r="CD68" i="84" s="1"/>
  <c r="CB50" i="80"/>
  <c r="CB68" i="84"/>
  <c r="AN21" i="84"/>
  <c r="AO91" i="84"/>
  <c r="AO73" i="80"/>
  <c r="BB318" i="7"/>
  <c r="BE55" i="80"/>
  <c r="BC316" i="7"/>
  <c r="BF53" i="80"/>
  <c r="BD269" i="7"/>
  <c r="BG71" i="84" s="1"/>
  <c r="AQ68" i="84"/>
  <c r="AP50" i="80"/>
  <c r="AQ50" i="80" s="1"/>
  <c r="AE95" i="15"/>
  <c r="AB99" i="15"/>
  <c r="AM35" i="7" s="1"/>
  <c r="AB98" i="15"/>
  <c r="AM34" i="7" s="1"/>
  <c r="AC96" i="15"/>
  <c r="AN32" i="7" s="1"/>
  <c r="AN20" i="80"/>
  <c r="AU3" i="15"/>
  <c r="AT250" i="15"/>
  <c r="AT122" i="15"/>
  <c r="AT48" i="15"/>
  <c r="AT26" i="15"/>
  <c r="AT70" i="15"/>
  <c r="AT186" i="15"/>
  <c r="CW7" i="21"/>
  <c r="CW71" i="21" s="1"/>
  <c r="CV71" i="21"/>
  <c r="AJ71" i="21"/>
  <c r="FK12" i="21"/>
  <c r="AJ70" i="21"/>
  <c r="CW9" i="21"/>
  <c r="CV70" i="21"/>
  <c r="GU9" i="21"/>
  <c r="FI70" i="21"/>
  <c r="GU70" i="21" s="1"/>
  <c r="CW15" i="21"/>
  <c r="CW73" i="21" s="1"/>
  <c r="CV73" i="21"/>
  <c r="CW13" i="21"/>
  <c r="CX13" i="21" s="1"/>
  <c r="CV69" i="21"/>
  <c r="CW16" i="21"/>
  <c r="CW74" i="21" s="1"/>
  <c r="CV74" i="21"/>
  <c r="GU16" i="21"/>
  <c r="FI74" i="21"/>
  <c r="GU74" i="21" s="1"/>
  <c r="GU14" i="21"/>
  <c r="FI72" i="21"/>
  <c r="GU72" i="21" s="1"/>
  <c r="CW14" i="21"/>
  <c r="CW72" i="21" s="1"/>
  <c r="CV72" i="21"/>
  <c r="GU15" i="21"/>
  <c r="FI73" i="21"/>
  <c r="GU73" i="21" s="1"/>
  <c r="CX10" i="21"/>
  <c r="FL10" i="21" s="1"/>
  <c r="FK18" i="21"/>
  <c r="FJ11" i="21"/>
  <c r="FJ12" i="21"/>
  <c r="FJ16" i="21"/>
  <c r="FJ74" i="21" s="1"/>
  <c r="FJ14" i="21"/>
  <c r="FJ72" i="21" s="1"/>
  <c r="FJ15" i="21"/>
  <c r="FJ73" i="21" s="1"/>
  <c r="FJ9" i="21"/>
  <c r="FJ20" i="21"/>
  <c r="FJ8" i="21"/>
  <c r="FJ10" i="21"/>
  <c r="FK20" i="21"/>
  <c r="CX8" i="21"/>
  <c r="FL8" i="21" s="1"/>
  <c r="CX17" i="21"/>
  <c r="FL17" i="21" s="1"/>
  <c r="FK15" i="21"/>
  <c r="FK73" i="21" s="1"/>
  <c r="FK17" i="21"/>
  <c r="CX20" i="21"/>
  <c r="FL20" i="21" s="1"/>
  <c r="FJ17" i="21"/>
  <c r="FK8" i="21"/>
  <c r="FJ7" i="21"/>
  <c r="FK10" i="21"/>
  <c r="CX12" i="21"/>
  <c r="FL12" i="21" s="1"/>
  <c r="CX18" i="21"/>
  <c r="FL18" i="21" s="1"/>
  <c r="FJ13" i="21"/>
  <c r="FJ19" i="21"/>
  <c r="FJ18" i="21"/>
  <c r="AK18" i="21"/>
  <c r="AK15" i="21"/>
  <c r="AK73" i="21" s="1"/>
  <c r="AK20" i="21"/>
  <c r="AK17" i="21"/>
  <c r="AK19" i="21"/>
  <c r="AK16" i="21"/>
  <c r="AK74" i="21" s="1"/>
  <c r="AS302" i="7" s="1"/>
  <c r="AK9" i="21"/>
  <c r="AK13" i="21"/>
  <c r="AK8" i="21"/>
  <c r="AK10" i="21"/>
  <c r="AK12" i="21"/>
  <c r="AK11" i="21"/>
  <c r="AK14" i="21"/>
  <c r="AK72" i="21" s="1"/>
  <c r="AK7" i="21"/>
  <c r="AK71" i="21" s="1"/>
  <c r="AJ21" i="21"/>
  <c r="CY24" i="21"/>
  <c r="FM24" i="21"/>
  <c r="AL5" i="21"/>
  <c r="CY5" i="21"/>
  <c r="AL37" i="21"/>
  <c r="FN37" i="21" s="1"/>
  <c r="CY37" i="21"/>
  <c r="CV21" i="21"/>
  <c r="AL24" i="21"/>
  <c r="AN344" i="7"/>
  <c r="AL29" i="22"/>
  <c r="DA7" i="22"/>
  <c r="AL57" i="22"/>
  <c r="AG60" i="21"/>
  <c r="CU48" i="21"/>
  <c r="FH48" i="21"/>
  <c r="BY313" i="7"/>
  <c r="AQ292" i="7"/>
  <c r="BC273" i="7"/>
  <c r="BF57" i="80" s="1"/>
  <c r="BB320" i="7"/>
  <c r="BB319" i="7"/>
  <c r="AQ296" i="7"/>
  <c r="BC271" i="7"/>
  <c r="BF73" i="84" s="1"/>
  <c r="AO341" i="7"/>
  <c r="AN342" i="7"/>
  <c r="AN339" i="7"/>
  <c r="CY35" i="22"/>
  <c r="AO77" i="7" s="1"/>
  <c r="AF58" i="21"/>
  <c r="FI69" i="21"/>
  <c r="GU69" i="21" s="1"/>
  <c r="FH45" i="21"/>
  <c r="AG62" i="21"/>
  <c r="AG57" i="21"/>
  <c r="AF67" i="21"/>
  <c r="AN304" i="7" s="1"/>
  <c r="AJ59" i="22"/>
  <c r="AE63" i="21"/>
  <c r="AE64" i="21" s="1"/>
  <c r="AE75" i="21"/>
  <c r="AF51" i="21"/>
  <c r="AF53" i="21" s="1"/>
  <c r="AK50" i="22"/>
  <c r="AK54" i="22"/>
  <c r="AM49" i="22"/>
  <c r="AQ170" i="7" s="1"/>
  <c r="AM46" i="22"/>
  <c r="CW40" i="22"/>
  <c r="CW41" i="22" s="1"/>
  <c r="AK34" i="22"/>
  <c r="AJ40" i="22"/>
  <c r="AJ41" i="22" s="1"/>
  <c r="AL45" i="22"/>
  <c r="CX34" i="22"/>
  <c r="AC97" i="15" s="1"/>
  <c r="AN33" i="7" s="1"/>
  <c r="CU47" i="21"/>
  <c r="AL55" i="22"/>
  <c r="AI4" i="6"/>
  <c r="AH87" i="6"/>
  <c r="AM39" i="22"/>
  <c r="AQ172" i="7" s="1"/>
  <c r="CU45" i="21"/>
  <c r="CU50" i="21"/>
  <c r="AO4" i="22"/>
  <c r="BG56" i="86" s="1"/>
  <c r="AN3" i="22"/>
  <c r="AN52" i="22"/>
  <c r="DB4" i="22"/>
  <c r="AN43" i="22"/>
  <c r="AN33" i="22"/>
  <c r="CZ39" i="22"/>
  <c r="AP173" i="7" s="1"/>
  <c r="AL53" i="22"/>
  <c r="AO321" i="7"/>
  <c r="AR5" i="7"/>
  <c r="AR4" i="7"/>
  <c r="AC144" i="6"/>
  <c r="AF151" i="6" s="1"/>
  <c r="AJ144" i="6"/>
  <c r="AM151" i="6" s="1"/>
  <c r="AS144" i="6"/>
  <c r="AV151" i="6" s="1"/>
  <c r="AL144" i="6"/>
  <c r="AO151" i="6" s="1"/>
  <c r="AQ144" i="6"/>
  <c r="AT151" i="6" s="1"/>
  <c r="AI144" i="6"/>
  <c r="AL151" i="6" s="1"/>
  <c r="AR144" i="6"/>
  <c r="AU151" i="6" s="1"/>
  <c r="AM144" i="6"/>
  <c r="AP151" i="6" s="1"/>
  <c r="AN144" i="6"/>
  <c r="AQ151" i="6" s="1"/>
  <c r="AG144" i="6"/>
  <c r="AJ151" i="6" s="1"/>
  <c r="AW144" i="6"/>
  <c r="AZ151" i="6" s="1"/>
  <c r="AK144" i="6"/>
  <c r="AN151" i="6" s="1"/>
  <c r="BA144" i="6"/>
  <c r="BD151" i="6" s="1"/>
  <c r="AF144" i="6"/>
  <c r="AI151" i="6" s="1"/>
  <c r="AE144" i="6"/>
  <c r="AH151" i="6" s="1"/>
  <c r="AP144" i="6"/>
  <c r="AS151" i="6" s="1"/>
  <c r="AZ144" i="6"/>
  <c r="BC151" i="6" s="1"/>
  <c r="BB144" i="6"/>
  <c r="BE151" i="6" s="1"/>
  <c r="AT144" i="6"/>
  <c r="AW151" i="6" s="1"/>
  <c r="AV144" i="6"/>
  <c r="AY151" i="6" s="1"/>
  <c r="AO144" i="6"/>
  <c r="AR151" i="6" s="1"/>
  <c r="AU144" i="6"/>
  <c r="AX151" i="6" s="1"/>
  <c r="AH144" i="6"/>
  <c r="AK151" i="6" s="1"/>
  <c r="AX144" i="6"/>
  <c r="BA151" i="6" s="1"/>
  <c r="AY144" i="6"/>
  <c r="BB151" i="6" s="1"/>
  <c r="BZ30" i="7"/>
  <c r="AS6" i="7"/>
  <c r="AD93" i="6" l="1"/>
  <c r="AD218" i="6" s="1"/>
  <c r="AD223" i="6" s="1"/>
  <c r="AF230" i="6" s="1"/>
  <c r="AO104" i="80"/>
  <c r="AL35" i="22"/>
  <c r="AP76" i="7" s="1"/>
  <c r="AP130" i="7"/>
  <c r="FH42" i="21"/>
  <c r="AP132" i="7"/>
  <c r="AP128" i="7"/>
  <c r="AN85" i="7"/>
  <c r="AL56" i="22"/>
  <c r="AP133" i="7" s="1"/>
  <c r="AP36" i="84"/>
  <c r="AQ36" i="84" s="1"/>
  <c r="AH48" i="21"/>
  <c r="AH42" i="21"/>
  <c r="BC41" i="86"/>
  <c r="AP131" i="7"/>
  <c r="CY29" i="22"/>
  <c r="CY62" i="22" s="1"/>
  <c r="CZ63" i="22" s="1"/>
  <c r="CW70" i="21"/>
  <c r="AB176" i="6"/>
  <c r="AC173" i="6" s="1"/>
  <c r="AO158" i="7"/>
  <c r="AP37" i="84" s="1"/>
  <c r="AM26" i="22"/>
  <c r="AM27" i="22" s="1"/>
  <c r="AM36" i="22"/>
  <c r="AQ100" i="7" s="1"/>
  <c r="AQ103" i="7" s="1"/>
  <c r="FN39" i="22"/>
  <c r="AE29" i="6" s="1"/>
  <c r="AH50" i="21"/>
  <c r="CT60" i="21"/>
  <c r="AL58" i="22"/>
  <c r="AP181" i="7" s="1"/>
  <c r="AG61" i="21"/>
  <c r="AP176" i="7"/>
  <c r="AR41" i="84" s="1"/>
  <c r="AH44" i="21"/>
  <c r="AP179" i="7"/>
  <c r="AP177" i="7"/>
  <c r="AP180" i="7"/>
  <c r="BC42" i="86"/>
  <c r="AO109" i="7"/>
  <c r="AP27" i="84" s="1"/>
  <c r="FK11" i="21"/>
  <c r="AB216" i="6"/>
  <c r="AC213" i="6" s="1"/>
  <c r="AM37" i="22"/>
  <c r="AQ124" i="7" s="1"/>
  <c r="AQ126" i="7" s="1"/>
  <c r="DA9" i="22"/>
  <c r="CV49" i="21"/>
  <c r="FJ49" i="21" s="1"/>
  <c r="AE269" i="6"/>
  <c r="AP161" i="7" s="1"/>
  <c r="AE92" i="6"/>
  <c r="AE198" i="6" s="1"/>
  <c r="AE276" i="6"/>
  <c r="AP185" i="7" s="1"/>
  <c r="AE93" i="6"/>
  <c r="AD189" i="6"/>
  <c r="AD195" i="6" s="1"/>
  <c r="AC194" i="6"/>
  <c r="AC196" i="6" s="1"/>
  <c r="AD193" i="6" s="1"/>
  <c r="AD183" i="6"/>
  <c r="AF190" i="6" s="1"/>
  <c r="AD182" i="6"/>
  <c r="AD203" i="6"/>
  <c r="AF210" i="6" s="1"/>
  <c r="AD202" i="6"/>
  <c r="AD209" i="6"/>
  <c r="AD215" i="6" s="1"/>
  <c r="AC214" i="6"/>
  <c r="AE262" i="6"/>
  <c r="AP137" i="7" s="1"/>
  <c r="AE91" i="6"/>
  <c r="AE178" i="6" s="1"/>
  <c r="AD169" i="6"/>
  <c r="AD175" i="6" s="1"/>
  <c r="AC174" i="6"/>
  <c r="AE255" i="6"/>
  <c r="AP113" i="7" s="1"/>
  <c r="AE90" i="6"/>
  <c r="AE158" i="6" s="1"/>
  <c r="AD163" i="6"/>
  <c r="AF170" i="6" s="1"/>
  <c r="AD162" i="6"/>
  <c r="AP126" i="7"/>
  <c r="AR31" i="84" s="1"/>
  <c r="AM38" i="22"/>
  <c r="AQ148" i="7" s="1"/>
  <c r="CZ29" i="22"/>
  <c r="CZ62" i="22" s="1"/>
  <c r="FO33" i="22"/>
  <c r="FO23" i="22"/>
  <c r="FO20" i="22"/>
  <c r="FO25" i="22"/>
  <c r="FO17" i="22"/>
  <c r="FO19" i="22"/>
  <c r="FO12" i="22"/>
  <c r="FO24" i="22"/>
  <c r="FO14" i="22"/>
  <c r="FO21" i="22"/>
  <c r="FO13" i="22"/>
  <c r="FO22" i="22"/>
  <c r="FO18" i="22"/>
  <c r="FO15" i="22"/>
  <c r="FO9" i="22"/>
  <c r="FO11" i="22"/>
  <c r="FO10" i="22"/>
  <c r="FO38" i="22" s="1"/>
  <c r="AF28" i="6" s="1"/>
  <c r="FO7" i="22"/>
  <c r="FO8" i="22"/>
  <c r="FO6" i="22"/>
  <c r="FO16" i="22"/>
  <c r="CW64" i="22"/>
  <c r="AL258" i="7"/>
  <c r="AL295" i="7" s="1"/>
  <c r="AM48" i="22"/>
  <c r="BD42" i="86" s="1"/>
  <c r="CZ35" i="22"/>
  <c r="AP77" i="7" s="1"/>
  <c r="AP342" i="7" s="1"/>
  <c r="FL40" i="22"/>
  <c r="FL41" i="22" s="1"/>
  <c r="AN354" i="7"/>
  <c r="FL64" i="22"/>
  <c r="FM35" i="22"/>
  <c r="DA37" i="22"/>
  <c r="AQ125" i="7" s="1"/>
  <c r="FO37" i="22"/>
  <c r="AF27" i="6" s="1"/>
  <c r="DA26" i="22"/>
  <c r="DA27" i="22" s="1"/>
  <c r="BD39" i="86"/>
  <c r="AQ30" i="7"/>
  <c r="DA8" i="22"/>
  <c r="DB33" i="22"/>
  <c r="FP4" i="22"/>
  <c r="DA38" i="22"/>
  <c r="AQ149" i="7" s="1"/>
  <c r="FN26" i="22"/>
  <c r="FN27" i="22" s="1"/>
  <c r="FN34" i="22" s="1"/>
  <c r="AE24" i="6" s="1"/>
  <c r="AE241" i="6" s="1"/>
  <c r="AN167" i="7"/>
  <c r="FM29" i="22"/>
  <c r="FM62" i="22" s="1"/>
  <c r="FN63" i="22" s="1"/>
  <c r="AO37" i="84"/>
  <c r="AO38" i="84" s="1"/>
  <c r="AN350" i="7"/>
  <c r="AO96" i="80" s="1"/>
  <c r="AY18" i="86"/>
  <c r="AN351" i="7"/>
  <c r="AO97" i="80" s="1"/>
  <c r="FK7" i="21"/>
  <c r="AR242" i="7"/>
  <c r="FK13" i="21"/>
  <c r="FK19" i="21"/>
  <c r="CX19" i="21"/>
  <c r="FL19" i="21" s="1"/>
  <c r="FK14" i="21"/>
  <c r="FK72" i="21" s="1"/>
  <c r="CW69" i="21"/>
  <c r="AK69" i="21"/>
  <c r="AS303" i="7" s="1"/>
  <c r="FJ69" i="21"/>
  <c r="CX7" i="21"/>
  <c r="CY7" i="21" s="1"/>
  <c r="CY71" i="21" s="1"/>
  <c r="CX16" i="21"/>
  <c r="CX74" i="21" s="1"/>
  <c r="AN24" i="22"/>
  <c r="AN20" i="22"/>
  <c r="DB20" i="22" s="1"/>
  <c r="AN23" i="22"/>
  <c r="DB23" i="22" s="1"/>
  <c r="AN15" i="22"/>
  <c r="DB15" i="22" s="1"/>
  <c r="AN13" i="22"/>
  <c r="DB13" i="22" s="1"/>
  <c r="AN11" i="22"/>
  <c r="AN9" i="22"/>
  <c r="AN37" i="22" s="1"/>
  <c r="AR124" i="7" s="1"/>
  <c r="AN7" i="22"/>
  <c r="AN22" i="22"/>
  <c r="AN18" i="22"/>
  <c r="DB18" i="22" s="1"/>
  <c r="AN16" i="22"/>
  <c r="DB16" i="22" s="1"/>
  <c r="AN17" i="22"/>
  <c r="DB17" i="22" s="1"/>
  <c r="AN12" i="22"/>
  <c r="DB12" i="22" s="1"/>
  <c r="AN10" i="22"/>
  <c r="AN48" i="22" s="1"/>
  <c r="AN8" i="22"/>
  <c r="AN14" i="22"/>
  <c r="AN25" i="22"/>
  <c r="AN6" i="22"/>
  <c r="AN44" i="22" s="1"/>
  <c r="AN21" i="22"/>
  <c r="DB21" i="22" s="1"/>
  <c r="AN19" i="22"/>
  <c r="DB19" i="22" s="1"/>
  <c r="CX9" i="21"/>
  <c r="CY9" i="21" s="1"/>
  <c r="FK9" i="21"/>
  <c r="FK70" i="21" s="1"/>
  <c r="BF72" i="84"/>
  <c r="BF54" i="80"/>
  <c r="BD270" i="7"/>
  <c r="BC317" i="7"/>
  <c r="AY20" i="86"/>
  <c r="AO143" i="7"/>
  <c r="AP32" i="84"/>
  <c r="AQ32" i="84" s="1"/>
  <c r="AO94" i="80"/>
  <c r="AP109" i="7"/>
  <c r="AP110" i="7"/>
  <c r="AP219" i="7"/>
  <c r="AE104" i="15"/>
  <c r="AP40" i="7" s="1"/>
  <c r="AE101" i="15"/>
  <c r="AP37" i="7" s="1"/>
  <c r="AE102" i="15"/>
  <c r="AP38" i="7" s="1"/>
  <c r="AE103" i="15"/>
  <c r="AP39" i="7" s="1"/>
  <c r="AO86" i="7"/>
  <c r="AO351" i="7" s="1"/>
  <c r="AP97" i="80" s="1"/>
  <c r="AO85" i="7"/>
  <c r="AP157" i="7"/>
  <c r="AP158" i="7"/>
  <c r="AE105" i="15"/>
  <c r="AP41" i="7" s="1"/>
  <c r="AE106" i="15"/>
  <c r="AP42" i="7" s="1"/>
  <c r="AN92" i="80"/>
  <c r="AQ176" i="7"/>
  <c r="AQ178" i="7"/>
  <c r="AQ179" i="7"/>
  <c r="AQ177" i="7"/>
  <c r="AQ180" i="7"/>
  <c r="FK16" i="21"/>
  <c r="FK74" i="21" s="1"/>
  <c r="CX14" i="21"/>
  <c r="FH43" i="21"/>
  <c r="FH61" i="21" s="1"/>
  <c r="CU43" i="21"/>
  <c r="FI43" i="21" s="1"/>
  <c r="GU43" i="21" s="1"/>
  <c r="AP152" i="7"/>
  <c r="AR36" i="84" s="1"/>
  <c r="AP154" i="7"/>
  <c r="AP156" i="7"/>
  <c r="AP153" i="7"/>
  <c r="AP155" i="7"/>
  <c r="AO80" i="7"/>
  <c r="AP21" i="84" s="1"/>
  <c r="AZ14" i="86" s="1"/>
  <c r="AO83" i="7"/>
  <c r="AO348" i="7" s="1"/>
  <c r="AP94" i="80" s="1"/>
  <c r="AO84" i="7"/>
  <c r="AO81" i="7"/>
  <c r="AO82" i="7"/>
  <c r="AP104" i="7"/>
  <c r="AR26" i="84" s="1"/>
  <c r="AP107" i="7"/>
  <c r="AP108" i="7"/>
  <c r="AP106" i="7"/>
  <c r="AP105" i="7"/>
  <c r="AN346" i="7"/>
  <c r="AN349" i="7"/>
  <c r="AO95" i="80" s="1"/>
  <c r="AO22" i="80"/>
  <c r="AQ128" i="7"/>
  <c r="AQ130" i="7"/>
  <c r="AQ129" i="7"/>
  <c r="AQ131" i="7"/>
  <c r="AQ132" i="7"/>
  <c r="AN347" i="7"/>
  <c r="AO93" i="80" s="1"/>
  <c r="AO21" i="80"/>
  <c r="AR73" i="80"/>
  <c r="DA6" i="22"/>
  <c r="AM30" i="22"/>
  <c r="CT39" i="21"/>
  <c r="FG39" i="21"/>
  <c r="FG57" i="21" s="1"/>
  <c r="CS57" i="21"/>
  <c r="DB25" i="22"/>
  <c r="DB24" i="22"/>
  <c r="DB22" i="22"/>
  <c r="DB14" i="22"/>
  <c r="FG44" i="21"/>
  <c r="FG62" i="21" s="1"/>
  <c r="CS62" i="21"/>
  <c r="CT44" i="21"/>
  <c r="CS59" i="21"/>
  <c r="CT41" i="21"/>
  <c r="FG41" i="21"/>
  <c r="FG59" i="21" s="1"/>
  <c r="AO220" i="7"/>
  <c r="CB220" i="7" s="1"/>
  <c r="CB74" i="7"/>
  <c r="CB339" i="7" s="1"/>
  <c r="CY56" i="21"/>
  <c r="CY66" i="21"/>
  <c r="FN5" i="21"/>
  <c r="AL66" i="21"/>
  <c r="AL56" i="21"/>
  <c r="FM66" i="21"/>
  <c r="FM56" i="21"/>
  <c r="AQ85" i="80"/>
  <c r="AZ32" i="86"/>
  <c r="BA32" i="86" s="1"/>
  <c r="BB32" i="86" s="1"/>
  <c r="AQ98" i="7"/>
  <c r="BD41" i="86"/>
  <c r="AP74" i="7"/>
  <c r="BC40" i="86"/>
  <c r="BA40" i="86"/>
  <c r="BB40" i="86" s="1"/>
  <c r="BB43" i="86" s="1"/>
  <c r="BB55" i="86" s="1"/>
  <c r="AZ43" i="86"/>
  <c r="AO28" i="84"/>
  <c r="AY17" i="86"/>
  <c r="AX14" i="86"/>
  <c r="AR88" i="80"/>
  <c r="AR306" i="7"/>
  <c r="BD85" i="80"/>
  <c r="BE85" i="80"/>
  <c r="AP88" i="80"/>
  <c r="AQ86" i="80"/>
  <c r="AQ175" i="7"/>
  <c r="AQ174" i="7"/>
  <c r="AQ150" i="7"/>
  <c r="AQ151" i="7"/>
  <c r="AN91" i="80"/>
  <c r="AR245" i="7"/>
  <c r="AS301" i="7"/>
  <c r="AS240" i="7"/>
  <c r="AS241" i="7"/>
  <c r="AP78" i="7"/>
  <c r="AP79" i="7"/>
  <c r="AP344" i="7" s="1"/>
  <c r="AO219" i="7"/>
  <c r="CB219" i="7" s="1"/>
  <c r="AP224" i="7"/>
  <c r="AP222" i="7"/>
  <c r="AP223" i="7"/>
  <c r="AP221" i="7"/>
  <c r="CV45" i="21"/>
  <c r="FJ45" i="21" s="1"/>
  <c r="AI47" i="21"/>
  <c r="AI41" i="21"/>
  <c r="AI45" i="21"/>
  <c r="AI39" i="21"/>
  <c r="AI48" i="21"/>
  <c r="AI42" i="21"/>
  <c r="AI44" i="21"/>
  <c r="AI50" i="21"/>
  <c r="AH46" i="21"/>
  <c r="AH40" i="21"/>
  <c r="AP41" i="84"/>
  <c r="AQ41" i="84" s="1"/>
  <c r="AP26" i="84"/>
  <c r="CV48" i="21"/>
  <c r="AQ31" i="84"/>
  <c r="BF56" i="80"/>
  <c r="BF74" i="84"/>
  <c r="BF75" i="84"/>
  <c r="AO21" i="84"/>
  <c r="AH59" i="21"/>
  <c r="BD316" i="7"/>
  <c r="BG53" i="80"/>
  <c r="BE269" i="7"/>
  <c r="BH71" i="84" s="1"/>
  <c r="AP91" i="84"/>
  <c r="AQ91" i="84" s="1"/>
  <c r="AP73" i="80"/>
  <c r="AQ73" i="80" s="1"/>
  <c r="BC318" i="7"/>
  <c r="BF55" i="80"/>
  <c r="AH61" i="21"/>
  <c r="CV50" i="21"/>
  <c r="FJ50" i="21" s="1"/>
  <c r="AE100" i="15"/>
  <c r="AP36" i="7" s="1"/>
  <c r="AC99" i="15"/>
  <c r="AN35" i="7" s="1"/>
  <c r="AC98" i="15"/>
  <c r="AN34" i="7" s="1"/>
  <c r="AF95" i="15"/>
  <c r="AD96" i="15"/>
  <c r="AO32" i="7" s="1"/>
  <c r="AH57" i="21"/>
  <c r="AO20" i="80"/>
  <c r="AV3" i="15"/>
  <c r="AU186" i="15"/>
  <c r="AU70" i="15"/>
  <c r="AU250" i="15"/>
  <c r="AU48" i="15"/>
  <c r="AU122" i="15"/>
  <c r="AU26" i="15"/>
  <c r="FJ71" i="21"/>
  <c r="FK71" i="21"/>
  <c r="CX15" i="21"/>
  <c r="FL15" i="21" s="1"/>
  <c r="FL73" i="21" s="1"/>
  <c r="GU21" i="21"/>
  <c r="CW21" i="21"/>
  <c r="FJ70" i="21"/>
  <c r="AK70" i="21"/>
  <c r="AS306" i="7" s="1"/>
  <c r="FL16" i="21"/>
  <c r="FL74" i="21" s="1"/>
  <c r="FL14" i="21"/>
  <c r="FL72" i="21" s="1"/>
  <c r="CX72" i="21"/>
  <c r="FL13" i="21"/>
  <c r="FL69" i="21" s="1"/>
  <c r="CX69" i="21"/>
  <c r="CY18" i="21"/>
  <c r="FM18" i="21" s="1"/>
  <c r="CY12" i="21"/>
  <c r="FM12" i="21" s="1"/>
  <c r="CY19" i="21"/>
  <c r="FM19" i="21" s="1"/>
  <c r="CY8" i="21"/>
  <c r="FM8" i="21" s="1"/>
  <c r="CY17" i="21"/>
  <c r="FM17" i="21" s="1"/>
  <c r="CY10" i="21"/>
  <c r="FM10" i="21" s="1"/>
  <c r="CY20" i="21"/>
  <c r="FM20" i="21" s="1"/>
  <c r="CY13" i="21"/>
  <c r="FJ21" i="21"/>
  <c r="CY14" i="21"/>
  <c r="CY11" i="21"/>
  <c r="FM11" i="21" s="1"/>
  <c r="CY16" i="21"/>
  <c r="AL20" i="21"/>
  <c r="AL17" i="21"/>
  <c r="AL14" i="21"/>
  <c r="AL72" i="21" s="1"/>
  <c r="AL19" i="21"/>
  <c r="AL8" i="21"/>
  <c r="AL15" i="21"/>
  <c r="AL10" i="21"/>
  <c r="AL12" i="21"/>
  <c r="AL9" i="21"/>
  <c r="AL13" i="21"/>
  <c r="AL16" i="21"/>
  <c r="AL74" i="21" s="1"/>
  <c r="AT302" i="7" s="1"/>
  <c r="AL18" i="21"/>
  <c r="AL7" i="21"/>
  <c r="AL71" i="21" s="1"/>
  <c r="AL11" i="21"/>
  <c r="AK21" i="21"/>
  <c r="AP341" i="7"/>
  <c r="CZ24" i="21"/>
  <c r="FN24" i="21"/>
  <c r="AM37" i="21"/>
  <c r="FO37" i="21" s="1"/>
  <c r="CZ37" i="21"/>
  <c r="AM5" i="21"/>
  <c r="CZ5" i="21"/>
  <c r="FI47" i="21"/>
  <c r="GU47" i="21" s="1"/>
  <c r="CV47" i="21"/>
  <c r="FI42" i="21"/>
  <c r="GU42" i="21" s="1"/>
  <c r="CV42" i="21"/>
  <c r="FJ42" i="21" s="1"/>
  <c r="AM24" i="21"/>
  <c r="FH60" i="21"/>
  <c r="DB7" i="22"/>
  <c r="AM56" i="22"/>
  <c r="CU60" i="21"/>
  <c r="FI48" i="21"/>
  <c r="GU48" i="21" s="1"/>
  <c r="AO339" i="7"/>
  <c r="BD273" i="7"/>
  <c r="BG57" i="80" s="1"/>
  <c r="BC320" i="7"/>
  <c r="AR292" i="7"/>
  <c r="AQ312" i="7"/>
  <c r="BC319" i="7"/>
  <c r="AR296" i="7"/>
  <c r="BD271" i="7"/>
  <c r="BG73" i="84" s="1"/>
  <c r="AO343" i="7"/>
  <c r="AO342" i="7"/>
  <c r="AO344" i="7"/>
  <c r="AG58" i="21"/>
  <c r="AG67" i="21"/>
  <c r="AO304" i="7" s="1"/>
  <c r="FI45" i="21"/>
  <c r="GU45" i="21" s="1"/>
  <c r="AG68" i="21"/>
  <c r="AO305" i="7" s="1"/>
  <c r="AK59" i="22"/>
  <c r="AE76" i="21"/>
  <c r="AF63" i="21"/>
  <c r="AF64" i="21" s="1"/>
  <c r="AG51" i="21"/>
  <c r="AG53" i="21" s="1"/>
  <c r="AF75" i="21"/>
  <c r="AF76" i="21" s="1"/>
  <c r="AL54" i="22"/>
  <c r="AL50" i="22"/>
  <c r="CX40" i="22"/>
  <c r="CX41" i="22" s="1"/>
  <c r="AK40" i="22"/>
  <c r="AK41" i="22" s="1"/>
  <c r="AL34" i="22"/>
  <c r="CY34" i="22"/>
  <c r="AD97" i="15" s="1"/>
  <c r="AO33" i="7" s="1"/>
  <c r="AM55" i="22"/>
  <c r="AJ4" i="6"/>
  <c r="AI87" i="6"/>
  <c r="FI50" i="21"/>
  <c r="GU50" i="21" s="1"/>
  <c r="DA39" i="22"/>
  <c r="AQ173" i="7" s="1"/>
  <c r="AP4" i="22"/>
  <c r="BH56" i="86" s="1"/>
  <c r="AO3" i="22"/>
  <c r="AO52" i="22"/>
  <c r="DC4" i="22"/>
  <c r="AO43" i="22"/>
  <c r="AO33" i="22"/>
  <c r="AM53" i="22"/>
  <c r="AM58" i="22"/>
  <c r="AS5" i="7"/>
  <c r="AS4" i="7"/>
  <c r="AD144" i="6"/>
  <c r="AG151" i="6" s="1"/>
  <c r="AT6" i="7"/>
  <c r="AC176" i="6" l="1"/>
  <c r="AD173" i="6" s="1"/>
  <c r="AO167" i="7"/>
  <c r="AP134" i="7"/>
  <c r="AH60" i="21"/>
  <c r="AP343" i="7"/>
  <c r="AQ127" i="7"/>
  <c r="AM29" i="22"/>
  <c r="AH68" i="21"/>
  <c r="AP305" i="7" s="1"/>
  <c r="AM45" i="22"/>
  <c r="AI46" i="21" s="1"/>
  <c r="AI68" i="21" s="1"/>
  <c r="AQ305" i="7" s="1"/>
  <c r="AM35" i="22"/>
  <c r="AQ76" i="7" s="1"/>
  <c r="AQ102" i="7"/>
  <c r="AN26" i="22"/>
  <c r="AN27" i="22" s="1"/>
  <c r="AN36" i="22"/>
  <c r="AR100" i="7" s="1"/>
  <c r="AR103" i="7" s="1"/>
  <c r="AQ146" i="7"/>
  <c r="AI49" i="21"/>
  <c r="CW49" i="21" s="1"/>
  <c r="FK49" i="21" s="1"/>
  <c r="AH62" i="21"/>
  <c r="AP182" i="7"/>
  <c r="AO350" i="7"/>
  <c r="AP96" i="80" s="1"/>
  <c r="AQ96" i="80" s="1"/>
  <c r="BC43" i="86"/>
  <c r="BC55" i="86" s="1"/>
  <c r="FO39" i="22"/>
  <c r="AF29" i="6" s="1"/>
  <c r="AF93" i="6" s="1"/>
  <c r="DB6" i="22"/>
  <c r="AN39" i="22"/>
  <c r="AR172" i="7" s="1"/>
  <c r="AR175" i="7" s="1"/>
  <c r="AC216" i="6"/>
  <c r="AD213" i="6" s="1"/>
  <c r="FK21" i="21"/>
  <c r="AE183" i="6"/>
  <c r="AG190" i="6" s="1"/>
  <c r="AE182" i="6"/>
  <c r="AD25" i="6"/>
  <c r="AD248" i="6" s="1"/>
  <c r="AO89" i="7" s="1"/>
  <c r="AO354" i="7" s="1"/>
  <c r="AE169" i="6"/>
  <c r="AE175" i="6" s="1"/>
  <c r="AD174" i="6"/>
  <c r="AD176" i="6" s="1"/>
  <c r="AE173" i="6" s="1"/>
  <c r="DA29" i="22"/>
  <c r="DA62" i="22" s="1"/>
  <c r="AE163" i="6"/>
  <c r="AG170" i="6" s="1"/>
  <c r="AE162" i="6"/>
  <c r="AF269" i="6"/>
  <c r="AQ161" i="7" s="1"/>
  <c r="AF92" i="6"/>
  <c r="AF198" i="6" s="1"/>
  <c r="AE209" i="6"/>
  <c r="AE215" i="6" s="1"/>
  <c r="AD214" i="6"/>
  <c r="AE203" i="6"/>
  <c r="AG210" i="6" s="1"/>
  <c r="AE202" i="6"/>
  <c r="AF262" i="6"/>
  <c r="AQ137" i="7" s="1"/>
  <c r="AF91" i="6"/>
  <c r="AF178" i="6" s="1"/>
  <c r="AE189" i="6"/>
  <c r="AE195" i="6" s="1"/>
  <c r="AD194" i="6"/>
  <c r="AD196" i="6" s="1"/>
  <c r="AE193" i="6" s="1"/>
  <c r="DB8" i="22"/>
  <c r="DB36" i="22" s="1"/>
  <c r="AR101" i="7" s="1"/>
  <c r="AM57" i="22"/>
  <c r="AQ157" i="7" s="1"/>
  <c r="DB10" i="22"/>
  <c r="DB38" i="22" s="1"/>
  <c r="AR149" i="7" s="1"/>
  <c r="AI43" i="21"/>
  <c r="AI61" i="21" s="1"/>
  <c r="FP33" i="22"/>
  <c r="FP23" i="22"/>
  <c r="FP20" i="22"/>
  <c r="FP25" i="22"/>
  <c r="FP22" i="22"/>
  <c r="FP24" i="22"/>
  <c r="FP19" i="22"/>
  <c r="FP14" i="22"/>
  <c r="FP17" i="22"/>
  <c r="FP11" i="22"/>
  <c r="FP10" i="22"/>
  <c r="FP38" i="22" s="1"/>
  <c r="AG28" i="6" s="1"/>
  <c r="FP12" i="22"/>
  <c r="FP6" i="22"/>
  <c r="FP13" i="22"/>
  <c r="FP8" i="22"/>
  <c r="FP7" i="22"/>
  <c r="FP21" i="22"/>
  <c r="FP15" i="22"/>
  <c r="FP9" i="22"/>
  <c r="FP37" i="22" s="1"/>
  <c r="AG27" i="6" s="1"/>
  <c r="FP18" i="22"/>
  <c r="FP16" i="22"/>
  <c r="CX64" i="22"/>
  <c r="AM258" i="7"/>
  <c r="AM295" i="7" s="1"/>
  <c r="AP33" i="84"/>
  <c r="FM40" i="22"/>
  <c r="FM41" i="22" s="1"/>
  <c r="FM64" i="22"/>
  <c r="AQ33" i="84"/>
  <c r="AQ37" i="84"/>
  <c r="AQ38" i="84" s="1"/>
  <c r="AP143" i="7"/>
  <c r="AN46" i="22"/>
  <c r="AR98" i="7" s="1"/>
  <c r="AN47" i="22"/>
  <c r="AR122" i="7" s="1"/>
  <c r="AR128" i="7" s="1"/>
  <c r="DB9" i="22"/>
  <c r="DB26" i="22" s="1"/>
  <c r="DB27" i="22" s="1"/>
  <c r="AN38" i="22"/>
  <c r="AR148" i="7" s="1"/>
  <c r="AR151" i="7" s="1"/>
  <c r="FN35" i="22"/>
  <c r="AE25" i="6" s="1"/>
  <c r="AE248" i="6" s="1"/>
  <c r="AP89" i="7" s="1"/>
  <c r="FO26" i="22"/>
  <c r="FO27" i="22" s="1"/>
  <c r="FO34" i="22" s="1"/>
  <c r="AF24" i="6" s="1"/>
  <c r="AF241" i="6" s="1"/>
  <c r="DC33" i="22"/>
  <c r="FQ4" i="22"/>
  <c r="AN49" i="22"/>
  <c r="AR170" i="7" s="1"/>
  <c r="AR176" i="7" s="1"/>
  <c r="FN29" i="22"/>
  <c r="FN62" i="22" s="1"/>
  <c r="FO63" i="22" s="1"/>
  <c r="DB11" i="22"/>
  <c r="FO36" i="22"/>
  <c r="AF26" i="6" s="1"/>
  <c r="DA36" i="22"/>
  <c r="AQ101" i="7" s="1"/>
  <c r="BE39" i="86"/>
  <c r="BF39" i="86" s="1"/>
  <c r="AR30" i="7"/>
  <c r="AQ94" i="80"/>
  <c r="AQ97" i="80"/>
  <c r="AS242" i="7"/>
  <c r="CY15" i="21"/>
  <c r="CY73" i="21" s="1"/>
  <c r="CX70" i="21"/>
  <c r="FL9" i="21"/>
  <c r="CX21" i="21"/>
  <c r="CX73" i="21"/>
  <c r="CV43" i="21"/>
  <c r="FJ43" i="21" s="1"/>
  <c r="FJ61" i="21" s="1"/>
  <c r="CU61" i="21"/>
  <c r="FK69" i="21"/>
  <c r="AL69" i="21"/>
  <c r="AT303" i="7" s="1"/>
  <c r="CX71" i="21"/>
  <c r="FL7" i="21"/>
  <c r="FL71" i="21" s="1"/>
  <c r="AO25" i="22"/>
  <c r="DC25" i="22" s="1"/>
  <c r="AO23" i="22"/>
  <c r="DC23" i="22" s="1"/>
  <c r="AO20" i="22"/>
  <c r="AO24" i="22"/>
  <c r="DC24" i="22" s="1"/>
  <c r="AO22" i="22"/>
  <c r="DC22" i="22" s="1"/>
  <c r="AO21" i="22"/>
  <c r="DC21" i="22" s="1"/>
  <c r="AO15" i="22"/>
  <c r="DC15" i="22" s="1"/>
  <c r="AO13" i="22"/>
  <c r="DC13" i="22" s="1"/>
  <c r="AO11" i="22"/>
  <c r="DC11" i="22" s="1"/>
  <c r="AO18" i="22"/>
  <c r="DC18" i="22" s="1"/>
  <c r="AO16" i="22"/>
  <c r="DC16" i="22" s="1"/>
  <c r="AO19" i="22"/>
  <c r="DC19" i="22" s="1"/>
  <c r="AO12" i="22"/>
  <c r="DC12" i="22" s="1"/>
  <c r="AO10" i="22"/>
  <c r="DC10" i="22" s="1"/>
  <c r="AO14" i="22"/>
  <c r="DC14" i="22" s="1"/>
  <c r="AO9" i="22"/>
  <c r="DC9" i="22" s="1"/>
  <c r="AO17" i="22"/>
  <c r="DC17" i="22" s="1"/>
  <c r="AO8" i="22"/>
  <c r="DC8" i="22" s="1"/>
  <c r="AO6" i="22"/>
  <c r="DC6" i="22" s="1"/>
  <c r="AO7" i="22"/>
  <c r="BG72" i="84"/>
  <c r="BG54" i="80"/>
  <c r="BD317" i="7"/>
  <c r="BE270" i="7"/>
  <c r="AR32" i="84"/>
  <c r="AR33" i="84" s="1"/>
  <c r="AL59" i="22"/>
  <c r="AP85" i="7"/>
  <c r="AP350" i="7" s="1"/>
  <c r="AR96" i="80" s="1"/>
  <c r="AP86" i="7"/>
  <c r="AQ181" i="7"/>
  <c r="AQ182" i="7"/>
  <c r="AF105" i="15"/>
  <c r="AQ41" i="7" s="1"/>
  <c r="AF106" i="15"/>
  <c r="AQ42" i="7" s="1"/>
  <c r="AQ110" i="7"/>
  <c r="AQ109" i="7"/>
  <c r="AQ134" i="7"/>
  <c r="AQ133" i="7"/>
  <c r="AQ219" i="7"/>
  <c r="AF102" i="15"/>
  <c r="AQ38" i="7" s="1"/>
  <c r="AF103" i="15"/>
  <c r="AQ39" i="7" s="1"/>
  <c r="AF101" i="15"/>
  <c r="AQ37" i="7" s="1"/>
  <c r="AF104" i="15"/>
  <c r="AQ40" i="7" s="1"/>
  <c r="AO92" i="80"/>
  <c r="AP167" i="7"/>
  <c r="AR27" i="84"/>
  <c r="AP119" i="7"/>
  <c r="AP38" i="84"/>
  <c r="AQ27" i="84"/>
  <c r="AZ18" i="86"/>
  <c r="BA18" i="86" s="1"/>
  <c r="BB18" i="86" s="1"/>
  <c r="AO349" i="7"/>
  <c r="AP95" i="80" s="1"/>
  <c r="AQ95" i="80" s="1"/>
  <c r="AP22" i="80"/>
  <c r="AQ22" i="80" s="1"/>
  <c r="AQ152" i="7"/>
  <c r="AS36" i="84" s="1"/>
  <c r="AQ154" i="7"/>
  <c r="AQ156" i="7"/>
  <c r="AQ153" i="7"/>
  <c r="AQ155" i="7"/>
  <c r="AQ104" i="7"/>
  <c r="AQ106" i="7"/>
  <c r="AQ105" i="7"/>
  <c r="AQ108" i="7"/>
  <c r="AQ107" i="7"/>
  <c r="AR37" i="84"/>
  <c r="AR38" i="84" s="1"/>
  <c r="AO347" i="7"/>
  <c r="AP93" i="80" s="1"/>
  <c r="AQ93" i="80" s="1"/>
  <c r="AP21" i="80"/>
  <c r="AQ21" i="80" s="1"/>
  <c r="AP80" i="7"/>
  <c r="AR20" i="80" s="1"/>
  <c r="AP84" i="7"/>
  <c r="AP83" i="7"/>
  <c r="AP348" i="7" s="1"/>
  <c r="AR94" i="80" s="1"/>
  <c r="AP81" i="7"/>
  <c r="AP82" i="7"/>
  <c r="AO346" i="7"/>
  <c r="AN30" i="22"/>
  <c r="DC20" i="22"/>
  <c r="CT62" i="21"/>
  <c r="FH44" i="21"/>
  <c r="FH62" i="21" s="1"/>
  <c r="CU44" i="21"/>
  <c r="CT59" i="21"/>
  <c r="CU41" i="21"/>
  <c r="FH41" i="21"/>
  <c r="FH59" i="21" s="1"/>
  <c r="FH39" i="21"/>
  <c r="FH57" i="21" s="1"/>
  <c r="CT57" i="21"/>
  <c r="CU39" i="21"/>
  <c r="FM7" i="21"/>
  <c r="FM71" i="21" s="1"/>
  <c r="FN56" i="21"/>
  <c r="FN66" i="21"/>
  <c r="CZ66" i="21"/>
  <c r="CZ56" i="21"/>
  <c r="FO5" i="21"/>
  <c r="AM66" i="21"/>
  <c r="AM56" i="21"/>
  <c r="CW48" i="21"/>
  <c r="FK48" i="21" s="1"/>
  <c r="AQ88" i="80"/>
  <c r="AP220" i="7"/>
  <c r="AP225" i="7" s="1"/>
  <c r="AP226" i="7" s="1"/>
  <c r="AY14" i="86"/>
  <c r="BA14" i="86" s="1"/>
  <c r="AP28" i="84"/>
  <c r="AZ17" i="86"/>
  <c r="BA17" i="86" s="1"/>
  <c r="BB17" i="86" s="1"/>
  <c r="BC17" i="86"/>
  <c r="AR146" i="7"/>
  <c r="AZ20" i="86"/>
  <c r="BA20" i="86" s="1"/>
  <c r="BB20" i="86" s="1"/>
  <c r="BC20" i="86"/>
  <c r="AZ55" i="86"/>
  <c r="BA43" i="86"/>
  <c r="CB225" i="7"/>
  <c r="AQ321" i="7"/>
  <c r="AS91" i="84" s="1"/>
  <c r="AS86" i="80"/>
  <c r="BD32" i="86" s="1"/>
  <c r="AS105" i="80"/>
  <c r="FJ48" i="21"/>
  <c r="FJ60" i="21" s="1"/>
  <c r="AO91" i="80"/>
  <c r="BF85" i="80"/>
  <c r="AP104" i="80"/>
  <c r="AQ104" i="80" s="1"/>
  <c r="AR126" i="7"/>
  <c r="AR127" i="7"/>
  <c r="AR102" i="7"/>
  <c r="AR174" i="7"/>
  <c r="AT241" i="7"/>
  <c r="AS245" i="7"/>
  <c r="AQ78" i="7"/>
  <c r="AQ79" i="7"/>
  <c r="AQ344" i="7" s="1"/>
  <c r="AO225" i="7"/>
  <c r="AO226" i="7" s="1"/>
  <c r="AI60" i="21"/>
  <c r="CW45" i="21"/>
  <c r="FK45" i="21" s="1"/>
  <c r="AQ26" i="84"/>
  <c r="AS41" i="84"/>
  <c r="AQ224" i="7"/>
  <c r="AQ222" i="7"/>
  <c r="AQ223" i="7"/>
  <c r="AQ221" i="7"/>
  <c r="AJ43" i="21"/>
  <c r="AJ49" i="21"/>
  <c r="AJ39" i="21"/>
  <c r="AJ45" i="21"/>
  <c r="AQ21" i="84"/>
  <c r="BG56" i="80"/>
  <c r="BG74" i="84"/>
  <c r="BG75" i="84"/>
  <c r="BE316" i="7"/>
  <c r="BH53" i="80"/>
  <c r="BF269" i="7"/>
  <c r="BI71" i="84" s="1"/>
  <c r="BD318" i="7"/>
  <c r="BG55" i="80"/>
  <c r="AH58" i="21"/>
  <c r="CW50" i="21"/>
  <c r="AI62" i="21"/>
  <c r="AI59" i="21"/>
  <c r="AF100" i="15"/>
  <c r="AQ36" i="7" s="1"/>
  <c r="AG95" i="15"/>
  <c r="AI57" i="21"/>
  <c r="AE96" i="15"/>
  <c r="AP32" i="7" s="1"/>
  <c r="AH67" i="21"/>
  <c r="AD98" i="15"/>
  <c r="AO34" i="7" s="1"/>
  <c r="AD99" i="15"/>
  <c r="AO35" i="7" s="1"/>
  <c r="AH51" i="21"/>
  <c r="AH53" i="21" s="1"/>
  <c r="AP20" i="80"/>
  <c r="AW3" i="15"/>
  <c r="AV186" i="15"/>
  <c r="AV70" i="15"/>
  <c r="AV26" i="15"/>
  <c r="AV250" i="15"/>
  <c r="AV122" i="15"/>
  <c r="AV48" i="15"/>
  <c r="CW47" i="21"/>
  <c r="FJ47" i="21"/>
  <c r="FM15" i="21"/>
  <c r="FM73" i="21" s="1"/>
  <c r="FM9" i="21"/>
  <c r="CY70" i="21"/>
  <c r="AL70" i="21"/>
  <c r="AT306" i="7" s="1"/>
  <c r="FM14" i="21"/>
  <c r="FM72" i="21" s="1"/>
  <c r="CY72" i="21"/>
  <c r="CZ15" i="21"/>
  <c r="CZ73" i="21" s="1"/>
  <c r="AL73" i="21"/>
  <c r="FM16" i="21"/>
  <c r="FM74" i="21" s="1"/>
  <c r="CY74" i="21"/>
  <c r="FM13" i="21"/>
  <c r="FM69" i="21" s="1"/>
  <c r="CY69" i="21"/>
  <c r="CZ20" i="21"/>
  <c r="FN20" i="21" s="1"/>
  <c r="CZ10" i="21"/>
  <c r="FN10" i="21" s="1"/>
  <c r="CZ7" i="21"/>
  <c r="CZ71" i="21" s="1"/>
  <c r="CZ13" i="21"/>
  <c r="CZ9" i="21"/>
  <c r="CZ12" i="21"/>
  <c r="FN12" i="21" s="1"/>
  <c r="CZ11" i="21"/>
  <c r="FN11" i="21" s="1"/>
  <c r="CZ17" i="21"/>
  <c r="FN17" i="21" s="1"/>
  <c r="CZ8" i="21"/>
  <c r="FN8" i="21" s="1"/>
  <c r="CZ18" i="21"/>
  <c r="FN18" i="21" s="1"/>
  <c r="CZ19" i="21"/>
  <c r="FN19" i="21" s="1"/>
  <c r="CZ16" i="21"/>
  <c r="CZ14" i="21"/>
  <c r="AM20" i="21"/>
  <c r="AM17" i="21"/>
  <c r="AM19" i="21"/>
  <c r="AM16" i="21"/>
  <c r="AM74" i="21" s="1"/>
  <c r="AU302" i="7" s="1"/>
  <c r="AM18" i="21"/>
  <c r="AM15" i="21"/>
  <c r="AM73" i="21" s="1"/>
  <c r="AM11" i="21"/>
  <c r="AM8" i="21"/>
  <c r="AM10" i="21"/>
  <c r="AM12" i="21"/>
  <c r="AM14" i="21"/>
  <c r="AM72" i="21" s="1"/>
  <c r="AM9" i="21"/>
  <c r="AM13" i="21"/>
  <c r="AM69" i="21" s="1"/>
  <c r="AU303" i="7" s="1"/>
  <c r="AM7" i="21"/>
  <c r="AL21" i="21"/>
  <c r="DA24" i="21"/>
  <c r="FO24" i="21"/>
  <c r="AN37" i="21"/>
  <c r="FP37" i="21" s="1"/>
  <c r="DA37" i="21"/>
  <c r="CV60" i="21"/>
  <c r="CW42" i="21"/>
  <c r="FK42" i="21" s="1"/>
  <c r="AN5" i="21"/>
  <c r="DA5" i="21"/>
  <c r="CY21" i="21"/>
  <c r="AN24" i="21"/>
  <c r="AQ341" i="7"/>
  <c r="AN35" i="22"/>
  <c r="AR76" i="7" s="1"/>
  <c r="FI61" i="21"/>
  <c r="GU61" i="21" s="1"/>
  <c r="AN29" i="22"/>
  <c r="AN57" i="22"/>
  <c r="FI60" i="21"/>
  <c r="GU60" i="21" s="1"/>
  <c r="AP339" i="7"/>
  <c r="AS296" i="7"/>
  <c r="BD319" i="7"/>
  <c r="AS292" i="7"/>
  <c r="AS312" i="7"/>
  <c r="AR312" i="7"/>
  <c r="BE273" i="7"/>
  <c r="BH57" i="80" s="1"/>
  <c r="BD320" i="7"/>
  <c r="BE271" i="7"/>
  <c r="BH73" i="84" s="1"/>
  <c r="AO345" i="7"/>
  <c r="BZ225" i="7"/>
  <c r="AG75" i="21"/>
  <c r="AG76" i="21" s="1"/>
  <c r="AO44" i="22"/>
  <c r="DA35" i="22"/>
  <c r="AQ77" i="7" s="1"/>
  <c r="AG63" i="21"/>
  <c r="AG64" i="21" s="1"/>
  <c r="AN45" i="22"/>
  <c r="CY40" i="22"/>
  <c r="CY41" i="22" s="1"/>
  <c r="AL40" i="22"/>
  <c r="AL41" i="22" s="1"/>
  <c r="AM34" i="22"/>
  <c r="CZ34" i="22"/>
  <c r="AE97" i="15" s="1"/>
  <c r="AP33" i="7" s="1"/>
  <c r="AK4" i="6"/>
  <c r="AJ87" i="6"/>
  <c r="AQ4" i="22"/>
  <c r="BI56" i="86" s="1"/>
  <c r="AP3" i="22"/>
  <c r="AP52" i="22"/>
  <c r="DD4" i="22"/>
  <c r="AP43" i="22"/>
  <c r="AP33" i="22"/>
  <c r="AN53" i="22"/>
  <c r="DB39" i="22"/>
  <c r="AR173" i="7" s="1"/>
  <c r="AT4" i="7"/>
  <c r="AT5" i="7"/>
  <c r="AU6" i="7"/>
  <c r="AF276" i="6" l="1"/>
  <c r="AQ185" i="7" s="1"/>
  <c r="BD40" i="86"/>
  <c r="BD43" i="86" s="1"/>
  <c r="AQ74" i="7"/>
  <c r="AM54" i="22"/>
  <c r="AM50" i="22"/>
  <c r="AI40" i="21"/>
  <c r="AH63" i="21"/>
  <c r="FL70" i="21"/>
  <c r="AO26" i="22"/>
  <c r="AO27" i="22" s="1"/>
  <c r="CX49" i="21"/>
  <c r="AP351" i="7"/>
  <c r="AR97" i="80" s="1"/>
  <c r="FP39" i="22"/>
  <c r="AG29" i="6" s="1"/>
  <c r="AD216" i="6"/>
  <c r="AE213" i="6" s="1"/>
  <c r="AR150" i="7"/>
  <c r="DB35" i="22"/>
  <c r="AR77" i="7" s="1"/>
  <c r="AQ158" i="7"/>
  <c r="AQ167" i="7" s="1"/>
  <c r="AO46" i="22"/>
  <c r="AS98" i="7" s="1"/>
  <c r="AJ41" i="21"/>
  <c r="AN55" i="22"/>
  <c r="AR110" i="7" s="1"/>
  <c r="AJ47" i="21"/>
  <c r="CX47" i="21" s="1"/>
  <c r="AR131" i="7"/>
  <c r="AR130" i="7"/>
  <c r="AJ42" i="21"/>
  <c r="AR129" i="7"/>
  <c r="AR132" i="7"/>
  <c r="AN56" i="22"/>
  <c r="AR133" i="7" s="1"/>
  <c r="AJ48" i="21"/>
  <c r="CX48" i="21" s="1"/>
  <c r="FL48" i="21" s="1"/>
  <c r="BE41" i="86"/>
  <c r="BF41" i="86" s="1"/>
  <c r="DB29" i="22"/>
  <c r="DB62" i="22" s="1"/>
  <c r="AF255" i="6"/>
  <c r="AQ113" i="7" s="1"/>
  <c r="AQ119" i="7" s="1"/>
  <c r="AF90" i="6"/>
  <c r="AF158" i="6" s="1"/>
  <c r="AG276" i="6"/>
  <c r="AR185" i="7" s="1"/>
  <c r="AG93" i="6"/>
  <c r="AG262" i="6"/>
  <c r="AR137" i="7" s="1"/>
  <c r="AG91" i="6"/>
  <c r="AG178" i="6" s="1"/>
  <c r="AF183" i="6"/>
  <c r="AH190" i="6" s="1"/>
  <c r="AF182" i="6"/>
  <c r="AF203" i="6"/>
  <c r="AH210" i="6" s="1"/>
  <c r="AF202" i="6"/>
  <c r="AG269" i="6"/>
  <c r="AR161" i="7" s="1"/>
  <c r="AG92" i="6"/>
  <c r="AG198" i="6" s="1"/>
  <c r="AF189" i="6"/>
  <c r="AF195" i="6" s="1"/>
  <c r="AE194" i="6"/>
  <c r="AE196" i="6" s="1"/>
  <c r="AF193" i="6" s="1"/>
  <c r="AF209" i="6"/>
  <c r="AF215" i="6" s="1"/>
  <c r="AE214" i="6"/>
  <c r="AE216" i="6" s="1"/>
  <c r="AF213" i="6" s="1"/>
  <c r="AF169" i="6"/>
  <c r="AF175" i="6" s="1"/>
  <c r="AE174" i="6"/>
  <c r="AE176" i="6" s="1"/>
  <c r="AF173" i="6" s="1"/>
  <c r="AT242" i="7"/>
  <c r="AU242" i="7" s="1"/>
  <c r="AO36" i="22"/>
  <c r="AS100" i="7" s="1"/>
  <c r="AS102" i="7" s="1"/>
  <c r="DB37" i="22"/>
  <c r="AR125" i="7" s="1"/>
  <c r="AT31" i="84" s="1"/>
  <c r="FQ33" i="22"/>
  <c r="FQ25" i="22"/>
  <c r="FQ17" i="22"/>
  <c r="FQ22" i="22"/>
  <c r="FQ19" i="22"/>
  <c r="FQ21" i="22"/>
  <c r="FQ23" i="22"/>
  <c r="FQ14" i="22"/>
  <c r="FQ24" i="22"/>
  <c r="FQ11" i="22"/>
  <c r="FQ20" i="22"/>
  <c r="FQ18" i="22"/>
  <c r="FQ16" i="22"/>
  <c r="FQ15" i="22"/>
  <c r="FQ13" i="22"/>
  <c r="FQ10" i="22"/>
  <c r="FQ38" i="22" s="1"/>
  <c r="AH28" i="6" s="1"/>
  <c r="FQ9" i="22"/>
  <c r="FQ37" i="22" s="1"/>
  <c r="AH27" i="6" s="1"/>
  <c r="FQ12" i="22"/>
  <c r="FQ6" i="22"/>
  <c r="FQ7" i="22"/>
  <c r="FQ8" i="22"/>
  <c r="FQ36" i="22" s="1"/>
  <c r="AH26" i="6" s="1"/>
  <c r="CY64" i="22"/>
  <c r="AN258" i="7"/>
  <c r="AN295" i="7" s="1"/>
  <c r="FP36" i="22"/>
  <c r="AG26" i="6" s="1"/>
  <c r="FN40" i="22"/>
  <c r="FN41" i="22" s="1"/>
  <c r="AP354" i="7"/>
  <c r="FN64" i="22"/>
  <c r="AJ50" i="21"/>
  <c r="CX50" i="21" s="1"/>
  <c r="FL50" i="21" s="1"/>
  <c r="AR180" i="7"/>
  <c r="AN58" i="22"/>
  <c r="AR182" i="7" s="1"/>
  <c r="AR177" i="7"/>
  <c r="AO37" i="22"/>
  <c r="AS124" i="7" s="1"/>
  <c r="AS127" i="7" s="1"/>
  <c r="BE42" i="86"/>
  <c r="BF42" i="86" s="1"/>
  <c r="FO29" i="22"/>
  <c r="FO62" i="22" s="1"/>
  <c r="FP63" i="22" s="1"/>
  <c r="DC37" i="22"/>
  <c r="AS125" i="7" s="1"/>
  <c r="AO39" i="22"/>
  <c r="AS172" i="7" s="1"/>
  <c r="AS175" i="7" s="1"/>
  <c r="AR178" i="7"/>
  <c r="DD33" i="22"/>
  <c r="FR4" i="22"/>
  <c r="BG39" i="86"/>
  <c r="AS30" i="7"/>
  <c r="AO47" i="22"/>
  <c r="AS122" i="7" s="1"/>
  <c r="AS129" i="7" s="1"/>
  <c r="AJ44" i="21"/>
  <c r="AR179" i="7"/>
  <c r="DC36" i="22"/>
  <c r="AS101" i="7" s="1"/>
  <c r="DC38" i="22"/>
  <c r="AS149" i="7" s="1"/>
  <c r="BC18" i="86"/>
  <c r="FP26" i="22"/>
  <c r="FP27" i="22" s="1"/>
  <c r="FP34" i="22" s="1"/>
  <c r="AG24" i="6" s="1"/>
  <c r="AG241" i="6" s="1"/>
  <c r="AO49" i="22"/>
  <c r="AS170" i="7" s="1"/>
  <c r="AS180" i="7" s="1"/>
  <c r="FO35" i="22"/>
  <c r="AF25" i="6" s="1"/>
  <c r="AF248" i="6" s="1"/>
  <c r="AQ89" i="7" s="1"/>
  <c r="AO38" i="22"/>
  <c r="AS148" i="7" s="1"/>
  <c r="AS150" i="7" s="1"/>
  <c r="AS32" i="84"/>
  <c r="AO48" i="22"/>
  <c r="AS146" i="7" s="1"/>
  <c r="CW43" i="21"/>
  <c r="FK43" i="21" s="1"/>
  <c r="FK61" i="21" s="1"/>
  <c r="FN7" i="21"/>
  <c r="CV61" i="21"/>
  <c r="FL21" i="21"/>
  <c r="AQ143" i="7"/>
  <c r="AP25" i="22"/>
  <c r="DD25" i="22" s="1"/>
  <c r="AP23" i="22"/>
  <c r="DD23" i="22" s="1"/>
  <c r="AP24" i="22"/>
  <c r="DD24" i="22" s="1"/>
  <c r="AP22" i="22"/>
  <c r="AP18" i="22"/>
  <c r="DD18" i="22" s="1"/>
  <c r="AP16" i="22"/>
  <c r="DD16" i="22" s="1"/>
  <c r="AP19" i="22"/>
  <c r="AP21" i="22"/>
  <c r="DD21" i="22" s="1"/>
  <c r="AP14" i="22"/>
  <c r="DD14" i="22" s="1"/>
  <c r="AP15" i="22"/>
  <c r="DD15" i="22" s="1"/>
  <c r="AP8" i="22"/>
  <c r="DD8" i="22" s="1"/>
  <c r="AP11" i="22"/>
  <c r="AP6" i="22"/>
  <c r="DD6" i="22" s="1"/>
  <c r="AP17" i="22"/>
  <c r="DD17" i="22" s="1"/>
  <c r="AP7" i="22"/>
  <c r="DD7" i="22" s="1"/>
  <c r="AP20" i="22"/>
  <c r="DD20" i="22" s="1"/>
  <c r="AP13" i="22"/>
  <c r="DD13" i="22" s="1"/>
  <c r="AP9" i="22"/>
  <c r="DD9" i="22" s="1"/>
  <c r="AP12" i="22"/>
  <c r="DD12" i="22" s="1"/>
  <c r="AP10" i="22"/>
  <c r="AP38" i="22" s="1"/>
  <c r="AT148" i="7" s="1"/>
  <c r="BH72" i="84"/>
  <c r="BH54" i="80"/>
  <c r="BE317" i="7"/>
  <c r="BF270" i="7"/>
  <c r="AR28" i="84"/>
  <c r="AR157" i="7"/>
  <c r="AR158" i="7"/>
  <c r="AG106" i="15"/>
  <c r="AR42" i="7" s="1"/>
  <c r="AG105" i="15"/>
  <c r="AR41" i="7" s="1"/>
  <c r="AG101" i="15"/>
  <c r="AR37" i="7" s="1"/>
  <c r="AG102" i="15"/>
  <c r="AR38" i="7" s="1"/>
  <c r="AG104" i="15"/>
  <c r="AR40" i="7" s="1"/>
  <c r="AG103" i="15"/>
  <c r="AR39" i="7" s="1"/>
  <c r="AM59" i="22"/>
  <c r="AQ85" i="7"/>
  <c r="AQ350" i="7" s="1"/>
  <c r="AS96" i="80" s="1"/>
  <c r="AQ86" i="7"/>
  <c r="AP92" i="80"/>
  <c r="AQ92" i="80" s="1"/>
  <c r="AQ28" i="84"/>
  <c r="AR104" i="7"/>
  <c r="AT26" i="84" s="1"/>
  <c r="AR108" i="7"/>
  <c r="AR106" i="7"/>
  <c r="AR107" i="7"/>
  <c r="AR105" i="7"/>
  <c r="AR21" i="80"/>
  <c r="AP347" i="7"/>
  <c r="AR93" i="80" s="1"/>
  <c r="AP346" i="7"/>
  <c r="AR152" i="7"/>
  <c r="AR156" i="7"/>
  <c r="AR153" i="7"/>
  <c r="AR155" i="7"/>
  <c r="AR154" i="7"/>
  <c r="AQ80" i="7"/>
  <c r="AQ345" i="7" s="1"/>
  <c r="AQ82" i="7"/>
  <c r="AQ84" i="7"/>
  <c r="AQ83" i="7"/>
  <c r="AQ348" i="7" s="1"/>
  <c r="AS94" i="80" s="1"/>
  <c r="AQ81" i="7"/>
  <c r="AR22" i="80"/>
  <c r="AP349" i="7"/>
  <c r="AR95" i="80" s="1"/>
  <c r="AS73" i="80"/>
  <c r="DC7" i="22"/>
  <c r="AO30" i="22"/>
  <c r="FI41" i="21"/>
  <c r="CU59" i="21"/>
  <c r="CV41" i="21"/>
  <c r="CW41" i="21" s="1"/>
  <c r="DD22" i="22"/>
  <c r="DD19" i="22"/>
  <c r="CV44" i="21"/>
  <c r="CU62" i="21"/>
  <c r="FI44" i="21"/>
  <c r="CV39" i="21"/>
  <c r="FI39" i="21"/>
  <c r="CU57" i="21"/>
  <c r="FO56" i="21"/>
  <c r="FO66" i="21"/>
  <c r="DA66" i="21"/>
  <c r="DA56" i="21"/>
  <c r="FP5" i="21"/>
  <c r="AN66" i="21"/>
  <c r="AN56" i="21"/>
  <c r="AQ220" i="7"/>
  <c r="AQ225" i="7" s="1"/>
  <c r="AQ226" i="7" s="1"/>
  <c r="CX45" i="21"/>
  <c r="FL45" i="21" s="1"/>
  <c r="AR74" i="7"/>
  <c r="BE40" i="86"/>
  <c r="BB14" i="86"/>
  <c r="BD55" i="86"/>
  <c r="AP91" i="80"/>
  <c r="AQ91" i="80" s="1"/>
  <c r="BD20" i="86"/>
  <c r="AS88" i="80"/>
  <c r="AR321" i="7"/>
  <c r="AT91" i="84" s="1"/>
  <c r="AT86" i="80"/>
  <c r="AT105" i="80"/>
  <c r="AS321" i="7"/>
  <c r="AU91" i="84" s="1"/>
  <c r="AU105" i="80"/>
  <c r="AU86" i="80"/>
  <c r="BG85" i="80"/>
  <c r="AU301" i="7"/>
  <c r="AH75" i="21"/>
  <c r="AH76" i="21" s="1"/>
  <c r="AP304" i="7"/>
  <c r="AR104" i="80" s="1"/>
  <c r="AT301" i="7"/>
  <c r="AT240" i="7"/>
  <c r="AU240" i="7" s="1"/>
  <c r="AT245" i="7"/>
  <c r="AU241" i="7"/>
  <c r="AQ343" i="7"/>
  <c r="AR78" i="7"/>
  <c r="AR79" i="7"/>
  <c r="AR344" i="7" s="1"/>
  <c r="AS31" i="84"/>
  <c r="AR221" i="7"/>
  <c r="AR223" i="7"/>
  <c r="AT41" i="84"/>
  <c r="AR224" i="7"/>
  <c r="AS26" i="84"/>
  <c r="AR222" i="7"/>
  <c r="AK43" i="21"/>
  <c r="AK45" i="21"/>
  <c r="AK39" i="21"/>
  <c r="AJ46" i="21"/>
  <c r="AJ40" i="21"/>
  <c r="FK50" i="21"/>
  <c r="AR21" i="84"/>
  <c r="BC14" i="86" s="1"/>
  <c r="BH56" i="80"/>
  <c r="BH74" i="84"/>
  <c r="BH75" i="84"/>
  <c r="BE318" i="7"/>
  <c r="BH55" i="80"/>
  <c r="BF316" i="7"/>
  <c r="BI53" i="80"/>
  <c r="BG269" i="7"/>
  <c r="BJ71" i="84" s="1"/>
  <c r="AH64" i="21"/>
  <c r="AI58" i="21"/>
  <c r="AI63" i="21" s="1"/>
  <c r="AJ61" i="21"/>
  <c r="AH95" i="15"/>
  <c r="AE98" i="15"/>
  <c r="AP34" i="7" s="1"/>
  <c r="AE99" i="15"/>
  <c r="AP35" i="7" s="1"/>
  <c r="AG100" i="15"/>
  <c r="AR36" i="7" s="1"/>
  <c r="AR219" i="7"/>
  <c r="AI67" i="21"/>
  <c r="AF96" i="15"/>
  <c r="AQ32" i="7" s="1"/>
  <c r="AI51" i="21"/>
  <c r="AI53" i="21" s="1"/>
  <c r="AQ20" i="80"/>
  <c r="AJ57" i="21"/>
  <c r="AX3" i="15"/>
  <c r="AW250" i="15"/>
  <c r="AW122" i="15"/>
  <c r="AW48" i="15"/>
  <c r="AW186" i="15"/>
  <c r="AW70" i="15"/>
  <c r="AW26" i="15"/>
  <c r="FK60" i="21"/>
  <c r="FK47" i="21"/>
  <c r="FL49" i="21"/>
  <c r="AM71" i="21"/>
  <c r="FN71" i="21"/>
  <c r="FN15" i="21"/>
  <c r="FN73" i="21" s="1"/>
  <c r="FM21" i="21"/>
  <c r="FN9" i="21"/>
  <c r="CZ70" i="21"/>
  <c r="FM70" i="21"/>
  <c r="AM70" i="21"/>
  <c r="FN13" i="21"/>
  <c r="CZ69" i="21"/>
  <c r="FN14" i="21"/>
  <c r="FN72" i="21" s="1"/>
  <c r="CZ72" i="21"/>
  <c r="FN16" i="21"/>
  <c r="FN74" i="21" s="1"/>
  <c r="CZ74" i="21"/>
  <c r="AM21" i="21"/>
  <c r="DA19" i="21"/>
  <c r="FO19" i="21" s="1"/>
  <c r="DA8" i="21"/>
  <c r="FO8" i="21" s="1"/>
  <c r="DA11" i="21"/>
  <c r="FO11" i="21" s="1"/>
  <c r="DA7" i="21"/>
  <c r="DA17" i="21"/>
  <c r="FO17" i="21" s="1"/>
  <c r="DA13" i="21"/>
  <c r="DA15" i="21"/>
  <c r="DA20" i="21"/>
  <c r="FO20" i="21" s="1"/>
  <c r="DA9" i="21"/>
  <c r="DA18" i="21"/>
  <c r="FO18" i="21" s="1"/>
  <c r="DA14" i="21"/>
  <c r="DA12" i="21"/>
  <c r="FO12" i="21" s="1"/>
  <c r="DA16" i="21"/>
  <c r="DA74" i="21" s="1"/>
  <c r="DA10" i="21"/>
  <c r="FO10" i="21" s="1"/>
  <c r="AN19" i="21"/>
  <c r="AN16" i="21"/>
  <c r="AN74" i="21" s="1"/>
  <c r="AV302" i="7" s="1"/>
  <c r="AN18" i="21"/>
  <c r="AN15" i="21"/>
  <c r="AN73" i="21" s="1"/>
  <c r="AN8" i="21"/>
  <c r="AN10" i="21"/>
  <c r="AN12" i="21"/>
  <c r="AN17" i="21"/>
  <c r="AN14" i="21"/>
  <c r="AN72" i="21" s="1"/>
  <c r="AN20" i="21"/>
  <c r="AN7" i="21"/>
  <c r="AN13" i="21"/>
  <c r="AN69" i="21" s="1"/>
  <c r="AV303" i="7" s="1"/>
  <c r="AN9" i="21"/>
  <c r="AN11" i="21"/>
  <c r="DB24" i="21"/>
  <c r="FP24" i="21"/>
  <c r="CZ21" i="21"/>
  <c r="AO5" i="21"/>
  <c r="DB5" i="21"/>
  <c r="CW60" i="21"/>
  <c r="CX42" i="21"/>
  <c r="FL42" i="21" s="1"/>
  <c r="AO37" i="21"/>
  <c r="FQ37" i="21" s="1"/>
  <c r="DB37" i="21"/>
  <c r="AO24" i="21"/>
  <c r="AR341" i="7"/>
  <c r="AP345" i="7"/>
  <c r="AQ339" i="7"/>
  <c r="AQ342" i="7"/>
  <c r="BE319" i="7"/>
  <c r="BF273" i="7"/>
  <c r="BI57" i="80" s="1"/>
  <c r="BE320" i="7"/>
  <c r="AT292" i="7"/>
  <c r="AT296" i="7"/>
  <c r="BF271" i="7"/>
  <c r="BI73" i="84" s="1"/>
  <c r="AN54" i="22"/>
  <c r="AN50" i="22"/>
  <c r="AM40" i="22"/>
  <c r="AM41" i="22" s="1"/>
  <c r="AN34" i="22"/>
  <c r="DA34" i="22"/>
  <c r="AF97" i="15" s="1"/>
  <c r="AQ33" i="7" s="1"/>
  <c r="CZ40" i="22"/>
  <c r="CZ41" i="22" s="1"/>
  <c r="AL4" i="6"/>
  <c r="AK87" i="6"/>
  <c r="AO53" i="22"/>
  <c r="DC39" i="22"/>
  <c r="AS173" i="7" s="1"/>
  <c r="AR4" i="22"/>
  <c r="BK56" i="86" s="1"/>
  <c r="AQ3" i="22"/>
  <c r="AQ52" i="22"/>
  <c r="DE4" i="22"/>
  <c r="AQ43" i="22"/>
  <c r="AQ33" i="22"/>
  <c r="AU4" i="7"/>
  <c r="AU5" i="7"/>
  <c r="AV6" i="7"/>
  <c r="AK47" i="21" l="1"/>
  <c r="CY47" i="21" s="1"/>
  <c r="AO35" i="22"/>
  <c r="AS76" i="7" s="1"/>
  <c r="AS78" i="7" s="1"/>
  <c r="AO29" i="22"/>
  <c r="AO45" i="22"/>
  <c r="AR343" i="7"/>
  <c r="AT36" i="84"/>
  <c r="AS37" i="84"/>
  <c r="AS38" i="84" s="1"/>
  <c r="AQ351" i="7"/>
  <c r="AS97" i="80" s="1"/>
  <c r="AK44" i="21"/>
  <c r="AS103" i="7"/>
  <c r="AO55" i="22"/>
  <c r="AO58" i="22"/>
  <c r="AS182" i="7" s="1"/>
  <c r="AP26" i="22"/>
  <c r="AP27" i="22" s="1"/>
  <c r="AK41" i="21"/>
  <c r="AJ59" i="21"/>
  <c r="AP39" i="22"/>
  <c r="AT172" i="7" s="1"/>
  <c r="AT174" i="7" s="1"/>
  <c r="AK48" i="21"/>
  <c r="CY48" i="21" s="1"/>
  <c r="FM48" i="21" s="1"/>
  <c r="AR342" i="7"/>
  <c r="FQ39" i="22"/>
  <c r="AH29" i="6" s="1"/>
  <c r="AR134" i="7"/>
  <c r="AT32" i="84" s="1"/>
  <c r="AT33" i="84" s="1"/>
  <c r="AR109" i="7"/>
  <c r="AK50" i="21"/>
  <c r="CY50" i="21" s="1"/>
  <c r="FM50" i="21" s="1"/>
  <c r="AR181" i="7"/>
  <c r="AJ60" i="21"/>
  <c r="AS79" i="7"/>
  <c r="BG41" i="86"/>
  <c r="AO56" i="22"/>
  <c r="AS134" i="7" s="1"/>
  <c r="AS27" i="84"/>
  <c r="BD18" i="86" s="1"/>
  <c r="AS174" i="7"/>
  <c r="AS151" i="7"/>
  <c r="AG255" i="6"/>
  <c r="AR113" i="7" s="1"/>
  <c r="AG90" i="6"/>
  <c r="AG158" i="6" s="1"/>
  <c r="AH269" i="6"/>
  <c r="AS161" i="7" s="1"/>
  <c r="AH92" i="6"/>
  <c r="AH198" i="6" s="1"/>
  <c r="AG203" i="6"/>
  <c r="AI210" i="6" s="1"/>
  <c r="AG202" i="6"/>
  <c r="AH255" i="6"/>
  <c r="AS113" i="7" s="1"/>
  <c r="AH90" i="6"/>
  <c r="AH158" i="6" s="1"/>
  <c r="AG209" i="6"/>
  <c r="AG215" i="6" s="1"/>
  <c r="AF214" i="6"/>
  <c r="AF216" i="6" s="1"/>
  <c r="AG213" i="6" s="1"/>
  <c r="AF163" i="6"/>
  <c r="AH170" i="6" s="1"/>
  <c r="AF162" i="6"/>
  <c r="AJ62" i="21"/>
  <c r="AG189" i="6"/>
  <c r="AG195" i="6" s="1"/>
  <c r="AF194" i="6"/>
  <c r="AF196" i="6" s="1"/>
  <c r="AG193" i="6" s="1"/>
  <c r="AH276" i="6"/>
  <c r="AS185" i="7" s="1"/>
  <c r="AH93" i="6"/>
  <c r="AH262" i="6"/>
  <c r="AS137" i="7" s="1"/>
  <c r="AH91" i="6"/>
  <c r="AH178" i="6" s="1"/>
  <c r="AG183" i="6"/>
  <c r="AI190" i="6" s="1"/>
  <c r="AG182" i="6"/>
  <c r="AS176" i="7"/>
  <c r="AS179" i="7"/>
  <c r="AS130" i="7"/>
  <c r="AK49" i="21"/>
  <c r="CY49" i="21" s="1"/>
  <c r="BG42" i="86"/>
  <c r="AS177" i="7"/>
  <c r="AS178" i="7"/>
  <c r="AO57" i="22"/>
  <c r="AS157" i="7" s="1"/>
  <c r="AP36" i="22"/>
  <c r="AT100" i="7" s="1"/>
  <c r="AT102" i="7" s="1"/>
  <c r="AP46" i="22"/>
  <c r="DD36" i="22"/>
  <c r="AT101" i="7" s="1"/>
  <c r="DD10" i="22"/>
  <c r="AP49" i="22"/>
  <c r="AT170" i="7" s="1"/>
  <c r="AT176" i="7" s="1"/>
  <c r="AS126" i="7"/>
  <c r="AS343" i="7" s="1"/>
  <c r="AS341" i="7"/>
  <c r="CX43" i="21"/>
  <c r="FL43" i="21" s="1"/>
  <c r="FL61" i="21" s="1"/>
  <c r="CW61" i="21"/>
  <c r="FR33" i="22"/>
  <c r="FR25" i="22"/>
  <c r="FR22" i="22"/>
  <c r="FR24" i="22"/>
  <c r="FR16" i="22"/>
  <c r="FR18" i="22"/>
  <c r="FR19" i="22"/>
  <c r="FR11" i="22"/>
  <c r="FR20" i="22"/>
  <c r="FR17" i="22"/>
  <c r="FR13" i="22"/>
  <c r="FR12" i="22"/>
  <c r="FR8" i="22"/>
  <c r="FR21" i="22"/>
  <c r="FR9" i="22"/>
  <c r="FR37" i="22" s="1"/>
  <c r="AI27" i="6" s="1"/>
  <c r="FR6" i="22"/>
  <c r="FR15" i="22"/>
  <c r="FR23" i="22"/>
  <c r="FR14" i="22"/>
  <c r="FR10" i="22"/>
  <c r="FR38" i="22" s="1"/>
  <c r="AI28" i="6" s="1"/>
  <c r="FR7" i="22"/>
  <c r="AJ67" i="21"/>
  <c r="AR304" i="7" s="1"/>
  <c r="AJ68" i="21"/>
  <c r="AR305" i="7" s="1"/>
  <c r="DD11" i="22"/>
  <c r="CZ64" i="22"/>
  <c r="AO258" i="7"/>
  <c r="AO295" i="7" s="1"/>
  <c r="FO40" i="22"/>
  <c r="FO41" i="22" s="1"/>
  <c r="AQ354" i="7"/>
  <c r="FO64" i="22"/>
  <c r="AS33" i="84"/>
  <c r="FP35" i="22"/>
  <c r="AG25" i="6" s="1"/>
  <c r="AG248" i="6" s="1"/>
  <c r="AR89" i="7" s="1"/>
  <c r="AS128" i="7"/>
  <c r="AS131" i="7"/>
  <c r="AS132" i="7"/>
  <c r="AK42" i="21"/>
  <c r="CY42" i="21" s="1"/>
  <c r="FM42" i="21" s="1"/>
  <c r="DD38" i="22"/>
  <c r="AT149" i="7" s="1"/>
  <c r="DC26" i="22"/>
  <c r="DC27" i="22" s="1"/>
  <c r="DE33" i="22"/>
  <c r="FS4" i="22"/>
  <c r="DD37" i="22"/>
  <c r="AT125" i="7" s="1"/>
  <c r="FP29" i="22"/>
  <c r="FP62" i="22" s="1"/>
  <c r="FQ63" i="22" s="1"/>
  <c r="FN69" i="21"/>
  <c r="AQ24" i="22"/>
  <c r="DE24" i="22" s="1"/>
  <c r="AQ22" i="22"/>
  <c r="AQ25" i="22"/>
  <c r="DE25" i="22" s="1"/>
  <c r="AQ23" i="22"/>
  <c r="DE23" i="22" s="1"/>
  <c r="AQ19" i="22"/>
  <c r="DE19" i="22" s="1"/>
  <c r="AQ17" i="22"/>
  <c r="DE17" i="22" s="1"/>
  <c r="AQ15" i="22"/>
  <c r="AQ18" i="22"/>
  <c r="DE18" i="22" s="1"/>
  <c r="AQ16" i="22"/>
  <c r="DE16" i="22" s="1"/>
  <c r="AQ14" i="22"/>
  <c r="DE14" i="22" s="1"/>
  <c r="AQ12" i="22"/>
  <c r="DE12" i="22" s="1"/>
  <c r="AQ21" i="22"/>
  <c r="DE21" i="22" s="1"/>
  <c r="AQ6" i="22"/>
  <c r="AQ44" i="22" s="1"/>
  <c r="AQ10" i="22"/>
  <c r="AQ38" i="22" s="1"/>
  <c r="AU148" i="7" s="1"/>
  <c r="AQ13" i="22"/>
  <c r="DE13" i="22" s="1"/>
  <c r="AQ20" i="22"/>
  <c r="DE20" i="22" s="1"/>
  <c r="AQ9" i="22"/>
  <c r="DE9" i="22" s="1"/>
  <c r="AQ7" i="22"/>
  <c r="AQ8" i="22"/>
  <c r="DE8" i="22" s="1"/>
  <c r="AQ11" i="22"/>
  <c r="BI72" i="84"/>
  <c r="BI54" i="80"/>
  <c r="BG270" i="7"/>
  <c r="BF317" i="7"/>
  <c r="AS110" i="7"/>
  <c r="AS109" i="7"/>
  <c r="AH102" i="15"/>
  <c r="AS38" i="7" s="1"/>
  <c r="AH103" i="15"/>
  <c r="AS39" i="7" s="1"/>
  <c r="AH101" i="15"/>
  <c r="AS37" i="7" s="1"/>
  <c r="AH104" i="15"/>
  <c r="AS40" i="7" s="1"/>
  <c r="AH105" i="15"/>
  <c r="AS41" i="7" s="1"/>
  <c r="AH106" i="15"/>
  <c r="AS42" i="7" s="1"/>
  <c r="AR86" i="7"/>
  <c r="AR85" i="7"/>
  <c r="AR92" i="80"/>
  <c r="AT73" i="80"/>
  <c r="FN21" i="21"/>
  <c r="AR167" i="7"/>
  <c r="AS104" i="7"/>
  <c r="AU26" i="84" s="1"/>
  <c r="AS106" i="7"/>
  <c r="AS108" i="7"/>
  <c r="AS105" i="7"/>
  <c r="AS107" i="7"/>
  <c r="AR80" i="7"/>
  <c r="AT20" i="80" s="1"/>
  <c r="AR81" i="7"/>
  <c r="AR82" i="7"/>
  <c r="AR84" i="7"/>
  <c r="AR83" i="7"/>
  <c r="AR348" i="7" s="1"/>
  <c r="AT94" i="80" s="1"/>
  <c r="AT37" i="84"/>
  <c r="AT38" i="84" s="1"/>
  <c r="AQ346" i="7"/>
  <c r="AS152" i="7"/>
  <c r="AS156" i="7"/>
  <c r="AS153" i="7"/>
  <c r="AS155" i="7"/>
  <c r="AS154" i="7"/>
  <c r="AS22" i="80"/>
  <c r="AQ349" i="7"/>
  <c r="AS95" i="80" s="1"/>
  <c r="AS21" i="80"/>
  <c r="AQ347" i="7"/>
  <c r="AS93" i="80" s="1"/>
  <c r="AP47" i="22"/>
  <c r="AT122" i="7" s="1"/>
  <c r="AP37" i="22"/>
  <c r="AT124" i="7" s="1"/>
  <c r="AT126" i="7" s="1"/>
  <c r="AP48" i="22"/>
  <c r="AL43" i="21" s="1"/>
  <c r="AP44" i="22"/>
  <c r="AL45" i="21" s="1"/>
  <c r="AP30" i="22"/>
  <c r="FK41" i="21"/>
  <c r="FK59" i="21" s="1"/>
  <c r="CX41" i="21"/>
  <c r="FL41" i="21" s="1"/>
  <c r="CW59" i="21"/>
  <c r="DE22" i="22"/>
  <c r="DE15" i="22"/>
  <c r="GU39" i="21"/>
  <c r="FI57" i="21"/>
  <c r="GU57" i="21" s="1"/>
  <c r="FJ39" i="21"/>
  <c r="FJ57" i="21" s="1"/>
  <c r="CV57" i="21"/>
  <c r="CW39" i="21"/>
  <c r="CX39" i="21" s="1"/>
  <c r="FJ41" i="21"/>
  <c r="FJ59" i="21" s="1"/>
  <c r="CV59" i="21"/>
  <c r="GU44" i="21"/>
  <c r="FI62" i="21"/>
  <c r="GU62" i="21" s="1"/>
  <c r="FI59" i="21"/>
  <c r="GU59" i="21" s="1"/>
  <c r="GU41" i="21"/>
  <c r="FJ44" i="21"/>
  <c r="FJ62" i="21" s="1"/>
  <c r="CW44" i="21"/>
  <c r="CV62" i="21"/>
  <c r="FO16" i="21"/>
  <c r="FO74" i="21" s="1"/>
  <c r="DB66" i="21"/>
  <c r="DB56" i="21"/>
  <c r="FQ5" i="21"/>
  <c r="AO66" i="21"/>
  <c r="AO56" i="21"/>
  <c r="FP66" i="21"/>
  <c r="FP56" i="21"/>
  <c r="CY45" i="21"/>
  <c r="FM45" i="21" s="1"/>
  <c r="AR220" i="7"/>
  <c r="AR225" i="7" s="1"/>
  <c r="AR226" i="7" s="1"/>
  <c r="AT88" i="80"/>
  <c r="BE32" i="86"/>
  <c r="BF32" i="86" s="1"/>
  <c r="AU88" i="80"/>
  <c r="BG32" i="86"/>
  <c r="AT98" i="7"/>
  <c r="BE17" i="86"/>
  <c r="BE20" i="86"/>
  <c r="BF20" i="86" s="1"/>
  <c r="AS74" i="7"/>
  <c r="BG40" i="86"/>
  <c r="BF40" i="86"/>
  <c r="BE43" i="86"/>
  <c r="BD17" i="86"/>
  <c r="AU73" i="80"/>
  <c r="AR91" i="80"/>
  <c r="BH85" i="80"/>
  <c r="AV242" i="7"/>
  <c r="AT151" i="7"/>
  <c r="AT150" i="7"/>
  <c r="AI75" i="21"/>
  <c r="AI76" i="21" s="1"/>
  <c r="AQ304" i="7"/>
  <c r="AS104" i="80" s="1"/>
  <c r="AU245" i="7"/>
  <c r="AV301" i="7"/>
  <c r="AV240" i="7"/>
  <c r="AU306" i="7"/>
  <c r="AV241" i="7"/>
  <c r="AS221" i="7"/>
  <c r="AS223" i="7"/>
  <c r="AS224" i="7"/>
  <c r="AS222" i="7"/>
  <c r="AL41" i="21"/>
  <c r="AL47" i="21"/>
  <c r="AK46" i="21"/>
  <c r="AK40" i="21"/>
  <c r="BI75" i="84"/>
  <c r="BI56" i="80"/>
  <c r="BI74" i="84"/>
  <c r="AS21" i="84"/>
  <c r="BG316" i="7"/>
  <c r="BJ53" i="80"/>
  <c r="BH269" i="7"/>
  <c r="BK71" i="84" s="1"/>
  <c r="BF318" i="7"/>
  <c r="BI55" i="80"/>
  <c r="AI64" i="21"/>
  <c r="FL60" i="21"/>
  <c r="AJ58" i="21"/>
  <c r="AJ51" i="21"/>
  <c r="AJ53" i="21" s="1"/>
  <c r="AK57" i="21"/>
  <c r="AH100" i="15"/>
  <c r="AS36" i="7" s="1"/>
  <c r="AS219" i="7"/>
  <c r="AG96" i="15"/>
  <c r="AR32" i="7" s="1"/>
  <c r="AF98" i="15"/>
  <c r="AQ34" i="7" s="1"/>
  <c r="AF99" i="15"/>
  <c r="AQ35" i="7" s="1"/>
  <c r="AS20" i="80"/>
  <c r="AY3" i="15"/>
  <c r="AX186" i="15"/>
  <c r="AX70" i="15"/>
  <c r="AX26" i="15"/>
  <c r="AX250" i="15"/>
  <c r="AX122" i="15"/>
  <c r="AX48" i="15"/>
  <c r="FL47" i="21"/>
  <c r="FO7" i="21"/>
  <c r="DA71" i="21"/>
  <c r="AN71" i="21"/>
  <c r="AN70" i="21"/>
  <c r="FO9" i="21"/>
  <c r="DA70" i="21"/>
  <c r="FN70" i="21"/>
  <c r="FO15" i="21"/>
  <c r="FO73" i="21" s="1"/>
  <c r="DA73" i="21"/>
  <c r="FO13" i="21"/>
  <c r="FO69" i="21" s="1"/>
  <c r="DA69" i="21"/>
  <c r="FO14" i="21"/>
  <c r="FO72" i="21" s="1"/>
  <c r="DA72" i="21"/>
  <c r="DB20" i="21"/>
  <c r="FP20" i="21" s="1"/>
  <c r="DB7" i="21"/>
  <c r="DB15" i="21"/>
  <c r="DB18" i="21"/>
  <c r="FP18" i="21" s="1"/>
  <c r="DB14" i="21"/>
  <c r="DB17" i="21"/>
  <c r="FP17" i="21" s="1"/>
  <c r="DB16" i="21"/>
  <c r="DB11" i="21"/>
  <c r="FP11" i="21" s="1"/>
  <c r="DB12" i="21"/>
  <c r="FP12" i="21" s="1"/>
  <c r="DB19" i="21"/>
  <c r="FP19" i="21" s="1"/>
  <c r="DB9" i="21"/>
  <c r="DB8" i="21"/>
  <c r="FP8" i="21" s="1"/>
  <c r="DB13" i="21"/>
  <c r="AO19" i="21"/>
  <c r="AO16" i="21"/>
  <c r="AO74" i="21" s="1"/>
  <c r="AW302" i="7" s="1"/>
  <c r="AO20" i="21"/>
  <c r="AO17" i="21"/>
  <c r="AO13" i="21"/>
  <c r="AO12" i="21"/>
  <c r="AO14" i="21"/>
  <c r="AO72" i="21" s="1"/>
  <c r="AO7" i="21"/>
  <c r="AO18" i="21"/>
  <c r="AO15" i="21"/>
  <c r="AO73" i="21" s="1"/>
  <c r="AO9" i="21"/>
  <c r="AO8" i="21"/>
  <c r="AO11" i="21"/>
  <c r="AO10" i="21"/>
  <c r="DB10" i="21"/>
  <c r="AN21" i="21"/>
  <c r="DC24" i="21"/>
  <c r="FQ24" i="21"/>
  <c r="CX60" i="21"/>
  <c r="AP5" i="21"/>
  <c r="DC5" i="21"/>
  <c r="AP37" i="21"/>
  <c r="FR37" i="21" s="1"/>
  <c r="DC37" i="21"/>
  <c r="DA21" i="21"/>
  <c r="AP24" i="21"/>
  <c r="AP35" i="22"/>
  <c r="AT76" i="7" s="1"/>
  <c r="AP29" i="22"/>
  <c r="AU296" i="7"/>
  <c r="AR339" i="7"/>
  <c r="BG273" i="7"/>
  <c r="BJ57" i="80" s="1"/>
  <c r="BF320" i="7"/>
  <c r="BF319" i="7"/>
  <c r="AT312" i="7"/>
  <c r="AU292" i="7"/>
  <c r="BG271" i="7"/>
  <c r="BJ73" i="84" s="1"/>
  <c r="AN59" i="22"/>
  <c r="AO54" i="22"/>
  <c r="AO50" i="22"/>
  <c r="DA40" i="22"/>
  <c r="DA41" i="22" s="1"/>
  <c r="AP45" i="22"/>
  <c r="AO34" i="22"/>
  <c r="AN40" i="22"/>
  <c r="AN41" i="22" s="1"/>
  <c r="DB34" i="22"/>
  <c r="AG97" i="15" s="1"/>
  <c r="AR33" i="7" s="1"/>
  <c r="AQ36" i="22"/>
  <c r="AU100" i="7" s="1"/>
  <c r="AP55" i="22"/>
  <c r="AM4" i="6"/>
  <c r="AL87" i="6"/>
  <c r="DD39" i="22"/>
  <c r="AT173" i="7" s="1"/>
  <c r="AS4" i="22"/>
  <c r="BL56" i="86" s="1"/>
  <c r="AR3" i="22"/>
  <c r="AR52" i="22"/>
  <c r="DF4" i="22"/>
  <c r="AR43" i="22"/>
  <c r="AR33" i="22"/>
  <c r="AV4" i="7"/>
  <c r="AV5" i="7"/>
  <c r="I308" i="7"/>
  <c r="J308" i="7"/>
  <c r="AW6" i="7"/>
  <c r="AS344" i="7" l="1"/>
  <c r="AK59" i="21"/>
  <c r="AT175" i="7"/>
  <c r="DD26" i="22"/>
  <c r="DD27" i="22" s="1"/>
  <c r="AS181" i="7"/>
  <c r="AQ26" i="22"/>
  <c r="AQ27" i="22" s="1"/>
  <c r="FR36" i="22"/>
  <c r="AI26" i="6" s="1"/>
  <c r="AK62" i="21"/>
  <c r="FR39" i="22"/>
  <c r="AI29" i="6" s="1"/>
  <c r="AU41" i="84"/>
  <c r="AP53" i="22"/>
  <c r="AI106" i="15" s="1"/>
  <c r="AT42" i="7" s="1"/>
  <c r="AR119" i="7"/>
  <c r="AS28" i="84"/>
  <c r="AR351" i="7"/>
  <c r="AT97" i="80" s="1"/>
  <c r="DD35" i="22"/>
  <c r="AT77" i="7" s="1"/>
  <c r="AT342" i="7" s="1"/>
  <c r="AR143" i="7"/>
  <c r="AT103" i="7"/>
  <c r="AL50" i="21"/>
  <c r="CZ50" i="21" s="1"/>
  <c r="FN50" i="21" s="1"/>
  <c r="AQ49" i="22"/>
  <c r="AU170" i="7" s="1"/>
  <c r="AU176" i="7" s="1"/>
  <c r="AS133" i="7"/>
  <c r="CX61" i="21"/>
  <c r="DD29" i="22"/>
  <c r="DD62" i="22" s="1"/>
  <c r="AU36" i="84"/>
  <c r="AR350" i="7"/>
  <c r="AT96" i="80" s="1"/>
  <c r="BG43" i="86"/>
  <c r="BG55" i="86" s="1"/>
  <c r="AP58" i="22"/>
  <c r="AT182" i="7" s="1"/>
  <c r="FM49" i="21"/>
  <c r="AK60" i="21"/>
  <c r="AT27" i="84"/>
  <c r="BE18" i="86" s="1"/>
  <c r="BF18" i="86" s="1"/>
  <c r="AK68" i="21"/>
  <c r="AS305" i="7" s="1"/>
  <c r="AK61" i="21"/>
  <c r="AJ63" i="21"/>
  <c r="AJ64" i="21" s="1"/>
  <c r="AQ37" i="22"/>
  <c r="AU124" i="7" s="1"/>
  <c r="AU127" i="7" s="1"/>
  <c r="AQ47" i="22"/>
  <c r="AU122" i="7" s="1"/>
  <c r="AU131" i="7" s="1"/>
  <c r="CY43" i="21"/>
  <c r="FM43" i="21" s="1"/>
  <c r="FM61" i="21" s="1"/>
  <c r="AS158" i="7"/>
  <c r="AU37" i="84" s="1"/>
  <c r="AL42" i="21"/>
  <c r="CZ42" i="21" s="1"/>
  <c r="FN42" i="21" s="1"/>
  <c r="AP56" i="22"/>
  <c r="AT133" i="7" s="1"/>
  <c r="AL48" i="21"/>
  <c r="CZ48" i="21" s="1"/>
  <c r="FN48" i="21" s="1"/>
  <c r="AI262" i="6"/>
  <c r="AT137" i="7" s="1"/>
  <c r="AI91" i="6"/>
  <c r="AI178" i="6" s="1"/>
  <c r="AH189" i="6"/>
  <c r="AH195" i="6" s="1"/>
  <c r="AG194" i="6"/>
  <c r="AG196" i="6" s="1"/>
  <c r="AH193" i="6" s="1"/>
  <c r="AG169" i="6"/>
  <c r="AG175" i="6" s="1"/>
  <c r="AF174" i="6"/>
  <c r="AF176" i="6" s="1"/>
  <c r="AG173" i="6" s="1"/>
  <c r="AH203" i="6"/>
  <c r="AJ210" i="6" s="1"/>
  <c r="AH202" i="6"/>
  <c r="AI255" i="6"/>
  <c r="AT113" i="7" s="1"/>
  <c r="AI90" i="6"/>
  <c r="AI158" i="6" s="1"/>
  <c r="AH183" i="6"/>
  <c r="AJ190" i="6" s="1"/>
  <c r="AH182" i="6"/>
  <c r="AI269" i="6"/>
  <c r="AT161" i="7" s="1"/>
  <c r="AI92" i="6"/>
  <c r="AI198" i="6" s="1"/>
  <c r="AG163" i="6"/>
  <c r="AI170" i="6" s="1"/>
  <c r="AG162" i="6"/>
  <c r="AH163" i="6"/>
  <c r="AJ170" i="6" s="1"/>
  <c r="AH162" i="6"/>
  <c r="AI276" i="6"/>
  <c r="AT185" i="7" s="1"/>
  <c r="AI93" i="6"/>
  <c r="AH209" i="6"/>
  <c r="AH215" i="6" s="1"/>
  <c r="AG214" i="6"/>
  <c r="AG216" i="6" s="1"/>
  <c r="AH213" i="6" s="1"/>
  <c r="AT104" i="80"/>
  <c r="AT180" i="7"/>
  <c r="AT179" i="7"/>
  <c r="AJ75" i="21"/>
  <c r="AJ76" i="21" s="1"/>
  <c r="AT178" i="7"/>
  <c r="DE6" i="22"/>
  <c r="AL44" i="21"/>
  <c r="AT177" i="7"/>
  <c r="AU31" i="84"/>
  <c r="BG17" i="86" s="1"/>
  <c r="AK67" i="21"/>
  <c r="AS304" i="7" s="1"/>
  <c r="FS33" i="22"/>
  <c r="FS19" i="22"/>
  <c r="FS24" i="22"/>
  <c r="FS21" i="22"/>
  <c r="FS23" i="22"/>
  <c r="FS20" i="22"/>
  <c r="FS17" i="22"/>
  <c r="FS13" i="22"/>
  <c r="FS16" i="22"/>
  <c r="FS7" i="22"/>
  <c r="FS25" i="22"/>
  <c r="FS15" i="22"/>
  <c r="FS6" i="22"/>
  <c r="FS18" i="22"/>
  <c r="FS12" i="22"/>
  <c r="FS9" i="22"/>
  <c r="FS37" i="22" s="1"/>
  <c r="AJ27" i="6" s="1"/>
  <c r="FS14" i="22"/>
  <c r="FS10" i="22"/>
  <c r="FS8" i="22"/>
  <c r="FS36" i="22" s="1"/>
  <c r="AJ26" i="6" s="1"/>
  <c r="FS11" i="22"/>
  <c r="FS22" i="22"/>
  <c r="DA64" i="22"/>
  <c r="AP258" i="7"/>
  <c r="AP295" i="7" s="1"/>
  <c r="FP40" i="22"/>
  <c r="FP41" i="22" s="1"/>
  <c r="AR354" i="7"/>
  <c r="FP64" i="22"/>
  <c r="DC29" i="22"/>
  <c r="DC62" i="22" s="1"/>
  <c r="DC35" i="22"/>
  <c r="AS77" i="7" s="1"/>
  <c r="AS342" i="7" s="1"/>
  <c r="AI95" i="15"/>
  <c r="AI103" i="15" s="1"/>
  <c r="AT39" i="7" s="1"/>
  <c r="AQ39" i="22"/>
  <c r="AU172" i="7" s="1"/>
  <c r="AU174" i="7" s="1"/>
  <c r="DE36" i="22"/>
  <c r="AU101" i="7" s="1"/>
  <c r="DE10" i="22"/>
  <c r="FQ26" i="22"/>
  <c r="FQ27" i="22" s="1"/>
  <c r="FQ34" i="22" s="1"/>
  <c r="AH24" i="6" s="1"/>
  <c r="AH241" i="6" s="1"/>
  <c r="BH39" i="86"/>
  <c r="AT30" i="7"/>
  <c r="AT219" i="7" s="1"/>
  <c r="FR26" i="22"/>
  <c r="FR27" i="22" s="1"/>
  <c r="FR34" i="22" s="1"/>
  <c r="AI24" i="6" s="1"/>
  <c r="AI241" i="6" s="1"/>
  <c r="DE37" i="22"/>
  <c r="AU125" i="7" s="1"/>
  <c r="BI39" i="86"/>
  <c r="BJ39" i="86" s="1"/>
  <c r="AU30" i="7"/>
  <c r="DF33" i="22"/>
  <c r="FT4" i="22"/>
  <c r="DE11" i="22"/>
  <c r="AO69" i="21"/>
  <c r="AW303" i="7" s="1"/>
  <c r="AR24" i="22"/>
  <c r="DF24" i="22" s="1"/>
  <c r="AR22" i="22"/>
  <c r="AR25" i="22"/>
  <c r="DF25" i="22" s="1"/>
  <c r="AR21" i="22"/>
  <c r="DF21" i="22" s="1"/>
  <c r="AR16" i="22"/>
  <c r="DF16" i="22" s="1"/>
  <c r="AR12" i="22"/>
  <c r="DF12" i="22" s="1"/>
  <c r="AR10" i="22"/>
  <c r="DF10" i="22" s="1"/>
  <c r="AR8" i="22"/>
  <c r="DF8" i="22" s="1"/>
  <c r="AR6" i="22"/>
  <c r="DF6" i="22" s="1"/>
  <c r="AR19" i="22"/>
  <c r="AR20" i="22"/>
  <c r="DF20" i="22" s="1"/>
  <c r="AR17" i="22"/>
  <c r="DF17" i="22" s="1"/>
  <c r="AR18" i="22"/>
  <c r="DF18" i="22" s="1"/>
  <c r="AR13" i="22"/>
  <c r="DF13" i="22" s="1"/>
  <c r="AR9" i="22"/>
  <c r="DF9" i="22" s="1"/>
  <c r="AR23" i="22"/>
  <c r="DF23" i="22" s="1"/>
  <c r="AR7" i="22"/>
  <c r="AR15" i="22"/>
  <c r="DF15" i="22" s="1"/>
  <c r="AR14" i="22"/>
  <c r="DF14" i="22" s="1"/>
  <c r="AR11" i="22"/>
  <c r="FO21" i="21"/>
  <c r="BJ72" i="84"/>
  <c r="BJ54" i="80"/>
  <c r="BH270" i="7"/>
  <c r="BG317" i="7"/>
  <c r="CX59" i="21"/>
  <c r="AL39" i="21"/>
  <c r="AL57" i="21" s="1"/>
  <c r="AU32" i="84"/>
  <c r="AU33" i="84" s="1"/>
  <c r="AS143" i="7"/>
  <c r="AT110" i="7"/>
  <c r="AT109" i="7"/>
  <c r="AO59" i="22"/>
  <c r="AS85" i="7"/>
  <c r="AS350" i="7" s="1"/>
  <c r="AU96" i="80" s="1"/>
  <c r="AS86" i="7"/>
  <c r="AS92" i="80"/>
  <c r="AT127" i="7"/>
  <c r="AS119" i="7"/>
  <c r="BH41" i="86"/>
  <c r="AS167" i="7"/>
  <c r="CY41" i="21"/>
  <c r="FM41" i="21" s="1"/>
  <c r="FL59" i="21"/>
  <c r="AT22" i="80"/>
  <c r="AR349" i="7"/>
  <c r="AT95" i="80" s="1"/>
  <c r="AT21" i="80"/>
  <c r="AR347" i="7"/>
  <c r="AT93" i="80" s="1"/>
  <c r="AT104" i="7"/>
  <c r="AT107" i="7"/>
  <c r="AT105" i="7"/>
  <c r="AT108" i="7"/>
  <c r="AT106" i="7"/>
  <c r="AR346" i="7"/>
  <c r="AS80" i="7"/>
  <c r="AS81" i="7"/>
  <c r="AS83" i="7"/>
  <c r="AS348" i="7" s="1"/>
  <c r="AU94" i="80" s="1"/>
  <c r="AS82" i="7"/>
  <c r="AS84" i="7"/>
  <c r="AU27" i="84"/>
  <c r="AT128" i="7"/>
  <c r="AT131" i="7"/>
  <c r="AT130" i="7"/>
  <c r="AT129" i="7"/>
  <c r="AT132" i="7"/>
  <c r="BH42" i="86"/>
  <c r="AL49" i="21"/>
  <c r="CZ49" i="21" s="1"/>
  <c r="AT146" i="7"/>
  <c r="AT223" i="7" s="1"/>
  <c r="AP57" i="22"/>
  <c r="AQ48" i="22"/>
  <c r="AQ30" i="22"/>
  <c r="AQ46" i="22"/>
  <c r="AU98" i="7" s="1"/>
  <c r="DE7" i="22"/>
  <c r="FL39" i="21"/>
  <c r="FL57" i="21" s="1"/>
  <c r="CX57" i="21"/>
  <c r="CY39" i="21"/>
  <c r="DF22" i="22"/>
  <c r="DF19" i="22"/>
  <c r="FK44" i="21"/>
  <c r="FK62" i="21" s="1"/>
  <c r="CW62" i="21"/>
  <c r="CX44" i="21"/>
  <c r="FK39" i="21"/>
  <c r="FK57" i="21" s="1"/>
  <c r="CW57" i="21"/>
  <c r="CZ45" i="21"/>
  <c r="FN45" i="21" s="1"/>
  <c r="DC66" i="21"/>
  <c r="DC56" i="21"/>
  <c r="FQ66" i="21"/>
  <c r="FQ56" i="21"/>
  <c r="FR5" i="21"/>
  <c r="AP56" i="21"/>
  <c r="AP66" i="21"/>
  <c r="AS220" i="7"/>
  <c r="AS225" i="7" s="1"/>
  <c r="AS226" i="7" s="1"/>
  <c r="BF17" i="86"/>
  <c r="BD14" i="86"/>
  <c r="BE55" i="86"/>
  <c r="BF43" i="86"/>
  <c r="AT74" i="7"/>
  <c r="BH40" i="86"/>
  <c r="AT321" i="7"/>
  <c r="AV91" i="84" s="1"/>
  <c r="AV105" i="80"/>
  <c r="AV86" i="80"/>
  <c r="BH32" i="86" s="1"/>
  <c r="AS91" i="80"/>
  <c r="BI85" i="80"/>
  <c r="AW241" i="7"/>
  <c r="AU150" i="7"/>
  <c r="AU151" i="7"/>
  <c r="AU102" i="7"/>
  <c r="AU103" i="7"/>
  <c r="AW301" i="7"/>
  <c r="AW240" i="7"/>
  <c r="AV306" i="7"/>
  <c r="AV245" i="7"/>
  <c r="AT78" i="7"/>
  <c r="AT343" i="7" s="1"/>
  <c r="AT79" i="7"/>
  <c r="AT221" i="7"/>
  <c r="AT222" i="7"/>
  <c r="AV41" i="84"/>
  <c r="AT224" i="7"/>
  <c r="H89" i="84"/>
  <c r="H71" i="80"/>
  <c r="I89" i="84"/>
  <c r="I71" i="80"/>
  <c r="FM60" i="21"/>
  <c r="AL46" i="21"/>
  <c r="AL40" i="21"/>
  <c r="AM45" i="21"/>
  <c r="AM39" i="21"/>
  <c r="BJ56" i="80"/>
  <c r="BJ74" i="84"/>
  <c r="BJ75" i="84"/>
  <c r="AT21" i="84"/>
  <c r="AK51" i="21"/>
  <c r="AK53" i="21" s="1"/>
  <c r="BH316" i="7"/>
  <c r="BK53" i="80"/>
  <c r="BI269" i="7"/>
  <c r="BL71" i="84" s="1"/>
  <c r="BG318" i="7"/>
  <c r="BJ55" i="80"/>
  <c r="AL59" i="21"/>
  <c r="AK58" i="21"/>
  <c r="AH96" i="15"/>
  <c r="AS32" i="7" s="1"/>
  <c r="AJ95" i="15"/>
  <c r="AT341" i="7"/>
  <c r="AG99" i="15"/>
  <c r="AR35" i="7" s="1"/>
  <c r="AG98" i="15"/>
  <c r="AR34" i="7" s="1"/>
  <c r="AZ3" i="15"/>
  <c r="AY250" i="15"/>
  <c r="AY122" i="15"/>
  <c r="AY48" i="15"/>
  <c r="AY70" i="15"/>
  <c r="AY26" i="15"/>
  <c r="AY186" i="15"/>
  <c r="CZ47" i="21"/>
  <c r="FM47" i="21"/>
  <c r="AO71" i="21"/>
  <c r="FP7" i="21"/>
  <c r="DB71" i="21"/>
  <c r="FO71" i="21"/>
  <c r="FP9" i="21"/>
  <c r="DB70" i="21"/>
  <c r="FO70" i="21"/>
  <c r="AO70" i="21"/>
  <c r="FP14" i="21"/>
  <c r="FP72" i="21" s="1"/>
  <c r="DB72" i="21"/>
  <c r="FP15" i="21"/>
  <c r="FP73" i="21" s="1"/>
  <c r="DB73" i="21"/>
  <c r="FP13" i="21"/>
  <c r="DB69" i="21"/>
  <c r="FP16" i="21"/>
  <c r="FP74" i="21" s="1"/>
  <c r="DB74" i="21"/>
  <c r="DC12" i="21"/>
  <c r="FQ12" i="21" s="1"/>
  <c r="DC10" i="21"/>
  <c r="FQ10" i="21" s="1"/>
  <c r="DC8" i="21"/>
  <c r="FQ8" i="21" s="1"/>
  <c r="DC13" i="21"/>
  <c r="DC9" i="21"/>
  <c r="DC17" i="21"/>
  <c r="FQ17" i="21" s="1"/>
  <c r="DC15" i="21"/>
  <c r="DC20" i="21"/>
  <c r="FQ20" i="21" s="1"/>
  <c r="DC18" i="21"/>
  <c r="FQ18" i="21" s="1"/>
  <c r="AO21" i="21"/>
  <c r="DC14" i="21"/>
  <c r="DC16" i="21"/>
  <c r="DC11" i="21"/>
  <c r="FQ11" i="21" s="1"/>
  <c r="DC19" i="21"/>
  <c r="FQ19" i="21" s="1"/>
  <c r="FP10" i="21"/>
  <c r="DC7" i="21"/>
  <c r="AP19" i="21"/>
  <c r="AP16" i="21"/>
  <c r="AP74" i="21" s="1"/>
  <c r="AX302" i="7" s="1"/>
  <c r="AP18" i="21"/>
  <c r="AP15" i="21"/>
  <c r="AP73" i="21" s="1"/>
  <c r="AP20" i="21"/>
  <c r="AP17" i="21"/>
  <c r="AP10" i="21"/>
  <c r="AP14" i="21"/>
  <c r="AP72" i="21" s="1"/>
  <c r="AP7" i="21"/>
  <c r="AP9" i="21"/>
  <c r="AP11" i="21"/>
  <c r="AP8" i="21"/>
  <c r="AP13" i="21"/>
  <c r="AP12" i="21"/>
  <c r="DD24" i="21"/>
  <c r="FR24" i="21"/>
  <c r="CY60" i="21"/>
  <c r="DB21" i="21"/>
  <c r="AQ5" i="21"/>
  <c r="DD5" i="21"/>
  <c r="AQ37" i="21"/>
  <c r="FS37" i="21" s="1"/>
  <c r="DD37" i="21"/>
  <c r="AQ24" i="21"/>
  <c r="AQ35" i="22"/>
  <c r="AU76" i="7" s="1"/>
  <c r="AQ29" i="22"/>
  <c r="AV296" i="7"/>
  <c r="AS339" i="7"/>
  <c r="AP54" i="22"/>
  <c r="AR345" i="7"/>
  <c r="AV292" i="7"/>
  <c r="AU312" i="7"/>
  <c r="BG319" i="7"/>
  <c r="BH273" i="7"/>
  <c r="BK57" i="80" s="1"/>
  <c r="BG320" i="7"/>
  <c r="BH271" i="7"/>
  <c r="BK73" i="84" s="1"/>
  <c r="AP50" i="22"/>
  <c r="DC34" i="22"/>
  <c r="AH97" i="15" s="1"/>
  <c r="AS33" i="7" s="1"/>
  <c r="AP34" i="22"/>
  <c r="DB40" i="22"/>
  <c r="DB41" i="22" s="1"/>
  <c r="AQ45" i="22"/>
  <c r="AO40" i="22"/>
  <c r="AO41" i="22" s="1"/>
  <c r="AN4" i="6"/>
  <c r="AM87" i="6"/>
  <c r="AQ53" i="22"/>
  <c r="AT4" i="22"/>
  <c r="BM56" i="86" s="1"/>
  <c r="AS3" i="22"/>
  <c r="AS52" i="22"/>
  <c r="DG4" i="22"/>
  <c r="AS43" i="22"/>
  <c r="AS33" i="22"/>
  <c r="AW4" i="7"/>
  <c r="AW5" i="7"/>
  <c r="K308" i="7"/>
  <c r="AX6" i="7"/>
  <c r="AR46" i="22" l="1"/>
  <c r="AR26" i="22"/>
  <c r="AR27" i="22" s="1"/>
  <c r="AU178" i="7"/>
  <c r="AU177" i="7"/>
  <c r="BI42" i="86"/>
  <c r="BJ42" i="86" s="1"/>
  <c r="AU180" i="7"/>
  <c r="CZ43" i="21"/>
  <c r="FN43" i="21" s="1"/>
  <c r="AU179" i="7"/>
  <c r="CY61" i="21"/>
  <c r="AI105" i="15"/>
  <c r="AT41" i="7" s="1"/>
  <c r="AM44" i="21"/>
  <c r="BG20" i="86"/>
  <c r="AQ58" i="22"/>
  <c r="AM50" i="21"/>
  <c r="AU38" i="84"/>
  <c r="AV26" i="84"/>
  <c r="AL62" i="21"/>
  <c r="AQ56" i="22"/>
  <c r="AU134" i="7" s="1"/>
  <c r="AU130" i="7"/>
  <c r="AU128" i="7"/>
  <c r="AT181" i="7"/>
  <c r="FS39" i="22"/>
  <c r="AJ29" i="6" s="1"/>
  <c r="AJ276" i="6" s="1"/>
  <c r="AU185" i="7" s="1"/>
  <c r="AM48" i="21"/>
  <c r="DA48" i="21" s="1"/>
  <c r="FO48" i="21" s="1"/>
  <c r="AR49" i="22"/>
  <c r="AV170" i="7" s="1"/>
  <c r="AV176" i="7" s="1"/>
  <c r="AM42" i="21"/>
  <c r="AU132" i="7"/>
  <c r="AU126" i="7"/>
  <c r="AT28" i="84"/>
  <c r="AU104" i="80"/>
  <c r="AK63" i="21"/>
  <c r="AK64" i="21" s="1"/>
  <c r="AS351" i="7"/>
  <c r="AU97" i="80" s="1"/>
  <c r="AU129" i="7"/>
  <c r="AL60" i="21"/>
  <c r="DF11" i="22"/>
  <c r="AT134" i="7"/>
  <c r="AV32" i="84" s="1"/>
  <c r="AR39" i="22"/>
  <c r="AV172" i="7" s="1"/>
  <c r="AV175" i="7" s="1"/>
  <c r="AI203" i="6"/>
  <c r="AK210" i="6" s="1"/>
  <c r="AI202" i="6"/>
  <c r="AI189" i="6"/>
  <c r="AI195" i="6" s="1"/>
  <c r="AH194" i="6"/>
  <c r="AH196" i="6" s="1"/>
  <c r="AI193" i="6" s="1"/>
  <c r="AI169" i="6"/>
  <c r="AI175" i="6" s="1"/>
  <c r="AH174" i="6"/>
  <c r="AI163" i="6"/>
  <c r="AK170" i="6" s="1"/>
  <c r="AI162" i="6"/>
  <c r="AI183" i="6"/>
  <c r="AK190" i="6" s="1"/>
  <c r="AI182" i="6"/>
  <c r="AJ255" i="6"/>
  <c r="AU113" i="7" s="1"/>
  <c r="AJ90" i="6"/>
  <c r="AJ158" i="6" s="1"/>
  <c r="AJ262" i="6"/>
  <c r="AU137" i="7" s="1"/>
  <c r="AJ91" i="6"/>
  <c r="AJ178" i="6" s="1"/>
  <c r="AH169" i="6"/>
  <c r="AH175" i="6" s="1"/>
  <c r="AG174" i="6"/>
  <c r="AG176" i="6" s="1"/>
  <c r="AH173" i="6" s="1"/>
  <c r="AI209" i="6"/>
  <c r="AI215" i="6" s="1"/>
  <c r="AH214" i="6"/>
  <c r="AH216" i="6" s="1"/>
  <c r="AI213" i="6" s="1"/>
  <c r="BG18" i="86"/>
  <c r="DF7" i="22"/>
  <c r="AI102" i="15"/>
  <c r="AT38" i="7" s="1"/>
  <c r="AK75" i="21"/>
  <c r="AK76" i="21" s="1"/>
  <c r="AI101" i="15"/>
  <c r="AT37" i="7" s="1"/>
  <c r="DB64" i="22"/>
  <c r="AQ258" i="7"/>
  <c r="AQ295" i="7" s="1"/>
  <c r="DE39" i="22"/>
  <c r="AU173" i="7" s="1"/>
  <c r="AI104" i="15"/>
  <c r="AT40" i="7" s="1"/>
  <c r="AI100" i="15"/>
  <c r="AT36" i="7" s="1"/>
  <c r="AU175" i="7"/>
  <c r="FT33" i="22"/>
  <c r="FT24" i="22"/>
  <c r="FT16" i="22"/>
  <c r="FT21" i="22"/>
  <c r="FT18" i="22"/>
  <c r="FT20" i="22"/>
  <c r="FT13" i="22"/>
  <c r="FT10" i="22"/>
  <c r="FT38" i="22" s="1"/>
  <c r="AK28" i="6" s="1"/>
  <c r="FT25" i="22"/>
  <c r="FT15" i="22"/>
  <c r="FT22" i="22"/>
  <c r="FT14" i="22"/>
  <c r="FT12" i="22"/>
  <c r="FT8" i="22"/>
  <c r="FT36" i="22" s="1"/>
  <c r="AK26" i="6" s="1"/>
  <c r="FT23" i="22"/>
  <c r="FT9" i="22"/>
  <c r="FT37" i="22" s="1"/>
  <c r="AK27" i="6" s="1"/>
  <c r="FT6" i="22"/>
  <c r="FT19" i="22"/>
  <c r="FT11" i="22"/>
  <c r="FT7" i="22"/>
  <c r="FT17" i="22"/>
  <c r="AL67" i="21"/>
  <c r="AT304" i="7" s="1"/>
  <c r="CY59" i="21"/>
  <c r="FM59" i="21"/>
  <c r="FR29" i="22"/>
  <c r="FR62" i="22" s="1"/>
  <c r="FS63" i="22" s="1"/>
  <c r="DF36" i="22"/>
  <c r="AV101" i="7" s="1"/>
  <c r="AW242" i="7"/>
  <c r="AR36" i="22"/>
  <c r="AV100" i="7" s="1"/>
  <c r="AV103" i="7" s="1"/>
  <c r="FQ29" i="22"/>
  <c r="FQ62" i="22" s="1"/>
  <c r="FR63" i="22" s="1"/>
  <c r="FQ35" i="22"/>
  <c r="AH25" i="6" s="1"/>
  <c r="AH248" i="6" s="1"/>
  <c r="AS89" i="7" s="1"/>
  <c r="DF37" i="22"/>
  <c r="AV125" i="7" s="1"/>
  <c r="DF38" i="22"/>
  <c r="AV149" i="7" s="1"/>
  <c r="DG33" i="22"/>
  <c r="FU4" i="22"/>
  <c r="AR47" i="22"/>
  <c r="AV122" i="7" s="1"/>
  <c r="AV132" i="7" s="1"/>
  <c r="AR37" i="22"/>
  <c r="AV124" i="7" s="1"/>
  <c r="AV127" i="7" s="1"/>
  <c r="AR35" i="22"/>
  <c r="AV76" i="7" s="1"/>
  <c r="AV79" i="7" s="1"/>
  <c r="FR35" i="22"/>
  <c r="AI25" i="6" s="1"/>
  <c r="AI248" i="6" s="1"/>
  <c r="AT89" i="7" s="1"/>
  <c r="DE38" i="22"/>
  <c r="AU149" i="7" s="1"/>
  <c r="FS38" i="22"/>
  <c r="AJ28" i="6" s="1"/>
  <c r="DE26" i="22"/>
  <c r="DE27" i="22" s="1"/>
  <c r="CZ41" i="21"/>
  <c r="FN41" i="21" s="1"/>
  <c r="AM47" i="21"/>
  <c r="CZ39" i="21"/>
  <c r="DA39" i="21" s="1"/>
  <c r="FO39" i="21" s="1"/>
  <c r="AP69" i="21"/>
  <c r="AX303" i="7" s="1"/>
  <c r="FP69" i="21"/>
  <c r="AS24" i="22"/>
  <c r="DG24" i="22" s="1"/>
  <c r="AS22" i="22"/>
  <c r="DG22" i="22" s="1"/>
  <c r="AS21" i="22"/>
  <c r="DG21" i="22" s="1"/>
  <c r="AS25" i="22"/>
  <c r="DG25" i="22" s="1"/>
  <c r="AS23" i="22"/>
  <c r="DG23" i="22" s="1"/>
  <c r="AS20" i="22"/>
  <c r="DG20" i="22" s="1"/>
  <c r="AS16" i="22"/>
  <c r="DG16" i="22" s="1"/>
  <c r="AS12" i="22"/>
  <c r="DG12" i="22" s="1"/>
  <c r="AS19" i="22"/>
  <c r="DG19" i="22" s="1"/>
  <c r="AS14" i="22"/>
  <c r="DG14" i="22" s="1"/>
  <c r="AS17" i="22"/>
  <c r="DG17" i="22" s="1"/>
  <c r="AS13" i="22"/>
  <c r="DG13" i="22" s="1"/>
  <c r="AS10" i="22"/>
  <c r="AS48" i="22" s="1"/>
  <c r="AS9" i="22"/>
  <c r="AS8" i="22"/>
  <c r="AS18" i="22"/>
  <c r="DG18" i="22" s="1"/>
  <c r="AS7" i="22"/>
  <c r="DG7" i="22" s="1"/>
  <c r="AS15" i="22"/>
  <c r="DG15" i="22" s="1"/>
  <c r="AS11" i="22"/>
  <c r="AS6" i="22"/>
  <c r="DG6" i="22" s="1"/>
  <c r="BK72" i="84"/>
  <c r="BK54" i="80"/>
  <c r="BI270" i="7"/>
  <c r="BH317" i="7"/>
  <c r="AV31" i="84"/>
  <c r="BH17" i="86" s="1"/>
  <c r="AQ55" i="22"/>
  <c r="AU109" i="7" s="1"/>
  <c r="BH43" i="86"/>
  <c r="BH55" i="86" s="1"/>
  <c r="AM41" i="21"/>
  <c r="FN49" i="21"/>
  <c r="AL61" i="21"/>
  <c r="AU219" i="7"/>
  <c r="AJ101" i="15"/>
  <c r="AU37" i="7" s="1"/>
  <c r="AJ104" i="15"/>
  <c r="AU40" i="7" s="1"/>
  <c r="AJ103" i="15"/>
  <c r="AU39" i="7" s="1"/>
  <c r="AJ102" i="15"/>
  <c r="AU38" i="7" s="1"/>
  <c r="AJ105" i="15"/>
  <c r="AU41" i="7" s="1"/>
  <c r="AJ106" i="15"/>
  <c r="AU42" i="7" s="1"/>
  <c r="AP59" i="22"/>
  <c r="AT86" i="7"/>
  <c r="AT85" i="7"/>
  <c r="BI41" i="86"/>
  <c r="BJ41" i="86" s="1"/>
  <c r="AU181" i="7"/>
  <c r="AU182" i="7"/>
  <c r="AT157" i="7"/>
  <c r="AT158" i="7"/>
  <c r="AV27" i="84"/>
  <c r="AT92" i="80"/>
  <c r="AT119" i="7"/>
  <c r="AU28" i="84"/>
  <c r="AT152" i="7"/>
  <c r="AT153" i="7"/>
  <c r="AT155" i="7"/>
  <c r="AT154" i="7"/>
  <c r="AT156" i="7"/>
  <c r="AU22" i="80"/>
  <c r="AS349" i="7"/>
  <c r="AU95" i="80" s="1"/>
  <c r="AU21" i="80"/>
  <c r="AS347" i="7"/>
  <c r="AU93" i="80" s="1"/>
  <c r="AT80" i="7"/>
  <c r="AT83" i="7"/>
  <c r="AT348" i="7" s="1"/>
  <c r="AV94" i="80" s="1"/>
  <c r="AT81" i="7"/>
  <c r="AT82" i="7"/>
  <c r="AT84" i="7"/>
  <c r="AU104" i="7"/>
  <c r="AW26" i="84" s="1"/>
  <c r="AU106" i="7"/>
  <c r="AU107" i="7"/>
  <c r="AU108" i="7"/>
  <c r="AU105" i="7"/>
  <c r="AS346" i="7"/>
  <c r="AM43" i="21"/>
  <c r="DA43" i="21" s="1"/>
  <c r="FO43" i="21" s="1"/>
  <c r="AM49" i="21"/>
  <c r="DA49" i="21" s="1"/>
  <c r="AU146" i="7"/>
  <c r="AU223" i="7" s="1"/>
  <c r="AQ57" i="22"/>
  <c r="DA50" i="21"/>
  <c r="FO50" i="21" s="1"/>
  <c r="AR30" i="22"/>
  <c r="AR48" i="22"/>
  <c r="AV146" i="7" s="1"/>
  <c r="AR29" i="22"/>
  <c r="AR38" i="22"/>
  <c r="AV148" i="7" s="1"/>
  <c r="AV151" i="7" s="1"/>
  <c r="AR44" i="22"/>
  <c r="FM39" i="21"/>
  <c r="FM57" i="21" s="1"/>
  <c r="CY57" i="21"/>
  <c r="FL44" i="21"/>
  <c r="FL62" i="21" s="1"/>
  <c r="CX62" i="21"/>
  <c r="CY44" i="21"/>
  <c r="DA45" i="21"/>
  <c r="FO45" i="21" s="1"/>
  <c r="DD66" i="21"/>
  <c r="DD56" i="21"/>
  <c r="FS5" i="21"/>
  <c r="AQ66" i="21"/>
  <c r="AQ56" i="21"/>
  <c r="FR66" i="21"/>
  <c r="FR56" i="21"/>
  <c r="AT220" i="7"/>
  <c r="AT225" i="7" s="1"/>
  <c r="AT226" i="7" s="1"/>
  <c r="AV73" i="80"/>
  <c r="AU74" i="7"/>
  <c r="AU220" i="7" s="1"/>
  <c r="BI40" i="86"/>
  <c r="BE14" i="86"/>
  <c r="AV98" i="7"/>
  <c r="AW306" i="7"/>
  <c r="AT91" i="80"/>
  <c r="AU321" i="7"/>
  <c r="AW73" i="80" s="1"/>
  <c r="AW86" i="80"/>
  <c r="AW105" i="80"/>
  <c r="AV88" i="80"/>
  <c r="BJ85" i="80"/>
  <c r="AW245" i="7"/>
  <c r="AX241" i="7"/>
  <c r="AX301" i="7"/>
  <c r="AX240" i="7"/>
  <c r="AT344" i="7"/>
  <c r="AU79" i="7"/>
  <c r="AU78" i="7"/>
  <c r="AU221" i="7"/>
  <c r="AU224" i="7"/>
  <c r="AU222" i="7"/>
  <c r="J89" i="84"/>
  <c r="J71" i="80"/>
  <c r="AN47" i="21"/>
  <c r="AN41" i="21"/>
  <c r="AM46" i="21"/>
  <c r="AM40" i="21"/>
  <c r="BK56" i="80"/>
  <c r="BK74" i="84"/>
  <c r="AU20" i="80"/>
  <c r="AU21" i="84"/>
  <c r="BG14" i="86" s="1"/>
  <c r="BK75" i="84"/>
  <c r="BI316" i="7"/>
  <c r="BL53" i="80"/>
  <c r="BJ269" i="7"/>
  <c r="BM71" i="84" s="1"/>
  <c r="BH318" i="7"/>
  <c r="BK55" i="80"/>
  <c r="AM62" i="21"/>
  <c r="AM60" i="21"/>
  <c r="AL51" i="21"/>
  <c r="AL53" i="21" s="1"/>
  <c r="FN60" i="21"/>
  <c r="AM57" i="21"/>
  <c r="AJ100" i="15"/>
  <c r="AU36" i="7" s="1"/>
  <c r="AH99" i="15"/>
  <c r="AS35" i="7" s="1"/>
  <c r="AH98" i="15"/>
  <c r="AS34" i="7" s="1"/>
  <c r="AL68" i="21"/>
  <c r="AI96" i="15"/>
  <c r="AT32" i="7" s="1"/>
  <c r="AL58" i="21"/>
  <c r="BA3" i="15"/>
  <c r="AZ250" i="15"/>
  <c r="AZ122" i="15"/>
  <c r="AZ48" i="15"/>
  <c r="AZ186" i="15"/>
  <c r="AZ70" i="15"/>
  <c r="AZ26" i="15"/>
  <c r="FN47" i="21"/>
  <c r="AP71" i="21"/>
  <c r="FQ7" i="21"/>
  <c r="DC71" i="21"/>
  <c r="FP71" i="21"/>
  <c r="AP70" i="21"/>
  <c r="FQ9" i="21"/>
  <c r="DC70" i="21"/>
  <c r="FP70" i="21"/>
  <c r="FQ14" i="21"/>
  <c r="FQ72" i="21" s="1"/>
  <c r="DC72" i="21"/>
  <c r="FQ16" i="21"/>
  <c r="FQ74" i="21" s="1"/>
  <c r="DC74" i="21"/>
  <c r="FQ13" i="21"/>
  <c r="FQ69" i="21" s="1"/>
  <c r="DC69" i="21"/>
  <c r="FQ15" i="21"/>
  <c r="FQ73" i="21" s="1"/>
  <c r="DC73" i="21"/>
  <c r="FP21" i="21"/>
  <c r="DD20" i="21"/>
  <c r="FR20" i="21" s="1"/>
  <c r="DD9" i="21"/>
  <c r="DD15" i="21"/>
  <c r="DD73" i="21" s="1"/>
  <c r="DD18" i="21"/>
  <c r="FR18" i="21" s="1"/>
  <c r="DD11" i="21"/>
  <c r="FR11" i="21" s="1"/>
  <c r="DD14" i="21"/>
  <c r="DD12" i="21"/>
  <c r="FR12" i="21" s="1"/>
  <c r="DD13" i="21"/>
  <c r="DD10" i="21"/>
  <c r="FR10" i="21" s="1"/>
  <c r="DD16" i="21"/>
  <c r="DD8" i="21"/>
  <c r="FR8" i="21" s="1"/>
  <c r="DD19" i="21"/>
  <c r="FR19" i="21" s="1"/>
  <c r="DD17" i="21"/>
  <c r="FR17" i="21" s="1"/>
  <c r="AQ18" i="21"/>
  <c r="AQ15" i="21"/>
  <c r="AQ73" i="21" s="1"/>
  <c r="AQ7" i="21"/>
  <c r="AQ17" i="21"/>
  <c r="AQ9" i="21"/>
  <c r="AQ20" i="21"/>
  <c r="AQ11" i="21"/>
  <c r="AQ13" i="21"/>
  <c r="AQ69" i="21" s="1"/>
  <c r="AY303" i="7" s="1"/>
  <c r="AQ19" i="21"/>
  <c r="AQ8" i="21"/>
  <c r="AQ12" i="21"/>
  <c r="AQ16" i="21"/>
  <c r="AQ74" i="21" s="1"/>
  <c r="AY302" i="7" s="1"/>
  <c r="AQ10" i="21"/>
  <c r="AQ14" i="21"/>
  <c r="AQ72" i="21" s="1"/>
  <c r="AP21" i="21"/>
  <c r="DD7" i="21"/>
  <c r="DE24" i="21"/>
  <c r="FS24" i="21"/>
  <c r="CZ60" i="21"/>
  <c r="DA42" i="21"/>
  <c r="FO42" i="21" s="1"/>
  <c r="AR5" i="21"/>
  <c r="DE5" i="21"/>
  <c r="DC21" i="21"/>
  <c r="AR37" i="21"/>
  <c r="FT37" i="21" s="1"/>
  <c r="DE37" i="21"/>
  <c r="AR24" i="21"/>
  <c r="AU341" i="7"/>
  <c r="AT339" i="7"/>
  <c r="AS345" i="7"/>
  <c r="BI273" i="7"/>
  <c r="BL57" i="80" s="1"/>
  <c r="BH320" i="7"/>
  <c r="AW292" i="7"/>
  <c r="AV312" i="7"/>
  <c r="BH319" i="7"/>
  <c r="AW296" i="7"/>
  <c r="BI271" i="7"/>
  <c r="BL73" i="84" s="1"/>
  <c r="AQ54" i="22"/>
  <c r="AQ50" i="22"/>
  <c r="AP40" i="22"/>
  <c r="AP41" i="22" s="1"/>
  <c r="DD34" i="22"/>
  <c r="AI97" i="15" s="1"/>
  <c r="AT33" i="7" s="1"/>
  <c r="DC40" i="22"/>
  <c r="DC41" i="22" s="1"/>
  <c r="AR45" i="22"/>
  <c r="AQ34" i="22"/>
  <c r="AO4" i="6"/>
  <c r="AN87" i="6"/>
  <c r="AR55" i="22"/>
  <c r="DF39" i="22"/>
  <c r="AV173" i="7" s="1"/>
  <c r="AU4" i="22"/>
  <c r="BO56" i="86" s="1"/>
  <c r="AT3" i="22"/>
  <c r="AT52" i="22"/>
  <c r="DH4" i="22"/>
  <c r="AT43" i="22"/>
  <c r="AT33" i="22"/>
  <c r="AX4" i="7"/>
  <c r="AX5" i="7"/>
  <c r="N308" i="7"/>
  <c r="L308" i="7"/>
  <c r="P308" i="7"/>
  <c r="O308" i="7"/>
  <c r="M308" i="7"/>
  <c r="AY6" i="7"/>
  <c r="AR58" i="22" l="1"/>
  <c r="FN61" i="21"/>
  <c r="AV28" i="84"/>
  <c r="AV179" i="7"/>
  <c r="AV177" i="7"/>
  <c r="CZ61" i="21"/>
  <c r="AN50" i="21"/>
  <c r="DB50" i="21" s="1"/>
  <c r="FP50" i="21" s="1"/>
  <c r="AU133" i="7"/>
  <c r="AU143" i="7" s="1"/>
  <c r="AS36" i="22"/>
  <c r="AW100" i="7" s="1"/>
  <c r="DG8" i="22"/>
  <c r="DG36" i="22" s="1"/>
  <c r="AW101" i="7" s="1"/>
  <c r="AJ93" i="6"/>
  <c r="AV180" i="7"/>
  <c r="AV178" i="7"/>
  <c r="AS39" i="22"/>
  <c r="AW172" i="7" s="1"/>
  <c r="AN44" i="21"/>
  <c r="AN62" i="21" s="1"/>
  <c r="FT39" i="22"/>
  <c r="AK29" i="6" s="1"/>
  <c r="AK276" i="6" s="1"/>
  <c r="AV185" i="7" s="1"/>
  <c r="AU343" i="7"/>
  <c r="AV126" i="7"/>
  <c r="AT143" i="7"/>
  <c r="AV174" i="7"/>
  <c r="AH176" i="6"/>
  <c r="AI173" i="6" s="1"/>
  <c r="AL63" i="21"/>
  <c r="AL64" i="21" s="1"/>
  <c r="CZ57" i="21"/>
  <c r="AW41" i="84"/>
  <c r="AS46" i="22"/>
  <c r="AO41" i="21" s="1"/>
  <c r="FN39" i="21"/>
  <c r="FN57" i="21" s="1"/>
  <c r="DF26" i="22"/>
  <c r="DF27" i="22" s="1"/>
  <c r="AJ189" i="6"/>
  <c r="AJ195" i="6" s="1"/>
  <c r="AI194" i="6"/>
  <c r="DE20" i="21"/>
  <c r="AK255" i="6"/>
  <c r="AV113" i="7" s="1"/>
  <c r="AK90" i="6"/>
  <c r="AK158" i="6" s="1"/>
  <c r="AJ169" i="6"/>
  <c r="AJ175" i="6" s="1"/>
  <c r="AI174" i="6"/>
  <c r="AJ269" i="6"/>
  <c r="AU161" i="7" s="1"/>
  <c r="AJ92" i="6"/>
  <c r="AJ198" i="6" s="1"/>
  <c r="AJ209" i="6"/>
  <c r="AJ215" i="6" s="1"/>
  <c r="AI214" i="6"/>
  <c r="AI216" i="6" s="1"/>
  <c r="AJ213" i="6" s="1"/>
  <c r="AK262" i="6"/>
  <c r="AV137" i="7" s="1"/>
  <c r="AK91" i="6"/>
  <c r="AK178" i="6" s="1"/>
  <c r="AK269" i="6"/>
  <c r="AV161" i="7" s="1"/>
  <c r="AK92" i="6"/>
  <c r="AK198" i="6" s="1"/>
  <c r="AJ183" i="6"/>
  <c r="AL190" i="6" s="1"/>
  <c r="AJ182" i="6"/>
  <c r="AI196" i="6"/>
  <c r="AJ193" i="6" s="1"/>
  <c r="AJ163" i="6"/>
  <c r="AL170" i="6" s="1"/>
  <c r="AJ162" i="6"/>
  <c r="AV129" i="7"/>
  <c r="AV131" i="7"/>
  <c r="AN42" i="21"/>
  <c r="BK41" i="86"/>
  <c r="AV130" i="7"/>
  <c r="AN48" i="21"/>
  <c r="DB48" i="21" s="1"/>
  <c r="AV128" i="7"/>
  <c r="AS44" i="22"/>
  <c r="BL39" i="86" s="1"/>
  <c r="AR56" i="22"/>
  <c r="AV134" i="7" s="1"/>
  <c r="DG10" i="22"/>
  <c r="AS38" i="22"/>
  <c r="AW148" i="7" s="1"/>
  <c r="AW151" i="7" s="1"/>
  <c r="DE35" i="22"/>
  <c r="AU77" i="7" s="1"/>
  <c r="AU342" i="7" s="1"/>
  <c r="FU33" i="22"/>
  <c r="FU24" i="22"/>
  <c r="FU21" i="22"/>
  <c r="FU23" i="22"/>
  <c r="FU25" i="22"/>
  <c r="FU15" i="22"/>
  <c r="FU12" i="22"/>
  <c r="FU11" i="22"/>
  <c r="FU13" i="22"/>
  <c r="FU7" i="22"/>
  <c r="FU16" i="22"/>
  <c r="FU14" i="22"/>
  <c r="FU10" i="22"/>
  <c r="FU38" i="22" s="1"/>
  <c r="AL28" i="6" s="1"/>
  <c r="FU9" i="22"/>
  <c r="FU18" i="22"/>
  <c r="FU8" i="22"/>
  <c r="FU36" i="22" s="1"/>
  <c r="AL26" i="6" s="1"/>
  <c r="FU22" i="22"/>
  <c r="FU20" i="22"/>
  <c r="FU6" i="22"/>
  <c r="FU17" i="22"/>
  <c r="FU19" i="22"/>
  <c r="AU344" i="7"/>
  <c r="DC64" i="22"/>
  <c r="AR258" i="7"/>
  <c r="AR295" i="7" s="1"/>
  <c r="FQ40" i="22"/>
  <c r="FQ41" i="22" s="1"/>
  <c r="AS354" i="7"/>
  <c r="FR40" i="22"/>
  <c r="FR41" i="22" s="1"/>
  <c r="AT354" i="7"/>
  <c r="FQ64" i="22"/>
  <c r="FR64" i="22" s="1"/>
  <c r="AV102" i="7"/>
  <c r="CZ59" i="21"/>
  <c r="AV78" i="7"/>
  <c r="AM59" i="21"/>
  <c r="DA47" i="21"/>
  <c r="DB47" i="21" s="1"/>
  <c r="DH33" i="22"/>
  <c r="FV4" i="22"/>
  <c r="DA41" i="21"/>
  <c r="FO41" i="21" s="1"/>
  <c r="DG11" i="22"/>
  <c r="FS26" i="22"/>
  <c r="FS27" i="22" s="1"/>
  <c r="FS34" i="22" s="1"/>
  <c r="AJ24" i="6" s="1"/>
  <c r="AJ241" i="6" s="1"/>
  <c r="AU110" i="7"/>
  <c r="AU119" i="7" s="1"/>
  <c r="AS49" i="22"/>
  <c r="AW170" i="7" s="1"/>
  <c r="AW179" i="7" s="1"/>
  <c r="AR57" i="22"/>
  <c r="AV158" i="7" s="1"/>
  <c r="BK39" i="86"/>
  <c r="AV30" i="7"/>
  <c r="FT26" i="22"/>
  <c r="FT35" i="22" s="1"/>
  <c r="FN59" i="21"/>
  <c r="DE29" i="22"/>
  <c r="DE62" i="22" s="1"/>
  <c r="AS26" i="22"/>
  <c r="AS27" i="22" s="1"/>
  <c r="AM67" i="21"/>
  <c r="AU304" i="7" s="1"/>
  <c r="AX242" i="7"/>
  <c r="AY242" i="7" s="1"/>
  <c r="AT24" i="22"/>
  <c r="DH24" i="22" s="1"/>
  <c r="AT22" i="22"/>
  <c r="DH22" i="22" s="1"/>
  <c r="AT25" i="22"/>
  <c r="DH25" i="22" s="1"/>
  <c r="AT23" i="22"/>
  <c r="DH23" i="22" s="1"/>
  <c r="AT20" i="22"/>
  <c r="DH20" i="22" s="1"/>
  <c r="AT19" i="22"/>
  <c r="AT14" i="22"/>
  <c r="AT21" i="22"/>
  <c r="AT17" i="22"/>
  <c r="DH17" i="22" s="1"/>
  <c r="AT15" i="22"/>
  <c r="DH15" i="22" s="1"/>
  <c r="AT16" i="22"/>
  <c r="DH16" i="22" s="1"/>
  <c r="AT9" i="22"/>
  <c r="AT18" i="22"/>
  <c r="DH18" i="22" s="1"/>
  <c r="AT7" i="22"/>
  <c r="AT12" i="22"/>
  <c r="AT6" i="22"/>
  <c r="AT44" i="22" s="1"/>
  <c r="AT11" i="22"/>
  <c r="DH11" i="22" s="1"/>
  <c r="AT10" i="22"/>
  <c r="AT48" i="22" s="1"/>
  <c r="AT8" i="22"/>
  <c r="AT13" i="22"/>
  <c r="DH13" i="22" s="1"/>
  <c r="BL72" i="84"/>
  <c r="BL54" i="80"/>
  <c r="BI317" i="7"/>
  <c r="BJ270" i="7"/>
  <c r="AT351" i="7"/>
  <c r="AV97" i="80" s="1"/>
  <c r="FO49" i="21"/>
  <c r="FO61" i="21" s="1"/>
  <c r="AM68" i="21"/>
  <c r="AU305" i="7" s="1"/>
  <c r="AV20" i="80"/>
  <c r="AM61" i="21"/>
  <c r="AN43" i="21"/>
  <c r="DB43" i="21" s="1"/>
  <c r="FP43" i="21" s="1"/>
  <c r="BH18" i="86"/>
  <c r="AV182" i="7"/>
  <c r="AV181" i="7"/>
  <c r="AU158" i="7"/>
  <c r="AU157" i="7"/>
  <c r="AQ59" i="22"/>
  <c r="AU86" i="7"/>
  <c r="AU85" i="7"/>
  <c r="AV110" i="7"/>
  <c r="AV109" i="7"/>
  <c r="AT350" i="7"/>
  <c r="AV96" i="80" s="1"/>
  <c r="AU92" i="80"/>
  <c r="FO57" i="21"/>
  <c r="AN49" i="21"/>
  <c r="DB49" i="21" s="1"/>
  <c r="BK42" i="86"/>
  <c r="AV152" i="7"/>
  <c r="AV155" i="7"/>
  <c r="AV154" i="7"/>
  <c r="AV156" i="7"/>
  <c r="AV153" i="7"/>
  <c r="AT346" i="7"/>
  <c r="AU152" i="7"/>
  <c r="AU155" i="7"/>
  <c r="AU154" i="7"/>
  <c r="AU156" i="7"/>
  <c r="AU153" i="7"/>
  <c r="AV37" i="84"/>
  <c r="AV104" i="7"/>
  <c r="AV107" i="7"/>
  <c r="AV105" i="7"/>
  <c r="AV106" i="7"/>
  <c r="AV108" i="7"/>
  <c r="AV36" i="84"/>
  <c r="AT167" i="7"/>
  <c r="AU80" i="7"/>
  <c r="AU83" i="7"/>
  <c r="AU82" i="7"/>
  <c r="AU81" i="7"/>
  <c r="AU84" i="7"/>
  <c r="AV22" i="80"/>
  <c r="AT349" i="7"/>
  <c r="AV95" i="80" s="1"/>
  <c r="AV21" i="80"/>
  <c r="AT347" i="7"/>
  <c r="AV93" i="80" s="1"/>
  <c r="AV33" i="84"/>
  <c r="AS30" i="22"/>
  <c r="AS37" i="22"/>
  <c r="AW124" i="7" s="1"/>
  <c r="AW127" i="7" s="1"/>
  <c r="AV341" i="7"/>
  <c r="DG9" i="22"/>
  <c r="DG26" i="22" s="1"/>
  <c r="DG27" i="22" s="1"/>
  <c r="AN39" i="21"/>
  <c r="DB39" i="21" s="1"/>
  <c r="FP39" i="21" s="1"/>
  <c r="DA57" i="21"/>
  <c r="AK95" i="15"/>
  <c r="AK100" i="15" s="1"/>
  <c r="AV36" i="7" s="1"/>
  <c r="AN45" i="21"/>
  <c r="DB45" i="21" s="1"/>
  <c r="FP45" i="21" s="1"/>
  <c r="AV150" i="7"/>
  <c r="AR53" i="22"/>
  <c r="AS47" i="22"/>
  <c r="AW122" i="7" s="1"/>
  <c r="DH14" i="22"/>
  <c r="DH21" i="22"/>
  <c r="DH19" i="22"/>
  <c r="DH12" i="22"/>
  <c r="FM44" i="21"/>
  <c r="FM62" i="21" s="1"/>
  <c r="CY62" i="21"/>
  <c r="CZ44" i="21"/>
  <c r="DE66" i="21"/>
  <c r="DE56" i="21"/>
  <c r="FT5" i="21"/>
  <c r="AR66" i="21"/>
  <c r="AR56" i="21"/>
  <c r="FS66" i="21"/>
  <c r="FS56" i="21"/>
  <c r="AW88" i="80"/>
  <c r="BI32" i="86"/>
  <c r="BJ32" i="86" s="1"/>
  <c r="BF14" i="86"/>
  <c r="AW146" i="7"/>
  <c r="AW98" i="7"/>
  <c r="BJ40" i="86"/>
  <c r="BI43" i="86"/>
  <c r="AV74" i="7"/>
  <c r="BK40" i="86"/>
  <c r="FO60" i="21"/>
  <c r="AX306" i="7"/>
  <c r="AW91" i="84"/>
  <c r="AV321" i="7"/>
  <c r="AX91" i="84" s="1"/>
  <c r="AX105" i="80"/>
  <c r="AX86" i="80"/>
  <c r="BK32" i="86" s="1"/>
  <c r="BK85" i="80"/>
  <c r="AU91" i="80"/>
  <c r="AW174" i="7"/>
  <c r="AW175" i="7"/>
  <c r="AW102" i="7"/>
  <c r="AW103" i="7"/>
  <c r="AY301" i="7"/>
  <c r="AY240" i="7"/>
  <c r="AL75" i="21"/>
  <c r="AL76" i="21" s="1"/>
  <c r="AT305" i="7"/>
  <c r="AV104" i="80" s="1"/>
  <c r="AY241" i="7"/>
  <c r="AX245" i="7"/>
  <c r="AW31" i="84"/>
  <c r="AV223" i="7"/>
  <c r="AU225" i="7"/>
  <c r="AU226" i="7" s="1"/>
  <c r="AV221" i="7"/>
  <c r="AV222" i="7"/>
  <c r="AX41" i="84"/>
  <c r="AV224" i="7"/>
  <c r="L89" i="84"/>
  <c r="L71" i="80"/>
  <c r="M89" i="84"/>
  <c r="M71" i="80"/>
  <c r="N89" i="84"/>
  <c r="N71" i="80"/>
  <c r="K89" i="84"/>
  <c r="K71" i="80"/>
  <c r="O89" i="84"/>
  <c r="O71" i="80"/>
  <c r="AO47" i="21"/>
  <c r="AN46" i="21"/>
  <c r="AN40" i="21"/>
  <c r="AO49" i="21"/>
  <c r="AO43" i="21"/>
  <c r="AN59" i="21"/>
  <c r="BL75" i="84"/>
  <c r="AV21" i="84"/>
  <c r="BL56" i="80"/>
  <c r="BL74" i="84"/>
  <c r="BI318" i="7"/>
  <c r="BL55" i="80"/>
  <c r="BJ316" i="7"/>
  <c r="BM53" i="80"/>
  <c r="BK269" i="7"/>
  <c r="BN71" i="84" s="1"/>
  <c r="AJ96" i="15"/>
  <c r="AU32" i="7" s="1"/>
  <c r="AI99" i="15"/>
  <c r="AT35" i="7" s="1"/>
  <c r="AI98" i="15"/>
  <c r="AT34" i="7" s="1"/>
  <c r="AM51" i="21"/>
  <c r="AM53" i="21" s="1"/>
  <c r="AM58" i="21"/>
  <c r="BB3" i="15"/>
  <c r="BA186" i="15"/>
  <c r="BA70" i="15"/>
  <c r="BA26" i="15"/>
  <c r="BA250" i="15"/>
  <c r="BA122" i="15"/>
  <c r="BA48" i="15"/>
  <c r="AQ71" i="21"/>
  <c r="DE7" i="21"/>
  <c r="DE71" i="21" s="1"/>
  <c r="DD71" i="21"/>
  <c r="FQ71" i="21"/>
  <c r="AQ70" i="21"/>
  <c r="FR9" i="21"/>
  <c r="DD70" i="21"/>
  <c r="FQ70" i="21"/>
  <c r="FR13" i="21"/>
  <c r="DD69" i="21"/>
  <c r="FQ21" i="21"/>
  <c r="FR14" i="21"/>
  <c r="FR72" i="21" s="1"/>
  <c r="DD72" i="21"/>
  <c r="FR16" i="21"/>
  <c r="FR74" i="21" s="1"/>
  <c r="DD74" i="21"/>
  <c r="DE15" i="21"/>
  <c r="DE73" i="21" s="1"/>
  <c r="DE19" i="21"/>
  <c r="FS19" i="21" s="1"/>
  <c r="FR15" i="21"/>
  <c r="FR73" i="21" s="1"/>
  <c r="DE12" i="21"/>
  <c r="FS12" i="21" s="1"/>
  <c r="DE8" i="21"/>
  <c r="FS8" i="21" s="1"/>
  <c r="DE13" i="21"/>
  <c r="DE14" i="21"/>
  <c r="FS20" i="21"/>
  <c r="DE18" i="21"/>
  <c r="FS18" i="21" s="1"/>
  <c r="DE10" i="21"/>
  <c r="FS10" i="21" s="1"/>
  <c r="DE9" i="21"/>
  <c r="FR7" i="21"/>
  <c r="FR71" i="21" s="1"/>
  <c r="DE11" i="21"/>
  <c r="FS11" i="21" s="1"/>
  <c r="DE16" i="21"/>
  <c r="DE17" i="21"/>
  <c r="FS17" i="21" s="1"/>
  <c r="AQ21" i="21"/>
  <c r="AR18" i="21"/>
  <c r="AR15" i="21"/>
  <c r="AR73" i="21" s="1"/>
  <c r="AR20" i="21"/>
  <c r="AR17" i="21"/>
  <c r="AR19" i="21"/>
  <c r="AR16" i="21"/>
  <c r="AR74" i="21" s="1"/>
  <c r="AZ302" i="7" s="1"/>
  <c r="AR12" i="21"/>
  <c r="AR9" i="21"/>
  <c r="AR7" i="21"/>
  <c r="AR11" i="21"/>
  <c r="AR13" i="21"/>
  <c r="AR69" i="21" s="1"/>
  <c r="AZ303" i="7" s="1"/>
  <c r="AR8" i="21"/>
  <c r="AR10" i="21"/>
  <c r="AR14" i="21"/>
  <c r="AR72" i="21" s="1"/>
  <c r="DF24" i="21"/>
  <c r="FT24" i="21"/>
  <c r="DA60" i="21"/>
  <c r="DD21" i="21"/>
  <c r="AS5" i="21"/>
  <c r="DF5" i="21"/>
  <c r="DA61" i="21"/>
  <c r="AS37" i="21"/>
  <c r="FU37" i="21" s="1"/>
  <c r="DF37" i="21"/>
  <c r="AS24" i="21"/>
  <c r="AV344" i="7"/>
  <c r="AT47" i="22"/>
  <c r="AX122" i="7" s="1"/>
  <c r="AS57" i="22"/>
  <c r="AU339" i="7"/>
  <c r="AT345" i="7"/>
  <c r="AR50" i="22"/>
  <c r="AX296" i="7"/>
  <c r="AX292" i="7"/>
  <c r="BI319" i="7"/>
  <c r="AW312" i="7"/>
  <c r="BJ273" i="7"/>
  <c r="BM57" i="80" s="1"/>
  <c r="BI320" i="7"/>
  <c r="BJ271" i="7"/>
  <c r="BM73" i="84" s="1"/>
  <c r="AQ40" i="22"/>
  <c r="AQ41" i="22" s="1"/>
  <c r="DE34" i="22"/>
  <c r="AJ97" i="15" s="1"/>
  <c r="AU33" i="7" s="1"/>
  <c r="AR34" i="22"/>
  <c r="DD40" i="22"/>
  <c r="DD41" i="22" s="1"/>
  <c r="AR54" i="22"/>
  <c r="AP4" i="6"/>
  <c r="AO87" i="6"/>
  <c r="AV4" i="22"/>
  <c r="BP56" i="86" s="1"/>
  <c r="AU3" i="22"/>
  <c r="AU52" i="22"/>
  <c r="DI4" i="22"/>
  <c r="AU43" i="22"/>
  <c r="AU33" i="22"/>
  <c r="AY4" i="7"/>
  <c r="AY5" i="7"/>
  <c r="AZ6" i="7"/>
  <c r="AW32" i="84" l="1"/>
  <c r="AW33" i="84" s="1"/>
  <c r="AR70" i="21"/>
  <c r="AT26" i="22"/>
  <c r="AT27" i="22" s="1"/>
  <c r="AT46" i="22"/>
  <c r="AS55" i="22"/>
  <c r="AO39" i="21"/>
  <c r="DC39" i="21" s="1"/>
  <c r="FQ39" i="21" s="1"/>
  <c r="AO45" i="21"/>
  <c r="DC45" i="21" s="1"/>
  <c r="FQ45" i="21" s="1"/>
  <c r="AL95" i="15"/>
  <c r="AL103" i="15" s="1"/>
  <c r="AW39" i="7" s="1"/>
  <c r="AS53" i="22"/>
  <c r="AL106" i="15" s="1"/>
  <c r="AW42" i="7" s="1"/>
  <c r="AX31" i="84"/>
  <c r="AK93" i="6"/>
  <c r="FO47" i="21"/>
  <c r="AS58" i="22"/>
  <c r="BL42" i="86"/>
  <c r="AN60" i="21"/>
  <c r="AV133" i="7"/>
  <c r="AX32" i="84" s="1"/>
  <c r="AI176" i="6"/>
  <c r="AJ173" i="6" s="1"/>
  <c r="FP48" i="21"/>
  <c r="AW150" i="7"/>
  <c r="DB42" i="21"/>
  <c r="FP42" i="21" s="1"/>
  <c r="AW30" i="7"/>
  <c r="DF35" i="22"/>
  <c r="AV77" i="7" s="1"/>
  <c r="AV342" i="7" s="1"/>
  <c r="AS45" i="22"/>
  <c r="AW74" i="7" s="1"/>
  <c r="DH7" i="22"/>
  <c r="AS29" i="22"/>
  <c r="FU39" i="22"/>
  <c r="AL29" i="6" s="1"/>
  <c r="AL276" i="6" s="1"/>
  <c r="AW185" i="7" s="1"/>
  <c r="AV157" i="7"/>
  <c r="AV167" i="7" s="1"/>
  <c r="DF29" i="22"/>
  <c r="DF62" i="22" s="1"/>
  <c r="AJ174" i="6"/>
  <c r="AK169" i="6"/>
  <c r="AK175" i="6" s="1"/>
  <c r="AK25" i="6"/>
  <c r="AK248" i="6" s="1"/>
  <c r="AV89" i="7" s="1"/>
  <c r="AV354" i="7" s="1"/>
  <c r="AL269" i="6"/>
  <c r="AW161" i="7" s="1"/>
  <c r="AL92" i="6"/>
  <c r="AL198" i="6" s="1"/>
  <c r="AK189" i="6"/>
  <c r="AK195" i="6" s="1"/>
  <c r="AJ194" i="6"/>
  <c r="AJ196" i="6" s="1"/>
  <c r="AK193" i="6" s="1"/>
  <c r="AJ203" i="6"/>
  <c r="AL210" i="6" s="1"/>
  <c r="AJ202" i="6"/>
  <c r="AL255" i="6"/>
  <c r="AW113" i="7" s="1"/>
  <c r="AL90" i="6"/>
  <c r="AL158" i="6" s="1"/>
  <c r="AK203" i="6"/>
  <c r="AM210" i="6" s="1"/>
  <c r="AK202" i="6"/>
  <c r="DG29" i="22"/>
  <c r="DG62" i="22" s="1"/>
  <c r="AK183" i="6"/>
  <c r="AM190" i="6" s="1"/>
  <c r="AK182" i="6"/>
  <c r="AK163" i="6"/>
  <c r="AM170" i="6" s="1"/>
  <c r="AK162" i="6"/>
  <c r="DG39" i="22"/>
  <c r="AW173" i="7" s="1"/>
  <c r="AO44" i="21"/>
  <c r="DG38" i="22"/>
  <c r="AW149" i="7" s="1"/>
  <c r="AT39" i="22"/>
  <c r="AX172" i="7" s="1"/>
  <c r="AX175" i="7" s="1"/>
  <c r="AV343" i="7"/>
  <c r="AT49" i="22"/>
  <c r="AX170" i="7" s="1"/>
  <c r="AX176" i="7" s="1"/>
  <c r="DH6" i="22"/>
  <c r="FV33" i="22"/>
  <c r="FV18" i="22"/>
  <c r="FV23" i="22"/>
  <c r="FV20" i="22"/>
  <c r="FV22" i="22"/>
  <c r="FV24" i="22"/>
  <c r="FV15" i="22"/>
  <c r="FV25" i="22"/>
  <c r="FV12" i="22"/>
  <c r="FV21" i="22"/>
  <c r="FV16" i="22"/>
  <c r="FV19" i="22"/>
  <c r="FV17" i="22"/>
  <c r="FV9" i="22"/>
  <c r="FV14" i="22"/>
  <c r="FV10" i="22"/>
  <c r="FV11" i="22"/>
  <c r="FV6" i="22"/>
  <c r="FV7" i="22"/>
  <c r="FV13" i="22"/>
  <c r="FV8" i="22"/>
  <c r="DD64" i="22"/>
  <c r="AS258" i="7"/>
  <c r="AS295" i="7" s="1"/>
  <c r="FS29" i="22"/>
  <c r="FS62" i="22" s="1"/>
  <c r="FT63" i="22" s="1"/>
  <c r="FS35" i="22"/>
  <c r="AW27" i="84"/>
  <c r="AW180" i="7"/>
  <c r="AM75" i="21"/>
  <c r="AM76" i="21" s="1"/>
  <c r="AW104" i="80"/>
  <c r="FO59" i="21"/>
  <c r="DB41" i="21"/>
  <c r="FP41" i="21" s="1"/>
  <c r="DA59" i="21"/>
  <c r="AT35" i="22"/>
  <c r="AX76" i="7" s="1"/>
  <c r="AX78" i="7" s="1"/>
  <c r="BM39" i="86"/>
  <c r="BN39" i="86" s="1"/>
  <c r="AX30" i="7"/>
  <c r="DH10" i="22"/>
  <c r="AO50" i="21"/>
  <c r="DC50" i="21" s="1"/>
  <c r="AW178" i="7"/>
  <c r="AW176" i="7"/>
  <c r="FT27" i="22"/>
  <c r="FT34" i="22" s="1"/>
  <c r="AK24" i="6" s="1"/>
  <c r="AK241" i="6" s="1"/>
  <c r="BK43" i="86"/>
  <c r="BK55" i="86" s="1"/>
  <c r="DG37" i="22"/>
  <c r="AW125" i="7" s="1"/>
  <c r="AU351" i="7"/>
  <c r="AW97" i="80" s="1"/>
  <c r="AW177" i="7"/>
  <c r="FU26" i="22"/>
  <c r="FU27" i="22" s="1"/>
  <c r="FU34" i="22" s="1"/>
  <c r="AL24" i="6" s="1"/>
  <c r="AL241" i="6" s="1"/>
  <c r="DI33" i="22"/>
  <c r="FW4" i="22"/>
  <c r="AT38" i="22"/>
  <c r="AX148" i="7" s="1"/>
  <c r="AX151" i="7" s="1"/>
  <c r="DH8" i="22"/>
  <c r="AT36" i="22"/>
  <c r="AX100" i="7" s="1"/>
  <c r="AX102" i="7" s="1"/>
  <c r="FP57" i="21"/>
  <c r="AS35" i="22"/>
  <c r="AW76" i="7" s="1"/>
  <c r="AW341" i="7" s="1"/>
  <c r="AM63" i="21"/>
  <c r="AM64" i="21" s="1"/>
  <c r="FS15" i="21"/>
  <c r="FS73" i="21" s="1"/>
  <c r="FS7" i="21"/>
  <c r="FR69" i="21"/>
  <c r="AU25" i="22"/>
  <c r="AU23" i="22"/>
  <c r="AU24" i="22"/>
  <c r="DI24" i="22" s="1"/>
  <c r="AU22" i="22"/>
  <c r="DI22" i="22" s="1"/>
  <c r="AU18" i="22"/>
  <c r="AU16" i="22"/>
  <c r="DI16" i="22" s="1"/>
  <c r="AU14" i="22"/>
  <c r="AU19" i="22"/>
  <c r="DI19" i="22" s="1"/>
  <c r="AU17" i="22"/>
  <c r="AU15" i="22"/>
  <c r="DI15" i="22" s="1"/>
  <c r="AU21" i="22"/>
  <c r="DI21" i="22" s="1"/>
  <c r="AU13" i="22"/>
  <c r="DI13" i="22" s="1"/>
  <c r="AU11" i="22"/>
  <c r="DI11" i="22" s="1"/>
  <c r="AU20" i="22"/>
  <c r="DI20" i="22" s="1"/>
  <c r="AU7" i="22"/>
  <c r="AU6" i="22"/>
  <c r="DI6" i="22" s="1"/>
  <c r="AU12" i="22"/>
  <c r="DI12" i="22" s="1"/>
  <c r="AU10" i="22"/>
  <c r="AU38" i="22" s="1"/>
  <c r="AY148" i="7" s="1"/>
  <c r="AU8" i="22"/>
  <c r="AU9" i="22"/>
  <c r="DI9" i="22" s="1"/>
  <c r="BM72" i="84"/>
  <c r="BM54" i="80"/>
  <c r="BJ317" i="7"/>
  <c r="BK270" i="7"/>
  <c r="AX36" i="84"/>
  <c r="BK20" i="86" s="1"/>
  <c r="AV143" i="7"/>
  <c r="DC49" i="21"/>
  <c r="FQ49" i="21" s="1"/>
  <c r="FP49" i="21"/>
  <c r="FP61" i="21" s="1"/>
  <c r="AN68" i="21"/>
  <c r="AV305" i="7" s="1"/>
  <c r="AU350" i="7"/>
  <c r="AW96" i="80" s="1"/>
  <c r="AN61" i="21"/>
  <c r="AW219" i="7"/>
  <c r="AK106" i="15"/>
  <c r="AV42" i="7" s="1"/>
  <c r="AK105" i="15"/>
  <c r="AV41" i="7" s="1"/>
  <c r="AW182" i="7"/>
  <c r="AW181" i="7"/>
  <c r="AV86" i="7"/>
  <c r="AV351" i="7" s="1"/>
  <c r="AV85" i="7"/>
  <c r="AW20" i="80"/>
  <c r="AW158" i="7"/>
  <c r="AW157" i="7"/>
  <c r="AV219" i="7"/>
  <c r="AK103" i="15"/>
  <c r="AV39" i="7" s="1"/>
  <c r="AK104" i="15"/>
  <c r="AV40" i="7" s="1"/>
  <c r="AK102" i="15"/>
  <c r="AV38" i="7" s="1"/>
  <c r="AK101" i="15"/>
  <c r="AV37" i="7" s="1"/>
  <c r="AW110" i="7"/>
  <c r="AW109" i="7"/>
  <c r="AV92" i="80"/>
  <c r="AU348" i="7"/>
  <c r="AW94" i="80" s="1"/>
  <c r="AV119" i="7"/>
  <c r="AW37" i="84"/>
  <c r="AX26" i="84"/>
  <c r="BK17" i="86" s="1"/>
  <c r="AX128" i="7"/>
  <c r="AX129" i="7"/>
  <c r="AX132" i="7"/>
  <c r="AX130" i="7"/>
  <c r="AX131" i="7"/>
  <c r="AW21" i="80"/>
  <c r="AU347" i="7"/>
  <c r="AW93" i="80" s="1"/>
  <c r="AW128" i="7"/>
  <c r="AW132" i="7"/>
  <c r="AW130" i="7"/>
  <c r="AW131" i="7"/>
  <c r="AW129" i="7"/>
  <c r="AV38" i="84"/>
  <c r="BH20" i="86"/>
  <c r="AW104" i="7"/>
  <c r="AY26" i="84" s="1"/>
  <c r="AW107" i="7"/>
  <c r="AW105" i="7"/>
  <c r="AW106" i="7"/>
  <c r="AW108" i="7"/>
  <c r="AW22" i="80"/>
  <c r="AU349" i="7"/>
  <c r="AW95" i="80" s="1"/>
  <c r="AV80" i="7"/>
  <c r="AV83" i="7"/>
  <c r="AV348" i="7" s="1"/>
  <c r="AV84" i="7"/>
  <c r="AV82" i="7"/>
  <c r="AV81" i="7"/>
  <c r="AW152" i="7"/>
  <c r="AW154" i="7"/>
  <c r="AW156" i="7"/>
  <c r="AW153" i="7"/>
  <c r="AW155" i="7"/>
  <c r="AU346" i="7"/>
  <c r="AX27" i="84"/>
  <c r="AW36" i="84"/>
  <c r="AU167" i="7"/>
  <c r="AW126" i="7"/>
  <c r="AS56" i="22"/>
  <c r="BL41" i="86"/>
  <c r="AN57" i="21"/>
  <c r="DB57" i="21"/>
  <c r="AO42" i="21"/>
  <c r="AO48" i="21"/>
  <c r="DC48" i="21" s="1"/>
  <c r="FQ48" i="21" s="1"/>
  <c r="AT30" i="22"/>
  <c r="DH9" i="22"/>
  <c r="AT37" i="22"/>
  <c r="AX124" i="7" s="1"/>
  <c r="AX127" i="7" s="1"/>
  <c r="DI25" i="22"/>
  <c r="DI23" i="22"/>
  <c r="DI18" i="22"/>
  <c r="DI17" i="22"/>
  <c r="DI14" i="22"/>
  <c r="FN44" i="21"/>
  <c r="FN62" i="21" s="1"/>
  <c r="DA44" i="21"/>
  <c r="CZ62" i="21"/>
  <c r="DF56" i="21"/>
  <c r="DF66" i="21"/>
  <c r="FU5" i="21"/>
  <c r="AS66" i="21"/>
  <c r="AS56" i="21"/>
  <c r="FT66" i="21"/>
  <c r="FT56" i="21"/>
  <c r="AX73" i="80"/>
  <c r="AV220" i="7"/>
  <c r="BI55" i="86"/>
  <c r="BJ43" i="86"/>
  <c r="AX146" i="7"/>
  <c r="AX98" i="7"/>
  <c r="BM41" i="86"/>
  <c r="BN41" i="86" s="1"/>
  <c r="BH14" i="86"/>
  <c r="BI17" i="86"/>
  <c r="BJ17" i="86" s="1"/>
  <c r="AY306" i="7"/>
  <c r="AV91" i="80"/>
  <c r="AW321" i="7"/>
  <c r="AY73" i="80" s="1"/>
  <c r="AY86" i="80"/>
  <c r="AY105" i="80"/>
  <c r="AX88" i="80"/>
  <c r="BL85" i="80"/>
  <c r="AY245" i="7"/>
  <c r="AZ241" i="7"/>
  <c r="AZ301" i="7"/>
  <c r="AZ240" i="7"/>
  <c r="AZ242" i="7"/>
  <c r="Q89" i="84"/>
  <c r="AW222" i="7"/>
  <c r="AW221" i="7"/>
  <c r="AW223" i="7"/>
  <c r="AW224" i="7"/>
  <c r="AP47" i="21"/>
  <c r="AP41" i="21"/>
  <c r="AP45" i="21"/>
  <c r="AP39" i="21"/>
  <c r="AP48" i="21"/>
  <c r="AP42" i="21"/>
  <c r="AP49" i="21"/>
  <c r="AP43" i="21"/>
  <c r="AW21" i="84"/>
  <c r="AO59" i="21"/>
  <c r="BM56" i="80"/>
  <c r="BM74" i="84"/>
  <c r="BM75" i="84"/>
  <c r="BK316" i="7"/>
  <c r="BN53" i="80"/>
  <c r="BL269" i="7"/>
  <c r="BO71" i="84" s="1"/>
  <c r="BJ318" i="7"/>
  <c r="BM55" i="80"/>
  <c r="AN58" i="21"/>
  <c r="AO61" i="21"/>
  <c r="AN67" i="21"/>
  <c r="AN51" i="21"/>
  <c r="AN53" i="21" s="1"/>
  <c r="Q71" i="80"/>
  <c r="AJ99" i="15"/>
  <c r="AU35" i="7" s="1"/>
  <c r="AJ98" i="15"/>
  <c r="AU34" i="7" s="1"/>
  <c r="AK96" i="15"/>
  <c r="AV32" i="7" s="1"/>
  <c r="AM95" i="15"/>
  <c r="AO57" i="21"/>
  <c r="BC3" i="15"/>
  <c r="BB250" i="15"/>
  <c r="BB122" i="15"/>
  <c r="BB48" i="15"/>
  <c r="BB186" i="15"/>
  <c r="BB70" i="15"/>
  <c r="BB26" i="15"/>
  <c r="DC47" i="21"/>
  <c r="FP47" i="21"/>
  <c r="AR71" i="21"/>
  <c r="FS71" i="21"/>
  <c r="FS9" i="21"/>
  <c r="DE70" i="21"/>
  <c r="FR70" i="21"/>
  <c r="FS13" i="21"/>
  <c r="FS69" i="21" s="1"/>
  <c r="DE69" i="21"/>
  <c r="FS16" i="21"/>
  <c r="FS74" i="21" s="1"/>
  <c r="DE74" i="21"/>
  <c r="FS14" i="21"/>
  <c r="FS72" i="21" s="1"/>
  <c r="DE72" i="21"/>
  <c r="DF9" i="21"/>
  <c r="FR21" i="21"/>
  <c r="DF10" i="21"/>
  <c r="FT10" i="21" s="1"/>
  <c r="DF18" i="21"/>
  <c r="FT18" i="21" s="1"/>
  <c r="DF8" i="21"/>
  <c r="FT8" i="21" s="1"/>
  <c r="DF16" i="21"/>
  <c r="DF13" i="21"/>
  <c r="DF11" i="21"/>
  <c r="FT11" i="21" s="1"/>
  <c r="DF7" i="21"/>
  <c r="DF17" i="21"/>
  <c r="FT17" i="21" s="1"/>
  <c r="DF20" i="21"/>
  <c r="FT20" i="21" s="1"/>
  <c r="DF19" i="21"/>
  <c r="FT19" i="21" s="1"/>
  <c r="DF14" i="21"/>
  <c r="DF12" i="21"/>
  <c r="FT12" i="21" s="1"/>
  <c r="DF15" i="21"/>
  <c r="AS18" i="21"/>
  <c r="AS15" i="21"/>
  <c r="AS73" i="21" s="1"/>
  <c r="AS20" i="21"/>
  <c r="AS17" i="21"/>
  <c r="AS19" i="21"/>
  <c r="AS16" i="21"/>
  <c r="AS74" i="21" s="1"/>
  <c r="BA302" i="7" s="1"/>
  <c r="AS9" i="21"/>
  <c r="AS11" i="21"/>
  <c r="AS13" i="21"/>
  <c r="AS69" i="21" s="1"/>
  <c r="BA303" i="7" s="1"/>
  <c r="AS8" i="21"/>
  <c r="AS12" i="21"/>
  <c r="AS7" i="21"/>
  <c r="AS10" i="21"/>
  <c r="AS14" i="21"/>
  <c r="AS72" i="21" s="1"/>
  <c r="AR21" i="21"/>
  <c r="DG24" i="21"/>
  <c r="FU24" i="21"/>
  <c r="AT5" i="21"/>
  <c r="DG5" i="21"/>
  <c r="DB60" i="21"/>
  <c r="DE21" i="21"/>
  <c r="AT37" i="21"/>
  <c r="FV37" i="21" s="1"/>
  <c r="DG37" i="21"/>
  <c r="DB61" i="21"/>
  <c r="DC43" i="21"/>
  <c r="FQ43" i="21" s="1"/>
  <c r="AT24" i="21"/>
  <c r="AT29" i="22"/>
  <c r="DI7" i="22"/>
  <c r="AT56" i="22"/>
  <c r="AT57" i="22"/>
  <c r="AU48" i="22"/>
  <c r="AV339" i="7"/>
  <c r="AU345" i="7"/>
  <c r="AX312" i="7"/>
  <c r="AY292" i="7"/>
  <c r="BK273" i="7"/>
  <c r="BN57" i="80" s="1"/>
  <c r="BJ320" i="7"/>
  <c r="BJ319" i="7"/>
  <c r="AY296" i="7"/>
  <c r="BK271" i="7"/>
  <c r="BN73" i="84" s="1"/>
  <c r="DG35" i="22"/>
  <c r="AW77" i="7" s="1"/>
  <c r="AR59" i="22"/>
  <c r="AR40" i="22"/>
  <c r="AR41" i="22" s="1"/>
  <c r="DF34" i="22"/>
  <c r="AK97" i="15" s="1"/>
  <c r="AV33" i="7" s="1"/>
  <c r="AT45" i="22"/>
  <c r="AS34" i="22"/>
  <c r="DE40" i="22"/>
  <c r="DE41" i="22" s="1"/>
  <c r="AQ4" i="6"/>
  <c r="AP87" i="6"/>
  <c r="AT55" i="22"/>
  <c r="AW4" i="22"/>
  <c r="AV3" i="22"/>
  <c r="AV52" i="22"/>
  <c r="DJ4" i="22"/>
  <c r="AV43" i="22"/>
  <c r="AV33" i="22"/>
  <c r="DH39" i="22"/>
  <c r="AX173" i="7" s="1"/>
  <c r="AT53" i="22"/>
  <c r="AZ5" i="7"/>
  <c r="AZ4" i="7"/>
  <c r="BA6" i="7"/>
  <c r="BI18" i="86" l="1"/>
  <c r="BJ18" i="86" s="1"/>
  <c r="AL104" i="15"/>
  <c r="AW40" i="7" s="1"/>
  <c r="AL102" i="15"/>
  <c r="AW38" i="7" s="1"/>
  <c r="AL105" i="15"/>
  <c r="AW41" i="7" s="1"/>
  <c r="DH26" i="22"/>
  <c r="DH27" i="22" s="1"/>
  <c r="AL101" i="15"/>
  <c r="AW37" i="7" s="1"/>
  <c r="AL100" i="15"/>
  <c r="AW36" i="7" s="1"/>
  <c r="DI10" i="22"/>
  <c r="AU46" i="22"/>
  <c r="AQ41" i="21" s="1"/>
  <c r="DF70" i="21"/>
  <c r="AU26" i="22"/>
  <c r="AU27" i="22" s="1"/>
  <c r="AX33" i="84"/>
  <c r="AV350" i="7"/>
  <c r="AX96" i="80" s="1"/>
  <c r="FP60" i="21"/>
  <c r="AX103" i="7"/>
  <c r="FV39" i="22"/>
  <c r="AM29" i="6" s="1"/>
  <c r="AX180" i="7"/>
  <c r="AJ176" i="6"/>
  <c r="AK173" i="6" s="1"/>
  <c r="AO40" i="21"/>
  <c r="AO67" i="21" s="1"/>
  <c r="AS50" i="22"/>
  <c r="AS54" i="22"/>
  <c r="AW85" i="7" s="1"/>
  <c r="AO46" i="21"/>
  <c r="BL40" i="86"/>
  <c r="AV225" i="7"/>
  <c r="AV226" i="7" s="1"/>
  <c r="AY36" i="84"/>
  <c r="AX174" i="7"/>
  <c r="AZ41" i="84" s="1"/>
  <c r="DC42" i="21"/>
  <c r="FQ42" i="21" s="1"/>
  <c r="FQ60" i="21" s="1"/>
  <c r="FT9" i="21"/>
  <c r="AX37" i="84"/>
  <c r="AX38" i="84" s="1"/>
  <c r="AP44" i="21"/>
  <c r="AX177" i="7"/>
  <c r="BM42" i="86"/>
  <c r="BN42" i="86" s="1"/>
  <c r="DC41" i="21"/>
  <c r="FQ41" i="21" s="1"/>
  <c r="AP50" i="21"/>
  <c r="DD50" i="21" s="1"/>
  <c r="AX179" i="7"/>
  <c r="AL93" i="6"/>
  <c r="AX178" i="7"/>
  <c r="AT58" i="22"/>
  <c r="AX181" i="7" s="1"/>
  <c r="AJ25" i="6"/>
  <c r="AJ248" i="6" s="1"/>
  <c r="AU89" i="7" s="1"/>
  <c r="AU354" i="7" s="1"/>
  <c r="AM276" i="6"/>
  <c r="AX185" i="7" s="1"/>
  <c r="AM93" i="6"/>
  <c r="AL169" i="6"/>
  <c r="AL175" i="6" s="1"/>
  <c r="AK174" i="6"/>
  <c r="AY41" i="84"/>
  <c r="AJ214" i="6"/>
  <c r="AJ216" i="6" s="1"/>
  <c r="AK213" i="6" s="1"/>
  <c r="AK209" i="6"/>
  <c r="AK215" i="6" s="1"/>
  <c r="AL189" i="6"/>
  <c r="AL195" i="6" s="1"/>
  <c r="AK194" i="6"/>
  <c r="AK196" i="6" s="1"/>
  <c r="AL193" i="6" s="1"/>
  <c r="AL209" i="6"/>
  <c r="AL215" i="6" s="1"/>
  <c r="AK214" i="6"/>
  <c r="AL203" i="6"/>
  <c r="AN210" i="6" s="1"/>
  <c r="AL202" i="6"/>
  <c r="AL163" i="6"/>
  <c r="AN170" i="6" s="1"/>
  <c r="AL162" i="6"/>
  <c r="AX79" i="7"/>
  <c r="AX344" i="7" s="1"/>
  <c r="FS40" i="22"/>
  <c r="FS41" i="22" s="1"/>
  <c r="FP59" i="21"/>
  <c r="DB59" i="21"/>
  <c r="DI8" i="22"/>
  <c r="DI36" i="22" s="1"/>
  <c r="AY101" i="7" s="1"/>
  <c r="FQ57" i="21"/>
  <c r="FW33" i="22"/>
  <c r="FW23" i="22"/>
  <c r="FW20" i="22"/>
  <c r="FW25" i="22"/>
  <c r="FW17" i="22"/>
  <c r="FW19" i="22"/>
  <c r="FW12" i="22"/>
  <c r="FW21" i="22"/>
  <c r="FW16" i="22"/>
  <c r="FW18" i="22"/>
  <c r="FW14" i="22"/>
  <c r="FW13" i="22"/>
  <c r="FW24" i="22"/>
  <c r="FW10" i="22"/>
  <c r="FW38" i="22" s="1"/>
  <c r="AN28" i="6" s="1"/>
  <c r="FW9" i="22"/>
  <c r="FW37" i="22" s="1"/>
  <c r="AN27" i="6" s="1"/>
  <c r="FW11" i="22"/>
  <c r="FW22" i="22"/>
  <c r="FW7" i="22"/>
  <c r="FW6" i="22"/>
  <c r="FW15" i="22"/>
  <c r="FW8" i="22"/>
  <c r="FS64" i="22"/>
  <c r="AX150" i="7"/>
  <c r="DE64" i="22"/>
  <c r="AT258" i="7"/>
  <c r="AT295" i="7" s="1"/>
  <c r="AU36" i="22"/>
  <c r="AY100" i="7" s="1"/>
  <c r="AY103" i="7" s="1"/>
  <c r="FT40" i="22"/>
  <c r="FT29" i="22"/>
  <c r="FT62" i="22" s="1"/>
  <c r="FU63" i="22" s="1"/>
  <c r="AX94" i="80"/>
  <c r="AW28" i="84"/>
  <c r="BK18" i="86"/>
  <c r="FQ50" i="21"/>
  <c r="AO62" i="21"/>
  <c r="DD45" i="21"/>
  <c r="FR45" i="21" s="1"/>
  <c r="AU47" i="22"/>
  <c r="AY122" i="7" s="1"/>
  <c r="AY129" i="7" s="1"/>
  <c r="DD49" i="21"/>
  <c r="FR49" i="21" s="1"/>
  <c r="FU35" i="22"/>
  <c r="AL25" i="6" s="1"/>
  <c r="AL248" i="6" s="1"/>
  <c r="AW89" i="7" s="1"/>
  <c r="DI37" i="22"/>
  <c r="AY125" i="7" s="1"/>
  <c r="DH37" i="22"/>
  <c r="AX125" i="7" s="1"/>
  <c r="FV37" i="22"/>
  <c r="AM27" i="6" s="1"/>
  <c r="DI26" i="22"/>
  <c r="DI27" i="22" s="1"/>
  <c r="DJ33" i="22"/>
  <c r="FX4" i="22"/>
  <c r="DH29" i="22"/>
  <c r="DH62" i="22" s="1"/>
  <c r="DI38" i="22"/>
  <c r="AY149" i="7" s="1"/>
  <c r="FU37" i="22"/>
  <c r="AL27" i="6" s="1"/>
  <c r="FU29" i="22"/>
  <c r="FU62" i="22" s="1"/>
  <c r="FV63" i="22" s="1"/>
  <c r="FV26" i="22"/>
  <c r="FV27" i="22" s="1"/>
  <c r="FV34" i="22" s="1"/>
  <c r="AM24" i="6" s="1"/>
  <c r="AM241" i="6" s="1"/>
  <c r="DH35" i="22"/>
  <c r="AX77" i="7" s="1"/>
  <c r="AU37" i="22"/>
  <c r="AY124" i="7" s="1"/>
  <c r="AY127" i="7" s="1"/>
  <c r="DH38" i="22"/>
  <c r="AX149" i="7" s="1"/>
  <c r="FV38" i="22"/>
  <c r="AM28" i="6" s="1"/>
  <c r="DH36" i="22"/>
  <c r="AX101" i="7" s="1"/>
  <c r="FV36" i="22"/>
  <c r="AM26" i="6" s="1"/>
  <c r="AY31" i="84"/>
  <c r="BL17" i="86" s="1"/>
  <c r="AW79" i="7"/>
  <c r="AW344" i="7" s="1"/>
  <c r="AW78" i="7"/>
  <c r="AW343" i="7" s="1"/>
  <c r="BL43" i="86"/>
  <c r="DG19" i="21"/>
  <c r="FU19" i="21" s="1"/>
  <c r="GV19" i="21" s="1"/>
  <c r="AV25" i="22"/>
  <c r="DJ25" i="22" s="1"/>
  <c r="AV23" i="22"/>
  <c r="DJ23" i="22" s="1"/>
  <c r="AV21" i="22"/>
  <c r="DJ21" i="22" s="1"/>
  <c r="AV14" i="22"/>
  <c r="DJ14" i="22" s="1"/>
  <c r="AV22" i="22"/>
  <c r="DJ22" i="22" s="1"/>
  <c r="AV17" i="22"/>
  <c r="DJ17" i="22" s="1"/>
  <c r="AV13" i="22"/>
  <c r="DJ13" i="22" s="1"/>
  <c r="AV11" i="22"/>
  <c r="AV9" i="22"/>
  <c r="DJ9" i="22" s="1"/>
  <c r="AV7" i="22"/>
  <c r="AV20" i="22"/>
  <c r="AV15" i="22"/>
  <c r="AV18" i="22"/>
  <c r="AV19" i="22"/>
  <c r="DJ19" i="22" s="1"/>
  <c r="AV16" i="22"/>
  <c r="AV10" i="22"/>
  <c r="DJ10" i="22" s="1"/>
  <c r="AV24" i="22"/>
  <c r="DJ24" i="22" s="1"/>
  <c r="AV8" i="22"/>
  <c r="DJ8" i="22" s="1"/>
  <c r="AV12" i="22"/>
  <c r="DJ12" i="22" s="1"/>
  <c r="AV6" i="22"/>
  <c r="AV44" i="22" s="1"/>
  <c r="BN54" i="80"/>
  <c r="BN72" i="84"/>
  <c r="BL270" i="7"/>
  <c r="BK317" i="7"/>
  <c r="AX341" i="7"/>
  <c r="AN63" i="21"/>
  <c r="AN64" i="21" s="1"/>
  <c r="AX97" i="80"/>
  <c r="AX28" i="84"/>
  <c r="AX134" i="7"/>
  <c r="AX133" i="7"/>
  <c r="AX219" i="7"/>
  <c r="AM103" i="15"/>
  <c r="AX39" i="7" s="1"/>
  <c r="AM102" i="15"/>
  <c r="AX38" i="7" s="1"/>
  <c r="AM104" i="15"/>
  <c r="AX40" i="7" s="1"/>
  <c r="AM101" i="15"/>
  <c r="AX37" i="7" s="1"/>
  <c r="AX182" i="7"/>
  <c r="AX110" i="7"/>
  <c r="AX109" i="7"/>
  <c r="AW134" i="7"/>
  <c r="AW133" i="7"/>
  <c r="AM106" i="15"/>
  <c r="AX42" i="7" s="1"/>
  <c r="AM105" i="15"/>
  <c r="AX41" i="7" s="1"/>
  <c r="AW86" i="7"/>
  <c r="AX157" i="7"/>
  <c r="AX158" i="7"/>
  <c r="AW92" i="80"/>
  <c r="AY91" i="84"/>
  <c r="AW80" i="7"/>
  <c r="AW345" i="7" s="1"/>
  <c r="AW82" i="7"/>
  <c r="AW84" i="7"/>
  <c r="AW83" i="7"/>
  <c r="AW348" i="7" s="1"/>
  <c r="AY94" i="80" s="1"/>
  <c r="AW81" i="7"/>
  <c r="AY37" i="84"/>
  <c r="AW38" i="84"/>
  <c r="BI20" i="86"/>
  <c r="BJ20" i="86" s="1"/>
  <c r="AX152" i="7"/>
  <c r="AX154" i="7"/>
  <c r="AX156" i="7"/>
  <c r="AX153" i="7"/>
  <c r="AX155" i="7"/>
  <c r="AV346" i="7"/>
  <c r="AX104" i="7"/>
  <c r="AX106" i="7"/>
  <c r="AX107" i="7"/>
  <c r="AX108" i="7"/>
  <c r="AX105" i="7"/>
  <c r="AX21" i="80"/>
  <c r="AV347" i="7"/>
  <c r="AX93" i="80" s="1"/>
  <c r="AY27" i="84"/>
  <c r="AW167" i="7"/>
  <c r="AX22" i="80"/>
  <c r="AV349" i="7"/>
  <c r="AX95" i="80" s="1"/>
  <c r="AO60" i="21"/>
  <c r="DC57" i="21"/>
  <c r="DD39" i="21"/>
  <c r="FR39" i="21" s="1"/>
  <c r="DD48" i="21"/>
  <c r="FR48" i="21" s="1"/>
  <c r="AX126" i="7"/>
  <c r="AU44" i="22"/>
  <c r="AU39" i="22"/>
  <c r="AY172" i="7" s="1"/>
  <c r="AY174" i="7" s="1"/>
  <c r="AU49" i="22"/>
  <c r="AY170" i="7" s="1"/>
  <c r="AU30" i="22"/>
  <c r="DJ20" i="22"/>
  <c r="DJ18" i="22"/>
  <c r="DJ15" i="22"/>
  <c r="DJ16" i="22"/>
  <c r="FO44" i="21"/>
  <c r="FO62" i="21" s="1"/>
  <c r="DA62" i="21"/>
  <c r="DB44" i="21"/>
  <c r="AZ245" i="7"/>
  <c r="DG56" i="21"/>
  <c r="DG66" i="21"/>
  <c r="FV5" i="21"/>
  <c r="AT66" i="21"/>
  <c r="AT56" i="21"/>
  <c r="FU66" i="21"/>
  <c r="FU56" i="21"/>
  <c r="BQ56" i="86"/>
  <c r="BS56" i="86"/>
  <c r="AY88" i="80"/>
  <c r="BL32" i="86"/>
  <c r="AW220" i="7"/>
  <c r="AW225" i="7" s="1"/>
  <c r="AX74" i="7"/>
  <c r="BM40" i="86"/>
  <c r="BI14" i="86"/>
  <c r="AY146" i="7"/>
  <c r="AW91" i="80"/>
  <c r="AX321" i="7"/>
  <c r="AZ91" i="84" s="1"/>
  <c r="AZ86" i="80"/>
  <c r="AZ105" i="80"/>
  <c r="BM85" i="80"/>
  <c r="AY150" i="7"/>
  <c r="AY151" i="7"/>
  <c r="AZ306" i="7"/>
  <c r="BA242" i="7"/>
  <c r="BA301" i="7"/>
  <c r="BA240" i="7"/>
  <c r="AN75" i="21"/>
  <c r="AN76" i="21" s="1"/>
  <c r="AV304" i="7"/>
  <c r="AX104" i="80" s="1"/>
  <c r="BA241" i="7"/>
  <c r="AW119" i="7"/>
  <c r="AX221" i="7"/>
  <c r="AX224" i="7"/>
  <c r="AX222" i="7"/>
  <c r="AX223" i="7"/>
  <c r="AQ49" i="21"/>
  <c r="AQ43" i="21"/>
  <c r="AP46" i="21"/>
  <c r="AP40" i="21"/>
  <c r="BN56" i="80"/>
  <c r="BN74" i="84"/>
  <c r="BN75" i="84"/>
  <c r="AX20" i="80"/>
  <c r="AX21" i="84"/>
  <c r="BK14" i="86" s="1"/>
  <c r="BL316" i="7"/>
  <c r="BO53" i="80"/>
  <c r="BM269" i="7"/>
  <c r="BP71" i="84" s="1"/>
  <c r="BQ71" i="84" s="1"/>
  <c r="BK318" i="7"/>
  <c r="BN55" i="80"/>
  <c r="AP60" i="21"/>
  <c r="FQ61" i="21"/>
  <c r="AP59" i="21"/>
  <c r="AM100" i="15"/>
  <c r="AX36" i="7" s="1"/>
  <c r="AK99" i="15"/>
  <c r="AV35" i="7" s="1"/>
  <c r="AK98" i="15"/>
  <c r="AV34" i="7" s="1"/>
  <c r="AL96" i="15"/>
  <c r="AW32" i="7" s="1"/>
  <c r="AP61" i="21"/>
  <c r="AP57" i="21"/>
  <c r="BD3" i="15"/>
  <c r="BC186" i="15"/>
  <c r="BC70" i="15"/>
  <c r="BC250" i="15"/>
  <c r="BC122" i="15"/>
  <c r="BC48" i="15"/>
  <c r="BC26" i="15"/>
  <c r="DD47" i="21"/>
  <c r="FQ47" i="21"/>
  <c r="AS71" i="21"/>
  <c r="FT7" i="21"/>
  <c r="DF71" i="21"/>
  <c r="FS21" i="21"/>
  <c r="AS70" i="21"/>
  <c r="FT70" i="21"/>
  <c r="FS70" i="21"/>
  <c r="FT16" i="21"/>
  <c r="FT74" i="21" s="1"/>
  <c r="DF74" i="21"/>
  <c r="FT15" i="21"/>
  <c r="FT73" i="21" s="1"/>
  <c r="DF73" i="21"/>
  <c r="FT14" i="21"/>
  <c r="FT72" i="21" s="1"/>
  <c r="DF72" i="21"/>
  <c r="FT13" i="21"/>
  <c r="FT69" i="21" s="1"/>
  <c r="DF69" i="21"/>
  <c r="DG13" i="21"/>
  <c r="DG16" i="21"/>
  <c r="DG12" i="21"/>
  <c r="FU12" i="21" s="1"/>
  <c r="DG8" i="21"/>
  <c r="FU8" i="21" s="1"/>
  <c r="GV8" i="21" s="1"/>
  <c r="DG17" i="21"/>
  <c r="FU17" i="21" s="1"/>
  <c r="GV17" i="21" s="1"/>
  <c r="DG20" i="21"/>
  <c r="FU20" i="21" s="1"/>
  <c r="GV20" i="21" s="1"/>
  <c r="DG14" i="21"/>
  <c r="DG11" i="21"/>
  <c r="FU11" i="21" s="1"/>
  <c r="DG10" i="21"/>
  <c r="FU10" i="21" s="1"/>
  <c r="DG9" i="21"/>
  <c r="DG15" i="21"/>
  <c r="DG18" i="21"/>
  <c r="FU18" i="21" s="1"/>
  <c r="GV18" i="21" s="1"/>
  <c r="AT20" i="21"/>
  <c r="AT17" i="21"/>
  <c r="AT15" i="21"/>
  <c r="AT73" i="21" s="1"/>
  <c r="AT14" i="21"/>
  <c r="AT72" i="21" s="1"/>
  <c r="AT13" i="21"/>
  <c r="AT8" i="21"/>
  <c r="AT18" i="21"/>
  <c r="AT10" i="21"/>
  <c r="AT7" i="21"/>
  <c r="AT71" i="21" s="1"/>
  <c r="AT9" i="21"/>
  <c r="AT11" i="21"/>
  <c r="AT19" i="21"/>
  <c r="AT16" i="21"/>
  <c r="AT74" i="21" s="1"/>
  <c r="BB302" i="7" s="1"/>
  <c r="AT12" i="21"/>
  <c r="AS21" i="21"/>
  <c r="DG7" i="21"/>
  <c r="DH24" i="21"/>
  <c r="FV24" i="21"/>
  <c r="AU5" i="21"/>
  <c r="DH5" i="21"/>
  <c r="DC61" i="21"/>
  <c r="DD43" i="21"/>
  <c r="FR43" i="21" s="1"/>
  <c r="DF21" i="21"/>
  <c r="AU37" i="21"/>
  <c r="FW37" i="21" s="1"/>
  <c r="DH37" i="21"/>
  <c r="AU24" i="21"/>
  <c r="AU57" i="22"/>
  <c r="AW342" i="7"/>
  <c r="AV345" i="7"/>
  <c r="AW339" i="7"/>
  <c r="AZ292" i="7"/>
  <c r="BL273" i="7"/>
  <c r="BO57" i="80" s="1"/>
  <c r="BK320" i="7"/>
  <c r="AY312" i="7"/>
  <c r="BK319" i="7"/>
  <c r="AZ296" i="7"/>
  <c r="BL271" i="7"/>
  <c r="BO73" i="84" s="1"/>
  <c r="AS59" i="22"/>
  <c r="AT50" i="22"/>
  <c r="AT54" i="22"/>
  <c r="AS40" i="22"/>
  <c r="AS41" i="22" s="1"/>
  <c r="DG34" i="22"/>
  <c r="AL97" i="15" s="1"/>
  <c r="AW33" i="7" s="1"/>
  <c r="AT34" i="22"/>
  <c r="DF40" i="22"/>
  <c r="DF41" i="22" s="1"/>
  <c r="AR4" i="6"/>
  <c r="AQ87" i="6"/>
  <c r="DI39" i="22"/>
  <c r="AY173" i="7" s="1"/>
  <c r="AX4" i="22"/>
  <c r="BT56" i="86" s="1"/>
  <c r="AW3" i="22"/>
  <c r="AW52" i="22"/>
  <c r="DK4" i="22"/>
  <c r="AW43" i="22"/>
  <c r="AW33" i="22"/>
  <c r="BA5" i="7"/>
  <c r="BA4" i="7"/>
  <c r="BB6" i="7"/>
  <c r="AY98" i="7" l="1"/>
  <c r="AU55" i="22"/>
  <c r="AQ47" i="21"/>
  <c r="AU45" i="22"/>
  <c r="AU29" i="22"/>
  <c r="AU35" i="22"/>
  <c r="AY76" i="7" s="1"/>
  <c r="AY78" i="7" s="1"/>
  <c r="AT70" i="21"/>
  <c r="AV26" i="22"/>
  <c r="AV27" i="22" s="1"/>
  <c r="AQ48" i="21"/>
  <c r="DD42" i="21"/>
  <c r="FR42" i="21" s="1"/>
  <c r="FR60" i="21" s="1"/>
  <c r="DC60" i="21"/>
  <c r="AK176" i="6"/>
  <c r="AL173" i="6" s="1"/>
  <c r="FR50" i="21"/>
  <c r="AP68" i="21"/>
  <c r="AX305" i="7" s="1"/>
  <c r="AP62" i="21"/>
  <c r="AO51" i="21"/>
  <c r="AO53" i="21" s="1"/>
  <c r="FW39" i="22"/>
  <c r="AN29" i="6" s="1"/>
  <c r="AN93" i="6" s="1"/>
  <c r="DJ6" i="22"/>
  <c r="AV49" i="22"/>
  <c r="AZ170" i="7" s="1"/>
  <c r="AZ176" i="7" s="1"/>
  <c r="AW226" i="7"/>
  <c r="AV39" i="22"/>
  <c r="AZ172" i="7" s="1"/>
  <c r="AZ175" i="7" s="1"/>
  <c r="BL55" i="86"/>
  <c r="AO58" i="21"/>
  <c r="AO63" i="21" s="1"/>
  <c r="AO68" i="21"/>
  <c r="AW305" i="7" s="1"/>
  <c r="AY131" i="7"/>
  <c r="FQ59" i="21"/>
  <c r="AY38" i="84"/>
  <c r="BL20" i="86"/>
  <c r="DD41" i="21"/>
  <c r="FR41" i="21" s="1"/>
  <c r="DC59" i="21"/>
  <c r="AP67" i="21"/>
  <c r="AX304" i="7" s="1"/>
  <c r="AY102" i="7"/>
  <c r="FR57" i="21"/>
  <c r="DI35" i="22"/>
  <c r="AY77" i="7" s="1"/>
  <c r="AY342" i="7" s="1"/>
  <c r="AY128" i="7"/>
  <c r="AQ42" i="21"/>
  <c r="AY130" i="7"/>
  <c r="BO41" i="86"/>
  <c r="AY132" i="7"/>
  <c r="AU56" i="22"/>
  <c r="AY133" i="7" s="1"/>
  <c r="AK216" i="6"/>
  <c r="AL213" i="6" s="1"/>
  <c r="AM255" i="6"/>
  <c r="AX113" i="7" s="1"/>
  <c r="AX119" i="7" s="1"/>
  <c r="AM90" i="6"/>
  <c r="AM158" i="6" s="1"/>
  <c r="AL262" i="6"/>
  <c r="AW137" i="7" s="1"/>
  <c r="AY32" i="84" s="1"/>
  <c r="AY33" i="84" s="1"/>
  <c r="AL91" i="6"/>
  <c r="AL178" i="6" s="1"/>
  <c r="AM262" i="6"/>
  <c r="AX137" i="7" s="1"/>
  <c r="AZ32" i="84" s="1"/>
  <c r="AM91" i="6"/>
  <c r="AM178" i="6" s="1"/>
  <c r="AN269" i="6"/>
  <c r="AY161" i="7" s="1"/>
  <c r="AN92" i="6"/>
  <c r="AN198" i="6" s="1"/>
  <c r="AL174" i="6"/>
  <c r="AM169" i="6"/>
  <c r="AM175" i="6" s="1"/>
  <c r="AM269" i="6"/>
  <c r="AX161" i="7" s="1"/>
  <c r="AX167" i="7" s="1"/>
  <c r="AM92" i="6"/>
  <c r="AM198" i="6" s="1"/>
  <c r="AN276" i="6"/>
  <c r="AY185" i="7" s="1"/>
  <c r="AN262" i="6"/>
  <c r="AY137" i="7" s="1"/>
  <c r="AN91" i="6"/>
  <c r="AN178" i="6" s="1"/>
  <c r="DI29" i="22"/>
  <c r="DI62" i="22" s="1"/>
  <c r="AL214" i="6"/>
  <c r="AM209" i="6"/>
  <c r="AM215" i="6" s="1"/>
  <c r="DJ7" i="22"/>
  <c r="AZ26" i="84"/>
  <c r="AY126" i="7"/>
  <c r="BA31" i="84" s="1"/>
  <c r="AX343" i="7"/>
  <c r="AX342" i="7"/>
  <c r="DF64" i="22"/>
  <c r="AU258" i="7"/>
  <c r="AU295" i="7" s="1"/>
  <c r="AV47" i="22"/>
  <c r="AZ122" i="7" s="1"/>
  <c r="AZ132" i="7" s="1"/>
  <c r="AV37" i="22"/>
  <c r="AZ124" i="7" s="1"/>
  <c r="AZ127" i="7" s="1"/>
  <c r="FT41" i="22"/>
  <c r="FX33" i="22"/>
  <c r="FX23" i="22"/>
  <c r="FX20" i="22"/>
  <c r="FX25" i="22"/>
  <c r="FX22" i="22"/>
  <c r="FX24" i="22"/>
  <c r="FX21" i="22"/>
  <c r="FX16" i="22"/>
  <c r="FX18" i="22"/>
  <c r="FX14" i="22"/>
  <c r="FX11" i="22"/>
  <c r="FX10" i="22"/>
  <c r="FX38" i="22" s="1"/>
  <c r="AO28" i="6" s="1"/>
  <c r="FX6" i="22"/>
  <c r="FX19" i="22"/>
  <c r="FX17" i="22"/>
  <c r="FX8" i="22"/>
  <c r="FX7" i="22"/>
  <c r="FX13" i="22"/>
  <c r="FX12" i="22"/>
  <c r="FX15" i="22"/>
  <c r="FX9" i="22"/>
  <c r="FX37" i="22" s="1"/>
  <c r="AO27" i="6" s="1"/>
  <c r="FW36" i="22"/>
  <c r="AN26" i="6" s="1"/>
  <c r="FV35" i="22"/>
  <c r="FV40" i="22" s="1"/>
  <c r="FT64" i="22"/>
  <c r="FU64" i="22" s="1"/>
  <c r="AW351" i="7"/>
  <c r="AY97" i="80" s="1"/>
  <c r="DE49" i="21"/>
  <c r="FS49" i="21" s="1"/>
  <c r="FU40" i="22"/>
  <c r="FU41" i="22" s="1"/>
  <c r="AZ36" i="84"/>
  <c r="BM20" i="86" s="1"/>
  <c r="FV29" i="22"/>
  <c r="FV62" i="22" s="1"/>
  <c r="FW63" i="22" s="1"/>
  <c r="DJ38" i="22"/>
  <c r="AZ149" i="7" s="1"/>
  <c r="DJ11" i="22"/>
  <c r="AV48" i="22"/>
  <c r="AZ146" i="7" s="1"/>
  <c r="FW26" i="22"/>
  <c r="FW35" i="22" s="1"/>
  <c r="AN25" i="6" s="1"/>
  <c r="AN248" i="6" s="1"/>
  <c r="AY89" i="7" s="1"/>
  <c r="DJ36" i="22"/>
  <c r="AZ101" i="7" s="1"/>
  <c r="FX36" i="22"/>
  <c r="AO26" i="6" s="1"/>
  <c r="DJ37" i="22"/>
  <c r="AZ125" i="7" s="1"/>
  <c r="BP39" i="86"/>
  <c r="AZ30" i="7"/>
  <c r="BO39" i="86"/>
  <c r="AY30" i="7"/>
  <c r="DK33" i="22"/>
  <c r="FY4" i="22"/>
  <c r="AQ44" i="21"/>
  <c r="DE48" i="21"/>
  <c r="FS48" i="21" s="1"/>
  <c r="AU58" i="22"/>
  <c r="AY181" i="7" s="1"/>
  <c r="AQ50" i="21"/>
  <c r="DE50" i="21" s="1"/>
  <c r="AT69" i="21"/>
  <c r="BB303" i="7" s="1"/>
  <c r="DG69" i="21"/>
  <c r="AW25" i="22"/>
  <c r="AW23" i="22"/>
  <c r="AW20" i="22"/>
  <c r="DK20" i="22" s="1"/>
  <c r="AW24" i="22"/>
  <c r="DK24" i="22" s="1"/>
  <c r="AW22" i="22"/>
  <c r="DK22" i="22" s="1"/>
  <c r="AW21" i="22"/>
  <c r="DK21" i="22" s="1"/>
  <c r="AW17" i="22"/>
  <c r="DK17" i="22" s="1"/>
  <c r="AW13" i="22"/>
  <c r="DK13" i="22" s="1"/>
  <c r="AW11" i="22"/>
  <c r="DK11" i="22" s="1"/>
  <c r="AW15" i="22"/>
  <c r="AW18" i="22"/>
  <c r="DK18" i="22" s="1"/>
  <c r="AW14" i="22"/>
  <c r="DK14" i="22" s="1"/>
  <c r="AW19" i="22"/>
  <c r="DK19" i="22" s="1"/>
  <c r="AW10" i="22"/>
  <c r="AW48" i="22" s="1"/>
  <c r="AW8" i="22"/>
  <c r="AW9" i="22"/>
  <c r="DK9" i="22" s="1"/>
  <c r="AW12" i="22"/>
  <c r="DK12" i="22" s="1"/>
  <c r="AW6" i="22"/>
  <c r="AW16" i="22"/>
  <c r="DK16" i="22" s="1"/>
  <c r="AW7" i="22"/>
  <c r="BO72" i="84"/>
  <c r="BO54" i="80"/>
  <c r="BL317" i="7"/>
  <c r="BM270" i="7"/>
  <c r="AW350" i="7"/>
  <c r="AY96" i="80" s="1"/>
  <c r="AY110" i="7"/>
  <c r="AY109" i="7"/>
  <c r="AY158" i="7"/>
  <c r="AY157" i="7"/>
  <c r="AT59" i="22"/>
  <c r="AX86" i="7"/>
  <c r="AX351" i="7" s="1"/>
  <c r="AZ97" i="80" s="1"/>
  <c r="AX85" i="7"/>
  <c r="AX350" i="7" s="1"/>
  <c r="AZ96" i="80" s="1"/>
  <c r="AX92" i="80"/>
  <c r="AZ178" i="7"/>
  <c r="AZ179" i="7"/>
  <c r="AY176" i="7"/>
  <c r="AY180" i="7"/>
  <c r="AY177" i="7"/>
  <c r="AY178" i="7"/>
  <c r="AY179" i="7"/>
  <c r="AY28" i="84"/>
  <c r="DD57" i="21"/>
  <c r="AY152" i="7"/>
  <c r="BA36" i="84" s="1"/>
  <c r="AY154" i="7"/>
  <c r="AY156" i="7"/>
  <c r="AY153" i="7"/>
  <c r="AY155" i="7"/>
  <c r="AX80" i="7"/>
  <c r="AX83" i="7"/>
  <c r="AX348" i="7" s="1"/>
  <c r="AZ94" i="80" s="1"/>
  <c r="AX82" i="7"/>
  <c r="AX84" i="7"/>
  <c r="AX81" i="7"/>
  <c r="AW346" i="7"/>
  <c r="AY104" i="7"/>
  <c r="AY106" i="7"/>
  <c r="AY105" i="7"/>
  <c r="AY107" i="7"/>
  <c r="AY108" i="7"/>
  <c r="AY22" i="80"/>
  <c r="AW349" i="7"/>
  <c r="AY95" i="80" s="1"/>
  <c r="AY21" i="80"/>
  <c r="AW347" i="7"/>
  <c r="AY93" i="80" s="1"/>
  <c r="AQ45" i="21"/>
  <c r="DE45" i="21" s="1"/>
  <c r="FS45" i="21" s="1"/>
  <c r="AU53" i="22"/>
  <c r="AQ39" i="21"/>
  <c r="DE39" i="21" s="1"/>
  <c r="FS39" i="21" s="1"/>
  <c r="AY175" i="7"/>
  <c r="AN95" i="15"/>
  <c r="AN100" i="15" s="1"/>
  <c r="AY36" i="7" s="1"/>
  <c r="AY341" i="7"/>
  <c r="BO42" i="86"/>
  <c r="AV36" i="22"/>
  <c r="AZ100" i="7" s="1"/>
  <c r="AZ102" i="7" s="1"/>
  <c r="AV46" i="22"/>
  <c r="AZ98" i="7" s="1"/>
  <c r="AV30" i="22"/>
  <c r="AV38" i="22"/>
  <c r="AZ148" i="7" s="1"/>
  <c r="AZ151" i="7" s="1"/>
  <c r="FP44" i="21"/>
  <c r="FP62" i="21" s="1"/>
  <c r="DC44" i="21"/>
  <c r="DB62" i="21"/>
  <c r="DK15" i="22"/>
  <c r="DK23" i="22"/>
  <c r="DK25" i="22"/>
  <c r="FT21" i="21"/>
  <c r="DH66" i="21"/>
  <c r="DH56" i="21"/>
  <c r="FW5" i="21"/>
  <c r="AU66" i="21"/>
  <c r="AU56" i="21"/>
  <c r="FV56" i="21"/>
  <c r="FV66" i="21"/>
  <c r="AZ73" i="80"/>
  <c r="AX220" i="7"/>
  <c r="AX225" i="7" s="1"/>
  <c r="AX226" i="7" s="1"/>
  <c r="AZ88" i="80"/>
  <c r="BM32" i="86"/>
  <c r="BN32" i="86" s="1"/>
  <c r="BJ14" i="86"/>
  <c r="AY74" i="7"/>
  <c r="BO40" i="86"/>
  <c r="BN40" i="86"/>
  <c r="BM43" i="86"/>
  <c r="AY321" i="7"/>
  <c r="BA73" i="80" s="1"/>
  <c r="BA86" i="80"/>
  <c r="BA105" i="80"/>
  <c r="AX91" i="80"/>
  <c r="BA306" i="7"/>
  <c r="BN85" i="80"/>
  <c r="BB306" i="7"/>
  <c r="BB241" i="7"/>
  <c r="AW304" i="7"/>
  <c r="BB301" i="7"/>
  <c r="BB240" i="7"/>
  <c r="BA245" i="7"/>
  <c r="BB245" i="7" s="1"/>
  <c r="AZ31" i="84"/>
  <c r="AY223" i="7"/>
  <c r="AY221" i="7"/>
  <c r="AY224" i="7"/>
  <c r="AY222" i="7"/>
  <c r="FR61" i="21"/>
  <c r="AQ46" i="21"/>
  <c r="AQ40" i="21"/>
  <c r="AR45" i="21"/>
  <c r="AR39" i="21"/>
  <c r="AQ61" i="21"/>
  <c r="BO56" i="80"/>
  <c r="BO74" i="84"/>
  <c r="BO75" i="84"/>
  <c r="AY21" i="84"/>
  <c r="BP53" i="80"/>
  <c r="BQ53" i="80" s="1"/>
  <c r="BM316" i="7"/>
  <c r="BN269" i="7"/>
  <c r="BR71" i="84" s="1"/>
  <c r="BL318" i="7"/>
  <c r="BO55" i="80"/>
  <c r="AP51" i="21"/>
  <c r="AP53" i="21" s="1"/>
  <c r="AP58" i="21"/>
  <c r="AO95" i="15"/>
  <c r="AL98" i="15"/>
  <c r="AW34" i="7" s="1"/>
  <c r="AL99" i="15"/>
  <c r="AW35" i="7" s="1"/>
  <c r="AQ59" i="21"/>
  <c r="AM96" i="15"/>
  <c r="AX32" i="7" s="1"/>
  <c r="AY20" i="80"/>
  <c r="BE3" i="15"/>
  <c r="BD186" i="15"/>
  <c r="BD70" i="15"/>
  <c r="BD26" i="15"/>
  <c r="BD250" i="15"/>
  <c r="BD122" i="15"/>
  <c r="BD48" i="15"/>
  <c r="DE47" i="21"/>
  <c r="FR47" i="21"/>
  <c r="DH7" i="21"/>
  <c r="DH71" i="21" s="1"/>
  <c r="DG71" i="21"/>
  <c r="FT71" i="21"/>
  <c r="GV12" i="21"/>
  <c r="FU9" i="21"/>
  <c r="FU70" i="21" s="1"/>
  <c r="GV70" i="21" s="1"/>
  <c r="DG70" i="21"/>
  <c r="FU14" i="21"/>
  <c r="DG72" i="21"/>
  <c r="FU13" i="21"/>
  <c r="FU15" i="21"/>
  <c r="DG73" i="21"/>
  <c r="FU16" i="21"/>
  <c r="DG74" i="21"/>
  <c r="GV11" i="21"/>
  <c r="GV10" i="21"/>
  <c r="DH12" i="21"/>
  <c r="FV12" i="21" s="1"/>
  <c r="DH8" i="21"/>
  <c r="FV8" i="21" s="1"/>
  <c r="DH17" i="21"/>
  <c r="FV17" i="21" s="1"/>
  <c r="FU7" i="21"/>
  <c r="DH16" i="21"/>
  <c r="DH13" i="21"/>
  <c r="DH20" i="21"/>
  <c r="FV20" i="21" s="1"/>
  <c r="DH19" i="21"/>
  <c r="FV19" i="21" s="1"/>
  <c r="DH14" i="21"/>
  <c r="DH15" i="21"/>
  <c r="DH11" i="21"/>
  <c r="FV11" i="21" s="1"/>
  <c r="DH9" i="21"/>
  <c r="DH10" i="21"/>
  <c r="FV10" i="21" s="1"/>
  <c r="DH18" i="21"/>
  <c r="FV18" i="21" s="1"/>
  <c r="AT21" i="21"/>
  <c r="AU20" i="21"/>
  <c r="AU17" i="21"/>
  <c r="AU19" i="21"/>
  <c r="AU16" i="21"/>
  <c r="AU74" i="21" s="1"/>
  <c r="BC302" i="7" s="1"/>
  <c r="AU18" i="21"/>
  <c r="AU15" i="21"/>
  <c r="AU73" i="21" s="1"/>
  <c r="AU11" i="21"/>
  <c r="AU8" i="21"/>
  <c r="AU10" i="21"/>
  <c r="AU12" i="21"/>
  <c r="AU7" i="21"/>
  <c r="AU71" i="21" s="1"/>
  <c r="AU14" i="21"/>
  <c r="AU72" i="21" s="1"/>
  <c r="AU9" i="21"/>
  <c r="AU13" i="21"/>
  <c r="AU69" i="21" s="1"/>
  <c r="BC303" i="7" s="1"/>
  <c r="DI24" i="21"/>
  <c r="FW24" i="21"/>
  <c r="DG21" i="21"/>
  <c r="AV5" i="21"/>
  <c r="DI5" i="21"/>
  <c r="AV37" i="21"/>
  <c r="FX37" i="21" s="1"/>
  <c r="DI37" i="21"/>
  <c r="DD61" i="21"/>
  <c r="DE43" i="21"/>
  <c r="FS43" i="21" s="1"/>
  <c r="DD60" i="21"/>
  <c r="AV24" i="21"/>
  <c r="AU50" i="22"/>
  <c r="AX339" i="7"/>
  <c r="AZ312" i="7"/>
  <c r="BA292" i="7"/>
  <c r="BM273" i="7"/>
  <c r="BL320" i="7"/>
  <c r="BA296" i="7"/>
  <c r="BP74" i="84"/>
  <c r="BQ74" i="84" s="1"/>
  <c r="BL319" i="7"/>
  <c r="BM271" i="7"/>
  <c r="AU54" i="22"/>
  <c r="AW46" i="22"/>
  <c r="AW49" i="22"/>
  <c r="BA170" i="7" s="1"/>
  <c r="AT40" i="22"/>
  <c r="AT41" i="22" s="1"/>
  <c r="DH34" i="22"/>
  <c r="AM97" i="15" s="1"/>
  <c r="AX33" i="7" s="1"/>
  <c r="DG40" i="22"/>
  <c r="DG41" i="22" s="1"/>
  <c r="AU34" i="22"/>
  <c r="AS4" i="6"/>
  <c r="AR87" i="6"/>
  <c r="AV58" i="22"/>
  <c r="AY4" i="22"/>
  <c r="BU56" i="86" s="1"/>
  <c r="AX3" i="22"/>
  <c r="AX52" i="22"/>
  <c r="DL4" i="22"/>
  <c r="AX43" i="22"/>
  <c r="AX33" i="22"/>
  <c r="AV53" i="22"/>
  <c r="BB4" i="7"/>
  <c r="BB5" i="7"/>
  <c r="BC6" i="7"/>
  <c r="AV35" i="22" l="1"/>
  <c r="AZ76" i="7" s="1"/>
  <c r="AV45" i="22"/>
  <c r="BP40" i="86" s="1"/>
  <c r="AV29" i="22"/>
  <c r="AQ60" i="21"/>
  <c r="AY79" i="7"/>
  <c r="AY344" i="7" s="1"/>
  <c r="AU70" i="21"/>
  <c r="AZ104" i="80"/>
  <c r="AW36" i="22"/>
  <c r="BA100" i="7" s="1"/>
  <c r="BA102" i="7" s="1"/>
  <c r="DJ26" i="22"/>
  <c r="DJ27" i="22" s="1"/>
  <c r="AW26" i="22"/>
  <c r="AW27" i="22" s="1"/>
  <c r="AW29" i="22" s="1"/>
  <c r="FR59" i="21"/>
  <c r="DD59" i="21"/>
  <c r="DE41" i="21"/>
  <c r="FS41" i="21" s="1"/>
  <c r="DE42" i="21"/>
  <c r="FS42" i="21" s="1"/>
  <c r="FS60" i="21" s="1"/>
  <c r="AL176" i="6"/>
  <c r="AM173" i="6" s="1"/>
  <c r="AZ174" i="7"/>
  <c r="BN20" i="86"/>
  <c r="AP63" i="21"/>
  <c r="AP64" i="21" s="1"/>
  <c r="AY134" i="7"/>
  <c r="AY143" i="7" s="1"/>
  <c r="AO64" i="21"/>
  <c r="AY104" i="80"/>
  <c r="AO75" i="21"/>
  <c r="AO76" i="21" s="1"/>
  <c r="BA26" i="84"/>
  <c r="AY343" i="7"/>
  <c r="AZ180" i="7"/>
  <c r="AZ177" i="7"/>
  <c r="AR50" i="21"/>
  <c r="DF50" i="21" s="1"/>
  <c r="FT50" i="21" s="1"/>
  <c r="AR44" i="21"/>
  <c r="AR42" i="21"/>
  <c r="AW143" i="7"/>
  <c r="AW354" i="7"/>
  <c r="AZ37" i="84"/>
  <c r="AZ38" i="84" s="1"/>
  <c r="AY182" i="7"/>
  <c r="AP75" i="21"/>
  <c r="AP76" i="21" s="1"/>
  <c r="AV55" i="22"/>
  <c r="AZ110" i="7" s="1"/>
  <c r="AZ27" i="84"/>
  <c r="BM18" i="86" s="1"/>
  <c r="AL216" i="6"/>
  <c r="AM213" i="6" s="1"/>
  <c r="DK8" i="22"/>
  <c r="AX143" i="7"/>
  <c r="FX39" i="22"/>
  <c r="AO29" i="6" s="1"/>
  <c r="AO276" i="6" s="1"/>
  <c r="AZ185" i="7" s="1"/>
  <c r="AW38" i="22"/>
  <c r="BA148" i="7" s="1"/>
  <c r="BA150" i="7" s="1"/>
  <c r="DK10" i="22"/>
  <c r="DK38" i="22" s="1"/>
  <c r="BA149" i="7" s="1"/>
  <c r="AV57" i="22"/>
  <c r="AZ157" i="7" s="1"/>
  <c r="AR49" i="21"/>
  <c r="DF49" i="21" s="1"/>
  <c r="BP42" i="86"/>
  <c r="AR43" i="21"/>
  <c r="AO269" i="6"/>
  <c r="AZ161" i="7" s="1"/>
  <c r="AO92" i="6"/>
  <c r="AO198" i="6" s="1"/>
  <c r="AM25" i="6"/>
  <c r="AM248" i="6" s="1"/>
  <c r="AX89" i="7" s="1"/>
  <c r="AX354" i="7" s="1"/>
  <c r="AM183" i="6"/>
  <c r="AO190" i="6" s="1"/>
  <c r="AM182" i="6"/>
  <c r="AO255" i="6"/>
  <c r="AZ113" i="7" s="1"/>
  <c r="AO90" i="6"/>
  <c r="AO158" i="6" s="1"/>
  <c r="AN255" i="6"/>
  <c r="AY113" i="7" s="1"/>
  <c r="AY119" i="7" s="1"/>
  <c r="AN90" i="6"/>
  <c r="AN158" i="6" s="1"/>
  <c r="AO262" i="6"/>
  <c r="AZ137" i="7" s="1"/>
  <c r="AO91" i="6"/>
  <c r="AO178" i="6" s="1"/>
  <c r="AM203" i="6"/>
  <c r="AO210" i="6" s="1"/>
  <c r="AM202" i="6"/>
  <c r="AL183" i="6"/>
  <c r="AN190" i="6" s="1"/>
  <c r="AL182" i="6"/>
  <c r="AM163" i="6"/>
  <c r="AO170" i="6" s="1"/>
  <c r="AM162" i="6"/>
  <c r="AN183" i="6"/>
  <c r="AP190" i="6" s="1"/>
  <c r="AN182" i="6"/>
  <c r="AN203" i="6"/>
  <c r="AP210" i="6" s="1"/>
  <c r="AN202" i="6"/>
  <c r="AV56" i="22"/>
  <c r="AZ134" i="7" s="1"/>
  <c r="AZ129" i="7"/>
  <c r="DJ39" i="22"/>
  <c r="AZ173" i="7" s="1"/>
  <c r="AZ126" i="7"/>
  <c r="AZ131" i="7"/>
  <c r="DJ29" i="22"/>
  <c r="DJ62" i="22" s="1"/>
  <c r="AR48" i="21"/>
  <c r="DF48" i="21" s="1"/>
  <c r="FT48" i="21" s="1"/>
  <c r="AZ128" i="7"/>
  <c r="FY33" i="22"/>
  <c r="FY25" i="22"/>
  <c r="FY17" i="22"/>
  <c r="FY22" i="22"/>
  <c r="FY19" i="22"/>
  <c r="FY21" i="22"/>
  <c r="FY18" i="22"/>
  <c r="FY14" i="22"/>
  <c r="FY11" i="22"/>
  <c r="FY23" i="22"/>
  <c r="FY15" i="22"/>
  <c r="FY16" i="22"/>
  <c r="FY8" i="22"/>
  <c r="FY36" i="22" s="1"/>
  <c r="AP26" i="6" s="1"/>
  <c r="FY13" i="22"/>
  <c r="FY9" i="22"/>
  <c r="FY37" i="22" s="1"/>
  <c r="AP27" i="6" s="1"/>
  <c r="FY12" i="22"/>
  <c r="FY10" i="22"/>
  <c r="FY38" i="22" s="1"/>
  <c r="AP28" i="6" s="1"/>
  <c r="FY7" i="22"/>
  <c r="FY24" i="22"/>
  <c r="FY6" i="22"/>
  <c r="FY20" i="22"/>
  <c r="AW47" i="22"/>
  <c r="BA122" i="7" s="1"/>
  <c r="BA128" i="7" s="1"/>
  <c r="AW37" i="22"/>
  <c r="BA124" i="7" s="1"/>
  <c r="BA127" i="7" s="1"/>
  <c r="AZ130" i="7"/>
  <c r="DG64" i="22"/>
  <c r="AV258" i="7"/>
  <c r="AV295" i="7" s="1"/>
  <c r="FV41" i="22"/>
  <c r="FV64" i="22"/>
  <c r="BL18" i="86"/>
  <c r="AW35" i="22"/>
  <c r="BA76" i="7" s="1"/>
  <c r="BA79" i="7" s="1"/>
  <c r="DK7" i="22"/>
  <c r="DK26" i="22" s="1"/>
  <c r="DK27" i="22" s="1"/>
  <c r="FX26" i="22"/>
  <c r="FX27" i="22" s="1"/>
  <c r="FX34" i="22" s="1"/>
  <c r="AO24" i="6" s="1"/>
  <c r="AO241" i="6" s="1"/>
  <c r="FW27" i="22"/>
  <c r="FW34" i="22" s="1"/>
  <c r="AN24" i="6" s="1"/>
  <c r="AN241" i="6" s="1"/>
  <c r="DK37" i="22"/>
  <c r="BA125" i="7" s="1"/>
  <c r="DL33" i="22"/>
  <c r="FZ4" i="22"/>
  <c r="DK36" i="22"/>
  <c r="BA101" i="7" s="1"/>
  <c r="FS50" i="21"/>
  <c r="AQ62" i="21"/>
  <c r="AZ33" i="84"/>
  <c r="DF39" i="21"/>
  <c r="FT39" i="21" s="1"/>
  <c r="BB242" i="7"/>
  <c r="BC242" i="7" s="1"/>
  <c r="FV7" i="21"/>
  <c r="GV9" i="21"/>
  <c r="AX25" i="22"/>
  <c r="AX23" i="22"/>
  <c r="DL23" i="22" s="1"/>
  <c r="AX24" i="22"/>
  <c r="DL24" i="22" s="1"/>
  <c r="AX21" i="22"/>
  <c r="DL21" i="22" s="1"/>
  <c r="AX22" i="22"/>
  <c r="DL22" i="22" s="1"/>
  <c r="AX20" i="22"/>
  <c r="DL20" i="22" s="1"/>
  <c r="AX15" i="22"/>
  <c r="DL15" i="22" s="1"/>
  <c r="AX18" i="22"/>
  <c r="DL18" i="22" s="1"/>
  <c r="AX16" i="22"/>
  <c r="DL16" i="22" s="1"/>
  <c r="AX17" i="22"/>
  <c r="DL17" i="22" s="1"/>
  <c r="AX10" i="22"/>
  <c r="DL10" i="22" s="1"/>
  <c r="AX19" i="22"/>
  <c r="DL19" i="22" s="1"/>
  <c r="AX11" i="22"/>
  <c r="AX8" i="22"/>
  <c r="DL8" i="22" s="1"/>
  <c r="AX12" i="22"/>
  <c r="DL12" i="22" s="1"/>
  <c r="AX6" i="22"/>
  <c r="DL6" i="22" s="1"/>
  <c r="AX9" i="22"/>
  <c r="AX47" i="22" s="1"/>
  <c r="BB122" i="7" s="1"/>
  <c r="AX13" i="22"/>
  <c r="DL13" i="22" s="1"/>
  <c r="AX7" i="22"/>
  <c r="AX14" i="22"/>
  <c r="DL14" i="22" s="1"/>
  <c r="BP72" i="84"/>
  <c r="BQ72" i="84" s="1"/>
  <c r="BP54" i="80"/>
  <c r="BQ54" i="80" s="1"/>
  <c r="BN270" i="7"/>
  <c r="BM317" i="7"/>
  <c r="BA32" i="84"/>
  <c r="BA33" i="84" s="1"/>
  <c r="BA41" i="84"/>
  <c r="BO20" i="86" s="1"/>
  <c r="AY86" i="7"/>
  <c r="AY85" i="7"/>
  <c r="AY350" i="7" s="1"/>
  <c r="AO103" i="15"/>
  <c r="AZ39" i="7" s="1"/>
  <c r="AO101" i="15"/>
  <c r="AZ37" i="7" s="1"/>
  <c r="AO102" i="15"/>
  <c r="AZ38" i="7" s="1"/>
  <c r="AO104" i="15"/>
  <c r="AZ40" i="7" s="1"/>
  <c r="AZ181" i="7"/>
  <c r="AZ182" i="7"/>
  <c r="AO105" i="15"/>
  <c r="AZ41" i="7" s="1"/>
  <c r="AO106" i="15"/>
  <c r="AZ42" i="7" s="1"/>
  <c r="AY219" i="7"/>
  <c r="AN102" i="15"/>
  <c r="AY38" i="7" s="1"/>
  <c r="AN103" i="15"/>
  <c r="AY39" i="7" s="1"/>
  <c r="AN101" i="15"/>
  <c r="AY37" i="7" s="1"/>
  <c r="AN104" i="15"/>
  <c r="AY40" i="7" s="1"/>
  <c r="AN105" i="15"/>
  <c r="AY41" i="7" s="1"/>
  <c r="AN106" i="15"/>
  <c r="AY42" i="7" s="1"/>
  <c r="AY92" i="80"/>
  <c r="AZ103" i="7"/>
  <c r="BA176" i="7"/>
  <c r="BA179" i="7"/>
  <c r="BA177" i="7"/>
  <c r="BA180" i="7"/>
  <c r="BA178" i="7"/>
  <c r="AY167" i="7"/>
  <c r="FS57" i="21"/>
  <c r="AQ67" i="21"/>
  <c r="AY304" i="7" s="1"/>
  <c r="DF45" i="21"/>
  <c r="FT45" i="21" s="1"/>
  <c r="AQ57" i="21"/>
  <c r="AQ68" i="21"/>
  <c r="AY305" i="7" s="1"/>
  <c r="DE57" i="21"/>
  <c r="AZ104" i="7"/>
  <c r="AZ106" i="7"/>
  <c r="AZ108" i="7"/>
  <c r="AZ105" i="7"/>
  <c r="AZ107" i="7"/>
  <c r="AZ21" i="80"/>
  <c r="AX347" i="7"/>
  <c r="AZ93" i="80" s="1"/>
  <c r="AY80" i="7"/>
  <c r="AY84" i="7"/>
  <c r="AY81" i="7"/>
  <c r="AY83" i="7"/>
  <c r="AY348" i="7" s="1"/>
  <c r="AY82" i="7"/>
  <c r="BA37" i="84"/>
  <c r="BA38" i="84" s="1"/>
  <c r="AZ152" i="7"/>
  <c r="AZ156" i="7"/>
  <c r="AZ153" i="7"/>
  <c r="AZ155" i="7"/>
  <c r="AZ154" i="7"/>
  <c r="AX346" i="7"/>
  <c r="AZ22" i="80"/>
  <c r="AX349" i="7"/>
  <c r="AZ95" i="80" s="1"/>
  <c r="BP75" i="84"/>
  <c r="BQ75" i="84" s="1"/>
  <c r="BP57" i="80"/>
  <c r="BQ57" i="80" s="1"/>
  <c r="AR41" i="21"/>
  <c r="DF41" i="21" s="1"/>
  <c r="FT41" i="21" s="1"/>
  <c r="AR47" i="21"/>
  <c r="DF47" i="21" s="1"/>
  <c r="BO43" i="86"/>
  <c r="BO55" i="86" s="1"/>
  <c r="AZ150" i="7"/>
  <c r="BP41" i="86"/>
  <c r="AW39" i="22"/>
  <c r="BA172" i="7" s="1"/>
  <c r="AW30" i="22"/>
  <c r="AW44" i="22"/>
  <c r="DK6" i="22"/>
  <c r="DL25" i="22"/>
  <c r="DC62" i="21"/>
  <c r="FQ44" i="21"/>
  <c r="FQ62" i="21" s="1"/>
  <c r="DD44" i="21"/>
  <c r="AY220" i="7"/>
  <c r="DI66" i="21"/>
  <c r="DI56" i="21"/>
  <c r="FX5" i="21"/>
  <c r="AV66" i="21"/>
  <c r="AV56" i="21"/>
  <c r="FW56" i="21"/>
  <c r="FW66" i="21"/>
  <c r="BA91" i="84"/>
  <c r="BA88" i="80"/>
  <c r="BO32" i="86"/>
  <c r="DE59" i="21"/>
  <c r="BO17" i="86"/>
  <c r="BM17" i="86"/>
  <c r="BN17" i="86" s="1"/>
  <c r="BL14" i="86"/>
  <c r="BA98" i="7"/>
  <c r="BA146" i="7"/>
  <c r="BQ42" i="86"/>
  <c r="BR42" i="86" s="1"/>
  <c r="BS42" i="86" s="1"/>
  <c r="BM55" i="86"/>
  <c r="BN43" i="86"/>
  <c r="AZ321" i="7"/>
  <c r="BB73" i="80" s="1"/>
  <c r="BB105" i="80"/>
  <c r="BB86" i="80"/>
  <c r="AY91" i="80"/>
  <c r="BO85" i="80"/>
  <c r="BA103" i="7"/>
  <c r="BC245" i="7"/>
  <c r="BC301" i="7"/>
  <c r="BC240" i="7"/>
  <c r="BC306" i="7"/>
  <c r="BC241" i="7"/>
  <c r="AZ78" i="7"/>
  <c r="AZ79" i="7"/>
  <c r="AZ224" i="7"/>
  <c r="AZ223" i="7"/>
  <c r="AZ222" i="7"/>
  <c r="AZ221" i="7"/>
  <c r="AS49" i="21"/>
  <c r="AS43" i="21"/>
  <c r="AS50" i="21"/>
  <c r="AS44" i="21"/>
  <c r="AS47" i="21"/>
  <c r="AS41" i="21"/>
  <c r="FS61" i="21"/>
  <c r="BP55" i="80"/>
  <c r="BQ55" i="80" s="1"/>
  <c r="BP73" i="84"/>
  <c r="BQ73" i="84" s="1"/>
  <c r="AZ20" i="80"/>
  <c r="AZ21" i="84"/>
  <c r="BN273" i="7"/>
  <c r="BN316" i="7"/>
  <c r="BR53" i="80"/>
  <c r="BO269" i="7"/>
  <c r="BS71" i="84" s="1"/>
  <c r="BR74" i="84"/>
  <c r="BP56" i="80"/>
  <c r="BQ56" i="80" s="1"/>
  <c r="AQ58" i="21"/>
  <c r="AM98" i="15"/>
  <c r="AX34" i="7" s="1"/>
  <c r="AM99" i="15"/>
  <c r="AX35" i="7" s="1"/>
  <c r="AN96" i="15"/>
  <c r="AY32" i="7" s="1"/>
  <c r="AR57" i="21"/>
  <c r="AO100" i="15"/>
  <c r="AZ36" i="7" s="1"/>
  <c r="AZ219" i="7"/>
  <c r="AQ51" i="21"/>
  <c r="AQ53" i="21" s="1"/>
  <c r="BM318" i="7"/>
  <c r="BN271" i="7"/>
  <c r="BR73" i="84" s="1"/>
  <c r="BF3" i="15"/>
  <c r="BE250" i="15"/>
  <c r="BE122" i="15"/>
  <c r="BE48" i="15"/>
  <c r="BE186" i="15"/>
  <c r="BE70" i="15"/>
  <c r="BE26" i="15"/>
  <c r="FS47" i="21"/>
  <c r="FS59" i="21" s="1"/>
  <c r="FV71" i="21"/>
  <c r="FU71" i="21"/>
  <c r="GV71" i="21" s="1"/>
  <c r="FV9" i="21"/>
  <c r="DH70" i="21"/>
  <c r="FV14" i="21"/>
  <c r="FV72" i="21" s="1"/>
  <c r="DH72" i="21"/>
  <c r="GV16" i="21"/>
  <c r="FU74" i="21"/>
  <c r="GV74" i="21" s="1"/>
  <c r="FV13" i="21"/>
  <c r="DH69" i="21"/>
  <c r="GV15" i="21"/>
  <c r="FU73" i="21"/>
  <c r="GV73" i="21" s="1"/>
  <c r="FV16" i="21"/>
  <c r="FV74" i="21" s="1"/>
  <c r="DH74" i="21"/>
  <c r="GV13" i="21"/>
  <c r="FU69" i="21"/>
  <c r="GV69" i="21" s="1"/>
  <c r="FV15" i="21"/>
  <c r="FV73" i="21" s="1"/>
  <c r="DH73" i="21"/>
  <c r="GV14" i="21"/>
  <c r="FU72" i="21"/>
  <c r="GV72" i="21" s="1"/>
  <c r="DI16" i="21"/>
  <c r="DI10" i="21"/>
  <c r="FW10" i="21" s="1"/>
  <c r="DI12" i="21"/>
  <c r="FW12" i="21" s="1"/>
  <c r="FU21" i="21"/>
  <c r="GV7" i="21"/>
  <c r="DI13" i="21"/>
  <c r="DI8" i="21"/>
  <c r="FW8" i="21" s="1"/>
  <c r="DI9" i="21"/>
  <c r="DI11" i="21"/>
  <c r="FW11" i="21" s="1"/>
  <c r="DI17" i="21"/>
  <c r="FW17" i="21" s="1"/>
  <c r="DI15" i="21"/>
  <c r="DI20" i="21"/>
  <c r="FW20" i="21" s="1"/>
  <c r="DI14" i="21"/>
  <c r="DI18" i="21"/>
  <c r="FW18" i="21" s="1"/>
  <c r="DI7" i="21"/>
  <c r="DI19" i="21"/>
  <c r="FW19" i="21" s="1"/>
  <c r="AV19" i="21"/>
  <c r="AV16" i="21"/>
  <c r="AV74" i="21" s="1"/>
  <c r="BD302" i="7" s="1"/>
  <c r="AV18" i="21"/>
  <c r="AV15" i="21"/>
  <c r="AV73" i="21" s="1"/>
  <c r="AV8" i="21"/>
  <c r="AV17" i="21"/>
  <c r="AV20" i="21"/>
  <c r="AV10" i="21"/>
  <c r="AV12" i="21"/>
  <c r="AV14" i="21"/>
  <c r="AV72" i="21" s="1"/>
  <c r="AV7" i="21"/>
  <c r="AV71" i="21" s="1"/>
  <c r="AV11" i="21"/>
  <c r="AV9" i="21"/>
  <c r="AV13" i="21"/>
  <c r="AV69" i="21" s="1"/>
  <c r="BD303" i="7" s="1"/>
  <c r="AU21" i="21"/>
  <c r="DJ24" i="21"/>
  <c r="FX24" i="21"/>
  <c r="DH21" i="21"/>
  <c r="DE60" i="21"/>
  <c r="DF42" i="21"/>
  <c r="FT42" i="21" s="1"/>
  <c r="AW37" i="21"/>
  <c r="FY37" i="21" s="1"/>
  <c r="DJ37" i="21"/>
  <c r="AW5" i="21"/>
  <c r="DJ5" i="21"/>
  <c r="DE61" i="21"/>
  <c r="AW24" i="21"/>
  <c r="AZ341" i="7"/>
  <c r="AW57" i="22"/>
  <c r="BB296" i="7"/>
  <c r="AY339" i="7"/>
  <c r="AX345" i="7"/>
  <c r="BM320" i="7"/>
  <c r="BB292" i="7"/>
  <c r="BA312" i="7"/>
  <c r="BM319" i="7"/>
  <c r="AU59" i="22"/>
  <c r="AU40" i="22"/>
  <c r="AU41" i="22" s="1"/>
  <c r="AV34" i="22"/>
  <c r="DI34" i="22"/>
  <c r="AN97" i="15" s="1"/>
  <c r="AY33" i="7" s="1"/>
  <c r="DH40" i="22"/>
  <c r="DH41" i="22" s="1"/>
  <c r="AW55" i="22"/>
  <c r="AT4" i="6"/>
  <c r="AS87" i="6"/>
  <c r="AZ4" i="22"/>
  <c r="BV56" i="86" s="1"/>
  <c r="AY3" i="22"/>
  <c r="AY52" i="22"/>
  <c r="DM4" i="22"/>
  <c r="AY43" i="22"/>
  <c r="AY33" i="22"/>
  <c r="DK39" i="22"/>
  <c r="BA173" i="7" s="1"/>
  <c r="AW58" i="22"/>
  <c r="BC4" i="7"/>
  <c r="BC5" i="7"/>
  <c r="BD6" i="7"/>
  <c r="AZ74" i="7" l="1"/>
  <c r="AV50" i="22"/>
  <c r="AV54" i="22"/>
  <c r="AR40" i="21"/>
  <c r="AR46" i="21"/>
  <c r="AW45" i="22"/>
  <c r="DJ35" i="22"/>
  <c r="AZ77" i="7" s="1"/>
  <c r="AR62" i="21"/>
  <c r="AV70" i="21"/>
  <c r="AX26" i="22"/>
  <c r="AX27" i="22" s="1"/>
  <c r="BB41" i="84"/>
  <c r="BA151" i="7"/>
  <c r="AY351" i="7"/>
  <c r="BA97" i="80" s="1"/>
  <c r="AW56" i="22"/>
  <c r="BA133" i="7" s="1"/>
  <c r="AZ158" i="7"/>
  <c r="AZ167" i="7" s="1"/>
  <c r="AZ109" i="7"/>
  <c r="AZ119" i="7" s="1"/>
  <c r="AX49" i="22"/>
  <c r="BB170" i="7" s="1"/>
  <c r="AZ28" i="84"/>
  <c r="FY39" i="22"/>
  <c r="AP29" i="6" s="1"/>
  <c r="AP276" i="6" s="1"/>
  <c r="BA185" i="7" s="1"/>
  <c r="AZ133" i="7"/>
  <c r="BB32" i="84" s="1"/>
  <c r="FT57" i="21"/>
  <c r="AO93" i="6"/>
  <c r="AZ342" i="7"/>
  <c r="FT49" i="21"/>
  <c r="AS42" i="21"/>
  <c r="DG42" i="21" s="1"/>
  <c r="FU42" i="21" s="1"/>
  <c r="BA132" i="7"/>
  <c r="AS48" i="21"/>
  <c r="DG48" i="21" s="1"/>
  <c r="FU48" i="21" s="1"/>
  <c r="GV48" i="21" s="1"/>
  <c r="BA130" i="7"/>
  <c r="BA131" i="7"/>
  <c r="BA129" i="7"/>
  <c r="DG49" i="21"/>
  <c r="FU49" i="21" s="1"/>
  <c r="GV49" i="21" s="1"/>
  <c r="DL11" i="22"/>
  <c r="AX39" i="22"/>
  <c r="BB172" i="7" s="1"/>
  <c r="BB175" i="7" s="1"/>
  <c r="BB31" i="84"/>
  <c r="AR61" i="21"/>
  <c r="BQ41" i="86"/>
  <c r="BR41" i="86" s="1"/>
  <c r="BS41" i="86" s="1"/>
  <c r="AR60" i="21"/>
  <c r="DG50" i="21"/>
  <c r="FU50" i="21" s="1"/>
  <c r="GV50" i="21" s="1"/>
  <c r="AY225" i="7"/>
  <c r="AY226" i="7" s="1"/>
  <c r="AX46" i="22"/>
  <c r="BB98" i="7" s="1"/>
  <c r="AX36" i="22"/>
  <c r="BB100" i="7" s="1"/>
  <c r="BB103" i="7" s="1"/>
  <c r="DF43" i="21"/>
  <c r="FT43" i="21" s="1"/>
  <c r="AY354" i="7"/>
  <c r="BA27" i="84"/>
  <c r="BO18" i="86" s="1"/>
  <c r="BA78" i="7"/>
  <c r="AP262" i="6"/>
  <c r="BA137" i="7" s="1"/>
  <c r="AP91" i="6"/>
  <c r="AP178" i="6" s="1"/>
  <c r="AN209" i="6"/>
  <c r="AN215" i="6" s="1"/>
  <c r="AM214" i="6"/>
  <c r="AM216" i="6" s="1"/>
  <c r="AN213" i="6" s="1"/>
  <c r="AN189" i="6"/>
  <c r="AN195" i="6" s="1"/>
  <c r="AM194" i="6"/>
  <c r="AP269" i="6"/>
  <c r="BA161" i="7" s="1"/>
  <c r="AP92" i="6"/>
  <c r="AP198" i="6" s="1"/>
  <c r="AO189" i="6"/>
  <c r="AO195" i="6" s="1"/>
  <c r="AN194" i="6"/>
  <c r="AO183" i="6"/>
  <c r="AQ190" i="6" s="1"/>
  <c r="AO182" i="6"/>
  <c r="AN169" i="6"/>
  <c r="AN175" i="6" s="1"/>
  <c r="AM174" i="6"/>
  <c r="AM176" i="6" s="1"/>
  <c r="AN173" i="6" s="1"/>
  <c r="AN163" i="6"/>
  <c r="AP170" i="6" s="1"/>
  <c r="AN162" i="6"/>
  <c r="AO209" i="6"/>
  <c r="AO215" i="6" s="1"/>
  <c r="AN214" i="6"/>
  <c r="AM189" i="6"/>
  <c r="AM195" i="6" s="1"/>
  <c r="AL194" i="6"/>
  <c r="AL196" i="6" s="1"/>
  <c r="AM193" i="6" s="1"/>
  <c r="AO163" i="6"/>
  <c r="AQ170" i="6" s="1"/>
  <c r="AO162" i="6"/>
  <c r="AO203" i="6"/>
  <c r="AQ210" i="6" s="1"/>
  <c r="AO202" i="6"/>
  <c r="AP255" i="6"/>
  <c r="BA113" i="7" s="1"/>
  <c r="AP90" i="6"/>
  <c r="AP158" i="6" s="1"/>
  <c r="BA126" i="7"/>
  <c r="AX48" i="22"/>
  <c r="BT42" i="86" s="1"/>
  <c r="BA341" i="7"/>
  <c r="AX38" i="22"/>
  <c r="BB148" i="7" s="1"/>
  <c r="BB151" i="7" s="1"/>
  <c r="FZ33" i="22"/>
  <c r="FZ25" i="22"/>
  <c r="FZ22" i="22"/>
  <c r="FZ24" i="22"/>
  <c r="FZ16" i="22"/>
  <c r="FZ18" i="22"/>
  <c r="FZ11" i="22"/>
  <c r="FZ13" i="22"/>
  <c r="FZ20" i="22"/>
  <c r="FZ12" i="22"/>
  <c r="FZ14" i="22"/>
  <c r="FZ8" i="22"/>
  <c r="FZ36" i="22" s="1"/>
  <c r="AQ26" i="6" s="1"/>
  <c r="FZ19" i="22"/>
  <c r="FZ17" i="22"/>
  <c r="FZ23" i="22"/>
  <c r="FZ15" i="22"/>
  <c r="FZ9" i="22"/>
  <c r="FZ10" i="22"/>
  <c r="FZ38" i="22" s="1"/>
  <c r="AQ28" i="6" s="1"/>
  <c r="FZ6" i="22"/>
  <c r="FZ7" i="22"/>
  <c r="FZ21" i="22"/>
  <c r="DH64" i="22"/>
  <c r="AW258" i="7"/>
  <c r="AW295" i="7" s="1"/>
  <c r="FW40" i="22"/>
  <c r="FX35" i="22"/>
  <c r="BN18" i="86"/>
  <c r="FX29" i="22"/>
  <c r="FX62" i="22" s="1"/>
  <c r="FY63" i="22" s="1"/>
  <c r="FW29" i="22"/>
  <c r="FW62" i="22" s="1"/>
  <c r="FX63" i="22" s="1"/>
  <c r="FY26" i="22"/>
  <c r="FY27" i="22" s="1"/>
  <c r="DK29" i="22"/>
  <c r="DK62" i="22" s="1"/>
  <c r="DL63" i="22" s="1"/>
  <c r="DL38" i="22"/>
  <c r="BB149" i="7" s="1"/>
  <c r="BQ39" i="86"/>
  <c r="BR39" i="86" s="1"/>
  <c r="BS39" i="86" s="1"/>
  <c r="BA30" i="7"/>
  <c r="DM33" i="22"/>
  <c r="GA4" i="22"/>
  <c r="DF57" i="21"/>
  <c r="AX44" i="22"/>
  <c r="AT39" i="21" s="1"/>
  <c r="FV69" i="21"/>
  <c r="AX37" i="22"/>
  <c r="BB124" i="7" s="1"/>
  <c r="BB126" i="7" s="1"/>
  <c r="AY24" i="22"/>
  <c r="DM24" i="22" s="1"/>
  <c r="AY22" i="22"/>
  <c r="DM22" i="22" s="1"/>
  <c r="AY25" i="22"/>
  <c r="DM25" i="22" s="1"/>
  <c r="AY23" i="22"/>
  <c r="DM23" i="22" s="1"/>
  <c r="AY20" i="22"/>
  <c r="AY19" i="22"/>
  <c r="DM19" i="22" s="1"/>
  <c r="AY17" i="22"/>
  <c r="AY15" i="22"/>
  <c r="DM15" i="22" s="1"/>
  <c r="AY18" i="22"/>
  <c r="DM18" i="22" s="1"/>
  <c r="AY16" i="22"/>
  <c r="DM16" i="22" s="1"/>
  <c r="AY14" i="22"/>
  <c r="DM14" i="22" s="1"/>
  <c r="AY10" i="22"/>
  <c r="AY38" i="22" s="1"/>
  <c r="BC148" i="7" s="1"/>
  <c r="AY12" i="22"/>
  <c r="DM12" i="22" s="1"/>
  <c r="AY21" i="22"/>
  <c r="DM21" i="22" s="1"/>
  <c r="AY11" i="22"/>
  <c r="DM11" i="22" s="1"/>
  <c r="AY8" i="22"/>
  <c r="DM8" i="22" s="1"/>
  <c r="AY13" i="22"/>
  <c r="DM13" i="22" s="1"/>
  <c r="AY7" i="22"/>
  <c r="AY6" i="22"/>
  <c r="DM6" i="22" s="1"/>
  <c r="AY9" i="22"/>
  <c r="DM9" i="22" s="1"/>
  <c r="BR54" i="80"/>
  <c r="BR72" i="84"/>
  <c r="BO270" i="7"/>
  <c r="BN317" i="7"/>
  <c r="AR68" i="21"/>
  <c r="AZ305" i="7" s="1"/>
  <c r="AR59" i="21"/>
  <c r="BP43" i="86"/>
  <c r="BA96" i="80"/>
  <c r="AQ75" i="21"/>
  <c r="AQ76" i="21" s="1"/>
  <c r="BA94" i="80"/>
  <c r="AV59" i="22"/>
  <c r="AZ86" i="7"/>
  <c r="AZ85" i="7"/>
  <c r="BA182" i="7"/>
  <c r="BA181" i="7"/>
  <c r="BA134" i="7"/>
  <c r="BA109" i="7"/>
  <c r="BA110" i="7"/>
  <c r="BA158" i="7"/>
  <c r="BA157" i="7"/>
  <c r="BB26" i="84"/>
  <c r="AZ92" i="80"/>
  <c r="BB176" i="7"/>
  <c r="BB179" i="7"/>
  <c r="BB178" i="7"/>
  <c r="BB177" i="7"/>
  <c r="BB180" i="7"/>
  <c r="GV21" i="21"/>
  <c r="BA104" i="80"/>
  <c r="AQ63" i="21"/>
  <c r="AQ64" i="21" s="1"/>
  <c r="BB36" i="84"/>
  <c r="BP20" i="86" s="1"/>
  <c r="AZ343" i="7"/>
  <c r="BA104" i="7"/>
  <c r="BA108" i="7"/>
  <c r="BA107" i="7"/>
  <c r="BA106" i="7"/>
  <c r="BA105" i="7"/>
  <c r="AY346" i="7"/>
  <c r="BB37" i="84"/>
  <c r="BA22" i="80"/>
  <c r="AY349" i="7"/>
  <c r="BA95" i="80" s="1"/>
  <c r="AZ80" i="7"/>
  <c r="BB20" i="80" s="1"/>
  <c r="AZ83" i="7"/>
  <c r="AZ348" i="7" s="1"/>
  <c r="BB94" i="80" s="1"/>
  <c r="AZ81" i="7"/>
  <c r="AZ84" i="7"/>
  <c r="AZ82" i="7"/>
  <c r="BB27" i="84"/>
  <c r="BB128" i="7"/>
  <c r="BB132" i="7"/>
  <c r="BB130" i="7"/>
  <c r="BB131" i="7"/>
  <c r="BB129" i="7"/>
  <c r="BA152" i="7"/>
  <c r="BC36" i="84" s="1"/>
  <c r="BA156" i="7"/>
  <c r="BA153" i="7"/>
  <c r="BA155" i="7"/>
  <c r="BA154" i="7"/>
  <c r="BA21" i="80"/>
  <c r="AY347" i="7"/>
  <c r="BA93" i="80" s="1"/>
  <c r="BR75" i="84"/>
  <c r="BR57" i="80"/>
  <c r="BA175" i="7"/>
  <c r="BA174" i="7"/>
  <c r="BA343" i="7" s="1"/>
  <c r="AP95" i="15"/>
  <c r="BQ95" i="15" s="1"/>
  <c r="AW53" i="22"/>
  <c r="AS39" i="21"/>
  <c r="DG39" i="21" s="1"/>
  <c r="FU39" i="21" s="1"/>
  <c r="GV39" i="21" s="1"/>
  <c r="AS45" i="21"/>
  <c r="DG45" i="21" s="1"/>
  <c r="FU45" i="21" s="1"/>
  <c r="GV45" i="21" s="1"/>
  <c r="BX30" i="22"/>
  <c r="DL9" i="22"/>
  <c r="AZ220" i="7"/>
  <c r="AZ225" i="7" s="1"/>
  <c r="AX30" i="22"/>
  <c r="DL7" i="22"/>
  <c r="DM20" i="22"/>
  <c r="DM17" i="22"/>
  <c r="FR44" i="21"/>
  <c r="FR62" i="21" s="1"/>
  <c r="DE44" i="21"/>
  <c r="DD62" i="21"/>
  <c r="FY5" i="21"/>
  <c r="AW66" i="21"/>
  <c r="AW56" i="21"/>
  <c r="FX66" i="21"/>
  <c r="FX56" i="21"/>
  <c r="DJ66" i="21"/>
  <c r="DJ56" i="21"/>
  <c r="DG41" i="21"/>
  <c r="FU41" i="21" s="1"/>
  <c r="GV41" i="21" s="1"/>
  <c r="DF59" i="21"/>
  <c r="BB91" i="84"/>
  <c r="BB88" i="80"/>
  <c r="BP32" i="86"/>
  <c r="BA74" i="7"/>
  <c r="BQ40" i="86"/>
  <c r="BM14" i="86"/>
  <c r="BN14" i="86" s="1"/>
  <c r="BA321" i="7"/>
  <c r="BC73" i="80" s="1"/>
  <c r="BD73" i="80" s="1"/>
  <c r="BC105" i="80"/>
  <c r="BD105" i="80" s="1"/>
  <c r="BC86" i="80"/>
  <c r="BQ32" i="86" s="1"/>
  <c r="BP85" i="80"/>
  <c r="BB174" i="7"/>
  <c r="AZ91" i="80"/>
  <c r="BD241" i="7"/>
  <c r="BD306" i="7"/>
  <c r="BD242" i="7"/>
  <c r="BD301" i="7"/>
  <c r="BD240" i="7"/>
  <c r="AZ344" i="7"/>
  <c r="BD245" i="7"/>
  <c r="BA222" i="7"/>
  <c r="CC222" i="7" s="1"/>
  <c r="CC122" i="7"/>
  <c r="BA221" i="7"/>
  <c r="CC221" i="7" s="1"/>
  <c r="CC98" i="7"/>
  <c r="BA223" i="7"/>
  <c r="CC223" i="7" s="1"/>
  <c r="CC146" i="7"/>
  <c r="BA224" i="7"/>
  <c r="CC224" i="7" s="1"/>
  <c r="CC170" i="7"/>
  <c r="AT48" i="21"/>
  <c r="AT42" i="21"/>
  <c r="AS46" i="21"/>
  <c r="AS40" i="21"/>
  <c r="AT44" i="21"/>
  <c r="AT50" i="21"/>
  <c r="BA20" i="80"/>
  <c r="BA21" i="84"/>
  <c r="FT60" i="21"/>
  <c r="BS74" i="84"/>
  <c r="BR56" i="80"/>
  <c r="BN318" i="7"/>
  <c r="BR55" i="80"/>
  <c r="BS53" i="80"/>
  <c r="BO316" i="7"/>
  <c r="BP269" i="7"/>
  <c r="BT71" i="84" s="1"/>
  <c r="AR58" i="21"/>
  <c r="BO273" i="7"/>
  <c r="AS61" i="21"/>
  <c r="AS59" i="21"/>
  <c r="AS62" i="21"/>
  <c r="AO96" i="15"/>
  <c r="AZ32" i="7" s="1"/>
  <c r="AR67" i="21"/>
  <c r="AR51" i="21"/>
  <c r="AR53" i="21" s="1"/>
  <c r="AN98" i="15"/>
  <c r="AY34" i="7" s="1"/>
  <c r="AN99" i="15"/>
  <c r="AY35" i="7" s="1"/>
  <c r="BO271" i="7"/>
  <c r="BS73" i="84" s="1"/>
  <c r="BG3" i="15"/>
  <c r="BF186" i="15"/>
  <c r="BF70" i="15"/>
  <c r="BF26" i="15"/>
  <c r="BF250" i="15"/>
  <c r="BF122" i="15"/>
  <c r="BF48" i="15"/>
  <c r="DG47" i="21"/>
  <c r="FT47" i="21"/>
  <c r="FT59" i="21" s="1"/>
  <c r="FW7" i="21"/>
  <c r="DI71" i="21"/>
  <c r="FW9" i="21"/>
  <c r="DI70" i="21"/>
  <c r="FV70" i="21"/>
  <c r="FW15" i="21"/>
  <c r="FW73" i="21" s="1"/>
  <c r="DI73" i="21"/>
  <c r="FW14" i="21"/>
  <c r="FW72" i="21" s="1"/>
  <c r="DI72" i="21"/>
  <c r="FW16" i="21"/>
  <c r="FW74" i="21" s="1"/>
  <c r="DI74" i="21"/>
  <c r="FW13" i="21"/>
  <c r="FW69" i="21" s="1"/>
  <c r="DI69" i="21"/>
  <c r="FV21" i="21"/>
  <c r="DJ18" i="21"/>
  <c r="FX18" i="21" s="1"/>
  <c r="DJ12" i="21"/>
  <c r="FX12" i="21" s="1"/>
  <c r="DJ10" i="21"/>
  <c r="FX10" i="21" s="1"/>
  <c r="DJ13" i="21"/>
  <c r="DJ20" i="21"/>
  <c r="FX20" i="21" s="1"/>
  <c r="DJ19" i="21"/>
  <c r="FX19" i="21" s="1"/>
  <c r="DJ9" i="21"/>
  <c r="DJ17" i="21"/>
  <c r="FX17" i="21" s="1"/>
  <c r="DJ11" i="21"/>
  <c r="FX11" i="21" s="1"/>
  <c r="DJ8" i="21"/>
  <c r="FX8" i="21" s="1"/>
  <c r="DJ7" i="21"/>
  <c r="DJ16" i="21"/>
  <c r="DJ14" i="21"/>
  <c r="DJ15" i="21"/>
  <c r="AW19" i="21"/>
  <c r="AW16" i="21"/>
  <c r="AW74" i="21" s="1"/>
  <c r="BE302" i="7" s="1"/>
  <c r="AW20" i="21"/>
  <c r="AW17" i="21"/>
  <c r="AW13" i="21"/>
  <c r="AW10" i="21"/>
  <c r="AW8" i="21"/>
  <c r="AW12" i="21"/>
  <c r="AW18" i="21"/>
  <c r="AW15" i="21"/>
  <c r="AW73" i="21" s="1"/>
  <c r="AW14" i="21"/>
  <c r="AW72" i="21" s="1"/>
  <c r="AW7" i="21"/>
  <c r="AW71" i="21" s="1"/>
  <c r="AW11" i="21"/>
  <c r="AW9" i="21"/>
  <c r="AV21" i="21"/>
  <c r="DK24" i="21"/>
  <c r="FY24" i="21"/>
  <c r="DF61" i="21"/>
  <c r="AX37" i="21"/>
  <c r="FZ37" i="21" s="1"/>
  <c r="DK37" i="21"/>
  <c r="AX5" i="21"/>
  <c r="DK5" i="21"/>
  <c r="DI21" i="21"/>
  <c r="DF60" i="21"/>
  <c r="AX24" i="21"/>
  <c r="AX56" i="22"/>
  <c r="AZ339" i="7"/>
  <c r="AY345" i="7"/>
  <c r="BC292" i="7"/>
  <c r="BC296" i="7"/>
  <c r="BN319" i="7"/>
  <c r="BN320" i="7"/>
  <c r="BB312" i="7"/>
  <c r="AY44" i="22"/>
  <c r="DK35" i="22"/>
  <c r="BA77" i="7" s="1"/>
  <c r="AW54" i="22"/>
  <c r="AW50" i="22"/>
  <c r="AV40" i="22"/>
  <c r="AV41" i="22" s="1"/>
  <c r="DJ34" i="22"/>
  <c r="AO97" i="15" s="1"/>
  <c r="AZ33" i="7" s="1"/>
  <c r="AX45" i="22"/>
  <c r="AW34" i="22"/>
  <c r="DI40" i="22"/>
  <c r="DI41" i="22" s="1"/>
  <c r="AU4" i="6"/>
  <c r="AT87" i="6"/>
  <c r="DL36" i="22"/>
  <c r="BB101" i="7" s="1"/>
  <c r="DL39" i="22"/>
  <c r="BB173" i="7" s="1"/>
  <c r="BA4" i="22"/>
  <c r="BX56" i="86" s="1"/>
  <c r="AZ3" i="22"/>
  <c r="AZ52" i="22"/>
  <c r="DN4" i="22"/>
  <c r="AZ43" i="22"/>
  <c r="AZ33" i="22"/>
  <c r="AX58" i="22"/>
  <c r="BD4" i="7"/>
  <c r="BD5" i="7"/>
  <c r="BE6" i="7"/>
  <c r="FT61" i="21" l="1"/>
  <c r="AX35" i="22"/>
  <c r="BB76" i="7" s="1"/>
  <c r="BB79" i="7" s="1"/>
  <c r="BP55" i="86"/>
  <c r="AZ226" i="7"/>
  <c r="AX29" i="22"/>
  <c r="DG43" i="21"/>
  <c r="FU43" i="21" s="1"/>
  <c r="BA344" i="7"/>
  <c r="AY46" i="22"/>
  <c r="BC98" i="7" s="1"/>
  <c r="AZ351" i="7"/>
  <c r="BB97" i="80" s="1"/>
  <c r="AY36" i="22"/>
  <c r="BC100" i="7" s="1"/>
  <c r="AW70" i="21"/>
  <c r="AY26" i="22"/>
  <c r="AY27" i="22" s="1"/>
  <c r="AT41" i="21"/>
  <c r="AX55" i="22"/>
  <c r="BB109" i="7" s="1"/>
  <c r="AT47" i="21"/>
  <c r="DH47" i="21" s="1"/>
  <c r="BT41" i="86"/>
  <c r="BP17" i="86"/>
  <c r="BB33" i="84"/>
  <c r="AZ143" i="7"/>
  <c r="AP93" i="6"/>
  <c r="AZ350" i="7"/>
  <c r="BB96" i="80" s="1"/>
  <c r="AT49" i="21"/>
  <c r="DH49" i="21" s="1"/>
  <c r="FV49" i="21" s="1"/>
  <c r="AT43" i="21"/>
  <c r="DH50" i="21"/>
  <c r="FV50" i="21" s="1"/>
  <c r="FZ39" i="22"/>
  <c r="AQ29" i="6" s="1"/>
  <c r="AQ276" i="6" s="1"/>
  <c r="BB185" i="7" s="1"/>
  <c r="BB102" i="7"/>
  <c r="AX57" i="22"/>
  <c r="BB158" i="7" s="1"/>
  <c r="BB146" i="7"/>
  <c r="BB155" i="7" s="1"/>
  <c r="BB127" i="7"/>
  <c r="AS60" i="21"/>
  <c r="DH48" i="21"/>
  <c r="FV48" i="21" s="1"/>
  <c r="AT45" i="21"/>
  <c r="DH45" i="21" s="1"/>
  <c r="FV45" i="21" s="1"/>
  <c r="AQ95" i="15"/>
  <c r="AQ104" i="15" s="1"/>
  <c r="BB40" i="7" s="1"/>
  <c r="AM196" i="6"/>
  <c r="AN193" i="6" s="1"/>
  <c r="AN196" i="6" s="1"/>
  <c r="AO193" i="6" s="1"/>
  <c r="BB150" i="7"/>
  <c r="BA28" i="84"/>
  <c r="AP169" i="6"/>
  <c r="AP175" i="6" s="1"/>
  <c r="AO174" i="6"/>
  <c r="AP189" i="6"/>
  <c r="AP195" i="6" s="1"/>
  <c r="AO194" i="6"/>
  <c r="AN216" i="6"/>
  <c r="AO213" i="6" s="1"/>
  <c r="AQ255" i="6"/>
  <c r="BB113" i="7" s="1"/>
  <c r="AQ90" i="6"/>
  <c r="AQ158" i="6" s="1"/>
  <c r="AP163" i="6"/>
  <c r="AR170" i="6" s="1"/>
  <c r="AP162" i="6"/>
  <c r="AO25" i="6"/>
  <c r="AO248" i="6" s="1"/>
  <c r="AZ89" i="7" s="1"/>
  <c r="AZ354" i="7" s="1"/>
  <c r="AQ269" i="6"/>
  <c r="BB161" i="7" s="1"/>
  <c r="AQ92" i="6"/>
  <c r="AQ198" i="6" s="1"/>
  <c r="AP209" i="6"/>
  <c r="AP215" i="6" s="1"/>
  <c r="AO214" i="6"/>
  <c r="AO169" i="6"/>
  <c r="AO175" i="6" s="1"/>
  <c r="AN174" i="6"/>
  <c r="AN176" i="6" s="1"/>
  <c r="AO173" i="6" s="1"/>
  <c r="AP203" i="6"/>
  <c r="AR210" i="6" s="1"/>
  <c r="AP202" i="6"/>
  <c r="AP183" i="6"/>
  <c r="AR190" i="6" s="1"/>
  <c r="AP182" i="6"/>
  <c r="GA33" i="22"/>
  <c r="GA22" i="22"/>
  <c r="GA19" i="22"/>
  <c r="GA24" i="22"/>
  <c r="GA21" i="22"/>
  <c r="GA23" i="22"/>
  <c r="GA25" i="22"/>
  <c r="GA13" i="22"/>
  <c r="GA17" i="22"/>
  <c r="GA11" i="22"/>
  <c r="GA15" i="22"/>
  <c r="GA20" i="22"/>
  <c r="GA12" i="22"/>
  <c r="GA7" i="22"/>
  <c r="GA10" i="22"/>
  <c r="GA6" i="22"/>
  <c r="GA14" i="22"/>
  <c r="GA8" i="22"/>
  <c r="GA36" i="22" s="1"/>
  <c r="AR26" i="6" s="1"/>
  <c r="GA18" i="22"/>
  <c r="GA16" i="22"/>
  <c r="GA9" i="22"/>
  <c r="GA37" i="22" s="1"/>
  <c r="AR27" i="6" s="1"/>
  <c r="DI64" i="22"/>
  <c r="AX258" i="7"/>
  <c r="AX295" i="7" s="1"/>
  <c r="AX53" i="22"/>
  <c r="AQ105" i="15" s="1"/>
  <c r="BB41" i="7" s="1"/>
  <c r="FY35" i="22"/>
  <c r="FX40" i="22"/>
  <c r="FX41" i="22" s="1"/>
  <c r="FW64" i="22"/>
  <c r="FX64" i="22" s="1"/>
  <c r="BP18" i="86"/>
  <c r="BA143" i="7"/>
  <c r="FW41" i="22"/>
  <c r="DM37" i="22"/>
  <c r="BC125" i="7" s="1"/>
  <c r="DL26" i="22"/>
  <c r="DL27" i="22" s="1"/>
  <c r="FY29" i="22"/>
  <c r="FY62" i="22" s="1"/>
  <c r="FZ63" i="22" s="1"/>
  <c r="FY34" i="22"/>
  <c r="AP24" i="6" s="1"/>
  <c r="AP241" i="6" s="1"/>
  <c r="AY48" i="22"/>
  <c r="AU49" i="21" s="1"/>
  <c r="DL37" i="22"/>
  <c r="BB125" i="7" s="1"/>
  <c r="BE31" i="84" s="1"/>
  <c r="FZ37" i="22"/>
  <c r="AQ27" i="6" s="1"/>
  <c r="BU39" i="86"/>
  <c r="BC30" i="7"/>
  <c r="DM10" i="22"/>
  <c r="DN33" i="22"/>
  <c r="GB4" i="22"/>
  <c r="DM36" i="22"/>
  <c r="BC101" i="7" s="1"/>
  <c r="BT39" i="86"/>
  <c r="BB30" i="7"/>
  <c r="BB219" i="7" s="1"/>
  <c r="AS68" i="21"/>
  <c r="BA305" i="7" s="1"/>
  <c r="DK20" i="21"/>
  <c r="AW69" i="21"/>
  <c r="BE303" i="7" s="1"/>
  <c r="BC32" i="84"/>
  <c r="BD32" i="84" s="1"/>
  <c r="AR63" i="21"/>
  <c r="AR64" i="21" s="1"/>
  <c r="AZ22" i="22"/>
  <c r="AZ20" i="22"/>
  <c r="AZ15" i="22"/>
  <c r="DN15" i="22" s="1"/>
  <c r="AZ18" i="22"/>
  <c r="DN18" i="22" s="1"/>
  <c r="AZ12" i="22"/>
  <c r="DN12" i="22" s="1"/>
  <c r="AZ10" i="22"/>
  <c r="AZ48" i="22" s="1"/>
  <c r="AZ8" i="22"/>
  <c r="AZ6" i="22"/>
  <c r="DN6" i="22" s="1"/>
  <c r="AZ16" i="22"/>
  <c r="AZ24" i="22"/>
  <c r="AZ19" i="22"/>
  <c r="AZ23" i="22"/>
  <c r="DN23" i="22" s="1"/>
  <c r="AZ25" i="22"/>
  <c r="AZ14" i="22"/>
  <c r="DN14" i="22" s="1"/>
  <c r="AZ9" i="22"/>
  <c r="AZ37" i="22" s="1"/>
  <c r="BD124" i="7" s="1"/>
  <c r="AZ21" i="22"/>
  <c r="DN21" i="22" s="1"/>
  <c r="AZ17" i="22"/>
  <c r="DN17" i="22" s="1"/>
  <c r="AZ13" i="22"/>
  <c r="DN13" i="22" s="1"/>
  <c r="AZ7" i="22"/>
  <c r="AZ11" i="22"/>
  <c r="BS72" i="84"/>
  <c r="BS54" i="80"/>
  <c r="BO317" i="7"/>
  <c r="BP270" i="7"/>
  <c r="BD36" i="84"/>
  <c r="AP105" i="15"/>
  <c r="BA41" i="7" s="1"/>
  <c r="AP106" i="15"/>
  <c r="BA42" i="7" s="1"/>
  <c r="AQ103" i="15"/>
  <c r="BB39" i="7" s="1"/>
  <c r="CC30" i="7"/>
  <c r="AP104" i="15"/>
  <c r="BA40" i="7" s="1"/>
  <c r="AP101" i="15"/>
  <c r="BA37" i="7" s="1"/>
  <c r="AP103" i="15"/>
  <c r="BA39" i="7" s="1"/>
  <c r="AP102" i="15"/>
  <c r="BA38" i="7" s="1"/>
  <c r="BB181" i="7"/>
  <c r="BB182" i="7"/>
  <c r="BB110" i="7"/>
  <c r="BA85" i="7"/>
  <c r="BA350" i="7" s="1"/>
  <c r="BA86" i="7"/>
  <c r="BA351" i="7" s="1"/>
  <c r="BB134" i="7"/>
  <c r="BB133" i="7"/>
  <c r="BC41" i="84"/>
  <c r="BD41" i="84" s="1"/>
  <c r="BA92" i="80"/>
  <c r="BB38" i="84"/>
  <c r="BB28" i="84"/>
  <c r="BA167" i="7"/>
  <c r="BA119" i="7"/>
  <c r="DG57" i="21"/>
  <c r="AS57" i="21"/>
  <c r="FU57" i="21"/>
  <c r="GV57" i="21" s="1"/>
  <c r="AP100" i="15"/>
  <c r="BA36" i="7" s="1"/>
  <c r="DH39" i="21"/>
  <c r="FV39" i="21" s="1"/>
  <c r="BC27" i="84"/>
  <c r="BB78" i="7"/>
  <c r="BB21" i="80"/>
  <c r="AZ347" i="7"/>
  <c r="BB93" i="80" s="1"/>
  <c r="BB104" i="7"/>
  <c r="BB105" i="7"/>
  <c r="BB106" i="7"/>
  <c r="BB108" i="7"/>
  <c r="BB107" i="7"/>
  <c r="BB22" i="80"/>
  <c r="AZ349" i="7"/>
  <c r="BB95" i="80" s="1"/>
  <c r="AZ346" i="7"/>
  <c r="BC37" i="84"/>
  <c r="BD37" i="84" s="1"/>
  <c r="CC74" i="7"/>
  <c r="CC339" i="7" s="1"/>
  <c r="BA82" i="7"/>
  <c r="BA83" i="7"/>
  <c r="BA348" i="7" s="1"/>
  <c r="BA81" i="7"/>
  <c r="BA84" i="7"/>
  <c r="BB341" i="7"/>
  <c r="BS75" i="84"/>
  <c r="BS57" i="80"/>
  <c r="BA220" i="7"/>
  <c r="CC220" i="7" s="1"/>
  <c r="AY49" i="22"/>
  <c r="BC170" i="7" s="1"/>
  <c r="AY39" i="22"/>
  <c r="BC172" i="7" s="1"/>
  <c r="BC175" i="7" s="1"/>
  <c r="AY47" i="22"/>
  <c r="BC122" i="7" s="1"/>
  <c r="AY37" i="22"/>
  <c r="BC124" i="7" s="1"/>
  <c r="BC126" i="7" s="1"/>
  <c r="AY30" i="22"/>
  <c r="DM7" i="22"/>
  <c r="DN24" i="22"/>
  <c r="DN22" i="22"/>
  <c r="DN25" i="22"/>
  <c r="DN20" i="22"/>
  <c r="DN19" i="22"/>
  <c r="DN16" i="22"/>
  <c r="DF44" i="21"/>
  <c r="DE62" i="21"/>
  <c r="FS44" i="21"/>
  <c r="FS62" i="21" s="1"/>
  <c r="DG59" i="21"/>
  <c r="DH41" i="21"/>
  <c r="FV41" i="21" s="1"/>
  <c r="FW21" i="21"/>
  <c r="DK66" i="21"/>
  <c r="DK56" i="21"/>
  <c r="FZ5" i="21"/>
  <c r="AX56" i="21"/>
  <c r="AX66" i="21"/>
  <c r="FY66" i="21"/>
  <c r="FY56" i="21"/>
  <c r="BR32" i="86"/>
  <c r="BS32" i="86" s="1"/>
  <c r="BQ85" i="80"/>
  <c r="BA80" i="7"/>
  <c r="BO14" i="86"/>
  <c r="BR40" i="86"/>
  <c r="BS40" i="86" s="1"/>
  <c r="BS43" i="86" s="1"/>
  <c r="BS55" i="86" s="1"/>
  <c r="BQ43" i="86"/>
  <c r="BB74" i="7"/>
  <c r="BT40" i="86"/>
  <c r="BC91" i="84"/>
  <c r="BD91" i="84" s="1"/>
  <c r="BB321" i="7"/>
  <c r="BE73" i="80" s="1"/>
  <c r="BE86" i="80"/>
  <c r="BT32" i="86" s="1"/>
  <c r="BE105" i="80"/>
  <c r="BC88" i="80"/>
  <c r="BD86" i="80"/>
  <c r="BD88" i="80" s="1"/>
  <c r="BR85" i="80"/>
  <c r="BC103" i="7"/>
  <c r="BC102" i="7"/>
  <c r="BE306" i="7"/>
  <c r="BA91" i="80"/>
  <c r="BC151" i="7"/>
  <c r="BC150" i="7"/>
  <c r="BE245" i="7"/>
  <c r="AR75" i="21"/>
  <c r="AR76" i="21" s="1"/>
  <c r="AZ304" i="7"/>
  <c r="BB104" i="80" s="1"/>
  <c r="BE301" i="7"/>
  <c r="BE240" i="7"/>
  <c r="BE241" i="7"/>
  <c r="BB222" i="7"/>
  <c r="BB221" i="7"/>
  <c r="BE41" i="84"/>
  <c r="BB224" i="7"/>
  <c r="AT46" i="21"/>
  <c r="AT40" i="21"/>
  <c r="AU45" i="21"/>
  <c r="AU39" i="21"/>
  <c r="BB21" i="84"/>
  <c r="BC31" i="84"/>
  <c r="BC26" i="84"/>
  <c r="BT53" i="80"/>
  <c r="BP316" i="7"/>
  <c r="BQ269" i="7"/>
  <c r="BU71" i="84" s="1"/>
  <c r="BO318" i="7"/>
  <c r="BS55" i="80"/>
  <c r="BP273" i="7"/>
  <c r="BT74" i="84"/>
  <c r="BS56" i="80"/>
  <c r="AS58" i="21"/>
  <c r="AP96" i="15"/>
  <c r="BA32" i="7" s="1"/>
  <c r="AO99" i="15"/>
  <c r="AZ35" i="7" s="1"/>
  <c r="AO98" i="15"/>
  <c r="AZ34" i="7" s="1"/>
  <c r="AS67" i="21"/>
  <c r="AR95" i="15"/>
  <c r="AS51" i="21"/>
  <c r="AS53" i="21" s="1"/>
  <c r="BP271" i="7"/>
  <c r="BT73" i="84" s="1"/>
  <c r="BH3" i="15"/>
  <c r="BG250" i="15"/>
  <c r="BG122" i="15"/>
  <c r="BG48" i="15"/>
  <c r="BG186" i="15"/>
  <c r="BG70" i="15"/>
  <c r="BG26" i="15"/>
  <c r="GV42" i="21"/>
  <c r="FU60" i="21"/>
  <c r="GV60" i="21" s="1"/>
  <c r="GV43" i="21"/>
  <c r="FU61" i="21"/>
  <c r="GV61" i="21" s="1"/>
  <c r="FU47" i="21"/>
  <c r="FX7" i="21"/>
  <c r="DJ71" i="21"/>
  <c r="FW71" i="21"/>
  <c r="FX9" i="21"/>
  <c r="DJ70" i="21"/>
  <c r="FW70" i="21"/>
  <c r="FX15" i="21"/>
  <c r="FX73" i="21" s="1"/>
  <c r="DJ73" i="21"/>
  <c r="FX14" i="21"/>
  <c r="FX72" i="21" s="1"/>
  <c r="DJ72" i="21"/>
  <c r="FX16" i="21"/>
  <c r="FX74" i="21" s="1"/>
  <c r="DJ74" i="21"/>
  <c r="FX13" i="21"/>
  <c r="FX69" i="21" s="1"/>
  <c r="DJ69" i="21"/>
  <c r="DK16" i="21"/>
  <c r="DK74" i="21" s="1"/>
  <c r="DK7" i="21"/>
  <c r="DK14" i="21"/>
  <c r="DK17" i="21"/>
  <c r="FY17" i="21" s="1"/>
  <c r="DK15" i="21"/>
  <c r="FY20" i="21"/>
  <c r="DK18" i="21"/>
  <c r="FY18" i="21" s="1"/>
  <c r="DK12" i="21"/>
  <c r="FY12" i="21" s="1"/>
  <c r="DK8" i="21"/>
  <c r="FY8" i="21" s="1"/>
  <c r="DK9" i="21"/>
  <c r="DK10" i="21"/>
  <c r="FY10" i="21" s="1"/>
  <c r="DK11" i="21"/>
  <c r="FY11" i="21" s="1"/>
  <c r="DK13" i="21"/>
  <c r="DK19" i="21"/>
  <c r="FY19" i="21" s="1"/>
  <c r="AX19" i="21"/>
  <c r="AX16" i="21"/>
  <c r="AX74" i="21" s="1"/>
  <c r="BF302" i="7" s="1"/>
  <c r="AX18" i="21"/>
  <c r="AX15" i="21"/>
  <c r="AX73" i="21" s="1"/>
  <c r="AX20" i="21"/>
  <c r="AX17" i="21"/>
  <c r="AX10" i="21"/>
  <c r="AX12" i="21"/>
  <c r="AX14" i="21"/>
  <c r="AX72" i="21" s="1"/>
  <c r="AX7" i="21"/>
  <c r="AX71" i="21" s="1"/>
  <c r="AX9" i="21"/>
  <c r="AX13" i="21"/>
  <c r="AX69" i="21" s="1"/>
  <c r="BF303" i="7" s="1"/>
  <c r="AX11" i="21"/>
  <c r="AX8" i="21"/>
  <c r="AW21" i="21"/>
  <c r="DL24" i="21"/>
  <c r="FZ24" i="21"/>
  <c r="DG60" i="21"/>
  <c r="DH42" i="21"/>
  <c r="FV42" i="21" s="1"/>
  <c r="DG61" i="21"/>
  <c r="AY5" i="21"/>
  <c r="DL5" i="21"/>
  <c r="DJ21" i="21"/>
  <c r="AY37" i="21"/>
  <c r="GA37" i="21" s="1"/>
  <c r="DL37" i="21"/>
  <c r="AY24" i="21"/>
  <c r="AT62" i="21"/>
  <c r="AT60" i="21"/>
  <c r="AY29" i="22"/>
  <c r="AZ47" i="22"/>
  <c r="BD122" i="7" s="1"/>
  <c r="BA342" i="7"/>
  <c r="BA339" i="7"/>
  <c r="BD296" i="7"/>
  <c r="BB344" i="7"/>
  <c r="AZ345" i="7"/>
  <c r="BO320" i="7"/>
  <c r="BC312" i="7"/>
  <c r="BO319" i="7"/>
  <c r="BD292" i="7"/>
  <c r="AW59" i="22"/>
  <c r="AX50" i="22"/>
  <c r="AX54" i="22"/>
  <c r="AX34" i="22"/>
  <c r="DJ40" i="22"/>
  <c r="DJ41" i="22" s="1"/>
  <c r="AY45" i="22"/>
  <c r="AW40" i="22"/>
  <c r="AW41" i="22" s="1"/>
  <c r="DK34" i="22"/>
  <c r="AP97" i="15" s="1"/>
  <c r="BA33" i="7" s="1"/>
  <c r="AV4" i="6"/>
  <c r="AU87" i="6"/>
  <c r="AY55" i="22"/>
  <c r="DM39" i="22"/>
  <c r="BC173" i="7" s="1"/>
  <c r="BB4" i="22"/>
  <c r="BY56" i="86" s="1"/>
  <c r="BA3" i="22"/>
  <c r="BA52" i="22"/>
  <c r="DO4" i="22"/>
  <c r="GC4" i="22" s="1"/>
  <c r="BA43" i="22"/>
  <c r="BA33" i="22"/>
  <c r="AY53" i="22"/>
  <c r="BE4" i="7"/>
  <c r="BE5" i="7"/>
  <c r="BF6" i="7"/>
  <c r="DH43" i="21" l="1"/>
  <c r="FV43" i="21" s="1"/>
  <c r="AT57" i="21"/>
  <c r="AU41" i="21"/>
  <c r="AU47" i="21"/>
  <c r="BB153" i="7"/>
  <c r="AY35" i="22"/>
  <c r="BC76" i="7" s="1"/>
  <c r="BC79" i="7" s="1"/>
  <c r="AT59" i="21"/>
  <c r="AT61" i="21"/>
  <c r="AX70" i="21"/>
  <c r="AZ46" i="22"/>
  <c r="BB152" i="7"/>
  <c r="BE36" i="84" s="1"/>
  <c r="BT20" i="86" s="1"/>
  <c r="BB156" i="7"/>
  <c r="BB223" i="7"/>
  <c r="BB154" i="7"/>
  <c r="GA39" i="22"/>
  <c r="AR29" i="6" s="1"/>
  <c r="BB157" i="7"/>
  <c r="AQ93" i="6"/>
  <c r="BE26" i="84"/>
  <c r="BB343" i="7"/>
  <c r="AQ100" i="15"/>
  <c r="BB36" i="7" s="1"/>
  <c r="DI49" i="21"/>
  <c r="FW49" i="21" s="1"/>
  <c r="AZ49" i="22"/>
  <c r="BD170" i="7" s="1"/>
  <c r="DL35" i="22"/>
  <c r="BB77" i="7" s="1"/>
  <c r="DL29" i="22"/>
  <c r="DL62" i="22" s="1"/>
  <c r="AY58" i="22"/>
  <c r="BC182" i="7" s="1"/>
  <c r="AO196" i="6"/>
  <c r="AP193" i="6" s="1"/>
  <c r="BT43" i="86"/>
  <c r="BT55" i="86" s="1"/>
  <c r="BC96" i="80"/>
  <c r="BD96" i="80" s="1"/>
  <c r="AQ102" i="15"/>
  <c r="BB38" i="7" s="1"/>
  <c r="AQ101" i="15"/>
  <c r="BB37" i="7" s="1"/>
  <c r="AO216" i="6"/>
  <c r="AP213" i="6" s="1"/>
  <c r="AO176" i="6"/>
  <c r="AP173" i="6" s="1"/>
  <c r="BE242" i="7"/>
  <c r="BF242" i="7" s="1"/>
  <c r="AQ262" i="6"/>
  <c r="BB137" i="7" s="1"/>
  <c r="BE32" i="84" s="1"/>
  <c r="BE33" i="84" s="1"/>
  <c r="AQ91" i="6"/>
  <c r="AQ178" i="6" s="1"/>
  <c r="AQ209" i="6"/>
  <c r="AQ215" i="6" s="1"/>
  <c r="AP214" i="6"/>
  <c r="AR255" i="6"/>
  <c r="BC113" i="7" s="1"/>
  <c r="AR90" i="6"/>
  <c r="AR158" i="6" s="1"/>
  <c r="AR262" i="6"/>
  <c r="BC137" i="7" s="1"/>
  <c r="AR91" i="6"/>
  <c r="AR178" i="6" s="1"/>
  <c r="AQ169" i="6"/>
  <c r="AQ175" i="6" s="1"/>
  <c r="AP174" i="6"/>
  <c r="AP25" i="6"/>
  <c r="AP248" i="6" s="1"/>
  <c r="BA89" i="7" s="1"/>
  <c r="BA354" i="7" s="1"/>
  <c r="AQ163" i="6"/>
  <c r="AS170" i="6" s="1"/>
  <c r="AQ162" i="6"/>
  <c r="AR276" i="6"/>
  <c r="BC185" i="7" s="1"/>
  <c r="AR93" i="6"/>
  <c r="AQ189" i="6"/>
  <c r="AQ195" i="6" s="1"/>
  <c r="AP194" i="6"/>
  <c r="AP196" i="6" s="1"/>
  <c r="AQ193" i="6" s="1"/>
  <c r="AQ203" i="6"/>
  <c r="AS210" i="6" s="1"/>
  <c r="AQ202" i="6"/>
  <c r="DN11" i="22"/>
  <c r="AZ39" i="22"/>
  <c r="BD172" i="7" s="1"/>
  <c r="BD174" i="7" s="1"/>
  <c r="AQ106" i="15"/>
  <c r="BB42" i="7" s="1"/>
  <c r="DN7" i="22"/>
  <c r="DJ64" i="22"/>
  <c r="AY258" i="7"/>
  <c r="AY295" i="7" s="1"/>
  <c r="GC33" i="22"/>
  <c r="GC24" i="22"/>
  <c r="GC21" i="22"/>
  <c r="GC23" i="22"/>
  <c r="GC25" i="22"/>
  <c r="GC17" i="22"/>
  <c r="GC22" i="22"/>
  <c r="GC19" i="22"/>
  <c r="GC15" i="22"/>
  <c r="GC12" i="22"/>
  <c r="GC16" i="22"/>
  <c r="GC11" i="22"/>
  <c r="GC7" i="22"/>
  <c r="GC20" i="22"/>
  <c r="GC9" i="22"/>
  <c r="GC8" i="22"/>
  <c r="GC14" i="22"/>
  <c r="GC10" i="22"/>
  <c r="GC18" i="22"/>
  <c r="GC13" i="22"/>
  <c r="GC6" i="22"/>
  <c r="GB33" i="22"/>
  <c r="GB24" i="22"/>
  <c r="GB16" i="22"/>
  <c r="GB21" i="22"/>
  <c r="GB18" i="22"/>
  <c r="GB20" i="22"/>
  <c r="GB13" i="22"/>
  <c r="GB17" i="22"/>
  <c r="GB10" i="22"/>
  <c r="GB22" i="22"/>
  <c r="GB19" i="22"/>
  <c r="GB15" i="22"/>
  <c r="GB14" i="22"/>
  <c r="GB23" i="22"/>
  <c r="GB12" i="22"/>
  <c r="GB8" i="22"/>
  <c r="GB25" i="22"/>
  <c r="GB11" i="22"/>
  <c r="GB6" i="22"/>
  <c r="GB7" i="22"/>
  <c r="GB9" i="22"/>
  <c r="AU43" i="21"/>
  <c r="DI43" i="21" s="1"/>
  <c r="FW43" i="21" s="1"/>
  <c r="AZ26" i="22"/>
  <c r="AZ27" i="22" s="1"/>
  <c r="BC94" i="80"/>
  <c r="BD94" i="80" s="1"/>
  <c r="FY40" i="22"/>
  <c r="FY41" i="22" s="1"/>
  <c r="FY64" i="22"/>
  <c r="BD38" i="84"/>
  <c r="BQ20" i="86"/>
  <c r="BR20" i="86" s="1"/>
  <c r="BS20" i="86" s="1"/>
  <c r="AS63" i="21"/>
  <c r="AS64" i="21" s="1"/>
  <c r="BB342" i="7"/>
  <c r="AY57" i="22"/>
  <c r="BC158" i="7" s="1"/>
  <c r="BC146" i="7"/>
  <c r="BC152" i="7" s="1"/>
  <c r="DN9" i="22"/>
  <c r="DN8" i="22"/>
  <c r="DM38" i="22"/>
  <c r="BC149" i="7" s="1"/>
  <c r="GA38" i="22"/>
  <c r="AR28" i="6" s="1"/>
  <c r="FZ26" i="22"/>
  <c r="FZ27" i="22" s="1"/>
  <c r="FZ34" i="22" s="1"/>
  <c r="AQ24" i="6" s="1"/>
  <c r="AQ241" i="6" s="1"/>
  <c r="AZ36" i="22"/>
  <c r="BD100" i="7" s="1"/>
  <c r="BD103" i="7" s="1"/>
  <c r="DM26" i="22"/>
  <c r="DM27" i="22" s="1"/>
  <c r="BC97" i="80"/>
  <c r="BD97" i="80" s="1"/>
  <c r="DI39" i="21"/>
  <c r="FW39" i="21" s="1"/>
  <c r="FY16" i="21"/>
  <c r="FY74" i="21" s="1"/>
  <c r="BA24" i="22"/>
  <c r="DO24" i="22" s="1"/>
  <c r="BA22" i="22"/>
  <c r="DO22" i="22" s="1"/>
  <c r="BA21" i="22"/>
  <c r="DO21" i="22" s="1"/>
  <c r="BA25" i="22"/>
  <c r="DO25" i="22" s="1"/>
  <c r="BA23" i="22"/>
  <c r="BA20" i="22"/>
  <c r="DO20" i="22" s="1"/>
  <c r="BA18" i="22"/>
  <c r="BA12" i="22"/>
  <c r="BA16" i="22"/>
  <c r="DO16" i="22" s="1"/>
  <c r="BA19" i="22"/>
  <c r="DO19" i="22" s="1"/>
  <c r="BA14" i="22"/>
  <c r="BA15" i="22"/>
  <c r="DO15" i="22" s="1"/>
  <c r="BA6" i="22"/>
  <c r="DO6" i="22" s="1"/>
  <c r="BA9" i="22"/>
  <c r="DO9" i="22" s="1"/>
  <c r="BA11" i="22"/>
  <c r="BA17" i="22"/>
  <c r="BA13" i="22"/>
  <c r="DO13" i="22" s="1"/>
  <c r="BA7" i="22"/>
  <c r="BA10" i="22"/>
  <c r="BA8" i="22"/>
  <c r="DO8" i="22" s="1"/>
  <c r="BT72" i="84"/>
  <c r="BT54" i="80"/>
  <c r="BQ270" i="7"/>
  <c r="BP317" i="7"/>
  <c r="FV57" i="21"/>
  <c r="BA219" i="7"/>
  <c r="CC219" i="7" s="1"/>
  <c r="CC225" i="7" s="1"/>
  <c r="AR104" i="15"/>
  <c r="BC40" i="7" s="1"/>
  <c r="AR101" i="15"/>
  <c r="BC37" i="7" s="1"/>
  <c r="AR102" i="15"/>
  <c r="BC38" i="7" s="1"/>
  <c r="AR103" i="15"/>
  <c r="BC39" i="7" s="1"/>
  <c r="BC181" i="7"/>
  <c r="AR105" i="15"/>
  <c r="BC41" i="7" s="1"/>
  <c r="AR106" i="15"/>
  <c r="BC42" i="7" s="1"/>
  <c r="BB85" i="7"/>
  <c r="BB86" i="7"/>
  <c r="BB351" i="7" s="1"/>
  <c r="BC109" i="7"/>
  <c r="BC110" i="7"/>
  <c r="BB92" i="80"/>
  <c r="BC127" i="7"/>
  <c r="BC344" i="7" s="1"/>
  <c r="BC176" i="7"/>
  <c r="BC180" i="7"/>
  <c r="BC179" i="7"/>
  <c r="BC177" i="7"/>
  <c r="BC178" i="7"/>
  <c r="BD176" i="7"/>
  <c r="BD178" i="7"/>
  <c r="BD180" i="7"/>
  <c r="BD179" i="7"/>
  <c r="BD177" i="7"/>
  <c r="FX21" i="21"/>
  <c r="DI45" i="21"/>
  <c r="FW45" i="21" s="1"/>
  <c r="DH57" i="21"/>
  <c r="BD27" i="84"/>
  <c r="BQ18" i="86"/>
  <c r="BR18" i="86" s="1"/>
  <c r="BS18" i="86" s="1"/>
  <c r="BC38" i="84"/>
  <c r="BD128" i="7"/>
  <c r="BD130" i="7"/>
  <c r="BD131" i="7"/>
  <c r="BD129" i="7"/>
  <c r="BD132" i="7"/>
  <c r="BC22" i="80"/>
  <c r="BD22" i="80" s="1"/>
  <c r="BA349" i="7"/>
  <c r="BC95" i="80" s="1"/>
  <c r="BD95" i="80" s="1"/>
  <c r="BA346" i="7"/>
  <c r="BC104" i="7"/>
  <c r="BF26" i="84" s="1"/>
  <c r="BC105" i="7"/>
  <c r="BC107" i="7"/>
  <c r="BC106" i="7"/>
  <c r="BC108" i="7"/>
  <c r="BC21" i="80"/>
  <c r="BD21" i="80" s="1"/>
  <c r="BA347" i="7"/>
  <c r="BC93" i="80" s="1"/>
  <c r="BD93" i="80" s="1"/>
  <c r="BC128" i="7"/>
  <c r="BC132" i="7"/>
  <c r="BC130" i="7"/>
  <c r="BC131" i="7"/>
  <c r="BC129" i="7"/>
  <c r="BB80" i="7"/>
  <c r="BB84" i="7"/>
  <c r="BB82" i="7"/>
  <c r="BB83" i="7"/>
  <c r="BB348" i="7" s="1"/>
  <c r="BE94" i="80" s="1"/>
  <c r="BB81" i="7"/>
  <c r="BE27" i="84"/>
  <c r="BE91" i="84"/>
  <c r="BT75" i="84"/>
  <c r="BT57" i="80"/>
  <c r="BA345" i="7"/>
  <c r="BU42" i="86"/>
  <c r="AU44" i="21"/>
  <c r="AU50" i="21"/>
  <c r="DI50" i="21" s="1"/>
  <c r="AY56" i="22"/>
  <c r="AU48" i="21"/>
  <c r="DI48" i="21" s="1"/>
  <c r="AU42" i="21"/>
  <c r="DI42" i="21" s="1"/>
  <c r="FW42" i="21" s="1"/>
  <c r="BC174" i="7"/>
  <c r="BC341" i="7"/>
  <c r="BC78" i="7"/>
  <c r="BU41" i="86"/>
  <c r="AZ44" i="22"/>
  <c r="DN10" i="22"/>
  <c r="AZ30" i="22"/>
  <c r="AZ38" i="22"/>
  <c r="BD148" i="7" s="1"/>
  <c r="BD151" i="7" s="1"/>
  <c r="DO23" i="22"/>
  <c r="DO18" i="22"/>
  <c r="DO14" i="22"/>
  <c r="DO17" i="22"/>
  <c r="DO12" i="22"/>
  <c r="FT44" i="21"/>
  <c r="FT62" i="21" s="1"/>
  <c r="DF62" i="21"/>
  <c r="DG44" i="21"/>
  <c r="BB91" i="80"/>
  <c r="DI41" i="21"/>
  <c r="FW41" i="21" s="1"/>
  <c r="DH59" i="21"/>
  <c r="DL66" i="21"/>
  <c r="DL56" i="21"/>
  <c r="GA5" i="21"/>
  <c r="AY56" i="21"/>
  <c r="AY66" i="21"/>
  <c r="FZ66" i="21"/>
  <c r="FZ56" i="21"/>
  <c r="BB220" i="7"/>
  <c r="BB225" i="7" s="1"/>
  <c r="BB226" i="7" s="1"/>
  <c r="BQ17" i="86"/>
  <c r="BR17" i="86" s="1"/>
  <c r="BS17" i="86" s="1"/>
  <c r="BD146" i="7"/>
  <c r="BV42" i="86"/>
  <c r="BW42" i="86" s="1"/>
  <c r="BT17" i="86"/>
  <c r="BP14" i="86"/>
  <c r="BQ55" i="86"/>
  <c r="BR43" i="86"/>
  <c r="BC74" i="7"/>
  <c r="BU40" i="86"/>
  <c r="BD98" i="7"/>
  <c r="BV41" i="86"/>
  <c r="BW41" i="86" s="1"/>
  <c r="BF306" i="7"/>
  <c r="BC321" i="7"/>
  <c r="BF73" i="80" s="1"/>
  <c r="BF86" i="80"/>
  <c r="BF105" i="80"/>
  <c r="BE88" i="80"/>
  <c r="BS85" i="80"/>
  <c r="BD127" i="7"/>
  <c r="BD126" i="7"/>
  <c r="BF241" i="7"/>
  <c r="BF301" i="7"/>
  <c r="BF240" i="7"/>
  <c r="AS75" i="21"/>
  <c r="AS76" i="21" s="1"/>
  <c r="BA304" i="7"/>
  <c r="BC104" i="80" s="1"/>
  <c r="BD104" i="80" s="1"/>
  <c r="BF245" i="7"/>
  <c r="BE296" i="7"/>
  <c r="BB119" i="7"/>
  <c r="BC221" i="7"/>
  <c r="BC224" i="7"/>
  <c r="BC222" i="7"/>
  <c r="AV43" i="21"/>
  <c r="AV49" i="21"/>
  <c r="AU40" i="21"/>
  <c r="AU46" i="21"/>
  <c r="AV48" i="21"/>
  <c r="AV42" i="21"/>
  <c r="AV50" i="21"/>
  <c r="AV44" i="21"/>
  <c r="AV47" i="21"/>
  <c r="AV41" i="21"/>
  <c r="FV60" i="21"/>
  <c r="BD26" i="84"/>
  <c r="BC28" i="84"/>
  <c r="BC21" i="84"/>
  <c r="BQ14" i="86" s="1"/>
  <c r="BD31" i="84"/>
  <c r="BD33" i="84" s="1"/>
  <c r="BC33" i="84"/>
  <c r="BQ273" i="7"/>
  <c r="BP318" i="7"/>
  <c r="BT55" i="80"/>
  <c r="BQ316" i="7"/>
  <c r="BU53" i="80"/>
  <c r="BR269" i="7"/>
  <c r="BV71" i="84" s="1"/>
  <c r="AT51" i="21"/>
  <c r="AT53" i="21" s="1"/>
  <c r="BU74" i="84"/>
  <c r="BT56" i="80"/>
  <c r="AT58" i="21"/>
  <c r="AT67" i="21"/>
  <c r="BB304" i="7" s="1"/>
  <c r="BC20" i="80"/>
  <c r="AR100" i="15"/>
  <c r="BC36" i="7" s="1"/>
  <c r="BC219" i="7"/>
  <c r="FV61" i="21"/>
  <c r="AP99" i="15"/>
  <c r="BA35" i="7" s="1"/>
  <c r="AP98" i="15"/>
  <c r="BA34" i="7" s="1"/>
  <c r="AQ96" i="15"/>
  <c r="BB32" i="7" s="1"/>
  <c r="BQ271" i="7"/>
  <c r="BI3" i="15"/>
  <c r="BH250" i="15"/>
  <c r="BH122" i="15"/>
  <c r="BH48" i="15"/>
  <c r="BH186" i="15"/>
  <c r="BH70" i="15"/>
  <c r="BH26" i="15"/>
  <c r="DI47" i="21"/>
  <c r="FV47" i="21"/>
  <c r="FV59" i="21" s="1"/>
  <c r="GV47" i="21"/>
  <c r="FU59" i="21"/>
  <c r="GV59" i="21" s="1"/>
  <c r="FY7" i="21"/>
  <c r="DK71" i="21"/>
  <c r="FX71" i="21"/>
  <c r="FY9" i="21"/>
  <c r="DK70" i="21"/>
  <c r="FX70" i="21"/>
  <c r="FY14" i="21"/>
  <c r="FY72" i="21" s="1"/>
  <c r="DK72" i="21"/>
  <c r="FY13" i="21"/>
  <c r="FY69" i="21" s="1"/>
  <c r="DK69" i="21"/>
  <c r="FY15" i="21"/>
  <c r="FY73" i="21" s="1"/>
  <c r="DK73" i="21"/>
  <c r="DL8" i="21"/>
  <c r="FZ8" i="21" s="1"/>
  <c r="DL12" i="21"/>
  <c r="FZ12" i="21" s="1"/>
  <c r="DL11" i="21"/>
  <c r="FZ11" i="21" s="1"/>
  <c r="DL16" i="21"/>
  <c r="DL19" i="21"/>
  <c r="FZ19" i="21" s="1"/>
  <c r="DL13" i="21"/>
  <c r="DL17" i="21"/>
  <c r="FZ17" i="21" s="1"/>
  <c r="DL9" i="21"/>
  <c r="DL20" i="21"/>
  <c r="FZ20" i="21" s="1"/>
  <c r="DL10" i="21"/>
  <c r="FZ10" i="21" s="1"/>
  <c r="DL7" i="21"/>
  <c r="DL15" i="21"/>
  <c r="DL14" i="21"/>
  <c r="DL18" i="21"/>
  <c r="FZ18" i="21" s="1"/>
  <c r="AY18" i="21"/>
  <c r="AY15" i="21"/>
  <c r="AY73" i="21" s="1"/>
  <c r="AY16" i="21"/>
  <c r="AY74" i="21" s="1"/>
  <c r="BG302" i="7" s="1"/>
  <c r="AY7" i="21"/>
  <c r="AY71" i="21" s="1"/>
  <c r="AY20" i="21"/>
  <c r="AY14" i="21"/>
  <c r="AY72" i="21" s="1"/>
  <c r="AY9" i="21"/>
  <c r="AY11" i="21"/>
  <c r="AY19" i="21"/>
  <c r="AY17" i="21"/>
  <c r="AY10" i="21"/>
  <c r="AY13" i="21"/>
  <c r="AY69" i="21" s="1"/>
  <c r="BG303" i="7" s="1"/>
  <c r="AY8" i="21"/>
  <c r="AY12" i="21"/>
  <c r="AX21" i="21"/>
  <c r="DM24" i="21"/>
  <c r="GA24" i="21"/>
  <c r="DH61" i="21"/>
  <c r="AZ37" i="21"/>
  <c r="GB37" i="21" s="1"/>
  <c r="DM37" i="21"/>
  <c r="DH60" i="21"/>
  <c r="DK21" i="21"/>
  <c r="AZ5" i="21"/>
  <c r="DM5" i="21"/>
  <c r="AZ24" i="21"/>
  <c r="AZ57" i="22"/>
  <c r="DO10" i="22"/>
  <c r="BA48" i="22"/>
  <c r="BA38" i="22"/>
  <c r="BE148" i="7" s="1"/>
  <c r="AZ56" i="22"/>
  <c r="DO7" i="22"/>
  <c r="AU59" i="21"/>
  <c r="BB339" i="7"/>
  <c r="AU57" i="21"/>
  <c r="AT68" i="21"/>
  <c r="BB305" i="7" s="1"/>
  <c r="BP320" i="7"/>
  <c r="BP319" i="7"/>
  <c r="BD312" i="7"/>
  <c r="BE292" i="7"/>
  <c r="BA44" i="22"/>
  <c r="AY50" i="22"/>
  <c r="AX59" i="22"/>
  <c r="AY54" i="22"/>
  <c r="AX40" i="22"/>
  <c r="AX41" i="22" s="1"/>
  <c r="DL34" i="22"/>
  <c r="AQ97" i="15" s="1"/>
  <c r="BB33" i="7" s="1"/>
  <c r="DK40" i="22"/>
  <c r="DK41" i="22" s="1"/>
  <c r="AY34" i="22"/>
  <c r="AW4" i="6"/>
  <c r="AV87" i="6"/>
  <c r="AZ55" i="22"/>
  <c r="DO33" i="22"/>
  <c r="BC4" i="22"/>
  <c r="BZ56" i="86" s="1"/>
  <c r="BB3" i="22"/>
  <c r="BB52" i="22"/>
  <c r="DP4" i="22"/>
  <c r="GD4" i="22" s="1"/>
  <c r="BB43" i="22"/>
  <c r="BB33" i="22"/>
  <c r="AZ58" i="22"/>
  <c r="BF4" i="7"/>
  <c r="BF5" i="7"/>
  <c r="BG6" i="7"/>
  <c r="AT63" i="21" l="1"/>
  <c r="BB350" i="7"/>
  <c r="BE96" i="80" s="1"/>
  <c r="BB167" i="7"/>
  <c r="BE37" i="84"/>
  <c r="BE38" i="84" s="1"/>
  <c r="AY70" i="21"/>
  <c r="DL70" i="21"/>
  <c r="DN26" i="22"/>
  <c r="DN27" i="22" s="1"/>
  <c r="BA26" i="22"/>
  <c r="BA27" i="22" s="1"/>
  <c r="DN39" i="22"/>
  <c r="BD173" i="7" s="1"/>
  <c r="BG41" i="84" s="1"/>
  <c r="DJ49" i="21"/>
  <c r="FX49" i="21" s="1"/>
  <c r="GB39" i="22"/>
  <c r="AS29" i="6" s="1"/>
  <c r="AS276" i="6" s="1"/>
  <c r="BD185" i="7" s="1"/>
  <c r="BA49" i="22"/>
  <c r="BE170" i="7" s="1"/>
  <c r="BE176" i="7" s="1"/>
  <c r="DM29" i="22"/>
  <c r="DM62" i="22" s="1"/>
  <c r="BD175" i="7"/>
  <c r="AP216" i="6"/>
  <c r="AQ213" i="6" s="1"/>
  <c r="BC154" i="7"/>
  <c r="AP176" i="6"/>
  <c r="AQ173" i="6" s="1"/>
  <c r="DM35" i="22"/>
  <c r="BC77" i="7" s="1"/>
  <c r="BC342" i="7" s="1"/>
  <c r="BC157" i="7"/>
  <c r="BB143" i="7"/>
  <c r="AU61" i="21"/>
  <c r="BD102" i="7"/>
  <c r="AR169" i="6"/>
  <c r="AR175" i="6" s="1"/>
  <c r="AQ174" i="6"/>
  <c r="AR163" i="6"/>
  <c r="AT170" i="6" s="1"/>
  <c r="AR162" i="6"/>
  <c r="AR269" i="6"/>
  <c r="BC161" i="7" s="1"/>
  <c r="AR92" i="6"/>
  <c r="AR198" i="6" s="1"/>
  <c r="AR209" i="6"/>
  <c r="AR215" i="6" s="1"/>
  <c r="AQ214" i="6"/>
  <c r="AQ183" i="6"/>
  <c r="AS190" i="6" s="1"/>
  <c r="AQ182" i="6"/>
  <c r="AR183" i="6"/>
  <c r="AT190" i="6" s="1"/>
  <c r="AR182" i="6"/>
  <c r="BF36" i="84"/>
  <c r="BE97" i="80"/>
  <c r="BC223" i="7"/>
  <c r="BC153" i="7"/>
  <c r="DN29" i="22"/>
  <c r="DN62" i="22" s="1"/>
  <c r="BC156" i="7"/>
  <c r="DO11" i="22"/>
  <c r="DO39" i="22" s="1"/>
  <c r="BE173" i="7" s="1"/>
  <c r="BC155" i="7"/>
  <c r="BA39" i="22"/>
  <c r="BE172" i="7" s="1"/>
  <c r="BE174" i="7" s="1"/>
  <c r="DN35" i="22"/>
  <c r="BD77" i="7" s="1"/>
  <c r="FW57" i="21"/>
  <c r="GD33" i="22"/>
  <c r="GD18" i="22"/>
  <c r="GD23" i="22"/>
  <c r="GD20" i="22"/>
  <c r="GD22" i="22"/>
  <c r="GD19" i="22"/>
  <c r="GD15" i="22"/>
  <c r="GD12" i="22"/>
  <c r="GD24" i="22"/>
  <c r="GD17" i="22"/>
  <c r="GD9" i="22"/>
  <c r="GD6" i="22"/>
  <c r="GD14" i="22"/>
  <c r="GD16" i="22"/>
  <c r="GD11" i="22"/>
  <c r="GD21" i="22"/>
  <c r="GD8" i="22"/>
  <c r="GD13" i="22"/>
  <c r="GD25" i="22"/>
  <c r="GD10" i="22"/>
  <c r="GD7" i="22"/>
  <c r="GC39" i="22"/>
  <c r="AT29" i="6" s="1"/>
  <c r="DK64" i="22"/>
  <c r="AZ258" i="7"/>
  <c r="AZ295" i="7" s="1"/>
  <c r="AZ45" i="22"/>
  <c r="BD74" i="7" s="1"/>
  <c r="AZ29" i="22"/>
  <c r="AZ35" i="22"/>
  <c r="BD76" i="7" s="1"/>
  <c r="BD341" i="7" s="1"/>
  <c r="FZ35" i="22"/>
  <c r="AQ25" i="6" s="1"/>
  <c r="AQ248" i="6" s="1"/>
  <c r="BB89" i="7" s="1"/>
  <c r="DO37" i="22"/>
  <c r="BE125" i="7" s="1"/>
  <c r="GC37" i="22"/>
  <c r="AT27" i="6" s="1"/>
  <c r="GB26" i="22"/>
  <c r="GB27" i="22" s="1"/>
  <c r="GB34" i="22" s="1"/>
  <c r="AS24" i="6" s="1"/>
  <c r="AS241" i="6" s="1"/>
  <c r="DN38" i="22"/>
  <c r="BD149" i="7" s="1"/>
  <c r="GB38" i="22"/>
  <c r="AS28" i="6" s="1"/>
  <c r="BV39" i="86"/>
  <c r="BW39" i="86" s="1"/>
  <c r="BD30" i="7"/>
  <c r="GA26" i="22"/>
  <c r="GA27" i="22" s="1"/>
  <c r="GA34" i="22" s="1"/>
  <c r="AR24" i="6" s="1"/>
  <c r="AR241" i="6" s="1"/>
  <c r="DO38" i="22"/>
  <c r="BE149" i="7" s="1"/>
  <c r="GC38" i="22"/>
  <c r="AT28" i="6" s="1"/>
  <c r="DO36" i="22"/>
  <c r="BE101" i="7" s="1"/>
  <c r="GC36" i="22"/>
  <c r="AT26" i="6" s="1"/>
  <c r="GB36" i="22"/>
  <c r="AS26" i="6" s="1"/>
  <c r="DN36" i="22"/>
  <c r="BD101" i="7" s="1"/>
  <c r="BX39" i="86"/>
  <c r="BE30" i="7"/>
  <c r="FZ29" i="22"/>
  <c r="FZ62" i="22" s="1"/>
  <c r="GA63" i="22" s="1"/>
  <c r="DN37" i="22"/>
  <c r="BD125" i="7" s="1"/>
  <c r="GB37" i="22"/>
  <c r="AS27" i="6" s="1"/>
  <c r="BA225" i="7"/>
  <c r="BA226" i="7" s="1"/>
  <c r="BD28" i="84"/>
  <c r="BF31" i="84"/>
  <c r="BU17" i="86" s="1"/>
  <c r="BT18" i="86"/>
  <c r="DI57" i="21"/>
  <c r="BB24" i="22"/>
  <c r="DP24" i="22" s="1"/>
  <c r="BB22" i="22"/>
  <c r="DP22" i="22" s="1"/>
  <c r="BB25" i="22"/>
  <c r="DP25" i="22" s="1"/>
  <c r="BB16" i="22"/>
  <c r="BB19" i="22"/>
  <c r="DP19" i="22" s="1"/>
  <c r="BB23" i="22"/>
  <c r="DP23" i="22" s="1"/>
  <c r="BB17" i="22"/>
  <c r="DP17" i="22" s="1"/>
  <c r="BB20" i="22"/>
  <c r="BB18" i="22"/>
  <c r="DP18" i="22" s="1"/>
  <c r="BB14" i="22"/>
  <c r="DP14" i="22" s="1"/>
  <c r="BB12" i="22"/>
  <c r="BB9" i="22"/>
  <c r="BB13" i="22"/>
  <c r="DP13" i="22" s="1"/>
  <c r="BB7" i="22"/>
  <c r="BB11" i="22"/>
  <c r="DP11" i="22" s="1"/>
  <c r="BB15" i="22"/>
  <c r="BB8" i="22"/>
  <c r="BB36" i="22" s="1"/>
  <c r="BF100" i="7" s="1"/>
  <c r="BB21" i="22"/>
  <c r="DP21" i="22" s="1"/>
  <c r="BB10" i="22"/>
  <c r="BB38" i="22" s="1"/>
  <c r="BF148" i="7" s="1"/>
  <c r="BB6" i="22"/>
  <c r="BU72" i="84"/>
  <c r="BU54" i="80"/>
  <c r="BR270" i="7"/>
  <c r="BQ317" i="7"/>
  <c r="BF41" i="84"/>
  <c r="AU62" i="21"/>
  <c r="FW50" i="21"/>
  <c r="DJ50" i="21"/>
  <c r="FX50" i="21" s="1"/>
  <c r="BC133" i="7"/>
  <c r="BC134" i="7"/>
  <c r="BD157" i="7"/>
  <c r="BD158" i="7"/>
  <c r="BD109" i="7"/>
  <c r="BD110" i="7"/>
  <c r="BD182" i="7"/>
  <c r="BD181" i="7"/>
  <c r="AY59" i="22"/>
  <c r="BC86" i="7"/>
  <c r="BC351" i="7" s="1"/>
  <c r="BF97" i="80" s="1"/>
  <c r="BC85" i="7"/>
  <c r="BD134" i="7"/>
  <c r="BD133" i="7"/>
  <c r="AU67" i="21"/>
  <c r="BC304" i="7" s="1"/>
  <c r="BC92" i="80"/>
  <c r="BD92" i="80" s="1"/>
  <c r="BE178" i="7"/>
  <c r="BE28" i="84"/>
  <c r="FW48" i="21"/>
  <c r="FW60" i="21" s="1"/>
  <c r="AU60" i="21"/>
  <c r="DJ48" i="21"/>
  <c r="FX48" i="21" s="1"/>
  <c r="BC80" i="7"/>
  <c r="BC81" i="7"/>
  <c r="BC83" i="7"/>
  <c r="BC84" i="7"/>
  <c r="BC82" i="7"/>
  <c r="BE21" i="80"/>
  <c r="BB347" i="7"/>
  <c r="BE93" i="80" s="1"/>
  <c r="BE22" i="80"/>
  <c r="BB349" i="7"/>
  <c r="BE95" i="80" s="1"/>
  <c r="BD152" i="7"/>
  <c r="BD155" i="7"/>
  <c r="BD154" i="7"/>
  <c r="BD156" i="7"/>
  <c r="BD153" i="7"/>
  <c r="BF27" i="84"/>
  <c r="BC343" i="7"/>
  <c r="BD104" i="7"/>
  <c r="BD108" i="7"/>
  <c r="BD107" i="7"/>
  <c r="BD105" i="7"/>
  <c r="BD106" i="7"/>
  <c r="BB346" i="7"/>
  <c r="BU75" i="84"/>
  <c r="BU57" i="80"/>
  <c r="BD150" i="7"/>
  <c r="BU43" i="86"/>
  <c r="BU55" i="86" s="1"/>
  <c r="AZ53" i="22"/>
  <c r="AV39" i="21"/>
  <c r="DJ39" i="21" s="1"/>
  <c r="FX39" i="21" s="1"/>
  <c r="DI59" i="21"/>
  <c r="AV45" i="21"/>
  <c r="DJ45" i="21" s="1"/>
  <c r="FX45" i="21" s="1"/>
  <c r="AS95" i="15"/>
  <c r="BA36" i="22"/>
  <c r="BE100" i="7" s="1"/>
  <c r="BE103" i="7" s="1"/>
  <c r="BA46" i="22"/>
  <c r="BE98" i="7" s="1"/>
  <c r="BA37" i="22"/>
  <c r="BE124" i="7" s="1"/>
  <c r="BE126" i="7" s="1"/>
  <c r="BA47" i="22"/>
  <c r="BE122" i="7" s="1"/>
  <c r="BA30" i="22"/>
  <c r="DP20" i="22"/>
  <c r="DP16" i="22"/>
  <c r="DP15" i="22"/>
  <c r="DP12" i="22"/>
  <c r="DG62" i="21"/>
  <c r="FU44" i="21"/>
  <c r="DH44" i="21"/>
  <c r="DJ41" i="21"/>
  <c r="FX41" i="21" s="1"/>
  <c r="DM66" i="21"/>
  <c r="DM56" i="21"/>
  <c r="GB5" i="21"/>
  <c r="AZ66" i="21"/>
  <c r="AZ56" i="21"/>
  <c r="GA66" i="21"/>
  <c r="GA56" i="21"/>
  <c r="BF88" i="80"/>
  <c r="BU32" i="86"/>
  <c r="BC220" i="7"/>
  <c r="BE146" i="7"/>
  <c r="BR14" i="86"/>
  <c r="BF91" i="84"/>
  <c r="BD321" i="7"/>
  <c r="BG91" i="84" s="1"/>
  <c r="BG105" i="80"/>
  <c r="BG86" i="80"/>
  <c r="BV32" i="86" s="1"/>
  <c r="BT85" i="80"/>
  <c r="BE151" i="7"/>
  <c r="BE150" i="7"/>
  <c r="BE104" i="80"/>
  <c r="BD20" i="80"/>
  <c r="BC91" i="80"/>
  <c r="BG301" i="7"/>
  <c r="BG240" i="7"/>
  <c r="BG245" i="7"/>
  <c r="BG306" i="7"/>
  <c r="BG242" i="7"/>
  <c r="BG241" i="7"/>
  <c r="BF296" i="7"/>
  <c r="BC119" i="7"/>
  <c r="BD223" i="7"/>
  <c r="BD221" i="7"/>
  <c r="BD222" i="7"/>
  <c r="BD224" i="7"/>
  <c r="AW49" i="21"/>
  <c r="AW43" i="21"/>
  <c r="AW45" i="21"/>
  <c r="AW39" i="21"/>
  <c r="AT75" i="21"/>
  <c r="AT76" i="21" s="1"/>
  <c r="AU58" i="21"/>
  <c r="BU55" i="80"/>
  <c r="BU73" i="84"/>
  <c r="BD21" i="84"/>
  <c r="BQ318" i="7"/>
  <c r="BE20" i="80"/>
  <c r="BE21" i="84"/>
  <c r="BT14" i="86" s="1"/>
  <c r="AU51" i="21"/>
  <c r="AU53" i="21" s="1"/>
  <c r="BR316" i="7"/>
  <c r="BV53" i="80"/>
  <c r="BS269" i="7"/>
  <c r="BW71" i="84" s="1"/>
  <c r="FW61" i="21"/>
  <c r="BV74" i="84"/>
  <c r="BU56" i="80"/>
  <c r="BR273" i="7"/>
  <c r="AQ99" i="15"/>
  <c r="BB35" i="7" s="1"/>
  <c r="AQ98" i="15"/>
  <c r="BB34" i="7" s="1"/>
  <c r="AT95" i="15"/>
  <c r="AR96" i="15"/>
  <c r="BC32" i="7" s="1"/>
  <c r="BR271" i="7"/>
  <c r="BV73" i="84" s="1"/>
  <c r="BJ3" i="15"/>
  <c r="BI186" i="15"/>
  <c r="BI70" i="15"/>
  <c r="BI26" i="15"/>
  <c r="BI250" i="15"/>
  <c r="BI122" i="15"/>
  <c r="BI48" i="15"/>
  <c r="DJ47" i="21"/>
  <c r="FW47" i="21"/>
  <c r="FW59" i="21" s="1"/>
  <c r="FZ7" i="21"/>
  <c r="DL71" i="21"/>
  <c r="FY71" i="21"/>
  <c r="FY70" i="21"/>
  <c r="FZ15" i="21"/>
  <c r="FZ73" i="21" s="1"/>
  <c r="DL73" i="21"/>
  <c r="FY21" i="21"/>
  <c r="FZ16" i="21"/>
  <c r="FZ74" i="21" s="1"/>
  <c r="DL74" i="21"/>
  <c r="FZ13" i="21"/>
  <c r="FZ69" i="21" s="1"/>
  <c r="DL69" i="21"/>
  <c r="FZ14" i="21"/>
  <c r="FZ72" i="21" s="1"/>
  <c r="DL72" i="21"/>
  <c r="DM9" i="21"/>
  <c r="DM17" i="21"/>
  <c r="GA17" i="21" s="1"/>
  <c r="FZ9" i="21"/>
  <c r="FZ70" i="21" s="1"/>
  <c r="DM19" i="21"/>
  <c r="GA19" i="21" s="1"/>
  <c r="DM11" i="21"/>
  <c r="GA11" i="21" s="1"/>
  <c r="DM15" i="21"/>
  <c r="DM12" i="21"/>
  <c r="GA12" i="21" s="1"/>
  <c r="DM14" i="21"/>
  <c r="DM72" i="21" s="1"/>
  <c r="DM18" i="21"/>
  <c r="GA18" i="21" s="1"/>
  <c r="DM8" i="21"/>
  <c r="GA8" i="21" s="1"/>
  <c r="DM20" i="21"/>
  <c r="GA20" i="21" s="1"/>
  <c r="DM13" i="21"/>
  <c r="DM10" i="21"/>
  <c r="GA10" i="21" s="1"/>
  <c r="DM16" i="21"/>
  <c r="AY21" i="21"/>
  <c r="AZ18" i="21"/>
  <c r="AZ15" i="21"/>
  <c r="AZ73" i="21" s="1"/>
  <c r="AZ20" i="21"/>
  <c r="AZ17" i="21"/>
  <c r="AZ19" i="21"/>
  <c r="AZ16" i="21"/>
  <c r="AZ74" i="21" s="1"/>
  <c r="BH302" i="7" s="1"/>
  <c r="AZ12" i="21"/>
  <c r="AZ9" i="21"/>
  <c r="AZ7" i="21"/>
  <c r="AZ71" i="21" s="1"/>
  <c r="AZ11" i="21"/>
  <c r="AZ13" i="21"/>
  <c r="AZ10" i="21"/>
  <c r="AZ14" i="21"/>
  <c r="AZ72" i="21" s="1"/>
  <c r="AZ8" i="21"/>
  <c r="DM7" i="21"/>
  <c r="DN24" i="21"/>
  <c r="GB24" i="21"/>
  <c r="BA5" i="21"/>
  <c r="DN5" i="21"/>
  <c r="BA37" i="21"/>
  <c r="GC37" i="21" s="1"/>
  <c r="DN37" i="21"/>
  <c r="DL21" i="21"/>
  <c r="DI61" i="21"/>
  <c r="DJ43" i="21"/>
  <c r="FX43" i="21" s="1"/>
  <c r="DI60" i="21"/>
  <c r="DJ42" i="21"/>
  <c r="FX42" i="21" s="1"/>
  <c r="BA24" i="21"/>
  <c r="AV61" i="21"/>
  <c r="AV59" i="21"/>
  <c r="AV60" i="21"/>
  <c r="BA57" i="22"/>
  <c r="DP9" i="22"/>
  <c r="BB47" i="22"/>
  <c r="BF122" i="7" s="1"/>
  <c r="BB37" i="22"/>
  <c r="BF124" i="7" s="1"/>
  <c r="AU68" i="21"/>
  <c r="AT64" i="21"/>
  <c r="BC339" i="7"/>
  <c r="BB345" i="7"/>
  <c r="AV62" i="21"/>
  <c r="BF292" i="7"/>
  <c r="BE312" i="7"/>
  <c r="BQ320" i="7"/>
  <c r="BQ319" i="7"/>
  <c r="DL40" i="22"/>
  <c r="DL41" i="22" s="1"/>
  <c r="AY40" i="22"/>
  <c r="AY41" i="22" s="1"/>
  <c r="DM34" i="22"/>
  <c r="AR97" i="15" s="1"/>
  <c r="BC33" i="7" s="1"/>
  <c r="BA45" i="22"/>
  <c r="AZ34" i="22"/>
  <c r="AX4" i="6"/>
  <c r="AW87" i="6"/>
  <c r="BA53" i="22"/>
  <c r="DP33" i="22"/>
  <c r="BD4" i="22"/>
  <c r="CB56" i="86" s="1"/>
  <c r="BC3" i="22"/>
  <c r="BC52" i="22"/>
  <c r="DQ4" i="22"/>
  <c r="GE4" i="22" s="1"/>
  <c r="BC43" i="22"/>
  <c r="BC33" i="22"/>
  <c r="BG4" i="7"/>
  <c r="BG5" i="7"/>
  <c r="BH6" i="7"/>
  <c r="AS93" i="6" l="1"/>
  <c r="BA29" i="22"/>
  <c r="BA35" i="22"/>
  <c r="BE76" i="7" s="1"/>
  <c r="DK49" i="21"/>
  <c r="FY49" i="21" s="1"/>
  <c r="AZ70" i="21"/>
  <c r="BE179" i="7"/>
  <c r="BE177" i="7"/>
  <c r="BB26" i="22"/>
  <c r="BB27" i="22" s="1"/>
  <c r="BA58" i="22"/>
  <c r="BE181" i="7" s="1"/>
  <c r="BX42" i="86"/>
  <c r="BE180" i="7"/>
  <c r="AW50" i="21"/>
  <c r="DK50" i="21" s="1"/>
  <c r="FY50" i="21" s="1"/>
  <c r="AW44" i="21"/>
  <c r="DO26" i="22"/>
  <c r="DO27" i="22" s="1"/>
  <c r="BB49" i="22"/>
  <c r="BF170" i="7" s="1"/>
  <c r="BF176" i="7" s="1"/>
  <c r="AZ50" i="22"/>
  <c r="AZ54" i="22"/>
  <c r="BD86" i="7" s="1"/>
  <c r="BD351" i="7" s="1"/>
  <c r="AV46" i="21"/>
  <c r="BB39" i="22"/>
  <c r="BF172" i="7" s="1"/>
  <c r="BF175" i="7" s="1"/>
  <c r="AQ216" i="6"/>
  <c r="AR213" i="6" s="1"/>
  <c r="BU20" i="86"/>
  <c r="AQ176" i="6"/>
  <c r="AR173" i="6" s="1"/>
  <c r="DP10" i="22"/>
  <c r="AV40" i="21"/>
  <c r="AV67" i="21" s="1"/>
  <c r="BD304" i="7" s="1"/>
  <c r="BC225" i="7"/>
  <c r="BC226" i="7" s="1"/>
  <c r="BV40" i="86"/>
  <c r="BV43" i="86" s="1"/>
  <c r="AS255" i="6"/>
  <c r="BD113" i="7" s="1"/>
  <c r="BG27" i="84" s="1"/>
  <c r="AS90" i="6"/>
  <c r="AS158" i="6" s="1"/>
  <c r="AS269" i="6"/>
  <c r="BD161" i="7" s="1"/>
  <c r="BD167" i="7" s="1"/>
  <c r="AS92" i="6"/>
  <c r="AS198" i="6" s="1"/>
  <c r="AR189" i="6"/>
  <c r="AR195" i="6" s="1"/>
  <c r="AQ194" i="6"/>
  <c r="AQ196" i="6" s="1"/>
  <c r="AR193" i="6" s="1"/>
  <c r="AT255" i="6"/>
  <c r="BE113" i="7" s="1"/>
  <c r="AT90" i="6"/>
  <c r="AT158" i="6" s="1"/>
  <c r="AS169" i="6"/>
  <c r="AS175" i="6" s="1"/>
  <c r="AR174" i="6"/>
  <c r="AS262" i="6"/>
  <c r="BD137" i="7" s="1"/>
  <c r="BD143" i="7" s="1"/>
  <c r="AS91" i="6"/>
  <c r="AS178" i="6" s="1"/>
  <c r="AT269" i="6"/>
  <c r="BE161" i="7" s="1"/>
  <c r="AT92" i="6"/>
  <c r="AT198" i="6" s="1"/>
  <c r="AT262" i="6"/>
  <c r="BE137" i="7" s="1"/>
  <c r="AT91" i="6"/>
  <c r="AT178" i="6" s="1"/>
  <c r="AT276" i="6"/>
  <c r="BE185" i="7" s="1"/>
  <c r="AT93" i="6"/>
  <c r="AS189" i="6"/>
  <c r="AS195" i="6" s="1"/>
  <c r="AR194" i="6"/>
  <c r="AR203" i="6"/>
  <c r="AT210" i="6" s="1"/>
  <c r="AR202" i="6"/>
  <c r="BE175" i="7"/>
  <c r="BH41" i="84" s="1"/>
  <c r="BF37" i="84"/>
  <c r="BF38" i="84" s="1"/>
  <c r="BC348" i="7"/>
  <c r="BF94" i="80" s="1"/>
  <c r="BC167" i="7"/>
  <c r="BB46" i="22"/>
  <c r="BF98" i="7" s="1"/>
  <c r="GD39" i="22"/>
  <c r="AU29" i="6" s="1"/>
  <c r="DL64" i="22"/>
  <c r="BA258" i="7"/>
  <c r="BA295" i="7" s="1"/>
  <c r="GE33" i="22"/>
  <c r="GE23" i="22"/>
  <c r="GE20" i="22"/>
  <c r="GE25" i="22"/>
  <c r="GE17" i="22"/>
  <c r="GE19" i="22"/>
  <c r="GE22" i="22"/>
  <c r="GE12" i="22"/>
  <c r="GE14" i="22"/>
  <c r="GE21" i="22"/>
  <c r="GE18" i="22"/>
  <c r="GE13" i="22"/>
  <c r="GE15" i="22"/>
  <c r="GE9" i="22"/>
  <c r="GE10" i="22"/>
  <c r="GE16" i="22"/>
  <c r="GE11" i="22"/>
  <c r="GE24" i="22"/>
  <c r="GE7" i="22"/>
  <c r="GE8" i="22"/>
  <c r="GE6" i="22"/>
  <c r="DP8" i="22"/>
  <c r="DP39" i="22" s="1"/>
  <c r="BF173" i="7" s="1"/>
  <c r="BD79" i="7"/>
  <c r="BD344" i="7" s="1"/>
  <c r="BD78" i="7"/>
  <c r="BD343" i="7" s="1"/>
  <c r="GB35" i="22"/>
  <c r="GB40" i="22" s="1"/>
  <c r="FZ40" i="22"/>
  <c r="FZ41" i="22" s="1"/>
  <c r="BB354" i="7"/>
  <c r="FZ64" i="22"/>
  <c r="BC350" i="7"/>
  <c r="BF96" i="80" s="1"/>
  <c r="DO29" i="22"/>
  <c r="DO62" i="22" s="1"/>
  <c r="BD342" i="7"/>
  <c r="GC26" i="22"/>
  <c r="GC27" i="22" s="1"/>
  <c r="GC34" i="22" s="1"/>
  <c r="AT24" i="6" s="1"/>
  <c r="AT241" i="6" s="1"/>
  <c r="DP37" i="22"/>
  <c r="BF125" i="7" s="1"/>
  <c r="GD37" i="22"/>
  <c r="AU27" i="6" s="1"/>
  <c r="GA29" i="22"/>
  <c r="GA62" i="22" s="1"/>
  <c r="GB63" i="22" s="1"/>
  <c r="GA35" i="22"/>
  <c r="DP7" i="22"/>
  <c r="BG26" i="84"/>
  <c r="DP38" i="22"/>
  <c r="BF149" i="7" s="1"/>
  <c r="GD38" i="22"/>
  <c r="AU28" i="6" s="1"/>
  <c r="GB29" i="22"/>
  <c r="GB62" i="22" s="1"/>
  <c r="GC63" i="22" s="1"/>
  <c r="AZ69" i="21"/>
  <c r="BH303" i="7" s="1"/>
  <c r="BC25" i="22"/>
  <c r="BC23" i="22"/>
  <c r="BC24" i="22"/>
  <c r="DQ24" i="22" s="1"/>
  <c r="BC22" i="22"/>
  <c r="DQ22" i="22" s="1"/>
  <c r="BC21" i="22"/>
  <c r="DQ21" i="22" s="1"/>
  <c r="BC18" i="22"/>
  <c r="DQ18" i="22" s="1"/>
  <c r="BC16" i="22"/>
  <c r="DQ16" i="22" s="1"/>
  <c r="BC14" i="22"/>
  <c r="BC19" i="22"/>
  <c r="BC17" i="22"/>
  <c r="BC15" i="22"/>
  <c r="DQ15" i="22" s="1"/>
  <c r="BC13" i="22"/>
  <c r="DQ13" i="22" s="1"/>
  <c r="BC11" i="22"/>
  <c r="DQ11" i="22" s="1"/>
  <c r="GE39" i="22" s="1"/>
  <c r="AV29" i="6" s="1"/>
  <c r="BC12" i="22"/>
  <c r="DQ12" i="22" s="1"/>
  <c r="BC9" i="22"/>
  <c r="BC37" i="22" s="1"/>
  <c r="BG124" i="7" s="1"/>
  <c r="BC7" i="22"/>
  <c r="BC10" i="22"/>
  <c r="DQ10" i="22" s="1"/>
  <c r="BC8" i="22"/>
  <c r="DQ8" i="22" s="1"/>
  <c r="BC20" i="22"/>
  <c r="DQ20" i="22" s="1"/>
  <c r="BC6" i="22"/>
  <c r="DQ6" i="22" s="1"/>
  <c r="BC143" i="7"/>
  <c r="BV72" i="84"/>
  <c r="BV54" i="80"/>
  <c r="BR317" i="7"/>
  <c r="BS270" i="7"/>
  <c r="BF32" i="84"/>
  <c r="BF33" i="84" s="1"/>
  <c r="AW42" i="21"/>
  <c r="DK42" i="21" s="1"/>
  <c r="FY42" i="21" s="1"/>
  <c r="BA56" i="22"/>
  <c r="BE134" i="7" s="1"/>
  <c r="AS106" i="15"/>
  <c r="BD42" i="7" s="1"/>
  <c r="AS105" i="15"/>
  <c r="BD41" i="7" s="1"/>
  <c r="AW48" i="21"/>
  <c r="DK48" i="21" s="1"/>
  <c r="AT102" i="15"/>
  <c r="BE38" i="7" s="1"/>
  <c r="AT104" i="15"/>
  <c r="BE40" i="7" s="1"/>
  <c r="AT103" i="15"/>
  <c r="BE39" i="7" s="1"/>
  <c r="AT101" i="15"/>
  <c r="BE37" i="7" s="1"/>
  <c r="AT105" i="15"/>
  <c r="BE41" i="7" s="1"/>
  <c r="AT106" i="15"/>
  <c r="BE42" i="7" s="1"/>
  <c r="BE182" i="7"/>
  <c r="BE157" i="7"/>
  <c r="BE158" i="7"/>
  <c r="BD219" i="7"/>
  <c r="AS101" i="15"/>
  <c r="BD37" i="7" s="1"/>
  <c r="AS103" i="15"/>
  <c r="BD39" i="7" s="1"/>
  <c r="AS104" i="15"/>
  <c r="BD40" i="7" s="1"/>
  <c r="AS102" i="15"/>
  <c r="BD38" i="7" s="1"/>
  <c r="BE92" i="80"/>
  <c r="BF180" i="7"/>
  <c r="BF179" i="7"/>
  <c r="AU63" i="21"/>
  <c r="AU64" i="21" s="1"/>
  <c r="BF28" i="84"/>
  <c r="AV57" i="21"/>
  <c r="FX57" i="21"/>
  <c r="DJ57" i="21"/>
  <c r="DK39" i="21"/>
  <c r="FY39" i="21" s="1"/>
  <c r="BA55" i="22"/>
  <c r="AW41" i="21"/>
  <c r="AW47" i="21"/>
  <c r="DK47" i="21" s="1"/>
  <c r="BE152" i="7"/>
  <c r="BH36" i="84" s="1"/>
  <c r="BE154" i="7"/>
  <c r="BE156" i="7"/>
  <c r="BE153" i="7"/>
  <c r="BE155" i="7"/>
  <c r="BE128" i="7"/>
  <c r="BE130" i="7"/>
  <c r="BE129" i="7"/>
  <c r="BE132" i="7"/>
  <c r="BE131" i="7"/>
  <c r="BD80" i="7"/>
  <c r="BD83" i="7"/>
  <c r="BD348" i="7" s="1"/>
  <c r="BD84" i="7"/>
  <c r="BD81" i="7"/>
  <c r="BD82" i="7"/>
  <c r="BF21" i="80"/>
  <c r="BC347" i="7"/>
  <c r="BF93" i="80" s="1"/>
  <c r="BF128" i="7"/>
  <c r="BF132" i="7"/>
  <c r="BF129" i="7"/>
  <c r="BF131" i="7"/>
  <c r="BF130" i="7"/>
  <c r="DK45" i="21"/>
  <c r="FY45" i="21" s="1"/>
  <c r="BF22" i="80"/>
  <c r="BC349" i="7"/>
  <c r="BF95" i="80" s="1"/>
  <c r="BE104" i="7"/>
  <c r="BE105" i="7"/>
  <c r="BE108" i="7"/>
  <c r="BE106" i="7"/>
  <c r="BE107" i="7"/>
  <c r="BC346" i="7"/>
  <c r="BG36" i="84"/>
  <c r="BV75" i="84"/>
  <c r="BV57" i="80"/>
  <c r="AS100" i="15"/>
  <c r="BD36" i="7" s="1"/>
  <c r="BE341" i="7"/>
  <c r="BE102" i="7"/>
  <c r="BX41" i="86"/>
  <c r="BE127" i="7"/>
  <c r="BB48" i="22"/>
  <c r="DP6" i="22"/>
  <c r="BB44" i="22"/>
  <c r="BB30" i="22"/>
  <c r="DJ59" i="21"/>
  <c r="DQ25" i="22"/>
  <c r="DQ23" i="22"/>
  <c r="DQ19" i="22"/>
  <c r="DQ17" i="22"/>
  <c r="DQ14" i="22"/>
  <c r="FV44" i="21"/>
  <c r="FV62" i="21" s="1"/>
  <c r="DI44" i="21"/>
  <c r="DH62" i="21"/>
  <c r="GV44" i="21"/>
  <c r="FU62" i="21"/>
  <c r="GV62" i="21" s="1"/>
  <c r="DN56" i="21"/>
  <c r="DN66" i="21"/>
  <c r="GC5" i="21"/>
  <c r="BA66" i="21"/>
  <c r="BA56" i="21"/>
  <c r="GB66" i="21"/>
  <c r="GB56" i="21"/>
  <c r="BG73" i="80"/>
  <c r="BW32" i="86"/>
  <c r="BD220" i="7"/>
  <c r="BE74" i="7"/>
  <c r="BX40" i="86"/>
  <c r="BS14" i="86"/>
  <c r="BE321" i="7"/>
  <c r="BH73" i="80" s="1"/>
  <c r="BH86" i="80"/>
  <c r="BH105" i="80"/>
  <c r="BG88" i="80"/>
  <c r="BU85" i="80"/>
  <c r="BE91" i="80"/>
  <c r="BF103" i="7"/>
  <c r="BF102" i="7"/>
  <c r="BF127" i="7"/>
  <c r="BF126" i="7"/>
  <c r="BF150" i="7"/>
  <c r="BF151" i="7"/>
  <c r="BD91" i="80"/>
  <c r="AU75" i="21"/>
  <c r="AU76" i="21" s="1"/>
  <c r="BC305" i="7"/>
  <c r="BF104" i="80" s="1"/>
  <c r="BH241" i="7"/>
  <c r="BH301" i="7"/>
  <c r="BH240" i="7"/>
  <c r="BH306" i="7"/>
  <c r="BH245" i="7"/>
  <c r="BE222" i="7"/>
  <c r="BE221" i="7"/>
  <c r="BG31" i="84"/>
  <c r="BE224" i="7"/>
  <c r="BE223" i="7"/>
  <c r="AW46" i="21"/>
  <c r="AW40" i="21"/>
  <c r="AX48" i="21"/>
  <c r="AX42" i="21"/>
  <c r="BF20" i="80"/>
  <c r="BF21" i="84"/>
  <c r="BW74" i="84"/>
  <c r="BV56" i="80"/>
  <c r="BS273" i="7"/>
  <c r="BW53" i="80"/>
  <c r="BT269" i="7"/>
  <c r="BX71" i="84" s="1"/>
  <c r="BS316" i="7"/>
  <c r="BR318" i="7"/>
  <c r="BV55" i="80"/>
  <c r="FX60" i="21"/>
  <c r="AS96" i="15"/>
  <c r="BD32" i="7" s="1"/>
  <c r="FX61" i="21"/>
  <c r="AR99" i="15"/>
  <c r="BC35" i="7" s="1"/>
  <c r="AR98" i="15"/>
  <c r="BC34" i="7" s="1"/>
  <c r="AT100" i="15"/>
  <c r="BE36" i="7" s="1"/>
  <c r="BE219" i="7"/>
  <c r="BS271" i="7"/>
  <c r="BS318" i="7" s="1"/>
  <c r="BK3" i="15"/>
  <c r="BJ250" i="15"/>
  <c r="BJ122" i="15"/>
  <c r="BJ48" i="15"/>
  <c r="BJ186" i="15"/>
  <c r="BJ26" i="15"/>
  <c r="BJ70" i="15"/>
  <c r="FX47" i="21"/>
  <c r="FX59" i="21" s="1"/>
  <c r="DN7" i="21"/>
  <c r="DN71" i="21" s="1"/>
  <c r="DM71" i="21"/>
  <c r="FZ71" i="21"/>
  <c r="GA9" i="21"/>
  <c r="DM70" i="21"/>
  <c r="GA14" i="21"/>
  <c r="GA72" i="21" s="1"/>
  <c r="GA16" i="21"/>
  <c r="GA74" i="21" s="1"/>
  <c r="DM74" i="21"/>
  <c r="GA13" i="21"/>
  <c r="GA69" i="21" s="1"/>
  <c r="DM69" i="21"/>
  <c r="GA15" i="21"/>
  <c r="GA73" i="21" s="1"/>
  <c r="DM73" i="21"/>
  <c r="FZ21" i="21"/>
  <c r="DN18" i="21"/>
  <c r="GB18" i="21" s="1"/>
  <c r="DN19" i="21"/>
  <c r="GB19" i="21" s="1"/>
  <c r="GA7" i="21"/>
  <c r="GA71" i="21" s="1"/>
  <c r="DN13" i="21"/>
  <c r="DN11" i="21"/>
  <c r="GB11" i="21" s="1"/>
  <c r="DN17" i="21"/>
  <c r="GB17" i="21" s="1"/>
  <c r="DN20" i="21"/>
  <c r="GB20" i="21" s="1"/>
  <c r="AZ21" i="21"/>
  <c r="DN8" i="21"/>
  <c r="GB8" i="21" s="1"/>
  <c r="DN9" i="21"/>
  <c r="DN15" i="21"/>
  <c r="DN14" i="21"/>
  <c r="DN12" i="21"/>
  <c r="GB12" i="21" s="1"/>
  <c r="DN10" i="21"/>
  <c r="GB10" i="21" s="1"/>
  <c r="DN16" i="21"/>
  <c r="BA18" i="21"/>
  <c r="BA15" i="21"/>
  <c r="BA73" i="21" s="1"/>
  <c r="BA20" i="21"/>
  <c r="BA17" i="21"/>
  <c r="BA19" i="21"/>
  <c r="BA16" i="21"/>
  <c r="BA74" i="21" s="1"/>
  <c r="BI302" i="7" s="1"/>
  <c r="BA9" i="21"/>
  <c r="BA70" i="21" s="1"/>
  <c r="BA7" i="21"/>
  <c r="BA11" i="21"/>
  <c r="BA13" i="21"/>
  <c r="BA69" i="21" s="1"/>
  <c r="BI303" i="7" s="1"/>
  <c r="BA10" i="21"/>
  <c r="BA14" i="21"/>
  <c r="BA72" i="21" s="1"/>
  <c r="BA8" i="21"/>
  <c r="BA12" i="21"/>
  <c r="DO24" i="21"/>
  <c r="GC24" i="21"/>
  <c r="BB5" i="21"/>
  <c r="DO5" i="21"/>
  <c r="DM21" i="21"/>
  <c r="DJ61" i="21"/>
  <c r="DK43" i="21"/>
  <c r="FY43" i="21" s="1"/>
  <c r="DJ60" i="21"/>
  <c r="BB37" i="21"/>
  <c r="GD37" i="21" s="1"/>
  <c r="DO37" i="21"/>
  <c r="BB24" i="21"/>
  <c r="AW61" i="21"/>
  <c r="BB35" i="22"/>
  <c r="BF76" i="7" s="1"/>
  <c r="BB56" i="22"/>
  <c r="AW57" i="21"/>
  <c r="BC345" i="7"/>
  <c r="BD339" i="7"/>
  <c r="BA50" i="22"/>
  <c r="BF312" i="7"/>
  <c r="BG292" i="7"/>
  <c r="BG296" i="7"/>
  <c r="BR320" i="7"/>
  <c r="BR319" i="7"/>
  <c r="DO35" i="22"/>
  <c r="BE77" i="7" s="1"/>
  <c r="BA54" i="22"/>
  <c r="DM40" i="22"/>
  <c r="DM41" i="22" s="1"/>
  <c r="AZ40" i="22"/>
  <c r="AZ41" i="22" s="1"/>
  <c r="DN34" i="22"/>
  <c r="AS97" i="15" s="1"/>
  <c r="BD33" i="7" s="1"/>
  <c r="BA34" i="22"/>
  <c r="BB45" i="22"/>
  <c r="AY4" i="6"/>
  <c r="AX87" i="6"/>
  <c r="BE4" i="22"/>
  <c r="CC56" i="86" s="1"/>
  <c r="BD3" i="22"/>
  <c r="BD52" i="22"/>
  <c r="DR4" i="22"/>
  <c r="BD43" i="22"/>
  <c r="BD33" i="22"/>
  <c r="BB58" i="22"/>
  <c r="DQ33" i="22"/>
  <c r="BC39" i="22"/>
  <c r="BG172" i="7" s="1"/>
  <c r="BH5" i="7"/>
  <c r="BH4" i="7"/>
  <c r="BI6" i="7"/>
  <c r="AW62" i="21" l="1"/>
  <c r="BF177" i="7"/>
  <c r="BF178" i="7"/>
  <c r="AX44" i="21"/>
  <c r="AX62" i="21" s="1"/>
  <c r="BY42" i="86"/>
  <c r="BD85" i="7"/>
  <c r="BD350" i="7" s="1"/>
  <c r="BG96" i="80" s="1"/>
  <c r="BC26" i="22"/>
  <c r="BC27" i="22" s="1"/>
  <c r="BE78" i="7"/>
  <c r="BE343" i="7" s="1"/>
  <c r="BE79" i="7"/>
  <c r="AX50" i="21"/>
  <c r="DL50" i="21" s="1"/>
  <c r="FZ50" i="21" s="1"/>
  <c r="AZ59" i="22"/>
  <c r="AV51" i="21"/>
  <c r="AV53" i="21" s="1"/>
  <c r="BB29" i="22"/>
  <c r="AV58" i="21"/>
  <c r="AV63" i="21" s="1"/>
  <c r="BF174" i="7"/>
  <c r="AV68" i="21"/>
  <c r="AV75" i="21" s="1"/>
  <c r="AR176" i="6"/>
  <c r="AS173" i="6" s="1"/>
  <c r="BW40" i="86"/>
  <c r="BC49" i="22"/>
  <c r="BG170" i="7" s="1"/>
  <c r="BG176" i="7" s="1"/>
  <c r="BE344" i="7"/>
  <c r="BD119" i="7"/>
  <c r="BG32" i="84"/>
  <c r="BG33" i="84" s="1"/>
  <c r="AX41" i="21"/>
  <c r="BB55" i="22"/>
  <c r="BF110" i="7" s="1"/>
  <c r="AX47" i="21"/>
  <c r="DL47" i="21" s="1"/>
  <c r="BY41" i="86"/>
  <c r="BG37" i="84"/>
  <c r="BG38" i="84" s="1"/>
  <c r="BH242" i="7"/>
  <c r="BI242" i="7" s="1"/>
  <c r="AR214" i="6"/>
  <c r="AR216" i="6" s="1"/>
  <c r="AS213" i="6" s="1"/>
  <c r="AS209" i="6"/>
  <c r="AS215" i="6" s="1"/>
  <c r="AT203" i="6"/>
  <c r="AV210" i="6" s="1"/>
  <c r="AT202" i="6"/>
  <c r="AR196" i="6"/>
  <c r="AS193" i="6" s="1"/>
  <c r="AU276" i="6"/>
  <c r="BF185" i="7" s="1"/>
  <c r="AU93" i="6"/>
  <c r="AS183" i="6"/>
  <c r="AU190" i="6" s="1"/>
  <c r="AS182" i="6"/>
  <c r="AS203" i="6"/>
  <c r="AU210" i="6" s="1"/>
  <c r="AS202" i="6"/>
  <c r="AR25" i="6"/>
  <c r="AR248" i="6" s="1"/>
  <c r="BC89" i="7" s="1"/>
  <c r="BC354" i="7" s="1"/>
  <c r="AS163" i="6"/>
  <c r="AU170" i="6" s="1"/>
  <c r="AS162" i="6"/>
  <c r="AV276" i="6"/>
  <c r="BG185" i="7" s="1"/>
  <c r="AV93" i="6"/>
  <c r="AU269" i="6"/>
  <c r="BF161" i="7" s="1"/>
  <c r="AU92" i="6"/>
  <c r="AU198" i="6" s="1"/>
  <c r="AU262" i="6"/>
  <c r="BF137" i="7" s="1"/>
  <c r="AU91" i="6"/>
  <c r="AU178" i="6" s="1"/>
  <c r="AT183" i="6"/>
  <c r="AV190" i="6" s="1"/>
  <c r="AT182" i="6"/>
  <c r="AT163" i="6"/>
  <c r="AV170" i="6" s="1"/>
  <c r="AT162" i="6"/>
  <c r="AS25" i="6"/>
  <c r="AS248" i="6" s="1"/>
  <c r="BD89" i="7" s="1"/>
  <c r="BD354" i="7" s="1"/>
  <c r="BC44" i="22"/>
  <c r="BZ39" i="86" s="1"/>
  <c r="CA39" i="86" s="1"/>
  <c r="GD36" i="22"/>
  <c r="AU26" i="6" s="1"/>
  <c r="DP36" i="22"/>
  <c r="BF101" i="7" s="1"/>
  <c r="DM64" i="22"/>
  <c r="BB258" i="7"/>
  <c r="BB295" i="7" s="1"/>
  <c r="GA40" i="22"/>
  <c r="GA41" i="22" s="1"/>
  <c r="GA64" i="22"/>
  <c r="GB64" i="22" s="1"/>
  <c r="GC29" i="22"/>
  <c r="GC62" i="22" s="1"/>
  <c r="GD63" i="22" s="1"/>
  <c r="GC35" i="22"/>
  <c r="AT25" i="6" s="1"/>
  <c r="AT248" i="6" s="1"/>
  <c r="BE89" i="7" s="1"/>
  <c r="DP26" i="22"/>
  <c r="DP27" i="22" s="1"/>
  <c r="DQ38" i="22"/>
  <c r="BG149" i="7" s="1"/>
  <c r="GE38" i="22"/>
  <c r="AV28" i="6" s="1"/>
  <c r="DR33" i="22"/>
  <c r="GF4" i="22"/>
  <c r="BY39" i="86"/>
  <c r="BF30" i="7"/>
  <c r="DQ36" i="22"/>
  <c r="BG101" i="7" s="1"/>
  <c r="GE36" i="22"/>
  <c r="AV26" i="6" s="1"/>
  <c r="GB41" i="22"/>
  <c r="BC47" i="22"/>
  <c r="BG122" i="7" s="1"/>
  <c r="BG128" i="7" s="1"/>
  <c r="DQ9" i="22"/>
  <c r="BD225" i="7"/>
  <c r="BD226" i="7" s="1"/>
  <c r="BE133" i="7"/>
  <c r="BE143" i="7" s="1"/>
  <c r="FY57" i="21"/>
  <c r="BC46" i="22"/>
  <c r="AY47" i="21" s="1"/>
  <c r="BC36" i="22"/>
  <c r="BG100" i="7" s="1"/>
  <c r="BG103" i="7" s="1"/>
  <c r="BD24" i="22"/>
  <c r="BD23" i="22"/>
  <c r="DR23" i="22" s="1"/>
  <c r="BD20" i="22"/>
  <c r="BD16" i="22"/>
  <c r="DR16" i="22" s="1"/>
  <c r="BD19" i="22"/>
  <c r="BD13" i="22"/>
  <c r="DR13" i="22" s="1"/>
  <c r="BD11" i="22"/>
  <c r="DR11" i="22" s="1"/>
  <c r="BD9" i="22"/>
  <c r="BD37" i="22" s="1"/>
  <c r="BH124" i="7" s="1"/>
  <c r="BD7" i="22"/>
  <c r="BD14" i="22"/>
  <c r="BD17" i="22"/>
  <c r="BD25" i="22"/>
  <c r="DR25" i="22" s="1"/>
  <c r="BD21" i="22"/>
  <c r="DR21" i="22" s="1"/>
  <c r="BD22" i="22"/>
  <c r="DR22" i="22" s="1"/>
  <c r="BD18" i="22"/>
  <c r="DR18" i="22" s="1"/>
  <c r="BD6" i="22"/>
  <c r="BD44" i="22" s="1"/>
  <c r="BD15" i="22"/>
  <c r="DR15" i="22" s="1"/>
  <c r="BD10" i="22"/>
  <c r="DR10" i="22" s="1"/>
  <c r="BD8" i="22"/>
  <c r="BD12" i="22"/>
  <c r="DR12" i="22" s="1"/>
  <c r="GB7" i="21"/>
  <c r="GB71" i="21" s="1"/>
  <c r="BW72" i="84"/>
  <c r="BW54" i="80"/>
  <c r="BT270" i="7"/>
  <c r="BS317" i="7"/>
  <c r="BU18" i="86"/>
  <c r="BB53" i="22"/>
  <c r="AU105" i="15" s="1"/>
  <c r="BF41" i="7" s="1"/>
  <c r="BG94" i="80"/>
  <c r="BG97" i="80"/>
  <c r="BV20" i="86"/>
  <c r="BW20" i="86" s="1"/>
  <c r="DK57" i="21"/>
  <c r="FY48" i="21"/>
  <c r="FY60" i="21" s="1"/>
  <c r="DL48" i="21"/>
  <c r="FZ48" i="21" s="1"/>
  <c r="AW60" i="21"/>
  <c r="BA59" i="22"/>
  <c r="BE85" i="7"/>
  <c r="BE86" i="7"/>
  <c r="BE110" i="7"/>
  <c r="BE109" i="7"/>
  <c r="BF181" i="7"/>
  <c r="BF182" i="7"/>
  <c r="BF134" i="7"/>
  <c r="BF133" i="7"/>
  <c r="BF92" i="80"/>
  <c r="BG180" i="7"/>
  <c r="BE167" i="7"/>
  <c r="BG28" i="84"/>
  <c r="AW59" i="21"/>
  <c r="AW68" i="21"/>
  <c r="BE305" i="7" s="1"/>
  <c r="DK41" i="21"/>
  <c r="FY41" i="21" s="1"/>
  <c r="BX43" i="86"/>
  <c r="BX55" i="86" s="1"/>
  <c r="BH37" i="84"/>
  <c r="BH38" i="84" s="1"/>
  <c r="BE80" i="7"/>
  <c r="BE345" i="7" s="1"/>
  <c r="BE81" i="7"/>
  <c r="BE83" i="7"/>
  <c r="BE348" i="7" s="1"/>
  <c r="BH94" i="80" s="1"/>
  <c r="BE82" i="7"/>
  <c r="BE84" i="7"/>
  <c r="AU95" i="15"/>
  <c r="BF104" i="7"/>
  <c r="BF108" i="7"/>
  <c r="BF106" i="7"/>
  <c r="BF105" i="7"/>
  <c r="BF107" i="7"/>
  <c r="BG21" i="80"/>
  <c r="BD347" i="7"/>
  <c r="BG93" i="80" s="1"/>
  <c r="BD346" i="7"/>
  <c r="BG22" i="80"/>
  <c r="BD349" i="7"/>
  <c r="BG95" i="80" s="1"/>
  <c r="BH26" i="84"/>
  <c r="BH31" i="84"/>
  <c r="BW75" i="84"/>
  <c r="BW57" i="80"/>
  <c r="BF146" i="7"/>
  <c r="AX43" i="21"/>
  <c r="DL43" i="21" s="1"/>
  <c r="FZ43" i="21" s="1"/>
  <c r="BB57" i="22"/>
  <c r="AX49" i="21"/>
  <c r="DL49" i="21" s="1"/>
  <c r="FZ49" i="21" s="1"/>
  <c r="AX45" i="21"/>
  <c r="DL45" i="21" s="1"/>
  <c r="FZ45" i="21" s="1"/>
  <c r="AX39" i="21"/>
  <c r="DL39" i="21" s="1"/>
  <c r="FZ39" i="21" s="1"/>
  <c r="DQ7" i="22"/>
  <c r="BC38" i="22"/>
  <c r="BG148" i="7" s="1"/>
  <c r="BG151" i="7" s="1"/>
  <c r="BC48" i="22"/>
  <c r="BC30" i="22"/>
  <c r="FW44" i="21"/>
  <c r="FW62" i="21" s="1"/>
  <c r="DJ44" i="21"/>
  <c r="DI62" i="21"/>
  <c r="DR20" i="22"/>
  <c r="DR24" i="22"/>
  <c r="DR19" i="22"/>
  <c r="DR17" i="22"/>
  <c r="DR14" i="22"/>
  <c r="DR8" i="22"/>
  <c r="DO56" i="21"/>
  <c r="DO66" i="21"/>
  <c r="GD5" i="21"/>
  <c r="BB66" i="21"/>
  <c r="BB56" i="21"/>
  <c r="GC66" i="21"/>
  <c r="GC56" i="21"/>
  <c r="BH91" i="84"/>
  <c r="BH88" i="80"/>
  <c r="BX32" i="86"/>
  <c r="BE220" i="7"/>
  <c r="BE225" i="7" s="1"/>
  <c r="BE226" i="7" s="1"/>
  <c r="BU14" i="86"/>
  <c r="BF74" i="7"/>
  <c r="BY40" i="86"/>
  <c r="BX20" i="86"/>
  <c r="BV17" i="86"/>
  <c r="BV55" i="86"/>
  <c r="BW43" i="86"/>
  <c r="BF321" i="7"/>
  <c r="BI91" i="84" s="1"/>
  <c r="BI86" i="80"/>
  <c r="BY32" i="86" s="1"/>
  <c r="BI105" i="80"/>
  <c r="BV85" i="80"/>
  <c r="BG126" i="7"/>
  <c r="BG127" i="7"/>
  <c r="BF91" i="80"/>
  <c r="BG175" i="7"/>
  <c r="BG174" i="7"/>
  <c r="BI301" i="7"/>
  <c r="BI240" i="7"/>
  <c r="BI241" i="7"/>
  <c r="BF78" i="7"/>
  <c r="BF343" i="7" s="1"/>
  <c r="BF79" i="7"/>
  <c r="BF344" i="7" s="1"/>
  <c r="BI41" i="84"/>
  <c r="BF224" i="7"/>
  <c r="BI31" i="84"/>
  <c r="BF222" i="7"/>
  <c r="BF221" i="7"/>
  <c r="AX46" i="21"/>
  <c r="AX40" i="21"/>
  <c r="AY45" i="21"/>
  <c r="BW55" i="80"/>
  <c r="BW73" i="84"/>
  <c r="BG20" i="80"/>
  <c r="BG21" i="84"/>
  <c r="BV14" i="86" s="1"/>
  <c r="BT316" i="7"/>
  <c r="BX53" i="80"/>
  <c r="BU269" i="7"/>
  <c r="BY71" i="84" s="1"/>
  <c r="FY61" i="21"/>
  <c r="BT273" i="7"/>
  <c r="BX74" i="84"/>
  <c r="BW56" i="80"/>
  <c r="AW51" i="21"/>
  <c r="AW53" i="21" s="1"/>
  <c r="AT96" i="15"/>
  <c r="BE32" i="7" s="1"/>
  <c r="AS99" i="15"/>
  <c r="BD35" i="7" s="1"/>
  <c r="AS98" i="15"/>
  <c r="BD34" i="7" s="1"/>
  <c r="BT271" i="7"/>
  <c r="BX73" i="84" s="1"/>
  <c r="BL3" i="15"/>
  <c r="BK186" i="15"/>
  <c r="BK70" i="15"/>
  <c r="BK48" i="15"/>
  <c r="BK250" i="15"/>
  <c r="BK122" i="15"/>
  <c r="BK26" i="15"/>
  <c r="FY47" i="21"/>
  <c r="DO7" i="21"/>
  <c r="DO71" i="21" s="1"/>
  <c r="BA71" i="21"/>
  <c r="BI245" i="7" s="1"/>
  <c r="GB9" i="21"/>
  <c r="DN70" i="21"/>
  <c r="GA70" i="21"/>
  <c r="GB16" i="21"/>
  <c r="GB74" i="21" s="1"/>
  <c r="DN74" i="21"/>
  <c r="GB13" i="21"/>
  <c r="GB69" i="21" s="1"/>
  <c r="DN69" i="21"/>
  <c r="GB14" i="21"/>
  <c r="GB72" i="21" s="1"/>
  <c r="DN72" i="21"/>
  <c r="GB15" i="21"/>
  <c r="GB73" i="21" s="1"/>
  <c r="DN73" i="21"/>
  <c r="GA21" i="21"/>
  <c r="DO14" i="21"/>
  <c r="DO10" i="21"/>
  <c r="GC10" i="21" s="1"/>
  <c r="DO19" i="21"/>
  <c r="GC19" i="21" s="1"/>
  <c r="DO16" i="21"/>
  <c r="DO13" i="21"/>
  <c r="DO17" i="21"/>
  <c r="GC17" i="21" s="1"/>
  <c r="DO11" i="21"/>
  <c r="GC11" i="21" s="1"/>
  <c r="DO20" i="21"/>
  <c r="GC20" i="21" s="1"/>
  <c r="DO12" i="21"/>
  <c r="GC12" i="21" s="1"/>
  <c r="DO9" i="21"/>
  <c r="DO15" i="21"/>
  <c r="DO8" i="21"/>
  <c r="GC8" i="21" s="1"/>
  <c r="DO18" i="21"/>
  <c r="GC18" i="21" s="1"/>
  <c r="BA21" i="21"/>
  <c r="BB20" i="21"/>
  <c r="BB17" i="21"/>
  <c r="BB18" i="21"/>
  <c r="BB14" i="21"/>
  <c r="BB72" i="21" s="1"/>
  <c r="BB11" i="21"/>
  <c r="BB9" i="21"/>
  <c r="BB15" i="21"/>
  <c r="BB73" i="21" s="1"/>
  <c r="BB13" i="21"/>
  <c r="BB69" i="21" s="1"/>
  <c r="BJ303" i="7" s="1"/>
  <c r="BB16" i="21"/>
  <c r="BB74" i="21" s="1"/>
  <c r="BJ302" i="7" s="1"/>
  <c r="BB19" i="21"/>
  <c r="BB8" i="21"/>
  <c r="BB12" i="21"/>
  <c r="BB10" i="21"/>
  <c r="BB7" i="21"/>
  <c r="BB71" i="21" s="1"/>
  <c r="DP24" i="21"/>
  <c r="GD24" i="21"/>
  <c r="BC37" i="21"/>
  <c r="GE37" i="21" s="1"/>
  <c r="DP37" i="21"/>
  <c r="DK61" i="21"/>
  <c r="DK60" i="21"/>
  <c r="DL42" i="21"/>
  <c r="FZ42" i="21" s="1"/>
  <c r="DN21" i="21"/>
  <c r="BC5" i="21"/>
  <c r="DP5" i="21"/>
  <c r="BC24" i="21"/>
  <c r="BF341" i="7"/>
  <c r="BC35" i="22"/>
  <c r="BG76" i="7" s="1"/>
  <c r="AX60" i="21"/>
  <c r="BC29" i="22"/>
  <c r="BD38" i="22"/>
  <c r="BH148" i="7" s="1"/>
  <c r="BD48" i="22"/>
  <c r="AW58" i="21"/>
  <c r="BH296" i="7"/>
  <c r="AW67" i="21"/>
  <c r="BD345" i="7"/>
  <c r="BE342" i="7"/>
  <c r="BB54" i="22"/>
  <c r="BE339" i="7"/>
  <c r="BS319" i="7"/>
  <c r="BG312" i="7"/>
  <c r="BH292" i="7"/>
  <c r="BS320" i="7"/>
  <c r="BB50" i="22"/>
  <c r="BB34" i="22"/>
  <c r="DN40" i="22"/>
  <c r="DN41" i="22" s="1"/>
  <c r="BA40" i="22"/>
  <c r="BA41" i="22" s="1"/>
  <c r="DO34" i="22"/>
  <c r="AT97" i="15" s="1"/>
  <c r="BE33" i="7" s="1"/>
  <c r="BC45" i="22"/>
  <c r="AZ4" i="6"/>
  <c r="AY87" i="6"/>
  <c r="BF4" i="22"/>
  <c r="CD56" i="86" s="1"/>
  <c r="BE3" i="22"/>
  <c r="BE52" i="22"/>
  <c r="DS4" i="22"/>
  <c r="GG4" i="22" s="1"/>
  <c r="BE43" i="22"/>
  <c r="BE33" i="22"/>
  <c r="DQ39" i="22"/>
  <c r="BG173" i="7" s="1"/>
  <c r="BD39" i="22"/>
  <c r="BH172" i="7" s="1"/>
  <c r="BC58" i="22"/>
  <c r="BI4" i="7"/>
  <c r="BI5" i="7"/>
  <c r="BJ6" i="7"/>
  <c r="AV76" i="21" l="1"/>
  <c r="AV64" i="21"/>
  <c r="AY39" i="21"/>
  <c r="AV95" i="15"/>
  <c r="BD305" i="7"/>
  <c r="BG104" i="80" s="1"/>
  <c r="DR9" i="22"/>
  <c r="BC53" i="22"/>
  <c r="BB70" i="21"/>
  <c r="BJ306" i="7" s="1"/>
  <c r="BD46" i="22"/>
  <c r="BH98" i="7" s="1"/>
  <c r="DR36" i="22"/>
  <c r="BH101" i="7" s="1"/>
  <c r="BG177" i="7"/>
  <c r="BD26" i="22"/>
  <c r="BD27" i="22" s="1"/>
  <c r="BG178" i="7"/>
  <c r="BG179" i="7"/>
  <c r="AY44" i="21"/>
  <c r="BZ42" i="86"/>
  <c r="CA42" i="86" s="1"/>
  <c r="AY50" i="21"/>
  <c r="DM50" i="21" s="1"/>
  <c r="GA50" i="21" s="1"/>
  <c r="AU106" i="15"/>
  <c r="BF42" i="7" s="1"/>
  <c r="BF109" i="7"/>
  <c r="AX59" i="21"/>
  <c r="BV18" i="86"/>
  <c r="BW18" i="86" s="1"/>
  <c r="DR7" i="22"/>
  <c r="DR26" i="22" s="1"/>
  <c r="DR27" i="22" s="1"/>
  <c r="BI26" i="84"/>
  <c r="BY17" i="86" s="1"/>
  <c r="BC56" i="22"/>
  <c r="BG133" i="7" s="1"/>
  <c r="BZ41" i="86"/>
  <c r="CA41" i="86" s="1"/>
  <c r="AY48" i="21"/>
  <c r="DM48" i="21" s="1"/>
  <c r="AY42" i="21"/>
  <c r="DM42" i="21" s="1"/>
  <c r="GA42" i="21" s="1"/>
  <c r="AU189" i="6"/>
  <c r="AU195" i="6" s="1"/>
  <c r="AT194" i="6"/>
  <c r="AS174" i="6"/>
  <c r="AS176" i="6" s="1"/>
  <c r="AT173" i="6" s="1"/>
  <c r="AT169" i="6"/>
  <c r="AT175" i="6" s="1"/>
  <c r="AU255" i="6"/>
  <c r="BF113" i="7" s="1"/>
  <c r="AU90" i="6"/>
  <c r="AU158" i="6" s="1"/>
  <c r="AU183" i="6"/>
  <c r="AW190" i="6" s="1"/>
  <c r="AU182" i="6"/>
  <c r="AU209" i="6"/>
  <c r="AU215" i="6" s="1"/>
  <c r="AT214" i="6"/>
  <c r="AV269" i="6"/>
  <c r="BG161" i="7" s="1"/>
  <c r="AV92" i="6"/>
  <c r="AV198" i="6" s="1"/>
  <c r="AU203" i="6"/>
  <c r="AW210" i="6" s="1"/>
  <c r="AU202" i="6"/>
  <c r="AT209" i="6"/>
  <c r="AT215" i="6" s="1"/>
  <c r="AS214" i="6"/>
  <c r="AV255" i="6"/>
  <c r="BG113" i="7" s="1"/>
  <c r="AV90" i="6"/>
  <c r="AV158" i="6" s="1"/>
  <c r="BG30" i="7"/>
  <c r="BG219" i="7" s="1"/>
  <c r="AU169" i="6"/>
  <c r="AU175" i="6" s="1"/>
  <c r="AT174" i="6"/>
  <c r="AT189" i="6"/>
  <c r="AT195" i="6" s="1"/>
  <c r="AS194" i="6"/>
  <c r="AS196" i="6" s="1"/>
  <c r="AT193" i="6" s="1"/>
  <c r="AS216" i="6"/>
  <c r="AT213" i="6" s="1"/>
  <c r="BG132" i="7"/>
  <c r="BG131" i="7"/>
  <c r="BG129" i="7"/>
  <c r="BG130" i="7"/>
  <c r="DP35" i="22"/>
  <c r="BF77" i="7" s="1"/>
  <c r="BD47" i="22"/>
  <c r="BH122" i="7" s="1"/>
  <c r="BH128" i="7" s="1"/>
  <c r="BD49" i="22"/>
  <c r="BH170" i="7" s="1"/>
  <c r="BH177" i="7" s="1"/>
  <c r="BG102" i="7"/>
  <c r="FY59" i="21"/>
  <c r="BY43" i="86"/>
  <c r="BY55" i="86" s="1"/>
  <c r="GF33" i="22"/>
  <c r="GF23" i="22"/>
  <c r="GF20" i="22"/>
  <c r="GF25" i="22"/>
  <c r="GF22" i="22"/>
  <c r="GF24" i="22"/>
  <c r="GF14" i="22"/>
  <c r="GF16" i="22"/>
  <c r="GF11" i="22"/>
  <c r="GF10" i="22"/>
  <c r="GF38" i="22" s="1"/>
  <c r="AW28" i="6" s="1"/>
  <c r="GF19" i="22"/>
  <c r="GF12" i="22"/>
  <c r="GF6" i="22"/>
  <c r="GF21" i="22"/>
  <c r="GF18" i="22"/>
  <c r="GF13" i="22"/>
  <c r="GF8" i="22"/>
  <c r="GF36" i="22" s="1"/>
  <c r="AW26" i="6" s="1"/>
  <c r="GF7" i="22"/>
  <c r="GF17" i="22"/>
  <c r="GF9" i="22"/>
  <c r="GF37" i="22" s="1"/>
  <c r="AW27" i="6" s="1"/>
  <c r="GF15" i="22"/>
  <c r="DN64" i="22"/>
  <c r="BC258" i="7"/>
  <c r="BC295" i="7" s="1"/>
  <c r="GG33" i="22"/>
  <c r="GG25" i="22"/>
  <c r="GG17" i="22"/>
  <c r="GG22" i="22"/>
  <c r="GG19" i="22"/>
  <c r="GG21" i="22"/>
  <c r="GG14" i="22"/>
  <c r="GG16" i="22"/>
  <c r="GG11" i="22"/>
  <c r="GG23" i="22"/>
  <c r="GG20" i="22"/>
  <c r="GG15" i="22"/>
  <c r="GG8" i="22"/>
  <c r="GG18" i="22"/>
  <c r="GG13" i="22"/>
  <c r="GG10" i="22"/>
  <c r="GG24" i="22"/>
  <c r="GG9" i="22"/>
  <c r="GG6" i="22"/>
  <c r="GG12" i="22"/>
  <c r="GG7" i="22"/>
  <c r="GC40" i="22"/>
  <c r="GC41" i="22" s="1"/>
  <c r="BE354" i="7"/>
  <c r="GC64" i="22"/>
  <c r="DK59" i="21"/>
  <c r="BH32" i="84"/>
  <c r="BH33" i="84" s="1"/>
  <c r="DM39" i="21"/>
  <c r="GA39" i="21" s="1"/>
  <c r="DR38" i="22"/>
  <c r="BH149" i="7" s="1"/>
  <c r="BG98" i="7"/>
  <c r="BG108" i="7" s="1"/>
  <c r="DQ26" i="22"/>
  <c r="DQ27" i="22" s="1"/>
  <c r="DP29" i="22"/>
  <c r="DP62" i="22" s="1"/>
  <c r="BC55" i="22"/>
  <c r="BG110" i="7" s="1"/>
  <c r="DQ37" i="22"/>
  <c r="BG125" i="7" s="1"/>
  <c r="BJ31" i="84" s="1"/>
  <c r="GE37" i="22"/>
  <c r="AV27" i="6" s="1"/>
  <c r="DR37" i="22"/>
  <c r="BH125" i="7" s="1"/>
  <c r="GD26" i="22"/>
  <c r="GD27" i="22" s="1"/>
  <c r="GD34" i="22" s="1"/>
  <c r="AU24" i="6" s="1"/>
  <c r="AU241" i="6" s="1"/>
  <c r="AY41" i="21"/>
  <c r="AY59" i="21" s="1"/>
  <c r="CB39" i="86"/>
  <c r="BH30" i="7"/>
  <c r="GC7" i="21"/>
  <c r="GC71" i="21" s="1"/>
  <c r="BD35" i="22"/>
  <c r="BH76" i="7" s="1"/>
  <c r="BH79" i="7" s="1"/>
  <c r="BE25" i="22"/>
  <c r="BE23" i="22"/>
  <c r="DS23" i="22" s="1"/>
  <c r="BE20" i="22"/>
  <c r="DS20" i="22" s="1"/>
  <c r="BE24" i="22"/>
  <c r="DS24" i="22" s="1"/>
  <c r="BE22" i="22"/>
  <c r="DS22" i="22" s="1"/>
  <c r="BE21" i="22"/>
  <c r="DS21" i="22" s="1"/>
  <c r="BE19" i="22"/>
  <c r="DS19" i="22" s="1"/>
  <c r="BE13" i="22"/>
  <c r="DS13" i="22" s="1"/>
  <c r="BE11" i="22"/>
  <c r="DS11" i="22" s="1"/>
  <c r="BE14" i="22"/>
  <c r="DS14" i="22" s="1"/>
  <c r="BE17" i="22"/>
  <c r="DS17" i="22" s="1"/>
  <c r="BE15" i="22"/>
  <c r="DS15" i="22" s="1"/>
  <c r="BE16" i="22"/>
  <c r="DS16" i="22" s="1"/>
  <c r="BE7" i="22"/>
  <c r="DS7" i="22" s="1"/>
  <c r="BE12" i="22"/>
  <c r="DS12" i="22" s="1"/>
  <c r="BE10" i="22"/>
  <c r="BE38" i="22" s="1"/>
  <c r="BI148" i="7" s="1"/>
  <c r="BE8" i="22"/>
  <c r="BE6" i="22"/>
  <c r="BE44" i="22" s="1"/>
  <c r="BE18" i="22"/>
  <c r="DS18" i="22" s="1"/>
  <c r="BE9" i="22"/>
  <c r="DS9" i="22" s="1"/>
  <c r="BE119" i="7"/>
  <c r="BX72" i="84"/>
  <c r="BX54" i="80"/>
  <c r="BU270" i="7"/>
  <c r="BT317" i="7"/>
  <c r="BE351" i="7"/>
  <c r="BH97" i="80" s="1"/>
  <c r="AX61" i="21"/>
  <c r="AW63" i="21"/>
  <c r="AW64" i="21" s="1"/>
  <c r="BF143" i="7"/>
  <c r="BE350" i="7"/>
  <c r="BH96" i="80" s="1"/>
  <c r="BH27" i="84"/>
  <c r="BH28" i="84" s="1"/>
  <c r="BI32" i="84"/>
  <c r="BI33" i="84" s="1"/>
  <c r="BB59" i="22"/>
  <c r="BF85" i="7"/>
  <c r="BF86" i="7"/>
  <c r="BF157" i="7"/>
  <c r="BF158" i="7"/>
  <c r="AV104" i="15"/>
  <c r="BG40" i="7" s="1"/>
  <c r="AV102" i="15"/>
  <c r="BG38" i="7" s="1"/>
  <c r="AV103" i="15"/>
  <c r="BG39" i="7" s="1"/>
  <c r="AV101" i="15"/>
  <c r="BG37" i="7" s="1"/>
  <c r="BG182" i="7"/>
  <c r="BG181" i="7"/>
  <c r="AV105" i="15"/>
  <c r="BG41" i="7" s="1"/>
  <c r="AV106" i="15"/>
  <c r="BG42" i="7" s="1"/>
  <c r="BF219" i="7"/>
  <c r="AU101" i="15"/>
  <c r="BF37" i="7" s="1"/>
  <c r="AU104" i="15"/>
  <c r="BF40" i="7" s="1"/>
  <c r="AU103" i="15"/>
  <c r="BF39" i="7" s="1"/>
  <c r="AU102" i="15"/>
  <c r="BF38" i="7" s="1"/>
  <c r="FZ57" i="21"/>
  <c r="BG92" i="80"/>
  <c r="GB21" i="21"/>
  <c r="DL41" i="21"/>
  <c r="FZ41" i="21" s="1"/>
  <c r="DM45" i="21"/>
  <c r="GA45" i="21" s="1"/>
  <c r="AX68" i="21"/>
  <c r="BF305" i="7" s="1"/>
  <c r="AX57" i="21"/>
  <c r="DL57" i="21"/>
  <c r="AU100" i="15"/>
  <c r="BF36" i="7" s="1"/>
  <c r="BF80" i="7"/>
  <c r="BF84" i="7"/>
  <c r="BF81" i="7"/>
  <c r="BF82" i="7"/>
  <c r="BF83" i="7"/>
  <c r="BF152" i="7"/>
  <c r="BI36" i="84" s="1"/>
  <c r="BY20" i="86" s="1"/>
  <c r="BF154" i="7"/>
  <c r="BF156" i="7"/>
  <c r="BF153" i="7"/>
  <c r="BF155" i="7"/>
  <c r="BH22" i="80"/>
  <c r="BE349" i="7"/>
  <c r="BH95" i="80" s="1"/>
  <c r="BH21" i="80"/>
  <c r="BE347" i="7"/>
  <c r="BH93" i="80" s="1"/>
  <c r="BX17" i="86"/>
  <c r="BE346" i="7"/>
  <c r="BF223" i="7"/>
  <c r="BI73" i="80"/>
  <c r="BX75" i="84"/>
  <c r="BX57" i="80"/>
  <c r="BG150" i="7"/>
  <c r="AY43" i="21"/>
  <c r="DM43" i="21" s="1"/>
  <c r="GA43" i="21" s="1"/>
  <c r="AY49" i="21"/>
  <c r="DM49" i="21" s="1"/>
  <c r="BC57" i="22"/>
  <c r="BG146" i="7"/>
  <c r="BD36" i="22"/>
  <c r="BH100" i="7" s="1"/>
  <c r="BH102" i="7" s="1"/>
  <c r="BD30" i="22"/>
  <c r="DR6" i="22"/>
  <c r="DS25" i="22"/>
  <c r="FX44" i="21"/>
  <c r="FX62" i="21" s="1"/>
  <c r="DK44" i="21"/>
  <c r="FY44" i="21" s="1"/>
  <c r="FY62" i="21" s="1"/>
  <c r="DJ62" i="21"/>
  <c r="DP66" i="21"/>
  <c r="DP56" i="21"/>
  <c r="GE5" i="21"/>
  <c r="BC66" i="21"/>
  <c r="BC56" i="21"/>
  <c r="GD56" i="21"/>
  <c r="GD66" i="21"/>
  <c r="BF220" i="7"/>
  <c r="FZ60" i="21"/>
  <c r="BH146" i="7"/>
  <c r="BG74" i="7"/>
  <c r="BZ40" i="86"/>
  <c r="BW17" i="86"/>
  <c r="BW14" i="86"/>
  <c r="BG321" i="7"/>
  <c r="BJ91" i="84" s="1"/>
  <c r="BJ86" i="80"/>
  <c r="BJ105" i="80"/>
  <c r="BI88" i="80"/>
  <c r="BW85" i="80"/>
  <c r="BG91" i="80"/>
  <c r="BH150" i="7"/>
  <c r="BH151" i="7"/>
  <c r="BJ245" i="7"/>
  <c r="BH174" i="7"/>
  <c r="BH175" i="7"/>
  <c r="BH127" i="7"/>
  <c r="BH126" i="7"/>
  <c r="BJ241" i="7"/>
  <c r="BI306" i="7"/>
  <c r="BJ242" i="7"/>
  <c r="AW75" i="21"/>
  <c r="AW76" i="21" s="1"/>
  <c r="BE304" i="7"/>
  <c r="BH104" i="80" s="1"/>
  <c r="BJ301" i="7"/>
  <c r="BJ240" i="7"/>
  <c r="BG78" i="7"/>
  <c r="BG79" i="7"/>
  <c r="BG344" i="7" s="1"/>
  <c r="BG222" i="7"/>
  <c r="BJ41" i="84"/>
  <c r="BG224" i="7"/>
  <c r="FZ61" i="21"/>
  <c r="AZ45" i="21"/>
  <c r="AZ39" i="21"/>
  <c r="AZ43" i="21"/>
  <c r="AZ49" i="21"/>
  <c r="AY46" i="21"/>
  <c r="AY40" i="21"/>
  <c r="BH21" i="84"/>
  <c r="BY74" i="84"/>
  <c r="BX56" i="80"/>
  <c r="BU273" i="7"/>
  <c r="BT318" i="7"/>
  <c r="BX55" i="80"/>
  <c r="BU316" i="7"/>
  <c r="BY53" i="80"/>
  <c r="BV269" i="7"/>
  <c r="BZ71" i="84" s="1"/>
  <c r="AX51" i="21"/>
  <c r="AX53" i="21" s="1"/>
  <c r="AU96" i="15"/>
  <c r="BF32" i="7" s="1"/>
  <c r="AW95" i="15"/>
  <c r="AT98" i="15"/>
  <c r="BE34" i="7" s="1"/>
  <c r="AT99" i="15"/>
  <c r="BE35" i="7" s="1"/>
  <c r="AV100" i="15"/>
  <c r="BG36" i="7" s="1"/>
  <c r="BH20" i="80"/>
  <c r="BU271" i="7"/>
  <c r="BY73" i="84" s="1"/>
  <c r="BM3" i="15"/>
  <c r="BL186" i="15"/>
  <c r="BL70" i="15"/>
  <c r="BL26" i="15"/>
  <c r="BL250" i="15"/>
  <c r="BL122" i="15"/>
  <c r="BL48" i="15"/>
  <c r="DM47" i="21"/>
  <c r="FZ47" i="21"/>
  <c r="GC9" i="21"/>
  <c r="DO70" i="21"/>
  <c r="GB70" i="21"/>
  <c r="GC13" i="21"/>
  <c r="DO69" i="21"/>
  <c r="GC16" i="21"/>
  <c r="GC74" i="21" s="1"/>
  <c r="DO74" i="21"/>
  <c r="GC15" i="21"/>
  <c r="GC73" i="21" s="1"/>
  <c r="DO73" i="21"/>
  <c r="GC14" i="21"/>
  <c r="GC72" i="21" s="1"/>
  <c r="DO72" i="21"/>
  <c r="DP12" i="21"/>
  <c r="GD12" i="21" s="1"/>
  <c r="DP14" i="21"/>
  <c r="DP18" i="21"/>
  <c r="GD18" i="21" s="1"/>
  <c r="DP19" i="21"/>
  <c r="GD19" i="21" s="1"/>
  <c r="DP8" i="21"/>
  <c r="GD8" i="21" s="1"/>
  <c r="DP16" i="21"/>
  <c r="DP13" i="21"/>
  <c r="DP15" i="21"/>
  <c r="DP9" i="21"/>
  <c r="DP17" i="21"/>
  <c r="GD17" i="21" s="1"/>
  <c r="DP10" i="21"/>
  <c r="GD10" i="21" s="1"/>
  <c r="DP11" i="21"/>
  <c r="GD11" i="21" s="1"/>
  <c r="DP20" i="21"/>
  <c r="GD20" i="21" s="1"/>
  <c r="BB21" i="21"/>
  <c r="BC20" i="21"/>
  <c r="BC17" i="21"/>
  <c r="BC19" i="21"/>
  <c r="BC16" i="21"/>
  <c r="BC74" i="21" s="1"/>
  <c r="BK302" i="7" s="1"/>
  <c r="BC18" i="21"/>
  <c r="BC15" i="21"/>
  <c r="BC73" i="21" s="1"/>
  <c r="BC11" i="21"/>
  <c r="BC13" i="21"/>
  <c r="BC8" i="21"/>
  <c r="BC10" i="21"/>
  <c r="BC14" i="21"/>
  <c r="BC72" i="21" s="1"/>
  <c r="BC9" i="21"/>
  <c r="BC70" i="21" s="1"/>
  <c r="BC12" i="21"/>
  <c r="BC7" i="21"/>
  <c r="BC71" i="21" s="1"/>
  <c r="DP7" i="21"/>
  <c r="DP71" i="21" s="1"/>
  <c r="DQ24" i="21"/>
  <c r="GE24" i="21"/>
  <c r="BD5" i="21"/>
  <c r="DQ5" i="21"/>
  <c r="DO21" i="21"/>
  <c r="DL61" i="21"/>
  <c r="BD37" i="21"/>
  <c r="GF37" i="21" s="1"/>
  <c r="DQ37" i="21"/>
  <c r="DL60" i="21"/>
  <c r="BD24" i="21"/>
  <c r="BG341" i="7"/>
  <c r="BD29" i="22"/>
  <c r="BE37" i="22"/>
  <c r="BI124" i="7" s="1"/>
  <c r="BE47" i="22"/>
  <c r="BI122" i="7" s="1"/>
  <c r="BD57" i="22"/>
  <c r="AX58" i="21"/>
  <c r="AX67" i="21"/>
  <c r="BF339" i="7"/>
  <c r="AY57" i="21"/>
  <c r="BT320" i="7"/>
  <c r="BH312" i="7"/>
  <c r="BI296" i="7"/>
  <c r="BI292" i="7"/>
  <c r="BT319" i="7"/>
  <c r="BC50" i="22"/>
  <c r="BC54" i="22"/>
  <c r="DO40" i="22"/>
  <c r="DO41" i="22" s="1"/>
  <c r="BC34" i="22"/>
  <c r="BD45" i="22"/>
  <c r="BB40" i="22"/>
  <c r="BB41" i="22" s="1"/>
  <c r="DP34" i="22"/>
  <c r="AU97" i="15" s="1"/>
  <c r="BF33" i="7" s="1"/>
  <c r="BA4" i="6"/>
  <c r="AZ87" i="6"/>
  <c r="DS33" i="22"/>
  <c r="BG4" i="22"/>
  <c r="CF56" i="86" s="1"/>
  <c r="BF3" i="22"/>
  <c r="BF52" i="22"/>
  <c r="DT4" i="22"/>
  <c r="BF43" i="22"/>
  <c r="BF33" i="22"/>
  <c r="BD53" i="22"/>
  <c r="BJ4" i="7"/>
  <c r="BJ5" i="7"/>
  <c r="BK6" i="7"/>
  <c r="AY62" i="21" l="1"/>
  <c r="AZ47" i="21"/>
  <c r="BD55" i="22"/>
  <c r="AZ41" i="21"/>
  <c r="AZ50" i="21"/>
  <c r="DN50" i="21" s="1"/>
  <c r="GB50" i="21" s="1"/>
  <c r="AZ44" i="21"/>
  <c r="AZ62" i="21" s="1"/>
  <c r="BD58" i="22"/>
  <c r="CB42" i="86"/>
  <c r="BE46" i="22"/>
  <c r="BI27" i="84"/>
  <c r="DR29" i="22"/>
  <c r="DR62" i="22" s="1"/>
  <c r="GF39" i="22"/>
  <c r="AW29" i="6" s="1"/>
  <c r="DR39" i="22"/>
  <c r="BH173" i="7" s="1"/>
  <c r="BE39" i="22"/>
  <c r="BI172" i="7" s="1"/>
  <c r="BI175" i="7" s="1"/>
  <c r="BG134" i="7"/>
  <c r="BG104" i="7"/>
  <c r="BG221" i="7"/>
  <c r="BF119" i="7"/>
  <c r="GA48" i="21"/>
  <c r="GA60" i="21" s="1"/>
  <c r="AY60" i="21"/>
  <c r="AT196" i="6"/>
  <c r="AU193" i="6" s="1"/>
  <c r="BJ26" i="84"/>
  <c r="BZ17" i="86" s="1"/>
  <c r="CA17" i="86" s="1"/>
  <c r="DS10" i="22"/>
  <c r="DS38" i="22" s="1"/>
  <c r="BI149" i="7" s="1"/>
  <c r="BG109" i="7"/>
  <c r="GG39" i="22"/>
  <c r="AX29" i="6" s="1"/>
  <c r="AX276" i="6" s="1"/>
  <c r="BI185" i="7" s="1"/>
  <c r="AW262" i="6"/>
  <c r="BH137" i="7" s="1"/>
  <c r="AW91" i="6"/>
  <c r="AW178" i="6" s="1"/>
  <c r="AV189" i="6"/>
  <c r="AV195" i="6" s="1"/>
  <c r="AU194" i="6"/>
  <c r="AU214" i="6"/>
  <c r="AV209" i="6"/>
  <c r="AV215" i="6" s="1"/>
  <c r="AV262" i="6"/>
  <c r="BG137" i="7" s="1"/>
  <c r="AV91" i="6"/>
  <c r="AV178" i="6" s="1"/>
  <c r="AW269" i="6"/>
  <c r="BH161" i="7" s="1"/>
  <c r="AW92" i="6"/>
  <c r="AW198" i="6" s="1"/>
  <c r="AU163" i="6"/>
  <c r="AW170" i="6" s="1"/>
  <c r="AU162" i="6"/>
  <c r="AW255" i="6"/>
  <c r="BH113" i="7" s="1"/>
  <c r="AW90" i="6"/>
  <c r="AW158" i="6" s="1"/>
  <c r="AW276" i="6"/>
  <c r="BH185" i="7" s="1"/>
  <c r="AW93" i="6"/>
  <c r="AV203" i="6"/>
  <c r="AX210" i="6" s="1"/>
  <c r="AV202" i="6"/>
  <c r="AV163" i="6"/>
  <c r="AX170" i="6" s="1"/>
  <c r="AV162" i="6"/>
  <c r="AT176" i="6"/>
  <c r="AU173" i="6" s="1"/>
  <c r="AT216" i="6"/>
  <c r="AU213" i="6" s="1"/>
  <c r="BG105" i="7"/>
  <c r="BG106" i="7"/>
  <c r="BG107" i="7"/>
  <c r="BH180" i="7"/>
  <c r="BH178" i="7"/>
  <c r="BH179" i="7"/>
  <c r="BH176" i="7"/>
  <c r="BE48" i="22"/>
  <c r="BA49" i="21" s="1"/>
  <c r="BH78" i="7"/>
  <c r="CB41" i="86"/>
  <c r="BE26" i="22"/>
  <c r="BE27" i="22" s="1"/>
  <c r="BH130" i="7"/>
  <c r="AZ48" i="21"/>
  <c r="DN48" i="21" s="1"/>
  <c r="BH131" i="7"/>
  <c r="BH129" i="7"/>
  <c r="BH132" i="7"/>
  <c r="AZ42" i="21"/>
  <c r="DR35" i="22"/>
  <c r="BH77" i="7" s="1"/>
  <c r="BD56" i="22"/>
  <c r="BH134" i="7" s="1"/>
  <c r="BX18" i="86"/>
  <c r="DO64" i="22"/>
  <c r="BD258" i="7"/>
  <c r="BD295" i="7" s="1"/>
  <c r="GA57" i="21"/>
  <c r="DN39" i="21"/>
  <c r="GB39" i="21" s="1"/>
  <c r="CC39" i="86"/>
  <c r="BI30" i="7"/>
  <c r="GF26" i="22"/>
  <c r="GF27" i="22" s="1"/>
  <c r="GF34" i="22" s="1"/>
  <c r="AW24" i="6" s="1"/>
  <c r="AW241" i="6" s="1"/>
  <c r="DS37" i="22"/>
  <c r="BI125" i="7" s="1"/>
  <c r="GG37" i="22"/>
  <c r="AX27" i="6" s="1"/>
  <c r="DS26" i="22"/>
  <c r="DS27" i="22" s="1"/>
  <c r="DS6" i="22"/>
  <c r="GD29" i="22"/>
  <c r="GD62" i="22" s="1"/>
  <c r="GE63" i="22" s="1"/>
  <c r="DT33" i="22"/>
  <c r="GH4" i="22"/>
  <c r="DQ29" i="22"/>
  <c r="DQ62" i="22" s="1"/>
  <c r="GG38" i="22"/>
  <c r="AX28" i="6" s="1"/>
  <c r="DQ35" i="22"/>
  <c r="BG77" i="7" s="1"/>
  <c r="BG342" i="7" s="1"/>
  <c r="GD35" i="22"/>
  <c r="AU25" i="6" s="1"/>
  <c r="AU248" i="6" s="1"/>
  <c r="BF89" i="7" s="1"/>
  <c r="GE26" i="22"/>
  <c r="GE27" i="22" s="1"/>
  <c r="GE34" i="22" s="1"/>
  <c r="AV24" i="6" s="1"/>
  <c r="AV241" i="6" s="1"/>
  <c r="BF350" i="7"/>
  <c r="BI96" i="80" s="1"/>
  <c r="DS8" i="22"/>
  <c r="BE36" i="22"/>
  <c r="BI100" i="7" s="1"/>
  <c r="BI102" i="7" s="1"/>
  <c r="BE49" i="22"/>
  <c r="BI170" i="7" s="1"/>
  <c r="BI177" i="7" s="1"/>
  <c r="GC69" i="21"/>
  <c r="BC69" i="21"/>
  <c r="BK303" i="7" s="1"/>
  <c r="FZ59" i="21"/>
  <c r="DN45" i="21"/>
  <c r="GB45" i="21" s="1"/>
  <c r="DM57" i="21"/>
  <c r="BF25" i="22"/>
  <c r="BF23" i="22"/>
  <c r="DT23" i="22" s="1"/>
  <c r="BF24" i="22"/>
  <c r="BF22" i="22"/>
  <c r="DT22" i="22" s="1"/>
  <c r="BF14" i="22"/>
  <c r="DT14" i="22" s="1"/>
  <c r="BF17" i="22"/>
  <c r="DT17" i="22" s="1"/>
  <c r="BF21" i="22"/>
  <c r="DT21" i="22" s="1"/>
  <c r="BF15" i="22"/>
  <c r="BF18" i="22"/>
  <c r="DT18" i="22" s="1"/>
  <c r="BF19" i="22"/>
  <c r="DT19" i="22" s="1"/>
  <c r="BF9" i="22"/>
  <c r="DT9" i="22" s="1"/>
  <c r="BF13" i="22"/>
  <c r="DT13" i="22" s="1"/>
  <c r="BF10" i="22"/>
  <c r="BF48" i="22" s="1"/>
  <c r="BF8" i="22"/>
  <c r="BF12" i="22"/>
  <c r="DT12" i="22" s="1"/>
  <c r="BF16" i="22"/>
  <c r="BF20" i="22"/>
  <c r="DT20" i="22" s="1"/>
  <c r="BF6" i="22"/>
  <c r="DT6" i="22" s="1"/>
  <c r="BF11" i="22"/>
  <c r="DT11" i="22" s="1"/>
  <c r="BF7" i="22"/>
  <c r="BY72" i="84"/>
  <c r="BY54" i="80"/>
  <c r="BV270" i="7"/>
  <c r="BU317" i="7"/>
  <c r="BY18" i="86"/>
  <c r="BF351" i="7"/>
  <c r="BI97" i="80" s="1"/>
  <c r="BI28" i="84"/>
  <c r="DM41" i="21"/>
  <c r="GA41" i="21" s="1"/>
  <c r="BF345" i="7"/>
  <c r="AX63" i="21"/>
  <c r="AX64" i="21" s="1"/>
  <c r="BH219" i="7"/>
  <c r="AW101" i="15"/>
  <c r="BH37" i="7" s="1"/>
  <c r="AW104" i="15"/>
  <c r="BH40" i="7" s="1"/>
  <c r="AW102" i="15"/>
  <c r="BH38" i="7" s="1"/>
  <c r="AW103" i="15"/>
  <c r="BH39" i="7" s="1"/>
  <c r="DL59" i="21"/>
  <c r="BH109" i="7"/>
  <c r="BH110" i="7"/>
  <c r="BC59" i="22"/>
  <c r="BG86" i="7"/>
  <c r="BG85" i="7"/>
  <c r="BH158" i="7"/>
  <c r="BH157" i="7"/>
  <c r="BG158" i="7"/>
  <c r="BG157" i="7"/>
  <c r="AW106" i="15"/>
  <c r="BH42" i="7" s="1"/>
  <c r="AW105" i="15"/>
  <c r="BH41" i="7" s="1"/>
  <c r="BH181" i="7"/>
  <c r="BH182" i="7"/>
  <c r="BH92" i="80"/>
  <c r="BI37" i="84"/>
  <c r="BI38" i="84" s="1"/>
  <c r="BF348" i="7"/>
  <c r="BI94" i="80" s="1"/>
  <c r="DN49" i="21"/>
  <c r="GB49" i="21" s="1"/>
  <c r="AY68" i="21"/>
  <c r="BG305" i="7" s="1"/>
  <c r="BF225" i="7"/>
  <c r="BF226" i="7" s="1"/>
  <c r="AY61" i="21"/>
  <c r="GA49" i="21"/>
  <c r="GA61" i="21" s="1"/>
  <c r="BF167" i="7"/>
  <c r="BI128" i="7"/>
  <c r="BI130" i="7"/>
  <c r="BI131" i="7"/>
  <c r="BI132" i="7"/>
  <c r="BI129" i="7"/>
  <c r="BG152" i="7"/>
  <c r="BJ36" i="84" s="1"/>
  <c r="BZ20" i="86" s="1"/>
  <c r="CA20" i="86" s="1"/>
  <c r="BG154" i="7"/>
  <c r="BG156" i="7"/>
  <c r="BG153" i="7"/>
  <c r="BG155" i="7"/>
  <c r="BG80" i="7"/>
  <c r="BG82" i="7"/>
  <c r="BG83" i="7"/>
  <c r="BG84" i="7"/>
  <c r="BG81" i="7"/>
  <c r="BI21" i="80"/>
  <c r="BF347" i="7"/>
  <c r="BI93" i="80" s="1"/>
  <c r="BF346" i="7"/>
  <c r="BI22" i="80"/>
  <c r="BF349" i="7"/>
  <c r="BI95" i="80" s="1"/>
  <c r="BH152" i="7"/>
  <c r="BK36" i="84" s="1"/>
  <c r="BH156" i="7"/>
  <c r="BH153" i="7"/>
  <c r="BH155" i="7"/>
  <c r="BH154" i="7"/>
  <c r="BH104" i="7"/>
  <c r="BH105" i="7"/>
  <c r="BH108" i="7"/>
  <c r="BH106" i="7"/>
  <c r="BH107" i="7"/>
  <c r="BH341" i="7"/>
  <c r="BH103" i="7"/>
  <c r="BG343" i="7"/>
  <c r="BY75" i="84"/>
  <c r="BY57" i="80"/>
  <c r="BG223" i="7"/>
  <c r="BE30" i="22"/>
  <c r="BG220" i="7"/>
  <c r="DT24" i="22"/>
  <c r="DT15" i="22"/>
  <c r="DT25" i="22"/>
  <c r="DT16" i="22"/>
  <c r="DK62" i="21"/>
  <c r="DL44" i="21"/>
  <c r="DM44" i="21" s="1"/>
  <c r="DQ66" i="21"/>
  <c r="DQ56" i="21"/>
  <c r="GE56" i="21"/>
  <c r="GE66" i="21"/>
  <c r="GF5" i="21"/>
  <c r="BD66" i="21"/>
  <c r="BD56" i="21"/>
  <c r="BJ73" i="80"/>
  <c r="BJ88" i="80"/>
  <c r="BZ32" i="86"/>
  <c r="CA32" i="86" s="1"/>
  <c r="BI98" i="7"/>
  <c r="CC41" i="86"/>
  <c r="CA40" i="86"/>
  <c r="BZ43" i="86"/>
  <c r="BX14" i="86"/>
  <c r="BH74" i="7"/>
  <c r="CB40" i="86"/>
  <c r="BH321" i="7"/>
  <c r="BK73" i="80" s="1"/>
  <c r="BK86" i="80"/>
  <c r="CB32" i="86" s="1"/>
  <c r="BK105" i="80"/>
  <c r="BX85" i="80"/>
  <c r="BI150" i="7"/>
  <c r="BI151" i="7"/>
  <c r="BI126" i="7"/>
  <c r="BI127" i="7"/>
  <c r="BH91" i="80"/>
  <c r="BK301" i="7"/>
  <c r="BK240" i="7"/>
  <c r="AX75" i="21"/>
  <c r="AX76" i="21" s="1"/>
  <c r="BF304" i="7"/>
  <c r="BI104" i="80" s="1"/>
  <c r="BK306" i="7"/>
  <c r="BK241" i="7"/>
  <c r="BK245" i="7"/>
  <c r="BF342" i="7"/>
  <c r="BK31" i="84"/>
  <c r="BH222" i="7"/>
  <c r="BH224" i="7"/>
  <c r="BH221" i="7"/>
  <c r="BH223" i="7"/>
  <c r="AZ46" i="21"/>
  <c r="AZ40" i="21"/>
  <c r="BA48" i="21"/>
  <c r="BA42" i="21"/>
  <c r="BA45" i="21"/>
  <c r="BA39" i="21"/>
  <c r="BA41" i="21"/>
  <c r="BA47" i="21"/>
  <c r="BI21" i="84"/>
  <c r="BY14" i="86" s="1"/>
  <c r="BU318" i="7"/>
  <c r="BY55" i="80"/>
  <c r="BV273" i="7"/>
  <c r="BV316" i="7"/>
  <c r="BZ53" i="80"/>
  <c r="BW269" i="7"/>
  <c r="CA71" i="84" s="1"/>
  <c r="BZ74" i="84"/>
  <c r="BY56" i="80"/>
  <c r="AY51" i="21"/>
  <c r="AY53" i="21" s="1"/>
  <c r="AW100" i="15"/>
  <c r="BH36" i="7" s="1"/>
  <c r="BI20" i="80"/>
  <c r="AV96" i="15"/>
  <c r="BG32" i="7" s="1"/>
  <c r="AX95" i="15"/>
  <c r="AU98" i="15"/>
  <c r="BF34" i="7" s="1"/>
  <c r="AU99" i="15"/>
  <c r="BF35" i="7" s="1"/>
  <c r="BV271" i="7"/>
  <c r="BZ73" i="84" s="1"/>
  <c r="BN3" i="15"/>
  <c r="BM250" i="15"/>
  <c r="BM122" i="15"/>
  <c r="BM48" i="15"/>
  <c r="BM186" i="15"/>
  <c r="BM70" i="15"/>
  <c r="BM26" i="15"/>
  <c r="DN47" i="21"/>
  <c r="GA47" i="21"/>
  <c r="GC21" i="21"/>
  <c r="GD9" i="21"/>
  <c r="DP70" i="21"/>
  <c r="GC70" i="21"/>
  <c r="GD15" i="21"/>
  <c r="GD73" i="21" s="1"/>
  <c r="DP73" i="21"/>
  <c r="GD13" i="21"/>
  <c r="DP69" i="21"/>
  <c r="GD14" i="21"/>
  <c r="GD72" i="21" s="1"/>
  <c r="DP72" i="21"/>
  <c r="GD16" i="21"/>
  <c r="GD74" i="21" s="1"/>
  <c r="DP74" i="21"/>
  <c r="DQ18" i="21"/>
  <c r="GE18" i="21" s="1"/>
  <c r="DQ17" i="21"/>
  <c r="GE17" i="21" s="1"/>
  <c r="DQ7" i="21"/>
  <c r="DQ10" i="21"/>
  <c r="GE10" i="21" s="1"/>
  <c r="DQ16" i="21"/>
  <c r="DQ8" i="21"/>
  <c r="GE8" i="21" s="1"/>
  <c r="DQ19" i="21"/>
  <c r="GE19" i="21" s="1"/>
  <c r="DQ13" i="21"/>
  <c r="GD7" i="21"/>
  <c r="DQ12" i="21"/>
  <c r="GE12" i="21" s="1"/>
  <c r="DQ11" i="21"/>
  <c r="GE11" i="21" s="1"/>
  <c r="DQ9" i="21"/>
  <c r="DQ15" i="21"/>
  <c r="DQ20" i="21"/>
  <c r="GE20" i="21" s="1"/>
  <c r="DQ14" i="21"/>
  <c r="BD19" i="21"/>
  <c r="BD16" i="21"/>
  <c r="BD74" i="21" s="1"/>
  <c r="BL302" i="7" s="1"/>
  <c r="BD18" i="21"/>
  <c r="BD15" i="21"/>
  <c r="BD73" i="21" s="1"/>
  <c r="BD17" i="21"/>
  <c r="BD8" i="21"/>
  <c r="BD10" i="21"/>
  <c r="BD12" i="21"/>
  <c r="BD9" i="21"/>
  <c r="BD14" i="21"/>
  <c r="BD72" i="21" s="1"/>
  <c r="BD20" i="21"/>
  <c r="BD13" i="21"/>
  <c r="BD69" i="21" s="1"/>
  <c r="BL303" i="7" s="1"/>
  <c r="BD7" i="21"/>
  <c r="BD71" i="21" s="1"/>
  <c r="BD11" i="21"/>
  <c r="BC21" i="21"/>
  <c r="DR24" i="21"/>
  <c r="GF24" i="21"/>
  <c r="DM60" i="21"/>
  <c r="DN42" i="21"/>
  <c r="GB42" i="21" s="1"/>
  <c r="DM61" i="21"/>
  <c r="DN43" i="21"/>
  <c r="GB43" i="21" s="1"/>
  <c r="BE37" i="21"/>
  <c r="GG37" i="21" s="1"/>
  <c r="DR37" i="21"/>
  <c r="BE5" i="21"/>
  <c r="DR5" i="21"/>
  <c r="DP21" i="21"/>
  <c r="BE24" i="21"/>
  <c r="AZ61" i="21"/>
  <c r="BE57" i="22"/>
  <c r="BE56" i="22"/>
  <c r="BF37" i="22"/>
  <c r="BJ124" i="7" s="1"/>
  <c r="AY67" i="21"/>
  <c r="AZ59" i="21"/>
  <c r="AZ57" i="21"/>
  <c r="BG339" i="7"/>
  <c r="AY58" i="21"/>
  <c r="BU319" i="7"/>
  <c r="BJ292" i="7"/>
  <c r="BU320" i="7"/>
  <c r="BH343" i="7"/>
  <c r="BJ296" i="7"/>
  <c r="BI312" i="7"/>
  <c r="BD54" i="22"/>
  <c r="BD50" i="22"/>
  <c r="BF49" i="22"/>
  <c r="BJ170" i="7" s="1"/>
  <c r="DP40" i="22"/>
  <c r="DP41" i="22" s="1"/>
  <c r="BC40" i="22"/>
  <c r="BC41" i="22" s="1"/>
  <c r="DQ34" i="22"/>
  <c r="AV97" i="15" s="1"/>
  <c r="BG33" i="7" s="1"/>
  <c r="BD34" i="22"/>
  <c r="BB4" i="6"/>
  <c r="BA87" i="6"/>
  <c r="BE55" i="22"/>
  <c r="BH4" i="22"/>
  <c r="CG56" i="86" s="1"/>
  <c r="BG3" i="22"/>
  <c r="BG52" i="22"/>
  <c r="DU4" i="22"/>
  <c r="BG43" i="22"/>
  <c r="BG33" i="22"/>
  <c r="DS39" i="22"/>
  <c r="BI173" i="7" s="1"/>
  <c r="BE53" i="22"/>
  <c r="BF39" i="22"/>
  <c r="BJ172" i="7" s="1"/>
  <c r="BK4" i="7"/>
  <c r="BK5" i="7"/>
  <c r="BL6" i="7"/>
  <c r="BK41" i="84" l="1"/>
  <c r="BD70" i="21"/>
  <c r="AU196" i="6"/>
  <c r="AV193" i="6" s="1"/>
  <c r="BF26" i="22"/>
  <c r="BF27" i="22" s="1"/>
  <c r="BF46" i="22"/>
  <c r="BH342" i="7"/>
  <c r="BI146" i="7"/>
  <c r="BI154" i="7" s="1"/>
  <c r="GB57" i="21"/>
  <c r="BG143" i="7"/>
  <c r="BA43" i="21"/>
  <c r="BI174" i="7"/>
  <c r="DO39" i="21"/>
  <c r="GC39" i="21" s="1"/>
  <c r="CB43" i="86"/>
  <c r="CB55" i="86" s="1"/>
  <c r="BJ32" i="84"/>
  <c r="BJ33" i="84" s="1"/>
  <c r="AZ60" i="21"/>
  <c r="GB48" i="21"/>
  <c r="DO48" i="21"/>
  <c r="GC48" i="21" s="1"/>
  <c r="AZ68" i="21"/>
  <c r="BH305" i="7" s="1"/>
  <c r="BH133" i="7"/>
  <c r="BH143" i="7" s="1"/>
  <c r="BF38" i="22"/>
  <c r="BJ148" i="7" s="1"/>
  <c r="BJ151" i="7" s="1"/>
  <c r="AU216" i="6"/>
  <c r="AV213" i="6" s="1"/>
  <c r="AX93" i="6"/>
  <c r="BG119" i="7"/>
  <c r="BE35" i="22"/>
  <c r="BI76" i="7" s="1"/>
  <c r="BI78" i="7" s="1"/>
  <c r="BJ27" i="84"/>
  <c r="BJ28" i="84" s="1"/>
  <c r="DS29" i="22"/>
  <c r="DS62" i="22" s="1"/>
  <c r="BE45" i="22"/>
  <c r="BE50" i="22" s="1"/>
  <c r="BE29" i="22"/>
  <c r="AV174" i="6"/>
  <c r="AW169" i="6"/>
  <c r="AW175" i="6" s="1"/>
  <c r="AV169" i="6"/>
  <c r="AV175" i="6" s="1"/>
  <c r="AU174" i="6"/>
  <c r="AU176" i="6" s="1"/>
  <c r="AV173" i="6" s="1"/>
  <c r="AX269" i="6"/>
  <c r="BI161" i="7" s="1"/>
  <c r="AX92" i="6"/>
  <c r="AX198" i="6" s="1"/>
  <c r="AX262" i="6"/>
  <c r="BI137" i="7" s="1"/>
  <c r="AX91" i="6"/>
  <c r="AX178" i="6" s="1"/>
  <c r="AV214" i="6"/>
  <c r="AW209" i="6"/>
  <c r="AW215" i="6" s="1"/>
  <c r="AW203" i="6"/>
  <c r="AY210" i="6" s="1"/>
  <c r="AW202" i="6"/>
  <c r="AV183" i="6"/>
  <c r="AX190" i="6" s="1"/>
  <c r="AV182" i="6"/>
  <c r="AW183" i="6"/>
  <c r="AY190" i="6" s="1"/>
  <c r="AW182" i="6"/>
  <c r="AW163" i="6"/>
  <c r="AY170" i="6" s="1"/>
  <c r="AW162" i="6"/>
  <c r="BI103" i="7"/>
  <c r="DT10" i="22"/>
  <c r="DT38" i="22" s="1"/>
  <c r="BJ149" i="7" s="1"/>
  <c r="DT7" i="22"/>
  <c r="DS35" i="22"/>
  <c r="BI77" i="7" s="1"/>
  <c r="BI178" i="7"/>
  <c r="BI179" i="7"/>
  <c r="GH33" i="22"/>
  <c r="GH25" i="22"/>
  <c r="GH22" i="22"/>
  <c r="GH19" i="22"/>
  <c r="GH24" i="22"/>
  <c r="GH16" i="22"/>
  <c r="GH18" i="22"/>
  <c r="GH11" i="22"/>
  <c r="GH23" i="22"/>
  <c r="GH20" i="22"/>
  <c r="GH13" i="22"/>
  <c r="GH17" i="22"/>
  <c r="GH12" i="22"/>
  <c r="GH10" i="22"/>
  <c r="GH38" i="22" s="1"/>
  <c r="AY28" i="6" s="1"/>
  <c r="GH8" i="22"/>
  <c r="GH21" i="22"/>
  <c r="GH9" i="22"/>
  <c r="GH37" i="22" s="1"/>
  <c r="AY27" i="6" s="1"/>
  <c r="GH15" i="22"/>
  <c r="GH6" i="22"/>
  <c r="GH14" i="22"/>
  <c r="GH7" i="22"/>
  <c r="BI180" i="7"/>
  <c r="BA50" i="21"/>
  <c r="DO50" i="21" s="1"/>
  <c r="BI176" i="7"/>
  <c r="BL41" i="84" s="1"/>
  <c r="BA44" i="21"/>
  <c r="BE58" i="22"/>
  <c r="BI182" i="7" s="1"/>
  <c r="CC42" i="86"/>
  <c r="DP64" i="22"/>
  <c r="BE258" i="7"/>
  <c r="BE295" i="7" s="1"/>
  <c r="GD40" i="22"/>
  <c r="GD41" i="22" s="1"/>
  <c r="BF354" i="7"/>
  <c r="GD64" i="22"/>
  <c r="BG351" i="7"/>
  <c r="BJ97" i="80" s="1"/>
  <c r="BK242" i="7"/>
  <c r="BL242" i="7" s="1"/>
  <c r="GF35" i="22"/>
  <c r="AW25" i="6" s="1"/>
  <c r="AW248" i="6" s="1"/>
  <c r="BH89" i="7" s="1"/>
  <c r="GF29" i="22"/>
  <c r="GF62" i="22" s="1"/>
  <c r="GG63" i="22" s="1"/>
  <c r="GE29" i="22"/>
  <c r="GE62" i="22" s="1"/>
  <c r="GF63" i="22" s="1"/>
  <c r="DT26" i="22"/>
  <c r="DT27" i="22" s="1"/>
  <c r="GE35" i="22"/>
  <c r="AV25" i="6" s="1"/>
  <c r="AV248" i="6" s="1"/>
  <c r="BG89" i="7" s="1"/>
  <c r="DU33" i="22"/>
  <c r="GI4" i="22"/>
  <c r="DT8" i="22"/>
  <c r="DT39" i="22" s="1"/>
  <c r="BJ173" i="7" s="1"/>
  <c r="BF36" i="22"/>
  <c r="BJ100" i="7" s="1"/>
  <c r="BJ103" i="7" s="1"/>
  <c r="DS36" i="22"/>
  <c r="BI101" i="7" s="1"/>
  <c r="GG36" i="22"/>
  <c r="AX26" i="6" s="1"/>
  <c r="GG26" i="22"/>
  <c r="GG27" i="22" s="1"/>
  <c r="GG34" i="22" s="1"/>
  <c r="AX24" i="6" s="1"/>
  <c r="AX241" i="6" s="1"/>
  <c r="DN57" i="21"/>
  <c r="BG348" i="7"/>
  <c r="BJ94" i="80" s="1"/>
  <c r="BF44" i="22"/>
  <c r="AY95" i="15" s="1"/>
  <c r="DO45" i="21"/>
  <c r="GC45" i="21" s="1"/>
  <c r="DO49" i="21"/>
  <c r="GC49" i="21" s="1"/>
  <c r="DN41" i="21"/>
  <c r="GB41" i="21" s="1"/>
  <c r="GA59" i="21"/>
  <c r="DM59" i="21"/>
  <c r="GD69" i="21"/>
  <c r="BG24" i="22"/>
  <c r="BG22" i="22"/>
  <c r="DU22" i="22" s="1"/>
  <c r="BG25" i="22"/>
  <c r="DU25" i="22" s="1"/>
  <c r="BG23" i="22"/>
  <c r="BG19" i="22"/>
  <c r="DU19" i="22" s="1"/>
  <c r="BG17" i="22"/>
  <c r="DU17" i="22" s="1"/>
  <c r="BG15" i="22"/>
  <c r="DU15" i="22" s="1"/>
  <c r="BG18" i="22"/>
  <c r="DU18" i="22" s="1"/>
  <c r="BG16" i="22"/>
  <c r="DU16" i="22" s="1"/>
  <c r="BG14" i="22"/>
  <c r="DU14" i="22" s="1"/>
  <c r="BG12" i="22"/>
  <c r="DU12" i="22" s="1"/>
  <c r="BG21" i="22"/>
  <c r="DU21" i="22" s="1"/>
  <c r="BG10" i="22"/>
  <c r="BG20" i="22"/>
  <c r="DU20" i="22" s="1"/>
  <c r="BG13" i="22"/>
  <c r="DU13" i="22" s="1"/>
  <c r="BG7" i="22"/>
  <c r="DU7" i="22" s="1"/>
  <c r="BG8" i="22"/>
  <c r="DU8" i="22" s="1"/>
  <c r="BG6" i="22"/>
  <c r="BG44" i="22" s="1"/>
  <c r="BG9" i="22"/>
  <c r="DU9" i="22" s="1"/>
  <c r="BG11" i="22"/>
  <c r="DU11" i="22" s="1"/>
  <c r="BZ72" i="84"/>
  <c r="BZ54" i="80"/>
  <c r="BW270" i="7"/>
  <c r="BV317" i="7"/>
  <c r="BJ20" i="80"/>
  <c r="BI79" i="7"/>
  <c r="BG350" i="7"/>
  <c r="BJ96" i="80" s="1"/>
  <c r="BK26" i="84"/>
  <c r="CB17" i="86" s="1"/>
  <c r="BH344" i="7"/>
  <c r="BH86" i="7"/>
  <c r="BH351" i="7" s="1"/>
  <c r="BK97" i="80" s="1"/>
  <c r="BH85" i="7"/>
  <c r="BI110" i="7"/>
  <c r="BI109" i="7"/>
  <c r="BI133" i="7"/>
  <c r="BI134" i="7"/>
  <c r="BI158" i="7"/>
  <c r="BI157" i="7"/>
  <c r="BI219" i="7"/>
  <c r="AX102" i="15"/>
  <c r="BI38" i="7" s="1"/>
  <c r="AX104" i="15"/>
  <c r="BI40" i="7" s="1"/>
  <c r="AX103" i="15"/>
  <c r="BI39" i="7" s="1"/>
  <c r="AX101" i="15"/>
  <c r="BI37" i="7" s="1"/>
  <c r="AX105" i="15"/>
  <c r="BI41" i="7" s="1"/>
  <c r="AX106" i="15"/>
  <c r="BI42" i="7" s="1"/>
  <c r="BI92" i="80"/>
  <c r="BI341" i="7"/>
  <c r="BJ176" i="7"/>
  <c r="BJ178" i="7"/>
  <c r="BJ177" i="7"/>
  <c r="BJ179" i="7"/>
  <c r="BJ180" i="7"/>
  <c r="BG167" i="7"/>
  <c r="AY63" i="21"/>
  <c r="AY64" i="21" s="1"/>
  <c r="BH167" i="7"/>
  <c r="BK27" i="84"/>
  <c r="BG346" i="7"/>
  <c r="BJ22" i="80"/>
  <c r="BG349" i="7"/>
  <c r="BJ95" i="80" s="1"/>
  <c r="BI156" i="7"/>
  <c r="BI155" i="7"/>
  <c r="BI104" i="7"/>
  <c r="BI108" i="7"/>
  <c r="BI106" i="7"/>
  <c r="BI107" i="7"/>
  <c r="BI105" i="7"/>
  <c r="BJ21" i="80"/>
  <c r="BG347" i="7"/>
  <c r="BJ93" i="80" s="1"/>
  <c r="BH80" i="7"/>
  <c r="BH84" i="7"/>
  <c r="BH81" i="7"/>
  <c r="BH82" i="7"/>
  <c r="BH83" i="7"/>
  <c r="BH348" i="7" s="1"/>
  <c r="BK94" i="80" s="1"/>
  <c r="BK37" i="84"/>
  <c r="BK38" i="84" s="1"/>
  <c r="BJ37" i="84"/>
  <c r="BJ38" i="84" s="1"/>
  <c r="BG225" i="7"/>
  <c r="BG226" i="7" s="1"/>
  <c r="BZ75" i="84"/>
  <c r="BZ57" i="80"/>
  <c r="BF47" i="22"/>
  <c r="BJ122" i="7" s="1"/>
  <c r="BF35" i="22"/>
  <c r="BJ76" i="7" s="1"/>
  <c r="BJ78" i="7" s="1"/>
  <c r="BF30" i="22"/>
  <c r="DM62" i="21"/>
  <c r="DN44" i="21"/>
  <c r="DN62" i="21" s="1"/>
  <c r="DL62" i="21"/>
  <c r="GA44" i="21"/>
  <c r="GA62" i="21" s="1"/>
  <c r="FZ44" i="21"/>
  <c r="FZ62" i="21" s="1"/>
  <c r="DU24" i="22"/>
  <c r="DU23" i="22"/>
  <c r="DR66" i="21"/>
  <c r="DR56" i="21"/>
  <c r="GG5" i="21"/>
  <c r="BE66" i="21"/>
  <c r="BE56" i="21"/>
  <c r="GF66" i="21"/>
  <c r="GF56" i="21"/>
  <c r="BH220" i="7"/>
  <c r="BH225" i="7" s="1"/>
  <c r="BH226" i="7" s="1"/>
  <c r="BZ55" i="86"/>
  <c r="CA43" i="86"/>
  <c r="BJ98" i="7"/>
  <c r="CB20" i="86"/>
  <c r="BJ146" i="7"/>
  <c r="CD42" i="86"/>
  <c r="CE42" i="86" s="1"/>
  <c r="BK91" i="84"/>
  <c r="BK88" i="80"/>
  <c r="BI321" i="7"/>
  <c r="BL91" i="84" s="1"/>
  <c r="BL105" i="80"/>
  <c r="BL86" i="80"/>
  <c r="BY85" i="80"/>
  <c r="BI91" i="80"/>
  <c r="BL245" i="7"/>
  <c r="BJ174" i="7"/>
  <c r="BJ175" i="7"/>
  <c r="BJ127" i="7"/>
  <c r="BJ126" i="7"/>
  <c r="BL306" i="7"/>
  <c r="BL241" i="7"/>
  <c r="AY75" i="21"/>
  <c r="AY76" i="21" s="1"/>
  <c r="BG304" i="7"/>
  <c r="BJ104" i="80" s="1"/>
  <c r="BL301" i="7"/>
  <c r="BL240" i="7"/>
  <c r="BS266" i="15" a="1"/>
  <c r="BS266" i="15" s="1"/>
  <c r="BS89" i="15" a="1"/>
  <c r="BS89" i="15" s="1"/>
  <c r="BO82" i="15" a="1"/>
  <c r="BO82" i="15" s="1"/>
  <c r="BP87" i="15" a="1"/>
  <c r="BP87" i="15" s="1"/>
  <c r="BS82" i="15" a="1"/>
  <c r="BS82" i="15" s="1"/>
  <c r="BS83" i="15" a="1"/>
  <c r="BS83" i="15" s="1"/>
  <c r="BP81" i="15" a="1"/>
  <c r="BP81" i="15" s="1"/>
  <c r="BO188" i="15" a="1"/>
  <c r="BO188" i="15" s="1"/>
  <c r="BR273" i="15" a="1"/>
  <c r="BR273" i="15" s="1"/>
  <c r="BO89" i="15" a="1"/>
  <c r="BO89" i="15" s="1"/>
  <c r="BO142" i="15" a="1"/>
  <c r="BO142" i="15" s="1"/>
  <c r="BR188" i="15" a="1"/>
  <c r="BR188" i="15" s="1"/>
  <c r="BP53" i="15" a="1"/>
  <c r="BP53" i="15" s="1"/>
  <c r="BR252" i="15" a="1"/>
  <c r="BR252" i="15" s="1"/>
  <c r="BR87" i="15" a="1"/>
  <c r="BR87" i="15" s="1"/>
  <c r="BR83" i="15" a="1"/>
  <c r="BR83" i="15" s="1"/>
  <c r="BS87" i="15" a="1"/>
  <c r="BS87" i="15" s="1"/>
  <c r="BR77" i="15" a="1"/>
  <c r="BR77" i="15" s="1"/>
  <c r="BO88" i="15" a="1"/>
  <c r="BO88" i="15" s="1"/>
  <c r="BP82" i="15" a="1"/>
  <c r="BP82" i="15" s="1"/>
  <c r="BQ252" i="15" a="1"/>
  <c r="BQ252" i="15" s="1"/>
  <c r="BR81" i="15" a="1"/>
  <c r="BR81" i="15" s="1"/>
  <c r="BQ83" i="15" a="1"/>
  <c r="BQ83" i="15" s="1"/>
  <c r="BP252" i="15" a="1"/>
  <c r="BP252" i="15" s="1"/>
  <c r="BP88" i="15" a="1"/>
  <c r="BP88" i="15" s="1"/>
  <c r="BQ88" i="15" a="1"/>
  <c r="BQ88" i="15" s="1"/>
  <c r="BS88" i="15" a="1"/>
  <c r="BS88" i="15" s="1"/>
  <c r="BR89" i="15" a="1"/>
  <c r="BR89" i="15" s="1"/>
  <c r="BQ89" i="15" a="1"/>
  <c r="BQ89" i="15" s="1"/>
  <c r="BS188" i="15" a="1"/>
  <c r="BS188" i="15" s="1"/>
  <c r="BP173" i="15" a="1"/>
  <c r="BP173" i="15" s="1"/>
  <c r="BQ206" i="15" a="1"/>
  <c r="BQ206" i="15" s="1"/>
  <c r="BP194" i="15" a="1"/>
  <c r="BP194" i="15" s="1"/>
  <c r="BR160" i="15" a="1"/>
  <c r="BR160" i="15" s="1"/>
  <c r="BO125" i="15" a="1"/>
  <c r="BO125" i="15" s="1"/>
  <c r="BS158" i="15" a="1"/>
  <c r="BS158" i="15" s="1"/>
  <c r="BP155" i="15" a="1"/>
  <c r="BP155" i="15" s="1"/>
  <c r="BS212" i="15" a="1"/>
  <c r="BS212" i="15" s="1"/>
  <c r="BR296" i="15" a="1"/>
  <c r="BR296" i="15" s="1"/>
  <c r="BS278" i="15" a="1"/>
  <c r="BS278" i="15" s="1"/>
  <c r="BS253" i="15" a="1"/>
  <c r="BS253" i="15" s="1"/>
  <c r="BP225" i="15" a="1"/>
  <c r="BP225" i="15" s="1"/>
  <c r="BS42" i="15" a="1"/>
  <c r="BS42" i="15" s="1"/>
  <c r="BS290" i="15" a="1"/>
  <c r="BS290" i="15" s="1"/>
  <c r="BS174" i="15" a="1"/>
  <c r="BS174" i="15" s="1"/>
  <c r="BP290" i="15" a="1"/>
  <c r="BP290" i="15" s="1"/>
  <c r="BR30" i="15" a="1"/>
  <c r="BR30" i="15" s="1"/>
  <c r="BS138" i="15" a="1"/>
  <c r="BS138" i="15" s="1"/>
  <c r="BP291" i="15" a="1"/>
  <c r="BP291" i="15" s="1"/>
  <c r="BQ30" i="15" a="1"/>
  <c r="BQ30" i="15" s="1"/>
  <c r="BQ301" i="15" a="1"/>
  <c r="BQ301" i="15" s="1"/>
  <c r="BO305" i="15" a="1"/>
  <c r="BO305" i="15" s="1"/>
  <c r="BP240" i="15" a="1"/>
  <c r="BP240" i="15" s="1"/>
  <c r="BS165" i="15" a="1"/>
  <c r="BS165" i="15" s="1"/>
  <c r="BP193" i="15" a="1"/>
  <c r="BP193" i="15" s="1"/>
  <c r="BR236" i="15" a="1"/>
  <c r="BR236" i="15" s="1"/>
  <c r="BS296" i="15" a="1"/>
  <c r="BS296" i="15" s="1"/>
  <c r="BR231" i="15" a="1"/>
  <c r="BR231" i="15" s="1"/>
  <c r="BP162" i="15" a="1"/>
  <c r="BP162" i="15" s="1"/>
  <c r="BO294" i="15" a="1"/>
  <c r="BO294" i="15" s="1"/>
  <c r="BQ156" i="15" a="1"/>
  <c r="BQ156" i="15" s="1"/>
  <c r="BP267" i="15" a="1"/>
  <c r="BP267" i="15" s="1"/>
  <c r="BO202" i="15" a="1"/>
  <c r="BO202" i="15" s="1"/>
  <c r="BR125" i="15" a="1"/>
  <c r="BR125" i="15" s="1"/>
  <c r="BO222" i="15" a="1"/>
  <c r="BO222" i="15" s="1"/>
  <c r="BQ150" i="15" a="1"/>
  <c r="BQ150" i="15" s="1"/>
  <c r="BP268" i="15" a="1"/>
  <c r="BP268" i="15" s="1"/>
  <c r="BO180" i="15" a="1"/>
  <c r="BO180" i="15" s="1"/>
  <c r="BS181" i="15" a="1"/>
  <c r="BS181" i="15" s="1"/>
  <c r="BS268" i="15" a="1"/>
  <c r="BS268" i="15" s="1"/>
  <c r="BS272" i="15" a="1"/>
  <c r="BS272" i="15" s="1"/>
  <c r="BO291" i="15" a="1"/>
  <c r="BO291" i="15" s="1"/>
  <c r="BP127" i="15" a="1"/>
  <c r="BP127" i="15" s="1"/>
  <c r="BQ274" i="15" a="1"/>
  <c r="BQ274" i="15" s="1"/>
  <c r="BO198" i="15" a="1"/>
  <c r="BO198" i="15" s="1"/>
  <c r="BO162" i="15" a="1"/>
  <c r="BO162" i="15" s="1"/>
  <c r="BP130" i="15" a="1"/>
  <c r="BP130" i="15" s="1"/>
  <c r="BO230" i="15" a="1"/>
  <c r="BO230" i="15" s="1"/>
  <c r="BS275" i="15" a="1"/>
  <c r="BS275" i="15" s="1"/>
  <c r="BO301" i="15" a="1"/>
  <c r="BO301" i="15" s="1"/>
  <c r="BP205" i="15" a="1"/>
  <c r="BP205" i="15" s="1"/>
  <c r="BS180" i="15" a="1"/>
  <c r="BS180" i="15" s="1"/>
  <c r="BS161" i="15" a="1"/>
  <c r="BS161" i="15" s="1"/>
  <c r="BS36" i="15" a="1"/>
  <c r="BS36" i="15" s="1"/>
  <c r="BO212" i="15" a="1"/>
  <c r="BO212" i="15" s="1"/>
  <c r="BR155" i="15" a="1"/>
  <c r="BR155" i="15" s="1"/>
  <c r="BR258" i="15" a="1"/>
  <c r="BR258" i="15" s="1"/>
  <c r="BQ268" i="15" a="1"/>
  <c r="BQ268" i="15" s="1"/>
  <c r="BS177" i="15" a="1"/>
  <c r="BS177" i="15" s="1"/>
  <c r="BO152" i="15" a="1"/>
  <c r="BO152" i="15" s="1"/>
  <c r="BQ130" i="15" a="1"/>
  <c r="BQ130" i="15" s="1"/>
  <c r="BQ247" i="15" a="1"/>
  <c r="BQ247" i="15" s="1"/>
  <c r="BQ164" i="15" a="1"/>
  <c r="BQ164" i="15" s="1"/>
  <c r="BS176" i="15" a="1"/>
  <c r="BS176" i="15" s="1"/>
  <c r="BO302" i="15" a="1"/>
  <c r="BO302" i="15" s="1"/>
  <c r="BQ199" i="15" a="1"/>
  <c r="BQ199" i="15" s="1"/>
  <c r="BS245" i="15" a="1"/>
  <c r="BS245" i="15" s="1"/>
  <c r="BP244" i="15" a="1"/>
  <c r="BP244" i="15" s="1"/>
  <c r="BP217" i="15" a="1"/>
  <c r="BP217" i="15" s="1"/>
  <c r="BS81" i="15" a="1"/>
  <c r="BS81" i="15" s="1"/>
  <c r="BR224" i="15" a="1"/>
  <c r="BR224" i="15" s="1"/>
  <c r="BO226" i="15" a="1"/>
  <c r="BO226" i="15" s="1"/>
  <c r="BS151" i="15" a="1"/>
  <c r="BS151" i="15" s="1"/>
  <c r="BP247" i="15" a="1"/>
  <c r="BP247" i="15" s="1"/>
  <c r="BP160" i="15" a="1"/>
  <c r="BP160" i="15" s="1"/>
  <c r="BO161" i="15" a="1"/>
  <c r="BO161" i="15" s="1"/>
  <c r="BO194" i="15" a="1"/>
  <c r="BO194" i="15" s="1"/>
  <c r="BQ210" i="15" a="1"/>
  <c r="BQ210" i="15" s="1"/>
  <c r="BO300" i="15" a="1"/>
  <c r="BO300" i="15" s="1"/>
  <c r="BR262" i="15" a="1"/>
  <c r="BR262" i="15" s="1"/>
  <c r="BR284" i="15" a="1"/>
  <c r="BR284" i="15" s="1"/>
  <c r="BS257" i="15" a="1"/>
  <c r="BS257" i="15" s="1"/>
  <c r="BQ219" i="15" a="1"/>
  <c r="BQ219" i="15" s="1"/>
  <c r="BR176" i="15" a="1"/>
  <c r="BR176" i="15" s="1"/>
  <c r="BO217" i="15" a="1"/>
  <c r="BO217" i="15" s="1"/>
  <c r="BS244" i="15" a="1"/>
  <c r="BS244" i="15" s="1"/>
  <c r="BQ215" i="15" a="1"/>
  <c r="BQ215" i="15" s="1"/>
  <c r="BR297" i="15" a="1"/>
  <c r="BR297" i="15" s="1"/>
  <c r="BQ160" i="15" a="1"/>
  <c r="BQ160" i="15" s="1"/>
  <c r="BQ232" i="15" a="1"/>
  <c r="BQ232" i="15" s="1"/>
  <c r="BP171" i="15" a="1"/>
  <c r="BP171" i="15" s="1"/>
  <c r="BS127" i="15" a="1"/>
  <c r="BS127" i="15" s="1"/>
  <c r="BO137" i="15" a="1"/>
  <c r="BO137" i="15" s="1"/>
  <c r="BQ308" i="15" a="1"/>
  <c r="BQ308" i="15" s="1"/>
  <c r="BQ302" i="15" a="1"/>
  <c r="BQ302" i="15" s="1"/>
  <c r="BS156" i="15" a="1"/>
  <c r="BS156" i="15" s="1"/>
  <c r="BR292" i="15" a="1"/>
  <c r="BR292" i="15" s="1"/>
  <c r="BR260" i="15" a="1"/>
  <c r="BR260" i="15" s="1"/>
  <c r="BO214" i="15" a="1"/>
  <c r="BO214" i="15" s="1"/>
  <c r="BO133" i="15" a="1"/>
  <c r="BO133" i="15" s="1"/>
  <c r="BO270" i="15" a="1"/>
  <c r="BO270" i="15" s="1"/>
  <c r="BP303" i="15" a="1"/>
  <c r="BP303" i="15" s="1"/>
  <c r="BP271" i="15" a="1"/>
  <c r="BP271" i="15" s="1"/>
  <c r="BS201" i="15" a="1"/>
  <c r="BS201" i="15" s="1"/>
  <c r="BQ256" i="15" a="1"/>
  <c r="BQ256" i="15" s="1"/>
  <c r="BO284" i="15" a="1"/>
  <c r="BO284" i="15" s="1"/>
  <c r="BQ275" i="15" a="1"/>
  <c r="BQ275" i="15" s="1"/>
  <c r="BR36" i="15" a="1"/>
  <c r="BR36" i="15" s="1"/>
  <c r="BO287" i="15" a="1"/>
  <c r="BO287" i="15" s="1"/>
  <c r="BS37" i="15" a="1"/>
  <c r="BS37" i="15" s="1"/>
  <c r="BS262" i="15" a="1"/>
  <c r="BS262" i="15" s="1"/>
  <c r="BP287" i="15" a="1"/>
  <c r="BP287" i="15" s="1"/>
  <c r="BO232" i="15" a="1"/>
  <c r="BO232" i="15" s="1"/>
  <c r="BP158" i="15" a="1"/>
  <c r="BP158" i="15" s="1"/>
  <c r="BP21" i="15" a="1"/>
  <c r="BP21" i="15" s="1"/>
  <c r="BP308" i="15" a="1"/>
  <c r="BP308" i="15" s="1"/>
  <c r="BR126" i="15" a="1"/>
  <c r="BR126" i="15" s="1"/>
  <c r="BR268" i="15" a="1"/>
  <c r="BR268" i="15" s="1"/>
  <c r="BO81" i="15" a="1"/>
  <c r="BO81" i="15" s="1"/>
  <c r="BR164" i="15" a="1"/>
  <c r="BR164" i="15" s="1"/>
  <c r="BR241" i="15" a="1"/>
  <c r="BR241" i="15" s="1"/>
  <c r="BR211" i="15" a="1"/>
  <c r="BR211" i="15" s="1"/>
  <c r="BS131" i="15" a="1"/>
  <c r="BS131" i="15" s="1"/>
  <c r="BR228" i="15" a="1"/>
  <c r="BR228" i="15" s="1"/>
  <c r="BR178" i="15" a="1"/>
  <c r="BR178" i="15" s="1"/>
  <c r="BQ153" i="15" a="1"/>
  <c r="BQ153" i="15" s="1"/>
  <c r="BR13" i="15" a="1"/>
  <c r="BR13" i="15" s="1"/>
  <c r="BO87" i="15" a="1"/>
  <c r="BO87" i="15" s="1"/>
  <c r="BO206" i="15" a="1"/>
  <c r="BO206" i="15" s="1"/>
  <c r="BR239" i="15" a="1"/>
  <c r="BR239" i="15" s="1"/>
  <c r="BP311" i="15" a="1"/>
  <c r="BP311" i="15" s="1"/>
  <c r="BS148" i="15" a="1"/>
  <c r="BS148" i="15" s="1"/>
  <c r="BS163" i="15" a="1"/>
  <c r="BS163" i="15" s="1"/>
  <c r="BO306" i="15" a="1"/>
  <c r="BO306" i="15" s="1"/>
  <c r="BO167" i="15" a="1"/>
  <c r="BO167" i="15" s="1"/>
  <c r="BQ126" i="15" a="1"/>
  <c r="BQ126" i="15" s="1"/>
  <c r="BP190" i="15" a="1"/>
  <c r="BP190" i="15" s="1"/>
  <c r="BS277" i="15" a="1"/>
  <c r="BS277" i="15" s="1"/>
  <c r="BS246" i="15" a="1"/>
  <c r="BS246" i="15" s="1"/>
  <c r="BO83" i="15" a="1"/>
  <c r="BO83" i="15" s="1"/>
  <c r="BS242" i="15" a="1"/>
  <c r="BS242" i="15" s="1"/>
  <c r="BR303" i="15" a="1"/>
  <c r="BR303" i="15" s="1"/>
  <c r="BQ193" i="15" a="1"/>
  <c r="BQ193" i="15" s="1"/>
  <c r="BR149" i="15" a="1"/>
  <c r="BR149" i="15" s="1"/>
  <c r="BR279" i="15" a="1"/>
  <c r="BR279" i="15" s="1"/>
  <c r="BO145" i="15" a="1"/>
  <c r="BO145" i="15" s="1"/>
  <c r="BQ201" i="15" a="1"/>
  <c r="BQ201" i="15" s="1"/>
  <c r="BR182" i="15" a="1"/>
  <c r="BR182" i="15" s="1"/>
  <c r="BR161" i="15" a="1"/>
  <c r="BR161" i="15" s="1"/>
  <c r="BQ261" i="15" a="1"/>
  <c r="BQ261" i="15" s="1"/>
  <c r="BP64" i="15" a="1"/>
  <c r="BP64" i="15" s="1"/>
  <c r="BQ154" i="15" a="1"/>
  <c r="BQ154" i="15" s="1"/>
  <c r="BR213" i="15" a="1"/>
  <c r="BR213" i="15" s="1"/>
  <c r="BQ176" i="15" a="1"/>
  <c r="BQ176" i="15" s="1"/>
  <c r="BO221" i="15" a="1"/>
  <c r="BO221" i="15" s="1"/>
  <c r="BO225" i="15" a="1"/>
  <c r="BO225" i="15" s="1"/>
  <c r="BR209" i="15" a="1"/>
  <c r="BR209" i="15" s="1"/>
  <c r="BP191" i="15" a="1"/>
  <c r="BP191" i="15" s="1"/>
  <c r="BO215" i="15" a="1"/>
  <c r="BO215" i="15" s="1"/>
  <c r="BS213" i="15" a="1"/>
  <c r="BS213" i="15" s="1"/>
  <c r="BS241" i="15" a="1"/>
  <c r="BS241" i="15" s="1"/>
  <c r="BS134" i="15" a="1"/>
  <c r="BS134" i="15" s="1"/>
  <c r="BQ245" i="15" a="1"/>
  <c r="BQ245" i="15" s="1"/>
  <c r="BR14" i="15" a="1"/>
  <c r="BR14" i="15" s="1"/>
  <c r="BQ309" i="15" a="1"/>
  <c r="BQ309" i="15" s="1"/>
  <c r="BP65" i="15" a="1"/>
  <c r="BP65" i="15" s="1"/>
  <c r="BR281" i="15" a="1"/>
  <c r="BR281" i="15" s="1"/>
  <c r="BP153" i="15" a="1"/>
  <c r="BP153" i="15" s="1"/>
  <c r="BP145" i="15" a="1"/>
  <c r="BP145" i="15" s="1"/>
  <c r="BQ133" i="15" a="1"/>
  <c r="BQ133" i="15" s="1"/>
  <c r="BO63" i="15" a="1"/>
  <c r="BO63" i="15" s="1"/>
  <c r="BR170" i="15" a="1"/>
  <c r="BR170" i="15" s="1"/>
  <c r="BQ157" i="15" a="1"/>
  <c r="BQ157" i="15" s="1"/>
  <c r="BR183" i="15" a="1"/>
  <c r="BR183" i="15" s="1"/>
  <c r="BQ276" i="15" a="1"/>
  <c r="BQ276" i="15" s="1"/>
  <c r="BO297" i="15" a="1"/>
  <c r="BO297" i="15" s="1"/>
  <c r="BQ269" i="15" a="1"/>
  <c r="BQ269" i="15" s="1"/>
  <c r="BR202" i="15" a="1"/>
  <c r="BR202" i="15" s="1"/>
  <c r="BS132" i="15" a="1"/>
  <c r="BS132" i="15" s="1"/>
  <c r="BO130" i="15" a="1"/>
  <c r="BO130" i="15" s="1"/>
  <c r="BP202" i="15" a="1"/>
  <c r="BP202" i="15" s="1"/>
  <c r="BR257" i="15" a="1"/>
  <c r="BR257" i="15" s="1"/>
  <c r="BP302" i="15" a="1"/>
  <c r="BP302" i="15" s="1"/>
  <c r="BQ244" i="15" a="1"/>
  <c r="BQ244" i="15" s="1"/>
  <c r="BP236" i="15" a="1"/>
  <c r="BP236" i="15" s="1"/>
  <c r="BP14" i="15" a="1"/>
  <c r="BP14" i="15" s="1"/>
  <c r="BQ207" i="15" a="1"/>
  <c r="BQ207" i="15" s="1"/>
  <c r="BO160" i="15" a="1"/>
  <c r="BO160" i="15" s="1"/>
  <c r="BO227" i="15" a="1"/>
  <c r="BO227" i="15" s="1"/>
  <c r="BR244" i="15" a="1"/>
  <c r="BR244" i="15" s="1"/>
  <c r="BS198" i="15" a="1"/>
  <c r="BS198" i="15" s="1"/>
  <c r="BO278" i="15" a="1"/>
  <c r="BO278" i="15" s="1"/>
  <c r="BP226" i="15" a="1"/>
  <c r="BP226" i="15" s="1"/>
  <c r="BP227" i="15" a="1"/>
  <c r="BP227" i="15" s="1"/>
  <c r="BO238" i="15" a="1"/>
  <c r="BO238" i="15" s="1"/>
  <c r="BP182" i="15" a="1"/>
  <c r="BP182" i="15" s="1"/>
  <c r="BS135" i="15" a="1"/>
  <c r="BS135" i="15" s="1"/>
  <c r="BS203" i="15" a="1"/>
  <c r="BS203" i="15" s="1"/>
  <c r="BO240" i="15" a="1"/>
  <c r="BO240" i="15" s="1"/>
  <c r="BO308" i="15" a="1"/>
  <c r="BO308" i="15" s="1"/>
  <c r="BS58" i="15" a="1"/>
  <c r="BS58" i="15" s="1"/>
  <c r="BP134" i="15" a="1"/>
  <c r="BP134" i="15" s="1"/>
  <c r="BS306" i="15" a="1"/>
  <c r="BS306" i="15" s="1"/>
  <c r="BP165" i="15" a="1"/>
  <c r="BP165" i="15" s="1"/>
  <c r="BQ58" i="15" a="1"/>
  <c r="BQ58" i="15" s="1"/>
  <c r="BR289" i="15" a="1"/>
  <c r="BR289" i="15" s="1"/>
  <c r="BQ31" i="15" a="1"/>
  <c r="BQ31" i="15" s="1"/>
  <c r="BO158" i="15" a="1"/>
  <c r="BO158" i="15" s="1"/>
  <c r="BQ310" i="15" a="1"/>
  <c r="BQ310" i="15" s="1"/>
  <c r="BS270" i="15" a="1"/>
  <c r="BS270" i="15" s="1"/>
  <c r="BO207" i="15" a="1"/>
  <c r="BO207" i="15" s="1"/>
  <c r="BP246" i="15" a="1"/>
  <c r="BP246" i="15" s="1"/>
  <c r="BS14" i="15" a="1"/>
  <c r="BS14" i="15" s="1"/>
  <c r="BP229" i="15" a="1"/>
  <c r="BP229" i="15" s="1"/>
  <c r="BO235" i="15" a="1"/>
  <c r="BO235" i="15" s="1"/>
  <c r="BP142" i="15" a="1"/>
  <c r="BP142" i="15" s="1"/>
  <c r="BP19" i="15" a="1"/>
  <c r="BP19" i="15" s="1"/>
  <c r="BQ230" i="15" a="1"/>
  <c r="BQ230" i="15" s="1"/>
  <c r="BS147" i="15" a="1"/>
  <c r="BS147" i="15" s="1"/>
  <c r="BP139" i="15" a="1"/>
  <c r="BP139" i="15" s="1"/>
  <c r="BQ234" i="15" a="1"/>
  <c r="BQ234" i="15" s="1"/>
  <c r="BO279" i="15" a="1"/>
  <c r="BO279" i="15" s="1"/>
  <c r="BQ53" i="15" a="1"/>
  <c r="BQ53" i="15" s="1"/>
  <c r="BR304" i="15" a="1"/>
  <c r="BR304" i="15" s="1"/>
  <c r="BS191" i="15" a="1"/>
  <c r="BS191" i="15" s="1"/>
  <c r="BS287" i="15" a="1"/>
  <c r="BS287" i="15" s="1"/>
  <c r="BO299" i="15" a="1"/>
  <c r="BO299" i="15" s="1"/>
  <c r="BQ134" i="15" a="1"/>
  <c r="BQ134" i="15" s="1"/>
  <c r="BP288" i="15" a="1"/>
  <c r="BP288" i="15" s="1"/>
  <c r="BS209" i="15" a="1"/>
  <c r="BS209" i="15" s="1"/>
  <c r="BS229" i="15" a="1"/>
  <c r="BS229" i="15" s="1"/>
  <c r="BS179" i="15" a="1"/>
  <c r="BS179" i="15" s="1"/>
  <c r="BS261" i="15" a="1"/>
  <c r="BS261" i="15" s="1"/>
  <c r="BS285" i="15" a="1"/>
  <c r="BS285" i="15" s="1"/>
  <c r="BO281" i="15" a="1"/>
  <c r="BO281" i="15" s="1"/>
  <c r="BQ179" i="15" a="1"/>
  <c r="BQ179" i="15" s="1"/>
  <c r="BR203" i="15" a="1"/>
  <c r="BR203" i="15" s="1"/>
  <c r="BQ205" i="15" a="1"/>
  <c r="BQ205" i="15" s="1"/>
  <c r="BR129" i="15" a="1"/>
  <c r="BR129" i="15" s="1"/>
  <c r="BS304" i="15" a="1"/>
  <c r="BS304" i="15" s="1"/>
  <c r="BP136" i="15" a="1"/>
  <c r="BP136" i="15" s="1"/>
  <c r="BS279" i="15" a="1"/>
  <c r="BS279" i="15" s="1"/>
  <c r="BQ297" i="15" a="1"/>
  <c r="BQ297" i="15" s="1"/>
  <c r="BP241" i="15" a="1"/>
  <c r="BP241" i="15" s="1"/>
  <c r="BQ143" i="15" a="1"/>
  <c r="BQ143" i="15" s="1"/>
  <c r="BR230" i="15" a="1"/>
  <c r="BR230" i="15" s="1"/>
  <c r="BP31" i="15" a="1"/>
  <c r="BP31" i="15" s="1"/>
  <c r="BO257" i="15" a="1"/>
  <c r="BO257" i="15" s="1"/>
  <c r="BR151" i="15" a="1"/>
  <c r="BR151" i="15" s="1"/>
  <c r="BP203" i="15" a="1"/>
  <c r="BP203" i="15" s="1"/>
  <c r="BO211" i="15" a="1"/>
  <c r="BO211" i="15" s="1"/>
  <c r="BO266" i="15" a="1"/>
  <c r="BO266" i="15" s="1"/>
  <c r="BQ43" i="15" a="1"/>
  <c r="BQ43" i="15" s="1"/>
  <c r="BS284" i="15" a="1"/>
  <c r="BS284" i="15" s="1"/>
  <c r="BS243" i="15" a="1"/>
  <c r="BS243" i="15" s="1"/>
  <c r="BO153" i="15" a="1"/>
  <c r="BO153" i="15" s="1"/>
  <c r="BP245" i="15" a="1"/>
  <c r="BP245" i="15" s="1"/>
  <c r="BQ290" i="15" a="1"/>
  <c r="BQ290" i="15" s="1"/>
  <c r="BP89" i="15" a="1"/>
  <c r="BP89" i="15" s="1"/>
  <c r="BO64" i="15" a="1"/>
  <c r="BO64" i="15" s="1"/>
  <c r="BP137" i="15" a="1"/>
  <c r="BP137" i="15" s="1"/>
  <c r="BO21" i="15" a="1"/>
  <c r="BO21" i="15" s="1"/>
  <c r="BR59" i="15" a="1"/>
  <c r="BR59" i="15" s="1"/>
  <c r="BP201" i="15" a="1"/>
  <c r="BP201" i="15" s="1"/>
  <c r="BP168" i="15" a="1"/>
  <c r="BP168" i="15" s="1"/>
  <c r="BQ82" i="15" a="1"/>
  <c r="BQ82" i="15" s="1"/>
  <c r="BR194" i="15" a="1"/>
  <c r="BR194" i="15" s="1"/>
  <c r="BS239" i="15" a="1"/>
  <c r="BS239" i="15" s="1"/>
  <c r="BR200" i="15" a="1"/>
  <c r="BR200" i="15" s="1"/>
  <c r="BR192" i="15" a="1"/>
  <c r="BR192" i="15" s="1"/>
  <c r="BS202" i="15" a="1"/>
  <c r="BS202" i="15" s="1"/>
  <c r="BR233" i="15" a="1"/>
  <c r="BR233" i="15" s="1"/>
  <c r="BR215" i="15" a="1"/>
  <c r="BR215" i="15" s="1"/>
  <c r="BR259" i="15" a="1"/>
  <c r="BR259" i="15" s="1"/>
  <c r="BP15" i="15" a="1"/>
  <c r="BP15" i="15" s="1"/>
  <c r="BS259" i="15" a="1"/>
  <c r="BS259" i="15" s="1"/>
  <c r="BP30" i="15" a="1"/>
  <c r="BP30" i="15" s="1"/>
  <c r="BP222" i="15" a="1"/>
  <c r="BP222" i="15" s="1"/>
  <c r="BQ19" i="15" a="1"/>
  <c r="BQ19" i="15" s="1"/>
  <c r="BS240" i="15" a="1"/>
  <c r="BS240" i="15" s="1"/>
  <c r="BS126" i="15" a="1"/>
  <c r="BS126" i="15" s="1"/>
  <c r="BQ142" i="15" a="1"/>
  <c r="BQ142" i="15" s="1"/>
  <c r="BS192" i="15" a="1"/>
  <c r="BS192" i="15" s="1"/>
  <c r="BQ135" i="15" a="1"/>
  <c r="BQ135" i="15" s="1"/>
  <c r="BO224" i="15" a="1"/>
  <c r="BO224" i="15" s="1"/>
  <c r="BO233" i="15" a="1"/>
  <c r="BO233" i="15" s="1"/>
  <c r="BQ204" i="15" a="1"/>
  <c r="BQ204" i="15" s="1"/>
  <c r="BS282" i="15" a="1"/>
  <c r="BS282" i="15" s="1"/>
  <c r="BS149" i="15" a="1"/>
  <c r="BS149" i="15" s="1"/>
  <c r="BR302" i="15" a="1"/>
  <c r="BR302" i="15" s="1"/>
  <c r="BR288" i="15" a="1"/>
  <c r="BR288" i="15" s="1"/>
  <c r="BR143" i="15" a="1"/>
  <c r="BR143" i="15" s="1"/>
  <c r="BQ311" i="15" a="1"/>
  <c r="BQ311" i="15" s="1"/>
  <c r="BO204" i="15" a="1"/>
  <c r="BO204" i="15" s="1"/>
  <c r="BO143" i="15" a="1"/>
  <c r="BO143" i="15" s="1"/>
  <c r="BO277" i="15" a="1"/>
  <c r="BO277" i="15" s="1"/>
  <c r="BR134" i="15" a="1"/>
  <c r="BR134" i="15" s="1"/>
  <c r="BS182" i="15" a="1"/>
  <c r="BS182" i="15" s="1"/>
  <c r="BS225" i="15" a="1"/>
  <c r="BS225" i="15" s="1"/>
  <c r="BO216" i="15" a="1"/>
  <c r="BO216" i="15" s="1"/>
  <c r="BS190" i="15" a="1"/>
  <c r="BS190" i="15" s="1"/>
  <c r="BQ262" i="15" a="1"/>
  <c r="BQ262" i="15" s="1"/>
  <c r="BR237" i="15" a="1"/>
  <c r="BR237" i="15" s="1"/>
  <c r="BQ238" i="15" a="1"/>
  <c r="BQ238" i="15" s="1"/>
  <c r="BP304" i="15" a="1"/>
  <c r="BP304" i="15" s="1"/>
  <c r="BQ81" i="15" a="1"/>
  <c r="BQ81" i="15" s="1"/>
  <c r="BP299" i="15" a="1"/>
  <c r="BP299" i="15" s="1"/>
  <c r="BS178" i="15" a="1"/>
  <c r="BS178" i="15" s="1"/>
  <c r="BO296" i="15" a="1"/>
  <c r="BO296" i="15" s="1"/>
  <c r="BQ129" i="15" a="1"/>
  <c r="BQ129" i="15" s="1"/>
  <c r="BS309" i="15" a="1"/>
  <c r="BS309" i="15" s="1"/>
  <c r="BR191" i="15" a="1"/>
  <c r="BR191" i="15" s="1"/>
  <c r="BR88" i="15" a="1"/>
  <c r="BR88" i="15" s="1"/>
  <c r="BQ282" i="15" a="1"/>
  <c r="BQ282" i="15" s="1"/>
  <c r="BO154" i="15" a="1"/>
  <c r="BO154" i="15" s="1"/>
  <c r="BO53" i="15" a="1"/>
  <c r="BO53" i="15" s="1"/>
  <c r="BR307" i="15" a="1"/>
  <c r="BR307" i="15" s="1"/>
  <c r="BP231" i="15" a="1"/>
  <c r="BP231" i="15" s="1"/>
  <c r="BR311" i="15" a="1"/>
  <c r="BR311" i="15" s="1"/>
  <c r="BR265" i="15" a="1"/>
  <c r="BR265" i="15" s="1"/>
  <c r="BQ21" i="15" a="1"/>
  <c r="BQ21" i="15" s="1"/>
  <c r="BQ270" i="15" a="1"/>
  <c r="BQ270" i="15" s="1"/>
  <c r="BR254" i="15" a="1"/>
  <c r="BR254" i="15" s="1"/>
  <c r="BR146" i="15" a="1"/>
  <c r="BR146" i="15" s="1"/>
  <c r="BO131" i="15" a="1"/>
  <c r="BO131" i="15" s="1"/>
  <c r="BO9" i="15" a="1"/>
  <c r="BO9" i="15" s="1"/>
  <c r="BO30" i="15" a="1"/>
  <c r="BO30" i="15" s="1"/>
  <c r="BQ188" i="15" a="1"/>
  <c r="BQ188" i="15" s="1"/>
  <c r="BS206" i="15" a="1"/>
  <c r="BS206" i="15" s="1"/>
  <c r="BR201" i="15" a="1"/>
  <c r="BR201" i="15" s="1"/>
  <c r="BP20" i="15" a="1"/>
  <c r="BP20" i="15" s="1"/>
  <c r="BQ294" i="15" a="1"/>
  <c r="BQ294" i="15" s="1"/>
  <c r="BS294" i="15" a="1"/>
  <c r="BS294" i="15" s="1"/>
  <c r="BR193" i="15" a="1"/>
  <c r="BR193" i="15" s="1"/>
  <c r="BP307" i="15" a="1"/>
  <c r="BP307" i="15" s="1"/>
  <c r="BS59" i="15" a="1"/>
  <c r="BS59" i="15" s="1"/>
  <c r="BO139" i="15" a="1"/>
  <c r="BO139" i="15" s="1"/>
  <c r="BQ253" i="15" a="1"/>
  <c r="BQ253" i="15" s="1"/>
  <c r="BS288" i="15" a="1"/>
  <c r="BS288" i="15" s="1"/>
  <c r="BP58" i="15" a="1"/>
  <c r="BP58" i="15" s="1"/>
  <c r="BQ167" i="15" a="1"/>
  <c r="BQ167" i="15" s="1"/>
  <c r="BP234" i="15" a="1"/>
  <c r="BP234" i="15" s="1"/>
  <c r="BP282" i="15" a="1"/>
  <c r="BP282" i="15" s="1"/>
  <c r="BP242" i="15" a="1"/>
  <c r="BP242" i="15" s="1"/>
  <c r="BP164" i="15" a="1"/>
  <c r="BP164" i="15" s="1"/>
  <c r="BQ37" i="15" a="1"/>
  <c r="BQ37" i="15" s="1"/>
  <c r="BQ225" i="15" a="1"/>
  <c r="BQ225" i="15" s="1"/>
  <c r="BQ287" i="15" a="1"/>
  <c r="BQ287" i="15" s="1"/>
  <c r="BP41" i="15" a="1"/>
  <c r="BP41" i="15" s="1"/>
  <c r="BS274" i="15" a="1"/>
  <c r="BS274" i="15" s="1"/>
  <c r="BS292" i="15" a="1"/>
  <c r="BS292" i="15" s="1"/>
  <c r="BS21" i="15" a="1"/>
  <c r="BS21" i="15" s="1"/>
  <c r="BQ165" i="15" a="1"/>
  <c r="BQ165" i="15" s="1"/>
  <c r="BO234" i="15" a="1"/>
  <c r="BO234" i="15" s="1"/>
  <c r="BQ200" i="15" a="1"/>
  <c r="BQ200" i="15" s="1"/>
  <c r="BQ170" i="15" a="1"/>
  <c r="BQ170" i="15" s="1"/>
  <c r="BP148" i="15" a="1"/>
  <c r="BP148" i="15" s="1"/>
  <c r="BQ241" i="15" a="1"/>
  <c r="BQ241" i="15" s="1"/>
  <c r="BP283" i="15" a="1"/>
  <c r="BP283" i="15" s="1"/>
  <c r="BO309" i="15" a="1"/>
  <c r="BO309" i="15" s="1"/>
  <c r="BQ189" i="15" a="1"/>
  <c r="BQ189" i="15" s="1"/>
  <c r="BR306" i="15" a="1"/>
  <c r="BR306" i="15" s="1"/>
  <c r="BR65" i="15" a="1"/>
  <c r="BR65" i="15" s="1"/>
  <c r="BR57" i="15" a="1"/>
  <c r="BR57" i="15" s="1"/>
  <c r="BO77" i="15" a="1"/>
  <c r="BO77" i="15" s="1"/>
  <c r="BO195" i="15" a="1"/>
  <c r="BO195" i="15" s="1"/>
  <c r="BQ217" i="15" a="1"/>
  <c r="BQ217" i="15" s="1"/>
  <c r="BQ278" i="15" a="1"/>
  <c r="BQ278" i="15" s="1"/>
  <c r="BR253" i="15" a="1"/>
  <c r="BR253" i="15" s="1"/>
  <c r="BS57" i="15" a="1"/>
  <c r="BS57" i="15" s="1"/>
  <c r="BQ202" i="15" a="1"/>
  <c r="BQ202" i="15" s="1"/>
  <c r="BS271" i="15" a="1"/>
  <c r="BS271" i="15" s="1"/>
  <c r="BP192" i="15" a="1"/>
  <c r="BP192" i="15" s="1"/>
  <c r="BR255" i="15" a="1"/>
  <c r="BR255" i="15" s="1"/>
  <c r="BP294" i="15" a="1"/>
  <c r="BP294" i="15" s="1"/>
  <c r="BS311" i="15" a="1"/>
  <c r="BS311" i="15" s="1"/>
  <c r="BS297" i="15" a="1"/>
  <c r="BS297" i="15" s="1"/>
  <c r="BQ265" i="15" a="1"/>
  <c r="BQ265" i="15" s="1"/>
  <c r="BQ41" i="15" a="1"/>
  <c r="BQ41" i="15" s="1"/>
  <c r="BQ182" i="15" a="1"/>
  <c r="BQ182" i="15" s="1"/>
  <c r="BR234" i="15" a="1"/>
  <c r="BR234" i="15" s="1"/>
  <c r="BO170" i="15" a="1"/>
  <c r="BO170" i="15" s="1"/>
  <c r="BP264" i="15" a="1"/>
  <c r="BP264" i="15" s="1"/>
  <c r="BO57" i="15" a="1"/>
  <c r="BO57" i="15" s="1"/>
  <c r="BR131" i="15" a="1"/>
  <c r="BR131" i="15" s="1"/>
  <c r="BR216" i="15" a="1"/>
  <c r="BR216" i="15" s="1"/>
  <c r="BS214" i="15" a="1"/>
  <c r="BS214" i="15" s="1"/>
  <c r="BO128" i="15" a="1"/>
  <c r="BO128" i="15" s="1"/>
  <c r="BR223" i="15" a="1"/>
  <c r="BR223" i="15" s="1"/>
  <c r="BS289" i="15" a="1"/>
  <c r="BS289" i="15" s="1"/>
  <c r="BP128" i="15" a="1"/>
  <c r="BP128" i="15" s="1"/>
  <c r="BQ203" i="15" a="1"/>
  <c r="BQ203" i="15" s="1"/>
  <c r="BQ307" i="15" a="1"/>
  <c r="BQ307" i="15" s="1"/>
  <c r="BQ292" i="15" a="1"/>
  <c r="BQ292" i="15" s="1"/>
  <c r="BP143" i="15" a="1"/>
  <c r="BP143" i="15" s="1"/>
  <c r="BO134" i="15" a="1"/>
  <c r="BO134" i="15" s="1"/>
  <c r="BQ298" i="15" a="1"/>
  <c r="BQ298" i="15" s="1"/>
  <c r="BQ145" i="15" a="1"/>
  <c r="BQ145" i="15" s="1"/>
  <c r="BQ141" i="15" a="1"/>
  <c r="BQ141" i="15" s="1"/>
  <c r="BQ255" i="15" a="1"/>
  <c r="BQ255" i="15" s="1"/>
  <c r="BO231" i="15" a="1"/>
  <c r="BO231" i="15" s="1"/>
  <c r="BS233" i="15" a="1"/>
  <c r="BS233" i="15" s="1"/>
  <c r="BS258" i="15" a="1"/>
  <c r="BS258" i="15" s="1"/>
  <c r="BQ178" i="15" a="1"/>
  <c r="BQ178" i="15" s="1"/>
  <c r="BO14" i="15" a="1"/>
  <c r="BO14" i="15" s="1"/>
  <c r="BS63" i="15" a="1"/>
  <c r="BS63" i="15" s="1"/>
  <c r="BR173" i="15" a="1"/>
  <c r="BR173" i="15" s="1"/>
  <c r="BP243" i="15" a="1"/>
  <c r="BP243" i="15" s="1"/>
  <c r="BR15" i="15" a="1"/>
  <c r="BR15" i="15" s="1"/>
  <c r="BR206" i="15" a="1"/>
  <c r="BR206" i="15" s="1"/>
  <c r="BQ293" i="15" a="1"/>
  <c r="BQ293" i="15" s="1"/>
  <c r="BP83" i="15" a="1"/>
  <c r="BP83" i="15" s="1"/>
  <c r="BQ272" i="15" a="1"/>
  <c r="BQ272" i="15" s="1"/>
  <c r="BS208" i="15" a="1"/>
  <c r="BS208" i="15" s="1"/>
  <c r="BP286" i="15" a="1"/>
  <c r="BP286" i="15" s="1"/>
  <c r="BS230" i="15" a="1"/>
  <c r="BS230" i="15" s="1"/>
  <c r="BP177" i="15" a="1"/>
  <c r="BP177" i="15" s="1"/>
  <c r="BR58" i="15" a="1"/>
  <c r="BR58" i="15" s="1"/>
  <c r="BO219" i="15" a="1"/>
  <c r="BO219" i="15" s="1"/>
  <c r="BS252" i="15" a="1"/>
  <c r="BS252" i="15" s="1"/>
  <c r="BO288" i="15" a="1"/>
  <c r="BO288" i="15" s="1"/>
  <c r="BP63" i="15" a="1"/>
  <c r="BP63" i="15" s="1"/>
  <c r="BP228" i="15" a="1"/>
  <c r="BP228" i="15" s="1"/>
  <c r="BQ305" i="15" a="1"/>
  <c r="BQ305" i="15" s="1"/>
  <c r="BO245" i="15" a="1"/>
  <c r="BO245" i="15" s="1"/>
  <c r="BS152" i="15" a="1"/>
  <c r="BS152" i="15" s="1"/>
  <c r="BO189" i="15" a="1"/>
  <c r="BO189" i="15" s="1"/>
  <c r="BP255" i="15" a="1"/>
  <c r="BP255" i="15" s="1"/>
  <c r="BR139" i="15" a="1"/>
  <c r="BR139" i="15" s="1"/>
  <c r="BQ214" i="15" a="1"/>
  <c r="BQ214" i="15" s="1"/>
  <c r="BS283" i="15" a="1"/>
  <c r="BS283" i="15" s="1"/>
  <c r="BO199" i="15" a="1"/>
  <c r="BO199" i="15" s="1"/>
  <c r="BQ263" i="15" a="1"/>
  <c r="BQ263" i="15" s="1"/>
  <c r="BP295" i="15" a="1"/>
  <c r="BP295" i="15" s="1"/>
  <c r="BS30" i="15" a="1"/>
  <c r="BS30" i="15" s="1"/>
  <c r="BR180" i="15" a="1"/>
  <c r="BR180" i="15" s="1"/>
  <c r="BO197" i="15" a="1"/>
  <c r="BO197" i="15" s="1"/>
  <c r="BS291" i="15" a="1"/>
  <c r="BS291" i="15" s="1"/>
  <c r="BS221" i="15" a="1"/>
  <c r="BS221" i="15" s="1"/>
  <c r="BQ180" i="15" a="1"/>
  <c r="BQ180" i="15" s="1"/>
  <c r="BS164" i="15" a="1"/>
  <c r="BS164" i="15" s="1"/>
  <c r="BQ220" i="15" a="1"/>
  <c r="BQ220" i="15" s="1"/>
  <c r="BQ194" i="15" a="1"/>
  <c r="BQ194" i="15" s="1"/>
  <c r="BS281" i="15" a="1"/>
  <c r="BS281" i="15" s="1"/>
  <c r="BQ87" i="15" a="1"/>
  <c r="BQ87" i="15" s="1"/>
  <c r="BO36" i="15" a="1"/>
  <c r="BO36" i="15" s="1"/>
  <c r="BO179" i="15" a="1"/>
  <c r="BO179" i="15" s="1"/>
  <c r="BP199" i="15" a="1"/>
  <c r="BP199" i="15" s="1"/>
  <c r="BP169" i="15" a="1"/>
  <c r="BP169" i="15" s="1"/>
  <c r="BS232" i="15" a="1"/>
  <c r="BS232" i="15" s="1"/>
  <c r="BQ237" i="15" a="1"/>
  <c r="BQ237" i="15" s="1"/>
  <c r="BS196" i="15" a="1"/>
  <c r="BS196" i="15" s="1"/>
  <c r="BR21" i="15" a="1"/>
  <c r="BR21" i="15" s="1"/>
  <c r="BO200" i="15" a="1"/>
  <c r="BO200" i="15" s="1"/>
  <c r="BR247" i="15" a="1"/>
  <c r="BR247" i="15" s="1"/>
  <c r="BO144" i="15" a="1"/>
  <c r="BO144" i="15" s="1"/>
  <c r="BS167" i="15" a="1"/>
  <c r="BS167" i="15" s="1"/>
  <c r="BP157" i="15" a="1"/>
  <c r="BP157" i="15" s="1"/>
  <c r="BP235" i="15" a="1"/>
  <c r="BP235" i="15" s="1"/>
  <c r="BQ65" i="15" a="1"/>
  <c r="BQ65" i="15" s="1"/>
  <c r="BS220" i="15" a="1"/>
  <c r="BS220" i="15" s="1"/>
  <c r="BP154" i="15" a="1"/>
  <c r="BP154" i="15" s="1"/>
  <c r="BO173" i="15" a="1"/>
  <c r="BO173" i="15" s="1"/>
  <c r="BO229" i="15" a="1"/>
  <c r="BO229" i="15" s="1"/>
  <c r="BO156" i="15" a="1"/>
  <c r="BO156" i="15" s="1"/>
  <c r="BR177" i="15" a="1"/>
  <c r="BR177" i="15" s="1"/>
  <c r="BS140" i="15" a="1"/>
  <c r="BS140" i="15" s="1"/>
  <c r="BQ14" i="15" a="1"/>
  <c r="BQ14" i="15" s="1"/>
  <c r="BO292" i="15" a="1"/>
  <c r="BO292" i="15" s="1"/>
  <c r="BO138" i="15" a="1"/>
  <c r="BO138" i="15" s="1"/>
  <c r="BO269" i="15" a="1"/>
  <c r="BO269" i="15" s="1"/>
  <c r="BS175" i="15" a="1"/>
  <c r="BS175" i="15" s="1"/>
  <c r="BS298" i="15" a="1"/>
  <c r="BS298" i="15" s="1"/>
  <c r="BQ289" i="15" a="1"/>
  <c r="BQ289" i="15" s="1"/>
  <c r="BP174" i="15" a="1"/>
  <c r="BP174" i="15" s="1"/>
  <c r="BR227" i="15" a="1"/>
  <c r="BR227" i="15" s="1"/>
  <c r="BQ240" i="15" a="1"/>
  <c r="BQ240" i="15" s="1"/>
  <c r="BR150" i="15" a="1"/>
  <c r="BR150" i="15" s="1"/>
  <c r="BP213" i="15" a="1"/>
  <c r="BP213" i="15" s="1"/>
  <c r="BR308" i="15" a="1"/>
  <c r="BR308" i="15" s="1"/>
  <c r="BO247" i="15" a="1"/>
  <c r="BO247" i="15" s="1"/>
  <c r="BO181" i="15" a="1"/>
  <c r="BO181" i="15" s="1"/>
  <c r="BR282" i="15" a="1"/>
  <c r="BR282" i="15" s="1"/>
  <c r="BQ304" i="15" a="1"/>
  <c r="BQ304" i="15" s="1"/>
  <c r="BS162" i="15" a="1"/>
  <c r="BS162" i="15" s="1"/>
  <c r="BQ151" i="15" a="1"/>
  <c r="BQ151" i="15" s="1"/>
  <c r="BO132" i="15" a="1"/>
  <c r="BO132" i="15" s="1"/>
  <c r="BP208" i="15" a="1"/>
  <c r="BP208" i="15" s="1"/>
  <c r="BP175" i="15" a="1"/>
  <c r="BP175" i="15" s="1"/>
  <c r="BQ260" i="15" a="1"/>
  <c r="BQ260" i="15" s="1"/>
  <c r="BP140" i="15" a="1"/>
  <c r="BP140" i="15" s="1"/>
  <c r="BS168" i="15" a="1"/>
  <c r="BS168" i="15" s="1"/>
  <c r="BP270" i="15" a="1"/>
  <c r="BP270" i="15" s="1"/>
  <c r="BS231" i="15" a="1"/>
  <c r="BS231" i="15" s="1"/>
  <c r="BP238" i="15" a="1"/>
  <c r="BP238" i="15" s="1"/>
  <c r="BP125" i="15" a="1"/>
  <c r="BP125" i="15" s="1"/>
  <c r="BQ42" i="15" a="1"/>
  <c r="BQ42" i="15" s="1"/>
  <c r="BP163" i="15" a="1"/>
  <c r="BP163" i="15" s="1"/>
  <c r="BP209" i="15" a="1"/>
  <c r="BP209" i="15" s="1"/>
  <c r="BP306" i="15" a="1"/>
  <c r="BP306" i="15" s="1"/>
  <c r="BP188" i="15" a="1"/>
  <c r="BP188" i="15" s="1"/>
  <c r="BR256" i="15" a="1"/>
  <c r="BR256" i="15" s="1"/>
  <c r="BO289" i="15" a="1"/>
  <c r="BO289" i="15" s="1"/>
  <c r="BP309" i="15" a="1"/>
  <c r="BP309" i="15" s="1"/>
  <c r="BO264" i="15" a="1"/>
  <c r="BO264" i="15" s="1"/>
  <c r="BQ172" i="15" a="1"/>
  <c r="BQ172" i="15" s="1"/>
  <c r="BS133" i="15" a="1"/>
  <c r="BS133" i="15" s="1"/>
  <c r="BR136" i="15" a="1"/>
  <c r="BR136" i="15" s="1"/>
  <c r="BS238" i="15" a="1"/>
  <c r="BS238" i="15" s="1"/>
  <c r="BO191" i="15" a="1"/>
  <c r="BO191" i="15" s="1"/>
  <c r="BR217" i="15" a="1"/>
  <c r="BR217" i="15" s="1"/>
  <c r="BO172" i="15" a="1"/>
  <c r="BO172" i="15" s="1"/>
  <c r="BR19" i="15" a="1"/>
  <c r="BR19" i="15" s="1"/>
  <c r="BS237" i="15" a="1"/>
  <c r="BS237" i="15" s="1"/>
  <c r="BP206" i="15" a="1"/>
  <c r="BP206" i="15" s="1"/>
  <c r="BR275" i="15" a="1"/>
  <c r="BR275" i="15" s="1"/>
  <c r="BO148" i="15" a="1"/>
  <c r="BO148" i="15" s="1"/>
  <c r="BP281" i="15" a="1"/>
  <c r="BP281" i="15" s="1"/>
  <c r="BP195" i="15" a="1"/>
  <c r="BP195" i="15" s="1"/>
  <c r="BS189" i="15" a="1"/>
  <c r="BS189" i="15" s="1"/>
  <c r="BP133" i="15" a="1"/>
  <c r="BP133" i="15" s="1"/>
  <c r="BP200" i="15" a="1"/>
  <c r="BP200" i="15" s="1"/>
  <c r="BR285" i="15" a="1"/>
  <c r="BR285" i="15" s="1"/>
  <c r="BQ224" i="15" a="1"/>
  <c r="BQ224" i="15" s="1"/>
  <c r="BQ158" i="15" a="1"/>
  <c r="BQ158" i="15" s="1"/>
  <c r="BP280" i="15" a="1"/>
  <c r="BP280" i="15" s="1"/>
  <c r="BQ222" i="15" a="1"/>
  <c r="BQ222" i="15" s="1"/>
  <c r="BP77" i="15" a="1"/>
  <c r="BP77" i="15" s="1"/>
  <c r="BP263" i="15" a="1"/>
  <c r="BP263" i="15" s="1"/>
  <c r="BP297" i="15" a="1"/>
  <c r="BP297" i="15" s="1"/>
  <c r="BO223" i="15" a="1"/>
  <c r="BO223" i="15" s="1"/>
  <c r="BO259" i="15" a="1"/>
  <c r="BO259" i="15" s="1"/>
  <c r="BS219" i="15" a="1"/>
  <c r="BS219" i="15" s="1"/>
  <c r="BO177" i="15" a="1"/>
  <c r="BO177" i="15" s="1"/>
  <c r="BQ161" i="15" a="1"/>
  <c r="BQ161" i="15" s="1"/>
  <c r="BP207" i="15" a="1"/>
  <c r="BP207" i="15" s="1"/>
  <c r="BR53" i="15" a="1"/>
  <c r="BR53" i="15" s="1"/>
  <c r="BS263" i="15" a="1"/>
  <c r="BS263" i="15" s="1"/>
  <c r="BR153" i="15" a="1"/>
  <c r="BR153" i="15" s="1"/>
  <c r="BS307" i="15" a="1"/>
  <c r="BS307" i="15" s="1"/>
  <c r="BQ213" i="15" a="1"/>
  <c r="BQ213" i="15" s="1"/>
  <c r="BQ283" i="15" a="1"/>
  <c r="BQ283" i="15" s="1"/>
  <c r="BP144" i="15" a="1"/>
  <c r="BP144" i="15" s="1"/>
  <c r="BP216" i="15" a="1"/>
  <c r="BP216" i="15" s="1"/>
  <c r="BS224" i="15" a="1"/>
  <c r="BS224" i="15" s="1"/>
  <c r="BR127" i="15" a="1"/>
  <c r="BR127" i="15" s="1"/>
  <c r="BP239" i="15" a="1"/>
  <c r="BP239" i="15" s="1"/>
  <c r="BR287" i="15" a="1"/>
  <c r="BR287" i="15" s="1"/>
  <c r="BO205" i="15" a="1"/>
  <c r="BO205" i="15" s="1"/>
  <c r="BS256" i="15" a="1"/>
  <c r="BS256" i="15" s="1"/>
  <c r="BO176" i="15" a="1"/>
  <c r="BO176" i="15" s="1"/>
  <c r="BR159" i="15" a="1"/>
  <c r="BR159" i="15" s="1"/>
  <c r="BO255" i="15" a="1"/>
  <c r="BO255" i="15" s="1"/>
  <c r="BS160" i="15" a="1"/>
  <c r="BS160" i="15" s="1"/>
  <c r="BR274" i="15" a="1"/>
  <c r="BR274" i="15" s="1"/>
  <c r="BP274" i="15" a="1"/>
  <c r="BP274" i="15" s="1"/>
  <c r="BQ254" i="15" a="1"/>
  <c r="BQ254" i="15" s="1"/>
  <c r="BS125" i="15" a="1"/>
  <c r="BS125" i="15" s="1"/>
  <c r="BS265" i="15" a="1"/>
  <c r="BS265" i="15" s="1"/>
  <c r="BR221" i="15" a="1"/>
  <c r="BR221" i="15" s="1"/>
  <c r="BO193" i="15" a="1"/>
  <c r="BO193" i="15" s="1"/>
  <c r="BO310" i="15" a="1"/>
  <c r="BO310" i="15" s="1"/>
  <c r="BS235" i="15" a="1"/>
  <c r="BS235" i="15" s="1"/>
  <c r="BR148" i="15" a="1"/>
  <c r="BR148" i="15" s="1"/>
  <c r="BQ139" i="15" a="1"/>
  <c r="BQ139" i="15" s="1"/>
  <c r="BO136" i="15" a="1"/>
  <c r="BO136" i="15" s="1"/>
  <c r="BQ273" i="15" a="1"/>
  <c r="BQ273" i="15" s="1"/>
  <c r="BS130" i="15" a="1"/>
  <c r="BS130" i="15" s="1"/>
  <c r="BQ277" i="15" a="1"/>
  <c r="BQ277" i="15" s="1"/>
  <c r="BQ196" i="15" a="1"/>
  <c r="BQ196" i="15" s="1"/>
  <c r="BQ144" i="15" a="1"/>
  <c r="BQ144" i="15" s="1"/>
  <c r="BQ246" i="15" a="1"/>
  <c r="BQ246" i="15" s="1"/>
  <c r="BO267" i="15" a="1"/>
  <c r="BO267" i="15" s="1"/>
  <c r="BO253" i="15" a="1"/>
  <c r="BO253" i="15" s="1"/>
  <c r="BQ306" i="15" a="1"/>
  <c r="BQ306" i="15" s="1"/>
  <c r="BR166" i="15" a="1"/>
  <c r="BR166" i="15" s="1"/>
  <c r="BQ132" i="15" a="1"/>
  <c r="BQ132" i="15" s="1"/>
  <c r="BS300" i="15" a="1"/>
  <c r="BS300" i="15" s="1"/>
  <c r="BS264" i="15" a="1"/>
  <c r="BS264" i="15" s="1"/>
  <c r="BO239" i="15" a="1"/>
  <c r="BO239" i="15" s="1"/>
  <c r="BP212" i="15" a="1"/>
  <c r="BP212" i="15" s="1"/>
  <c r="BP181" i="15" a="1"/>
  <c r="BP181" i="15" s="1"/>
  <c r="BO218" i="15" a="1"/>
  <c r="BO218" i="15" s="1"/>
  <c r="BP259" i="15" a="1"/>
  <c r="BP259" i="15" s="1"/>
  <c r="BP221" i="15" a="1"/>
  <c r="BP221" i="15" s="1"/>
  <c r="BR290" i="15" a="1"/>
  <c r="BR290" i="15" s="1"/>
  <c r="BR165" i="15" a="1"/>
  <c r="BR165" i="15" s="1"/>
  <c r="BP146" i="15" a="1"/>
  <c r="BP146" i="15" s="1"/>
  <c r="BO178" i="15" a="1"/>
  <c r="BO178" i="15" s="1"/>
  <c r="BO141" i="15" a="1"/>
  <c r="BO141" i="15" s="1"/>
  <c r="BO201" i="15" a="1"/>
  <c r="BO201" i="15" s="1"/>
  <c r="BS302" i="15" a="1"/>
  <c r="BS302" i="15" s="1"/>
  <c r="BS64" i="15" a="1"/>
  <c r="BS64" i="15" s="1"/>
  <c r="BR198" i="15" a="1"/>
  <c r="BR198" i="15" s="1"/>
  <c r="BQ233" i="15" a="1"/>
  <c r="BQ233" i="15" s="1"/>
  <c r="BR266" i="15" a="1"/>
  <c r="BR266" i="15" s="1"/>
  <c r="BP197" i="15" a="1"/>
  <c r="BP197" i="15" s="1"/>
  <c r="BS53" i="15" a="1"/>
  <c r="BS53" i="15" s="1"/>
  <c r="BR141" i="15" a="1"/>
  <c r="BR141" i="15" s="1"/>
  <c r="BP272" i="15" a="1"/>
  <c r="BP272" i="15" s="1"/>
  <c r="BR204" i="15" a="1"/>
  <c r="BR204" i="15" s="1"/>
  <c r="BO280" i="15" a="1"/>
  <c r="BO280" i="15" s="1"/>
  <c r="BS146" i="15" a="1"/>
  <c r="BS146" i="15" s="1"/>
  <c r="BQ228" i="15" a="1"/>
  <c r="BQ228" i="15" s="1"/>
  <c r="BR168" i="15" a="1"/>
  <c r="BR168" i="15" s="1"/>
  <c r="BQ300" i="15" a="1"/>
  <c r="BQ300" i="15" s="1"/>
  <c r="BP232" i="15" a="1"/>
  <c r="BP232" i="15" s="1"/>
  <c r="BP172" i="15" a="1"/>
  <c r="BP172" i="15" s="1"/>
  <c r="BQ197" i="15" a="1"/>
  <c r="BQ197" i="15" s="1"/>
  <c r="BS65" i="15" a="1"/>
  <c r="BS65" i="15" s="1"/>
  <c r="BQ257" i="15" a="1"/>
  <c r="BQ257" i="15" s="1"/>
  <c r="BP265" i="15" a="1"/>
  <c r="BP265" i="15" s="1"/>
  <c r="BS247" i="15" a="1"/>
  <c r="BS247" i="15" s="1"/>
  <c r="BR82" i="15" a="1"/>
  <c r="BR82" i="15" s="1"/>
  <c r="BR212" i="15" a="1"/>
  <c r="BR212" i="15" s="1"/>
  <c r="BR267" i="15" a="1"/>
  <c r="BR267" i="15" s="1"/>
  <c r="BP277" i="15" a="1"/>
  <c r="BP277" i="15" s="1"/>
  <c r="BO282" i="15" a="1"/>
  <c r="BO282" i="15" s="1"/>
  <c r="BQ280" i="15" a="1"/>
  <c r="BQ280" i="15" s="1"/>
  <c r="BR261" i="15" a="1"/>
  <c r="BR261" i="15" s="1"/>
  <c r="BP176" i="15" a="1"/>
  <c r="BP176" i="15" s="1"/>
  <c r="BR235" i="15" a="1"/>
  <c r="BR235" i="15" s="1"/>
  <c r="BO164" i="15" a="1"/>
  <c r="BO164" i="15" s="1"/>
  <c r="BS273" i="15" a="1"/>
  <c r="BS273" i="15" s="1"/>
  <c r="BQ163" i="15" a="1"/>
  <c r="BQ163" i="15" s="1"/>
  <c r="BO213" i="15" a="1"/>
  <c r="BO213" i="15" s="1"/>
  <c r="BQ195" i="15" a="1"/>
  <c r="BQ195" i="15" s="1"/>
  <c r="BR210" i="15" a="1"/>
  <c r="BR210" i="15" s="1"/>
  <c r="BR271" i="15" a="1"/>
  <c r="BR271" i="15" s="1"/>
  <c r="BQ236" i="15" a="1"/>
  <c r="BQ236" i="15" s="1"/>
  <c r="BP296" i="15" a="1"/>
  <c r="BP296" i="15" s="1"/>
  <c r="BP223" i="15" a="1"/>
  <c r="BP223" i="15" s="1"/>
  <c r="BS143" i="15" a="1"/>
  <c r="BS143" i="15" s="1"/>
  <c r="BO210" i="15" a="1"/>
  <c r="BO210" i="15" s="1"/>
  <c r="BO175" i="15" a="1"/>
  <c r="BO175" i="15" s="1"/>
  <c r="BR181" i="15" a="1"/>
  <c r="BR181" i="15" s="1"/>
  <c r="BP147" i="15" a="1"/>
  <c r="BP147" i="15" s="1"/>
  <c r="BP298" i="15" a="1"/>
  <c r="BP298" i="15" s="1"/>
  <c r="BO303" i="15" a="1"/>
  <c r="BO303" i="15" s="1"/>
  <c r="BO183" i="15" a="1"/>
  <c r="BO183" i="15" s="1"/>
  <c r="BS166" i="15" a="1"/>
  <c r="BS166" i="15" s="1"/>
  <c r="BO168" i="15" a="1"/>
  <c r="BO168" i="15" s="1"/>
  <c r="BS216" i="15" a="1"/>
  <c r="BS216" i="15" s="1"/>
  <c r="BO241" i="15" a="1"/>
  <c r="BO241" i="15" s="1"/>
  <c r="BS207" i="15" a="1"/>
  <c r="BS207" i="15" s="1"/>
  <c r="BQ191" i="15" a="1"/>
  <c r="BQ191" i="15" s="1"/>
  <c r="BR240" i="15" a="1"/>
  <c r="BR240" i="15" s="1"/>
  <c r="BO262" i="15" a="1"/>
  <c r="BO262" i="15" s="1"/>
  <c r="BR195" i="15" a="1"/>
  <c r="BR195" i="15" s="1"/>
  <c r="BO35" i="15" a="1"/>
  <c r="BO35" i="15" s="1"/>
  <c r="BP189" i="15" a="1"/>
  <c r="BP189" i="15" s="1"/>
  <c r="BQ127" i="15" a="1"/>
  <c r="BQ127" i="15" s="1"/>
  <c r="BO165" i="15" a="1"/>
  <c r="BO165" i="15" s="1"/>
  <c r="BQ243" i="15" a="1"/>
  <c r="BQ243" i="15" s="1"/>
  <c r="BS77" i="15" a="1"/>
  <c r="BS77" i="15" s="1"/>
  <c r="BO271" i="15" a="1"/>
  <c r="BO271" i="15" s="1"/>
  <c r="BQ190" i="15" a="1"/>
  <c r="BQ190" i="15" s="1"/>
  <c r="BQ285" i="15" a="1"/>
  <c r="BQ285" i="15" s="1"/>
  <c r="BS194" i="15" a="1"/>
  <c r="BS194" i="15" s="1"/>
  <c r="BP266" i="15" a="1"/>
  <c r="BP266" i="15" s="1"/>
  <c r="BS210" i="15" a="1"/>
  <c r="BS210" i="15" s="1"/>
  <c r="BP198" i="15" a="1"/>
  <c r="BP198" i="15" s="1"/>
  <c r="BO258" i="15" a="1"/>
  <c r="BO258" i="15" s="1"/>
  <c r="BR142" i="15" a="1"/>
  <c r="BR142" i="15" s="1"/>
  <c r="BP289" i="15" a="1"/>
  <c r="BP289" i="15" s="1"/>
  <c r="BS305" i="15" a="1"/>
  <c r="BS305" i="15" s="1"/>
  <c r="BQ284" i="15" a="1"/>
  <c r="BQ284" i="15" s="1"/>
  <c r="BP178" i="15" a="1"/>
  <c r="BP178" i="15" s="1"/>
  <c r="BR246" i="15" a="1"/>
  <c r="BR246" i="15" s="1"/>
  <c r="BO150" i="15" a="1"/>
  <c r="BO150" i="15" s="1"/>
  <c r="BP300" i="15" a="1"/>
  <c r="BP300" i="15" s="1"/>
  <c r="BP305" i="15" a="1"/>
  <c r="BP305" i="15" s="1"/>
  <c r="BP261" i="15" a="1"/>
  <c r="BP261" i="15" s="1"/>
  <c r="BO283" i="15" a="1"/>
  <c r="BO283" i="15" s="1"/>
  <c r="BO290" i="15" a="1"/>
  <c r="BO290" i="15" s="1"/>
  <c r="BQ162" i="15" a="1"/>
  <c r="BQ162" i="15" s="1"/>
  <c r="BR43" i="15" a="1"/>
  <c r="BR43" i="15" s="1"/>
  <c r="BR214" i="15" a="1"/>
  <c r="BR214" i="15" s="1"/>
  <c r="BR276" i="15" a="1"/>
  <c r="BR276" i="15" s="1"/>
  <c r="BQ8" i="15" a="1"/>
  <c r="BQ8" i="15" s="1"/>
  <c r="BR179" i="15" a="1"/>
  <c r="BR179" i="15" s="1"/>
  <c r="BS155" i="15" a="1"/>
  <c r="BS155" i="15" s="1"/>
  <c r="BO59" i="15" a="1"/>
  <c r="BO59" i="15" s="1"/>
  <c r="BR277" i="15" a="1"/>
  <c r="BR277" i="15" s="1"/>
  <c r="BQ242" i="15" a="1"/>
  <c r="BQ242" i="15" s="1"/>
  <c r="BS193" i="15" a="1"/>
  <c r="BS193" i="15" s="1"/>
  <c r="BO171" i="15" a="1"/>
  <c r="BO171" i="15" s="1"/>
  <c r="BS254" i="15" a="1"/>
  <c r="BS254" i="15" s="1"/>
  <c r="BS308" i="15" a="1"/>
  <c r="BS308" i="15" s="1"/>
  <c r="BS197" i="15" a="1"/>
  <c r="BS197" i="15" s="1"/>
  <c r="BO182" i="15" a="1"/>
  <c r="BO182" i="15" s="1"/>
  <c r="BP8" i="15" a="1"/>
  <c r="BP8" i="15" s="1"/>
  <c r="BR269" i="15" a="1"/>
  <c r="BR269" i="15" s="1"/>
  <c r="BR171" i="15" a="1"/>
  <c r="BR171" i="15" s="1"/>
  <c r="BO311" i="15" a="1"/>
  <c r="BO311" i="15" s="1"/>
  <c r="BP219" i="15" a="1"/>
  <c r="BP219" i="15" s="1"/>
  <c r="BO298" i="15" a="1"/>
  <c r="BO298" i="15" s="1"/>
  <c r="BO285" i="15" a="1"/>
  <c r="BO285" i="15" s="1"/>
  <c r="BP132" i="15" a="1"/>
  <c r="BP132" i="15" s="1"/>
  <c r="BP151" i="15" a="1"/>
  <c r="BP151" i="15" s="1"/>
  <c r="BS150" i="15" a="1"/>
  <c r="BS150" i="15" s="1"/>
  <c r="BQ211" i="15" a="1"/>
  <c r="BQ211" i="15" s="1"/>
  <c r="BR263" i="15" a="1"/>
  <c r="BR263" i="15" s="1"/>
  <c r="BR272" i="15" a="1"/>
  <c r="BR272" i="15" s="1"/>
  <c r="BP230" i="15" a="1"/>
  <c r="BP230" i="15" s="1"/>
  <c r="BR222" i="15" a="1"/>
  <c r="BR222" i="15" s="1"/>
  <c r="BR130" i="15" a="1"/>
  <c r="BR130" i="15" s="1"/>
  <c r="BO174" i="15" a="1"/>
  <c r="BO174" i="15" s="1"/>
  <c r="BS200" i="15" a="1"/>
  <c r="BS200" i="15" s="1"/>
  <c r="BR286" i="15" a="1"/>
  <c r="BR286" i="15" s="1"/>
  <c r="BQ36" i="15" a="1"/>
  <c r="BQ36" i="15" s="1"/>
  <c r="BS159" i="15" a="1"/>
  <c r="BS159" i="15" s="1"/>
  <c r="BP218" i="15" a="1"/>
  <c r="BP218" i="15" s="1"/>
  <c r="BR157" i="15" a="1"/>
  <c r="BR157" i="15" s="1"/>
  <c r="BR162" i="15" a="1"/>
  <c r="BR162" i="15" s="1"/>
  <c r="BS236" i="15" a="1"/>
  <c r="BS236" i="15" s="1"/>
  <c r="BS170" i="15" a="1"/>
  <c r="BS170" i="15" s="1"/>
  <c r="BR219" i="15" a="1"/>
  <c r="BR219" i="15" s="1"/>
  <c r="BQ64" i="15" a="1"/>
  <c r="BQ64" i="15" s="1"/>
  <c r="BO203" i="15" a="1"/>
  <c r="BO203" i="15" s="1"/>
  <c r="BQ168" i="15" a="1"/>
  <c r="BQ168" i="15" s="1"/>
  <c r="BR225" i="15" a="1"/>
  <c r="BR225" i="15" s="1"/>
  <c r="BR293" i="15" a="1"/>
  <c r="BR293" i="15" s="1"/>
  <c r="BR291" i="15" a="1"/>
  <c r="BR291" i="15" s="1"/>
  <c r="BO244" i="15" a="1"/>
  <c r="BO244" i="15" s="1"/>
  <c r="BO293" i="15" a="1"/>
  <c r="BO293" i="15" s="1"/>
  <c r="BO273" i="15" a="1"/>
  <c r="BO273" i="15" s="1"/>
  <c r="BQ223" i="15" a="1"/>
  <c r="BQ223" i="15" s="1"/>
  <c r="BO260" i="15" a="1"/>
  <c r="BO260" i="15" s="1"/>
  <c r="BQ77" i="15" a="1"/>
  <c r="BQ77" i="15" s="1"/>
  <c r="BP170" i="15" a="1"/>
  <c r="BP170" i="15" s="1"/>
  <c r="BR299" i="15" a="1"/>
  <c r="BR299" i="15" s="1"/>
  <c r="BP258" i="15" a="1"/>
  <c r="BP258" i="15" s="1"/>
  <c r="BO147" i="15" a="1"/>
  <c r="BO147" i="15" s="1"/>
  <c r="BR64" i="15" a="1"/>
  <c r="BR64" i="15" s="1"/>
  <c r="BO228" i="15" a="1"/>
  <c r="BO228" i="15" s="1"/>
  <c r="BR264" i="15" a="1"/>
  <c r="BR264" i="15" s="1"/>
  <c r="BR218" i="15" a="1"/>
  <c r="BR218" i="15" s="1"/>
  <c r="BP285" i="15" a="1"/>
  <c r="BP285" i="15" s="1"/>
  <c r="BQ198" i="15" a="1"/>
  <c r="BQ198" i="15" s="1"/>
  <c r="BP150" i="15" a="1"/>
  <c r="BP150" i="15" s="1"/>
  <c r="BQ128" i="15" a="1"/>
  <c r="BQ128" i="15" s="1"/>
  <c r="BR140" i="15" a="1"/>
  <c r="BR140" i="15" s="1"/>
  <c r="BQ59" i="15" a="1"/>
  <c r="BQ59" i="15" s="1"/>
  <c r="BR196" i="15" a="1"/>
  <c r="BR196" i="15" s="1"/>
  <c r="BS226" i="15" a="1"/>
  <c r="BS226" i="15" s="1"/>
  <c r="BP149" i="15" a="1"/>
  <c r="BP149" i="15" s="1"/>
  <c r="BR199" i="15" a="1"/>
  <c r="BR199" i="15" s="1"/>
  <c r="BQ235" i="15" a="1"/>
  <c r="BQ235" i="15" s="1"/>
  <c r="BO268" i="15" a="1"/>
  <c r="BO268" i="15" s="1"/>
  <c r="BO275" i="15" a="1"/>
  <c r="BO275" i="15" s="1"/>
  <c r="BR20" i="15" a="1"/>
  <c r="BR20" i="15" s="1"/>
  <c r="BS280" i="15" a="1"/>
  <c r="BS280" i="15" s="1"/>
  <c r="BO31" i="15" a="1"/>
  <c r="BO31" i="15" s="1"/>
  <c r="BQ264" i="15" a="1"/>
  <c r="BQ264" i="15" s="1"/>
  <c r="BP237" i="15" a="1"/>
  <c r="BP237" i="15" s="1"/>
  <c r="BP129" i="15" a="1"/>
  <c r="BP129" i="15" s="1"/>
  <c r="BS255" i="15" a="1"/>
  <c r="BS255" i="15" s="1"/>
  <c r="BQ174" i="15" a="1"/>
  <c r="BQ174" i="15" s="1"/>
  <c r="BO190" i="15" a="1"/>
  <c r="BO190" i="15" s="1"/>
  <c r="BP13" i="15" a="1"/>
  <c r="BP13" i="15" s="1"/>
  <c r="BP16" i="15" s="1"/>
  <c r="BQ279" i="15" a="1"/>
  <c r="BQ279" i="15" s="1"/>
  <c r="BP156" i="15" a="1"/>
  <c r="BP156" i="15" s="1"/>
  <c r="BO208" i="15" a="1"/>
  <c r="BO208" i="15" s="1"/>
  <c r="BP215" i="15" a="1"/>
  <c r="BP215" i="15" s="1"/>
  <c r="BR174" i="15" a="1"/>
  <c r="BR174" i="15" s="1"/>
  <c r="BP256" i="15" a="1"/>
  <c r="BP256" i="15" s="1"/>
  <c r="BQ183" i="15" a="1"/>
  <c r="BQ183" i="15" s="1"/>
  <c r="BR295" i="15" a="1"/>
  <c r="BR295" i="15" s="1"/>
  <c r="BS137" i="15" a="1"/>
  <c r="BS137" i="15" s="1"/>
  <c r="BO261" i="15" a="1"/>
  <c r="BO261" i="15" s="1"/>
  <c r="BO236" i="15" a="1"/>
  <c r="BO236" i="15" s="1"/>
  <c r="BO127" i="15" a="1"/>
  <c r="BO127" i="15" s="1"/>
  <c r="BO126" i="15" a="1"/>
  <c r="BO126" i="15" s="1"/>
  <c r="BQ291" i="15" a="1"/>
  <c r="BQ291" i="15" s="1"/>
  <c r="BQ137" i="15" a="1"/>
  <c r="BQ137" i="15" s="1"/>
  <c r="BP126" i="15" a="1"/>
  <c r="BP126" i="15" s="1"/>
  <c r="BQ138" i="15" a="1"/>
  <c r="BQ138" i="15" s="1"/>
  <c r="BS15" i="15" a="1"/>
  <c r="BS15" i="15" s="1"/>
  <c r="BP59" i="15" a="1"/>
  <c r="BP59" i="15" s="1"/>
  <c r="BO243" i="15" a="1"/>
  <c r="BO243" i="15" s="1"/>
  <c r="BP260" i="15" a="1"/>
  <c r="BP260" i="15" s="1"/>
  <c r="BS204" i="15" a="1"/>
  <c r="BS204" i="15" s="1"/>
  <c r="BR220" i="15" a="1"/>
  <c r="BR220" i="15" s="1"/>
  <c r="BO149" i="15" a="1"/>
  <c r="BO149" i="15" s="1"/>
  <c r="BQ15" i="15" a="1"/>
  <c r="BQ15" i="15" s="1"/>
  <c r="BS31" i="15" a="1"/>
  <c r="BS31" i="15" s="1"/>
  <c r="BP211" i="15" a="1"/>
  <c r="BP211" i="15" s="1"/>
  <c r="BO192" i="15" a="1"/>
  <c r="BO192" i="15" s="1"/>
  <c r="BR169" i="15" a="1"/>
  <c r="BR169" i="15" s="1"/>
  <c r="BR245" i="15" a="1"/>
  <c r="BR245" i="15" s="1"/>
  <c r="BR133" i="15" a="1"/>
  <c r="BR133" i="15" s="1"/>
  <c r="BR205" i="15" a="1"/>
  <c r="BR205" i="15" s="1"/>
  <c r="BS234" i="15" a="1"/>
  <c r="BS234" i="15" s="1"/>
  <c r="BO246" i="15" a="1"/>
  <c r="BO246" i="15" s="1"/>
  <c r="BS136" i="15" a="1"/>
  <c r="BS136" i="15" s="1"/>
  <c r="BR197" i="15" a="1"/>
  <c r="BR197" i="15" s="1"/>
  <c r="BR208" i="15" a="1"/>
  <c r="BR208" i="15" s="1"/>
  <c r="BQ146" i="15" a="1"/>
  <c r="BQ146" i="15" s="1"/>
  <c r="BP284" i="15" a="1"/>
  <c r="BP284" i="15" s="1"/>
  <c r="BQ177" i="15" a="1"/>
  <c r="BQ177" i="15" s="1"/>
  <c r="BQ239" i="15" a="1"/>
  <c r="BQ239" i="15" s="1"/>
  <c r="BO274" i="15" a="1"/>
  <c r="BO274" i="15" s="1"/>
  <c r="BP210" i="15" a="1"/>
  <c r="BP210" i="15" s="1"/>
  <c r="BR305" i="15" a="1"/>
  <c r="BR305" i="15" s="1"/>
  <c r="BR280" i="15" a="1"/>
  <c r="BR280" i="15" s="1"/>
  <c r="BS154" i="15" a="1"/>
  <c r="BS154" i="15" s="1"/>
  <c r="BO20" i="15" a="1"/>
  <c r="BO20" i="15" s="1"/>
  <c r="BR294" i="15" a="1"/>
  <c r="BR294" i="15" s="1"/>
  <c r="BS171" i="15" a="1"/>
  <c r="BS171" i="15" s="1"/>
  <c r="BP275" i="15" a="1"/>
  <c r="BP275" i="15" s="1"/>
  <c r="BO220" i="15" a="1"/>
  <c r="BO220" i="15" s="1"/>
  <c r="BO37" i="15" a="1"/>
  <c r="BO37" i="15" s="1"/>
  <c r="BP161" i="15" a="1"/>
  <c r="BP161" i="15" s="1"/>
  <c r="BQ221" i="15" a="1"/>
  <c r="BQ221" i="15" s="1"/>
  <c r="BR145" i="15" a="1"/>
  <c r="BR145" i="15" s="1"/>
  <c r="BR300" i="15" a="1"/>
  <c r="BR300" i="15" s="1"/>
  <c r="BR138" i="15" a="1"/>
  <c r="BR138" i="15" s="1"/>
  <c r="BS295" i="15" a="1"/>
  <c r="BS295" i="15" s="1"/>
  <c r="BP183" i="15" a="1"/>
  <c r="BP183" i="15" s="1"/>
  <c r="BQ266" i="15" a="1"/>
  <c r="BQ266" i="15" s="1"/>
  <c r="BS211" i="15" a="1"/>
  <c r="BS211" i="15" s="1"/>
  <c r="BR152" i="15" a="1"/>
  <c r="BR152" i="15" s="1"/>
  <c r="BR278" i="15" a="1"/>
  <c r="BR278" i="15" s="1"/>
  <c r="BP293" i="15" a="1"/>
  <c r="BP293" i="15" s="1"/>
  <c r="BO304" i="15" a="1"/>
  <c r="BO304" i="15" s="1"/>
  <c r="BQ173" i="15" a="1"/>
  <c r="BQ173" i="15" s="1"/>
  <c r="BP273" i="15" a="1"/>
  <c r="BP273" i="15" s="1"/>
  <c r="BP166" i="15" a="1"/>
  <c r="BP166" i="15" s="1"/>
  <c r="BQ286" i="15" a="1"/>
  <c r="BQ286" i="15" s="1"/>
  <c r="BP138" i="15" a="1"/>
  <c r="BP138" i="15" s="1"/>
  <c r="BO13" i="15" a="1"/>
  <c r="BO13" i="15" s="1"/>
  <c r="BO19" i="15" a="1"/>
  <c r="BO19" i="15" s="1"/>
  <c r="BQ169" i="15" a="1"/>
  <c r="BQ169" i="15" s="1"/>
  <c r="BR144" i="15" a="1"/>
  <c r="BR144" i="15" s="1"/>
  <c r="BO135" i="15" a="1"/>
  <c r="BO135" i="15" s="1"/>
  <c r="BS223" i="15" a="1"/>
  <c r="BS223" i="15" s="1"/>
  <c r="BS267" i="15" a="1"/>
  <c r="BS267" i="15" s="1"/>
  <c r="BO295" i="15" a="1"/>
  <c r="BO295" i="15" s="1"/>
  <c r="BS228" i="15" a="1"/>
  <c r="BS228" i="15" s="1"/>
  <c r="BS303" i="15" a="1"/>
  <c r="BS303" i="15" s="1"/>
  <c r="BQ295" i="15" a="1"/>
  <c r="BQ295" i="15" s="1"/>
  <c r="BO159" i="15" a="1"/>
  <c r="BO159" i="15" s="1"/>
  <c r="BO256" i="15" a="1"/>
  <c r="BO256" i="15" s="1"/>
  <c r="BP254" i="15" a="1"/>
  <c r="BP254" i="15" s="1"/>
  <c r="BR8" i="15" a="1"/>
  <c r="BR8" i="15" s="1"/>
  <c r="BS269" i="15" a="1"/>
  <c r="BS269" i="15" s="1"/>
  <c r="BR163" i="15" a="1"/>
  <c r="BR163" i="15" s="1"/>
  <c r="BP37" i="15" a="1"/>
  <c r="BP37" i="15" s="1"/>
  <c r="BP292" i="15" a="1"/>
  <c r="BP292" i="15" s="1"/>
  <c r="BP57" i="15" a="1"/>
  <c r="BP57" i="15" s="1"/>
  <c r="BQ231" i="15" a="1"/>
  <c r="BQ231" i="15" s="1"/>
  <c r="BR154" i="15" a="1"/>
  <c r="BR154" i="15" s="1"/>
  <c r="BR270" i="15" a="1"/>
  <c r="BR270" i="15" s="1"/>
  <c r="BO146" i="15" a="1"/>
  <c r="BO146" i="15" s="1"/>
  <c r="BR229" i="15" a="1"/>
  <c r="BR229" i="15" s="1"/>
  <c r="BR132" i="15" a="1"/>
  <c r="BR132" i="15" s="1"/>
  <c r="BO58" i="15" a="1"/>
  <c r="BO58" i="15" s="1"/>
  <c r="BR128" i="15" a="1"/>
  <c r="BR128" i="15" s="1"/>
  <c r="BQ226" i="15" a="1"/>
  <c r="BQ226" i="15" s="1"/>
  <c r="BR243" i="15" a="1"/>
  <c r="BR243" i="15" s="1"/>
  <c r="BS218" i="15" a="1"/>
  <c r="BS218" i="15" s="1"/>
  <c r="BP220" i="15" a="1"/>
  <c r="BP220" i="15" s="1"/>
  <c r="BP141" i="15" a="1"/>
  <c r="BP141" i="15" s="1"/>
  <c r="BR298" i="15" a="1"/>
  <c r="BR298" i="15" s="1"/>
  <c r="BP224" i="15" a="1"/>
  <c r="BP224" i="15" s="1"/>
  <c r="BQ175" i="15" a="1"/>
  <c r="BQ175" i="15" s="1"/>
  <c r="BP135" i="15" a="1"/>
  <c r="BP135" i="15" s="1"/>
  <c r="BR147" i="15" a="1"/>
  <c r="BR147" i="15" s="1"/>
  <c r="BO65" i="15" a="1"/>
  <c r="BO65" i="15" s="1"/>
  <c r="BS195" i="15" a="1"/>
  <c r="BS195" i="15" s="1"/>
  <c r="BQ9" i="15" a="1"/>
  <c r="BQ9" i="15" s="1"/>
  <c r="BO272" i="15" a="1"/>
  <c r="BO272" i="15" s="1"/>
  <c r="BQ303" i="15" a="1"/>
  <c r="BQ303" i="15" s="1"/>
  <c r="BP204" i="15" a="1"/>
  <c r="BP204" i="15" s="1"/>
  <c r="BQ148" i="15" a="1"/>
  <c r="BQ148" i="15" s="1"/>
  <c r="BS173" i="15" a="1"/>
  <c r="BS173" i="15" s="1"/>
  <c r="BP269" i="15" a="1"/>
  <c r="BP269" i="15" s="1"/>
  <c r="BR189" i="15" a="1"/>
  <c r="BR189" i="15" s="1"/>
  <c r="BQ136" i="15" a="1"/>
  <c r="BQ136" i="15" s="1"/>
  <c r="BR158" i="15" a="1"/>
  <c r="BR158" i="15" s="1"/>
  <c r="BS8" i="15" a="1"/>
  <c r="BS8" i="15" s="1"/>
  <c r="BS183" i="15" a="1"/>
  <c r="BS183" i="15" s="1"/>
  <c r="BS13" i="15" a="1"/>
  <c r="BS13" i="15" s="1"/>
  <c r="BO43" i="15" a="1"/>
  <c r="BO43" i="15" s="1"/>
  <c r="BP36" i="15" a="1"/>
  <c r="BP36" i="15" s="1"/>
  <c r="BQ267" i="15" a="1"/>
  <c r="BQ267" i="15" s="1"/>
  <c r="BO263" i="15" a="1"/>
  <c r="BO263" i="15" s="1"/>
  <c r="BO196" i="15" a="1"/>
  <c r="BO196" i="15" s="1"/>
  <c r="BO252" i="15" a="1"/>
  <c r="BO252" i="15" s="1"/>
  <c r="BS276" i="15" a="1"/>
  <c r="BS276" i="15" s="1"/>
  <c r="BO265" i="15" a="1"/>
  <c r="BO265" i="15" s="1"/>
  <c r="BQ152" i="15" a="1"/>
  <c r="BQ152" i="15" s="1"/>
  <c r="BO42" i="15" a="1"/>
  <c r="BO42" i="15" s="1"/>
  <c r="BR172" i="15" a="1"/>
  <c r="BR172" i="15" s="1"/>
  <c r="BS43" i="15" a="1"/>
  <c r="BS43" i="15" s="1"/>
  <c r="BO276" i="15" a="1"/>
  <c r="BO276" i="15" s="1"/>
  <c r="BS129" i="15" a="1"/>
  <c r="BS129" i="15" s="1"/>
  <c r="BQ281" i="15" a="1"/>
  <c r="BQ281" i="15" s="1"/>
  <c r="BO254" i="15" a="1"/>
  <c r="BO254" i="15" s="1"/>
  <c r="BQ208" i="15" a="1"/>
  <c r="BQ208" i="15" s="1"/>
  <c r="BR137" i="15" a="1"/>
  <c r="BR137" i="15" s="1"/>
  <c r="BO286" i="15" a="1"/>
  <c r="BO286" i="15" s="1"/>
  <c r="BS227" i="15" a="1"/>
  <c r="BS227" i="15" s="1"/>
  <c r="BO157" i="15" a="1"/>
  <c r="BO157" i="15" s="1"/>
  <c r="BR310" i="15" a="1"/>
  <c r="BR310" i="15" s="1"/>
  <c r="BP257" i="15" a="1"/>
  <c r="BP257" i="15" s="1"/>
  <c r="BQ181" i="15" a="1"/>
  <c r="BQ181" i="15" s="1"/>
  <c r="BS293" i="15" a="1"/>
  <c r="BS293" i="15" s="1"/>
  <c r="BO242" i="15" a="1"/>
  <c r="BO242" i="15" s="1"/>
  <c r="BQ35" i="15" a="1"/>
  <c r="BQ35" i="15" s="1"/>
  <c r="BO41" i="15" a="1"/>
  <c r="BO41" i="15" s="1"/>
  <c r="BQ299" i="15" a="1"/>
  <c r="BQ299" i="15" s="1"/>
  <c r="BQ20" i="15" a="1"/>
  <c r="BQ20" i="15" s="1"/>
  <c r="BR31" i="15" a="1"/>
  <c r="BR31" i="15" s="1"/>
  <c r="BS157" i="15" a="1"/>
  <c r="BS157" i="15" s="1"/>
  <c r="BQ147" i="15" a="1"/>
  <c r="BQ147" i="15" s="1"/>
  <c r="BR167" i="15" a="1"/>
  <c r="BR167" i="15" s="1"/>
  <c r="BP262" i="15" a="1"/>
  <c r="BP262" i="15" s="1"/>
  <c r="BQ166" i="15" a="1"/>
  <c r="BQ166" i="15" s="1"/>
  <c r="BS215" i="15" a="1"/>
  <c r="BS215" i="15" s="1"/>
  <c r="BP179" i="15" a="1"/>
  <c r="BP179" i="15" s="1"/>
  <c r="BO237" i="15" a="1"/>
  <c r="BO237" i="15" s="1"/>
  <c r="BR283" i="15" a="1"/>
  <c r="BR283" i="15" s="1"/>
  <c r="BP196" i="15" a="1"/>
  <c r="BP196" i="15" s="1"/>
  <c r="BO8" i="15" a="1"/>
  <c r="BO8" i="15" s="1"/>
  <c r="BR232" i="15" a="1"/>
  <c r="BR232" i="15" s="1"/>
  <c r="BQ259" i="15" a="1"/>
  <c r="BQ259" i="15" s="1"/>
  <c r="BQ140" i="15" a="1"/>
  <c r="BQ140" i="15" s="1"/>
  <c r="BS286" i="15" a="1"/>
  <c r="BS286" i="15" s="1"/>
  <c r="BR42" i="15" a="1"/>
  <c r="BR42" i="15" s="1"/>
  <c r="BR41" i="15" a="1"/>
  <c r="BR41" i="15" s="1"/>
  <c r="BR301" i="15" a="1"/>
  <c r="BR301" i="15" s="1"/>
  <c r="BQ296" i="15" a="1"/>
  <c r="BQ296" i="15" s="1"/>
  <c r="BQ13" i="15" a="1"/>
  <c r="BQ13" i="15" s="1"/>
  <c r="BS20" i="15" a="1"/>
  <c r="BS20" i="15" s="1"/>
  <c r="BS145" i="15" a="1"/>
  <c r="BS145" i="15" s="1"/>
  <c r="BP180" i="15" a="1"/>
  <c r="BP180" i="15" s="1"/>
  <c r="BQ229" i="15" a="1"/>
  <c r="BQ229" i="15" s="1"/>
  <c r="BS128" i="15" a="1"/>
  <c r="BS128" i="15" s="1"/>
  <c r="BS41" i="15" a="1"/>
  <c r="BS41" i="15" s="1"/>
  <c r="BQ63" i="15" a="1"/>
  <c r="BQ63" i="15" s="1"/>
  <c r="BQ209" i="15" a="1"/>
  <c r="BQ209" i="15" s="1"/>
  <c r="BS169" i="15" a="1"/>
  <c r="BS169" i="15" s="1"/>
  <c r="BS144" i="15" a="1"/>
  <c r="BS144" i="15" s="1"/>
  <c r="BP279" i="15" a="1"/>
  <c r="BP279" i="15" s="1"/>
  <c r="BO129" i="15" a="1"/>
  <c r="BO129" i="15" s="1"/>
  <c r="BR9" i="15" a="1"/>
  <c r="BR9" i="15" s="1"/>
  <c r="BO15" i="15" a="1"/>
  <c r="BO15" i="15" s="1"/>
  <c r="BS9" i="15" a="1"/>
  <c r="BS9" i="15" s="1"/>
  <c r="BP276" i="15" a="1"/>
  <c r="BP276" i="15" s="1"/>
  <c r="BP278" i="15" a="1"/>
  <c r="BP278" i="15" s="1"/>
  <c r="BQ258" i="15" a="1"/>
  <c r="BQ258" i="15" s="1"/>
  <c r="BQ288" i="15" a="1"/>
  <c r="BQ288" i="15" s="1"/>
  <c r="BR242" i="15" a="1"/>
  <c r="BR242" i="15" s="1"/>
  <c r="BS19" i="15" a="1"/>
  <c r="BS19" i="15" s="1"/>
  <c r="BS205" i="15" a="1"/>
  <c r="BS205" i="15" s="1"/>
  <c r="BQ216" i="15" a="1"/>
  <c r="BQ216" i="15" s="1"/>
  <c r="BP159" i="15" a="1"/>
  <c r="BP159" i="15" s="1"/>
  <c r="BQ212" i="15" a="1"/>
  <c r="BQ212" i="15" s="1"/>
  <c r="BQ131" i="15" a="1"/>
  <c r="BQ131" i="15" s="1"/>
  <c r="BO307" i="15" a="1"/>
  <c r="BO307" i="15" s="1"/>
  <c r="BO169" i="15" a="1"/>
  <c r="BO169" i="15" s="1"/>
  <c r="BP42" i="15" a="1"/>
  <c r="BP42" i="15" s="1"/>
  <c r="BQ57" i="15" a="1"/>
  <c r="BQ57" i="15" s="1"/>
  <c r="BP35" i="15" a="1"/>
  <c r="BP35" i="15" s="1"/>
  <c r="BQ149" i="15" a="1"/>
  <c r="BQ149" i="15" s="1"/>
  <c r="BS222" i="15" a="1"/>
  <c r="BS222" i="15" s="1"/>
  <c r="BP43" i="15" a="1"/>
  <c r="BP43" i="15" s="1"/>
  <c r="BR238" i="15" a="1"/>
  <c r="BR238" i="15" s="1"/>
  <c r="BR190" i="15" a="1"/>
  <c r="BR190" i="15" s="1"/>
  <c r="BS35" i="15" a="1"/>
  <c r="BS35" i="15" s="1"/>
  <c r="BR226" i="15" a="1"/>
  <c r="BR226" i="15" s="1"/>
  <c r="BR207" i="15" a="1"/>
  <c r="BR207" i="15" s="1"/>
  <c r="BP233" i="15" a="1"/>
  <c r="BP233" i="15" s="1"/>
  <c r="BQ125" i="15" a="1"/>
  <c r="BQ125" i="15" s="1"/>
  <c r="BQ227" i="15" a="1"/>
  <c r="BQ227" i="15" s="1"/>
  <c r="BO155" i="15" a="1"/>
  <c r="BO155" i="15" s="1"/>
  <c r="BP131" i="15" a="1"/>
  <c r="BP131" i="15" s="1"/>
  <c r="BS199" i="15" a="1"/>
  <c r="BS199" i="15" s="1"/>
  <c r="BO140" i="15" a="1"/>
  <c r="BO140" i="15" s="1"/>
  <c r="BO151" i="15" a="1"/>
  <c r="BO151" i="15" s="1"/>
  <c r="BS141" i="15" a="1"/>
  <c r="BS141" i="15" s="1"/>
  <c r="BS153" i="15" a="1"/>
  <c r="BS153" i="15" s="1"/>
  <c r="BR175" i="15" a="1"/>
  <c r="BR175" i="15" s="1"/>
  <c r="BS310" i="15" a="1"/>
  <c r="BS310" i="15" s="1"/>
  <c r="BP253" i="15" a="1"/>
  <c r="BP253" i="15" s="1"/>
  <c r="BQ218" i="15" a="1"/>
  <c r="BQ218" i="15" s="1"/>
  <c r="BR309" i="15" a="1"/>
  <c r="BR309" i="15" s="1"/>
  <c r="BP310" i="15" a="1"/>
  <c r="BP310" i="15" s="1"/>
  <c r="BP301" i="15" a="1"/>
  <c r="BP301" i="15" s="1"/>
  <c r="BR135" i="15" a="1"/>
  <c r="BR135" i="15" s="1"/>
  <c r="BQ159" i="15" a="1"/>
  <c r="BQ159" i="15" s="1"/>
  <c r="BQ192" i="15" a="1"/>
  <c r="BQ192" i="15" s="1"/>
  <c r="BS299" i="15" a="1"/>
  <c r="BS299" i="15" s="1"/>
  <c r="BQ155" i="15" a="1"/>
  <c r="BQ155" i="15" s="1"/>
  <c r="BQ271" i="15" a="1"/>
  <c r="BQ271" i="15" s="1"/>
  <c r="BS139" i="15" a="1"/>
  <c r="BS139" i="15" s="1"/>
  <c r="BS260" i="15" a="1"/>
  <c r="BS260" i="15" s="1"/>
  <c r="BO209" i="15" a="1"/>
  <c r="BO209" i="15" s="1"/>
  <c r="BR63" i="15" a="1"/>
  <c r="BR63" i="15" s="1"/>
  <c r="BP152" i="15" a="1"/>
  <c r="BP152" i="15" s="1"/>
  <c r="BR156" i="15" a="1"/>
  <c r="BR156" i="15" s="1"/>
  <c r="BS217" i="15" a="1"/>
  <c r="BS217" i="15" s="1"/>
  <c r="BO166" i="15" a="1"/>
  <c r="BO166" i="15" s="1"/>
  <c r="BS301" i="15" a="1"/>
  <c r="BS301" i="15" s="1"/>
  <c r="BR35" i="15" a="1"/>
  <c r="BR35" i="15" s="1"/>
  <c r="BS172" i="15" a="1"/>
  <c r="BS172" i="15" s="1"/>
  <c r="BQ171" i="15" a="1"/>
  <c r="BQ171" i="15" s="1"/>
  <c r="BO163" i="15" a="1"/>
  <c r="BO163" i="15" s="1"/>
  <c r="BP167" i="15" a="1"/>
  <c r="BP167" i="15" s="1"/>
  <c r="BP214" i="15" a="1"/>
  <c r="BP214" i="15" s="1"/>
  <c r="BR37" i="15" a="1"/>
  <c r="BR37" i="15" s="1"/>
  <c r="BS142" i="15" a="1"/>
  <c r="BS142" i="15" s="1"/>
  <c r="BP9" i="15" a="1"/>
  <c r="BP9" i="15" s="1"/>
  <c r="BH119" i="7"/>
  <c r="BL31" i="84"/>
  <c r="BI222" i="7"/>
  <c r="BI224" i="7"/>
  <c r="BI223" i="7"/>
  <c r="BI221" i="7"/>
  <c r="BB47" i="21"/>
  <c r="BB41" i="21"/>
  <c r="BB44" i="21"/>
  <c r="BB50" i="21"/>
  <c r="BB49" i="21"/>
  <c r="BB43" i="21"/>
  <c r="GB61" i="21"/>
  <c r="GB60" i="21"/>
  <c r="BJ21" i="84"/>
  <c r="AZ51" i="21"/>
  <c r="AZ53" i="21" s="1"/>
  <c r="CA74" i="84"/>
  <c r="BZ56" i="80"/>
  <c r="CA53" i="80"/>
  <c r="BW316" i="7"/>
  <c r="BX269" i="7"/>
  <c r="CB71" i="84" s="1"/>
  <c r="BV318" i="7"/>
  <c r="BZ55" i="80"/>
  <c r="BW273" i="7"/>
  <c r="AV98" i="15"/>
  <c r="BG34" i="7" s="1"/>
  <c r="AV99" i="15"/>
  <c r="BG35" i="7" s="1"/>
  <c r="AW96" i="15"/>
  <c r="BH32" i="7" s="1"/>
  <c r="AX100" i="15"/>
  <c r="BI36" i="7" s="1"/>
  <c r="BW271" i="7"/>
  <c r="BW318" i="7" s="1"/>
  <c r="BN186" i="15"/>
  <c r="BN70" i="15"/>
  <c r="BN26" i="15"/>
  <c r="BN250" i="15"/>
  <c r="BN122" i="15"/>
  <c r="BN48" i="15"/>
  <c r="DO47" i="21"/>
  <c r="GB47" i="21"/>
  <c r="GE7" i="21"/>
  <c r="DQ71" i="21"/>
  <c r="GD71" i="21"/>
  <c r="GE9" i="21"/>
  <c r="DQ70" i="21"/>
  <c r="GD70" i="21"/>
  <c r="GE15" i="21"/>
  <c r="GE73" i="21" s="1"/>
  <c r="DQ73" i="21"/>
  <c r="GE13" i="21"/>
  <c r="GE69" i="21" s="1"/>
  <c r="DQ69" i="21"/>
  <c r="GE16" i="21"/>
  <c r="GE74" i="21" s="1"/>
  <c r="DQ74" i="21"/>
  <c r="GE14" i="21"/>
  <c r="GE72" i="21" s="1"/>
  <c r="DQ72" i="21"/>
  <c r="GD21" i="21"/>
  <c r="DR9" i="21"/>
  <c r="DR13" i="21"/>
  <c r="DR17" i="21"/>
  <c r="GF17" i="21" s="1"/>
  <c r="DR20" i="21"/>
  <c r="GF20" i="21" s="1"/>
  <c r="DR14" i="21"/>
  <c r="DR15" i="21"/>
  <c r="DR18" i="21"/>
  <c r="GF18" i="21" s="1"/>
  <c r="DR12" i="21"/>
  <c r="GF12" i="21" s="1"/>
  <c r="DR10" i="21"/>
  <c r="GF10" i="21" s="1"/>
  <c r="DR16" i="21"/>
  <c r="DR11" i="21"/>
  <c r="GF11" i="21" s="1"/>
  <c r="DR19" i="21"/>
  <c r="GF19" i="21" s="1"/>
  <c r="DR8" i="21"/>
  <c r="GF8" i="21" s="1"/>
  <c r="BE19" i="21"/>
  <c r="BE16" i="21"/>
  <c r="BE74" i="21" s="1"/>
  <c r="BM302" i="7" s="1"/>
  <c r="BE20" i="21"/>
  <c r="BE17" i="21"/>
  <c r="BE13" i="21"/>
  <c r="BE69" i="21" s="1"/>
  <c r="BM303" i="7" s="1"/>
  <c r="BE15" i="21"/>
  <c r="BE73" i="21" s="1"/>
  <c r="BE18" i="21"/>
  <c r="BE10" i="21"/>
  <c r="BE8" i="21"/>
  <c r="BE12" i="21"/>
  <c r="BE14" i="21"/>
  <c r="BE72" i="21" s="1"/>
  <c r="BE9" i="21"/>
  <c r="BE7" i="21"/>
  <c r="BE71" i="21" s="1"/>
  <c r="BE11" i="21"/>
  <c r="BD21" i="21"/>
  <c r="DR7" i="21"/>
  <c r="DS24" i="21"/>
  <c r="GG24" i="21"/>
  <c r="DQ21" i="21"/>
  <c r="DN60" i="21"/>
  <c r="DO42" i="21"/>
  <c r="GC42" i="21" s="1"/>
  <c r="BF5" i="21"/>
  <c r="DS5" i="21"/>
  <c r="BF37" i="21"/>
  <c r="GH37" i="21" s="1"/>
  <c r="DS37" i="21"/>
  <c r="DN61" i="21"/>
  <c r="DO43" i="21"/>
  <c r="GC43" i="21" s="1"/>
  <c r="BF24" i="21"/>
  <c r="BF29" i="22"/>
  <c r="BA60" i="21"/>
  <c r="BA61" i="21"/>
  <c r="BF57" i="22"/>
  <c r="DU10" i="22"/>
  <c r="BG48" i="22"/>
  <c r="BG38" i="22"/>
  <c r="BK148" i="7" s="1"/>
  <c r="BC4" i="6"/>
  <c r="AZ58" i="21"/>
  <c r="BA59" i="21"/>
  <c r="BG345" i="7"/>
  <c r="AZ67" i="21"/>
  <c r="BA57" i="21"/>
  <c r="BK296" i="7"/>
  <c r="BH339" i="7"/>
  <c r="BV319" i="7"/>
  <c r="BV320" i="7"/>
  <c r="BI343" i="7"/>
  <c r="BJ312" i="7"/>
  <c r="BK292" i="7"/>
  <c r="BN362" i="7"/>
  <c r="BN361" i="7"/>
  <c r="BN363" i="7"/>
  <c r="BN366" i="7"/>
  <c r="BR101" i="80" s="1"/>
  <c r="BN365" i="7"/>
  <c r="BR100" i="80" s="1"/>
  <c r="BD59" i="22"/>
  <c r="BF45" i="22"/>
  <c r="DQ40" i="22"/>
  <c r="DQ41" i="22" s="1"/>
  <c r="BE34" i="22"/>
  <c r="BD40" i="22"/>
  <c r="BD41" i="22" s="1"/>
  <c r="DR34" i="22"/>
  <c r="AW97" i="15" s="1"/>
  <c r="BH33" i="7" s="1"/>
  <c r="DT37" i="22"/>
  <c r="BJ125" i="7" s="1"/>
  <c r="DT36" i="22"/>
  <c r="BJ101" i="7" s="1"/>
  <c r="BF55" i="22"/>
  <c r="BB87" i="6"/>
  <c r="BI4" i="22"/>
  <c r="BH3" i="22"/>
  <c r="BH52" i="22"/>
  <c r="DV4" i="22"/>
  <c r="BH43" i="22"/>
  <c r="BH33" i="22"/>
  <c r="BF58" i="22"/>
  <c r="BL4" i="7"/>
  <c r="BL5" i="7"/>
  <c r="BM6" i="7"/>
  <c r="BI153" i="7" l="1"/>
  <c r="BI152" i="7"/>
  <c r="BL36" i="84" s="1"/>
  <c r="DP49" i="21"/>
  <c r="BI344" i="7"/>
  <c r="DR70" i="21"/>
  <c r="AZ63" i="21"/>
  <c r="GH39" i="22"/>
  <c r="AY29" i="6" s="1"/>
  <c r="GC57" i="21"/>
  <c r="BG39" i="22"/>
  <c r="BK172" i="7" s="1"/>
  <c r="BG49" i="22"/>
  <c r="BK170" i="7" s="1"/>
  <c r="BH350" i="7"/>
  <c r="BK96" i="80" s="1"/>
  <c r="BA40" i="21"/>
  <c r="BE54" i="22"/>
  <c r="BE59" i="22" s="1"/>
  <c r="CC40" i="86"/>
  <c r="CC43" i="86" s="1"/>
  <c r="CC55" i="86" s="1"/>
  <c r="BK32" i="84"/>
  <c r="BK33" i="84" s="1"/>
  <c r="BI74" i="7"/>
  <c r="BI84" i="7" s="1"/>
  <c r="BA46" i="21"/>
  <c r="BA68" i="21" s="1"/>
  <c r="DP50" i="21"/>
  <c r="GD50" i="21" s="1"/>
  <c r="GC50" i="21"/>
  <c r="AV216" i="6"/>
  <c r="AW213" i="6" s="1"/>
  <c r="BJ150" i="7"/>
  <c r="BG26" i="22"/>
  <c r="BG27" i="22" s="1"/>
  <c r="GH36" i="22"/>
  <c r="AY26" i="6" s="1"/>
  <c r="AY90" i="6" s="1"/>
  <c r="AY158" i="6" s="1"/>
  <c r="DO41" i="21"/>
  <c r="GC41" i="21" s="1"/>
  <c r="DN59" i="21"/>
  <c r="GB59" i="21"/>
  <c r="BZ18" i="86"/>
  <c r="CA18" i="86" s="1"/>
  <c r="BI342" i="7"/>
  <c r="BA62" i="21"/>
  <c r="AV176" i="6"/>
  <c r="AW173" i="6" s="1"/>
  <c r="AY255" i="6"/>
  <c r="BJ113" i="7" s="1"/>
  <c r="AY276" i="6"/>
  <c r="BJ185" i="7" s="1"/>
  <c r="AY93" i="6"/>
  <c r="AW189" i="6"/>
  <c r="AW195" i="6" s="1"/>
  <c r="AV194" i="6"/>
  <c r="AV196" i="6" s="1"/>
  <c r="AW193" i="6" s="1"/>
  <c r="AX203" i="6"/>
  <c r="AZ210" i="6" s="1"/>
  <c r="AX202" i="6"/>
  <c r="AX209" i="6"/>
  <c r="AX215" i="6" s="1"/>
  <c r="AW214" i="6"/>
  <c r="AY262" i="6"/>
  <c r="BJ137" i="7" s="1"/>
  <c r="AY91" i="6"/>
  <c r="AY178" i="6" s="1"/>
  <c r="AX169" i="6"/>
  <c r="AX175" i="6" s="1"/>
  <c r="AW174" i="6"/>
  <c r="AX255" i="6"/>
  <c r="BI113" i="7" s="1"/>
  <c r="BL27" i="84" s="1"/>
  <c r="AX90" i="6"/>
  <c r="AX158" i="6" s="1"/>
  <c r="AX189" i="6"/>
  <c r="AX195" i="6" s="1"/>
  <c r="AW194" i="6"/>
  <c r="AX183" i="6"/>
  <c r="AZ190" i="6" s="1"/>
  <c r="AX182" i="6"/>
  <c r="AY269" i="6"/>
  <c r="BJ161" i="7" s="1"/>
  <c r="AY92" i="6"/>
  <c r="AY198" i="6" s="1"/>
  <c r="BF56" i="22"/>
  <c r="BJ134" i="7" s="1"/>
  <c r="BI181" i="7"/>
  <c r="DT35" i="22"/>
  <c r="BJ77" i="7" s="1"/>
  <c r="BJ342" i="7" s="1"/>
  <c r="DT29" i="22"/>
  <c r="DT62" i="22" s="1"/>
  <c r="BB39" i="21"/>
  <c r="DP39" i="21" s="1"/>
  <c r="GD39" i="21" s="1"/>
  <c r="GI33" i="22"/>
  <c r="GI22" i="22"/>
  <c r="GI19" i="22"/>
  <c r="GI24" i="22"/>
  <c r="GI21" i="22"/>
  <c r="GI23" i="22"/>
  <c r="GI20" i="22"/>
  <c r="GI16" i="22"/>
  <c r="GI13" i="22"/>
  <c r="GI18" i="22"/>
  <c r="GI25" i="22"/>
  <c r="GI7" i="22"/>
  <c r="GI15" i="22"/>
  <c r="GI6" i="22"/>
  <c r="GI17" i="22"/>
  <c r="GI12" i="22"/>
  <c r="GI8" i="22"/>
  <c r="GI9" i="22"/>
  <c r="GI37" i="22" s="1"/>
  <c r="AZ27" i="6" s="1"/>
  <c r="GI14" i="22"/>
  <c r="GI11" i="22"/>
  <c r="GI10" i="22"/>
  <c r="GI38" i="22" s="1"/>
  <c r="AZ28" i="6" s="1"/>
  <c r="BF53" i="22"/>
  <c r="AY106" i="15" s="1"/>
  <c r="BB45" i="21"/>
  <c r="DP45" i="21" s="1"/>
  <c r="GD45" i="21" s="1"/>
  <c r="BJ102" i="7"/>
  <c r="DQ64" i="22"/>
  <c r="BF258" i="7"/>
  <c r="BF295" i="7" s="1"/>
  <c r="BB42" i="21"/>
  <c r="DP42" i="21" s="1"/>
  <c r="GD42" i="21" s="1"/>
  <c r="BJ79" i="7"/>
  <c r="BJ344" i="7" s="1"/>
  <c r="BS38" i="15"/>
  <c r="GF40" i="22"/>
  <c r="GF41" i="22" s="1"/>
  <c r="BH354" i="7"/>
  <c r="GE40" i="22"/>
  <c r="GE41" i="22" s="1"/>
  <c r="BG354" i="7"/>
  <c r="GE64" i="22"/>
  <c r="GF64" i="22" s="1"/>
  <c r="BQ90" i="15"/>
  <c r="GG35" i="22"/>
  <c r="AX25" i="6" s="1"/>
  <c r="AX248" i="6" s="1"/>
  <c r="BI89" i="7" s="1"/>
  <c r="DU38" i="22"/>
  <c r="BK149" i="7" s="1"/>
  <c r="CF39" i="86"/>
  <c r="BK30" i="7"/>
  <c r="BG30" i="22"/>
  <c r="CD39" i="86"/>
  <c r="CE39" i="86" s="1"/>
  <c r="BJ30" i="7"/>
  <c r="BJ219" i="7" s="1"/>
  <c r="DU26" i="22"/>
  <c r="DU27" i="22" s="1"/>
  <c r="BG37" i="22"/>
  <c r="BK124" i="7" s="1"/>
  <c r="BK127" i="7" s="1"/>
  <c r="BL26" i="84"/>
  <c r="CC17" i="86" s="1"/>
  <c r="GG29" i="22"/>
  <c r="GG62" i="22" s="1"/>
  <c r="GH63" i="22" s="1"/>
  <c r="BG47" i="22"/>
  <c r="BK122" i="7" s="1"/>
  <c r="BK129" i="7" s="1"/>
  <c r="DO57" i="21"/>
  <c r="GH26" i="22"/>
  <c r="DV33" i="22"/>
  <c r="GJ4" i="22"/>
  <c r="BK28" i="84"/>
  <c r="BS44" i="15"/>
  <c r="CB18" i="86"/>
  <c r="BQ60" i="15"/>
  <c r="BS22" i="15"/>
  <c r="BQ66" i="15"/>
  <c r="BH25" i="22"/>
  <c r="BH21" i="22"/>
  <c r="DV21" i="22" s="1"/>
  <c r="BH17" i="22"/>
  <c r="DV17" i="22" s="1"/>
  <c r="BH12" i="22"/>
  <c r="DV12" i="22" s="1"/>
  <c r="BH10" i="22"/>
  <c r="BH48" i="22" s="1"/>
  <c r="BH8" i="22"/>
  <c r="BH46" i="22" s="1"/>
  <c r="BH6" i="22"/>
  <c r="DV6" i="22" s="1"/>
  <c r="BH15" i="22"/>
  <c r="BH24" i="22"/>
  <c r="DV24" i="22" s="1"/>
  <c r="BH23" i="22"/>
  <c r="DV23" i="22" s="1"/>
  <c r="BH20" i="22"/>
  <c r="DV20" i="22" s="1"/>
  <c r="BH18" i="22"/>
  <c r="DV18" i="22" s="1"/>
  <c r="BH14" i="22"/>
  <c r="DV14" i="22" s="1"/>
  <c r="BH22" i="22"/>
  <c r="DV22" i="22" s="1"/>
  <c r="BH16" i="22"/>
  <c r="DV16" i="22" s="1"/>
  <c r="BH11" i="22"/>
  <c r="DV11" i="22" s="1"/>
  <c r="BH7" i="22"/>
  <c r="BH19" i="22"/>
  <c r="DV19" i="22" s="1"/>
  <c r="BH9" i="22"/>
  <c r="BH47" i="22" s="1"/>
  <c r="BL122" i="7" s="1"/>
  <c r="BH13" i="22"/>
  <c r="DV13" i="22" s="1"/>
  <c r="BI143" i="7"/>
  <c r="CA72" i="84"/>
  <c r="CA54" i="80"/>
  <c r="BX270" i="7"/>
  <c r="BW317" i="7"/>
  <c r="BL73" i="80"/>
  <c r="BL32" i="84"/>
  <c r="BL33" i="84" s="1"/>
  <c r="BB48" i="21"/>
  <c r="DP48" i="21" s="1"/>
  <c r="BJ182" i="7"/>
  <c r="BJ181" i="7"/>
  <c r="AY103" i="15"/>
  <c r="AY104" i="15"/>
  <c r="AY101" i="15"/>
  <c r="AY102" i="15"/>
  <c r="BJ110" i="7"/>
  <c r="BJ109" i="7"/>
  <c r="BJ157" i="7"/>
  <c r="BJ158" i="7"/>
  <c r="BJ92" i="80"/>
  <c r="BK176" i="7"/>
  <c r="BK177" i="7"/>
  <c r="BK180" i="7"/>
  <c r="BK179" i="7"/>
  <c r="BK178" i="7"/>
  <c r="CD41" i="86"/>
  <c r="CE41" i="86" s="1"/>
  <c r="BK21" i="80"/>
  <c r="BH347" i="7"/>
  <c r="BK93" i="80" s="1"/>
  <c r="BJ104" i="7"/>
  <c r="BJ107" i="7"/>
  <c r="BJ108" i="7"/>
  <c r="BJ105" i="7"/>
  <c r="BJ106" i="7"/>
  <c r="BH346" i="7"/>
  <c r="BK22" i="80"/>
  <c r="BH349" i="7"/>
  <c r="BK95" i="80" s="1"/>
  <c r="BJ152" i="7"/>
  <c r="BJ153" i="7"/>
  <c r="BJ155" i="7"/>
  <c r="BJ154" i="7"/>
  <c r="BJ156" i="7"/>
  <c r="BJ128" i="7"/>
  <c r="BM31" i="84" s="1"/>
  <c r="BJ130" i="7"/>
  <c r="BJ132" i="7"/>
  <c r="BJ129" i="7"/>
  <c r="BJ131" i="7"/>
  <c r="BJ341" i="7"/>
  <c r="CA75" i="84"/>
  <c r="CA57" i="80"/>
  <c r="BG36" i="22"/>
  <c r="BK100" i="7" s="1"/>
  <c r="BK102" i="7" s="1"/>
  <c r="BG46" i="22"/>
  <c r="DU6" i="22"/>
  <c r="DV25" i="22"/>
  <c r="DV15" i="22"/>
  <c r="DO44" i="21"/>
  <c r="GB44" i="21"/>
  <c r="GB62" i="21" s="1"/>
  <c r="GF9" i="21"/>
  <c r="GG66" i="21"/>
  <c r="GG56" i="21"/>
  <c r="DS66" i="21"/>
  <c r="DS56" i="21"/>
  <c r="GH5" i="21"/>
  <c r="BF56" i="21"/>
  <c r="BF66" i="21"/>
  <c r="BQ16" i="15"/>
  <c r="BO312" i="15"/>
  <c r="CJ56" i="86"/>
  <c r="CH56" i="86"/>
  <c r="BL88" i="80"/>
  <c r="CC32" i="86"/>
  <c r="BJ74" i="7"/>
  <c r="CD40" i="86"/>
  <c r="BK146" i="7"/>
  <c r="CF42" i="86"/>
  <c r="CC20" i="86"/>
  <c r="BZ14" i="86"/>
  <c r="BP60" i="15"/>
  <c r="BS84" i="15"/>
  <c r="BJ321" i="7"/>
  <c r="BM91" i="84" s="1"/>
  <c r="BM86" i="80"/>
  <c r="BM105" i="80"/>
  <c r="BJ91" i="80"/>
  <c r="BQ84" i="15"/>
  <c r="BP66" i="15"/>
  <c r="BR66" i="15"/>
  <c r="BS60" i="15"/>
  <c r="BO90" i="15"/>
  <c r="BR38" i="15"/>
  <c r="BP38" i="15"/>
  <c r="BO44" i="15"/>
  <c r="BO16" i="15"/>
  <c r="BS16" i="15"/>
  <c r="BZ85" i="80"/>
  <c r="BR99" i="80"/>
  <c r="BK175" i="7"/>
  <c r="BK174" i="7"/>
  <c r="BK151" i="7"/>
  <c r="BK150" i="7"/>
  <c r="AZ75" i="21"/>
  <c r="AZ76" i="21" s="1"/>
  <c r="BH304" i="7"/>
  <c r="BK104" i="80" s="1"/>
  <c r="BM301" i="7"/>
  <c r="BM240" i="7"/>
  <c r="BM242" i="7"/>
  <c r="BM241" i="7"/>
  <c r="BR84" i="15"/>
  <c r="BP90" i="15"/>
  <c r="BP248" i="15"/>
  <c r="BO60" i="15"/>
  <c r="BR248" i="15"/>
  <c r="BQ38" i="15"/>
  <c r="BQ248" i="15"/>
  <c r="BR16" i="15"/>
  <c r="BS248" i="15"/>
  <c r="BS66" i="15"/>
  <c r="BO84" i="15"/>
  <c r="BS90" i="15"/>
  <c r="BO248" i="15"/>
  <c r="BO22" i="15"/>
  <c r="BR22" i="15"/>
  <c r="BP312" i="15"/>
  <c r="BP84" i="15"/>
  <c r="BR44" i="15"/>
  <c r="BO38" i="15"/>
  <c r="BS312" i="15"/>
  <c r="BR60" i="15"/>
  <c r="BP44" i="15"/>
  <c r="BR90" i="15"/>
  <c r="BQ312" i="15"/>
  <c r="BQ44" i="15"/>
  <c r="BP22" i="15"/>
  <c r="BO66" i="15"/>
  <c r="BQ22" i="15"/>
  <c r="BR312" i="15"/>
  <c r="BJ223" i="7"/>
  <c r="BM41" i="84"/>
  <c r="BJ224" i="7"/>
  <c r="BJ221" i="7"/>
  <c r="BJ222" i="7"/>
  <c r="BC43" i="21"/>
  <c r="BC49" i="21"/>
  <c r="DQ49" i="21" s="1"/>
  <c r="BC50" i="21"/>
  <c r="BC44" i="21"/>
  <c r="BB46" i="21"/>
  <c r="BB40" i="21"/>
  <c r="BC45" i="21"/>
  <c r="BC39" i="21"/>
  <c r="GC60" i="21"/>
  <c r="CA55" i="80"/>
  <c r="CA73" i="84"/>
  <c r="BK20" i="80"/>
  <c r="BK21" i="84"/>
  <c r="CB53" i="80"/>
  <c r="BX316" i="7"/>
  <c r="BY269" i="7"/>
  <c r="CC71" i="84" s="1"/>
  <c r="CD71" i="84" s="1"/>
  <c r="CB74" i="84"/>
  <c r="CA56" i="80"/>
  <c r="BX273" i="7"/>
  <c r="GC61" i="21"/>
  <c r="AY100" i="15"/>
  <c r="BJ36" i="7" s="1"/>
  <c r="AZ95" i="15"/>
  <c r="AW99" i="15"/>
  <c r="BH35" i="7" s="1"/>
  <c r="AW98" i="15"/>
  <c r="BH34" i="7" s="1"/>
  <c r="AX96" i="15"/>
  <c r="BI32" i="7" s="1"/>
  <c r="BX271" i="7"/>
  <c r="CB73" i="84" s="1"/>
  <c r="GD49" i="21"/>
  <c r="DP47" i="21"/>
  <c r="GC47" i="21"/>
  <c r="DS7" i="21"/>
  <c r="DS71" i="21" s="1"/>
  <c r="DR71" i="21"/>
  <c r="GE21" i="21"/>
  <c r="GE71" i="21"/>
  <c r="DS9" i="21"/>
  <c r="BE70" i="21"/>
  <c r="GE70" i="21"/>
  <c r="GF13" i="21"/>
  <c r="DR69" i="21"/>
  <c r="GF15" i="21"/>
  <c r="GF73" i="21" s="1"/>
  <c r="DR73" i="21"/>
  <c r="GF14" i="21"/>
  <c r="GF72" i="21" s="1"/>
  <c r="DR72" i="21"/>
  <c r="GF16" i="21"/>
  <c r="GF74" i="21" s="1"/>
  <c r="DR74" i="21"/>
  <c r="DS12" i="21"/>
  <c r="GG12" i="21" s="1"/>
  <c r="DS18" i="21"/>
  <c r="GG18" i="21" s="1"/>
  <c r="GW18" i="21" s="1"/>
  <c r="DS15" i="21"/>
  <c r="DS19" i="21"/>
  <c r="GG19" i="21" s="1"/>
  <c r="GW19" i="21" s="1"/>
  <c r="GF7" i="21"/>
  <c r="DS13" i="21"/>
  <c r="DS17" i="21"/>
  <c r="GG17" i="21" s="1"/>
  <c r="GW17" i="21" s="1"/>
  <c r="DS14" i="21"/>
  <c r="DS20" i="21"/>
  <c r="GG20" i="21" s="1"/>
  <c r="GW20" i="21" s="1"/>
  <c r="DS8" i="21"/>
  <c r="GG8" i="21" s="1"/>
  <c r="GW8" i="21" s="1"/>
  <c r="DS10" i="21"/>
  <c r="GG10" i="21" s="1"/>
  <c r="DS11" i="21"/>
  <c r="GG11" i="21" s="1"/>
  <c r="DS16" i="21"/>
  <c r="BF19" i="21"/>
  <c r="BF16" i="21"/>
  <c r="BF74" i="21" s="1"/>
  <c r="BN302" i="7" s="1"/>
  <c r="BF18" i="21"/>
  <c r="BF15" i="21"/>
  <c r="BF73" i="21" s="1"/>
  <c r="BF20" i="21"/>
  <c r="BF17" i="21"/>
  <c r="BF10" i="21"/>
  <c r="BF8" i="21"/>
  <c r="BF12" i="21"/>
  <c r="BF14" i="21"/>
  <c r="BF72" i="21" s="1"/>
  <c r="BF7" i="21"/>
  <c r="BF71" i="21" s="1"/>
  <c r="BF13" i="21"/>
  <c r="BF69" i="21" s="1"/>
  <c r="BN303" i="7" s="1"/>
  <c r="BF11" i="21"/>
  <c r="BF9" i="21"/>
  <c r="BE21" i="21"/>
  <c r="DT24" i="21"/>
  <c r="GH24" i="21"/>
  <c r="DO61" i="21"/>
  <c r="DP43" i="21"/>
  <c r="GD43" i="21" s="1"/>
  <c r="BG5" i="21"/>
  <c r="DT5" i="21"/>
  <c r="BG37" i="21"/>
  <c r="GI37" i="21" s="1"/>
  <c r="DT37" i="21"/>
  <c r="DO60" i="21"/>
  <c r="DR21" i="21"/>
  <c r="BG24" i="21"/>
  <c r="BB61" i="21"/>
  <c r="DV7" i="22"/>
  <c r="BJ4" i="22"/>
  <c r="BG57" i="22"/>
  <c r="BN6" i="7"/>
  <c r="BO6" i="7" s="1"/>
  <c r="BC87" i="6"/>
  <c r="BD4" i="6"/>
  <c r="BB62" i="21"/>
  <c r="BH345" i="7"/>
  <c r="BB59" i="21"/>
  <c r="AZ64" i="21"/>
  <c r="BL292" i="7"/>
  <c r="BK312" i="7"/>
  <c r="BW320" i="7"/>
  <c r="BW319" i="7"/>
  <c r="BL296" i="7"/>
  <c r="BH44" i="22"/>
  <c r="BF50" i="22"/>
  <c r="BF54" i="22"/>
  <c r="DR40" i="22"/>
  <c r="DR41" i="22" s="1"/>
  <c r="BE40" i="22"/>
  <c r="BE41" i="22" s="1"/>
  <c r="DS34" i="22"/>
  <c r="AX97" i="15" s="1"/>
  <c r="BI33" i="7" s="1"/>
  <c r="BF34" i="22"/>
  <c r="DU37" i="22"/>
  <c r="BK125" i="7" s="1"/>
  <c r="DU36" i="22"/>
  <c r="BK101" i="7" s="1"/>
  <c r="BI3" i="22"/>
  <c r="BI52" i="22"/>
  <c r="DW4" i="22"/>
  <c r="GK4" i="22" s="1"/>
  <c r="BI43" i="22"/>
  <c r="BI33" i="22"/>
  <c r="DU39" i="22"/>
  <c r="BK173" i="7" s="1"/>
  <c r="BG53" i="22"/>
  <c r="BG58" i="22"/>
  <c r="BM4" i="7"/>
  <c r="BM5" i="7"/>
  <c r="BI86" i="7" l="1"/>
  <c r="BI351" i="7" s="1"/>
  <c r="BL97" i="80" s="1"/>
  <c r="BJ343" i="7"/>
  <c r="BI85" i="7"/>
  <c r="BI350" i="7" s="1"/>
  <c r="BL96" i="80" s="1"/>
  <c r="BM36" i="84"/>
  <c r="BI167" i="7"/>
  <c r="BL37" i="84"/>
  <c r="BL38" i="84" s="1"/>
  <c r="BA51" i="21"/>
  <c r="BA53" i="21" s="1"/>
  <c r="DS70" i="21"/>
  <c r="BF70" i="21"/>
  <c r="GF70" i="21"/>
  <c r="BA58" i="21"/>
  <c r="BA63" i="21" s="1"/>
  <c r="BA64" i="21" s="1"/>
  <c r="BA67" i="21"/>
  <c r="BI304" i="7" s="1"/>
  <c r="BH26" i="22"/>
  <c r="BH27" i="22" s="1"/>
  <c r="BK126" i="7"/>
  <c r="BJ133" i="7"/>
  <c r="GI36" i="22"/>
  <c r="AZ26" i="6" s="1"/>
  <c r="AZ255" i="6" s="1"/>
  <c r="BK113" i="7" s="1"/>
  <c r="AY105" i="15"/>
  <c r="BG35" i="22"/>
  <c r="BK76" i="7" s="1"/>
  <c r="BG45" i="22"/>
  <c r="BC40" i="21" s="1"/>
  <c r="BI80" i="7"/>
  <c r="BI339" i="7"/>
  <c r="BG29" i="22"/>
  <c r="DO59" i="21"/>
  <c r="BC48" i="21"/>
  <c r="DQ48" i="21" s="1"/>
  <c r="GE48" i="21" s="1"/>
  <c r="GC59" i="21"/>
  <c r="BB57" i="21"/>
  <c r="BG56" i="22"/>
  <c r="BK133" i="7" s="1"/>
  <c r="BI81" i="7"/>
  <c r="DP41" i="21"/>
  <c r="GD41" i="21" s="1"/>
  <c r="BI83" i="7"/>
  <c r="BI348" i="7" s="1"/>
  <c r="BL94" i="80" s="1"/>
  <c r="GI39" i="22"/>
  <c r="AZ29" i="6" s="1"/>
  <c r="AZ93" i="6" s="1"/>
  <c r="BC42" i="21"/>
  <c r="DQ42" i="21" s="1"/>
  <c r="GE42" i="21" s="1"/>
  <c r="BI220" i="7"/>
  <c r="BI225" i="7" s="1"/>
  <c r="BI226" i="7" s="1"/>
  <c r="BI82" i="7"/>
  <c r="AW216" i="6"/>
  <c r="AX213" i="6" s="1"/>
  <c r="DQ50" i="21"/>
  <c r="BH39" i="22"/>
  <c r="BL172" i="7" s="1"/>
  <c r="BL174" i="7" s="1"/>
  <c r="BH49" i="22"/>
  <c r="BL170" i="7" s="1"/>
  <c r="BL177" i="7" s="1"/>
  <c r="BI119" i="7"/>
  <c r="DU35" i="22"/>
  <c r="BK77" i="7" s="1"/>
  <c r="AW176" i="6"/>
  <c r="AX173" i="6" s="1"/>
  <c r="CF41" i="86"/>
  <c r="BH36" i="22"/>
  <c r="BL100" i="7" s="1"/>
  <c r="BL103" i="7" s="1"/>
  <c r="AZ262" i="6"/>
  <c r="BK137" i="7" s="1"/>
  <c r="AZ91" i="6"/>
  <c r="AZ178" i="6" s="1"/>
  <c r="AZ276" i="6"/>
  <c r="BK185" i="7" s="1"/>
  <c r="AY203" i="6"/>
  <c r="BA210" i="6" s="1"/>
  <c r="AY202" i="6"/>
  <c r="AW196" i="6"/>
  <c r="AX193" i="6" s="1"/>
  <c r="AY189" i="6"/>
  <c r="AY195" i="6" s="1"/>
  <c r="AX194" i="6"/>
  <c r="AY183" i="6"/>
  <c r="BA190" i="6" s="1"/>
  <c r="AY182" i="6"/>
  <c r="AY163" i="6"/>
  <c r="BA170" i="6" s="1"/>
  <c r="AY162" i="6"/>
  <c r="AZ269" i="6"/>
  <c r="BK161" i="7" s="1"/>
  <c r="AZ92" i="6"/>
  <c r="AZ198" i="6" s="1"/>
  <c r="AX163" i="6"/>
  <c r="AZ170" i="6" s="1"/>
  <c r="AX162" i="6"/>
  <c r="AY209" i="6"/>
  <c r="AY215" i="6" s="1"/>
  <c r="AX214" i="6"/>
  <c r="DQ45" i="21"/>
  <c r="GE45" i="21" s="1"/>
  <c r="GD57" i="21"/>
  <c r="BK132" i="7"/>
  <c r="BK128" i="7"/>
  <c r="BN31" i="84" s="1"/>
  <c r="BK131" i="7"/>
  <c r="BK130" i="7"/>
  <c r="DP57" i="21"/>
  <c r="DQ39" i="21"/>
  <c r="GE39" i="21" s="1"/>
  <c r="BB67" i="21"/>
  <c r="BJ304" i="7" s="1"/>
  <c r="BM26" i="84"/>
  <c r="CD17" i="86" s="1"/>
  <c r="CE17" i="86" s="1"/>
  <c r="GJ33" i="22"/>
  <c r="GJ24" i="22"/>
  <c r="GJ16" i="22"/>
  <c r="GJ21" i="22"/>
  <c r="GJ18" i="22"/>
  <c r="GJ20" i="22"/>
  <c r="GJ23" i="22"/>
  <c r="GJ13" i="22"/>
  <c r="GJ10" i="22"/>
  <c r="GJ15" i="22"/>
  <c r="GJ14" i="22"/>
  <c r="GJ25" i="22"/>
  <c r="GJ17" i="22"/>
  <c r="GJ12" i="22"/>
  <c r="GJ8" i="22"/>
  <c r="GJ11" i="22"/>
  <c r="GJ9" i="22"/>
  <c r="GJ6" i="22"/>
  <c r="GJ7" i="22"/>
  <c r="GJ22" i="22"/>
  <c r="GJ19" i="22"/>
  <c r="DV8" i="22"/>
  <c r="DV36" i="22" s="1"/>
  <c r="BL101" i="7" s="1"/>
  <c r="DR64" i="22"/>
  <c r="BG258" i="7"/>
  <c r="BG295" i="7" s="1"/>
  <c r="GK33" i="22"/>
  <c r="GK24" i="22"/>
  <c r="GK21" i="22"/>
  <c r="GK23" i="22"/>
  <c r="GK25" i="22"/>
  <c r="GK18" i="22"/>
  <c r="GK15" i="22"/>
  <c r="GK17" i="22"/>
  <c r="GK12" i="22"/>
  <c r="GK19" i="22"/>
  <c r="GK11" i="22"/>
  <c r="GK20" i="22"/>
  <c r="GK13" i="22"/>
  <c r="GK7" i="22"/>
  <c r="GK14" i="22"/>
  <c r="GK9" i="22"/>
  <c r="GK8" i="22"/>
  <c r="GK10" i="22"/>
  <c r="GK6" i="22"/>
  <c r="GK22" i="22"/>
  <c r="GK16" i="22"/>
  <c r="GG40" i="22"/>
  <c r="GG41" i="22" s="1"/>
  <c r="BI354" i="7"/>
  <c r="GG64" i="22"/>
  <c r="CG39" i="86"/>
  <c r="BL30" i="7"/>
  <c r="DU29" i="22"/>
  <c r="DU62" i="22" s="1"/>
  <c r="GH27" i="22"/>
  <c r="GH34" i="22" s="1"/>
  <c r="AY24" i="6" s="1"/>
  <c r="AY241" i="6" s="1"/>
  <c r="GI26" i="22"/>
  <c r="GI27" i="22" s="1"/>
  <c r="GH35" i="22"/>
  <c r="BH38" i="22"/>
  <c r="BL148" i="7" s="1"/>
  <c r="BL151" i="7" s="1"/>
  <c r="GF69" i="21"/>
  <c r="DV10" i="22"/>
  <c r="CC18" i="86"/>
  <c r="BH37" i="22"/>
  <c r="BL124" i="7" s="1"/>
  <c r="BL126" i="7" s="1"/>
  <c r="GG9" i="21"/>
  <c r="BI24" i="22"/>
  <c r="DW24" i="22" s="1"/>
  <c r="BI22" i="22"/>
  <c r="DW22" i="22" s="1"/>
  <c r="BI21" i="22"/>
  <c r="DW21" i="22" s="1"/>
  <c r="BI25" i="22"/>
  <c r="BI23" i="22"/>
  <c r="DW23" i="22" s="1"/>
  <c r="BI20" i="22"/>
  <c r="DW20" i="22" s="1"/>
  <c r="BI12" i="22"/>
  <c r="DW12" i="22" s="1"/>
  <c r="BI15" i="22"/>
  <c r="BI18" i="22"/>
  <c r="DW18" i="22" s="1"/>
  <c r="BI16" i="22"/>
  <c r="DW16" i="22" s="1"/>
  <c r="BI17" i="22"/>
  <c r="DW17" i="22" s="1"/>
  <c r="BI14" i="22"/>
  <c r="DW14" i="22" s="1"/>
  <c r="BI8" i="22"/>
  <c r="BI13" i="22"/>
  <c r="DW13" i="22" s="1"/>
  <c r="BI11" i="22"/>
  <c r="DW11" i="22" s="1"/>
  <c r="GK39" i="22" s="1"/>
  <c r="BB29" i="6" s="1"/>
  <c r="BI10" i="22"/>
  <c r="BI38" i="22" s="1"/>
  <c r="BM148" i="7" s="1"/>
  <c r="BI6" i="22"/>
  <c r="BI44" i="22" s="1"/>
  <c r="BI19" i="22"/>
  <c r="DW19" i="22" s="1"/>
  <c r="BI9" i="22"/>
  <c r="DW9" i="22" s="1"/>
  <c r="BI7" i="22"/>
  <c r="GG7" i="21"/>
  <c r="GW7" i="21" s="1"/>
  <c r="CB72" i="84"/>
  <c r="CB54" i="80"/>
  <c r="BY270" i="7"/>
  <c r="BX317" i="7"/>
  <c r="BB60" i="21"/>
  <c r="GD48" i="21"/>
  <c r="GD60" i="21" s="1"/>
  <c r="BB68" i="21"/>
  <c r="BJ305" i="7" s="1"/>
  <c r="BL28" i="84"/>
  <c r="BG55" i="22"/>
  <c r="BK110" i="7" s="1"/>
  <c r="BC41" i="21"/>
  <c r="DQ41" i="21" s="1"/>
  <c r="GE41" i="21" s="1"/>
  <c r="BJ39" i="7"/>
  <c r="BK158" i="7"/>
  <c r="BK157" i="7"/>
  <c r="BJ86" i="7"/>
  <c r="BJ351" i="7" s="1"/>
  <c r="BJ85" i="7"/>
  <c r="BJ38" i="7"/>
  <c r="BK182" i="7"/>
  <c r="BK181" i="7"/>
  <c r="BK219" i="7"/>
  <c r="AZ102" i="15"/>
  <c r="BK38" i="7" s="1"/>
  <c r="AZ101" i="15"/>
  <c r="BK37" i="7" s="1"/>
  <c r="AZ103" i="15"/>
  <c r="BK39" i="7" s="1"/>
  <c r="AZ104" i="15"/>
  <c r="BK40" i="7" s="1"/>
  <c r="BJ37" i="7"/>
  <c r="BJ42" i="7"/>
  <c r="AZ106" i="15"/>
  <c r="BK42" i="7" s="1"/>
  <c r="AZ105" i="15"/>
  <c r="BK41" i="7" s="1"/>
  <c r="BC47" i="21"/>
  <c r="DQ47" i="21" s="1"/>
  <c r="BK98" i="7"/>
  <c r="BK104" i="7" s="1"/>
  <c r="BJ40" i="7"/>
  <c r="BJ41" i="7"/>
  <c r="BK92" i="80"/>
  <c r="BM73" i="80"/>
  <c r="BJ143" i="7"/>
  <c r="BJ167" i="7"/>
  <c r="BK152" i="7"/>
  <c r="BN36" i="84" s="1"/>
  <c r="BK155" i="7"/>
  <c r="BK154" i="7"/>
  <c r="BK156" i="7"/>
  <c r="BK153" i="7"/>
  <c r="BM27" i="84"/>
  <c r="BI346" i="7"/>
  <c r="BL21" i="80"/>
  <c r="BI347" i="7"/>
  <c r="BL93" i="80" s="1"/>
  <c r="BJ80" i="7"/>
  <c r="BJ81" i="7"/>
  <c r="BJ83" i="7"/>
  <c r="BJ348" i="7" s="1"/>
  <c r="BJ84" i="7"/>
  <c r="BJ82" i="7"/>
  <c r="BM37" i="84"/>
  <c r="BM38" i="84" s="1"/>
  <c r="BL22" i="80"/>
  <c r="BI349" i="7"/>
  <c r="BL95" i="80" s="1"/>
  <c r="BL128" i="7"/>
  <c r="BL131" i="7"/>
  <c r="BL130" i="7"/>
  <c r="BL129" i="7"/>
  <c r="BL132" i="7"/>
  <c r="BM32" i="84"/>
  <c r="BM33" i="84" s="1"/>
  <c r="CB75" i="84"/>
  <c r="CB57" i="80"/>
  <c r="BK103" i="7"/>
  <c r="DV9" i="22"/>
  <c r="DV26" i="22" s="1"/>
  <c r="DV27" i="22" s="1"/>
  <c r="BH30" i="22"/>
  <c r="DW25" i="22"/>
  <c r="DW15" i="22"/>
  <c r="GC44" i="21"/>
  <c r="GC62" i="21" s="1"/>
  <c r="DO62" i="21"/>
  <c r="DP44" i="21"/>
  <c r="DT66" i="21"/>
  <c r="DT56" i="21"/>
  <c r="GI5" i="21"/>
  <c r="BG56" i="21"/>
  <c r="BG66" i="21"/>
  <c r="GH66" i="21"/>
  <c r="GH56" i="21"/>
  <c r="BM88" i="80"/>
  <c r="CD32" i="86"/>
  <c r="CE32" i="86" s="1"/>
  <c r="BJ220" i="7"/>
  <c r="BJ225" i="7" s="1"/>
  <c r="BJ226" i="7" s="1"/>
  <c r="BL98" i="7"/>
  <c r="CG41" i="86"/>
  <c r="CA14" i="86"/>
  <c r="BL146" i="7"/>
  <c r="CD20" i="86"/>
  <c r="CE20" i="86" s="1"/>
  <c r="CB14" i="86"/>
  <c r="CE40" i="86"/>
  <c r="CD43" i="86"/>
  <c r="BK321" i="7"/>
  <c r="BN91" i="84" s="1"/>
  <c r="BN86" i="80"/>
  <c r="BN105" i="80"/>
  <c r="BN306" i="7"/>
  <c r="CA85" i="80"/>
  <c r="BK91" i="80"/>
  <c r="BM306" i="7"/>
  <c r="BM245" i="7"/>
  <c r="BN245" i="7" s="1"/>
  <c r="BN4" i="7"/>
  <c r="BN241" i="7"/>
  <c r="BI305" i="7"/>
  <c r="BN242" i="7"/>
  <c r="BN5" i="7"/>
  <c r="BN301" i="7"/>
  <c r="BN240" i="7"/>
  <c r="BK79" i="7"/>
  <c r="BK78" i="7"/>
  <c r="BK343" i="7" s="1"/>
  <c r="BN41" i="84"/>
  <c r="BK224" i="7"/>
  <c r="BK223" i="7"/>
  <c r="BJ119" i="7"/>
  <c r="BK222" i="7"/>
  <c r="BC46" i="21"/>
  <c r="BD48" i="21"/>
  <c r="BD42" i="21"/>
  <c r="BD39" i="21"/>
  <c r="BD45" i="21"/>
  <c r="BD43" i="21"/>
  <c r="BD49" i="21"/>
  <c r="DR49" i="21" s="1"/>
  <c r="BD47" i="21"/>
  <c r="BD41" i="21"/>
  <c r="GD61" i="21"/>
  <c r="BL20" i="80"/>
  <c r="BL21" i="84"/>
  <c r="AD52" i="84"/>
  <c r="AQ52" i="84"/>
  <c r="BY273" i="7"/>
  <c r="CB56" i="80"/>
  <c r="BY316" i="7"/>
  <c r="CC53" i="80"/>
  <c r="CD53" i="80" s="1"/>
  <c r="BX318" i="7"/>
  <c r="CB55" i="80"/>
  <c r="BB51" i="21"/>
  <c r="BB53" i="21" s="1"/>
  <c r="AY96" i="15"/>
  <c r="BJ32" i="7" s="1"/>
  <c r="AX99" i="15"/>
  <c r="BI35" i="7" s="1"/>
  <c r="AX98" i="15"/>
  <c r="BI34" i="7" s="1"/>
  <c r="BA95" i="15"/>
  <c r="AZ100" i="15"/>
  <c r="BK36" i="7" s="1"/>
  <c r="BY271" i="7"/>
  <c r="GD47" i="21"/>
  <c r="GD59" i="21" s="1"/>
  <c r="GE50" i="21"/>
  <c r="GE49" i="21"/>
  <c r="GF71" i="21"/>
  <c r="GW12" i="21"/>
  <c r="GG16" i="21"/>
  <c r="DS74" i="21"/>
  <c r="GG15" i="21"/>
  <c r="DS73" i="21"/>
  <c r="GG14" i="21"/>
  <c r="DS72" i="21"/>
  <c r="GG13" i="21"/>
  <c r="DS69" i="21"/>
  <c r="GF21" i="21"/>
  <c r="GW11" i="21"/>
  <c r="GW10" i="21"/>
  <c r="DT9" i="21"/>
  <c r="DT14" i="21"/>
  <c r="DT18" i="21"/>
  <c r="GH18" i="21" s="1"/>
  <c r="DT8" i="21"/>
  <c r="GH8" i="21" s="1"/>
  <c r="DT11" i="21"/>
  <c r="GH11" i="21" s="1"/>
  <c r="DT10" i="21"/>
  <c r="GH10" i="21" s="1"/>
  <c r="DT16" i="21"/>
  <c r="DT19" i="21"/>
  <c r="GH19" i="21" s="1"/>
  <c r="DT13" i="21"/>
  <c r="DT17" i="21"/>
  <c r="GH17" i="21" s="1"/>
  <c r="DT12" i="21"/>
  <c r="GH12" i="21" s="1"/>
  <c r="DT20" i="21"/>
  <c r="GH20" i="21" s="1"/>
  <c r="DT15" i="21"/>
  <c r="BG18" i="21"/>
  <c r="BG15" i="21"/>
  <c r="BG73" i="21" s="1"/>
  <c r="BG19" i="21"/>
  <c r="BG7" i="21"/>
  <c r="BG71" i="21" s="1"/>
  <c r="BG12" i="21"/>
  <c r="BG10" i="21"/>
  <c r="BG14" i="21"/>
  <c r="BG72" i="21" s="1"/>
  <c r="BG16" i="21"/>
  <c r="BG74" i="21" s="1"/>
  <c r="BO302" i="7" s="1"/>
  <c r="BG9" i="21"/>
  <c r="BG17" i="21"/>
  <c r="BG13" i="21"/>
  <c r="BG69" i="21" s="1"/>
  <c r="BO303" i="7" s="1"/>
  <c r="BG20" i="21"/>
  <c r="BG8" i="21"/>
  <c r="BG11" i="21"/>
  <c r="BF21" i="21"/>
  <c r="DT7" i="21"/>
  <c r="DT71" i="21" s="1"/>
  <c r="Q52" i="84"/>
  <c r="Q71" i="84"/>
  <c r="Q78" i="84" s="1"/>
  <c r="Q105" i="84" s="1"/>
  <c r="AQ71" i="84"/>
  <c r="AD71" i="84"/>
  <c r="DU24" i="21"/>
  <c r="GI24" i="21"/>
  <c r="DP60" i="21"/>
  <c r="BH5" i="21"/>
  <c r="DU5" i="21"/>
  <c r="DP61" i="21"/>
  <c r="DQ43" i="21"/>
  <c r="GE43" i="21" s="1"/>
  <c r="DS21" i="21"/>
  <c r="BH37" i="21"/>
  <c r="GJ37" i="21" s="1"/>
  <c r="DU37" i="21"/>
  <c r="BH24" i="21"/>
  <c r="BJ33" i="22"/>
  <c r="BK341" i="7"/>
  <c r="BJ43" i="22"/>
  <c r="BJ52" i="22"/>
  <c r="BK4" i="22"/>
  <c r="BK3" i="22" s="1"/>
  <c r="BJ3" i="22"/>
  <c r="BC61" i="21"/>
  <c r="BH56" i="22"/>
  <c r="DX4" i="22"/>
  <c r="BH57" i="22"/>
  <c r="BI48" i="22"/>
  <c r="BE4" i="6"/>
  <c r="BD87" i="6"/>
  <c r="BB58" i="21"/>
  <c r="BK342" i="7"/>
  <c r="BJ339" i="7"/>
  <c r="BI345" i="7"/>
  <c r="BC62" i="21"/>
  <c r="BC57" i="21"/>
  <c r="BO4" i="7"/>
  <c r="BP6" i="7"/>
  <c r="BO5" i="7"/>
  <c r="BL312" i="7"/>
  <c r="BX320" i="7"/>
  <c r="BX319" i="7"/>
  <c r="Q53" i="80"/>
  <c r="Q60" i="80" s="1"/>
  <c r="Q122" i="80" s="1"/>
  <c r="Q34" i="80"/>
  <c r="BF59" i="22"/>
  <c r="BF40" i="22"/>
  <c r="BF41" i="22" s="1"/>
  <c r="DT34" i="22"/>
  <c r="AY97" i="15" s="1"/>
  <c r="BJ33" i="7" s="1"/>
  <c r="BG34" i="22"/>
  <c r="DS40" i="22"/>
  <c r="DS41" i="22" s="1"/>
  <c r="BH45" i="22"/>
  <c r="BH55" i="22"/>
  <c r="DV39" i="22"/>
  <c r="BL173" i="7" s="1"/>
  <c r="BH53" i="22"/>
  <c r="DW33" i="22"/>
  <c r="BG50" i="22" l="1"/>
  <c r="CF40" i="86"/>
  <c r="BK74" i="7"/>
  <c r="BK134" i="7"/>
  <c r="BG54" i="22"/>
  <c r="BH29" i="22"/>
  <c r="BH35" i="22"/>
  <c r="BL76" i="7" s="1"/>
  <c r="BL78" i="7" s="1"/>
  <c r="DP59" i="21"/>
  <c r="BJ350" i="7"/>
  <c r="BM96" i="80" s="1"/>
  <c r="BG70" i="21"/>
  <c r="BO306" i="7" s="1"/>
  <c r="BL104" i="80"/>
  <c r="BA75" i="21"/>
  <c r="BA76" i="21" s="1"/>
  <c r="GG70" i="21"/>
  <c r="GW70" i="21" s="1"/>
  <c r="GJ36" i="22"/>
  <c r="BA26" i="6" s="1"/>
  <c r="BI46" i="22"/>
  <c r="BI26" i="22"/>
  <c r="BI27" i="22" s="1"/>
  <c r="AZ90" i="6"/>
  <c r="AZ158" i="6" s="1"/>
  <c r="AZ162" i="6" s="1"/>
  <c r="BL180" i="7"/>
  <c r="BH58" i="22"/>
  <c r="BL182" i="7" s="1"/>
  <c r="BC60" i="21"/>
  <c r="AX216" i="6"/>
  <c r="AY213" i="6" s="1"/>
  <c r="DR45" i="21"/>
  <c r="GF45" i="21" s="1"/>
  <c r="CF43" i="86"/>
  <c r="CF55" i="86" s="1"/>
  <c r="CG42" i="86"/>
  <c r="BL179" i="7"/>
  <c r="BL178" i="7"/>
  <c r="BD44" i="21"/>
  <c r="BD62" i="21" s="1"/>
  <c r="BL176" i="7"/>
  <c r="BD50" i="21"/>
  <c r="DR50" i="21" s="1"/>
  <c r="GJ39" i="22"/>
  <c r="BA29" i="6" s="1"/>
  <c r="BL175" i="7"/>
  <c r="BL102" i="7"/>
  <c r="GE57" i="21"/>
  <c r="DQ57" i="21"/>
  <c r="DR39" i="21"/>
  <c r="GF39" i="21" s="1"/>
  <c r="GF57" i="21" s="1"/>
  <c r="BA255" i="6"/>
  <c r="BL113" i="7" s="1"/>
  <c r="BA90" i="6"/>
  <c r="BA158" i="6" s="1"/>
  <c r="BB276" i="6"/>
  <c r="BM185" i="7" s="1"/>
  <c r="BB93" i="6"/>
  <c r="BL127" i="7"/>
  <c r="AZ169" i="6"/>
  <c r="AZ175" i="6" s="1"/>
  <c r="AY174" i="6"/>
  <c r="AX196" i="6"/>
  <c r="AY193" i="6" s="1"/>
  <c r="DU8" i="21"/>
  <c r="AZ209" i="6"/>
  <c r="AZ215" i="6" s="1"/>
  <c r="AY214" i="6"/>
  <c r="AZ189" i="6"/>
  <c r="AZ195" i="6" s="1"/>
  <c r="AY194" i="6"/>
  <c r="AY169" i="6"/>
  <c r="AY175" i="6" s="1"/>
  <c r="AX174" i="6"/>
  <c r="AX176" i="6" s="1"/>
  <c r="AY173" i="6" s="1"/>
  <c r="AY25" i="6"/>
  <c r="AY248" i="6" s="1"/>
  <c r="BJ89" i="7" s="1"/>
  <c r="BJ354" i="7" s="1"/>
  <c r="AZ183" i="6"/>
  <c r="BB190" i="6" s="1"/>
  <c r="AZ182" i="6"/>
  <c r="BA276" i="6"/>
  <c r="BL185" i="7" s="1"/>
  <c r="BA93" i="6"/>
  <c r="AZ203" i="6"/>
  <c r="BB210" i="6" s="1"/>
  <c r="AZ202" i="6"/>
  <c r="AZ163" i="6"/>
  <c r="BB170" i="6" s="1"/>
  <c r="BM104" i="80"/>
  <c r="BL150" i="7"/>
  <c r="DW10" i="22"/>
  <c r="DW38" i="22" s="1"/>
  <c r="BM149" i="7" s="1"/>
  <c r="BM28" i="84"/>
  <c r="DS64" i="22"/>
  <c r="BH258" i="7"/>
  <c r="BH295" i="7" s="1"/>
  <c r="DV35" i="22"/>
  <c r="BL77" i="7" s="1"/>
  <c r="DW8" i="22"/>
  <c r="GK36" i="22" s="1"/>
  <c r="BB26" i="6" s="1"/>
  <c r="DV29" i="22"/>
  <c r="DV62" i="22" s="1"/>
  <c r="GH29" i="22"/>
  <c r="GH62" i="22" s="1"/>
  <c r="GI63" i="22" s="1"/>
  <c r="GI35" i="22"/>
  <c r="CH39" i="86"/>
  <c r="CI39" i="86" s="1"/>
  <c r="CJ39" i="86" s="1"/>
  <c r="BM30" i="7"/>
  <c r="GH40" i="22"/>
  <c r="GI29" i="22"/>
  <c r="GI62" i="22" s="1"/>
  <c r="GJ63" i="22" s="1"/>
  <c r="GI34" i="22"/>
  <c r="AZ24" i="6" s="1"/>
  <c r="AZ241" i="6" s="1"/>
  <c r="GK38" i="22"/>
  <c r="BB28" i="6" s="1"/>
  <c r="DV38" i="22"/>
  <c r="BL149" i="7" s="1"/>
  <c r="GJ38" i="22"/>
  <c r="BA28" i="6" s="1"/>
  <c r="GJ26" i="22"/>
  <c r="GJ27" i="22" s="1"/>
  <c r="GJ34" i="22" s="1"/>
  <c r="BA24" i="6" s="1"/>
  <c r="BA241" i="6" s="1"/>
  <c r="DW37" i="22"/>
  <c r="BM125" i="7" s="1"/>
  <c r="GK37" i="22"/>
  <c r="BB27" i="6" s="1"/>
  <c r="DX33" i="22"/>
  <c r="GL4" i="22"/>
  <c r="DW6" i="22"/>
  <c r="DV37" i="22"/>
  <c r="BL125" i="7" s="1"/>
  <c r="GJ37" i="22"/>
  <c r="BA27" i="6" s="1"/>
  <c r="BI37" i="22"/>
  <c r="BM124" i="7" s="1"/>
  <c r="BM127" i="7" s="1"/>
  <c r="BI47" i="22"/>
  <c r="BM122" i="7" s="1"/>
  <c r="BM129" i="7" s="1"/>
  <c r="BN73" i="80"/>
  <c r="GW9" i="21"/>
  <c r="GG71" i="21"/>
  <c r="GW71" i="21" s="1"/>
  <c r="BI36" i="22"/>
  <c r="BM100" i="7" s="1"/>
  <c r="BM102" i="7" s="1"/>
  <c r="DR48" i="21"/>
  <c r="GF48" i="21" s="1"/>
  <c r="DU19" i="21"/>
  <c r="BB75" i="21"/>
  <c r="BB76" i="21" s="1"/>
  <c r="BK108" i="7"/>
  <c r="BK109" i="7"/>
  <c r="BK221" i="7"/>
  <c r="BB63" i="21"/>
  <c r="BB64" i="21" s="1"/>
  <c r="BJ24" i="22"/>
  <c r="DX24" i="22" s="1"/>
  <c r="BJ22" i="22"/>
  <c r="DX22" i="22" s="1"/>
  <c r="BJ25" i="22"/>
  <c r="DX25" i="22" s="1"/>
  <c r="BJ20" i="22"/>
  <c r="DX20" i="22" s="1"/>
  <c r="BJ23" i="22"/>
  <c r="DX23" i="22" s="1"/>
  <c r="BJ15" i="22"/>
  <c r="BJ21" i="22"/>
  <c r="DX21" i="22" s="1"/>
  <c r="BJ18" i="22"/>
  <c r="DX18" i="22" s="1"/>
  <c r="BJ16" i="22"/>
  <c r="BJ19" i="22"/>
  <c r="DX19" i="22" s="1"/>
  <c r="BJ11" i="22"/>
  <c r="DX11" i="22" s="1"/>
  <c r="BJ6" i="22"/>
  <c r="DX6" i="22" s="1"/>
  <c r="BJ9" i="22"/>
  <c r="DX9" i="22" s="1"/>
  <c r="BJ17" i="22"/>
  <c r="DX17" i="22" s="1"/>
  <c r="BJ13" i="22"/>
  <c r="DX13" i="22" s="1"/>
  <c r="BJ7" i="22"/>
  <c r="BJ12" i="22"/>
  <c r="BJ14" i="22"/>
  <c r="DX14" i="22" s="1"/>
  <c r="BJ8" i="22"/>
  <c r="DX8" i="22" s="1"/>
  <c r="BJ10" i="22"/>
  <c r="BJ48" i="22" s="1"/>
  <c r="BN146" i="7" s="1"/>
  <c r="BK25" i="22"/>
  <c r="DY25" i="22" s="1"/>
  <c r="BK23" i="22"/>
  <c r="DY23" i="22" s="1"/>
  <c r="BK24" i="22"/>
  <c r="DY24" i="22" s="1"/>
  <c r="BK22" i="22"/>
  <c r="DY22" i="22" s="1"/>
  <c r="BK18" i="22"/>
  <c r="BK16" i="22"/>
  <c r="DY16" i="22" s="1"/>
  <c r="BK14" i="22"/>
  <c r="DY14" i="22" s="1"/>
  <c r="BK19" i="22"/>
  <c r="BK17" i="22"/>
  <c r="DY17" i="22" s="1"/>
  <c r="BK15" i="22"/>
  <c r="DY15" i="22" s="1"/>
  <c r="BK21" i="22"/>
  <c r="DY21" i="22" s="1"/>
  <c r="BK11" i="22"/>
  <c r="DY11" i="22" s="1"/>
  <c r="BK20" i="22"/>
  <c r="DY20" i="22" s="1"/>
  <c r="BK13" i="22"/>
  <c r="BK8" i="22"/>
  <c r="BK9" i="22"/>
  <c r="DY9" i="22" s="1"/>
  <c r="BK7" i="22"/>
  <c r="DY7" i="22" s="1"/>
  <c r="BK12" i="22"/>
  <c r="DY12" i="22" s="1"/>
  <c r="BK10" i="22"/>
  <c r="BK38" i="22" s="1"/>
  <c r="BO148" i="7" s="1"/>
  <c r="BK6" i="22"/>
  <c r="DY6" i="22" s="1"/>
  <c r="BN32" i="84"/>
  <c r="BN33" i="84" s="1"/>
  <c r="BY317" i="7"/>
  <c r="CC72" i="84"/>
  <c r="CD72" i="84" s="1"/>
  <c r="CC54" i="80"/>
  <c r="CD54" i="80" s="1"/>
  <c r="BK106" i="7"/>
  <c r="BK105" i="7"/>
  <c r="BK107" i="7"/>
  <c r="BK143" i="7"/>
  <c r="BC59" i="21"/>
  <c r="DR41" i="21"/>
  <c r="GF41" i="21" s="1"/>
  <c r="DQ59" i="21"/>
  <c r="BM97" i="80"/>
  <c r="BM94" i="80"/>
  <c r="BL341" i="7"/>
  <c r="BC68" i="21"/>
  <c r="BK305" i="7" s="1"/>
  <c r="BL79" i="7"/>
  <c r="BN26" i="84"/>
  <c r="CF17" i="86" s="1"/>
  <c r="BL157" i="7"/>
  <c r="BL158" i="7"/>
  <c r="BG59" i="22"/>
  <c r="BK86" i="7"/>
  <c r="BK351" i="7" s="1"/>
  <c r="BN97" i="80" s="1"/>
  <c r="BK85" i="7"/>
  <c r="BL109" i="7"/>
  <c r="BL110" i="7"/>
  <c r="BA105" i="15"/>
  <c r="BA106" i="15"/>
  <c r="BL133" i="7"/>
  <c r="BL134" i="7"/>
  <c r="BA101" i="15"/>
  <c r="BA103" i="15"/>
  <c r="BL39" i="7" s="1"/>
  <c r="BA102" i="15"/>
  <c r="BL38" i="7" s="1"/>
  <c r="BA104" i="15"/>
  <c r="BL92" i="80"/>
  <c r="BK344" i="7"/>
  <c r="BK167" i="7"/>
  <c r="BL104" i="7"/>
  <c r="BL107" i="7"/>
  <c r="BL105" i="7"/>
  <c r="BL106" i="7"/>
  <c r="BL108" i="7"/>
  <c r="BM21" i="80"/>
  <c r="BJ347" i="7"/>
  <c r="BM93" i="80" s="1"/>
  <c r="BL152" i="7"/>
  <c r="BL155" i="7"/>
  <c r="BL154" i="7"/>
  <c r="BL156" i="7"/>
  <c r="BL153" i="7"/>
  <c r="BM22" i="80"/>
  <c r="BJ349" i="7"/>
  <c r="BM95" i="80" s="1"/>
  <c r="BK80" i="7"/>
  <c r="BN20" i="80" s="1"/>
  <c r="BK83" i="7"/>
  <c r="BK82" i="7"/>
  <c r="BK84" i="7"/>
  <c r="BK81" i="7"/>
  <c r="BJ346" i="7"/>
  <c r="CD18" i="86"/>
  <c r="CE18" i="86" s="1"/>
  <c r="BN37" i="84"/>
  <c r="BN38" i="84" s="1"/>
  <c r="BY320" i="7"/>
  <c r="CC57" i="80"/>
  <c r="CD57" i="80" s="1"/>
  <c r="BE45" i="21"/>
  <c r="DS45" i="21" s="1"/>
  <c r="GG45" i="21" s="1"/>
  <c r="BE39" i="21"/>
  <c r="BB95" i="15"/>
  <c r="BI30" i="22"/>
  <c r="DW7" i="22"/>
  <c r="BK52" i="22"/>
  <c r="BI39" i="22"/>
  <c r="BM172" i="7" s="1"/>
  <c r="BM174" i="7" s="1"/>
  <c r="BI49" i="22"/>
  <c r="BM170" i="7" s="1"/>
  <c r="DX16" i="22"/>
  <c r="DX15" i="22"/>
  <c r="DX12" i="22"/>
  <c r="DY19" i="22"/>
  <c r="DY13" i="22"/>
  <c r="GD44" i="21"/>
  <c r="GD62" i="21" s="1"/>
  <c r="DP62" i="21"/>
  <c r="DQ44" i="21"/>
  <c r="GI66" i="21"/>
  <c r="GI56" i="21"/>
  <c r="DU66" i="21"/>
  <c r="DU56" i="21"/>
  <c r="GJ5" i="21"/>
  <c r="BH66" i="21"/>
  <c r="BH56" i="21"/>
  <c r="BN88" i="80"/>
  <c r="CF32" i="86"/>
  <c r="BK220" i="7"/>
  <c r="CF20" i="86"/>
  <c r="CC14" i="86"/>
  <c r="CD55" i="86"/>
  <c r="CE43" i="86"/>
  <c r="BL74" i="7"/>
  <c r="CG40" i="86"/>
  <c r="BM146" i="7"/>
  <c r="BM98" i="7"/>
  <c r="BL321" i="7"/>
  <c r="BO73" i="80" s="1"/>
  <c r="BO86" i="80"/>
  <c r="BO105" i="80"/>
  <c r="CB85" i="80"/>
  <c r="BM151" i="7"/>
  <c r="BM150" i="7"/>
  <c r="BL91" i="80"/>
  <c r="BO242" i="7"/>
  <c r="BO301" i="7"/>
  <c r="BO240" i="7"/>
  <c r="BO241" i="7"/>
  <c r="BN292" i="7"/>
  <c r="BM292" i="7"/>
  <c r="BN296" i="7"/>
  <c r="BM296" i="7"/>
  <c r="GE60" i="21"/>
  <c r="BL222" i="7"/>
  <c r="BL221" i="7"/>
  <c r="BL223" i="7"/>
  <c r="BL224" i="7"/>
  <c r="BE43" i="21"/>
  <c r="BE49" i="21"/>
  <c r="DS49" i="21" s="1"/>
  <c r="BD46" i="21"/>
  <c r="BD68" i="21" s="1"/>
  <c r="BL305" i="7" s="1"/>
  <c r="BD40" i="21"/>
  <c r="BE47" i="21"/>
  <c r="BE41" i="21"/>
  <c r="BC51" i="21"/>
  <c r="BC53" i="21" s="1"/>
  <c r="CC75" i="84"/>
  <c r="CD75" i="84" s="1"/>
  <c r="BM20" i="80"/>
  <c r="BM21" i="84"/>
  <c r="CC56" i="80"/>
  <c r="CD56" i="80" s="1"/>
  <c r="CC74" i="84"/>
  <c r="CD74" i="84" s="1"/>
  <c r="BY319" i="7"/>
  <c r="CC55" i="80"/>
  <c r="CD55" i="80" s="1"/>
  <c r="CC73" i="84"/>
  <c r="CD73" i="84" s="1"/>
  <c r="BO292" i="7"/>
  <c r="BY318" i="7"/>
  <c r="GE61" i="21"/>
  <c r="BO296" i="7"/>
  <c r="AZ96" i="15"/>
  <c r="BK32" i="7" s="1"/>
  <c r="BA100" i="15"/>
  <c r="BL36" i="7" s="1"/>
  <c r="BL219" i="7"/>
  <c r="AY99" i="15"/>
  <c r="BJ35" i="7" s="1"/>
  <c r="AY98" i="15"/>
  <c r="BJ34" i="7" s="1"/>
  <c r="DR47" i="21"/>
  <c r="GE47" i="21"/>
  <c r="GE59" i="21" s="1"/>
  <c r="GF49" i="21"/>
  <c r="GF50" i="21"/>
  <c r="GH9" i="21"/>
  <c r="DT70" i="21"/>
  <c r="GW13" i="21"/>
  <c r="GG69" i="21"/>
  <c r="GW69" i="21" s="1"/>
  <c r="GH13" i="21"/>
  <c r="DT69" i="21"/>
  <c r="GW14" i="21"/>
  <c r="GG72" i="21"/>
  <c r="GW72" i="21" s="1"/>
  <c r="GG21" i="21"/>
  <c r="GW15" i="21"/>
  <c r="GG73" i="21"/>
  <c r="GW73" i="21" s="1"/>
  <c r="GH15" i="21"/>
  <c r="GH73" i="21" s="1"/>
  <c r="DT73" i="21"/>
  <c r="GH14" i="21"/>
  <c r="GH72" i="21" s="1"/>
  <c r="DT72" i="21"/>
  <c r="GH16" i="21"/>
  <c r="GH74" i="21" s="1"/>
  <c r="DT74" i="21"/>
  <c r="GW16" i="21"/>
  <c r="GG74" i="21"/>
  <c r="GW74" i="21" s="1"/>
  <c r="DU7" i="21"/>
  <c r="DU71" i="21" s="1"/>
  <c r="DU13" i="21"/>
  <c r="DU9" i="21"/>
  <c r="DU17" i="21"/>
  <c r="GI17" i="21" s="1"/>
  <c r="DU16" i="21"/>
  <c r="DU14" i="21"/>
  <c r="DU15" i="21"/>
  <c r="GH7" i="21"/>
  <c r="GH71" i="21" s="1"/>
  <c r="DU11" i="21"/>
  <c r="GI11" i="21" s="1"/>
  <c r="DU10" i="21"/>
  <c r="GI10" i="21" s="1"/>
  <c r="DU18" i="21"/>
  <c r="GI18" i="21" s="1"/>
  <c r="GI8" i="21"/>
  <c r="DU12" i="21"/>
  <c r="GI12" i="21" s="1"/>
  <c r="DU20" i="21"/>
  <c r="GI20" i="21" s="1"/>
  <c r="GI19" i="21"/>
  <c r="BH18" i="21"/>
  <c r="BH15" i="21"/>
  <c r="BH73" i="21" s="1"/>
  <c r="BH20" i="21"/>
  <c r="BH17" i="21"/>
  <c r="BH19" i="21"/>
  <c r="BH16" i="21"/>
  <c r="BH74" i="21" s="1"/>
  <c r="BP302" i="7" s="1"/>
  <c r="BH12" i="21"/>
  <c r="BH14" i="21"/>
  <c r="BH72" i="21" s="1"/>
  <c r="BH9" i="21"/>
  <c r="BH7" i="21"/>
  <c r="BH11" i="21"/>
  <c r="BH13" i="21"/>
  <c r="BH69" i="21" s="1"/>
  <c r="BP303" i="7" s="1"/>
  <c r="BH8" i="21"/>
  <c r="BH10" i="21"/>
  <c r="BG21" i="21"/>
  <c r="DV24" i="21"/>
  <c r="GJ24" i="21"/>
  <c r="BI37" i="21"/>
  <c r="GK37" i="21" s="1"/>
  <c r="DV37" i="21"/>
  <c r="DT21" i="21"/>
  <c r="DQ61" i="21"/>
  <c r="DR43" i="21"/>
  <c r="GF43" i="21" s="1"/>
  <c r="DQ60" i="21"/>
  <c r="DR42" i="21"/>
  <c r="GF42" i="21" s="1"/>
  <c r="BI5" i="21"/>
  <c r="DV5" i="21"/>
  <c r="BI24" i="21"/>
  <c r="BL4" i="22"/>
  <c r="BL52" i="22" s="1"/>
  <c r="DY4" i="22"/>
  <c r="BK33" i="22"/>
  <c r="BK43" i="22"/>
  <c r="DY18" i="22"/>
  <c r="BD60" i="21"/>
  <c r="DX10" i="22"/>
  <c r="BJ44" i="22"/>
  <c r="BN30" i="7" s="1"/>
  <c r="BI57" i="22"/>
  <c r="BD61" i="21"/>
  <c r="BF4" i="6"/>
  <c r="BE87" i="6"/>
  <c r="BD59" i="21"/>
  <c r="BC58" i="21"/>
  <c r="BL343" i="7"/>
  <c r="BH54" i="22"/>
  <c r="BK339" i="7"/>
  <c r="BJ345" i="7"/>
  <c r="BD57" i="21"/>
  <c r="BC67" i="21"/>
  <c r="BM312" i="7"/>
  <c r="BP5" i="7"/>
  <c r="BP4" i="7"/>
  <c r="BQ6" i="7"/>
  <c r="BH50" i="22"/>
  <c r="BG40" i="22"/>
  <c r="BG41" i="22" s="1"/>
  <c r="DT40" i="22"/>
  <c r="DT41" i="22" s="1"/>
  <c r="DU34" i="22"/>
  <c r="AZ97" i="15" s="1"/>
  <c r="BK33" i="7" s="1"/>
  <c r="BH34" i="22"/>
  <c r="BI45" i="22"/>
  <c r="DW36" i="22"/>
  <c r="BM101" i="7" s="1"/>
  <c r="BI55" i="22"/>
  <c r="DW39" i="22"/>
  <c r="BM173" i="7" s="1"/>
  <c r="BI53" i="22"/>
  <c r="BO245" i="7" l="1"/>
  <c r="DS39" i="21"/>
  <c r="GG39" i="21" s="1"/>
  <c r="GW39" i="21" s="1"/>
  <c r="BK36" i="22"/>
  <c r="BO100" i="7" s="1"/>
  <c r="BI29" i="22"/>
  <c r="CG43" i="86"/>
  <c r="BJ26" i="22"/>
  <c r="BJ27" i="22" s="1"/>
  <c r="BI35" i="22"/>
  <c r="BM76" i="7" s="1"/>
  <c r="BM341" i="7" s="1"/>
  <c r="BH70" i="21"/>
  <c r="AY216" i="6"/>
  <c r="AZ213" i="6" s="1"/>
  <c r="BL181" i="7"/>
  <c r="BO41" i="84"/>
  <c r="DR57" i="21"/>
  <c r="DR44" i="21"/>
  <c r="DR62" i="21" s="1"/>
  <c r="BD67" i="21"/>
  <c r="BL304" i="7" s="1"/>
  <c r="BO104" i="80" s="1"/>
  <c r="BM126" i="7"/>
  <c r="BO31" i="84"/>
  <c r="BI56" i="22"/>
  <c r="BM133" i="7" s="1"/>
  <c r="BE48" i="21"/>
  <c r="DS48" i="21" s="1"/>
  <c r="GG48" i="21" s="1"/>
  <c r="GW48" i="21" s="1"/>
  <c r="BM128" i="7"/>
  <c r="BE42" i="21"/>
  <c r="DS42" i="21" s="1"/>
  <c r="GG42" i="21" s="1"/>
  <c r="BM130" i="7"/>
  <c r="BL344" i="7"/>
  <c r="BM132" i="7"/>
  <c r="BM131" i="7"/>
  <c r="BO36" i="84"/>
  <c r="CH41" i="86"/>
  <c r="CI41" i="86" s="1"/>
  <c r="CJ41" i="86" s="1"/>
  <c r="AY176" i="6"/>
  <c r="AZ173" i="6" s="1"/>
  <c r="BL342" i="7"/>
  <c r="AY196" i="6"/>
  <c r="AZ193" i="6" s="1"/>
  <c r="BA209" i="6"/>
  <c r="BA215" i="6" s="1"/>
  <c r="AZ214" i="6"/>
  <c r="AZ216" i="6" s="1"/>
  <c r="BA213" i="6" s="1"/>
  <c r="BA262" i="6"/>
  <c r="BL137" i="7" s="1"/>
  <c r="BO32" i="84" s="1"/>
  <c r="BO33" i="84" s="1"/>
  <c r="BA91" i="6"/>
  <c r="BA178" i="6" s="1"/>
  <c r="BA269" i="6"/>
  <c r="BL161" i="7" s="1"/>
  <c r="BL167" i="7" s="1"/>
  <c r="BA92" i="6"/>
  <c r="BA198" i="6" s="1"/>
  <c r="AZ25" i="6"/>
  <c r="AZ248" i="6" s="1"/>
  <c r="BK89" i="7" s="1"/>
  <c r="BK354" i="7" s="1"/>
  <c r="BB269" i="6"/>
  <c r="BM161" i="7" s="1"/>
  <c r="BB92" i="6"/>
  <c r="BB198" i="6" s="1"/>
  <c r="BA189" i="6"/>
  <c r="BA195" i="6" s="1"/>
  <c r="AZ194" i="6"/>
  <c r="BB255" i="6"/>
  <c r="BM113" i="7" s="1"/>
  <c r="BB90" i="6"/>
  <c r="BB158" i="6" s="1"/>
  <c r="AZ174" i="6"/>
  <c r="AZ176" i="6" s="1"/>
  <c r="BA173" i="6" s="1"/>
  <c r="BA169" i="6"/>
  <c r="BA175" i="6" s="1"/>
  <c r="BA163" i="6"/>
  <c r="BC170" i="6" s="1"/>
  <c r="BA162" i="6"/>
  <c r="BB262" i="6"/>
  <c r="BM137" i="7" s="1"/>
  <c r="BB91" i="6"/>
  <c r="BB178" i="6" s="1"/>
  <c r="BK46" i="22"/>
  <c r="BO98" i="7" s="1"/>
  <c r="BO106" i="7" s="1"/>
  <c r="GL33" i="22"/>
  <c r="GL18" i="22"/>
  <c r="GL23" i="22"/>
  <c r="GL20" i="22"/>
  <c r="GL22" i="22"/>
  <c r="GL15" i="22"/>
  <c r="GL17" i="22"/>
  <c r="GL12" i="22"/>
  <c r="GL24" i="22"/>
  <c r="GL21" i="22"/>
  <c r="GL25" i="22"/>
  <c r="GL14" i="22"/>
  <c r="GL9" i="22"/>
  <c r="GL37" i="22" s="1"/>
  <c r="BC27" i="6" s="1"/>
  <c r="GL11" i="22"/>
  <c r="GL6" i="22"/>
  <c r="GL10" i="22"/>
  <c r="GL38" i="22" s="1"/>
  <c r="BC28" i="6" s="1"/>
  <c r="GL19" i="22"/>
  <c r="GL7" i="22"/>
  <c r="GL16" i="22"/>
  <c r="GL13" i="22"/>
  <c r="GL8" i="22"/>
  <c r="GL36" i="22" s="1"/>
  <c r="BC26" i="6" s="1"/>
  <c r="DY8" i="22"/>
  <c r="DY36" i="22" s="1"/>
  <c r="BO101" i="7" s="1"/>
  <c r="GH41" i="22"/>
  <c r="DT64" i="22"/>
  <c r="BI258" i="7"/>
  <c r="BI295" i="7" s="1"/>
  <c r="BK350" i="7"/>
  <c r="BN96" i="80" s="1"/>
  <c r="GI40" i="22"/>
  <c r="GI41" i="22" s="1"/>
  <c r="GH64" i="22"/>
  <c r="GI64" i="22" s="1"/>
  <c r="BC63" i="21"/>
  <c r="BC64" i="21" s="1"/>
  <c r="BM103" i="7"/>
  <c r="DY39" i="22"/>
  <c r="BO173" i="7" s="1"/>
  <c r="DX37" i="22"/>
  <c r="BN125" i="7" s="1"/>
  <c r="DX38" i="22"/>
  <c r="BN149" i="7" s="1"/>
  <c r="DW26" i="22"/>
  <c r="DW27" i="22" s="1"/>
  <c r="DY37" i="22"/>
  <c r="BO125" i="7" s="1"/>
  <c r="GJ29" i="22"/>
  <c r="GJ62" i="22" s="1"/>
  <c r="GK63" i="22" s="1"/>
  <c r="DX39" i="22"/>
  <c r="BN173" i="7" s="1"/>
  <c r="GJ35" i="22"/>
  <c r="BA25" i="6" s="1"/>
  <c r="BA248" i="6" s="1"/>
  <c r="BL89" i="7" s="1"/>
  <c r="DX36" i="22"/>
  <c r="BN101" i="7" s="1"/>
  <c r="DY33" i="22"/>
  <c r="GM4" i="22"/>
  <c r="DR59" i="21"/>
  <c r="DS41" i="21"/>
  <c r="GG41" i="21" s="1"/>
  <c r="GW41" i="21" s="1"/>
  <c r="GH69" i="21"/>
  <c r="BK225" i="7"/>
  <c r="BK226" i="7" s="1"/>
  <c r="BE57" i="21"/>
  <c r="BJ37" i="22"/>
  <c r="BN124" i="7" s="1"/>
  <c r="BN126" i="7" s="1"/>
  <c r="BJ47" i="22"/>
  <c r="BN122" i="7" s="1"/>
  <c r="BN132" i="7" s="1"/>
  <c r="BK119" i="7"/>
  <c r="BN27" i="84"/>
  <c r="CF18" i="86" s="1"/>
  <c r="BK348" i="7"/>
  <c r="BN94" i="80" s="1"/>
  <c r="BR95" i="15"/>
  <c r="BL41" i="7"/>
  <c r="BB101" i="15"/>
  <c r="BM37" i="7" s="1"/>
  <c r="BB102" i="15"/>
  <c r="BB103" i="15"/>
  <c r="BM39" i="7" s="1"/>
  <c r="BB104" i="15"/>
  <c r="BM40" i="7" s="1"/>
  <c r="BL40" i="7"/>
  <c r="BM110" i="7"/>
  <c r="BM109" i="7"/>
  <c r="BB100" i="15"/>
  <c r="BM36" i="7" s="1"/>
  <c r="BB106" i="15"/>
  <c r="BB105" i="15"/>
  <c r="BM41" i="7" s="1"/>
  <c r="BM157" i="7"/>
  <c r="BM158" i="7"/>
  <c r="BL37" i="7"/>
  <c r="BH59" i="22"/>
  <c r="BL86" i="7"/>
  <c r="BL351" i="7" s="1"/>
  <c r="BL85" i="7"/>
  <c r="BL42" i="7"/>
  <c r="BM92" i="80"/>
  <c r="BM176" i="7"/>
  <c r="BM177" i="7"/>
  <c r="BM178" i="7"/>
  <c r="BM180" i="7"/>
  <c r="BM179" i="7"/>
  <c r="BL119" i="7"/>
  <c r="BM104" i="7"/>
  <c r="BM107" i="7"/>
  <c r="BM108" i="7"/>
  <c r="BM106" i="7"/>
  <c r="BM105" i="7"/>
  <c r="BN152" i="7"/>
  <c r="BN154" i="7"/>
  <c r="BN156" i="7"/>
  <c r="BN153" i="7"/>
  <c r="BN155" i="7"/>
  <c r="BM152" i="7"/>
  <c r="BP36" i="84" s="1"/>
  <c r="BM154" i="7"/>
  <c r="BM156" i="7"/>
  <c r="BM153" i="7"/>
  <c r="BM155" i="7"/>
  <c r="BK346" i="7"/>
  <c r="BO27" i="84"/>
  <c r="BN22" i="80"/>
  <c r="BK349" i="7"/>
  <c r="BN95" i="80" s="1"/>
  <c r="BL80" i="7"/>
  <c r="BL82" i="7"/>
  <c r="BL81" i="7"/>
  <c r="BL83" i="7"/>
  <c r="BL348" i="7" s="1"/>
  <c r="BO94" i="80" s="1"/>
  <c r="BL84" i="7"/>
  <c r="BN21" i="80"/>
  <c r="BK347" i="7"/>
  <c r="BN93" i="80" s="1"/>
  <c r="BL220" i="7"/>
  <c r="BL225" i="7" s="1"/>
  <c r="BL226" i="7" s="1"/>
  <c r="BI58" i="22"/>
  <c r="CH42" i="86"/>
  <c r="CI42" i="86" s="1"/>
  <c r="CJ42" i="86" s="1"/>
  <c r="BE50" i="21"/>
  <c r="DS50" i="21" s="1"/>
  <c r="BE44" i="21"/>
  <c r="DS44" i="21" s="1"/>
  <c r="GF60" i="21"/>
  <c r="BM175" i="7"/>
  <c r="BY30" i="22"/>
  <c r="BJ34" i="22"/>
  <c r="BC96" i="15" s="1"/>
  <c r="BN32" i="7" s="1"/>
  <c r="BM4" i="22"/>
  <c r="BM52" i="22" s="1"/>
  <c r="BK26" i="22"/>
  <c r="BK27" i="22" s="1"/>
  <c r="BK34" i="22" s="1"/>
  <c r="BD96" i="15" s="1"/>
  <c r="BO32" i="7" s="1"/>
  <c r="BJ38" i="22"/>
  <c r="BN148" i="7" s="1"/>
  <c r="BN151" i="7" s="1"/>
  <c r="BJ46" i="22"/>
  <c r="BN98" i="7" s="1"/>
  <c r="BJ36" i="22"/>
  <c r="BN100" i="7" s="1"/>
  <c r="BN102" i="7" s="1"/>
  <c r="BJ30" i="22"/>
  <c r="DX7" i="22"/>
  <c r="DQ62" i="21"/>
  <c r="GE44" i="21"/>
  <c r="GE62" i="21" s="1"/>
  <c r="BK49" i="22"/>
  <c r="BO170" i="7" s="1"/>
  <c r="BJ49" i="22"/>
  <c r="BN170" i="7" s="1"/>
  <c r="BJ39" i="22"/>
  <c r="BN172" i="7" s="1"/>
  <c r="BN175" i="7" s="1"/>
  <c r="DV56" i="21"/>
  <c r="DV66" i="21"/>
  <c r="GK5" i="21"/>
  <c r="BI66" i="21"/>
  <c r="BI56" i="21"/>
  <c r="GJ66" i="21"/>
  <c r="GJ56" i="21"/>
  <c r="BL3" i="22"/>
  <c r="BL43" i="22"/>
  <c r="BL33" i="22"/>
  <c r="BO91" i="84"/>
  <c r="BO88" i="80"/>
  <c r="CG32" i="86"/>
  <c r="CG55" i="86"/>
  <c r="BM74" i="7"/>
  <c r="CH40" i="86"/>
  <c r="CD14" i="86"/>
  <c r="BM321" i="7"/>
  <c r="BP91" i="84" s="1"/>
  <c r="BP105" i="80"/>
  <c r="BQ105" i="80" s="1"/>
  <c r="BP86" i="80"/>
  <c r="CH32" i="86" s="1"/>
  <c r="CC85" i="80"/>
  <c r="BO102" i="7"/>
  <c r="BO103" i="7"/>
  <c r="BK44" i="22"/>
  <c r="DY10" i="22"/>
  <c r="DY26" i="22" s="1"/>
  <c r="DY27" i="22" s="1"/>
  <c r="DY34" i="22" s="1"/>
  <c r="BD97" i="15" s="1"/>
  <c r="BO33" i="7" s="1"/>
  <c r="BO150" i="7"/>
  <c r="BO151" i="7"/>
  <c r="BM91" i="80"/>
  <c r="BP241" i="7"/>
  <c r="BC75" i="21"/>
  <c r="BC76" i="21" s="1"/>
  <c r="BK304" i="7"/>
  <c r="BN104" i="80" s="1"/>
  <c r="BP301" i="7"/>
  <c r="BP240" i="7"/>
  <c r="BP242" i="7"/>
  <c r="BM78" i="7"/>
  <c r="BK48" i="22"/>
  <c r="BO146" i="7" s="1"/>
  <c r="BM222" i="7"/>
  <c r="CD222" i="7" s="1"/>
  <c r="CD122" i="7"/>
  <c r="BM221" i="7"/>
  <c r="CD221" i="7" s="1"/>
  <c r="CD98" i="7"/>
  <c r="BM224" i="7"/>
  <c r="CD224" i="7" s="1"/>
  <c r="CD170" i="7"/>
  <c r="BM223" i="7"/>
  <c r="CD223" i="7" s="1"/>
  <c r="CD146" i="7"/>
  <c r="CD30" i="7"/>
  <c r="BM219" i="7"/>
  <c r="CD219" i="7" s="1"/>
  <c r="BO26" i="84"/>
  <c r="BF45" i="21"/>
  <c r="DT45" i="21" s="1"/>
  <c r="GH45" i="21" s="1"/>
  <c r="BF39" i="21"/>
  <c r="BE46" i="21"/>
  <c r="BE40" i="21"/>
  <c r="BF49" i="21"/>
  <c r="DT49" i="21" s="1"/>
  <c r="BF43" i="21"/>
  <c r="BN21" i="84"/>
  <c r="BK47" i="22"/>
  <c r="BO122" i="7" s="1"/>
  <c r="DZ4" i="22"/>
  <c r="BK37" i="22"/>
  <c r="BO124" i="7" s="1"/>
  <c r="GF61" i="21"/>
  <c r="BD51" i="21"/>
  <c r="BD53" i="21" s="1"/>
  <c r="BC95" i="15"/>
  <c r="BP292" i="7"/>
  <c r="BA96" i="15"/>
  <c r="BL32" i="7" s="1"/>
  <c r="BP296" i="7"/>
  <c r="BJ57" i="22"/>
  <c r="AZ99" i="15"/>
  <c r="BK35" i="7" s="1"/>
  <c r="AZ98" i="15"/>
  <c r="BK34" i="7" s="1"/>
  <c r="GW45" i="21"/>
  <c r="GG49" i="21"/>
  <c r="GW49" i="21" s="1"/>
  <c r="DS47" i="21"/>
  <c r="GF47" i="21"/>
  <c r="GF59" i="21" s="1"/>
  <c r="DV7" i="21"/>
  <c r="DV71" i="21" s="1"/>
  <c r="BH71" i="21"/>
  <c r="BP306" i="7" s="1"/>
  <c r="GI7" i="21"/>
  <c r="GW21" i="21"/>
  <c r="GI9" i="21"/>
  <c r="DU70" i="21"/>
  <c r="GH70" i="21"/>
  <c r="GI15" i="21"/>
  <c r="GI73" i="21" s="1"/>
  <c r="DU73" i="21"/>
  <c r="GI14" i="21"/>
  <c r="GI72" i="21" s="1"/>
  <c r="DU72" i="21"/>
  <c r="GI13" i="21"/>
  <c r="DU69" i="21"/>
  <c r="GI16" i="21"/>
  <c r="GI74" i="21" s="1"/>
  <c r="DU74" i="21"/>
  <c r="GH21" i="21"/>
  <c r="DV14" i="21"/>
  <c r="DV15" i="21"/>
  <c r="DV12" i="21"/>
  <c r="GJ12" i="21" s="1"/>
  <c r="DV18" i="21"/>
  <c r="GJ18" i="21" s="1"/>
  <c r="DV13" i="21"/>
  <c r="DV16" i="21"/>
  <c r="DV19" i="21"/>
  <c r="GJ19" i="21" s="1"/>
  <c r="DV8" i="21"/>
  <c r="GJ8" i="21" s="1"/>
  <c r="DV11" i="21"/>
  <c r="GJ11" i="21" s="1"/>
  <c r="DV17" i="21"/>
  <c r="GJ17" i="21" s="1"/>
  <c r="DV9" i="21"/>
  <c r="DV20" i="21"/>
  <c r="GJ20" i="21" s="1"/>
  <c r="DV10" i="21"/>
  <c r="GJ10" i="21" s="1"/>
  <c r="BI18" i="21"/>
  <c r="BI15" i="21"/>
  <c r="BI73" i="21" s="1"/>
  <c r="BI20" i="21"/>
  <c r="BI17" i="21"/>
  <c r="BI19" i="21"/>
  <c r="BI16" i="21"/>
  <c r="BI74" i="21" s="1"/>
  <c r="BQ302" i="7" s="1"/>
  <c r="BI9" i="21"/>
  <c r="BI7" i="21"/>
  <c r="BI71" i="21" s="1"/>
  <c r="BI11" i="21"/>
  <c r="BI13" i="21"/>
  <c r="BI8" i="21"/>
  <c r="BI12" i="21"/>
  <c r="BI14" i="21"/>
  <c r="BI72" i="21" s="1"/>
  <c r="BI10" i="21"/>
  <c r="BH21" i="21"/>
  <c r="DW24" i="21"/>
  <c r="GK24" i="21"/>
  <c r="BJ5" i="21"/>
  <c r="DW5" i="21"/>
  <c r="DR60" i="21"/>
  <c r="BJ37" i="21"/>
  <c r="GL37" i="21" s="1"/>
  <c r="DW37" i="21"/>
  <c r="DR61" i="21"/>
  <c r="DS43" i="21"/>
  <c r="GG43" i="21" s="1"/>
  <c r="DU21" i="21"/>
  <c r="BJ24" i="21"/>
  <c r="BK39" i="22"/>
  <c r="BO172" i="7" s="1"/>
  <c r="BK30" i="22"/>
  <c r="BJ29" i="22"/>
  <c r="BJ45" i="22"/>
  <c r="BN74" i="7" s="1"/>
  <c r="BJ35" i="22"/>
  <c r="BN76" i="7" s="1"/>
  <c r="EA4" i="22"/>
  <c r="BJ53" i="22"/>
  <c r="BE61" i="21"/>
  <c r="BG4" i="6"/>
  <c r="BF87" i="6"/>
  <c r="BM3" i="22"/>
  <c r="BN4" i="22"/>
  <c r="BE59" i="21"/>
  <c r="BD58" i="21"/>
  <c r="BD63" i="21" s="1"/>
  <c r="BL339" i="7"/>
  <c r="BK345" i="7"/>
  <c r="BR6" i="7"/>
  <c r="BQ5" i="7"/>
  <c r="BQ4" i="7"/>
  <c r="BN312" i="7"/>
  <c r="BI50" i="22"/>
  <c r="BI54" i="22"/>
  <c r="DU40" i="22"/>
  <c r="DU41" i="22" s="1"/>
  <c r="BH40" i="22"/>
  <c r="BH41" i="22" s="1"/>
  <c r="DV34" i="22"/>
  <c r="BA97" i="15" s="1"/>
  <c r="BL33" i="7" s="1"/>
  <c r="BI34" i="22"/>
  <c r="GG57" i="21" l="1"/>
  <c r="GW57" i="21" s="1"/>
  <c r="DS57" i="21"/>
  <c r="DT39" i="21"/>
  <c r="GH39" i="21" s="1"/>
  <c r="GF44" i="21"/>
  <c r="GF62" i="21" s="1"/>
  <c r="BM79" i="7"/>
  <c r="CG20" i="86"/>
  <c r="BL350" i="7"/>
  <c r="DW35" i="22"/>
  <c r="BD75" i="21"/>
  <c r="BI70" i="21"/>
  <c r="BQ306" i="7" s="1"/>
  <c r="GJ7" i="21"/>
  <c r="BM343" i="7"/>
  <c r="BM134" i="7"/>
  <c r="BE60" i="21"/>
  <c r="GL39" i="22"/>
  <c r="BC29" i="6" s="1"/>
  <c r="BC93" i="6" s="1"/>
  <c r="BC218" i="6" s="1"/>
  <c r="BC222" i="6" s="1"/>
  <c r="DS59" i="21"/>
  <c r="AZ196" i="6"/>
  <c r="BA193" i="6" s="1"/>
  <c r="BO105" i="7"/>
  <c r="BO104" i="7"/>
  <c r="BS26" i="84" s="1"/>
  <c r="BL143" i="7"/>
  <c r="BC98" i="15"/>
  <c r="BN34" i="7" s="1"/>
  <c r="BN127" i="7"/>
  <c r="BO37" i="84"/>
  <c r="BO38" i="84" s="1"/>
  <c r="BO108" i="7"/>
  <c r="BO107" i="7"/>
  <c r="BC269" i="6"/>
  <c r="BN161" i="7" s="1"/>
  <c r="BC92" i="6"/>
  <c r="BC198" i="6" s="1"/>
  <c r="BC202" i="6" s="1"/>
  <c r="BB163" i="6"/>
  <c r="BD170" i="6" s="1"/>
  <c r="BB162" i="6"/>
  <c r="BA203" i="6"/>
  <c r="BC210" i="6" s="1"/>
  <c r="BA202" i="6"/>
  <c r="BC276" i="6"/>
  <c r="BN185" i="7" s="1"/>
  <c r="BB183" i="6"/>
  <c r="BD190" i="6" s="1"/>
  <c r="BB182" i="6"/>
  <c r="BA183" i="6"/>
  <c r="BC190" i="6" s="1"/>
  <c r="BA182" i="6"/>
  <c r="BC255" i="6"/>
  <c r="BN113" i="7" s="1"/>
  <c r="BC90" i="6"/>
  <c r="BC158" i="6" s="1"/>
  <c r="BC162" i="6" s="1"/>
  <c r="BC262" i="6"/>
  <c r="BN137" i="7" s="1"/>
  <c r="BC91" i="6"/>
  <c r="BC178" i="6" s="1"/>
  <c r="BC182" i="6" s="1"/>
  <c r="BB169" i="6"/>
  <c r="BB175" i="6" s="1"/>
  <c r="BA174" i="6"/>
  <c r="BA176" i="6" s="1"/>
  <c r="BB173" i="6" s="1"/>
  <c r="BB203" i="6"/>
  <c r="BD210" i="6" s="1"/>
  <c r="BB202" i="6"/>
  <c r="GM33" i="22"/>
  <c r="GM23" i="22"/>
  <c r="GM20" i="22"/>
  <c r="GM25" i="22"/>
  <c r="GM17" i="22"/>
  <c r="GM19" i="22"/>
  <c r="GM18" i="22"/>
  <c r="GM12" i="22"/>
  <c r="GM24" i="22"/>
  <c r="GM21" i="22"/>
  <c r="GM14" i="22"/>
  <c r="GM22" i="22"/>
  <c r="GM16" i="22"/>
  <c r="GM13" i="22"/>
  <c r="GM9" i="22"/>
  <c r="GM37" i="22" s="1"/>
  <c r="BD27" i="6" s="1"/>
  <c r="GM11" i="22"/>
  <c r="GM7" i="22"/>
  <c r="GM6" i="22"/>
  <c r="GM15" i="22"/>
  <c r="GM10" i="22"/>
  <c r="GM38" i="22" s="1"/>
  <c r="BD28" i="6" s="1"/>
  <c r="GM8" i="22"/>
  <c r="GM36" i="22" s="1"/>
  <c r="BD26" i="6" s="1"/>
  <c r="BC99" i="15"/>
  <c r="BN35" i="7" s="1"/>
  <c r="DU64" i="22"/>
  <c r="BJ258" i="7"/>
  <c r="BJ295" i="7" s="1"/>
  <c r="GJ40" i="22"/>
  <c r="GJ41" i="22" s="1"/>
  <c r="BL354" i="7"/>
  <c r="GJ64" i="22"/>
  <c r="GK26" i="22"/>
  <c r="GK27" i="22" s="1"/>
  <c r="GK34" i="22" s="1"/>
  <c r="BB24" i="6" s="1"/>
  <c r="BB241" i="6" s="1"/>
  <c r="DY38" i="22"/>
  <c r="BO149" i="7" s="1"/>
  <c r="BD95" i="15"/>
  <c r="BD103" i="15" s="1"/>
  <c r="BO39" i="7" s="1"/>
  <c r="BO30" i="7"/>
  <c r="BO219" i="7" s="1"/>
  <c r="DZ33" i="22"/>
  <c r="GN4" i="22"/>
  <c r="DX26" i="22"/>
  <c r="DX27" i="22" s="1"/>
  <c r="DX34" i="22" s="1"/>
  <c r="BC97" i="15" s="1"/>
  <c r="BN33" i="7" s="1"/>
  <c r="EA33" i="22"/>
  <c r="GO4" i="22"/>
  <c r="DW29" i="22"/>
  <c r="DW62" i="22" s="1"/>
  <c r="DX63" i="22" s="1"/>
  <c r="BN130" i="7"/>
  <c r="BJ56" i="22"/>
  <c r="BN134" i="7" s="1"/>
  <c r="BN131" i="7"/>
  <c r="BN129" i="7"/>
  <c r="BF42" i="21"/>
  <c r="DT42" i="21" s="1"/>
  <c r="GH42" i="21" s="1"/>
  <c r="BN128" i="7"/>
  <c r="BF48" i="21"/>
  <c r="DT48" i="21" s="1"/>
  <c r="CG18" i="86"/>
  <c r="GI69" i="21"/>
  <c r="BI69" i="21"/>
  <c r="BQ303" i="7" s="1"/>
  <c r="BN28" i="84"/>
  <c r="DW20" i="21"/>
  <c r="BK45" i="22"/>
  <c r="BO74" i="7" s="1"/>
  <c r="BO80" i="7" s="1"/>
  <c r="BM25" i="22"/>
  <c r="EA25" i="22" s="1"/>
  <c r="BM23" i="22"/>
  <c r="EA23" i="22" s="1"/>
  <c r="BM20" i="22"/>
  <c r="EA20" i="22" s="1"/>
  <c r="BM24" i="22"/>
  <c r="EA24" i="22" s="1"/>
  <c r="BM22" i="22"/>
  <c r="EA22" i="22" s="1"/>
  <c r="BM21" i="22"/>
  <c r="EA21" i="22" s="1"/>
  <c r="BM19" i="22"/>
  <c r="EA19" i="22" s="1"/>
  <c r="BM13" i="22"/>
  <c r="EA13" i="22" s="1"/>
  <c r="BM11" i="22"/>
  <c r="EA11" i="22" s="1"/>
  <c r="BM16" i="22"/>
  <c r="EA16" i="22" s="1"/>
  <c r="BM17" i="22"/>
  <c r="EA17" i="22" s="1"/>
  <c r="BM18" i="22"/>
  <c r="EA18" i="22" s="1"/>
  <c r="BM15" i="22"/>
  <c r="EA15" i="22" s="1"/>
  <c r="BM9" i="22"/>
  <c r="BM37" i="22" s="1"/>
  <c r="BQ124" i="7" s="1"/>
  <c r="BM14" i="22"/>
  <c r="EA14" i="22" s="1"/>
  <c r="BM12" i="22"/>
  <c r="EA12" i="22" s="1"/>
  <c r="BM7" i="22"/>
  <c r="EA7" i="22" s="1"/>
  <c r="BM10" i="22"/>
  <c r="EA10" i="22" s="1"/>
  <c r="BM6" i="22"/>
  <c r="BM44" i="22" s="1"/>
  <c r="BQ30" i="7" s="1"/>
  <c r="BM8" i="22"/>
  <c r="BM33" i="22"/>
  <c r="BE62" i="21"/>
  <c r="BL22" i="22"/>
  <c r="DZ22" i="22" s="1"/>
  <c r="BL24" i="22"/>
  <c r="DZ24" i="22" s="1"/>
  <c r="BL18" i="22"/>
  <c r="DZ18" i="22" s="1"/>
  <c r="BL20" i="22"/>
  <c r="DZ20" i="22" s="1"/>
  <c r="BL13" i="22"/>
  <c r="DZ13" i="22" s="1"/>
  <c r="BL11" i="22"/>
  <c r="BL9" i="22"/>
  <c r="DZ9" i="22" s="1"/>
  <c r="BL7" i="22"/>
  <c r="BL23" i="22"/>
  <c r="DZ23" i="22" s="1"/>
  <c r="BL16" i="22"/>
  <c r="DZ16" i="22" s="1"/>
  <c r="BL25" i="22"/>
  <c r="DZ25" i="22" s="1"/>
  <c r="BL19" i="22"/>
  <c r="DZ19" i="22" s="1"/>
  <c r="BL14" i="22"/>
  <c r="DZ14" i="22" s="1"/>
  <c r="BL21" i="22"/>
  <c r="DZ21" i="22" s="1"/>
  <c r="BL15" i="22"/>
  <c r="DZ15" i="22" s="1"/>
  <c r="BL8" i="22"/>
  <c r="BL6" i="22"/>
  <c r="BL17" i="22"/>
  <c r="DZ17" i="22" s="1"/>
  <c r="BL12" i="22"/>
  <c r="DZ12" i="22" s="1"/>
  <c r="BL10" i="22"/>
  <c r="BM43" i="22"/>
  <c r="BO96" i="80"/>
  <c r="BM143" i="7"/>
  <c r="BP32" i="84"/>
  <c r="BQ32" i="84" s="1"/>
  <c r="GG50" i="21"/>
  <c r="GW50" i="21" s="1"/>
  <c r="BN158" i="7"/>
  <c r="BN157" i="7"/>
  <c r="BM182" i="7"/>
  <c r="BM181" i="7"/>
  <c r="BN219" i="7"/>
  <c r="BC103" i="15"/>
  <c r="BC101" i="15"/>
  <c r="BC104" i="15"/>
  <c r="BC102" i="15"/>
  <c r="BO97" i="80"/>
  <c r="BM42" i="7"/>
  <c r="BM85" i="7"/>
  <c r="BM86" i="7"/>
  <c r="BC105" i="15"/>
  <c r="BN41" i="7" s="1"/>
  <c r="BC106" i="15"/>
  <c r="BP41" i="84"/>
  <c r="BQ41" i="84" s="1"/>
  <c r="BM38" i="7"/>
  <c r="BM167" i="7"/>
  <c r="BM119" i="7"/>
  <c r="BN92" i="80"/>
  <c r="BN176" i="7"/>
  <c r="BN177" i="7"/>
  <c r="BN180" i="7"/>
  <c r="BN178" i="7"/>
  <c r="BN179" i="7"/>
  <c r="BO176" i="7"/>
  <c r="BO178" i="7"/>
  <c r="BO177" i="7"/>
  <c r="BO180" i="7"/>
  <c r="BO179" i="7"/>
  <c r="GI21" i="21"/>
  <c r="BE68" i="21"/>
  <c r="BM305" i="7" s="1"/>
  <c r="BQ91" i="84"/>
  <c r="DS62" i="21"/>
  <c r="BF44" i="21"/>
  <c r="DT44" i="21" s="1"/>
  <c r="GH44" i="21" s="1"/>
  <c r="BN104" i="7"/>
  <c r="BN106" i="7"/>
  <c r="BN108" i="7"/>
  <c r="BN107" i="7"/>
  <c r="BN105" i="7"/>
  <c r="CD74" i="7"/>
  <c r="CD339" i="7" s="1"/>
  <c r="BM81" i="7"/>
  <c r="BM84" i="7"/>
  <c r="BM82" i="7"/>
  <c r="BM83" i="7"/>
  <c r="BM348" i="7" s="1"/>
  <c r="BP94" i="80" s="1"/>
  <c r="BQ94" i="80" s="1"/>
  <c r="BO22" i="80"/>
  <c r="BL349" i="7"/>
  <c r="BO95" i="80" s="1"/>
  <c r="BN80" i="7"/>
  <c r="BN84" i="7"/>
  <c r="BN82" i="7"/>
  <c r="BN83" i="7"/>
  <c r="BN81" i="7"/>
  <c r="BP37" i="84"/>
  <c r="BO152" i="7"/>
  <c r="BO154" i="7"/>
  <c r="BO156" i="7"/>
  <c r="BO153" i="7"/>
  <c r="BO155" i="7"/>
  <c r="BL346" i="7"/>
  <c r="BO128" i="7"/>
  <c r="BO132" i="7"/>
  <c r="BO129" i="7"/>
  <c r="BO130" i="7"/>
  <c r="BO131" i="7"/>
  <c r="BO21" i="80"/>
  <c r="BL347" i="7"/>
  <c r="BO93" i="80" s="1"/>
  <c r="BP27" i="84"/>
  <c r="BM344" i="7"/>
  <c r="BN150" i="7"/>
  <c r="BN174" i="7"/>
  <c r="BN103" i="7"/>
  <c r="BK35" i="22"/>
  <c r="BO76" i="7" s="1"/>
  <c r="BO78" i="7" s="1"/>
  <c r="BK29" i="22"/>
  <c r="BF41" i="21"/>
  <c r="DT41" i="21" s="1"/>
  <c r="GH41" i="21" s="1"/>
  <c r="BG41" i="21"/>
  <c r="BF47" i="21"/>
  <c r="DT47" i="21" s="1"/>
  <c r="BG47" i="21"/>
  <c r="BJ55" i="22"/>
  <c r="BF50" i="21"/>
  <c r="DT50" i="21" s="1"/>
  <c r="BK58" i="22"/>
  <c r="BK55" i="22"/>
  <c r="BJ58" i="22"/>
  <c r="BG50" i="21"/>
  <c r="BG44" i="21"/>
  <c r="GG44" i="21"/>
  <c r="GW44" i="21" s="1"/>
  <c r="GK66" i="21"/>
  <c r="GK56" i="21"/>
  <c r="GL5" i="21"/>
  <c r="BJ66" i="21"/>
  <c r="BJ56" i="21"/>
  <c r="DW56" i="21"/>
  <c r="DW66" i="21"/>
  <c r="BP73" i="80"/>
  <c r="BQ73" i="80" s="1"/>
  <c r="CI32" i="86"/>
  <c r="CJ32" i="86" s="1"/>
  <c r="BK57" i="22"/>
  <c r="BM220" i="7"/>
  <c r="BM225" i="7" s="1"/>
  <c r="BM226" i="7" s="1"/>
  <c r="CI40" i="86"/>
  <c r="CJ40" i="86" s="1"/>
  <c r="CJ43" i="86" s="1"/>
  <c r="CJ55" i="86" s="1"/>
  <c r="CH43" i="86"/>
  <c r="CF14" i="86"/>
  <c r="BM80" i="7"/>
  <c r="BM345" i="7" s="1"/>
  <c r="BO28" i="84"/>
  <c r="CG17" i="86"/>
  <c r="CE14" i="86"/>
  <c r="BG49" i="21"/>
  <c r="DU49" i="21" s="1"/>
  <c r="BK56" i="22"/>
  <c r="BQ36" i="84"/>
  <c r="BP88" i="80"/>
  <c r="BQ86" i="80"/>
  <c r="BQ88" i="80" s="1"/>
  <c r="BN321" i="7"/>
  <c r="BR91" i="84" s="1"/>
  <c r="BR86" i="80"/>
  <c r="BR105" i="80"/>
  <c r="CD85" i="80"/>
  <c r="BK53" i="22"/>
  <c r="BN91" i="80"/>
  <c r="BG39" i="21"/>
  <c r="DU39" i="21" s="1"/>
  <c r="GI39" i="21" s="1"/>
  <c r="BO126" i="7"/>
  <c r="BO127" i="7"/>
  <c r="BG45" i="21"/>
  <c r="DU45" i="21" s="1"/>
  <c r="GI45" i="21" s="1"/>
  <c r="BO175" i="7"/>
  <c r="BO174" i="7"/>
  <c r="BG43" i="21"/>
  <c r="BQ301" i="7"/>
  <c r="BQ240" i="7"/>
  <c r="BQ241" i="7"/>
  <c r="BP245" i="7"/>
  <c r="BN78" i="7"/>
  <c r="BN79" i="7"/>
  <c r="BM77" i="7"/>
  <c r="BN224" i="7"/>
  <c r="BO221" i="7"/>
  <c r="BN221" i="7"/>
  <c r="BO222" i="7"/>
  <c r="BN222" i="7"/>
  <c r="BN223" i="7"/>
  <c r="BO223" i="7"/>
  <c r="BO224" i="7"/>
  <c r="BF46" i="21"/>
  <c r="BF40" i="21"/>
  <c r="BG48" i="21"/>
  <c r="BG42" i="21"/>
  <c r="BO20" i="80"/>
  <c r="BO21" i="84"/>
  <c r="BP26" i="84"/>
  <c r="BP31" i="84"/>
  <c r="BD98" i="15"/>
  <c r="BO34" i="7" s="1"/>
  <c r="BD99" i="15"/>
  <c r="BO35" i="7" s="1"/>
  <c r="BQ292" i="7"/>
  <c r="BE51" i="21"/>
  <c r="BE53" i="21" s="1"/>
  <c r="BQ296" i="7"/>
  <c r="BJ54" i="22"/>
  <c r="BB96" i="15"/>
  <c r="BM32" i="7" s="1"/>
  <c r="BJ50" i="22"/>
  <c r="BJ40" i="22"/>
  <c r="BJ41" i="22" s="1"/>
  <c r="BA99" i="15"/>
  <c r="BL35" i="7" s="1"/>
  <c r="BA98" i="15"/>
  <c r="BL34" i="7" s="1"/>
  <c r="BC100" i="15"/>
  <c r="GW42" i="21"/>
  <c r="GG60" i="21"/>
  <c r="GW60" i="21" s="1"/>
  <c r="GG47" i="21"/>
  <c r="GH49" i="21"/>
  <c r="GW43" i="21"/>
  <c r="GG61" i="21"/>
  <c r="GW61" i="21" s="1"/>
  <c r="GH57" i="21"/>
  <c r="GJ71" i="21"/>
  <c r="GI71" i="21"/>
  <c r="GJ9" i="21"/>
  <c r="DV70" i="21"/>
  <c r="GI70" i="21"/>
  <c r="GJ15" i="21"/>
  <c r="GJ73" i="21" s="1"/>
  <c r="DV73" i="21"/>
  <c r="GJ14" i="21"/>
  <c r="GJ72" i="21" s="1"/>
  <c r="DV72" i="21"/>
  <c r="GJ16" i="21"/>
  <c r="GJ74" i="21" s="1"/>
  <c r="DV74" i="21"/>
  <c r="GJ13" i="21"/>
  <c r="DV69" i="21"/>
  <c r="GK20" i="21"/>
  <c r="DW8" i="21"/>
  <c r="GK8" i="21" s="1"/>
  <c r="DW16" i="21"/>
  <c r="DW13" i="21"/>
  <c r="DW19" i="21"/>
  <c r="GK19" i="21" s="1"/>
  <c r="DW11" i="21"/>
  <c r="GK11" i="21" s="1"/>
  <c r="DW17" i="21"/>
  <c r="GK17" i="21" s="1"/>
  <c r="DW10" i="21"/>
  <c r="GK10" i="21" s="1"/>
  <c r="DW9" i="21"/>
  <c r="DW14" i="21"/>
  <c r="DW15" i="21"/>
  <c r="DW12" i="21"/>
  <c r="GK12" i="21" s="1"/>
  <c r="DW18" i="21"/>
  <c r="GK18" i="21" s="1"/>
  <c r="BI21" i="21"/>
  <c r="DW7" i="21"/>
  <c r="BJ20" i="21"/>
  <c r="BJ17" i="21"/>
  <c r="BJ14" i="21"/>
  <c r="BJ18" i="21"/>
  <c r="BJ7" i="21"/>
  <c r="BJ71" i="21" s="1"/>
  <c r="BJ11" i="21"/>
  <c r="BJ9" i="21"/>
  <c r="BJ16" i="21"/>
  <c r="BJ13" i="21"/>
  <c r="BJ69" i="21" s="1"/>
  <c r="BR303" i="7" s="1"/>
  <c r="BJ19" i="21"/>
  <c r="BJ8" i="21"/>
  <c r="DX8" i="21" s="1"/>
  <c r="BJ12" i="21"/>
  <c r="BJ15" i="21"/>
  <c r="BJ73" i="21" s="1"/>
  <c r="BJ10" i="21"/>
  <c r="DX24" i="21"/>
  <c r="GL24" i="21"/>
  <c r="DT57" i="21"/>
  <c r="DV21" i="21"/>
  <c r="DS60" i="21"/>
  <c r="DS61" i="21"/>
  <c r="DT43" i="21"/>
  <c r="GH43" i="21" s="1"/>
  <c r="BK5" i="21"/>
  <c r="DX5" i="21"/>
  <c r="BK37" i="21"/>
  <c r="GM37" i="21" s="1"/>
  <c r="DX37" i="21"/>
  <c r="BK24" i="21"/>
  <c r="DY35" i="22"/>
  <c r="BO77" i="7" s="1"/>
  <c r="DY29" i="22"/>
  <c r="DY62" i="22" s="1"/>
  <c r="EB4" i="22"/>
  <c r="BG87" i="6"/>
  <c r="BH4" i="6"/>
  <c r="BD76" i="21"/>
  <c r="BD64" i="21"/>
  <c r="BO4" i="22"/>
  <c r="BN3" i="22"/>
  <c r="BN52" i="22"/>
  <c r="BN43" i="22"/>
  <c r="BN33" i="22"/>
  <c r="BM339" i="7"/>
  <c r="BL345" i="7"/>
  <c r="BE58" i="21"/>
  <c r="BE67" i="21"/>
  <c r="BR4" i="7"/>
  <c r="BS6" i="7"/>
  <c r="BR5" i="7"/>
  <c r="BO312" i="7"/>
  <c r="BI59" i="22"/>
  <c r="DW34" i="22"/>
  <c r="BB97" i="15" s="1"/>
  <c r="BM33" i="7" s="1"/>
  <c r="DV40" i="22"/>
  <c r="DV41" i="22" s="1"/>
  <c r="BI40" i="22"/>
  <c r="BI41" i="22" s="1"/>
  <c r="BQ245" i="7" l="1"/>
  <c r="BM36" i="22"/>
  <c r="BQ100" i="7" s="1"/>
  <c r="BJ70" i="21"/>
  <c r="GM26" i="22"/>
  <c r="GM27" i="22" s="1"/>
  <c r="BL26" i="22"/>
  <c r="BL27" i="22" s="1"/>
  <c r="BL39" i="22"/>
  <c r="BP172" i="7" s="1"/>
  <c r="BP174" i="7" s="1"/>
  <c r="GM39" i="22"/>
  <c r="BD29" i="6" s="1"/>
  <c r="BD93" i="6" s="1"/>
  <c r="BD218" i="6" s="1"/>
  <c r="BD222" i="6" s="1"/>
  <c r="BQ37" i="84"/>
  <c r="BQ38" i="84" s="1"/>
  <c r="BR31" i="84"/>
  <c r="BD102" i="15"/>
  <c r="BO38" i="7" s="1"/>
  <c r="GM34" i="22"/>
  <c r="BD24" i="6" s="1"/>
  <c r="BD241" i="6" s="1"/>
  <c r="BM39" i="22"/>
  <c r="BQ172" i="7" s="1"/>
  <c r="BQ175" i="7" s="1"/>
  <c r="BB209" i="6"/>
  <c r="BB215" i="6" s="1"/>
  <c r="BA214" i="6"/>
  <c r="BA216" i="6" s="1"/>
  <c r="BB213" i="6" s="1"/>
  <c r="BO82" i="7"/>
  <c r="BS21" i="80" s="1"/>
  <c r="BD276" i="6"/>
  <c r="BO185" i="7" s="1"/>
  <c r="BC209" i="6"/>
  <c r="BC215" i="6" s="1"/>
  <c r="BB214" i="6"/>
  <c r="BB189" i="6"/>
  <c r="BB195" i="6" s="1"/>
  <c r="BA194" i="6"/>
  <c r="BA196" i="6" s="1"/>
  <c r="BB193" i="6" s="1"/>
  <c r="BD262" i="6"/>
  <c r="BO137" i="7" s="1"/>
  <c r="BD91" i="6"/>
  <c r="BD178" i="6" s="1"/>
  <c r="BD182" i="6" s="1"/>
  <c r="BC169" i="6"/>
  <c r="BC175" i="6" s="1"/>
  <c r="BB174" i="6"/>
  <c r="BC189" i="6"/>
  <c r="BC195" i="6" s="1"/>
  <c r="BB194" i="6"/>
  <c r="BD255" i="6"/>
  <c r="BO113" i="7" s="1"/>
  <c r="BD90" i="6"/>
  <c r="BD158" i="6" s="1"/>
  <c r="BD162" i="6" s="1"/>
  <c r="BD209" i="6"/>
  <c r="BD215" i="6" s="1"/>
  <c r="BC214" i="6"/>
  <c r="GM35" i="22"/>
  <c r="BD25" i="6" s="1"/>
  <c r="BD248" i="6" s="1"/>
  <c r="BO89" i="7" s="1"/>
  <c r="BD269" i="6"/>
  <c r="BO161" i="7" s="1"/>
  <c r="BD92" i="6"/>
  <c r="BD198" i="6" s="1"/>
  <c r="BD202" i="6" s="1"/>
  <c r="BD189" i="6"/>
  <c r="BD195" i="6" s="1"/>
  <c r="BC194" i="6"/>
  <c r="BD229" i="6"/>
  <c r="BC234" i="6"/>
  <c r="BD169" i="6"/>
  <c r="BD175" i="6" s="1"/>
  <c r="BC174" i="6"/>
  <c r="BB176" i="6"/>
  <c r="BC173" i="6" s="1"/>
  <c r="BS36" i="84"/>
  <c r="BD101" i="15"/>
  <c r="BO37" i="7" s="1"/>
  <c r="BD104" i="15"/>
  <c r="BO40" i="7" s="1"/>
  <c r="BD100" i="15"/>
  <c r="BO36" i="7" s="1"/>
  <c r="GK29" i="22"/>
  <c r="GK62" i="22" s="1"/>
  <c r="GL63" i="22" s="1"/>
  <c r="BM26" i="22"/>
  <c r="BM27" i="22" s="1"/>
  <c r="BM34" i="22" s="1"/>
  <c r="BF96" i="15" s="1"/>
  <c r="BQ32" i="7" s="1"/>
  <c r="DV64" i="22"/>
  <c r="BK258" i="7"/>
  <c r="BK295" i="7" s="1"/>
  <c r="GO33" i="22"/>
  <c r="GO25" i="22"/>
  <c r="GO17" i="22"/>
  <c r="GO22" i="22"/>
  <c r="GO19" i="22"/>
  <c r="GO21" i="22"/>
  <c r="GO24" i="22"/>
  <c r="GO14" i="22"/>
  <c r="GO11" i="22"/>
  <c r="GO15" i="22"/>
  <c r="GO23" i="22"/>
  <c r="GO16" i="22"/>
  <c r="GO8" i="22"/>
  <c r="GO13" i="22"/>
  <c r="GO9" i="22"/>
  <c r="GO7" i="22"/>
  <c r="GO18" i="22"/>
  <c r="GO6" i="22"/>
  <c r="GO12" i="22"/>
  <c r="GO10" i="22"/>
  <c r="GO38" i="22" s="1"/>
  <c r="BF28" i="6" s="1"/>
  <c r="GO20" i="22"/>
  <c r="DZ7" i="22"/>
  <c r="DX35" i="22"/>
  <c r="BN77" i="7" s="1"/>
  <c r="BR21" i="84" s="1"/>
  <c r="BQ242" i="7"/>
  <c r="BR242" i="7" s="1"/>
  <c r="BN133" i="7"/>
  <c r="BR32" i="84" s="1"/>
  <c r="BR33" i="84" s="1"/>
  <c r="DX29" i="22"/>
  <c r="DX62" i="22" s="1"/>
  <c r="GN33" i="22"/>
  <c r="GN23" i="22"/>
  <c r="GN20" i="22"/>
  <c r="GN25" i="22"/>
  <c r="GN22" i="22"/>
  <c r="GN24" i="22"/>
  <c r="GN21" i="22"/>
  <c r="GN17" i="22"/>
  <c r="GN14" i="22"/>
  <c r="GN11" i="22"/>
  <c r="GN10" i="22"/>
  <c r="GN18" i="22"/>
  <c r="GN6" i="22"/>
  <c r="GN16" i="22"/>
  <c r="GN8" i="22"/>
  <c r="GN19" i="22"/>
  <c r="GN7" i="22"/>
  <c r="GN13" i="22"/>
  <c r="GN9" i="22"/>
  <c r="GN37" i="22" s="1"/>
  <c r="BE27" i="6" s="1"/>
  <c r="GN15" i="22"/>
  <c r="GN12" i="22"/>
  <c r="GM29" i="22"/>
  <c r="GM62" i="22" s="1"/>
  <c r="GN63" i="22" s="1"/>
  <c r="EA38" i="22"/>
  <c r="BQ149" i="7" s="1"/>
  <c r="GH48" i="21"/>
  <c r="GH60" i="21" s="1"/>
  <c r="GL26" i="22"/>
  <c r="GL27" i="22" s="1"/>
  <c r="GL34" i="22" s="1"/>
  <c r="BC24" i="6" s="1"/>
  <c r="BC241" i="6" s="1"/>
  <c r="GK35" i="22"/>
  <c r="BB25" i="6" s="1"/>
  <c r="BB248" i="6" s="1"/>
  <c r="BM89" i="7" s="1"/>
  <c r="EB33" i="22"/>
  <c r="GP4" i="22"/>
  <c r="EA6" i="22"/>
  <c r="EA39" i="22" s="1"/>
  <c r="BQ173" i="7" s="1"/>
  <c r="DZ37" i="22"/>
  <c r="BP125" i="7" s="1"/>
  <c r="BR37" i="84"/>
  <c r="DU48" i="21"/>
  <c r="GI48" i="21" s="1"/>
  <c r="EA8" i="22"/>
  <c r="BM46" i="22"/>
  <c r="BQ98" i="7" s="1"/>
  <c r="BQ107" i="7" s="1"/>
  <c r="BK54" i="22"/>
  <c r="BO86" i="7" s="1"/>
  <c r="BG40" i="21"/>
  <c r="BG46" i="21"/>
  <c r="BO83" i="7"/>
  <c r="GJ69" i="21"/>
  <c r="BO81" i="7"/>
  <c r="BO84" i="7"/>
  <c r="BS22" i="80" s="1"/>
  <c r="BK50" i="22"/>
  <c r="BM47" i="22"/>
  <c r="BQ122" i="7" s="1"/>
  <c r="BQ132" i="7" s="1"/>
  <c r="EA9" i="22"/>
  <c r="BN167" i="7"/>
  <c r="BL49" i="22"/>
  <c r="BP170" i="7" s="1"/>
  <c r="BP179" i="7" s="1"/>
  <c r="BM351" i="7"/>
  <c r="BP97" i="80" s="1"/>
  <c r="BQ97" i="80" s="1"/>
  <c r="BE63" i="21"/>
  <c r="BE64" i="21" s="1"/>
  <c r="BM38" i="22"/>
  <c r="BQ148" i="7" s="1"/>
  <c r="BQ150" i="7" s="1"/>
  <c r="BN25" i="22"/>
  <c r="EB25" i="22" s="1"/>
  <c r="BN23" i="22"/>
  <c r="EB23" i="22" s="1"/>
  <c r="BN24" i="22"/>
  <c r="EB24" i="22" s="1"/>
  <c r="BN22" i="22"/>
  <c r="EB22" i="22" s="1"/>
  <c r="BN21" i="22"/>
  <c r="EB21" i="22" s="1"/>
  <c r="BN20" i="22"/>
  <c r="EB20" i="22" s="1"/>
  <c r="BN16" i="22"/>
  <c r="EB16" i="22" s="1"/>
  <c r="BN19" i="22"/>
  <c r="EB19" i="22" s="1"/>
  <c r="BN14" i="22"/>
  <c r="EB14" i="22" s="1"/>
  <c r="BN17" i="22"/>
  <c r="EB17" i="22" s="1"/>
  <c r="BN12" i="22"/>
  <c r="EB12" i="22" s="1"/>
  <c r="BN7" i="22"/>
  <c r="EB7" i="22" s="1"/>
  <c r="BN18" i="22"/>
  <c r="EB18" i="22" s="1"/>
  <c r="BN8" i="22"/>
  <c r="EB8" i="22" s="1"/>
  <c r="BN13" i="22"/>
  <c r="EB13" i="22" s="1"/>
  <c r="BN10" i="22"/>
  <c r="BN38" i="22" s="1"/>
  <c r="BR148" i="7" s="1"/>
  <c r="BN6" i="22"/>
  <c r="EB6" i="22" s="1"/>
  <c r="BN15" i="22"/>
  <c r="EB15" i="22" s="1"/>
  <c r="BN11" i="22"/>
  <c r="BN9" i="22"/>
  <c r="BN37" i="22" s="1"/>
  <c r="BR124" i="7" s="1"/>
  <c r="BM48" i="22"/>
  <c r="BQ146" i="7" s="1"/>
  <c r="BQ153" i="7" s="1"/>
  <c r="BR41" i="84"/>
  <c r="BM350" i="7"/>
  <c r="BP96" i="80" s="1"/>
  <c r="BQ96" i="80" s="1"/>
  <c r="CH20" i="86"/>
  <c r="CI20" i="86" s="1"/>
  <c r="CJ20" i="86" s="1"/>
  <c r="BN348" i="7"/>
  <c r="BO134" i="7"/>
  <c r="BO133" i="7"/>
  <c r="BN37" i="7"/>
  <c r="BN109" i="7"/>
  <c r="BN110" i="7"/>
  <c r="BN39" i="7"/>
  <c r="BN42" i="7"/>
  <c r="BN85" i="7"/>
  <c r="BN86" i="7"/>
  <c r="BO158" i="7"/>
  <c r="BO157" i="7"/>
  <c r="BN182" i="7"/>
  <c r="BN181" i="7"/>
  <c r="BO110" i="7"/>
  <c r="BO109" i="7"/>
  <c r="BN38" i="7"/>
  <c r="BD105" i="15"/>
  <c r="BD106" i="15"/>
  <c r="BO42" i="7" s="1"/>
  <c r="BO182" i="7"/>
  <c r="BO181" i="7"/>
  <c r="BN40" i="7"/>
  <c r="BR36" i="84"/>
  <c r="BR26" i="84"/>
  <c r="BO92" i="80"/>
  <c r="GJ21" i="21"/>
  <c r="BR73" i="80"/>
  <c r="GG62" i="21"/>
  <c r="GW62" i="21" s="1"/>
  <c r="BJ59" i="22"/>
  <c r="BO79" i="7"/>
  <c r="BK40" i="22"/>
  <c r="BK41" i="22" s="1"/>
  <c r="BP38" i="84"/>
  <c r="BN346" i="7"/>
  <c r="BP21" i="80"/>
  <c r="BQ21" i="80" s="1"/>
  <c r="BM347" i="7"/>
  <c r="BP93" i="80" s="1"/>
  <c r="BQ93" i="80" s="1"/>
  <c r="BP22" i="80"/>
  <c r="BQ22" i="80" s="1"/>
  <c r="BM349" i="7"/>
  <c r="BP95" i="80" s="1"/>
  <c r="BQ95" i="80" s="1"/>
  <c r="BR21" i="80"/>
  <c r="BN347" i="7"/>
  <c r="BM346" i="7"/>
  <c r="BR22" i="80"/>
  <c r="BN349" i="7"/>
  <c r="CH18" i="86"/>
  <c r="CI18" i="86" s="1"/>
  <c r="CJ18" i="86" s="1"/>
  <c r="BQ27" i="84"/>
  <c r="DU44" i="21"/>
  <c r="GI44" i="21" s="1"/>
  <c r="BL45" i="22"/>
  <c r="BP74" i="7" s="1"/>
  <c r="BL35" i="22"/>
  <c r="BP76" i="7" s="1"/>
  <c r="BP79" i="7" s="1"/>
  <c r="DU41" i="21"/>
  <c r="GI41" i="21" s="1"/>
  <c r="DT59" i="21"/>
  <c r="DU50" i="21"/>
  <c r="GI50" i="21" s="1"/>
  <c r="DT62" i="21"/>
  <c r="GH50" i="21"/>
  <c r="GH62" i="21" s="1"/>
  <c r="BL30" i="22"/>
  <c r="DZ11" i="22"/>
  <c r="BL34" i="22"/>
  <c r="BE96" i="15" s="1"/>
  <c r="BM49" i="22"/>
  <c r="BQ170" i="7" s="1"/>
  <c r="DZ6" i="22"/>
  <c r="BL44" i="22"/>
  <c r="BL38" i="22"/>
  <c r="BP148" i="7" s="1"/>
  <c r="DZ10" i="22"/>
  <c r="BL48" i="22"/>
  <c r="BL46" i="22"/>
  <c r="DZ8" i="22"/>
  <c r="BL36" i="22"/>
  <c r="BP100" i="7" s="1"/>
  <c r="BM30" i="22"/>
  <c r="BL47" i="22"/>
  <c r="BL37" i="22"/>
  <c r="BP124" i="7" s="1"/>
  <c r="BP126" i="7" s="1"/>
  <c r="CD220" i="7"/>
  <c r="CD225" i="7" s="1"/>
  <c r="BL29" i="22"/>
  <c r="DX66" i="21"/>
  <c r="DX56" i="21"/>
  <c r="GM5" i="21"/>
  <c r="BK66" i="21"/>
  <c r="BK56" i="21"/>
  <c r="GL56" i="21"/>
  <c r="GL66" i="21"/>
  <c r="CH17" i="86"/>
  <c r="CI17" i="86" s="1"/>
  <c r="CJ17" i="86" s="1"/>
  <c r="CG14" i="86"/>
  <c r="CI43" i="86"/>
  <c r="CH55" i="86"/>
  <c r="BR88" i="80"/>
  <c r="BO321" i="7"/>
  <c r="BS91" i="84" s="1"/>
  <c r="BS105" i="80"/>
  <c r="BS86" i="80"/>
  <c r="BS88" i="80" s="1"/>
  <c r="BQ102" i="7"/>
  <c r="BQ103" i="7"/>
  <c r="BQ127" i="7"/>
  <c r="BQ126" i="7"/>
  <c r="BO91" i="80"/>
  <c r="BR301" i="7"/>
  <c r="BR240" i="7"/>
  <c r="BE75" i="21"/>
  <c r="BE76" i="21" s="1"/>
  <c r="BM304" i="7"/>
  <c r="BP104" i="80" s="1"/>
  <c r="BQ104" i="80" s="1"/>
  <c r="BM342" i="7"/>
  <c r="BN36" i="7"/>
  <c r="BO220" i="7"/>
  <c r="BO225" i="7" s="1"/>
  <c r="BN220" i="7"/>
  <c r="BN225" i="7" s="1"/>
  <c r="BN226" i="7" s="1"/>
  <c r="BS41" i="84"/>
  <c r="GH61" i="21"/>
  <c r="BS31" i="84"/>
  <c r="BQ31" i="84"/>
  <c r="BQ33" i="84" s="1"/>
  <c r="BP33" i="84"/>
  <c r="BQ26" i="84"/>
  <c r="BP28" i="84"/>
  <c r="BP21" i="84"/>
  <c r="CH14" i="86" s="1"/>
  <c r="BF51" i="21"/>
  <c r="BF53" i="21" s="1"/>
  <c r="BR296" i="7"/>
  <c r="BF95" i="15"/>
  <c r="BB98" i="15"/>
  <c r="BM34" i="7" s="1"/>
  <c r="BB99" i="15"/>
  <c r="BM35" i="7" s="1"/>
  <c r="BR292" i="7"/>
  <c r="DY40" i="22"/>
  <c r="DY41" i="22" s="1"/>
  <c r="GI57" i="21"/>
  <c r="BP20" i="80"/>
  <c r="GW47" i="21"/>
  <c r="GG59" i="21"/>
  <c r="GW59" i="21" s="1"/>
  <c r="DU47" i="21"/>
  <c r="GH47" i="21"/>
  <c r="GH59" i="21" s="1"/>
  <c r="GI49" i="21"/>
  <c r="GK7" i="21"/>
  <c r="DW71" i="21"/>
  <c r="GK9" i="21"/>
  <c r="DW70" i="21"/>
  <c r="GJ70" i="21"/>
  <c r="GK14" i="21"/>
  <c r="GK72" i="21" s="1"/>
  <c r="DW72" i="21"/>
  <c r="DX14" i="21"/>
  <c r="DX72" i="21" s="1"/>
  <c r="BJ72" i="21"/>
  <c r="BR306" i="7" s="1"/>
  <c r="GK13" i="21"/>
  <c r="GK69" i="21" s="1"/>
  <c r="DW69" i="21"/>
  <c r="DX16" i="21"/>
  <c r="DX74" i="21" s="1"/>
  <c r="BJ74" i="21"/>
  <c r="BR302" i="7" s="1"/>
  <c r="GK16" i="21"/>
  <c r="GK74" i="21" s="1"/>
  <c r="DW74" i="21"/>
  <c r="GK15" i="21"/>
  <c r="GK73" i="21" s="1"/>
  <c r="DW73" i="21"/>
  <c r="DX19" i="21"/>
  <c r="GL19" i="21" s="1"/>
  <c r="DX13" i="21"/>
  <c r="DX9" i="21"/>
  <c r="DX10" i="21"/>
  <c r="GL10" i="21" s="1"/>
  <c r="DX11" i="21"/>
  <c r="GL11" i="21" s="1"/>
  <c r="DX17" i="21"/>
  <c r="GL17" i="21" s="1"/>
  <c r="DX15" i="21"/>
  <c r="DX20" i="21"/>
  <c r="GL20" i="21" s="1"/>
  <c r="DX12" i="21"/>
  <c r="GL12" i="21" s="1"/>
  <c r="DX18" i="21"/>
  <c r="GL18" i="21" s="1"/>
  <c r="GL8" i="21"/>
  <c r="BJ21" i="21"/>
  <c r="DX7" i="21"/>
  <c r="BK20" i="21"/>
  <c r="BK17" i="21"/>
  <c r="BK19" i="21"/>
  <c r="BK16" i="21"/>
  <c r="BK74" i="21" s="1"/>
  <c r="BS302" i="7" s="1"/>
  <c r="BK18" i="21"/>
  <c r="BK15" i="21"/>
  <c r="BK73" i="21" s="1"/>
  <c r="BK11" i="21"/>
  <c r="BK9" i="21"/>
  <c r="BK13" i="21"/>
  <c r="BK69" i="21" s="1"/>
  <c r="BS303" i="7" s="1"/>
  <c r="BK8" i="21"/>
  <c r="BK12" i="21"/>
  <c r="BK7" i="21"/>
  <c r="BK71" i="21" s="1"/>
  <c r="BK10" i="21"/>
  <c r="BK14" i="21"/>
  <c r="BK72" i="21" s="1"/>
  <c r="DY24" i="21"/>
  <c r="GM24" i="21"/>
  <c r="DT60" i="21"/>
  <c r="DU42" i="21"/>
  <c r="GI42" i="21" s="1"/>
  <c r="BL37" i="21"/>
  <c r="GN37" i="21" s="1"/>
  <c r="DY37" i="21"/>
  <c r="DW21" i="21"/>
  <c r="BL5" i="21"/>
  <c r="DY5" i="21"/>
  <c r="DT61" i="21"/>
  <c r="DU43" i="21"/>
  <c r="GI43" i="21" s="1"/>
  <c r="DU57" i="21"/>
  <c r="BL24" i="21"/>
  <c r="BN48" i="22"/>
  <c r="BR146" i="7" s="1"/>
  <c r="EA26" i="22"/>
  <c r="EA27" i="22" s="1"/>
  <c r="EA34" i="22" s="1"/>
  <c r="BF97" i="15" s="1"/>
  <c r="BQ33" i="7" s="1"/>
  <c r="EC4" i="22"/>
  <c r="BH87" i="6"/>
  <c r="BI4" i="6"/>
  <c r="BP4" i="22"/>
  <c r="BO52" i="22"/>
  <c r="BO43" i="22"/>
  <c r="BO33" i="22"/>
  <c r="BO3" i="22"/>
  <c r="BT6" i="7"/>
  <c r="BS4" i="7"/>
  <c r="BS5" i="7"/>
  <c r="BP312" i="7"/>
  <c r="DW40" i="22"/>
  <c r="DW41" i="22" s="1"/>
  <c r="BP175" i="7" l="1"/>
  <c r="BN46" i="22"/>
  <c r="BR98" i="7" s="1"/>
  <c r="BK70" i="21"/>
  <c r="GO26" i="22"/>
  <c r="GO27" i="22" s="1"/>
  <c r="DZ26" i="22"/>
  <c r="DZ27" i="22" s="1"/>
  <c r="BM29" i="22"/>
  <c r="BM35" i="22"/>
  <c r="BQ76" i="7" s="1"/>
  <c r="BQ78" i="7" s="1"/>
  <c r="BM45" i="22"/>
  <c r="BQ74" i="7" s="1"/>
  <c r="BQ80" i="7" s="1"/>
  <c r="BQ174" i="7"/>
  <c r="GO39" i="22"/>
  <c r="BF29" i="6" s="1"/>
  <c r="BF93" i="6" s="1"/>
  <c r="BF218" i="6" s="1"/>
  <c r="BF222" i="6" s="1"/>
  <c r="BN39" i="22"/>
  <c r="BR172" i="7" s="1"/>
  <c r="BR175" i="7" s="1"/>
  <c r="BQ151" i="7"/>
  <c r="DX40" i="22"/>
  <c r="DX41" i="22" s="1"/>
  <c r="GM40" i="22"/>
  <c r="GM41" i="22" s="1"/>
  <c r="BO354" i="7"/>
  <c r="BC176" i="6"/>
  <c r="BD173" i="6" s="1"/>
  <c r="BO85" i="7"/>
  <c r="BN49" i="22"/>
  <c r="BR170" i="7" s="1"/>
  <c r="BR176" i="7" s="1"/>
  <c r="BF276" i="6"/>
  <c r="BQ185" i="7" s="1"/>
  <c r="BE209" i="6"/>
  <c r="BE215" i="6" s="1"/>
  <c r="BD214" i="6"/>
  <c r="BE229" i="6"/>
  <c r="BE235" i="6" s="1"/>
  <c r="BD234" i="6"/>
  <c r="BE189" i="6"/>
  <c r="BE195" i="6" s="1"/>
  <c r="BD194" i="6"/>
  <c r="BE262" i="6"/>
  <c r="BP137" i="7" s="1"/>
  <c r="BE91" i="6"/>
  <c r="BE178" i="6" s="1"/>
  <c r="BE182" i="6" s="1"/>
  <c r="BB216" i="6"/>
  <c r="BC213" i="6" s="1"/>
  <c r="BC216" i="6" s="1"/>
  <c r="BD213" i="6" s="1"/>
  <c r="BF269" i="6"/>
  <c r="BQ161" i="7" s="1"/>
  <c r="BF92" i="6"/>
  <c r="BF198" i="6" s="1"/>
  <c r="BF202" i="6" s="1"/>
  <c r="BE169" i="6"/>
  <c r="BE175" i="6" s="1"/>
  <c r="BD174" i="6"/>
  <c r="BB196" i="6"/>
  <c r="BC193" i="6" s="1"/>
  <c r="BC196" i="6" s="1"/>
  <c r="BD193" i="6" s="1"/>
  <c r="BD196" i="6" s="1"/>
  <c r="BE193" i="6" s="1"/>
  <c r="BI49" i="21"/>
  <c r="BM56" i="22"/>
  <c r="BQ133" i="7" s="1"/>
  <c r="BN143" i="7"/>
  <c r="EB9" i="22"/>
  <c r="EB37" i="22" s="1"/>
  <c r="BR125" i="7" s="1"/>
  <c r="BQ154" i="7"/>
  <c r="BN26" i="22"/>
  <c r="BN27" i="22" s="1"/>
  <c r="BN34" i="22" s="1"/>
  <c r="BG96" i="15" s="1"/>
  <c r="BK59" i="22"/>
  <c r="GK64" i="22"/>
  <c r="DZ35" i="22"/>
  <c r="BP77" i="7" s="1"/>
  <c r="BQ156" i="7"/>
  <c r="GP33" i="22"/>
  <c r="GP25" i="22"/>
  <c r="GP22" i="22"/>
  <c r="GP19" i="22"/>
  <c r="GP24" i="22"/>
  <c r="GP16" i="22"/>
  <c r="GP18" i="22"/>
  <c r="GP11" i="22"/>
  <c r="GP13" i="22"/>
  <c r="GP20" i="22"/>
  <c r="GP12" i="22"/>
  <c r="GP21" i="22"/>
  <c r="GP14" i="22"/>
  <c r="GP8" i="22"/>
  <c r="GP36" i="22" s="1"/>
  <c r="BG26" i="6" s="1"/>
  <c r="GP15" i="22"/>
  <c r="GP10" i="22"/>
  <c r="GP9" i="22"/>
  <c r="GP37" i="22" s="1"/>
  <c r="BG27" i="6" s="1"/>
  <c r="GP6" i="22"/>
  <c r="GP7" i="22"/>
  <c r="GP23" i="22"/>
  <c r="GP17" i="22"/>
  <c r="DW64" i="22"/>
  <c r="BL258" i="7"/>
  <c r="BL295" i="7" s="1"/>
  <c r="GK40" i="22"/>
  <c r="GK41" i="22" s="1"/>
  <c r="BM354" i="7"/>
  <c r="GL29" i="22"/>
  <c r="GL62" i="22" s="1"/>
  <c r="GM63" i="22" s="1"/>
  <c r="GL35" i="22"/>
  <c r="BR38" i="84"/>
  <c r="GO35" i="22"/>
  <c r="BF25" i="6" s="1"/>
  <c r="BF248" i="6" s="1"/>
  <c r="BQ89" i="7" s="1"/>
  <c r="BQ108" i="7"/>
  <c r="BM55" i="22"/>
  <c r="BQ109" i="7" s="1"/>
  <c r="BN44" i="22"/>
  <c r="BR30" i="7" s="1"/>
  <c r="BQ106" i="7"/>
  <c r="BQ105" i="7"/>
  <c r="BQ104" i="7"/>
  <c r="DZ39" i="22"/>
  <c r="BP173" i="7" s="1"/>
  <c r="GN39" i="22"/>
  <c r="BE29" i="6" s="1"/>
  <c r="EA36" i="22"/>
  <c r="BQ101" i="7" s="1"/>
  <c r="GO36" i="22"/>
  <c r="BF26" i="6" s="1"/>
  <c r="DZ38" i="22"/>
  <c r="BP149" i="7" s="1"/>
  <c r="GN38" i="22"/>
  <c r="BE28" i="6" s="1"/>
  <c r="DZ36" i="22"/>
  <c r="BP101" i="7" s="1"/>
  <c r="GN36" i="22"/>
  <c r="BE26" i="6" s="1"/>
  <c r="EB36" i="22"/>
  <c r="BR101" i="7" s="1"/>
  <c r="BI45" i="21"/>
  <c r="BP30" i="7"/>
  <c r="DZ34" i="22"/>
  <c r="BE97" i="15" s="1"/>
  <c r="BP33" i="7" s="1"/>
  <c r="GN26" i="22"/>
  <c r="GN27" i="22" s="1"/>
  <c r="EC33" i="22"/>
  <c r="GQ4" i="22"/>
  <c r="EA37" i="22"/>
  <c r="BQ125" i="7" s="1"/>
  <c r="GO37" i="22"/>
  <c r="BF27" i="6" s="1"/>
  <c r="GO34" i="22"/>
  <c r="BF24" i="6" s="1"/>
  <c r="BF241" i="6" s="1"/>
  <c r="BP177" i="7"/>
  <c r="BH50" i="21"/>
  <c r="DV50" i="21" s="1"/>
  <c r="BP178" i="7"/>
  <c r="BP180" i="7"/>
  <c r="BH44" i="21"/>
  <c r="DV44" i="21" s="1"/>
  <c r="BP176" i="7"/>
  <c r="BG51" i="21"/>
  <c r="BG53" i="21" s="1"/>
  <c r="EB10" i="22"/>
  <c r="EB26" i="22" s="1"/>
  <c r="EB27" i="22" s="1"/>
  <c r="EB34" i="22" s="1"/>
  <c r="BG97" i="15" s="1"/>
  <c r="BR33" i="7" s="1"/>
  <c r="BO143" i="7"/>
  <c r="BL58" i="22"/>
  <c r="BP182" i="7" s="1"/>
  <c r="BQ130" i="7"/>
  <c r="BQ152" i="7"/>
  <c r="BU36" i="84" s="1"/>
  <c r="BQ129" i="7"/>
  <c r="BQ128" i="7"/>
  <c r="BQ155" i="7"/>
  <c r="BQ131" i="7"/>
  <c r="GL16" i="21"/>
  <c r="GL74" i="21" s="1"/>
  <c r="BO226" i="7"/>
  <c r="BN47" i="22"/>
  <c r="BR122" i="7" s="1"/>
  <c r="BR129" i="7" s="1"/>
  <c r="GL14" i="21"/>
  <c r="GL72" i="21" s="1"/>
  <c r="BN36" i="22"/>
  <c r="BR100" i="7" s="1"/>
  <c r="BR103" i="7" s="1"/>
  <c r="BR93" i="80"/>
  <c r="BH40" i="21"/>
  <c r="BM58" i="22"/>
  <c r="BQ181" i="7" s="1"/>
  <c r="BO24" i="22"/>
  <c r="EC24" i="22" s="1"/>
  <c r="BO22" i="22"/>
  <c r="EC22" i="22" s="1"/>
  <c r="BO25" i="22"/>
  <c r="EC25" i="22" s="1"/>
  <c r="BO23" i="22"/>
  <c r="EC23" i="22" s="1"/>
  <c r="BO17" i="22"/>
  <c r="EC17" i="22" s="1"/>
  <c r="BO15" i="22"/>
  <c r="EC15" i="22" s="1"/>
  <c r="BO20" i="22"/>
  <c r="EC20" i="22" s="1"/>
  <c r="BO18" i="22"/>
  <c r="EC18" i="22" s="1"/>
  <c r="BO16" i="22"/>
  <c r="EC16" i="22" s="1"/>
  <c r="BO14" i="22"/>
  <c r="EC14" i="22" s="1"/>
  <c r="BO19" i="22"/>
  <c r="EC19" i="22" s="1"/>
  <c r="BO10" i="22"/>
  <c r="EC10" i="22" s="1"/>
  <c r="BO12" i="22"/>
  <c r="EC12" i="22" s="1"/>
  <c r="BO11" i="22"/>
  <c r="BO21" i="22"/>
  <c r="EC21" i="22" s="1"/>
  <c r="BO8" i="22"/>
  <c r="EC8" i="22" s="1"/>
  <c r="BO9" i="22"/>
  <c r="BO37" i="22" s="1"/>
  <c r="BS124" i="7" s="1"/>
  <c r="BO13" i="22"/>
  <c r="EC13" i="22" s="1"/>
  <c r="BO6" i="22"/>
  <c r="BO44" i="22" s="1"/>
  <c r="BS30" i="7" s="1"/>
  <c r="BO7" i="22"/>
  <c r="BS32" i="84"/>
  <c r="BS33" i="84" s="1"/>
  <c r="DU62" i="21"/>
  <c r="BR27" i="84"/>
  <c r="BR28" i="84" s="1"/>
  <c r="BN119" i="7"/>
  <c r="BH46" i="21"/>
  <c r="BR94" i="80"/>
  <c r="BS37" i="84"/>
  <c r="BS38" i="84" s="1"/>
  <c r="BO167" i="7"/>
  <c r="BR95" i="80"/>
  <c r="BQ219" i="7"/>
  <c r="BF101" i="15"/>
  <c r="BQ37" i="7" s="1"/>
  <c r="BF103" i="15"/>
  <c r="BQ39" i="7" s="1"/>
  <c r="BF102" i="15"/>
  <c r="BQ38" i="7" s="1"/>
  <c r="BF104" i="15"/>
  <c r="BQ40" i="7" s="1"/>
  <c r="BL54" i="22"/>
  <c r="BO41" i="7"/>
  <c r="BN351" i="7"/>
  <c r="BR97" i="80" s="1"/>
  <c r="BN350" i="7"/>
  <c r="BR96" i="80" s="1"/>
  <c r="BO119" i="7"/>
  <c r="BS27" i="84"/>
  <c r="BS28" i="84" s="1"/>
  <c r="BR92" i="80"/>
  <c r="BP92" i="80"/>
  <c r="BQ92" i="80" s="1"/>
  <c r="BP78" i="7"/>
  <c r="BQ176" i="7"/>
  <c r="BQ177" i="7"/>
  <c r="BQ178" i="7"/>
  <c r="BQ179" i="7"/>
  <c r="BQ180" i="7"/>
  <c r="DU59" i="21"/>
  <c r="BQ28" i="84"/>
  <c r="BR152" i="7"/>
  <c r="BR153" i="7"/>
  <c r="BR155" i="7"/>
  <c r="BR154" i="7"/>
  <c r="BR156" i="7"/>
  <c r="BP80" i="7"/>
  <c r="BP83" i="7"/>
  <c r="BP84" i="7"/>
  <c r="BP82" i="7"/>
  <c r="BP81" i="7"/>
  <c r="BR104" i="7"/>
  <c r="BR107" i="7"/>
  <c r="BR108" i="7"/>
  <c r="BR105" i="7"/>
  <c r="BR106" i="7"/>
  <c r="BF98" i="15"/>
  <c r="BQ34" i="7" s="1"/>
  <c r="BI47" i="21"/>
  <c r="BF99" i="15"/>
  <c r="BQ35" i="7" s="1"/>
  <c r="BI50" i="21"/>
  <c r="BI44" i="21"/>
  <c r="BM57" i="22"/>
  <c r="BI42" i="21"/>
  <c r="BI43" i="21"/>
  <c r="BL50" i="22"/>
  <c r="BI39" i="21"/>
  <c r="BM53" i="22"/>
  <c r="BP127" i="7"/>
  <c r="EB11" i="22"/>
  <c r="BL40" i="22"/>
  <c r="BL41" i="22" s="1"/>
  <c r="DZ29" i="22"/>
  <c r="DZ62" i="22" s="1"/>
  <c r="BP32" i="7"/>
  <c r="BE99" i="15"/>
  <c r="BP35" i="7" s="1"/>
  <c r="BE98" i="15"/>
  <c r="BP34" i="7" s="1"/>
  <c r="BI41" i="21"/>
  <c r="BP146" i="7"/>
  <c r="BL57" i="22"/>
  <c r="BH43" i="21"/>
  <c r="DV43" i="21" s="1"/>
  <c r="GJ43" i="21" s="1"/>
  <c r="BH49" i="21"/>
  <c r="DV49" i="21" s="1"/>
  <c r="BP98" i="7"/>
  <c r="BH41" i="21"/>
  <c r="DV41" i="21" s="1"/>
  <c r="GJ41" i="21" s="1"/>
  <c r="BH47" i="21"/>
  <c r="DV47" i="21" s="1"/>
  <c r="BL55" i="22"/>
  <c r="BN30" i="22"/>
  <c r="BP122" i="7"/>
  <c r="BH48" i="21"/>
  <c r="DV48" i="21" s="1"/>
  <c r="BH42" i="21"/>
  <c r="DV42" i="21" s="1"/>
  <c r="GJ42" i="21" s="1"/>
  <c r="BL56" i="22"/>
  <c r="BP151" i="7"/>
  <c r="BP150" i="7"/>
  <c r="BH39" i="21"/>
  <c r="DV39" i="21" s="1"/>
  <c r="GJ39" i="21" s="1"/>
  <c r="BH45" i="21"/>
  <c r="DV45" i="21" s="1"/>
  <c r="GJ45" i="21" s="1"/>
  <c r="BE95" i="15"/>
  <c r="BL53" i="22"/>
  <c r="BI48" i="21"/>
  <c r="BP103" i="7"/>
  <c r="BP102" i="7"/>
  <c r="GM56" i="21"/>
  <c r="GM66" i="21"/>
  <c r="DY66" i="21"/>
  <c r="DY56" i="21"/>
  <c r="GN5" i="21"/>
  <c r="BL66" i="21"/>
  <c r="BL56" i="21"/>
  <c r="BS73" i="80"/>
  <c r="CI14" i="86"/>
  <c r="BP91" i="80"/>
  <c r="BQ91" i="80" s="1"/>
  <c r="BP321" i="7"/>
  <c r="BT73" i="80" s="1"/>
  <c r="BT86" i="80"/>
  <c r="BT88" i="80" s="1"/>
  <c r="BT105" i="80"/>
  <c r="BR127" i="7"/>
  <c r="BR126" i="7"/>
  <c r="BR150" i="7"/>
  <c r="BR151" i="7"/>
  <c r="BR241" i="7"/>
  <c r="BS241" i="7" s="1"/>
  <c r="BR245" i="7"/>
  <c r="BS245" i="7" s="1"/>
  <c r="BS306" i="7"/>
  <c r="BS301" i="7"/>
  <c r="BS240" i="7"/>
  <c r="BS242" i="7"/>
  <c r="BQ79" i="7"/>
  <c r="GI61" i="21"/>
  <c r="BP220" i="7"/>
  <c r="BQ224" i="7"/>
  <c r="BP224" i="7"/>
  <c r="BQ223" i="7"/>
  <c r="BQ222" i="7"/>
  <c r="BQ221" i="7"/>
  <c r="BJ43" i="21"/>
  <c r="BJ49" i="21"/>
  <c r="BJ47" i="21"/>
  <c r="BJ41" i="21"/>
  <c r="BQ21" i="84"/>
  <c r="BS20" i="80"/>
  <c r="BS21" i="84"/>
  <c r="GI60" i="21"/>
  <c r="GI62" i="21"/>
  <c r="BN57" i="22"/>
  <c r="BS296" i="7"/>
  <c r="BS292" i="7"/>
  <c r="BR20" i="80"/>
  <c r="BR91" i="80" s="1"/>
  <c r="BN55" i="22"/>
  <c r="BF100" i="15"/>
  <c r="BQ20" i="80"/>
  <c r="GI47" i="21"/>
  <c r="GI59" i="21" s="1"/>
  <c r="GL7" i="21"/>
  <c r="DX71" i="21"/>
  <c r="GK71" i="21"/>
  <c r="GK21" i="21"/>
  <c r="GL9" i="21"/>
  <c r="DX70" i="21"/>
  <c r="GK70" i="21"/>
  <c r="GL13" i="21"/>
  <c r="GL69" i="21" s="1"/>
  <c r="DX69" i="21"/>
  <c r="GL15" i="21"/>
  <c r="GL73" i="21" s="1"/>
  <c r="DX73" i="21"/>
  <c r="DY14" i="21"/>
  <c r="DY9" i="21"/>
  <c r="DY10" i="21"/>
  <c r="GM10" i="21" s="1"/>
  <c r="DY11" i="21"/>
  <c r="GM11" i="21" s="1"/>
  <c r="DY17" i="21"/>
  <c r="GM17" i="21" s="1"/>
  <c r="DY13" i="21"/>
  <c r="DY15" i="21"/>
  <c r="DY19" i="21"/>
  <c r="GM19" i="21" s="1"/>
  <c r="DY18" i="21"/>
  <c r="GM18" i="21" s="1"/>
  <c r="DY20" i="21"/>
  <c r="GM20" i="21" s="1"/>
  <c r="DY12" i="21"/>
  <c r="GM12" i="21" s="1"/>
  <c r="DY16" i="21"/>
  <c r="DY74" i="21" s="1"/>
  <c r="DY8" i="21"/>
  <c r="GM8" i="21" s="1"/>
  <c r="BL19" i="21"/>
  <c r="BL16" i="21"/>
  <c r="BL74" i="21" s="1"/>
  <c r="BT302" i="7" s="1"/>
  <c r="BL18" i="21"/>
  <c r="BL15" i="21"/>
  <c r="BL73" i="21" s="1"/>
  <c r="BL20" i="21"/>
  <c r="DZ20" i="21" s="1"/>
  <c r="BL8" i="21"/>
  <c r="BL13" i="21"/>
  <c r="BL11" i="21"/>
  <c r="BL10" i="21"/>
  <c r="BL12" i="21"/>
  <c r="BL7" i="21"/>
  <c r="BL17" i="21"/>
  <c r="BL14" i="21"/>
  <c r="BL72" i="21" s="1"/>
  <c r="BL9" i="21"/>
  <c r="DY7" i="21"/>
  <c r="DY71" i="21" s="1"/>
  <c r="BK21" i="21"/>
  <c r="DZ24" i="21"/>
  <c r="GN24" i="21"/>
  <c r="BM5" i="21"/>
  <c r="DZ5" i="21"/>
  <c r="BM37" i="21"/>
  <c r="GO37" i="21" s="1"/>
  <c r="DZ37" i="21"/>
  <c r="DU60" i="21"/>
  <c r="DX21" i="21"/>
  <c r="DU61" i="21"/>
  <c r="BM24" i="21"/>
  <c r="BN45" i="22"/>
  <c r="BR74" i="7" s="1"/>
  <c r="EA35" i="22"/>
  <c r="BQ77" i="7" s="1"/>
  <c r="BN29" i="22"/>
  <c r="EA29" i="22"/>
  <c r="EA62" i="22" s="1"/>
  <c r="ED4" i="22"/>
  <c r="EC11" i="22"/>
  <c r="BO47" i="22"/>
  <c r="BS122" i="7" s="1"/>
  <c r="BI87" i="6"/>
  <c r="BJ4" i="6"/>
  <c r="BQ4" i="22"/>
  <c r="BP52" i="22"/>
  <c r="BP43" i="22"/>
  <c r="BP33" i="22"/>
  <c r="BP3" i="22"/>
  <c r="BQ312" i="7"/>
  <c r="BT5" i="7"/>
  <c r="BT4" i="7"/>
  <c r="BU6" i="7"/>
  <c r="F198" i="7"/>
  <c r="G198" i="7"/>
  <c r="G200" i="7" s="1"/>
  <c r="G202" i="7" s="1"/>
  <c r="G212" i="7" s="1"/>
  <c r="G216" i="7" s="1"/>
  <c r="L198" i="7"/>
  <c r="L200" i="7" s="1"/>
  <c r="L202" i="7" s="1"/>
  <c r="L212" i="7" s="1"/>
  <c r="L216" i="7" s="1"/>
  <c r="H198" i="7"/>
  <c r="H200" i="7" s="1"/>
  <c r="H202" i="7" s="1"/>
  <c r="H212" i="7" s="1"/>
  <c r="H216" i="7" s="1"/>
  <c r="I198" i="7"/>
  <c r="I200" i="7" s="1"/>
  <c r="I202" i="7" s="1"/>
  <c r="I212" i="7" s="1"/>
  <c r="I216" i="7" s="1"/>
  <c r="K198" i="7"/>
  <c r="K200" i="7" s="1"/>
  <c r="K202" i="7" s="1"/>
  <c r="K212" i="7" s="1"/>
  <c r="K216" i="7" s="1"/>
  <c r="J198" i="7"/>
  <c r="J200" i="7" s="1"/>
  <c r="J202" i="7" s="1"/>
  <c r="J212" i="7" s="1"/>
  <c r="J216" i="7" s="1"/>
  <c r="BI40" i="21" l="1"/>
  <c r="BM54" i="22"/>
  <c r="BI46" i="21"/>
  <c r="BQ83" i="7"/>
  <c r="BQ81" i="7"/>
  <c r="BM50" i="22"/>
  <c r="BQ84" i="7"/>
  <c r="BQ82" i="7"/>
  <c r="BM40" i="22"/>
  <c r="BM41" i="22" s="1"/>
  <c r="BN35" i="22"/>
  <c r="BR76" i="7" s="1"/>
  <c r="GP26" i="22"/>
  <c r="GP27" i="22" s="1"/>
  <c r="GP34" i="22" s="1"/>
  <c r="BG24" i="6" s="1"/>
  <c r="BG241" i="6" s="1"/>
  <c r="BU41" i="84"/>
  <c r="BR179" i="7"/>
  <c r="BO26" i="22"/>
  <c r="BO27" i="22" s="1"/>
  <c r="BO34" i="22" s="1"/>
  <c r="BH96" i="15" s="1"/>
  <c r="BS32" i="7" s="1"/>
  <c r="BR174" i="7"/>
  <c r="BO39" i="22"/>
  <c r="BS172" i="7" s="1"/>
  <c r="BS175" i="7" s="1"/>
  <c r="DW49" i="21"/>
  <c r="GK49" i="21" s="1"/>
  <c r="BN56" i="22"/>
  <c r="BR134" i="7" s="1"/>
  <c r="BP181" i="7"/>
  <c r="BD176" i="6"/>
  <c r="BE173" i="6" s="1"/>
  <c r="BQ110" i="7"/>
  <c r="BN58" i="22"/>
  <c r="BR181" i="7" s="1"/>
  <c r="BJ44" i="21"/>
  <c r="BR180" i="7"/>
  <c r="BJ50" i="21"/>
  <c r="BR178" i="7"/>
  <c r="BR177" i="7"/>
  <c r="BD216" i="6"/>
  <c r="BE213" i="6" s="1"/>
  <c r="BR102" i="7"/>
  <c r="BV26" i="84" s="1"/>
  <c r="BQ134" i="7"/>
  <c r="BR131" i="7"/>
  <c r="DW50" i="21"/>
  <c r="BR32" i="7"/>
  <c r="BG99" i="15"/>
  <c r="BR35" i="7" s="1"/>
  <c r="BC25" i="6"/>
  <c r="BC248" i="6" s="1"/>
  <c r="BN89" i="7" s="1"/>
  <c r="BN354" i="7" s="1"/>
  <c r="BG209" i="6"/>
  <c r="BG215" i="6" s="1"/>
  <c r="BF214" i="6"/>
  <c r="BF255" i="6"/>
  <c r="BQ113" i="7" s="1"/>
  <c r="BF90" i="6"/>
  <c r="BF158" i="6" s="1"/>
  <c r="BF162" i="6" s="1"/>
  <c r="BE276" i="6"/>
  <c r="BP185" i="7" s="1"/>
  <c r="BE93" i="6"/>
  <c r="BE218" i="6" s="1"/>
  <c r="BE222" i="6" s="1"/>
  <c r="BF189" i="6"/>
  <c r="BF195" i="6" s="1"/>
  <c r="BE194" i="6"/>
  <c r="BE196" i="6" s="1"/>
  <c r="BF193" i="6" s="1"/>
  <c r="BF262" i="6"/>
  <c r="BQ137" i="7" s="1"/>
  <c r="BF91" i="6"/>
  <c r="BF178" i="6" s="1"/>
  <c r="BF182" i="6" s="1"/>
  <c r="BG229" i="6"/>
  <c r="BG235" i="6" s="1"/>
  <c r="BF234" i="6"/>
  <c r="BE255" i="6"/>
  <c r="BP113" i="7" s="1"/>
  <c r="BE90" i="6"/>
  <c r="BE158" i="6" s="1"/>
  <c r="BE162" i="6" s="1"/>
  <c r="BG262" i="6"/>
  <c r="BR137" i="7" s="1"/>
  <c r="BG91" i="6"/>
  <c r="BG178" i="6" s="1"/>
  <c r="BG182" i="6" s="1"/>
  <c r="BG255" i="6"/>
  <c r="BR113" i="7" s="1"/>
  <c r="BG90" i="6"/>
  <c r="BG158" i="6" s="1"/>
  <c r="BG162" i="6" s="1"/>
  <c r="DV62" i="21"/>
  <c r="BE269" i="6"/>
  <c r="BP161" i="7" s="1"/>
  <c r="BE92" i="6"/>
  <c r="BE198" i="6" s="1"/>
  <c r="BE202" i="6" s="1"/>
  <c r="BJ45" i="21"/>
  <c r="BU31" i="84"/>
  <c r="BN53" i="22"/>
  <c r="BG105" i="15" s="1"/>
  <c r="BR41" i="7" s="1"/>
  <c r="BG95" i="15"/>
  <c r="BG103" i="15" s="1"/>
  <c r="BR39" i="7" s="1"/>
  <c r="BO49" i="22"/>
  <c r="BS170" i="7" s="1"/>
  <c r="BS179" i="7" s="1"/>
  <c r="BJ39" i="21"/>
  <c r="DX64" i="22"/>
  <c r="BM258" i="7"/>
  <c r="BM295" i="7" s="1"/>
  <c r="BO38" i="22"/>
  <c r="BS148" i="7" s="1"/>
  <c r="BS150" i="7" s="1"/>
  <c r="GQ33" i="22"/>
  <c r="GQ22" i="22"/>
  <c r="GQ19" i="22"/>
  <c r="GQ24" i="22"/>
  <c r="GQ21" i="22"/>
  <c r="GQ23" i="22"/>
  <c r="GQ13" i="22"/>
  <c r="GQ25" i="22"/>
  <c r="GQ16" i="22"/>
  <c r="GQ18" i="22"/>
  <c r="GQ11" i="22"/>
  <c r="GQ10" i="22"/>
  <c r="GQ38" i="22" s="1"/>
  <c r="BH28" i="6" s="1"/>
  <c r="GQ15" i="22"/>
  <c r="GQ12" i="22"/>
  <c r="GQ7" i="22"/>
  <c r="GQ6" i="22"/>
  <c r="GQ20" i="22"/>
  <c r="GQ17" i="22"/>
  <c r="GQ8" i="22"/>
  <c r="GQ14" i="22"/>
  <c r="GQ9" i="22"/>
  <c r="GQ37" i="22" s="1"/>
  <c r="BH27" i="6" s="1"/>
  <c r="GL64" i="22"/>
  <c r="GM64" i="22" s="1"/>
  <c r="GL40" i="22"/>
  <c r="GL41" i="22" s="1"/>
  <c r="EC9" i="22"/>
  <c r="EC37" i="22" s="1"/>
  <c r="BS125" i="7" s="1"/>
  <c r="BO48" i="22"/>
  <c r="BS146" i="7" s="1"/>
  <c r="BS155" i="7" s="1"/>
  <c r="BR130" i="7"/>
  <c r="GO29" i="22"/>
  <c r="GO62" i="22" s="1"/>
  <c r="GP63" i="22" s="1"/>
  <c r="DZ40" i="22"/>
  <c r="DZ41" i="22" s="1"/>
  <c r="BJ42" i="21"/>
  <c r="BR132" i="7"/>
  <c r="BJ48" i="21"/>
  <c r="BR128" i="7"/>
  <c r="BG98" i="15"/>
  <c r="BR34" i="7" s="1"/>
  <c r="GN35" i="22"/>
  <c r="GO40" i="22"/>
  <c r="EC36" i="22"/>
  <c r="BS101" i="7" s="1"/>
  <c r="EB38" i="22"/>
  <c r="BR149" i="7" s="1"/>
  <c r="BV36" i="84" s="1"/>
  <c r="GP35" i="22"/>
  <c r="BG25" i="6" s="1"/>
  <c r="BG248" i="6" s="1"/>
  <c r="BR89" i="7" s="1"/>
  <c r="ED33" i="22"/>
  <c r="GR4" i="22"/>
  <c r="EB39" i="22"/>
  <c r="BR173" i="7" s="1"/>
  <c r="GP39" i="22"/>
  <c r="BG29" i="6" s="1"/>
  <c r="GN29" i="22"/>
  <c r="GN62" i="22" s="1"/>
  <c r="GO63" i="22" s="1"/>
  <c r="GN34" i="22"/>
  <c r="BE24" i="6" s="1"/>
  <c r="BE241" i="6" s="1"/>
  <c r="EC38" i="22"/>
  <c r="BS149" i="7" s="1"/>
  <c r="GJ50" i="21"/>
  <c r="GJ44" i="21"/>
  <c r="BL69" i="21"/>
  <c r="BT303" i="7" s="1"/>
  <c r="DW44" i="21"/>
  <c r="GK44" i="21" s="1"/>
  <c r="EC7" i="22"/>
  <c r="BQ182" i="7"/>
  <c r="BP23" i="22"/>
  <c r="ED23" i="22" s="1"/>
  <c r="BP19" i="22"/>
  <c r="ED19" i="22" s="1"/>
  <c r="BP25" i="22"/>
  <c r="BP14" i="22"/>
  <c r="ED14" i="22" s="1"/>
  <c r="BP12" i="22"/>
  <c r="ED12" i="22" s="1"/>
  <c r="BP10" i="22"/>
  <c r="ED10" i="22" s="1"/>
  <c r="BP8" i="22"/>
  <c r="BP6" i="22"/>
  <c r="ED6" i="22" s="1"/>
  <c r="BP24" i="22"/>
  <c r="ED24" i="22" s="1"/>
  <c r="BP17" i="22"/>
  <c r="ED17" i="22" s="1"/>
  <c r="BP15" i="22"/>
  <c r="ED15" i="22" s="1"/>
  <c r="BP20" i="22"/>
  <c r="ED20" i="22" s="1"/>
  <c r="BP16" i="22"/>
  <c r="ED16" i="22" s="1"/>
  <c r="BP9" i="22"/>
  <c r="BP47" i="22" s="1"/>
  <c r="BT122" i="7" s="1"/>
  <c r="BP21" i="22"/>
  <c r="ED21" i="22" s="1"/>
  <c r="BP13" i="22"/>
  <c r="ED13" i="22" s="1"/>
  <c r="BP18" i="22"/>
  <c r="ED18" i="22" s="1"/>
  <c r="BP11" i="22"/>
  <c r="BP7" i="22"/>
  <c r="BP22" i="22"/>
  <c r="ED22" i="22" s="1"/>
  <c r="BU21" i="80"/>
  <c r="GJ49" i="21"/>
  <c r="GJ61" i="21" s="1"/>
  <c r="BR219" i="7"/>
  <c r="BG104" i="15"/>
  <c r="BR40" i="7" s="1"/>
  <c r="BR109" i="7"/>
  <c r="BR110" i="7"/>
  <c r="BP133" i="7"/>
  <c r="BP134" i="7"/>
  <c r="BQ158" i="7"/>
  <c r="BQ157" i="7"/>
  <c r="BQ85" i="7"/>
  <c r="BQ86" i="7"/>
  <c r="DW48" i="21"/>
  <c r="BF106" i="15"/>
  <c r="BQ42" i="7" s="1"/>
  <c r="BF105" i="15"/>
  <c r="BQ41" i="7" s="1"/>
  <c r="BE106" i="15"/>
  <c r="BE105" i="15"/>
  <c r="BE103" i="15"/>
  <c r="BE101" i="15"/>
  <c r="BE102" i="15"/>
  <c r="BE104" i="15"/>
  <c r="BP157" i="7"/>
  <c r="BP158" i="7"/>
  <c r="BP85" i="7"/>
  <c r="BP86" i="7"/>
  <c r="BR158" i="7"/>
  <c r="BR157" i="7"/>
  <c r="BP110" i="7"/>
  <c r="BP109" i="7"/>
  <c r="BU22" i="80"/>
  <c r="BS128" i="7"/>
  <c r="BS130" i="7"/>
  <c r="BS131" i="7"/>
  <c r="BS132" i="7"/>
  <c r="BS129" i="7"/>
  <c r="BR80" i="7"/>
  <c r="BR83" i="7"/>
  <c r="BR81" i="7"/>
  <c r="BR82" i="7"/>
  <c r="BR84" i="7"/>
  <c r="BP107" i="7"/>
  <c r="BP106" i="7"/>
  <c r="BP108" i="7"/>
  <c r="BP105" i="7"/>
  <c r="BP132" i="7"/>
  <c r="BP130" i="7"/>
  <c r="BP131" i="7"/>
  <c r="BP129" i="7"/>
  <c r="BP156" i="7"/>
  <c r="BP153" i="7"/>
  <c r="BP155" i="7"/>
  <c r="BP154" i="7"/>
  <c r="DV59" i="21"/>
  <c r="BM59" i="22"/>
  <c r="DW45" i="21"/>
  <c r="GK45" i="21" s="1"/>
  <c r="GJ48" i="21"/>
  <c r="GJ60" i="21" s="1"/>
  <c r="DW41" i="21"/>
  <c r="GK41" i="21" s="1"/>
  <c r="GJ57" i="21"/>
  <c r="BH51" i="21"/>
  <c r="BH53" i="21" s="1"/>
  <c r="EC6" i="22"/>
  <c r="EC39" i="22" s="1"/>
  <c r="BS173" i="7" s="1"/>
  <c r="DW39" i="21"/>
  <c r="GK39" i="21" s="1"/>
  <c r="BL59" i="22"/>
  <c r="DV57" i="21"/>
  <c r="BO36" i="22"/>
  <c r="BS100" i="7" s="1"/>
  <c r="BS103" i="7" s="1"/>
  <c r="BO46" i="22"/>
  <c r="BS98" i="7" s="1"/>
  <c r="BP104" i="7"/>
  <c r="BP221" i="7"/>
  <c r="BP219" i="7"/>
  <c r="BE100" i="15"/>
  <c r="BP128" i="7"/>
  <c r="BP222" i="7"/>
  <c r="ED25" i="22"/>
  <c r="ED8" i="22"/>
  <c r="BP152" i="7"/>
  <c r="BT36" i="84" s="1"/>
  <c r="BP223" i="7"/>
  <c r="BO30" i="22"/>
  <c r="DZ66" i="21"/>
  <c r="DZ56" i="21"/>
  <c r="GN66" i="21"/>
  <c r="GN56" i="21"/>
  <c r="GO5" i="21"/>
  <c r="BM66" i="21"/>
  <c r="BM56" i="21"/>
  <c r="BT91" i="84"/>
  <c r="CJ14" i="86"/>
  <c r="J332" i="7"/>
  <c r="I104" i="84"/>
  <c r="I121" i="80"/>
  <c r="K332" i="7"/>
  <c r="J104" i="84"/>
  <c r="J121" i="80"/>
  <c r="H332" i="7"/>
  <c r="G104" i="84"/>
  <c r="G121" i="80"/>
  <c r="I332" i="7"/>
  <c r="H104" i="84"/>
  <c r="H121" i="80"/>
  <c r="BQ321" i="7"/>
  <c r="BU73" i="80" s="1"/>
  <c r="BU86" i="80"/>
  <c r="BU105" i="80"/>
  <c r="G332" i="7"/>
  <c r="F104" i="84"/>
  <c r="F121" i="80"/>
  <c r="L332" i="7"/>
  <c r="K104" i="84"/>
  <c r="K121" i="80"/>
  <c r="BS127" i="7"/>
  <c r="BS126" i="7"/>
  <c r="BS174" i="7"/>
  <c r="BS91" i="80"/>
  <c r="BT301" i="7"/>
  <c r="BT240" i="7"/>
  <c r="BT241" i="7"/>
  <c r="BR78" i="7"/>
  <c r="BR79" i="7"/>
  <c r="BT41" i="84"/>
  <c r="BU26" i="84"/>
  <c r="BQ36" i="7"/>
  <c r="F200" i="7"/>
  <c r="F368" i="7" s="1"/>
  <c r="BQ220" i="7"/>
  <c r="BQ225" i="7" s="1"/>
  <c r="BQ226" i="7" s="1"/>
  <c r="BR223" i="7"/>
  <c r="BR224" i="7"/>
  <c r="BR222" i="7"/>
  <c r="BR221" i="7"/>
  <c r="BK45" i="21"/>
  <c r="BK39" i="21"/>
  <c r="BK42" i="21"/>
  <c r="BK48" i="21"/>
  <c r="BJ46" i="21"/>
  <c r="BJ40" i="21"/>
  <c r="BT21" i="84"/>
  <c r="BI51" i="21"/>
  <c r="BI53" i="21" s="1"/>
  <c r="EA40" i="22"/>
  <c r="EA41" i="22" s="1"/>
  <c r="BN54" i="22"/>
  <c r="BO56" i="22"/>
  <c r="BT292" i="7"/>
  <c r="BN40" i="22"/>
  <c r="BN41" i="22" s="1"/>
  <c r="BH95" i="15"/>
  <c r="BT296" i="7"/>
  <c r="DW47" i="21"/>
  <c r="GJ47" i="21"/>
  <c r="GJ59" i="21" s="1"/>
  <c r="DX49" i="21"/>
  <c r="GL21" i="21"/>
  <c r="GM16" i="21"/>
  <c r="GM74" i="21" s="1"/>
  <c r="BL71" i="21"/>
  <c r="GL71" i="21"/>
  <c r="GM9" i="21"/>
  <c r="DY70" i="21"/>
  <c r="BL70" i="21"/>
  <c r="GL70" i="21"/>
  <c r="GM13" i="21"/>
  <c r="DY69" i="21"/>
  <c r="GM15" i="21"/>
  <c r="GM73" i="21" s="1"/>
  <c r="DY73" i="21"/>
  <c r="GM14" i="21"/>
  <c r="GM72" i="21" s="1"/>
  <c r="DY72" i="21"/>
  <c r="DZ19" i="21"/>
  <c r="GN19" i="21" s="1"/>
  <c r="DZ13" i="21"/>
  <c r="DZ7" i="21"/>
  <c r="GN20" i="21"/>
  <c r="DZ17" i="21"/>
  <c r="GN17" i="21" s="1"/>
  <c r="DZ12" i="21"/>
  <c r="GN12" i="21" s="1"/>
  <c r="DZ15" i="21"/>
  <c r="DZ10" i="21"/>
  <c r="GN10" i="21" s="1"/>
  <c r="DZ18" i="21"/>
  <c r="GN18" i="21" s="1"/>
  <c r="GM7" i="21"/>
  <c r="GM71" i="21" s="1"/>
  <c r="DZ11" i="21"/>
  <c r="GN11" i="21" s="1"/>
  <c r="DZ16" i="21"/>
  <c r="DZ9" i="21"/>
  <c r="DZ14" i="21"/>
  <c r="DZ8" i="21"/>
  <c r="GN8" i="21" s="1"/>
  <c r="BL21" i="21"/>
  <c r="BM19" i="21"/>
  <c r="BM16" i="21"/>
  <c r="BM74" i="21" s="1"/>
  <c r="BU302" i="7" s="1"/>
  <c r="BM20" i="21"/>
  <c r="BM17" i="21"/>
  <c r="BM13" i="21"/>
  <c r="BM10" i="21"/>
  <c r="BM8" i="21"/>
  <c r="BM14" i="21"/>
  <c r="BM72" i="21" s="1"/>
  <c r="BM12" i="21"/>
  <c r="BM7" i="21"/>
  <c r="BM15" i="21"/>
  <c r="BM73" i="21" s="1"/>
  <c r="BM11" i="21"/>
  <c r="BM18" i="21"/>
  <c r="BM9" i="21"/>
  <c r="EA24" i="21"/>
  <c r="GO24" i="21"/>
  <c r="DY21" i="21"/>
  <c r="BN5" i="21"/>
  <c r="EA5" i="21"/>
  <c r="DV60" i="21"/>
  <c r="DW42" i="21"/>
  <c r="GK42" i="21" s="1"/>
  <c r="BN37" i="21"/>
  <c r="GP37" i="21" s="1"/>
  <c r="EA37" i="21"/>
  <c r="DV61" i="21"/>
  <c r="DW43" i="21"/>
  <c r="GK43" i="21" s="1"/>
  <c r="BN24" i="21"/>
  <c r="BN50" i="22"/>
  <c r="BO29" i="22"/>
  <c r="EB29" i="22"/>
  <c r="EB62" i="22" s="1"/>
  <c r="EB35" i="22"/>
  <c r="BR77" i="7" s="1"/>
  <c r="BO35" i="22"/>
  <c r="BS76" i="7" s="1"/>
  <c r="BO53" i="22"/>
  <c r="EE4" i="22"/>
  <c r="ED7" i="22"/>
  <c r="BJ87" i="6"/>
  <c r="BK4" i="6"/>
  <c r="BQ52" i="22"/>
  <c r="BQ43" i="22"/>
  <c r="BQ33" i="22"/>
  <c r="BQ3" i="22"/>
  <c r="BR4" i="22"/>
  <c r="BR312" i="7"/>
  <c r="BU4" i="7"/>
  <c r="BV6" i="7"/>
  <c r="BU5" i="7"/>
  <c r="L368" i="7"/>
  <c r="K368" i="7"/>
  <c r="I368" i="7"/>
  <c r="J368" i="7"/>
  <c r="H368" i="7"/>
  <c r="BP26" i="22" l="1"/>
  <c r="BP27" i="22" s="1"/>
  <c r="BO45" i="22"/>
  <c r="BS74" i="7" s="1"/>
  <c r="GQ36" i="22"/>
  <c r="BH26" i="6" s="1"/>
  <c r="BR133" i="7"/>
  <c r="EC26" i="22"/>
  <c r="EC27" i="22" s="1"/>
  <c r="GQ39" i="22"/>
  <c r="BH29" i="6" s="1"/>
  <c r="BG106" i="15"/>
  <c r="BR42" i="7" s="1"/>
  <c r="DX50" i="21"/>
  <c r="GL50" i="21" s="1"/>
  <c r="BK44" i="21"/>
  <c r="BU27" i="84"/>
  <c r="BU28" i="84" s="1"/>
  <c r="BK50" i="21"/>
  <c r="BQ119" i="7"/>
  <c r="BG100" i="15"/>
  <c r="BR36" i="7" s="1"/>
  <c r="BG102" i="15"/>
  <c r="BR38" i="7" s="1"/>
  <c r="BG101" i="15"/>
  <c r="BR37" i="7" s="1"/>
  <c r="BP49" i="22"/>
  <c r="BT170" i="7" s="1"/>
  <c r="BT176" i="7" s="1"/>
  <c r="BO58" i="22"/>
  <c r="BR182" i="7"/>
  <c r="BS180" i="7"/>
  <c r="BS178" i="7"/>
  <c r="BS176" i="7"/>
  <c r="BW41" i="84" s="1"/>
  <c r="GK50" i="21"/>
  <c r="GK62" i="21" s="1"/>
  <c r="BQ143" i="7"/>
  <c r="DX48" i="21"/>
  <c r="DY48" i="21" s="1"/>
  <c r="BS151" i="7"/>
  <c r="BT242" i="7"/>
  <c r="BS152" i="7"/>
  <c r="BQ354" i="7"/>
  <c r="BS177" i="7"/>
  <c r="BU32" i="84"/>
  <c r="BU33" i="84" s="1"/>
  <c r="GJ62" i="21"/>
  <c r="BH276" i="6"/>
  <c r="BS185" i="7" s="1"/>
  <c r="BH93" i="6"/>
  <c r="BH218" i="6" s="1"/>
  <c r="BH222" i="6" s="1"/>
  <c r="BH269" i="6"/>
  <c r="BS161" i="7" s="1"/>
  <c r="BH92" i="6"/>
  <c r="BH198" i="6" s="1"/>
  <c r="BH202" i="6" s="1"/>
  <c r="ED9" i="22"/>
  <c r="BH189" i="6"/>
  <c r="BH195" i="6" s="1"/>
  <c r="BG194" i="6"/>
  <c r="EC34" i="22"/>
  <c r="BH97" i="15" s="1"/>
  <c r="BS33" i="7" s="1"/>
  <c r="BF209" i="6"/>
  <c r="BF215" i="6" s="1"/>
  <c r="BE214" i="6"/>
  <c r="BE216" i="6" s="1"/>
  <c r="BF213" i="6" s="1"/>
  <c r="BF169" i="6"/>
  <c r="BF175" i="6" s="1"/>
  <c r="BE174" i="6"/>
  <c r="BE176" i="6" s="1"/>
  <c r="BF173" i="6" s="1"/>
  <c r="BF229" i="6"/>
  <c r="BF235" i="6" s="1"/>
  <c r="BE234" i="6"/>
  <c r="BG276" i="6"/>
  <c r="BR185" i="7" s="1"/>
  <c r="BG93" i="6"/>
  <c r="BG218" i="6" s="1"/>
  <c r="BG222" i="6" s="1"/>
  <c r="BH262" i="6"/>
  <c r="BS137" i="7" s="1"/>
  <c r="BH91" i="6"/>
  <c r="BH178" i="6" s="1"/>
  <c r="BH182" i="6" s="1"/>
  <c r="BE25" i="6"/>
  <c r="BE248" i="6" s="1"/>
  <c r="BP89" i="7" s="1"/>
  <c r="BP354" i="7" s="1"/>
  <c r="BH255" i="6"/>
  <c r="BS113" i="7" s="1"/>
  <c r="BH90" i="6"/>
  <c r="BH158" i="6" s="1"/>
  <c r="BH162" i="6" s="1"/>
  <c r="BH169" i="6"/>
  <c r="BH175" i="6" s="1"/>
  <c r="BG174" i="6"/>
  <c r="BG189" i="6"/>
  <c r="BG195" i="6" s="1"/>
  <c r="BF194" i="6"/>
  <c r="BF196" i="6" s="1"/>
  <c r="BG193" i="6" s="1"/>
  <c r="BG169" i="6"/>
  <c r="BG175" i="6" s="1"/>
  <c r="BF174" i="6"/>
  <c r="DW62" i="21"/>
  <c r="DX44" i="21"/>
  <c r="DY44" i="21" s="1"/>
  <c r="BO57" i="22"/>
  <c r="BS157" i="7" s="1"/>
  <c r="BK49" i="21"/>
  <c r="DY49" i="21" s="1"/>
  <c r="BS153" i="7"/>
  <c r="BK43" i="21"/>
  <c r="BS156" i="7"/>
  <c r="BS154" i="7"/>
  <c r="BP34" i="22"/>
  <c r="BI96" i="15" s="1"/>
  <c r="BT32" i="7" s="1"/>
  <c r="GR33" i="22"/>
  <c r="GR24" i="22"/>
  <c r="GR16" i="22"/>
  <c r="GR21" i="22"/>
  <c r="GR18" i="22"/>
  <c r="GR20" i="22"/>
  <c r="GR13" i="22"/>
  <c r="GR25" i="22"/>
  <c r="GR10" i="22"/>
  <c r="GR38" i="22" s="1"/>
  <c r="BI28" i="6" s="1"/>
  <c r="GR19" i="22"/>
  <c r="GR15" i="22"/>
  <c r="GR23" i="22"/>
  <c r="GR17" i="22"/>
  <c r="GR14" i="22"/>
  <c r="GR12" i="22"/>
  <c r="GR22" i="22"/>
  <c r="GR8" i="22"/>
  <c r="GR7" i="22"/>
  <c r="GR6" i="22"/>
  <c r="GR9" i="22"/>
  <c r="GR37" i="22" s="1"/>
  <c r="BI27" i="6" s="1"/>
  <c r="GR11" i="22"/>
  <c r="DY64" i="22"/>
  <c r="BN258" i="7"/>
  <c r="BN295" i="7" s="1"/>
  <c r="BV21" i="80"/>
  <c r="GO41" i="22"/>
  <c r="GN40" i="22"/>
  <c r="GN41" i="22" s="1"/>
  <c r="GN64" i="22"/>
  <c r="GO64" i="22" s="1"/>
  <c r="BV22" i="80"/>
  <c r="ED36" i="22"/>
  <c r="BT101" i="7" s="1"/>
  <c r="ED38" i="22"/>
  <c r="BT149" i="7" s="1"/>
  <c r="GQ26" i="22"/>
  <c r="GQ27" i="22" s="1"/>
  <c r="GQ29" i="22" s="1"/>
  <c r="GQ62" i="22" s="1"/>
  <c r="GR63" i="22" s="1"/>
  <c r="EE33" i="22"/>
  <c r="GS4" i="22"/>
  <c r="ED37" i="22"/>
  <c r="BT125" i="7" s="1"/>
  <c r="GP38" i="22"/>
  <c r="BG28" i="6" s="1"/>
  <c r="GP29" i="22"/>
  <c r="GP62" i="22" s="1"/>
  <c r="GQ63" i="22" s="1"/>
  <c r="BP38" i="22"/>
  <c r="BT148" i="7" s="1"/>
  <c r="BT151" i="7" s="1"/>
  <c r="BP48" i="22"/>
  <c r="BT146" i="7" s="1"/>
  <c r="BT152" i="7" s="1"/>
  <c r="GK48" i="21"/>
  <c r="GK60" i="21" s="1"/>
  <c r="GM69" i="21"/>
  <c r="DZ69" i="21"/>
  <c r="BP44" i="22"/>
  <c r="EA19" i="21"/>
  <c r="GO19" i="21" s="1"/>
  <c r="BP39" i="22"/>
  <c r="BT172" i="7" s="1"/>
  <c r="BT175" i="7" s="1"/>
  <c r="BQ24" i="22"/>
  <c r="EE24" i="22" s="1"/>
  <c r="BQ22" i="22"/>
  <c r="BQ21" i="22"/>
  <c r="EE21" i="22" s="1"/>
  <c r="BQ19" i="22"/>
  <c r="EE19" i="22" s="1"/>
  <c r="BQ25" i="22"/>
  <c r="EE25" i="22" s="1"/>
  <c r="BQ23" i="22"/>
  <c r="EE23" i="22" s="1"/>
  <c r="BQ20" i="22"/>
  <c r="EE20" i="22" s="1"/>
  <c r="BQ14" i="22"/>
  <c r="EE14" i="22" s="1"/>
  <c r="BQ12" i="22"/>
  <c r="EE12" i="22" s="1"/>
  <c r="BQ17" i="22"/>
  <c r="EE17" i="22" s="1"/>
  <c r="BQ15" i="22"/>
  <c r="EE15" i="22" s="1"/>
  <c r="BQ18" i="22"/>
  <c r="EE18" i="22" s="1"/>
  <c r="BQ13" i="22"/>
  <c r="EE13" i="22" s="1"/>
  <c r="BQ8" i="22"/>
  <c r="EE8" i="22" s="1"/>
  <c r="BQ6" i="22"/>
  <c r="EE6" i="22" s="1"/>
  <c r="BQ7" i="22"/>
  <c r="BQ10" i="22"/>
  <c r="EE10" i="22" s="1"/>
  <c r="BQ16" i="22"/>
  <c r="EE16" i="22" s="1"/>
  <c r="BQ11" i="22"/>
  <c r="BQ9" i="22"/>
  <c r="EE9" i="22" s="1"/>
  <c r="BV32" i="84"/>
  <c r="DW57" i="21"/>
  <c r="BO55" i="22"/>
  <c r="BS110" i="7" s="1"/>
  <c r="BK47" i="21"/>
  <c r="DX45" i="21"/>
  <c r="GL45" i="21" s="1"/>
  <c r="BK41" i="21"/>
  <c r="BR143" i="7"/>
  <c r="BV27" i="84"/>
  <c r="BV28" i="84" s="1"/>
  <c r="BH98" i="15"/>
  <c r="BS34" i="7" s="1"/>
  <c r="BH99" i="15"/>
  <c r="BS35" i="7" s="1"/>
  <c r="BH104" i="15"/>
  <c r="BS40" i="7" s="1"/>
  <c r="BH101" i="15"/>
  <c r="BS37" i="7" s="1"/>
  <c r="BH102" i="15"/>
  <c r="BS38" i="7" s="1"/>
  <c r="BH103" i="15"/>
  <c r="BS39" i="7" s="1"/>
  <c r="BQ167" i="7"/>
  <c r="BU37" i="84"/>
  <c r="BU38" i="84" s="1"/>
  <c r="BH106" i="15"/>
  <c r="BS42" i="7" s="1"/>
  <c r="BH105" i="15"/>
  <c r="BS41" i="7" s="1"/>
  <c r="BS134" i="7"/>
  <c r="BS133" i="7"/>
  <c r="BP40" i="7"/>
  <c r="BP41" i="7"/>
  <c r="BP38" i="7"/>
  <c r="BP42" i="7"/>
  <c r="BN59" i="22"/>
  <c r="BR86" i="7"/>
  <c r="BR85" i="7"/>
  <c r="BP37" i="7"/>
  <c r="BS182" i="7"/>
  <c r="BS181" i="7"/>
  <c r="BP39" i="7"/>
  <c r="BT32" i="84"/>
  <c r="GK57" i="21"/>
  <c r="BP119" i="7"/>
  <c r="BT37" i="84"/>
  <c r="BT38" i="84" s="1"/>
  <c r="BT22" i="80"/>
  <c r="BT21" i="80"/>
  <c r="BT27" i="84"/>
  <c r="BS80" i="7"/>
  <c r="BS81" i="7"/>
  <c r="BS83" i="7"/>
  <c r="BS84" i="7"/>
  <c r="BS82" i="7"/>
  <c r="BT128" i="7"/>
  <c r="BT132" i="7"/>
  <c r="BT129" i="7"/>
  <c r="BT130" i="7"/>
  <c r="BT131" i="7"/>
  <c r="BS104" i="7"/>
  <c r="BS106" i="7"/>
  <c r="BS107" i="7"/>
  <c r="BS105" i="7"/>
  <c r="BS108" i="7"/>
  <c r="F202" i="7"/>
  <c r="F212" i="7" s="1"/>
  <c r="DX39" i="21"/>
  <c r="GL39" i="21" s="1"/>
  <c r="DW59" i="21"/>
  <c r="DX41" i="21"/>
  <c r="GL41" i="21" s="1"/>
  <c r="BS102" i="7"/>
  <c r="BP225" i="7"/>
  <c r="BP226" i="7" s="1"/>
  <c r="BP37" i="22"/>
  <c r="BT124" i="7" s="1"/>
  <c r="BT126" i="7" s="1"/>
  <c r="ED11" i="22"/>
  <c r="ED26" i="22" s="1"/>
  <c r="ED27" i="22" s="1"/>
  <c r="ED34" i="22" s="1"/>
  <c r="BI97" i="15" s="1"/>
  <c r="BT33" i="7" s="1"/>
  <c r="BT26" i="84"/>
  <c r="BT20" i="80"/>
  <c r="BP167" i="7"/>
  <c r="EE22" i="22"/>
  <c r="BP30" i="22"/>
  <c r="BP143" i="7"/>
  <c r="BT31" i="84"/>
  <c r="BP36" i="22"/>
  <c r="BT100" i="7" s="1"/>
  <c r="BT102" i="7" s="1"/>
  <c r="BP46" i="22"/>
  <c r="BT98" i="7" s="1"/>
  <c r="BP36" i="7"/>
  <c r="GO66" i="21"/>
  <c r="GO56" i="21"/>
  <c r="EA66" i="21"/>
  <c r="EA56" i="21"/>
  <c r="GP5" i="21"/>
  <c r="BN56" i="21"/>
  <c r="BN66" i="21"/>
  <c r="BW36" i="84"/>
  <c r="GK61" i="21"/>
  <c r="BU91" i="84"/>
  <c r="BU88" i="80"/>
  <c r="BR321" i="7"/>
  <c r="BV73" i="80" s="1"/>
  <c r="BV86" i="80"/>
  <c r="BV88" i="80" s="1"/>
  <c r="BV105" i="80"/>
  <c r="BT245" i="7"/>
  <c r="BU301" i="7"/>
  <c r="BU240" i="7"/>
  <c r="BU241" i="7"/>
  <c r="BT306" i="7"/>
  <c r="BS79" i="7"/>
  <c r="BS78" i="7"/>
  <c r="BV31" i="84"/>
  <c r="BV41" i="84"/>
  <c r="BS221" i="7"/>
  <c r="BR119" i="7"/>
  <c r="BS223" i="7"/>
  <c r="BS224" i="7"/>
  <c r="BW31" i="84"/>
  <c r="BS222" i="7"/>
  <c r="BR220" i="7"/>
  <c r="BR225" i="7" s="1"/>
  <c r="BR226" i="7" s="1"/>
  <c r="BL48" i="21"/>
  <c r="BL42" i="21"/>
  <c r="BK40" i="21"/>
  <c r="BK46" i="21"/>
  <c r="BU21" i="84"/>
  <c r="BU20" i="80"/>
  <c r="BJ51" i="21"/>
  <c r="BJ53" i="21" s="1"/>
  <c r="BU292" i="7"/>
  <c r="BO40" i="22"/>
  <c r="BO41" i="22" s="1"/>
  <c r="EB40" i="22"/>
  <c r="EB41" i="22" s="1"/>
  <c r="BO54" i="22"/>
  <c r="BS220" i="7"/>
  <c r="BH100" i="15"/>
  <c r="BS219" i="7"/>
  <c r="BP56" i="22"/>
  <c r="BU296" i="7"/>
  <c r="DX47" i="21"/>
  <c r="GK47" i="21"/>
  <c r="GK59" i="21" s="1"/>
  <c r="GL49" i="21"/>
  <c r="BM71" i="21"/>
  <c r="GN7" i="21"/>
  <c r="DZ71" i="21"/>
  <c r="BM70" i="21"/>
  <c r="GN9" i="21"/>
  <c r="DZ70" i="21"/>
  <c r="GM70" i="21"/>
  <c r="EA13" i="21"/>
  <c r="BM69" i="21"/>
  <c r="BU303" i="7" s="1"/>
  <c r="GN16" i="21"/>
  <c r="GN74" i="21" s="1"/>
  <c r="DZ74" i="21"/>
  <c r="GN13" i="21"/>
  <c r="GN69" i="21" s="1"/>
  <c r="GN14" i="21"/>
  <c r="GN72" i="21" s="1"/>
  <c r="DZ72" i="21"/>
  <c r="GN15" i="21"/>
  <c r="GN73" i="21" s="1"/>
  <c r="DZ73" i="21"/>
  <c r="EA18" i="21"/>
  <c r="GO18" i="21" s="1"/>
  <c r="GM21" i="21"/>
  <c r="EA15" i="21"/>
  <c r="EA7" i="21"/>
  <c r="EA20" i="21"/>
  <c r="GO20" i="21" s="1"/>
  <c r="EA12" i="21"/>
  <c r="GO12" i="21" s="1"/>
  <c r="EA17" i="21"/>
  <c r="GO17" i="21" s="1"/>
  <c r="EA14" i="21"/>
  <c r="EA8" i="21"/>
  <c r="GO8" i="21" s="1"/>
  <c r="EA9" i="21"/>
  <c r="EA10" i="21"/>
  <c r="GO10" i="21" s="1"/>
  <c r="EA16" i="21"/>
  <c r="EA11" i="21"/>
  <c r="GO11" i="21" s="1"/>
  <c r="BM21" i="21"/>
  <c r="BN19" i="21"/>
  <c r="BN16" i="21"/>
  <c r="BN74" i="21" s="1"/>
  <c r="BV302" i="7" s="1"/>
  <c r="BN18" i="21"/>
  <c r="BN15" i="21"/>
  <c r="BN73" i="21" s="1"/>
  <c r="BN20" i="21"/>
  <c r="BN17" i="21"/>
  <c r="BN10" i="21"/>
  <c r="BN8" i="21"/>
  <c r="BN12" i="21"/>
  <c r="BN14" i="21"/>
  <c r="BN72" i="21" s="1"/>
  <c r="BN11" i="21"/>
  <c r="BN9" i="21"/>
  <c r="BN13" i="21"/>
  <c r="BN7" i="21"/>
  <c r="EB24" i="21"/>
  <c r="GP24" i="21"/>
  <c r="BO5" i="21"/>
  <c r="EB5" i="21"/>
  <c r="DW61" i="21"/>
  <c r="DX43" i="21"/>
  <c r="GL43" i="21" s="1"/>
  <c r="DZ21" i="21"/>
  <c r="BO37" i="21"/>
  <c r="GQ37" i="21" s="1"/>
  <c r="EB37" i="21"/>
  <c r="DW60" i="21"/>
  <c r="DX42" i="21"/>
  <c r="GL42" i="21" s="1"/>
  <c r="BO24" i="21"/>
  <c r="EC29" i="22"/>
  <c r="EC62" i="22" s="1"/>
  <c r="EC35" i="22"/>
  <c r="BS77" i="7" s="1"/>
  <c r="BP35" i="22"/>
  <c r="BT76" i="7" s="1"/>
  <c r="BP45" i="22"/>
  <c r="BT74" i="7" s="1"/>
  <c r="BO50" i="22"/>
  <c r="BP29" i="22"/>
  <c r="EF4" i="22"/>
  <c r="BQ37" i="22"/>
  <c r="BU124" i="7" s="1"/>
  <c r="BK87" i="6"/>
  <c r="BL4" i="6"/>
  <c r="BR33" i="22"/>
  <c r="BR3" i="22"/>
  <c r="BR43" i="22"/>
  <c r="BR52" i="22"/>
  <c r="BS4" i="22"/>
  <c r="BV5" i="7"/>
  <c r="BV4" i="7"/>
  <c r="BW6" i="7"/>
  <c r="BS312" i="7"/>
  <c r="G368" i="7"/>
  <c r="F203" i="7"/>
  <c r="BQ26" i="22" l="1"/>
  <c r="BQ27" i="22" s="1"/>
  <c r="BQ34" i="22" s="1"/>
  <c r="BJ96" i="15" s="1"/>
  <c r="BU32" i="7" s="1"/>
  <c r="GR26" i="22"/>
  <c r="GR27" i="22" s="1"/>
  <c r="GR36" i="22"/>
  <c r="BI26" i="6" s="1"/>
  <c r="BT178" i="7"/>
  <c r="DY50" i="21"/>
  <c r="BT150" i="7"/>
  <c r="BT177" i="7"/>
  <c r="GL48" i="21"/>
  <c r="GL60" i="21" s="1"/>
  <c r="BT179" i="7"/>
  <c r="BT180" i="7"/>
  <c r="BP58" i="22"/>
  <c r="BL44" i="21"/>
  <c r="DZ44" i="21" s="1"/>
  <c r="BL50" i="21"/>
  <c r="DZ50" i="21" s="1"/>
  <c r="DX62" i="21"/>
  <c r="GL44" i="21"/>
  <c r="GL62" i="21" s="1"/>
  <c r="BT156" i="7"/>
  <c r="BT174" i="7"/>
  <c r="BQ47" i="22"/>
  <c r="BU122" i="7" s="1"/>
  <c r="BU128" i="7" s="1"/>
  <c r="BS158" i="7"/>
  <c r="BS167" i="7" s="1"/>
  <c r="BF216" i="6"/>
  <c r="BG213" i="6" s="1"/>
  <c r="BG196" i="6"/>
  <c r="BH193" i="6" s="1"/>
  <c r="BI255" i="6"/>
  <c r="BT113" i="7" s="1"/>
  <c r="BI90" i="6"/>
  <c r="BI158" i="6" s="1"/>
  <c r="BI269" i="6"/>
  <c r="BT161" i="7" s="1"/>
  <c r="BI92" i="6"/>
  <c r="BI198" i="6" s="1"/>
  <c r="BI202" i="6" s="1"/>
  <c r="BI169" i="6"/>
  <c r="BI175" i="6" s="1"/>
  <c r="BH174" i="6"/>
  <c r="BF176" i="6"/>
  <c r="BG173" i="6" s="1"/>
  <c r="BG176" i="6" s="1"/>
  <c r="BH173" i="6" s="1"/>
  <c r="BI209" i="6"/>
  <c r="BI215" i="6" s="1"/>
  <c r="BH214" i="6"/>
  <c r="BG269" i="6"/>
  <c r="BR161" i="7" s="1"/>
  <c r="BG92" i="6"/>
  <c r="BG198" i="6" s="1"/>
  <c r="BG202" i="6" s="1"/>
  <c r="BI189" i="6"/>
  <c r="BI195" i="6" s="1"/>
  <c r="BH194" i="6"/>
  <c r="BI229" i="6"/>
  <c r="BI235" i="6" s="1"/>
  <c r="BH234" i="6"/>
  <c r="BI262" i="6"/>
  <c r="BT137" i="7" s="1"/>
  <c r="BI91" i="6"/>
  <c r="BI178" i="6" s="1"/>
  <c r="BI182" i="6" s="1"/>
  <c r="BH229" i="6"/>
  <c r="BH235" i="6" s="1"/>
  <c r="BG234" i="6"/>
  <c r="GR34" i="22"/>
  <c r="BI24" i="6" s="1"/>
  <c r="BI241" i="6" s="1"/>
  <c r="BI98" i="15"/>
  <c r="BT34" i="7" s="1"/>
  <c r="DZ64" i="22"/>
  <c r="BO258" i="7"/>
  <c r="BO295" i="7" s="1"/>
  <c r="BI99" i="15"/>
  <c r="BT35" i="7" s="1"/>
  <c r="GS33" i="22"/>
  <c r="GS24" i="22"/>
  <c r="GS21" i="22"/>
  <c r="GS23" i="22"/>
  <c r="GS25" i="22"/>
  <c r="GS19" i="22"/>
  <c r="GS16" i="22"/>
  <c r="GS15" i="22"/>
  <c r="GS12" i="22"/>
  <c r="GS11" i="22"/>
  <c r="GS10" i="22"/>
  <c r="GS38" i="22" s="1"/>
  <c r="BJ28" i="6" s="1"/>
  <c r="GS7" i="22"/>
  <c r="GS22" i="22"/>
  <c r="GS17" i="22"/>
  <c r="GS9" i="22"/>
  <c r="GS20" i="22"/>
  <c r="GS8" i="22"/>
  <c r="GS36" i="22" s="1"/>
  <c r="BJ26" i="6" s="1"/>
  <c r="GS18" i="22"/>
  <c r="GS14" i="22"/>
  <c r="GS13" i="22"/>
  <c r="GS6" i="22"/>
  <c r="GP40" i="22"/>
  <c r="GP41" i="22" s="1"/>
  <c r="GQ35" i="22"/>
  <c r="GP64" i="22"/>
  <c r="GQ64" i="22" s="1"/>
  <c r="GQ34" i="22"/>
  <c r="ED39" i="22"/>
  <c r="BT173" i="7" s="1"/>
  <c r="EE38" i="22"/>
  <c r="BU149" i="7" s="1"/>
  <c r="EE37" i="22"/>
  <c r="BU125" i="7" s="1"/>
  <c r="GS37" i="22"/>
  <c r="BJ27" i="6" s="1"/>
  <c r="EE36" i="22"/>
  <c r="BU101" i="7" s="1"/>
  <c r="BP53" i="22"/>
  <c r="BI105" i="15" s="1"/>
  <c r="BT41" i="7" s="1"/>
  <c r="BT30" i="7"/>
  <c r="BT219" i="7" s="1"/>
  <c r="EF33" i="22"/>
  <c r="GT4" i="22"/>
  <c r="GR35" i="22"/>
  <c r="BI25" i="6" s="1"/>
  <c r="BI248" i="6" s="1"/>
  <c r="BT89" i="7" s="1"/>
  <c r="BT155" i="7"/>
  <c r="BL49" i="21"/>
  <c r="DZ49" i="21" s="1"/>
  <c r="BL43" i="21"/>
  <c r="BT153" i="7"/>
  <c r="BP57" i="22"/>
  <c r="BT157" i="7" s="1"/>
  <c r="BT154" i="7"/>
  <c r="BI95" i="15"/>
  <c r="BI104" i="15" s="1"/>
  <c r="BL39" i="21"/>
  <c r="BL45" i="21"/>
  <c r="EB19" i="21"/>
  <c r="DY45" i="21"/>
  <c r="GM45" i="21" s="1"/>
  <c r="GL57" i="21"/>
  <c r="EA69" i="21"/>
  <c r="BQ36" i="22"/>
  <c r="BU100" i="7" s="1"/>
  <c r="BU102" i="7" s="1"/>
  <c r="BQ46" i="22"/>
  <c r="BU98" i="7" s="1"/>
  <c r="BU108" i="7" s="1"/>
  <c r="BS143" i="7"/>
  <c r="EE7" i="22"/>
  <c r="BV33" i="84"/>
  <c r="GO13" i="21"/>
  <c r="GO69" i="21" s="1"/>
  <c r="BR24" i="22"/>
  <c r="BR22" i="22"/>
  <c r="EF22" i="22" s="1"/>
  <c r="BR25" i="22"/>
  <c r="EF25" i="22" s="1"/>
  <c r="BR23" i="22"/>
  <c r="EF23" i="22" s="1"/>
  <c r="BR19" i="22"/>
  <c r="EF19" i="22" s="1"/>
  <c r="BR17" i="22"/>
  <c r="EF17" i="22" s="1"/>
  <c r="BR15" i="22"/>
  <c r="EF15" i="22" s="1"/>
  <c r="BR18" i="22"/>
  <c r="EF18" i="22" s="1"/>
  <c r="BR21" i="22"/>
  <c r="EF21" i="22" s="1"/>
  <c r="BR14" i="22"/>
  <c r="EF14" i="22" s="1"/>
  <c r="BR13" i="22"/>
  <c r="EF13" i="22" s="1"/>
  <c r="BR8" i="22"/>
  <c r="EF8" i="22" s="1"/>
  <c r="BR6" i="22"/>
  <c r="EF6" i="22" s="1"/>
  <c r="BR20" i="22"/>
  <c r="EF20" i="22" s="1"/>
  <c r="BR10" i="22"/>
  <c r="BR48" i="22" s="1"/>
  <c r="BV146" i="7" s="1"/>
  <c r="BR16" i="22"/>
  <c r="EF16" i="22" s="1"/>
  <c r="BR11" i="22"/>
  <c r="BR9" i="22"/>
  <c r="EF9" i="22" s="1"/>
  <c r="BR7" i="22"/>
  <c r="BR12" i="22"/>
  <c r="EF12" i="22" s="1"/>
  <c r="BS109" i="7"/>
  <c r="BS119" i="7" s="1"/>
  <c r="BW26" i="84"/>
  <c r="BW32" i="84"/>
  <c r="BW33" i="84" s="1"/>
  <c r="DY41" i="21"/>
  <c r="GM41" i="21" s="1"/>
  <c r="DX59" i="21"/>
  <c r="BO59" i="22"/>
  <c r="BS86" i="7"/>
  <c r="BS85" i="7"/>
  <c r="BT133" i="7"/>
  <c r="BT134" i="7"/>
  <c r="BT181" i="7"/>
  <c r="BT182" i="7"/>
  <c r="BT33" i="84"/>
  <c r="DY39" i="21"/>
  <c r="GM39" i="21" s="1"/>
  <c r="DX57" i="21"/>
  <c r="BT28" i="84"/>
  <c r="BU130" i="7"/>
  <c r="BW21" i="80"/>
  <c r="BT104" i="7"/>
  <c r="BT106" i="7"/>
  <c r="BT107" i="7"/>
  <c r="BT108" i="7"/>
  <c r="BT105" i="7"/>
  <c r="BW22" i="80"/>
  <c r="BT80" i="7"/>
  <c r="BT82" i="7"/>
  <c r="BT84" i="7"/>
  <c r="BT81" i="7"/>
  <c r="BT83" i="7"/>
  <c r="BT127" i="7"/>
  <c r="BX31" i="84" s="1"/>
  <c r="BQ48" i="22"/>
  <c r="BU146" i="7" s="1"/>
  <c r="BQ38" i="22"/>
  <c r="BU148" i="7" s="1"/>
  <c r="BU150" i="7" s="1"/>
  <c r="BT103" i="7"/>
  <c r="BL41" i="21"/>
  <c r="BQ30" i="22"/>
  <c r="BQ44" i="22"/>
  <c r="BP55" i="22"/>
  <c r="BL47" i="21"/>
  <c r="BQ45" i="22"/>
  <c r="BU74" i="7" s="1"/>
  <c r="BQ49" i="22"/>
  <c r="BU170" i="7" s="1"/>
  <c r="BQ39" i="22"/>
  <c r="BU172" i="7" s="1"/>
  <c r="BU175" i="7" s="1"/>
  <c r="BT91" i="80"/>
  <c r="EE11" i="22"/>
  <c r="EF24" i="22"/>
  <c r="GN21" i="21"/>
  <c r="GP66" i="21"/>
  <c r="GP56" i="21"/>
  <c r="EB66" i="21"/>
  <c r="EB56" i="21"/>
  <c r="GQ5" i="21"/>
  <c r="BO56" i="21"/>
  <c r="BO66" i="21"/>
  <c r="BX36" i="84"/>
  <c r="BV91" i="84"/>
  <c r="BS321" i="7"/>
  <c r="BW91" i="84" s="1"/>
  <c r="BW86" i="80"/>
  <c r="BW88" i="80" s="1"/>
  <c r="BW105" i="80"/>
  <c r="BU127" i="7"/>
  <c r="BU126" i="7"/>
  <c r="BU91" i="80"/>
  <c r="BV301" i="7"/>
  <c r="BV240" i="7"/>
  <c r="BU242" i="7"/>
  <c r="BU306" i="7"/>
  <c r="BV241" i="7"/>
  <c r="BU245" i="7"/>
  <c r="BT79" i="7"/>
  <c r="BT78" i="7"/>
  <c r="BS36" i="7"/>
  <c r="BT222" i="7"/>
  <c r="BS225" i="7"/>
  <c r="BS226" i="7" s="1"/>
  <c r="BT223" i="7"/>
  <c r="BT221" i="7"/>
  <c r="BT224" i="7"/>
  <c r="BL46" i="21"/>
  <c r="BL40" i="21"/>
  <c r="BV21" i="84"/>
  <c r="BL60" i="21"/>
  <c r="GL61" i="21"/>
  <c r="BV20" i="80"/>
  <c r="BK51" i="21"/>
  <c r="BK53" i="21" s="1"/>
  <c r="BV292" i="7"/>
  <c r="BP54" i="22"/>
  <c r="BT220" i="7"/>
  <c r="BP40" i="22"/>
  <c r="BP41" i="22" s="1"/>
  <c r="BS345" i="7"/>
  <c r="BS339" i="7"/>
  <c r="EC40" i="22"/>
  <c r="EC41" i="22" s="1"/>
  <c r="BS342" i="7"/>
  <c r="BV296" i="7"/>
  <c r="BS343" i="7"/>
  <c r="BS344" i="7"/>
  <c r="BS341" i="7"/>
  <c r="GM50" i="21"/>
  <c r="DZ48" i="21"/>
  <c r="GM48" i="21"/>
  <c r="DY47" i="21"/>
  <c r="GL47" i="21"/>
  <c r="GL59" i="21" s="1"/>
  <c r="GM49" i="21"/>
  <c r="GM44" i="21"/>
  <c r="DY62" i="21"/>
  <c r="GO7" i="21"/>
  <c r="EA71" i="21"/>
  <c r="BN71" i="21"/>
  <c r="GN71" i="21"/>
  <c r="BN70" i="21"/>
  <c r="GO9" i="21"/>
  <c r="EA70" i="21"/>
  <c r="GN70" i="21"/>
  <c r="GO15" i="21"/>
  <c r="GO73" i="21" s="1"/>
  <c r="EA73" i="21"/>
  <c r="EB13" i="21"/>
  <c r="EB69" i="21" s="1"/>
  <c r="BN69" i="21"/>
  <c r="BV303" i="7" s="1"/>
  <c r="GO14" i="21"/>
  <c r="GO72" i="21" s="1"/>
  <c r="EA72" i="21"/>
  <c r="GO16" i="21"/>
  <c r="GO74" i="21" s="1"/>
  <c r="EA74" i="21"/>
  <c r="EB11" i="21"/>
  <c r="GP11" i="21" s="1"/>
  <c r="EB17" i="21"/>
  <c r="GP17" i="21" s="1"/>
  <c r="EB20" i="21"/>
  <c r="GP20" i="21" s="1"/>
  <c r="EB15" i="21"/>
  <c r="EB12" i="21"/>
  <c r="GP12" i="21" s="1"/>
  <c r="EB18" i="21"/>
  <c r="GP18" i="21" s="1"/>
  <c r="EB14" i="21"/>
  <c r="EB8" i="21"/>
  <c r="GP8" i="21" s="1"/>
  <c r="EB10" i="21"/>
  <c r="GP10" i="21" s="1"/>
  <c r="EB16" i="21"/>
  <c r="EB9" i="21"/>
  <c r="GP19" i="21"/>
  <c r="BN21" i="21"/>
  <c r="BO18" i="21"/>
  <c r="BO15" i="21"/>
  <c r="BO73" i="21" s="1"/>
  <c r="BO7" i="21"/>
  <c r="BO8" i="21"/>
  <c r="BO16" i="21"/>
  <c r="BO74" i="21" s="1"/>
  <c r="BW302" i="7" s="1"/>
  <c r="BO12" i="21"/>
  <c r="BO10" i="21"/>
  <c r="BO17" i="21"/>
  <c r="BO19" i="21"/>
  <c r="BO14" i="21"/>
  <c r="BO72" i="21" s="1"/>
  <c r="BO20" i="21"/>
  <c r="BO11" i="21"/>
  <c r="BO9" i="21"/>
  <c r="BO13" i="21"/>
  <c r="BO69" i="21" s="1"/>
  <c r="BW303" i="7" s="1"/>
  <c r="EB7" i="21"/>
  <c r="EC24" i="21"/>
  <c r="GQ24" i="21"/>
  <c r="DX60" i="21"/>
  <c r="DY42" i="21"/>
  <c r="GM42" i="21" s="1"/>
  <c r="DX61" i="21"/>
  <c r="DY43" i="21"/>
  <c r="GM43" i="21" s="1"/>
  <c r="BP37" i="21"/>
  <c r="GR37" i="21" s="1"/>
  <c r="EC37" i="21"/>
  <c r="BP5" i="21"/>
  <c r="EC5" i="21"/>
  <c r="EA21" i="21"/>
  <c r="BP24" i="21"/>
  <c r="BP50" i="22"/>
  <c r="ED29" i="22"/>
  <c r="ED62" i="22" s="1"/>
  <c r="ED35" i="22"/>
  <c r="BT77" i="7" s="1"/>
  <c r="EG4" i="22"/>
  <c r="BM4" i="6"/>
  <c r="BL87" i="6"/>
  <c r="BS33" i="22"/>
  <c r="BS3" i="22"/>
  <c r="BT4" i="22"/>
  <c r="BS52" i="22"/>
  <c r="BS43" i="22"/>
  <c r="BW4" i="7"/>
  <c r="BX6" i="7"/>
  <c r="BW5" i="7"/>
  <c r="BT312" i="7"/>
  <c r="F216" i="7"/>
  <c r="F217" i="7"/>
  <c r="G286" i="7"/>
  <c r="BQ35" i="22" l="1"/>
  <c r="BU76" i="7" s="1"/>
  <c r="BU78" i="7" s="1"/>
  <c r="BQ29" i="22"/>
  <c r="BM41" i="21"/>
  <c r="BR26" i="22"/>
  <c r="BR27" i="22" s="1"/>
  <c r="BU132" i="7"/>
  <c r="BU131" i="7"/>
  <c r="BQ56" i="22"/>
  <c r="BM48" i="21"/>
  <c r="EA48" i="21" s="1"/>
  <c r="BU129" i="7"/>
  <c r="BM42" i="21"/>
  <c r="BL57" i="21"/>
  <c r="BL62" i="21"/>
  <c r="BR39" i="22"/>
  <c r="BV172" i="7" s="1"/>
  <c r="BI103" i="15"/>
  <c r="BT39" i="7" s="1"/>
  <c r="BX41" i="84"/>
  <c r="BH196" i="6"/>
  <c r="BI193" i="6" s="1"/>
  <c r="BU104" i="7"/>
  <c r="BI101" i="15"/>
  <c r="BT37" i="7" s="1"/>
  <c r="BI102" i="15"/>
  <c r="BT38" i="7" s="1"/>
  <c r="BQ55" i="22"/>
  <c r="BU109" i="7" s="1"/>
  <c r="BI100" i="15"/>
  <c r="BT36" i="7" s="1"/>
  <c r="BM47" i="21"/>
  <c r="BM59" i="21" s="1"/>
  <c r="BW37" i="84"/>
  <c r="BW38" i="84" s="1"/>
  <c r="BL61" i="21"/>
  <c r="BT158" i="7"/>
  <c r="BT167" i="7" s="1"/>
  <c r="BJ262" i="6"/>
  <c r="BU137" i="7" s="1"/>
  <c r="BJ91" i="6"/>
  <c r="BJ178" i="6" s="1"/>
  <c r="BJ182" i="6" s="1"/>
  <c r="BH176" i="6"/>
  <c r="BI173" i="6" s="1"/>
  <c r="BJ269" i="6"/>
  <c r="BU161" i="7" s="1"/>
  <c r="BJ92" i="6"/>
  <c r="BJ198" i="6" s="1"/>
  <c r="BJ202" i="6" s="1"/>
  <c r="BJ209" i="6"/>
  <c r="BJ215" i="6" s="1"/>
  <c r="BI214" i="6"/>
  <c r="GQ40" i="22"/>
  <c r="GQ41" i="22" s="1"/>
  <c r="BH24" i="6"/>
  <c r="BH241" i="6" s="1"/>
  <c r="BH209" i="6"/>
  <c r="BH215" i="6" s="1"/>
  <c r="BG214" i="6"/>
  <c r="BG216" i="6" s="1"/>
  <c r="BH213" i="6" s="1"/>
  <c r="BJ255" i="6"/>
  <c r="BU113" i="7" s="1"/>
  <c r="BJ90" i="6"/>
  <c r="BJ158" i="6" s="1"/>
  <c r="BJ162" i="6" s="1"/>
  <c r="BJ189" i="6"/>
  <c r="BJ195" i="6" s="1"/>
  <c r="BI194" i="6"/>
  <c r="BI163" i="6"/>
  <c r="BK170" i="6" s="1"/>
  <c r="BI162" i="6"/>
  <c r="BH25" i="6"/>
  <c r="BH248" i="6" s="1"/>
  <c r="BS89" i="7" s="1"/>
  <c r="BS354" i="7" s="1"/>
  <c r="BI106" i="15"/>
  <c r="BT42" i="7" s="1"/>
  <c r="BL67" i="21"/>
  <c r="BT304" i="7" s="1"/>
  <c r="BL59" i="21"/>
  <c r="BR38" i="22"/>
  <c r="BV148" i="7" s="1"/>
  <c r="BV151" i="7" s="1"/>
  <c r="EF10" i="22"/>
  <c r="GM57" i="21"/>
  <c r="GT33" i="22"/>
  <c r="GT18" i="22"/>
  <c r="GT23" i="22"/>
  <c r="GT20" i="22"/>
  <c r="GT22" i="22"/>
  <c r="GT25" i="22"/>
  <c r="GT19" i="22"/>
  <c r="GT16" i="22"/>
  <c r="GT15" i="22"/>
  <c r="GT12" i="22"/>
  <c r="GT36" i="22" s="1"/>
  <c r="BK26" i="6" s="1"/>
  <c r="GT9" i="22"/>
  <c r="GT37" i="22" s="1"/>
  <c r="BK27" i="6" s="1"/>
  <c r="GT17" i="22"/>
  <c r="GT6" i="22"/>
  <c r="GT14" i="22"/>
  <c r="GT11" i="22"/>
  <c r="GT21" i="22"/>
  <c r="GT13" i="22"/>
  <c r="GT7" i="22"/>
  <c r="GT24" i="22"/>
  <c r="GT10" i="22"/>
  <c r="GT38" i="22" s="1"/>
  <c r="BK28" i="6" s="1"/>
  <c r="GT8" i="22"/>
  <c r="DZ45" i="21"/>
  <c r="GN45" i="21" s="1"/>
  <c r="DY57" i="21"/>
  <c r="EA64" i="22"/>
  <c r="BP258" i="7"/>
  <c r="BP295" i="7" s="1"/>
  <c r="BU105" i="7"/>
  <c r="BT348" i="7"/>
  <c r="BX94" i="80" s="1"/>
  <c r="BR354" i="7"/>
  <c r="BR167" i="7"/>
  <c r="BV37" i="84"/>
  <c r="BV38" i="84" s="1"/>
  <c r="BU103" i="7"/>
  <c r="BU106" i="7"/>
  <c r="EF37" i="22"/>
  <c r="BV125" i="7" s="1"/>
  <c r="EE39" i="22"/>
  <c r="BU173" i="7" s="1"/>
  <c r="GS39" i="22"/>
  <c r="BJ29" i="6" s="1"/>
  <c r="BM45" i="21"/>
  <c r="BU30" i="7"/>
  <c r="EE26" i="22"/>
  <c r="EE27" i="22" s="1"/>
  <c r="EE34" i="22" s="1"/>
  <c r="BJ97" i="15" s="1"/>
  <c r="BU33" i="7" s="1"/>
  <c r="EF38" i="22"/>
  <c r="BV149" i="7" s="1"/>
  <c r="BL68" i="21"/>
  <c r="BT305" i="7" s="1"/>
  <c r="EG33" i="22"/>
  <c r="GU4" i="22"/>
  <c r="EF36" i="22"/>
  <c r="BV101" i="7" s="1"/>
  <c r="GR39" i="22"/>
  <c r="BI29" i="6" s="1"/>
  <c r="GR29" i="22"/>
  <c r="GR62" i="22" s="1"/>
  <c r="GS63" i="22" s="1"/>
  <c r="BU107" i="7"/>
  <c r="DY59" i="21"/>
  <c r="DZ41" i="21"/>
  <c r="GN41" i="21" s="1"/>
  <c r="EF11" i="22"/>
  <c r="BW27" i="84"/>
  <c r="BW28" i="84" s="1"/>
  <c r="BR49" i="22"/>
  <c r="BV170" i="7" s="1"/>
  <c r="BV177" i="7" s="1"/>
  <c r="BS25" i="22"/>
  <c r="BS23" i="22"/>
  <c r="EG23" i="22" s="1"/>
  <c r="BS24" i="22"/>
  <c r="EG24" i="22" s="1"/>
  <c r="BS22" i="22"/>
  <c r="EG22" i="22" s="1"/>
  <c r="BS18" i="22"/>
  <c r="EG18" i="22" s="1"/>
  <c r="BS16" i="22"/>
  <c r="EG16" i="22" s="1"/>
  <c r="BS14" i="22"/>
  <c r="BS21" i="22"/>
  <c r="EG21" i="22" s="1"/>
  <c r="BS17" i="22"/>
  <c r="EG17" i="22" s="1"/>
  <c r="BS15" i="22"/>
  <c r="EG15" i="22" s="1"/>
  <c r="BS13" i="22"/>
  <c r="EG13" i="22" s="1"/>
  <c r="BS11" i="22"/>
  <c r="BS19" i="22"/>
  <c r="EG19" i="22" s="1"/>
  <c r="BS6" i="22"/>
  <c r="BS12" i="22"/>
  <c r="BS20" i="22"/>
  <c r="EG20" i="22" s="1"/>
  <c r="BS10" i="22"/>
  <c r="EG10" i="22" s="1"/>
  <c r="BS9" i="22"/>
  <c r="BS37" i="22" s="1"/>
  <c r="BW124" i="7" s="1"/>
  <c r="BS7" i="22"/>
  <c r="BS8" i="22"/>
  <c r="BS36" i="22" s="1"/>
  <c r="BW100" i="7" s="1"/>
  <c r="BX32" i="84"/>
  <c r="BX33" i="84" s="1"/>
  <c r="BT143" i="7"/>
  <c r="BQ53" i="22"/>
  <c r="BJ105" i="15" s="1"/>
  <c r="BU41" i="7" s="1"/>
  <c r="DZ39" i="21"/>
  <c r="GN39" i="21" s="1"/>
  <c r="BT110" i="7"/>
  <c r="BT109" i="7"/>
  <c r="BU133" i="7"/>
  <c r="BU134" i="7"/>
  <c r="BT40" i="7"/>
  <c r="BT86" i="7"/>
  <c r="BT85" i="7"/>
  <c r="BU151" i="7"/>
  <c r="BU176" i="7"/>
  <c r="BU179" i="7"/>
  <c r="BU180" i="7"/>
  <c r="BU177" i="7"/>
  <c r="BU178" i="7"/>
  <c r="GP13" i="21"/>
  <c r="BR35" i="22"/>
  <c r="BV76" i="7" s="1"/>
  <c r="BV78" i="7" s="1"/>
  <c r="BQ57" i="22"/>
  <c r="BM39" i="21"/>
  <c r="BM43" i="21"/>
  <c r="BJ95" i="15"/>
  <c r="BJ100" i="15" s="1"/>
  <c r="BM49" i="21"/>
  <c r="BX26" i="84"/>
  <c r="BX22" i="80"/>
  <c r="BT349" i="7"/>
  <c r="BU80" i="7"/>
  <c r="BU81" i="7"/>
  <c r="BU83" i="7"/>
  <c r="BU82" i="7"/>
  <c r="BU84" i="7"/>
  <c r="BX21" i="80"/>
  <c r="BT347" i="7"/>
  <c r="BV152" i="7"/>
  <c r="BV154" i="7"/>
  <c r="BV156" i="7"/>
  <c r="BV153" i="7"/>
  <c r="BV155" i="7"/>
  <c r="BU152" i="7"/>
  <c r="BU154" i="7"/>
  <c r="BU156" i="7"/>
  <c r="BU153" i="7"/>
  <c r="BU155" i="7"/>
  <c r="BT346" i="7"/>
  <c r="BU341" i="7"/>
  <c r="BU79" i="7"/>
  <c r="BU174" i="7"/>
  <c r="BQ54" i="22"/>
  <c r="BM40" i="21"/>
  <c r="BJ99" i="15"/>
  <c r="BU35" i="7" s="1"/>
  <c r="BM46" i="21"/>
  <c r="BJ98" i="15"/>
  <c r="BU34" i="7" s="1"/>
  <c r="BR36" i="22"/>
  <c r="BV100" i="7" s="1"/>
  <c r="BV103" i="7" s="1"/>
  <c r="BR46" i="22"/>
  <c r="BV98" i="7" s="1"/>
  <c r="BU220" i="7"/>
  <c r="BQ40" i="22"/>
  <c r="BQ41" i="22" s="1"/>
  <c r="BR45" i="22"/>
  <c r="BV74" i="7" s="1"/>
  <c r="EF7" i="22"/>
  <c r="BR47" i="22"/>
  <c r="BV122" i="7" s="1"/>
  <c r="BR30" i="22"/>
  <c r="BR37" i="22"/>
  <c r="BV124" i="7" s="1"/>
  <c r="BV126" i="7" s="1"/>
  <c r="BP59" i="22"/>
  <c r="BM50" i="21"/>
  <c r="EA50" i="21" s="1"/>
  <c r="EG25" i="22"/>
  <c r="EG14" i="22"/>
  <c r="EG12" i="22"/>
  <c r="BR34" i="22"/>
  <c r="BK96" i="15" s="1"/>
  <c r="BV32" i="7" s="1"/>
  <c r="BM44" i="21"/>
  <c r="EA44" i="21" s="1"/>
  <c r="BR44" i="22"/>
  <c r="BR53" i="22" s="1"/>
  <c r="BR29" i="22"/>
  <c r="BQ58" i="22"/>
  <c r="BQ50" i="22"/>
  <c r="EC17" i="21"/>
  <c r="GQ17" i="21" s="1"/>
  <c r="EC66" i="21"/>
  <c r="EC56" i="21"/>
  <c r="GR5" i="21"/>
  <c r="BP66" i="21"/>
  <c r="BP56" i="21"/>
  <c r="GQ66" i="21"/>
  <c r="GQ56" i="21"/>
  <c r="BW73" i="80"/>
  <c r="BT321" i="7"/>
  <c r="BX73" i="80" s="1"/>
  <c r="BX105" i="80"/>
  <c r="BX86" i="80"/>
  <c r="E121" i="80"/>
  <c r="E104" i="84"/>
  <c r="BV175" i="7"/>
  <c r="BV174" i="7"/>
  <c r="BV150" i="7"/>
  <c r="BV91" i="80"/>
  <c r="BV245" i="7"/>
  <c r="BW241" i="7"/>
  <c r="BW301" i="7"/>
  <c r="BW240" i="7"/>
  <c r="BV242" i="7"/>
  <c r="BW242" i="7" s="1"/>
  <c r="BV306" i="7"/>
  <c r="F332" i="7"/>
  <c r="BT225" i="7"/>
  <c r="BT226" i="7" s="1"/>
  <c r="BU223" i="7"/>
  <c r="BU221" i="7"/>
  <c r="BY31" i="84"/>
  <c r="BU222" i="7"/>
  <c r="BU224" i="7"/>
  <c r="F286" i="7"/>
  <c r="E85" i="84" s="1"/>
  <c r="E87" i="84" s="1"/>
  <c r="E93" i="84" s="1"/>
  <c r="E95" i="84" s="1"/>
  <c r="E107" i="84" s="1"/>
  <c r="F85" i="84"/>
  <c r="F87" i="84" s="1"/>
  <c r="F93" i="84" s="1"/>
  <c r="F67" i="80"/>
  <c r="F69" i="80" s="1"/>
  <c r="F75" i="80" s="1"/>
  <c r="BN49" i="21"/>
  <c r="BN43" i="21"/>
  <c r="BW21" i="84"/>
  <c r="GM60" i="21"/>
  <c r="BL58" i="21"/>
  <c r="GM62" i="21"/>
  <c r="BT345" i="7"/>
  <c r="BT339" i="7"/>
  <c r="BW292" i="7"/>
  <c r="ED40" i="22"/>
  <c r="ED41" i="22" s="1"/>
  <c r="BT342" i="7"/>
  <c r="BR57" i="22"/>
  <c r="GM61" i="21"/>
  <c r="BW20" i="80"/>
  <c r="BW91" i="80" s="1"/>
  <c r="BU339" i="7"/>
  <c r="BT343" i="7"/>
  <c r="BT344" i="7"/>
  <c r="BT341" i="7"/>
  <c r="BW296" i="7"/>
  <c r="BL51" i="21"/>
  <c r="BL53" i="21" s="1"/>
  <c r="GN49" i="21"/>
  <c r="GN48" i="21"/>
  <c r="GN44" i="21"/>
  <c r="DZ62" i="21"/>
  <c r="GN50" i="21"/>
  <c r="DZ47" i="21"/>
  <c r="GM47" i="21"/>
  <c r="GM59" i="21" s="1"/>
  <c r="BO71" i="21"/>
  <c r="EC13" i="21"/>
  <c r="EC7" i="21"/>
  <c r="EC71" i="21" s="1"/>
  <c r="EB71" i="21"/>
  <c r="GO71" i="21"/>
  <c r="GP9" i="21"/>
  <c r="EB70" i="21"/>
  <c r="BO70" i="21"/>
  <c r="GO70" i="21"/>
  <c r="GP15" i="21"/>
  <c r="GP73" i="21" s="1"/>
  <c r="EB73" i="21"/>
  <c r="GP16" i="21"/>
  <c r="GP74" i="21" s="1"/>
  <c r="EB74" i="21"/>
  <c r="GP14" i="21"/>
  <c r="GP72" i="21" s="1"/>
  <c r="EB72" i="21"/>
  <c r="GO21" i="21"/>
  <c r="EC14" i="21"/>
  <c r="EC19" i="21"/>
  <c r="GQ19" i="21" s="1"/>
  <c r="GP7" i="21"/>
  <c r="GP71" i="21" s="1"/>
  <c r="EC10" i="21"/>
  <c r="GQ10" i="21" s="1"/>
  <c r="EC15" i="21"/>
  <c r="EC12" i="21"/>
  <c r="GQ12" i="21" s="1"/>
  <c r="EC18" i="21"/>
  <c r="GQ18" i="21" s="1"/>
  <c r="EC9" i="21"/>
  <c r="EC16" i="21"/>
  <c r="EC11" i="21"/>
  <c r="GQ11" i="21" s="1"/>
  <c r="EC8" i="21"/>
  <c r="EC20" i="21"/>
  <c r="GQ20" i="21" s="1"/>
  <c r="BP18" i="21"/>
  <c r="BP15" i="21"/>
  <c r="BP73" i="21" s="1"/>
  <c r="BP20" i="21"/>
  <c r="BP17" i="21"/>
  <c r="BP19" i="21"/>
  <c r="BP16" i="21"/>
  <c r="BP74" i="21" s="1"/>
  <c r="BX302" i="7" s="1"/>
  <c r="BP12" i="21"/>
  <c r="BP10" i="21"/>
  <c r="BP14" i="21"/>
  <c r="BP72" i="21" s="1"/>
  <c r="BP9" i="21"/>
  <c r="BP7" i="21"/>
  <c r="BP8" i="21"/>
  <c r="BP11" i="21"/>
  <c r="BP13" i="21"/>
  <c r="BP69" i="21" s="1"/>
  <c r="BX303" i="7" s="1"/>
  <c r="BO21" i="21"/>
  <c r="ED24" i="21"/>
  <c r="GR24" i="21"/>
  <c r="EA41" i="21"/>
  <c r="GO41" i="21" s="1"/>
  <c r="DY61" i="21"/>
  <c r="DZ43" i="21"/>
  <c r="GN43" i="21" s="1"/>
  <c r="BQ5" i="21"/>
  <c r="ED5" i="21"/>
  <c r="EB21" i="21"/>
  <c r="DY60" i="21"/>
  <c r="DZ42" i="21"/>
  <c r="GN42" i="21" s="1"/>
  <c r="BQ37" i="21"/>
  <c r="ED37" i="21"/>
  <c r="BQ24" i="21"/>
  <c r="BS48" i="22"/>
  <c r="BW146" i="7" s="1"/>
  <c r="EH4" i="22"/>
  <c r="EG6" i="22"/>
  <c r="BS44" i="22"/>
  <c r="BW30" i="7" s="1"/>
  <c r="BN4" i="6"/>
  <c r="BM87" i="6"/>
  <c r="BT33" i="22"/>
  <c r="BT3" i="22"/>
  <c r="BU4" i="22"/>
  <c r="CK56" i="86" s="1"/>
  <c r="BT52" i="22"/>
  <c r="BT43" i="22"/>
  <c r="BX4" i="7"/>
  <c r="BY6" i="7"/>
  <c r="BX5" i="7"/>
  <c r="BU312" i="7"/>
  <c r="F277" i="7"/>
  <c r="F260" i="7"/>
  <c r="E67" i="84" s="1"/>
  <c r="E69" i="84" s="1"/>
  <c r="E105" i="84" s="1"/>
  <c r="G298" i="7"/>
  <c r="G260" i="7"/>
  <c r="J286" i="7"/>
  <c r="BM60" i="21" l="1"/>
  <c r="BL63" i="21"/>
  <c r="BI196" i="6"/>
  <c r="BJ193" i="6" s="1"/>
  <c r="BS26" i="22"/>
  <c r="BS27" i="22" s="1"/>
  <c r="BY26" i="84"/>
  <c r="BU110" i="7"/>
  <c r="BU119" i="7" s="1"/>
  <c r="BS49" i="22"/>
  <c r="BW170" i="7" s="1"/>
  <c r="BW177" i="7" s="1"/>
  <c r="BR58" i="22"/>
  <c r="BV181" i="7" s="1"/>
  <c r="GN57" i="21"/>
  <c r="EE35" i="22"/>
  <c r="BU77" i="7" s="1"/>
  <c r="BY21" i="84" s="1"/>
  <c r="EA45" i="21"/>
  <c r="GO45" i="21" s="1"/>
  <c r="EE29" i="22"/>
  <c r="EE62" i="22" s="1"/>
  <c r="BX37" i="84"/>
  <c r="BX38" i="84" s="1"/>
  <c r="BX104" i="80"/>
  <c r="BN44" i="21"/>
  <c r="EB44" i="21" s="1"/>
  <c r="BN50" i="21"/>
  <c r="EB50" i="21" s="1"/>
  <c r="BK262" i="6"/>
  <c r="BV137" i="7" s="1"/>
  <c r="BK91" i="6"/>
  <c r="BK178" i="6" s="1"/>
  <c r="BK182" i="6" s="1"/>
  <c r="BK255" i="6"/>
  <c r="BV113" i="7" s="1"/>
  <c r="BK90" i="6"/>
  <c r="BK158" i="6" s="1"/>
  <c r="BK162" i="6" s="1"/>
  <c r="BJ276" i="6"/>
  <c r="BU185" i="7" s="1"/>
  <c r="BJ93" i="6"/>
  <c r="BJ218" i="6" s="1"/>
  <c r="BJ222" i="6" s="1"/>
  <c r="BK169" i="6"/>
  <c r="BK175" i="6" s="1"/>
  <c r="BJ174" i="6"/>
  <c r="BK209" i="6"/>
  <c r="BK215" i="6" s="1"/>
  <c r="BJ214" i="6"/>
  <c r="BH216" i="6"/>
  <c r="BI213" i="6" s="1"/>
  <c r="BI216" i="6" s="1"/>
  <c r="BJ213" i="6" s="1"/>
  <c r="BK269" i="6"/>
  <c r="BV161" i="7" s="1"/>
  <c r="BK92" i="6"/>
  <c r="BK198" i="6" s="1"/>
  <c r="BK202" i="6" s="1"/>
  <c r="BK189" i="6"/>
  <c r="BK195" i="6" s="1"/>
  <c r="BJ194" i="6"/>
  <c r="BJ196" i="6" s="1"/>
  <c r="BK193" i="6" s="1"/>
  <c r="BJ169" i="6"/>
  <c r="BJ175" i="6" s="1"/>
  <c r="BI174" i="6"/>
  <c r="BI176" i="6" s="1"/>
  <c r="BJ173" i="6" s="1"/>
  <c r="BI276" i="6"/>
  <c r="BT185" i="7" s="1"/>
  <c r="BT354" i="7" s="1"/>
  <c r="BI93" i="6"/>
  <c r="BI218" i="6" s="1"/>
  <c r="BI222" i="6" s="1"/>
  <c r="EG9" i="22"/>
  <c r="EG37" i="22" s="1"/>
  <c r="BW125" i="7" s="1"/>
  <c r="EB64" i="22"/>
  <c r="BQ258" i="7"/>
  <c r="BQ295" i="7" s="1"/>
  <c r="EG11" i="22"/>
  <c r="BS46" i="22"/>
  <c r="BW98" i="7" s="1"/>
  <c r="BW104" i="7" s="1"/>
  <c r="EG8" i="22"/>
  <c r="GU33" i="22"/>
  <c r="GU23" i="22"/>
  <c r="GU20" i="22"/>
  <c r="GU25" i="22"/>
  <c r="GU17" i="22"/>
  <c r="GU19" i="22"/>
  <c r="GU12" i="22"/>
  <c r="GU22" i="22"/>
  <c r="GU14" i="22"/>
  <c r="GU21" i="22"/>
  <c r="GU13" i="22"/>
  <c r="GU16" i="22"/>
  <c r="GU15" i="22"/>
  <c r="GU9" i="22"/>
  <c r="GU37" i="22" s="1"/>
  <c r="BL27" i="6" s="1"/>
  <c r="GU18" i="22"/>
  <c r="GU11" i="22"/>
  <c r="GU10" i="22"/>
  <c r="GU38" i="22" s="1"/>
  <c r="BL28" i="6" s="1"/>
  <c r="GU7" i="22"/>
  <c r="GU24" i="22"/>
  <c r="GU8" i="22"/>
  <c r="GU36" i="22" s="1"/>
  <c r="BL26" i="6" s="1"/>
  <c r="GU6" i="22"/>
  <c r="BL75" i="21"/>
  <c r="BL76" i="21" s="1"/>
  <c r="GR40" i="22"/>
  <c r="GR41" i="22" s="1"/>
  <c r="GR64" i="22"/>
  <c r="BQ23" i="6" a="1"/>
  <c r="BQ23" i="6" s="1"/>
  <c r="BO23" i="6" a="1"/>
  <c r="BO23" i="6" s="1"/>
  <c r="BS23" i="6" a="1"/>
  <c r="BS23" i="6" s="1"/>
  <c r="BR23" i="6" a="1"/>
  <c r="BR23" i="6" s="1"/>
  <c r="BP23" i="6" a="1"/>
  <c r="BP23" i="6" s="1"/>
  <c r="BM57" i="21"/>
  <c r="EF39" i="22"/>
  <c r="BV173" i="7" s="1"/>
  <c r="GT39" i="22"/>
  <c r="BK29" i="6" s="1"/>
  <c r="EF26" i="22"/>
  <c r="EF27" i="22" s="1"/>
  <c r="EF34" i="22" s="1"/>
  <c r="BK97" i="15" s="1"/>
  <c r="BV33" i="7" s="1"/>
  <c r="BN45" i="21"/>
  <c r="EB45" i="21" s="1"/>
  <c r="GP45" i="21" s="1"/>
  <c r="BV30" i="7"/>
  <c r="BV219" i="7" s="1"/>
  <c r="EG38" i="22"/>
  <c r="BW149" i="7" s="1"/>
  <c r="EG36" i="22"/>
  <c r="BW101" i="7" s="1"/>
  <c r="EH33" i="22"/>
  <c r="GV4" i="22"/>
  <c r="GS26" i="22"/>
  <c r="GS27" i="22" s="1"/>
  <c r="GS34" i="22" s="1"/>
  <c r="BJ24" i="6" s="1"/>
  <c r="BJ241" i="6" s="1"/>
  <c r="BV176" i="7"/>
  <c r="BV178" i="7"/>
  <c r="BV180" i="7"/>
  <c r="BV179" i="7"/>
  <c r="DZ59" i="21"/>
  <c r="DZ57" i="21"/>
  <c r="EC69" i="21"/>
  <c r="GP69" i="21"/>
  <c r="BS38" i="22"/>
  <c r="BW148" i="7" s="1"/>
  <c r="BW151" i="7" s="1"/>
  <c r="BX93" i="80"/>
  <c r="BY41" i="84"/>
  <c r="BR54" i="22"/>
  <c r="BV85" i="7" s="1"/>
  <c r="BY27" i="84"/>
  <c r="BY28" i="84" s="1"/>
  <c r="BT350" i="7"/>
  <c r="BX96" i="80" s="1"/>
  <c r="GQ7" i="21"/>
  <c r="GQ71" i="21" s="1"/>
  <c r="BS47" i="22"/>
  <c r="BW122" i="7" s="1"/>
  <c r="BW130" i="7" s="1"/>
  <c r="GQ13" i="21"/>
  <c r="BK95" i="15"/>
  <c r="BK101" i="15" s="1"/>
  <c r="BV37" i="7" s="1"/>
  <c r="EG7" i="22"/>
  <c r="BT23" i="22"/>
  <c r="BT24" i="22"/>
  <c r="BT20" i="22"/>
  <c r="EH20" i="22" s="1"/>
  <c r="BT15" i="22"/>
  <c r="EH15" i="22" s="1"/>
  <c r="BT13" i="22"/>
  <c r="BT11" i="22"/>
  <c r="BT49" i="22" s="1"/>
  <c r="BX170" i="7" s="1"/>
  <c r="BT9" i="22"/>
  <c r="EH9" i="22" s="1"/>
  <c r="BT7" i="22"/>
  <c r="BT25" i="22"/>
  <c r="EH25" i="22" s="1"/>
  <c r="BT18" i="22"/>
  <c r="BT21" i="22"/>
  <c r="BT22" i="22"/>
  <c r="EH22" i="22" s="1"/>
  <c r="BT16" i="22"/>
  <c r="EH16" i="22" s="1"/>
  <c r="BT17" i="22"/>
  <c r="EH17" i="22" s="1"/>
  <c r="BT10" i="22"/>
  <c r="EH10" i="22" s="1"/>
  <c r="BT12" i="22"/>
  <c r="EH12" i="22" s="1"/>
  <c r="BT8" i="22"/>
  <c r="BT19" i="22"/>
  <c r="BT14" i="22"/>
  <c r="EH14" i="22" s="1"/>
  <c r="BT6" i="22"/>
  <c r="EH6" i="22" s="1"/>
  <c r="BY36" i="84"/>
  <c r="BU343" i="7"/>
  <c r="BY32" i="84"/>
  <c r="BY33" i="84" s="1"/>
  <c r="BU143" i="7"/>
  <c r="BR40" i="22"/>
  <c r="BR41" i="22" s="1"/>
  <c r="BM61" i="21"/>
  <c r="BJ106" i="15"/>
  <c r="BU42" i="7" s="1"/>
  <c r="BU344" i="7"/>
  <c r="BX27" i="84"/>
  <c r="BX28" i="84" s="1"/>
  <c r="BX95" i="80"/>
  <c r="BV102" i="7"/>
  <c r="BV343" i="7" s="1"/>
  <c r="BN41" i="21"/>
  <c r="EB41" i="21" s="1"/>
  <c r="GP41" i="21" s="1"/>
  <c r="BT351" i="7"/>
  <c r="BX97" i="80" s="1"/>
  <c r="EA49" i="21"/>
  <c r="EB49" i="21" s="1"/>
  <c r="BT119" i="7"/>
  <c r="BU219" i="7"/>
  <c r="BU225" i="7" s="1"/>
  <c r="BU226" i="7" s="1"/>
  <c r="BJ104" i="15"/>
  <c r="BU40" i="7" s="1"/>
  <c r="BJ101" i="15"/>
  <c r="BU37" i="7" s="1"/>
  <c r="BJ103" i="15"/>
  <c r="BU39" i="7" s="1"/>
  <c r="BJ102" i="15"/>
  <c r="BU38" i="7" s="1"/>
  <c r="BV86" i="7"/>
  <c r="BU181" i="7"/>
  <c r="BU182" i="7"/>
  <c r="BK105" i="15"/>
  <c r="BV41" i="7" s="1"/>
  <c r="BK106" i="15"/>
  <c r="BV42" i="7" s="1"/>
  <c r="BU86" i="7"/>
  <c r="BU85" i="7"/>
  <c r="BU158" i="7"/>
  <c r="BU157" i="7"/>
  <c r="BV158" i="7"/>
  <c r="BV157" i="7"/>
  <c r="BX92" i="80"/>
  <c r="BV79" i="7"/>
  <c r="BW179" i="7"/>
  <c r="BW180" i="7"/>
  <c r="EA39" i="21"/>
  <c r="GO39" i="21" s="1"/>
  <c r="BM67" i="21"/>
  <c r="BU304" i="7" s="1"/>
  <c r="BM68" i="21"/>
  <c r="BU305" i="7" s="1"/>
  <c r="BM62" i="21"/>
  <c r="BK99" i="15"/>
  <c r="BV35" i="7" s="1"/>
  <c r="BK98" i="15"/>
  <c r="BV34" i="7" s="1"/>
  <c r="BV80" i="7"/>
  <c r="BV83" i="7"/>
  <c r="BV84" i="7"/>
  <c r="BV81" i="7"/>
  <c r="BV82" i="7"/>
  <c r="BY22" i="80"/>
  <c r="BU349" i="7"/>
  <c r="BY21" i="80"/>
  <c r="BU347" i="7"/>
  <c r="BU348" i="7"/>
  <c r="BV104" i="7"/>
  <c r="BV106" i="7"/>
  <c r="BV105" i="7"/>
  <c r="BV107" i="7"/>
  <c r="BV108" i="7"/>
  <c r="BU346" i="7"/>
  <c r="BW152" i="7"/>
  <c r="BW154" i="7"/>
  <c r="BW156" i="7"/>
  <c r="BW153" i="7"/>
  <c r="BW155" i="7"/>
  <c r="BV128" i="7"/>
  <c r="BV129" i="7"/>
  <c r="BV130" i="7"/>
  <c r="BV131" i="7"/>
  <c r="BV132" i="7"/>
  <c r="BO51" i="6" a="1"/>
  <c r="BO51" i="6" s="1"/>
  <c r="BR52" i="6" a="1"/>
  <c r="BR52" i="6" s="1"/>
  <c r="BP50" i="6" a="1"/>
  <c r="BP50" i="6" s="1"/>
  <c r="BS52" i="6" a="1"/>
  <c r="BS52" i="6" s="1"/>
  <c r="BP48" i="6" a="1"/>
  <c r="BP48" i="6" s="1"/>
  <c r="BS47" i="6" a="1"/>
  <c r="BS47" i="6" s="1"/>
  <c r="BQ49" i="6" a="1"/>
  <c r="BQ49" i="6" s="1"/>
  <c r="BS48" i="6" a="1"/>
  <c r="BS48" i="6" s="1"/>
  <c r="BQ52" i="6" a="1"/>
  <c r="BQ52" i="6" s="1"/>
  <c r="BS50" i="6" a="1"/>
  <c r="BS50" i="6" s="1"/>
  <c r="BQ47" i="6" a="1"/>
  <c r="BQ47" i="6" s="1"/>
  <c r="BP47" i="6" a="1"/>
  <c r="BP47" i="6" s="1"/>
  <c r="BR48" i="6" a="1"/>
  <c r="BR48" i="6" s="1"/>
  <c r="BS51" i="6" a="1"/>
  <c r="BS51" i="6" s="1"/>
  <c r="BQ51" i="6" a="1"/>
  <c r="BQ51" i="6" s="1"/>
  <c r="BO49" i="6" a="1"/>
  <c r="BO49" i="6" s="1"/>
  <c r="BQ48" i="6" a="1"/>
  <c r="BQ48" i="6" s="1"/>
  <c r="BO47" i="6" a="1"/>
  <c r="BO47" i="6" s="1"/>
  <c r="BR49" i="6" a="1"/>
  <c r="BR49" i="6" s="1"/>
  <c r="BO52" i="6" a="1"/>
  <c r="BO52" i="6" s="1"/>
  <c r="BR50" i="6" a="1"/>
  <c r="BR50" i="6" s="1"/>
  <c r="BO50" i="6" a="1"/>
  <c r="BO50" i="6" s="1"/>
  <c r="BR47" i="6" a="1"/>
  <c r="BR47" i="6" s="1"/>
  <c r="BO48" i="6" a="1"/>
  <c r="BO48" i="6" s="1"/>
  <c r="BP49" i="6" a="1"/>
  <c r="BP49" i="6" s="1"/>
  <c r="BR51" i="6" a="1"/>
  <c r="BR51" i="6" s="1"/>
  <c r="BQ50" i="6" a="1"/>
  <c r="BQ50" i="6" s="1"/>
  <c r="BP52" i="6" a="1"/>
  <c r="BP52" i="6" s="1"/>
  <c r="BS49" i="6" a="1"/>
  <c r="BS49" i="6" s="1"/>
  <c r="BP51" i="6" a="1"/>
  <c r="BP51" i="6" s="1"/>
  <c r="BO69" i="6" a="1"/>
  <c r="BO69" i="6" s="1"/>
  <c r="BR69" i="6" a="1"/>
  <c r="BR69" i="6" s="1"/>
  <c r="BP66" i="6" a="1"/>
  <c r="BP66" i="6" s="1"/>
  <c r="BS67" i="6" a="1"/>
  <c r="BS67" i="6" s="1"/>
  <c r="BP68" i="6" a="1"/>
  <c r="BP68" i="6" s="1"/>
  <c r="BS66" i="6" a="1"/>
  <c r="BS66" i="6" s="1"/>
  <c r="BQ69" i="6" a="1"/>
  <c r="BQ69" i="6" s="1"/>
  <c r="BS65" i="6" a="1"/>
  <c r="BS65" i="6" s="1"/>
  <c r="BQ67" i="6" a="1"/>
  <c r="BQ67" i="6" s="1"/>
  <c r="BS69" i="6" a="1"/>
  <c r="BS69" i="6" s="1"/>
  <c r="BQ65" i="6" a="1"/>
  <c r="BQ65" i="6" s="1"/>
  <c r="BP67" i="6" a="1"/>
  <c r="BP67" i="6" s="1"/>
  <c r="BR65" i="6" a="1"/>
  <c r="BR65" i="6" s="1"/>
  <c r="BS70" i="6" a="1"/>
  <c r="BS70" i="6" s="1"/>
  <c r="BQ70" i="6" a="1"/>
  <c r="BQ70" i="6" s="1"/>
  <c r="BO66" i="6" a="1"/>
  <c r="BO66" i="6" s="1"/>
  <c r="BQ66" i="6" a="1"/>
  <c r="BQ66" i="6" s="1"/>
  <c r="BO65" i="6" a="1"/>
  <c r="BO65" i="6" s="1"/>
  <c r="BR67" i="6" a="1"/>
  <c r="BR67" i="6" s="1"/>
  <c r="BO70" i="6" a="1"/>
  <c r="BO70" i="6" s="1"/>
  <c r="BR66" i="6" a="1"/>
  <c r="BR66" i="6" s="1"/>
  <c r="BO68" i="6" a="1"/>
  <c r="BO68" i="6" s="1"/>
  <c r="BR70" i="6" a="1"/>
  <c r="BR70" i="6" s="1"/>
  <c r="BO67" i="6" a="1"/>
  <c r="BO67" i="6" s="1"/>
  <c r="BP69" i="6" a="1"/>
  <c r="BP69" i="6" s="1"/>
  <c r="BR68" i="6" a="1"/>
  <c r="BR68" i="6" s="1"/>
  <c r="BQ68" i="6" a="1"/>
  <c r="BQ68" i="6" s="1"/>
  <c r="BP65" i="6" a="1"/>
  <c r="BP65" i="6" s="1"/>
  <c r="BS68" i="6" a="1"/>
  <c r="BS68" i="6" s="1"/>
  <c r="BP70" i="6" a="1"/>
  <c r="BP70" i="6" s="1"/>
  <c r="BQ16" i="6" a="1"/>
  <c r="BQ16" i="6" s="1"/>
  <c r="BO20" i="6" a="1"/>
  <c r="BO20" i="6" s="1"/>
  <c r="BQ18" i="6" a="1"/>
  <c r="BQ18" i="6" s="1"/>
  <c r="BO73" i="6" a="1"/>
  <c r="BO73" i="6" s="1"/>
  <c r="BR78" i="6" a="1"/>
  <c r="BR78" i="6" s="1"/>
  <c r="BO78" i="6" a="1"/>
  <c r="BO78" i="6" s="1"/>
  <c r="BR17" i="6" a="1"/>
  <c r="BR17" i="6" s="1"/>
  <c r="BP72" i="6" a="1"/>
  <c r="BP72" i="6" s="1"/>
  <c r="BR18" i="6" a="1"/>
  <c r="BR18" i="6" s="1"/>
  <c r="BS79" i="6" a="1"/>
  <c r="BS79" i="6" s="1"/>
  <c r="BP79" i="6" a="1"/>
  <c r="BP79" i="6" s="1"/>
  <c r="BQ73" i="6" a="1"/>
  <c r="BQ73" i="6" s="1"/>
  <c r="BS78" i="6" a="1"/>
  <c r="BS78" i="6" s="1"/>
  <c r="BO19" i="6" a="1"/>
  <c r="BO19" i="6" s="1"/>
  <c r="BQ20" i="6" a="1"/>
  <c r="BQ20" i="6" s="1"/>
  <c r="BR74" i="6" a="1"/>
  <c r="BR74" i="6" s="1"/>
  <c r="BS75" i="6" a="1"/>
  <c r="BS75" i="6" s="1"/>
  <c r="BP78" i="6" a="1"/>
  <c r="BP78" i="6" s="1"/>
  <c r="BO17" i="6" a="1"/>
  <c r="BO17" i="6" s="1"/>
  <c r="BS77" i="6" a="1"/>
  <c r="BS77" i="6" s="1"/>
  <c r="BQ77" i="6" a="1"/>
  <c r="BQ77" i="6" s="1"/>
  <c r="BR75" i="6" a="1"/>
  <c r="BR75" i="6" s="1"/>
  <c r="BO79" i="6" a="1"/>
  <c r="BO79" i="6" s="1"/>
  <c r="BO72" i="6" a="1"/>
  <c r="BO72" i="6" s="1"/>
  <c r="BS17" i="6" a="1"/>
  <c r="BS17" i="6" s="1"/>
  <c r="BP18" i="6" a="1"/>
  <c r="BP18" i="6" s="1"/>
  <c r="BR19" i="6" a="1"/>
  <c r="BR19" i="6" s="1"/>
  <c r="BR72" i="6" a="1"/>
  <c r="BR72" i="6" s="1"/>
  <c r="BS74" i="6" a="1"/>
  <c r="BS74" i="6" s="1"/>
  <c r="BS18" i="6" a="1"/>
  <c r="BS18" i="6" s="1"/>
  <c r="BP73" i="6" a="1"/>
  <c r="BP73" i="6" s="1"/>
  <c r="BR20" i="6" a="1"/>
  <c r="BR20" i="6" s="1"/>
  <c r="BS19" i="6" a="1"/>
  <c r="BS19" i="6" s="1"/>
  <c r="BO77" i="6" a="1"/>
  <c r="BO77" i="6" s="1"/>
  <c r="BP19" i="6" a="1"/>
  <c r="BP19" i="6" s="1"/>
  <c r="BQ72" i="6" a="1"/>
  <c r="BQ72" i="6" s="1"/>
  <c r="BS73" i="6" a="1"/>
  <c r="BS73" i="6" s="1"/>
  <c r="BQ78" i="6" a="1"/>
  <c r="BQ78" i="6" s="1"/>
  <c r="BR77" i="6" a="1"/>
  <c r="BR77" i="6" s="1"/>
  <c r="BP75" i="6" a="1"/>
  <c r="BP75" i="6" s="1"/>
  <c r="BP16" i="6" a="1"/>
  <c r="BP16" i="6" s="1"/>
  <c r="BQ71" i="6" a="1"/>
  <c r="BQ71" i="6" s="1"/>
  <c r="BO16" i="6" a="1"/>
  <c r="BO16" i="6" s="1"/>
  <c r="BO74" i="6" a="1"/>
  <c r="BO74" i="6" s="1"/>
  <c r="BR79" i="6" a="1"/>
  <c r="BR79" i="6" s="1"/>
  <c r="BP17" i="6" a="1"/>
  <c r="BP17" i="6" s="1"/>
  <c r="BQ19" i="6" a="1"/>
  <c r="BQ19" i="6" s="1"/>
  <c r="BR16" i="6" a="1"/>
  <c r="BR16" i="6" s="1"/>
  <c r="BS72" i="6" a="1"/>
  <c r="BS72" i="6" s="1"/>
  <c r="BO75" i="6" a="1"/>
  <c r="BO75" i="6" s="1"/>
  <c r="BQ75" i="6" a="1"/>
  <c r="BQ75" i="6" s="1"/>
  <c r="BS71" i="6" a="1"/>
  <c r="BS71" i="6" s="1"/>
  <c r="BP77" i="6" a="1"/>
  <c r="BP77" i="6" s="1"/>
  <c r="BQ17" i="6" a="1"/>
  <c r="BQ17" i="6" s="1"/>
  <c r="BO18" i="6" a="1"/>
  <c r="BO18" i="6" s="1"/>
  <c r="BO71" i="6" a="1"/>
  <c r="BO71" i="6" s="1"/>
  <c r="BP74" i="6" a="1"/>
  <c r="BP74" i="6" s="1"/>
  <c r="BR73" i="6" a="1"/>
  <c r="BR73" i="6" s="1"/>
  <c r="BQ74" i="6" a="1"/>
  <c r="BQ74" i="6" s="1"/>
  <c r="BS20" i="6" a="1"/>
  <c r="BS20" i="6" s="1"/>
  <c r="BQ79" i="6" a="1"/>
  <c r="BQ79" i="6" s="1"/>
  <c r="BP71" i="6" a="1"/>
  <c r="BP71" i="6" s="1"/>
  <c r="BR71" i="6" a="1"/>
  <c r="BR71" i="6" s="1"/>
  <c r="BS16" i="6" a="1"/>
  <c r="BS16" i="6" s="1"/>
  <c r="BP20" i="6" a="1"/>
  <c r="BP20" i="6" s="1"/>
  <c r="CB187" i="7" a="1"/>
  <c r="CB187" i="7" s="1"/>
  <c r="CB190" i="7" a="1"/>
  <c r="CB190" i="7" s="1"/>
  <c r="CC188" i="7" a="1"/>
  <c r="CC188" i="7" s="1"/>
  <c r="CC186" i="7" a="1"/>
  <c r="CC186" i="7" s="1"/>
  <c r="BZ189" i="7" a="1"/>
  <c r="BZ189" i="7" s="1"/>
  <c r="BZ190" i="7" a="1"/>
  <c r="BZ190" i="7" s="1"/>
  <c r="CD188" i="7" a="1"/>
  <c r="CD188" i="7" s="1"/>
  <c r="CD186" i="7" a="1"/>
  <c r="CD186" i="7" s="1"/>
  <c r="CA190" i="7" a="1"/>
  <c r="CA190" i="7" s="1"/>
  <c r="CE190" i="7" a="1"/>
  <c r="CE190" i="7" s="1"/>
  <c r="CB186" i="7" a="1"/>
  <c r="CB186" i="7" s="1"/>
  <c r="CE187" i="7" a="1"/>
  <c r="CE187" i="7" s="1"/>
  <c r="CD189" i="7" a="1"/>
  <c r="CD189" i="7" s="1"/>
  <c r="BZ188" i="7" a="1"/>
  <c r="BZ188" i="7" s="1"/>
  <c r="CD187" i="7" a="1"/>
  <c r="CD187" i="7" s="1"/>
  <c r="BZ186" i="7" a="1"/>
  <c r="BZ186" i="7" s="1"/>
  <c r="CA187" i="7" a="1"/>
  <c r="CA187" i="7" s="1"/>
  <c r="CE186" i="7" a="1"/>
  <c r="CE186" i="7" s="1"/>
  <c r="CA188" i="7" a="1"/>
  <c r="CA188" i="7" s="1"/>
  <c r="CC187" i="7" a="1"/>
  <c r="CC187" i="7" s="1"/>
  <c r="CA186" i="7" a="1"/>
  <c r="CA186" i="7" s="1"/>
  <c r="CB189" i="7" a="1"/>
  <c r="CB189" i="7" s="1"/>
  <c r="CE188" i="7" a="1"/>
  <c r="CE188" i="7" s="1"/>
  <c r="CC190" i="7" a="1"/>
  <c r="CC190" i="7" s="1"/>
  <c r="BZ187" i="7" a="1"/>
  <c r="BZ187" i="7" s="1"/>
  <c r="CA189" i="7" a="1"/>
  <c r="CA189" i="7" s="1"/>
  <c r="CC189" i="7" a="1"/>
  <c r="CC189" i="7" s="1"/>
  <c r="CD190" i="7" a="1"/>
  <c r="CD190" i="7" s="1"/>
  <c r="CB188" i="7" a="1"/>
  <c r="CB188" i="7" s="1"/>
  <c r="CE189" i="7" a="1"/>
  <c r="CE189" i="7" s="1"/>
  <c r="BP268" i="6" a="1"/>
  <c r="BP268" i="6" s="1"/>
  <c r="BO260" i="6" a="1"/>
  <c r="BO260" i="6" s="1"/>
  <c r="BO253" i="6" a="1"/>
  <c r="BO253" i="6" s="1"/>
  <c r="BO267" i="6" a="1"/>
  <c r="BO267" i="6" s="1"/>
  <c r="BO254" i="6" a="1"/>
  <c r="BO254" i="6" s="1"/>
  <c r="BO256" i="6" a="1"/>
  <c r="BO256" i="6" s="1"/>
  <c r="BO264" i="6" a="1"/>
  <c r="BO264" i="6" s="1"/>
  <c r="BO270" i="6" a="1"/>
  <c r="BO270" i="6" s="1"/>
  <c r="BO274" i="6" a="1"/>
  <c r="BO274" i="6" s="1"/>
  <c r="BO268" i="6" a="1"/>
  <c r="BO268" i="6" s="1"/>
  <c r="BO271" i="6" a="1"/>
  <c r="BO271" i="6" s="1"/>
  <c r="BO280" i="6" a="1"/>
  <c r="BO280" i="6" s="1"/>
  <c r="BO272" i="6" a="1"/>
  <c r="BO272" i="6" s="1"/>
  <c r="BO261" i="6" a="1"/>
  <c r="BO261" i="6" s="1"/>
  <c r="BP280" i="6" a="1"/>
  <c r="BP280" i="6" s="1"/>
  <c r="BR252" i="6" a="1"/>
  <c r="BR252" i="6" s="1"/>
  <c r="BO266" i="6" a="1"/>
  <c r="BO266" i="6" s="1"/>
  <c r="BP281" i="6" a="1"/>
  <c r="BP281" i="6" s="1"/>
  <c r="BQ242" i="6" a="1"/>
  <c r="BQ242" i="6" s="1"/>
  <c r="BS273" i="6" a="1"/>
  <c r="BS273" i="6" s="1"/>
  <c r="BQ251" i="6" a="1"/>
  <c r="BQ251" i="6" s="1"/>
  <c r="BQ252" i="6" a="1"/>
  <c r="BQ252" i="6" s="1"/>
  <c r="BQ275" i="6" a="1"/>
  <c r="BQ275" i="6" s="1"/>
  <c r="BQ265" i="6" a="1"/>
  <c r="BQ265" i="6" s="1"/>
  <c r="BP245" i="6" a="1"/>
  <c r="BP245" i="6" s="1"/>
  <c r="BR258" i="6" a="1"/>
  <c r="BR258" i="6" s="1"/>
  <c r="BR244" i="6" a="1"/>
  <c r="BR244" i="6" s="1"/>
  <c r="BQ243" i="6" a="1"/>
  <c r="BQ243" i="6" s="1"/>
  <c r="BQ266" i="6" a="1"/>
  <c r="BQ266" i="6" s="1"/>
  <c r="BO252" i="6" a="1"/>
  <c r="BO252" i="6" s="1"/>
  <c r="BQ244" i="6" a="1"/>
  <c r="BQ244" i="6" s="1"/>
  <c r="BR266" i="6" a="1"/>
  <c r="BR266" i="6" s="1"/>
  <c r="BP271" i="6" a="1"/>
  <c r="BP271" i="6" s="1"/>
  <c r="BS272" i="6" a="1"/>
  <c r="BS272" i="6" s="1"/>
  <c r="BS266" i="6" a="1"/>
  <c r="BS266" i="6" s="1"/>
  <c r="BP258" i="6" a="1"/>
  <c r="BP258" i="6" s="1"/>
  <c r="BQ278" i="6" a="1"/>
  <c r="BQ278" i="6" s="1"/>
  <c r="BO245" i="6" a="1"/>
  <c r="BO245" i="6" s="1"/>
  <c r="BP246" i="6" a="1"/>
  <c r="BP246" i="6" s="1"/>
  <c r="BQ250" i="6" a="1"/>
  <c r="BQ250" i="6" s="1"/>
  <c r="BS254" i="6" a="1"/>
  <c r="BS254" i="6" s="1"/>
  <c r="BP250" i="6" a="1"/>
  <c r="BP250" i="6" s="1"/>
  <c r="BP257" i="6" a="1"/>
  <c r="BP257" i="6" s="1"/>
  <c r="BQ264" i="6" a="1"/>
  <c r="BQ264" i="6" s="1"/>
  <c r="BS251" i="6" a="1"/>
  <c r="BS251" i="6" s="1"/>
  <c r="BR281" i="6" a="1"/>
  <c r="BR281" i="6" s="1"/>
  <c r="BS281" i="6" a="1"/>
  <c r="BS281" i="6" s="1"/>
  <c r="BP279" i="6" a="1"/>
  <c r="BP279" i="6" s="1"/>
  <c r="BP274" i="6" a="1"/>
  <c r="BP274" i="6" s="1"/>
  <c r="BQ273" i="6" a="1"/>
  <c r="BQ273" i="6" s="1"/>
  <c r="BP266" i="6" a="1"/>
  <c r="BP266" i="6" s="1"/>
  <c r="BP244" i="6" a="1"/>
  <c r="BP244" i="6" s="1"/>
  <c r="BQ270" i="6" a="1"/>
  <c r="BQ270" i="6" s="1"/>
  <c r="BO250" i="6" a="1"/>
  <c r="BO250" i="6" s="1"/>
  <c r="BR242" i="6" a="1"/>
  <c r="BR242" i="6" s="1"/>
  <c r="BO273" i="6" a="1"/>
  <c r="BO273" i="6" s="1"/>
  <c r="BQ246" i="6" a="1"/>
  <c r="BQ246" i="6" s="1"/>
  <c r="BS279" i="6" a="1"/>
  <c r="BS279" i="6" s="1"/>
  <c r="BQ274" i="6" a="1"/>
  <c r="BQ274" i="6" s="1"/>
  <c r="BR250" i="6" a="1"/>
  <c r="BR250" i="6" s="1"/>
  <c r="BS259" i="6" a="1"/>
  <c r="BS259" i="6" s="1"/>
  <c r="BR249" i="6" a="1"/>
  <c r="BR249" i="6" s="1"/>
  <c r="BS252" i="6" a="1"/>
  <c r="BS252" i="6" s="1"/>
  <c r="BP242" i="6" a="1"/>
  <c r="BP242" i="6" s="1"/>
  <c r="BP254" i="6" a="1"/>
  <c r="BP254" i="6" s="1"/>
  <c r="BS275" i="6" a="1"/>
  <c r="BS275" i="6" s="1"/>
  <c r="BP249" i="6" a="1"/>
  <c r="BP249" i="6" s="1"/>
  <c r="BR277" i="6" a="1"/>
  <c r="BR277" i="6" s="1"/>
  <c r="BS258" i="6" a="1"/>
  <c r="BS258" i="6" s="1"/>
  <c r="BQ280" i="6" a="1"/>
  <c r="BQ280" i="6" s="1"/>
  <c r="BP275" i="6" a="1"/>
  <c r="BP275" i="6" s="1"/>
  <c r="BO265" i="6" a="1"/>
  <c r="BO265" i="6" s="1"/>
  <c r="BR243" i="6" a="1"/>
  <c r="BR243" i="6" s="1"/>
  <c r="BQ281" i="6" a="1"/>
  <c r="BQ281" i="6" s="1"/>
  <c r="BR273" i="6" a="1"/>
  <c r="BR273" i="6" s="1"/>
  <c r="BQ277" i="6" a="1"/>
  <c r="BQ277" i="6" s="1"/>
  <c r="BR260" i="6" a="1"/>
  <c r="BR260" i="6" s="1"/>
  <c r="BR275" i="6" a="1"/>
  <c r="BR275" i="6" s="1"/>
  <c r="BO243" i="6" a="1"/>
  <c r="BO243" i="6" s="1"/>
  <c r="BS277" i="6" a="1"/>
  <c r="BS277" i="6" s="1"/>
  <c r="BS253" i="6" a="1"/>
  <c r="BS253" i="6" s="1"/>
  <c r="BO259" i="6" a="1"/>
  <c r="BO259" i="6" s="1"/>
  <c r="BO257" i="6" a="1"/>
  <c r="BO257" i="6" s="1"/>
  <c r="BR278" i="6" a="1"/>
  <c r="BR278" i="6" s="1"/>
  <c r="BR261" i="6" a="1"/>
  <c r="BR261" i="6" s="1"/>
  <c r="BQ259" i="6" a="1"/>
  <c r="BQ259" i="6" s="1"/>
  <c r="BS250" i="6" a="1"/>
  <c r="BS250" i="6" s="1"/>
  <c r="BO258" i="6" a="1"/>
  <c r="BO258" i="6" s="1"/>
  <c r="BR272" i="6" a="1"/>
  <c r="BR272" i="6" s="1"/>
  <c r="BR264" i="6" a="1"/>
  <c r="BR264" i="6" s="1"/>
  <c r="BQ263" i="6" a="1"/>
  <c r="BQ263" i="6" s="1"/>
  <c r="BO278" i="6" a="1"/>
  <c r="BO278" i="6" s="1"/>
  <c r="BP261" i="6" a="1"/>
  <c r="BP261" i="6" s="1"/>
  <c r="BO251" i="6" a="1"/>
  <c r="BO251" i="6" s="1"/>
  <c r="BQ257" i="6" a="1"/>
  <c r="BQ257" i="6" s="1"/>
  <c r="BQ258" i="6" a="1"/>
  <c r="BQ258" i="6" s="1"/>
  <c r="BS261" i="6" a="1"/>
  <c r="BS261" i="6" s="1"/>
  <c r="BS267" i="6" a="1"/>
  <c r="BS267" i="6" s="1"/>
  <c r="BS246" i="6" a="1"/>
  <c r="BS246" i="6" s="1"/>
  <c r="BR265" i="6" a="1"/>
  <c r="BR265" i="6" s="1"/>
  <c r="BP263" i="6" a="1"/>
  <c r="BP263" i="6" s="1"/>
  <c r="BP243" i="6" a="1"/>
  <c r="BP243" i="6" s="1"/>
  <c r="BP264" i="6" a="1"/>
  <c r="BP264" i="6" s="1"/>
  <c r="BP260" i="6" a="1"/>
  <c r="BP260" i="6" s="1"/>
  <c r="BS274" i="6" a="1"/>
  <c r="BS274" i="6" s="1"/>
  <c r="BQ272" i="6" a="1"/>
  <c r="BQ272" i="6" s="1"/>
  <c r="BR259" i="6" a="1"/>
  <c r="BR259" i="6" s="1"/>
  <c r="BO275" i="6" a="1"/>
  <c r="BO275" i="6" s="1"/>
  <c r="BP278" i="6" a="1"/>
  <c r="BP278" i="6" s="1"/>
  <c r="BS249" i="6" a="1"/>
  <c r="BS249" i="6" s="1"/>
  <c r="BP251" i="6" a="1"/>
  <c r="BP251" i="6" s="1"/>
  <c r="BR268" i="6" a="1"/>
  <c r="BR268" i="6" s="1"/>
  <c r="BO246" i="6" a="1"/>
  <c r="BO246" i="6" s="1"/>
  <c r="BP273" i="6" a="1"/>
  <c r="BP273" i="6" s="1"/>
  <c r="BO281" i="6" a="1"/>
  <c r="BO281" i="6" s="1"/>
  <c r="BS257" i="6" a="1"/>
  <c r="BS257" i="6" s="1"/>
  <c r="BQ260" i="6" a="1"/>
  <c r="BQ260" i="6" s="1"/>
  <c r="BO279" i="6" a="1"/>
  <c r="BO279" i="6" s="1"/>
  <c r="BQ256" i="6" a="1"/>
  <c r="BQ256" i="6" s="1"/>
  <c r="BO277" i="6" a="1"/>
  <c r="BO277" i="6" s="1"/>
  <c r="BR254" i="6" a="1"/>
  <c r="BR254" i="6" s="1"/>
  <c r="BS278" i="6" a="1"/>
  <c r="BS278" i="6" s="1"/>
  <c r="BQ271" i="6" a="1"/>
  <c r="BQ271" i="6" s="1"/>
  <c r="BS264" i="6" a="1"/>
  <c r="BS264" i="6" s="1"/>
  <c r="BR246" i="6" a="1"/>
  <c r="BR246" i="6" s="1"/>
  <c r="BS268" i="6" a="1"/>
  <c r="BS268" i="6" s="1"/>
  <c r="BP277" i="6" a="1"/>
  <c r="BP277" i="6" s="1"/>
  <c r="BR256" i="6" a="1"/>
  <c r="BR256" i="6" s="1"/>
  <c r="BO244" i="6" a="1"/>
  <c r="BO244" i="6" s="1"/>
  <c r="BS244" i="6" a="1"/>
  <c r="BS244" i="6" s="1"/>
  <c r="BR279" i="6" a="1"/>
  <c r="BR279" i="6" s="1"/>
  <c r="BQ254" i="6" a="1"/>
  <c r="BQ254" i="6" s="1"/>
  <c r="BP272" i="6" a="1"/>
  <c r="BP272" i="6" s="1"/>
  <c r="BQ267" i="6" a="1"/>
  <c r="BQ267" i="6" s="1"/>
  <c r="BS245" i="6" a="1"/>
  <c r="BS245" i="6" s="1"/>
  <c r="BS270" i="6" a="1"/>
  <c r="BS270" i="6" s="1"/>
  <c r="BR280" i="6" a="1"/>
  <c r="BR280" i="6" s="1"/>
  <c r="BQ245" i="6" a="1"/>
  <c r="BQ245" i="6" s="1"/>
  <c r="BR274" i="6" a="1"/>
  <c r="BR274" i="6" s="1"/>
  <c r="BR253" i="6" a="1"/>
  <c r="BR253" i="6" s="1"/>
  <c r="BP265" i="6" a="1"/>
  <c r="BP265" i="6" s="1"/>
  <c r="BS280" i="6" a="1"/>
  <c r="BS280" i="6" s="1"/>
  <c r="BR267" i="6" a="1"/>
  <c r="BR267" i="6" s="1"/>
  <c r="BS242" i="6" a="1"/>
  <c r="BS242" i="6" s="1"/>
  <c r="BR271" i="6" a="1"/>
  <c r="BR271" i="6" s="1"/>
  <c r="BO263" i="6" a="1"/>
  <c r="BO263" i="6" s="1"/>
  <c r="BQ253" i="6" a="1"/>
  <c r="BQ253" i="6" s="1"/>
  <c r="BP267" i="6" a="1"/>
  <c r="BP267" i="6" s="1"/>
  <c r="BR251" i="6" a="1"/>
  <c r="BR251" i="6" s="1"/>
  <c r="BS260" i="6" a="1"/>
  <c r="BS260" i="6" s="1"/>
  <c r="BO242" i="6" a="1"/>
  <c r="BO242" i="6" s="1"/>
  <c r="BQ268" i="6" a="1"/>
  <c r="BQ268" i="6" s="1"/>
  <c r="BS265" i="6" a="1"/>
  <c r="BS265" i="6" s="1"/>
  <c r="BQ279" i="6" a="1"/>
  <c r="BQ279" i="6" s="1"/>
  <c r="BQ249" i="6" a="1"/>
  <c r="BQ249" i="6" s="1"/>
  <c r="BO249" i="6" a="1"/>
  <c r="BO249" i="6" s="1"/>
  <c r="BS243" i="6" a="1"/>
  <c r="BS243" i="6" s="1"/>
  <c r="BS271" i="6" a="1"/>
  <c r="BS271" i="6" s="1"/>
  <c r="BS263" i="6" a="1"/>
  <c r="BS263" i="6" s="1"/>
  <c r="BS256" i="6" a="1"/>
  <c r="BS256" i="6" s="1"/>
  <c r="BP256" i="6" a="1"/>
  <c r="BP256" i="6" s="1"/>
  <c r="BP252" i="6" a="1"/>
  <c r="BP252" i="6" s="1"/>
  <c r="BP253" i="6" a="1"/>
  <c r="BP253" i="6" s="1"/>
  <c r="BR263" i="6" a="1"/>
  <c r="BR263" i="6" s="1"/>
  <c r="BR257" i="6" a="1"/>
  <c r="BR257" i="6" s="1"/>
  <c r="BP270" i="6" a="1"/>
  <c r="BP270" i="6" s="1"/>
  <c r="BR270" i="6" a="1"/>
  <c r="BR270" i="6" s="1"/>
  <c r="BR245" i="6" a="1"/>
  <c r="BR245" i="6" s="1"/>
  <c r="BP259" i="6" a="1"/>
  <c r="BP259" i="6" s="1"/>
  <c r="BQ261" i="6" a="1"/>
  <c r="BQ261" i="6" s="1"/>
  <c r="BZ163" i="7" a="1"/>
  <c r="BZ163" i="7" s="1"/>
  <c r="CD164" i="7" a="1"/>
  <c r="CD164" i="7" s="1"/>
  <c r="CC166" i="7" a="1"/>
  <c r="CC166" i="7" s="1"/>
  <c r="CB166" i="7" a="1"/>
  <c r="CB166" i="7" s="1"/>
  <c r="CB162" i="7" a="1"/>
  <c r="CB162" i="7" s="1"/>
  <c r="CC164" i="7" a="1"/>
  <c r="CC164" i="7" s="1"/>
  <c r="BZ166" i="7" a="1"/>
  <c r="BZ166" i="7" s="1"/>
  <c r="CB163" i="7" a="1"/>
  <c r="CB163" i="7" s="1"/>
  <c r="CD165" i="7" a="1"/>
  <c r="CD165" i="7" s="1"/>
  <c r="CB165" i="7" a="1"/>
  <c r="CB165" i="7" s="1"/>
  <c r="BZ164" i="7" a="1"/>
  <c r="BZ164" i="7" s="1"/>
  <c r="CA166" i="7" a="1"/>
  <c r="CA166" i="7" s="1"/>
  <c r="CB164" i="7" a="1"/>
  <c r="CB164" i="7" s="1"/>
  <c r="CD166" i="7" a="1"/>
  <c r="CD166" i="7" s="1"/>
  <c r="CD163" i="7" a="1"/>
  <c r="CD163" i="7" s="1"/>
  <c r="CA165" i="7" a="1"/>
  <c r="CA165" i="7" s="1"/>
  <c r="CA164" i="7" a="1"/>
  <c r="CA164" i="7" s="1"/>
  <c r="CA163" i="7" a="1"/>
  <c r="CA163" i="7" s="1"/>
  <c r="CD162" i="7" a="1"/>
  <c r="CD162" i="7" s="1"/>
  <c r="CC165" i="7" a="1"/>
  <c r="CC165" i="7" s="1"/>
  <c r="CC163" i="7" a="1"/>
  <c r="CC163" i="7" s="1"/>
  <c r="CA162" i="7" a="1"/>
  <c r="CA162" i="7" s="1"/>
  <c r="BZ162" i="7" a="1"/>
  <c r="BZ162" i="7" s="1"/>
  <c r="CC162" i="7" a="1"/>
  <c r="CC162" i="7" s="1"/>
  <c r="CE162" i="7" a="1"/>
  <c r="CE162" i="7" s="1"/>
  <c r="BZ165" i="7" a="1"/>
  <c r="BZ165" i="7" s="1"/>
  <c r="CE163" i="7" a="1"/>
  <c r="CE163" i="7" s="1"/>
  <c r="CE166" i="7" a="1"/>
  <c r="CE166" i="7" s="1"/>
  <c r="CE164" i="7" a="1"/>
  <c r="CE164" i="7" s="1"/>
  <c r="CE165" i="7" a="1"/>
  <c r="CE165" i="7" s="1"/>
  <c r="CB140" i="7" a="1"/>
  <c r="CB140" i="7" s="1"/>
  <c r="CA142" i="7" a="1"/>
  <c r="CA142" i="7" s="1"/>
  <c r="CB138" i="7" a="1"/>
  <c r="CB138" i="7" s="1"/>
  <c r="BZ141" i="7" a="1"/>
  <c r="BZ141" i="7" s="1"/>
  <c r="CE139" i="7" a="1"/>
  <c r="CE139" i="7" s="1"/>
  <c r="CB139" i="7" a="1"/>
  <c r="CB139" i="7" s="1"/>
  <c r="CA141" i="7" a="1"/>
  <c r="CA141" i="7" s="1"/>
  <c r="CB142" i="7" a="1"/>
  <c r="CB142" i="7" s="1"/>
  <c r="CE138" i="7" a="1"/>
  <c r="CE138" i="7" s="1"/>
  <c r="CC139" i="7" a="1"/>
  <c r="CC139" i="7" s="1"/>
  <c r="CA140" i="7" a="1"/>
  <c r="CA140" i="7" s="1"/>
  <c r="CD138" i="7" a="1"/>
  <c r="CD138" i="7" s="1"/>
  <c r="CD141" i="7" a="1"/>
  <c r="CD141" i="7" s="1"/>
  <c r="BZ138" i="7" a="1"/>
  <c r="BZ138" i="7" s="1"/>
  <c r="CB141" i="7" a="1"/>
  <c r="CB141" i="7" s="1"/>
  <c r="CC138" i="7" a="1"/>
  <c r="CC138" i="7" s="1"/>
  <c r="CA139" i="7" a="1"/>
  <c r="CA139" i="7" s="1"/>
  <c r="CD140" i="7" a="1"/>
  <c r="CD140" i="7" s="1"/>
  <c r="CC140" i="7" a="1"/>
  <c r="CC140" i="7" s="1"/>
  <c r="CD142" i="7" a="1"/>
  <c r="CD142" i="7" s="1"/>
  <c r="BZ140" i="7" a="1"/>
  <c r="BZ140" i="7" s="1"/>
  <c r="CC141" i="7" a="1"/>
  <c r="CC141" i="7" s="1"/>
  <c r="CC142" i="7" a="1"/>
  <c r="CC142" i="7" s="1"/>
  <c r="BZ142" i="7" a="1"/>
  <c r="BZ142" i="7" s="1"/>
  <c r="CE140" i="7" a="1"/>
  <c r="CE140" i="7" s="1"/>
  <c r="CD139" i="7" a="1"/>
  <c r="CD139" i="7" s="1"/>
  <c r="CE142" i="7" a="1"/>
  <c r="CE142" i="7" s="1"/>
  <c r="BZ139" i="7" a="1"/>
  <c r="BZ139" i="7" s="1"/>
  <c r="CE141" i="7" a="1"/>
  <c r="CE141" i="7" s="1"/>
  <c r="CA138" i="7" a="1"/>
  <c r="CA138" i="7" s="1"/>
  <c r="BZ93" i="7" a="1"/>
  <c r="BZ93" i="7" s="1"/>
  <c r="BZ90" i="7" a="1"/>
  <c r="BZ90" i="7" s="1"/>
  <c r="CA92" i="7" a="1"/>
  <c r="CA92" i="7" s="1"/>
  <c r="CD94" i="7" a="1"/>
  <c r="CD94" i="7" s="1"/>
  <c r="CC92" i="7" a="1"/>
  <c r="CC92" i="7" s="1"/>
  <c r="CB117" i="7" a="1"/>
  <c r="CB117" i="7" s="1"/>
  <c r="CB118" i="7" a="1"/>
  <c r="CB118" i="7" s="1"/>
  <c r="CA114" i="7" a="1"/>
  <c r="CA114" i="7" s="1"/>
  <c r="CB92" i="7" a="1"/>
  <c r="CB92" i="7" s="1"/>
  <c r="CD112" i="7" a="1"/>
  <c r="CD112" i="7" s="1"/>
  <c r="CB116" i="7" a="1"/>
  <c r="CB116" i="7" s="1"/>
  <c r="CA94" i="7" a="1"/>
  <c r="CA94" i="7" s="1"/>
  <c r="CA93" i="7" a="1"/>
  <c r="CA93" i="7" s="1"/>
  <c r="CE112" i="7" a="1"/>
  <c r="CE112" i="7" s="1"/>
  <c r="CB94" i="7" a="1"/>
  <c r="CB94" i="7" s="1"/>
  <c r="CA115" i="7" a="1"/>
  <c r="CA115" i="7" s="1"/>
  <c r="BZ112" i="7" a="1"/>
  <c r="BZ112" i="7" s="1"/>
  <c r="CD115" i="7" a="1"/>
  <c r="CD115" i="7" s="1"/>
  <c r="CC94" i="7" a="1"/>
  <c r="CC94" i="7" s="1"/>
  <c r="BZ115" i="7" a="1"/>
  <c r="BZ115" i="7" s="1"/>
  <c r="CD90" i="7" a="1"/>
  <c r="CD90" i="7" s="1"/>
  <c r="CE91" i="7" a="1"/>
  <c r="CE91" i="7" s="1"/>
  <c r="CB115" i="7" a="1"/>
  <c r="CB115" i="7" s="1"/>
  <c r="CE90" i="7" a="1"/>
  <c r="CE90" i="7" s="1"/>
  <c r="CD91" i="7" a="1"/>
  <c r="CD91" i="7" s="1"/>
  <c r="CB93" i="7" a="1"/>
  <c r="CB93" i="7" s="1"/>
  <c r="CC91" i="7" a="1"/>
  <c r="CC91" i="7" s="1"/>
  <c r="CA112" i="7" a="1"/>
  <c r="CA112" i="7" s="1"/>
  <c r="CC118" i="7" a="1"/>
  <c r="CC118" i="7" s="1"/>
  <c r="BZ118" i="7" a="1"/>
  <c r="BZ118" i="7" s="1"/>
  <c r="CD117" i="7" a="1"/>
  <c r="CD117" i="7" s="1"/>
  <c r="CC112" i="7" a="1"/>
  <c r="CC112" i="7" s="1"/>
  <c r="BZ92" i="7" a="1"/>
  <c r="BZ92" i="7" s="1"/>
  <c r="BZ114" i="7" a="1"/>
  <c r="BZ114" i="7" s="1"/>
  <c r="BZ116" i="7" a="1"/>
  <c r="BZ116" i="7" s="1"/>
  <c r="CB114" i="7" a="1"/>
  <c r="CB114" i="7" s="1"/>
  <c r="CC117" i="7" a="1"/>
  <c r="CC117" i="7" s="1"/>
  <c r="CA116" i="7" a="1"/>
  <c r="CA116" i="7" s="1"/>
  <c r="BZ91" i="7" a="1"/>
  <c r="BZ91" i="7" s="1"/>
  <c r="CA118" i="7" a="1"/>
  <c r="CA118" i="7" s="1"/>
  <c r="CC90" i="7" a="1"/>
  <c r="CC90" i="7" s="1"/>
  <c r="BZ94" i="7" a="1"/>
  <c r="BZ94" i="7" s="1"/>
  <c r="BZ117" i="7" a="1"/>
  <c r="BZ117" i="7" s="1"/>
  <c r="CD116" i="7" a="1"/>
  <c r="CD116" i="7" s="1"/>
  <c r="CC93" i="7" a="1"/>
  <c r="CC93" i="7" s="1"/>
  <c r="CD114" i="7" a="1"/>
  <c r="CD114" i="7" s="1"/>
  <c r="CD118" i="7" a="1"/>
  <c r="CD118" i="7" s="1"/>
  <c r="CE115" i="7" a="1"/>
  <c r="CE115" i="7" s="1"/>
  <c r="CE93" i="7" a="1"/>
  <c r="CE93" i="7" s="1"/>
  <c r="CE94" i="7" a="1"/>
  <c r="CE94" i="7" s="1"/>
  <c r="CE92" i="7" a="1"/>
  <c r="CE92" i="7" s="1"/>
  <c r="CB91" i="7" a="1"/>
  <c r="CB91" i="7" s="1"/>
  <c r="CD92" i="7" a="1"/>
  <c r="CD92" i="7" s="1"/>
  <c r="CE114" i="7" a="1"/>
  <c r="CE114" i="7" s="1"/>
  <c r="CC116" i="7" a="1"/>
  <c r="CC116" i="7" s="1"/>
  <c r="CA91" i="7" a="1"/>
  <c r="CA91" i="7" s="1"/>
  <c r="CE116" i="7" a="1"/>
  <c r="CE116" i="7" s="1"/>
  <c r="CB90" i="7" a="1"/>
  <c r="CB90" i="7" s="1"/>
  <c r="CC115" i="7" a="1"/>
  <c r="CC115" i="7" s="1"/>
  <c r="CE118" i="7" a="1"/>
  <c r="CE118" i="7" s="1"/>
  <c r="CA90" i="7" a="1"/>
  <c r="CA90" i="7" s="1"/>
  <c r="CC114" i="7" a="1"/>
  <c r="CC114" i="7" s="1"/>
  <c r="CE117" i="7" a="1"/>
  <c r="CE117" i="7" s="1"/>
  <c r="CA117" i="7" a="1"/>
  <c r="CA117" i="7" s="1"/>
  <c r="CB112" i="7" a="1"/>
  <c r="CB112" i="7" s="1"/>
  <c r="CD93" i="7" a="1"/>
  <c r="CD93" i="7" s="1"/>
  <c r="BV220" i="7"/>
  <c r="BQ59" i="22"/>
  <c r="BN48" i="21"/>
  <c r="EB48" i="21" s="1"/>
  <c r="BM58" i="21"/>
  <c r="BM51" i="21"/>
  <c r="BM53" i="21" s="1"/>
  <c r="BN40" i="21"/>
  <c r="BN46" i="21"/>
  <c r="BR56" i="22"/>
  <c r="BN42" i="21"/>
  <c r="BN39" i="21"/>
  <c r="BV127" i="7"/>
  <c r="BS39" i="22"/>
  <c r="BW172" i="7" s="1"/>
  <c r="BW174" i="7" s="1"/>
  <c r="BN47" i="21"/>
  <c r="BR55" i="22"/>
  <c r="BR50" i="22"/>
  <c r="BS34" i="22"/>
  <c r="BL96" i="15" s="1"/>
  <c r="BW32" i="7" s="1"/>
  <c r="BV341" i="7"/>
  <c r="EH23" i="22"/>
  <c r="EH24" i="22"/>
  <c r="EH21" i="22"/>
  <c r="EH19" i="22"/>
  <c r="EH13" i="22"/>
  <c r="EH18" i="22"/>
  <c r="BS30" i="22"/>
  <c r="ED56" i="21"/>
  <c r="ED66" i="21"/>
  <c r="BQ66" i="21"/>
  <c r="BQ56" i="21"/>
  <c r="GR66" i="21"/>
  <c r="GR56" i="21"/>
  <c r="BZ36" i="84"/>
  <c r="BX91" i="84"/>
  <c r="BX88" i="80"/>
  <c r="BU321" i="7"/>
  <c r="BY91" i="84" s="1"/>
  <c r="BY86" i="80"/>
  <c r="BY88" i="80" s="1"/>
  <c r="BY105" i="80"/>
  <c r="F106" i="80"/>
  <c r="F107" i="80" s="1"/>
  <c r="E31" i="86" s="1"/>
  <c r="E34" i="86" s="1"/>
  <c r="BR63" i="6" a="1"/>
  <c r="BR63" i="6" s="1"/>
  <c r="BS63" i="6" a="1"/>
  <c r="BS63" i="6" s="1"/>
  <c r="BQ64" i="6" a="1"/>
  <c r="BQ64" i="6" s="1"/>
  <c r="BR64" i="6" a="1"/>
  <c r="BR64" i="6" s="1"/>
  <c r="BO64" i="6" a="1"/>
  <c r="BO64" i="6" s="1"/>
  <c r="BO63" i="6" a="1"/>
  <c r="BO63" i="6" s="1"/>
  <c r="BP63" i="6" a="1"/>
  <c r="BP63" i="6" s="1"/>
  <c r="BQ63" i="6" a="1"/>
  <c r="BQ63" i="6" s="1"/>
  <c r="BP64" i="6" a="1"/>
  <c r="BP64" i="6" s="1"/>
  <c r="BS64" i="6" a="1"/>
  <c r="BS64" i="6" s="1"/>
  <c r="BO61" i="6" a="1"/>
  <c r="BO61" i="6" s="1"/>
  <c r="BS62" i="6" a="1"/>
  <c r="BS62" i="6" s="1"/>
  <c r="BP61" i="6" a="1"/>
  <c r="BP61" i="6" s="1"/>
  <c r="BQ62" i="6" a="1"/>
  <c r="BQ62" i="6" s="1"/>
  <c r="BO62" i="6" a="1"/>
  <c r="BO62" i="6" s="1"/>
  <c r="BS61" i="6" a="1"/>
  <c r="BS61" i="6" s="1"/>
  <c r="BP62" i="6" a="1"/>
  <c r="BP62" i="6" s="1"/>
  <c r="BR62" i="6" a="1"/>
  <c r="BR62" i="6" s="1"/>
  <c r="BR61" i="6" a="1"/>
  <c r="BR61" i="6" s="1"/>
  <c r="BQ61" i="6" a="1"/>
  <c r="BQ61" i="6" s="1"/>
  <c r="BQ58" i="6" a="1"/>
  <c r="BQ58" i="6" s="1"/>
  <c r="BP58" i="6" a="1"/>
  <c r="BP58" i="6" s="1"/>
  <c r="BQ60" i="6" a="1"/>
  <c r="BQ60" i="6" s="1"/>
  <c r="BO60" i="6" a="1"/>
  <c r="BO60" i="6" s="1"/>
  <c r="BR60" i="6" a="1"/>
  <c r="BR60" i="6" s="1"/>
  <c r="BP59" i="6" a="1"/>
  <c r="BP59" i="6" s="1"/>
  <c r="BO59" i="6" a="1"/>
  <c r="BO59" i="6" s="1"/>
  <c r="BS60" i="6" a="1"/>
  <c r="BS60" i="6" s="1"/>
  <c r="BS58" i="6" a="1"/>
  <c r="BS58" i="6" s="1"/>
  <c r="BO58" i="6" a="1"/>
  <c r="BO58" i="6" s="1"/>
  <c r="BR58" i="6" a="1"/>
  <c r="BR58" i="6" s="1"/>
  <c r="BS59" i="6" a="1"/>
  <c r="BS59" i="6" s="1"/>
  <c r="BR59" i="6" a="1"/>
  <c r="BR59" i="6" s="1"/>
  <c r="BQ59" i="6" a="1"/>
  <c r="BQ59" i="6" s="1"/>
  <c r="BP60" i="6" a="1"/>
  <c r="BP60" i="6" s="1"/>
  <c r="BP57" i="6" a="1"/>
  <c r="BP57" i="6" s="1"/>
  <c r="BQ57" i="6" a="1"/>
  <c r="BQ57" i="6" s="1"/>
  <c r="BP55" i="6" a="1"/>
  <c r="BP55" i="6" s="1"/>
  <c r="BS55" i="6" a="1"/>
  <c r="BS55" i="6" s="1"/>
  <c r="BS56" i="6" a="1"/>
  <c r="BS56" i="6" s="1"/>
  <c r="BR56" i="6" a="1"/>
  <c r="BR56" i="6" s="1"/>
  <c r="BR57" i="6" a="1"/>
  <c r="BR57" i="6" s="1"/>
  <c r="BO56" i="6" a="1"/>
  <c r="BO56" i="6" s="1"/>
  <c r="BO55" i="6" a="1"/>
  <c r="BO55" i="6" s="1"/>
  <c r="BQ56" i="6" a="1"/>
  <c r="BQ56" i="6" s="1"/>
  <c r="BR55" i="6" a="1"/>
  <c r="BR55" i="6" s="1"/>
  <c r="BS57" i="6" a="1"/>
  <c r="BS57" i="6" s="1"/>
  <c r="BO57" i="6" a="1"/>
  <c r="BO57" i="6" s="1"/>
  <c r="BP56" i="6" a="1"/>
  <c r="BP56" i="6" s="1"/>
  <c r="BQ55" i="6" a="1"/>
  <c r="BQ55" i="6" s="1"/>
  <c r="BW126" i="7"/>
  <c r="BW127" i="7"/>
  <c r="BW306" i="7"/>
  <c r="BW103" i="7"/>
  <c r="BW102" i="7"/>
  <c r="BX242" i="7"/>
  <c r="BX301" i="7"/>
  <c r="BX240" i="7"/>
  <c r="BX241" i="7"/>
  <c r="BW245" i="7"/>
  <c r="E67" i="80"/>
  <c r="E69" i="80" s="1"/>
  <c r="E75" i="80" s="1"/>
  <c r="E106" i="80" s="1"/>
  <c r="F298" i="7"/>
  <c r="F323" i="7" s="1"/>
  <c r="F325" i="7" s="1"/>
  <c r="BZ214" i="7" a="1"/>
  <c r="BZ214" i="7" s="1"/>
  <c r="CC197" i="7" a="1"/>
  <c r="CC197" i="7" s="1"/>
  <c r="CC366" i="7" s="1"/>
  <c r="CC61" i="7" a="1"/>
  <c r="CC61" i="7" s="1"/>
  <c r="CA62" i="7" a="1"/>
  <c r="CA62" i="7" s="1"/>
  <c r="CA196" i="7" a="1"/>
  <c r="CA196" i="7" s="1"/>
  <c r="CA365" i="7" s="1"/>
  <c r="CE61" i="7" a="1"/>
  <c r="CE61" i="7" s="1"/>
  <c r="CD60" i="7" a="1"/>
  <c r="CD60" i="7" s="1"/>
  <c r="CB56" i="7" a="1"/>
  <c r="CB56" i="7" s="1"/>
  <c r="CE205" i="7" a="1"/>
  <c r="CE205" i="7" s="1"/>
  <c r="CC214" i="7" a="1"/>
  <c r="CC214" i="7" s="1"/>
  <c r="BZ55" i="7" a="1"/>
  <c r="BZ55" i="7" s="1"/>
  <c r="CC193" i="7" a="1"/>
  <c r="CC193" i="7" s="1"/>
  <c r="CC362" i="7" s="1"/>
  <c r="CA197" i="7" a="1"/>
  <c r="CA197" i="7" s="1"/>
  <c r="CA366" i="7" s="1"/>
  <c r="CA214" i="7" a="1"/>
  <c r="CA214" i="7" s="1"/>
  <c r="CA205" i="7" a="1"/>
  <c r="CA205" i="7" s="1"/>
  <c r="BZ54" i="7" a="1"/>
  <c r="BZ54" i="7" s="1"/>
  <c r="CD193" i="7" a="1"/>
  <c r="CD193" i="7" s="1"/>
  <c r="CD362" i="7" s="1"/>
  <c r="CB194" i="7" a="1"/>
  <c r="CB194" i="7" s="1"/>
  <c r="CB363" i="7" s="1"/>
  <c r="CD214" i="7" a="1"/>
  <c r="CD214" i="7" s="1"/>
  <c r="CD61" i="7" a="1"/>
  <c r="CD61" i="7" s="1"/>
  <c r="CB197" i="7" a="1"/>
  <c r="CB197" i="7" s="1"/>
  <c r="CB366" i="7" s="1"/>
  <c r="CB192" i="7" a="1"/>
  <c r="CB192" i="7" s="1"/>
  <c r="CB361" i="7" s="1"/>
  <c r="CE192" i="7" a="1"/>
  <c r="CE192" i="7" s="1"/>
  <c r="CE361" i="7" s="1"/>
  <c r="CC54" i="7" a="1"/>
  <c r="CC54" i="7" s="1"/>
  <c r="CB214" i="7" a="1"/>
  <c r="CB214" i="7" s="1"/>
  <c r="CD194" i="7" a="1"/>
  <c r="CD194" i="7" s="1"/>
  <c r="CD363" i="7" s="1"/>
  <c r="CA54" i="7" a="1"/>
  <c r="CA54" i="7" s="1"/>
  <c r="CC205" i="7" a="1"/>
  <c r="CC205" i="7" s="1"/>
  <c r="CE55" i="7" a="1"/>
  <c r="CE55" i="7" s="1"/>
  <c r="CC62" i="7" a="1"/>
  <c r="CC62" i="7" s="1"/>
  <c r="CC50" i="7" a="1"/>
  <c r="CC50" i="7" s="1"/>
  <c r="CE50" i="7" a="1"/>
  <c r="CE50" i="7" s="1"/>
  <c r="CD50" i="7" a="1"/>
  <c r="CD50" i="7" s="1"/>
  <c r="CB54" i="7" a="1"/>
  <c r="CB54" i="7" s="1"/>
  <c r="BZ196" i="7" a="1"/>
  <c r="BZ196" i="7" s="1"/>
  <c r="BZ365" i="7" s="1"/>
  <c r="CA61" i="7" a="1"/>
  <c r="CA61" i="7" s="1"/>
  <c r="CD205" i="7" a="1"/>
  <c r="CD205" i="7" s="1"/>
  <c r="CA55" i="7" a="1"/>
  <c r="CA55" i="7" s="1"/>
  <c r="CB60" i="7" a="1"/>
  <c r="CB60" i="7" s="1"/>
  <c r="CA192" i="7" a="1"/>
  <c r="CA192" i="7" s="1"/>
  <c r="CA361" i="7" s="1"/>
  <c r="CC56" i="7" a="1"/>
  <c r="CC56" i="7" s="1"/>
  <c r="CB55" i="7" a="1"/>
  <c r="CB55" i="7" s="1"/>
  <c r="BZ208" i="7" a="1"/>
  <c r="BZ208" i="7" s="1"/>
  <c r="CA193" i="7" a="1"/>
  <c r="CA193" i="7" s="1"/>
  <c r="CA362" i="7" s="1"/>
  <c r="BZ61" i="7" a="1"/>
  <c r="BZ61" i="7" s="1"/>
  <c r="CD56" i="7" a="1"/>
  <c r="CD56" i="7" s="1"/>
  <c r="CC60" i="7" a="1"/>
  <c r="CC60" i="7" s="1"/>
  <c r="CE54" i="7" a="1"/>
  <c r="CE54" i="7" s="1"/>
  <c r="CA60" i="7" a="1"/>
  <c r="CA60" i="7" s="1"/>
  <c r="CA56" i="7" a="1"/>
  <c r="CA56" i="7" s="1"/>
  <c r="CE194" i="7" a="1"/>
  <c r="CE194" i="7" s="1"/>
  <c r="CE363" i="7" s="1"/>
  <c r="CB205" i="7" a="1"/>
  <c r="CB205" i="7" s="1"/>
  <c r="BZ192" i="7" a="1"/>
  <c r="BZ192" i="7" s="1"/>
  <c r="BZ361" i="7" s="1"/>
  <c r="CD54" i="7" a="1"/>
  <c r="CD54" i="7" s="1"/>
  <c r="CB62" i="7" a="1"/>
  <c r="CB62" i="7" s="1"/>
  <c r="CB61" i="7" a="1"/>
  <c r="CB61" i="7" s="1"/>
  <c r="CE196" i="7" a="1"/>
  <c r="CE196" i="7" s="1"/>
  <c r="CE365" i="7" s="1"/>
  <c r="BZ60" i="7" a="1"/>
  <c r="BZ60" i="7" s="1"/>
  <c r="CD55" i="7" a="1"/>
  <c r="CD55" i="7" s="1"/>
  <c r="CE56" i="7" a="1"/>
  <c r="CE56" i="7" s="1"/>
  <c r="BZ56" i="7" a="1"/>
  <c r="BZ56" i="7" s="1"/>
  <c r="CD196" i="7" a="1"/>
  <c r="CD196" i="7" s="1"/>
  <c r="CD365" i="7" s="1"/>
  <c r="CC194" i="7" a="1"/>
  <c r="CC194" i="7" s="1"/>
  <c r="CC363" i="7" s="1"/>
  <c r="CE208" i="7" a="1"/>
  <c r="CE208" i="7" s="1"/>
  <c r="CE197" i="7" a="1"/>
  <c r="CE197" i="7" s="1"/>
  <c r="CE366" i="7" s="1"/>
  <c r="CD208" i="7" a="1"/>
  <c r="CD208" i="7" s="1"/>
  <c r="CA50" i="7" a="1"/>
  <c r="CA50" i="7" s="1"/>
  <c r="CB196" i="7" a="1"/>
  <c r="CB196" i="7" s="1"/>
  <c r="CB365" i="7" s="1"/>
  <c r="CA208" i="7" a="1"/>
  <c r="CA208" i="7" s="1"/>
  <c r="CE62" i="7" a="1"/>
  <c r="CE62" i="7" s="1"/>
  <c r="CC192" i="7" a="1"/>
  <c r="CC192" i="7" s="1"/>
  <c r="CC361" i="7" s="1"/>
  <c r="CC196" i="7" a="1"/>
  <c r="CC196" i="7" s="1"/>
  <c r="CC365" i="7" s="1"/>
  <c r="CD197" i="7" a="1"/>
  <c r="CD197" i="7" s="1"/>
  <c r="CD366" i="7" s="1"/>
  <c r="BZ62" i="7" a="1"/>
  <c r="BZ62" i="7" s="1"/>
  <c r="CD62" i="7" a="1"/>
  <c r="CD62" i="7" s="1"/>
  <c r="CD192" i="7" a="1"/>
  <c r="CD192" i="7" s="1"/>
  <c r="CD361" i="7" s="1"/>
  <c r="BZ205" i="7" a="1"/>
  <c r="BZ205" i="7" s="1"/>
  <c r="BZ197" i="7" a="1"/>
  <c r="BZ197" i="7" s="1"/>
  <c r="BZ366" i="7" s="1"/>
  <c r="CE193" i="7" a="1"/>
  <c r="CE193" i="7" s="1"/>
  <c r="CE362" i="7" s="1"/>
  <c r="BZ50" i="7" a="1"/>
  <c r="BZ50" i="7" s="1"/>
  <c r="CE214" i="7" a="1"/>
  <c r="CE214" i="7" s="1"/>
  <c r="CE60" i="7" a="1"/>
  <c r="CE60" i="7" s="1"/>
  <c r="CB50" i="7" a="1"/>
  <c r="CB50" i="7" s="1"/>
  <c r="BZ193" i="7" a="1"/>
  <c r="BZ193" i="7" s="1"/>
  <c r="BZ362" i="7" s="1"/>
  <c r="BZ194" i="7" a="1"/>
  <c r="BZ194" i="7" s="1"/>
  <c r="BZ363" i="7" s="1"/>
  <c r="CC55" i="7" a="1"/>
  <c r="CC55" i="7" s="1"/>
  <c r="CB208" i="7" a="1"/>
  <c r="CB208" i="7" s="1"/>
  <c r="CC208" i="7" a="1"/>
  <c r="CC208" i="7" s="1"/>
  <c r="CB193" i="7" a="1"/>
  <c r="CB193" i="7" s="1"/>
  <c r="CB362" i="7" s="1"/>
  <c r="CA194" i="7" a="1"/>
  <c r="CA194" i="7" s="1"/>
  <c r="CA363" i="7" s="1"/>
  <c r="BU36" i="7"/>
  <c r="BU345" i="7"/>
  <c r="BV221" i="7"/>
  <c r="BV223" i="7"/>
  <c r="BV222" i="7"/>
  <c r="BV224" i="7"/>
  <c r="F83" i="84"/>
  <c r="F95" i="84" s="1"/>
  <c r="F107" i="84" s="1"/>
  <c r="F67" i="84"/>
  <c r="F69" i="84" s="1"/>
  <c r="F105" i="84" s="1"/>
  <c r="F49" i="80"/>
  <c r="F51" i="80" s="1"/>
  <c r="F122" i="80" s="1"/>
  <c r="I85" i="84"/>
  <c r="I87" i="84" s="1"/>
  <c r="I93" i="84" s="1"/>
  <c r="I67" i="80"/>
  <c r="I69" i="80" s="1"/>
  <c r="I75" i="80" s="1"/>
  <c r="BO39" i="21"/>
  <c r="BO45" i="21"/>
  <c r="BO49" i="21"/>
  <c r="BO43" i="21"/>
  <c r="BX21" i="84"/>
  <c r="BL64" i="21"/>
  <c r="GN62" i="21"/>
  <c r="GN61" i="21"/>
  <c r="BN61" i="21"/>
  <c r="GN60" i="21"/>
  <c r="BX292" i="7"/>
  <c r="BS56" i="22"/>
  <c r="BL95" i="15"/>
  <c r="BX296" i="7"/>
  <c r="BV339" i="7"/>
  <c r="BS57" i="22"/>
  <c r="BS58" i="22"/>
  <c r="BX20" i="80"/>
  <c r="BS15" i="6" a="1"/>
  <c r="BS15" i="6" s="1"/>
  <c r="BR15" i="6" a="1"/>
  <c r="BR15" i="6" s="1"/>
  <c r="BQ15" i="6" a="1"/>
  <c r="BQ15" i="6" s="1"/>
  <c r="BP15" i="6" a="1"/>
  <c r="BP15" i="6" s="1"/>
  <c r="BO15" i="6" a="1"/>
  <c r="BO15" i="6" s="1"/>
  <c r="BQ290" i="6" a="1"/>
  <c r="BQ290" i="6" s="1"/>
  <c r="BO329" i="6" a="1"/>
  <c r="BO329" i="6" s="1"/>
  <c r="BO331" i="6" a="1"/>
  <c r="BO331" i="6" s="1"/>
  <c r="BO330" i="6" a="1"/>
  <c r="BO330" i="6" s="1"/>
  <c r="BP300" i="6" a="1"/>
  <c r="BP300" i="6" s="1"/>
  <c r="BR327" i="6" a="1"/>
  <c r="BR327" i="6" s="1"/>
  <c r="BR365" i="7" s="1"/>
  <c r="BV100" i="80" s="1"/>
  <c r="BQ292" i="6" a="1"/>
  <c r="BQ292" i="6" s="1"/>
  <c r="BQ303" i="6" a="1"/>
  <c r="BQ303" i="6" s="1"/>
  <c r="BP321" i="6" a="1"/>
  <c r="BP321" i="6" s="1"/>
  <c r="BR295" i="6" a="1"/>
  <c r="BR295" i="6" s="1"/>
  <c r="BS304" i="6" a="1"/>
  <c r="BS304" i="6" s="1"/>
  <c r="BQ320" i="6" a="1"/>
  <c r="BQ320" i="6" s="1"/>
  <c r="BR302" i="6" a="1"/>
  <c r="BR302" i="6" s="1"/>
  <c r="BQ317" i="6" a="1"/>
  <c r="BQ317" i="6" s="1"/>
  <c r="BS288" i="6" a="1"/>
  <c r="BS288" i="6" s="1"/>
  <c r="BQ302" i="6" a="1"/>
  <c r="BQ302" i="6" s="1"/>
  <c r="BS307" i="6" a="1"/>
  <c r="BS307" i="6" s="1"/>
  <c r="BR324" i="6" a="1"/>
  <c r="BR324" i="6" s="1"/>
  <c r="BR362" i="7" s="1"/>
  <c r="BR305" i="6" a="1"/>
  <c r="BR305" i="6" s="1"/>
  <c r="BS316" i="6" a="1"/>
  <c r="BS316" i="6" s="1"/>
  <c r="BS298" i="6" a="1"/>
  <c r="BS298" i="6" s="1"/>
  <c r="BR328" i="6" a="1"/>
  <c r="BR328" i="6" s="1"/>
  <c r="BR366" i="7" s="1"/>
  <c r="BV101" i="80" s="1"/>
  <c r="BS329" i="6" a="1"/>
  <c r="BS329" i="6" s="1"/>
  <c r="BP313" i="6" a="1"/>
  <c r="BP313" i="6" s="1"/>
  <c r="BO292" i="6" a="1"/>
  <c r="BO292" i="6" s="1"/>
  <c r="BR307" i="6" a="1"/>
  <c r="BR307" i="6" s="1"/>
  <c r="BQ308" i="6" a="1"/>
  <c r="BQ308" i="6" s="1"/>
  <c r="BS328" i="6" a="1"/>
  <c r="BS328" i="6" s="1"/>
  <c r="BS366" i="7" s="1"/>
  <c r="BW101" i="80" s="1"/>
  <c r="BP298" i="6" a="1"/>
  <c r="BP298" i="6" s="1"/>
  <c r="BR325" i="6" a="1"/>
  <c r="BR325" i="6" s="1"/>
  <c r="BR363" i="7" s="1"/>
  <c r="BP288" i="6" a="1"/>
  <c r="BP288" i="6" s="1"/>
  <c r="BP291" i="6" a="1"/>
  <c r="BP291" i="6" s="1"/>
  <c r="BQ315" i="6" a="1"/>
  <c r="BQ315" i="6" s="1"/>
  <c r="BQ309" i="6" a="1"/>
  <c r="BQ309" i="6" s="1"/>
  <c r="BS308" i="6" a="1"/>
  <c r="BS308" i="6" s="1"/>
  <c r="BR314" i="6" a="1"/>
  <c r="BR314" i="6" s="1"/>
  <c r="BP290" i="6" a="1"/>
  <c r="BP290" i="6" s="1"/>
  <c r="BP329" i="6" a="1"/>
  <c r="BP329" i="6" s="1"/>
  <c r="BQ310" i="6" a="1"/>
  <c r="BQ310" i="6" s="1"/>
  <c r="BQ305" i="6" a="1"/>
  <c r="BQ305" i="6" s="1"/>
  <c r="BQ291" i="6" a="1"/>
  <c r="BQ291" i="6" s="1"/>
  <c r="BS306" i="6" a="1"/>
  <c r="BS306" i="6" s="1"/>
  <c r="BP289" i="6" a="1"/>
  <c r="BP289" i="6" s="1"/>
  <c r="BR320" i="6" a="1"/>
  <c r="BR320" i="6" s="1"/>
  <c r="BQ287" i="6" a="1"/>
  <c r="BQ287" i="6" s="1"/>
  <c r="BP305" i="6" a="1"/>
  <c r="BP305" i="6" s="1"/>
  <c r="BP325" i="6" a="1"/>
  <c r="BP325" i="6" s="1"/>
  <c r="BP363" i="7" s="1"/>
  <c r="BP312" i="6" a="1"/>
  <c r="BP312" i="6" s="1"/>
  <c r="BP310" i="6" a="1"/>
  <c r="BP310" i="6" s="1"/>
  <c r="BP318" i="6" a="1"/>
  <c r="BP318" i="6" s="1"/>
  <c r="BQ325" i="6" a="1"/>
  <c r="BQ325" i="6" s="1"/>
  <c r="BQ363" i="7" s="1"/>
  <c r="BP324" i="6" a="1"/>
  <c r="BP324" i="6" s="1"/>
  <c r="BP362" i="7" s="1"/>
  <c r="BQ322" i="6" a="1"/>
  <c r="BQ322" i="6" s="1"/>
  <c r="BS313" i="6" a="1"/>
  <c r="BS313" i="6" s="1"/>
  <c r="BQ331" i="6" a="1"/>
  <c r="BQ331" i="6" s="1"/>
  <c r="BQ288" i="6" a="1"/>
  <c r="BQ288" i="6" s="1"/>
  <c r="BS290" i="6" a="1"/>
  <c r="BS290" i="6" s="1"/>
  <c r="BS322" i="6" a="1"/>
  <c r="BS322" i="6" s="1"/>
  <c r="BP328" i="6" a="1"/>
  <c r="BP328" i="6" s="1"/>
  <c r="BP366" i="7" s="1"/>
  <c r="BT101" i="80" s="1"/>
  <c r="BR309" i="6" a="1"/>
  <c r="BR309" i="6" s="1"/>
  <c r="BS311" i="6" a="1"/>
  <c r="BS311" i="6" s="1"/>
  <c r="BS300" i="6" a="1"/>
  <c r="BS300" i="6" s="1"/>
  <c r="BQ307" i="6" a="1"/>
  <c r="BQ307" i="6" s="1"/>
  <c r="BP317" i="6" a="1"/>
  <c r="BP317" i="6" s="1"/>
  <c r="BS301" i="6" a="1"/>
  <c r="BS301" i="6" s="1"/>
  <c r="BP330" i="6" a="1"/>
  <c r="BP330" i="6" s="1"/>
  <c r="BP319" i="6" a="1"/>
  <c r="BP319" i="6" s="1"/>
  <c r="BP303" i="6" a="1"/>
  <c r="BP303" i="6" s="1"/>
  <c r="BR297" i="6" a="1"/>
  <c r="BR297" i="6" s="1"/>
  <c r="BP301" i="6" a="1"/>
  <c r="BP301" i="6" s="1"/>
  <c r="BS318" i="6" a="1"/>
  <c r="BS318" i="6" s="1"/>
  <c r="BO288" i="6" a="1"/>
  <c r="BO288" i="6" s="1"/>
  <c r="BP309" i="6" a="1"/>
  <c r="BP309" i="6" s="1"/>
  <c r="BS314" i="6" a="1"/>
  <c r="BS314" i="6" s="1"/>
  <c r="BQ318" i="6" a="1"/>
  <c r="BQ318" i="6" s="1"/>
  <c r="BR298" i="6" a="1"/>
  <c r="BR298" i="6" s="1"/>
  <c r="BQ319" i="6" a="1"/>
  <c r="BQ319" i="6" s="1"/>
  <c r="BR288" i="6" a="1"/>
  <c r="BR288" i="6" s="1"/>
  <c r="BR330" i="6" a="1"/>
  <c r="BR330" i="6" s="1"/>
  <c r="BR329" i="6" a="1"/>
  <c r="BR329" i="6" s="1"/>
  <c r="BS302" i="6" a="1"/>
  <c r="BS302" i="6" s="1"/>
  <c r="BP299" i="6" a="1"/>
  <c r="BP299" i="6" s="1"/>
  <c r="BR303" i="6" a="1"/>
  <c r="BR303" i="6" s="1"/>
  <c r="BS305" i="6" a="1"/>
  <c r="BS305" i="6" s="1"/>
  <c r="BO287" i="6" a="1"/>
  <c r="BO287" i="6" s="1"/>
  <c r="BO291" i="6" a="1"/>
  <c r="BO291" i="6" s="1"/>
  <c r="BR306" i="6" a="1"/>
  <c r="BR306" i="6" s="1"/>
  <c r="BR301" i="6" a="1"/>
  <c r="BR301" i="6" s="1"/>
  <c r="BP297" i="6" a="1"/>
  <c r="BP297" i="6" s="1"/>
  <c r="BQ295" i="6" a="1"/>
  <c r="BQ295" i="6" s="1"/>
  <c r="BQ328" i="6" a="1"/>
  <c r="BQ328" i="6" s="1"/>
  <c r="BQ366" i="7" s="1"/>
  <c r="BU101" i="80" s="1"/>
  <c r="BP315" i="6" a="1"/>
  <c r="BP315" i="6" s="1"/>
  <c r="BQ314" i="6" a="1"/>
  <c r="BQ314" i="6" s="1"/>
  <c r="BQ289" i="6" a="1"/>
  <c r="BQ289" i="6" s="1"/>
  <c r="BQ330" i="6" a="1"/>
  <c r="BQ330" i="6" s="1"/>
  <c r="BP304" i="6" a="1"/>
  <c r="BP304" i="6" s="1"/>
  <c r="BP307" i="6" a="1"/>
  <c r="BP307" i="6" s="1"/>
  <c r="BP327" i="6" a="1"/>
  <c r="BP327" i="6" s="1"/>
  <c r="BP365" i="7" s="1"/>
  <c r="BT100" i="80" s="1"/>
  <c r="BR291" i="6" a="1"/>
  <c r="BR291" i="6" s="1"/>
  <c r="BS287" i="6" a="1"/>
  <c r="BS287" i="6" s="1"/>
  <c r="BP293" i="6" a="1"/>
  <c r="BP293" i="6" s="1"/>
  <c r="BQ312" i="6" a="1"/>
  <c r="BQ312" i="6" s="1"/>
  <c r="BR318" i="6" a="1"/>
  <c r="BR318" i="6" s="1"/>
  <c r="BR293" i="6" a="1"/>
  <c r="BR293" i="6" s="1"/>
  <c r="BP295" i="6" a="1"/>
  <c r="BP295" i="6" s="1"/>
  <c r="BQ324" i="6" a="1"/>
  <c r="BQ324" i="6" s="1"/>
  <c r="BQ362" i="7" s="1"/>
  <c r="BP306" i="6" a="1"/>
  <c r="BP306" i="6" s="1"/>
  <c r="BS324" i="6" a="1"/>
  <c r="BS324" i="6" s="1"/>
  <c r="BS362" i="7" s="1"/>
  <c r="BP294" i="6" a="1"/>
  <c r="BP294" i="6" s="1"/>
  <c r="BP320" i="6" a="1"/>
  <c r="BP320" i="6" s="1"/>
  <c r="BQ293" i="6" a="1"/>
  <c r="BQ293" i="6" s="1"/>
  <c r="BQ316" i="6" a="1"/>
  <c r="BQ316" i="6" s="1"/>
  <c r="BP331" i="6" a="1"/>
  <c r="BP331" i="6" s="1"/>
  <c r="BR313" i="6" a="1"/>
  <c r="BR313" i="6" s="1"/>
  <c r="BP322" i="6" a="1"/>
  <c r="BP322" i="6" s="1"/>
  <c r="BQ301" i="6" a="1"/>
  <c r="BQ301" i="6" s="1"/>
  <c r="BQ327" i="6" a="1"/>
  <c r="BQ327" i="6" s="1"/>
  <c r="BQ365" i="7" s="1"/>
  <c r="BU100" i="80" s="1"/>
  <c r="BP323" i="6" a="1"/>
  <c r="BP323" i="6" s="1"/>
  <c r="BP361" i="7" s="1"/>
  <c r="BS321" i="6" a="1"/>
  <c r="BS321" i="6" s="1"/>
  <c r="BQ296" i="6" a="1"/>
  <c r="BQ296" i="6" s="1"/>
  <c r="BR315" i="6" a="1"/>
  <c r="BR315" i="6" s="1"/>
  <c r="BQ299" i="6" a="1"/>
  <c r="BQ299" i="6" s="1"/>
  <c r="BS293" i="6" a="1"/>
  <c r="BS293" i="6" s="1"/>
  <c r="BQ300" i="6" a="1"/>
  <c r="BQ300" i="6" s="1"/>
  <c r="BS294" i="6" a="1"/>
  <c r="BS294" i="6" s="1"/>
  <c r="BS317" i="6" a="1"/>
  <c r="BS317" i="6" s="1"/>
  <c r="BR287" i="6" a="1"/>
  <c r="BR287" i="6" s="1"/>
  <c r="BQ329" i="6" a="1"/>
  <c r="BQ329" i="6" s="1"/>
  <c r="BR319" i="6" a="1"/>
  <c r="BR319" i="6" s="1"/>
  <c r="BP292" i="6" a="1"/>
  <c r="BP292" i="6" s="1"/>
  <c r="BS292" i="6" a="1"/>
  <c r="BS292" i="6" s="1"/>
  <c r="BR310" i="6" a="1"/>
  <c r="BR310" i="6" s="1"/>
  <c r="BS310" i="6" a="1"/>
  <c r="BS310" i="6" s="1"/>
  <c r="BS299" i="6" a="1"/>
  <c r="BS299" i="6" s="1"/>
  <c r="BQ321" i="6" a="1"/>
  <c r="BQ321" i="6" s="1"/>
  <c r="BO295" i="6" a="1"/>
  <c r="BO295" i="6" s="1"/>
  <c r="BO314" i="6" a="1"/>
  <c r="BO314" i="6" s="1"/>
  <c r="BS297" i="6" a="1"/>
  <c r="BS297" i="6" s="1"/>
  <c r="BQ304" i="6" a="1"/>
  <c r="BQ304" i="6" s="1"/>
  <c r="BS309" i="6" a="1"/>
  <c r="BS309" i="6" s="1"/>
  <c r="BO323" i="6" a="1"/>
  <c r="BO323" i="6" s="1"/>
  <c r="BO361" i="7" s="1"/>
  <c r="BQ294" i="6" a="1"/>
  <c r="BQ294" i="6" s="1"/>
  <c r="BO301" i="6" a="1"/>
  <c r="BO301" i="6" s="1"/>
  <c r="BS303" i="6" a="1"/>
  <c r="BS303" i="6" s="1"/>
  <c r="BR292" i="6" a="1"/>
  <c r="BR292" i="6" s="1"/>
  <c r="BR311" i="6" a="1"/>
  <c r="BR311" i="6" s="1"/>
  <c r="BR290" i="6" a="1"/>
  <c r="BR290" i="6" s="1"/>
  <c r="BS289" i="6" a="1"/>
  <c r="BS289" i="6" s="1"/>
  <c r="BS325" i="6" a="1"/>
  <c r="BS325" i="6" s="1"/>
  <c r="BS363" i="7" s="1"/>
  <c r="BQ313" i="6" a="1"/>
  <c r="BQ313" i="6" s="1"/>
  <c r="BP296" i="6" a="1"/>
  <c r="BP296" i="6" s="1"/>
  <c r="BS320" i="6" a="1"/>
  <c r="BS320" i="6" s="1"/>
  <c r="BR289" i="6" a="1"/>
  <c r="BR289" i="6" s="1"/>
  <c r="BO328" i="6" a="1"/>
  <c r="BO328" i="6" s="1"/>
  <c r="BO366" i="7" s="1"/>
  <c r="BS101" i="80" s="1"/>
  <c r="BP287" i="6" a="1"/>
  <c r="BP287" i="6" s="1"/>
  <c r="BO297" i="6" a="1"/>
  <c r="BO297" i="6" s="1"/>
  <c r="BR304" i="6" a="1"/>
  <c r="BR304" i="6" s="1"/>
  <c r="BR308" i="6" a="1"/>
  <c r="BR308" i="6" s="1"/>
  <c r="BQ306" i="6" a="1"/>
  <c r="BQ306" i="6" s="1"/>
  <c r="BO289" i="6" a="1"/>
  <c r="BO289" i="6" s="1"/>
  <c r="BQ311" i="6" a="1"/>
  <c r="BQ311" i="6" s="1"/>
  <c r="BQ298" i="6" a="1"/>
  <c r="BQ298" i="6" s="1"/>
  <c r="BR312" i="6" a="1"/>
  <c r="BR312" i="6" s="1"/>
  <c r="BS327" i="6" a="1"/>
  <c r="BS327" i="6" s="1"/>
  <c r="BS365" i="7" s="1"/>
  <c r="BW100" i="80" s="1"/>
  <c r="BO290" i="6" a="1"/>
  <c r="BO290" i="6" s="1"/>
  <c r="BO300" i="6" a="1"/>
  <c r="BO300" i="6" s="1"/>
  <c r="BO327" i="6" a="1"/>
  <c r="BO327" i="6" s="1"/>
  <c r="BO365" i="7" s="1"/>
  <c r="BS100" i="80" s="1"/>
  <c r="BR316" i="6" a="1"/>
  <c r="BR316" i="6" s="1"/>
  <c r="BO306" i="6" a="1"/>
  <c r="BO306" i="6" s="1"/>
  <c r="BQ297" i="6" a="1"/>
  <c r="BQ297" i="6" s="1"/>
  <c r="BS330" i="6" a="1"/>
  <c r="BS330" i="6" s="1"/>
  <c r="BO294" i="6" a="1"/>
  <c r="BO294" i="6" s="1"/>
  <c r="BO324" i="6" a="1"/>
  <c r="BO324" i="6" s="1"/>
  <c r="BO362" i="7" s="1"/>
  <c r="BS315" i="6" a="1"/>
  <c r="BS315" i="6" s="1"/>
  <c r="BO312" i="6" a="1"/>
  <c r="BO312" i="6" s="1"/>
  <c r="BO293" i="6" a="1"/>
  <c r="BO293" i="6" s="1"/>
  <c r="BS291" i="6" a="1"/>
  <c r="BS291" i="6" s="1"/>
  <c r="BS319" i="6" a="1"/>
  <c r="BS319" i="6" s="1"/>
  <c r="BR296" i="6" a="1"/>
  <c r="BR296" i="6" s="1"/>
  <c r="BP316" i="6" a="1"/>
  <c r="BP316" i="6" s="1"/>
  <c r="BO313" i="6" a="1"/>
  <c r="BO313" i="6" s="1"/>
  <c r="BO310" i="6" a="1"/>
  <c r="BO310" i="6" s="1"/>
  <c r="BS323" i="6" a="1"/>
  <c r="BS323" i="6" s="1"/>
  <c r="BS361" i="7" s="1"/>
  <c r="BP314" i="6" a="1"/>
  <c r="BP314" i="6" s="1"/>
  <c r="BO315" i="6" a="1"/>
  <c r="BO315" i="6" s="1"/>
  <c r="BR294" i="6" a="1"/>
  <c r="BR294" i="6" s="1"/>
  <c r="BP302" i="6" a="1"/>
  <c r="BP302" i="6" s="1"/>
  <c r="BS296" i="6" a="1"/>
  <c r="BS296" i="6" s="1"/>
  <c r="BR322" i="6" a="1"/>
  <c r="BR322" i="6" s="1"/>
  <c r="BO316" i="6" a="1"/>
  <c r="BO316" i="6" s="1"/>
  <c r="BP308" i="6" a="1"/>
  <c r="BP308" i="6" s="1"/>
  <c r="BR331" i="6" a="1"/>
  <c r="BR331" i="6" s="1"/>
  <c r="BO317" i="6" a="1"/>
  <c r="BO317" i="6" s="1"/>
  <c r="BS312" i="6" a="1"/>
  <c r="BS312" i="6" s="1"/>
  <c r="BO319" i="6" a="1"/>
  <c r="BO319" i="6" s="1"/>
  <c r="BO303" i="6" a="1"/>
  <c r="BO303" i="6" s="1"/>
  <c r="BR323" i="6" a="1"/>
  <c r="BR323" i="6" s="1"/>
  <c r="BR361" i="7" s="1"/>
  <c r="BS331" i="6" a="1"/>
  <c r="BS331" i="6" s="1"/>
  <c r="BP311" i="6" a="1"/>
  <c r="BP311" i="6" s="1"/>
  <c r="BO299" i="6" a="1"/>
  <c r="BO299" i="6" s="1"/>
  <c r="BO308" i="6" a="1"/>
  <c r="BO308" i="6" s="1"/>
  <c r="BO320" i="6" a="1"/>
  <c r="BO320" i="6" s="1"/>
  <c r="BS295" i="6" a="1"/>
  <c r="BS295" i="6" s="1"/>
  <c r="BR317" i="6" a="1"/>
  <c r="BR317" i="6" s="1"/>
  <c r="BQ323" i="6" a="1"/>
  <c r="BQ323" i="6" s="1"/>
  <c r="BQ361" i="7" s="1"/>
  <c r="BO305" i="6" a="1"/>
  <c r="BO305" i="6" s="1"/>
  <c r="BO322" i="6" a="1"/>
  <c r="BO322" i="6" s="1"/>
  <c r="BO321" i="6" a="1"/>
  <c r="BO321" i="6" s="1"/>
  <c r="BO296" i="6" a="1"/>
  <c r="BO296" i="6" s="1"/>
  <c r="BO298" i="6" a="1"/>
  <c r="BO298" i="6" s="1"/>
  <c r="BO325" i="6" a="1"/>
  <c r="BO325" i="6" s="1"/>
  <c r="BO363" i="7" s="1"/>
  <c r="BO309" i="6" a="1"/>
  <c r="BO309" i="6" s="1"/>
  <c r="BO311" i="6" a="1"/>
  <c r="BO311" i="6" s="1"/>
  <c r="BR299" i="6" a="1"/>
  <c r="BR299" i="6" s="1"/>
  <c r="BR321" i="6" a="1"/>
  <c r="BR321" i="6" s="1"/>
  <c r="BO304" i="6" a="1"/>
  <c r="BO304" i="6" s="1"/>
  <c r="BO307" i="6" a="1"/>
  <c r="BO307" i="6" s="1"/>
  <c r="BR300" i="6" a="1"/>
  <c r="BR300" i="6" s="1"/>
  <c r="BO318" i="6" a="1"/>
  <c r="BO318" i="6" s="1"/>
  <c r="BO302" i="6" a="1"/>
  <c r="BO302" i="6" s="1"/>
  <c r="GO48" i="21"/>
  <c r="GO50" i="21"/>
  <c r="GO44" i="21"/>
  <c r="EA62" i="21"/>
  <c r="EA47" i="21"/>
  <c r="EA59" i="21" s="1"/>
  <c r="GN47" i="21"/>
  <c r="GN59" i="21" s="1"/>
  <c r="BP71" i="21"/>
  <c r="GQ9" i="21"/>
  <c r="EC70" i="21"/>
  <c r="BP70" i="21"/>
  <c r="GP70" i="21"/>
  <c r="GQ16" i="21"/>
  <c r="GQ74" i="21" s="1"/>
  <c r="EC74" i="21"/>
  <c r="GQ15" i="21"/>
  <c r="GQ73" i="21" s="1"/>
  <c r="EC73" i="21"/>
  <c r="GQ14" i="21"/>
  <c r="GQ72" i="21" s="1"/>
  <c r="EC72" i="21"/>
  <c r="GP21" i="21"/>
  <c r="ED8" i="21"/>
  <c r="GR8" i="21" s="1"/>
  <c r="ED10" i="21"/>
  <c r="GR10" i="21" s="1"/>
  <c r="ED13" i="21"/>
  <c r="ED15" i="21"/>
  <c r="ED11" i="21"/>
  <c r="GR11" i="21" s="1"/>
  <c r="ED12" i="21"/>
  <c r="GR12" i="21" s="1"/>
  <c r="ED18" i="21"/>
  <c r="GR18" i="21" s="1"/>
  <c r="ED16" i="21"/>
  <c r="GQ8" i="21"/>
  <c r="ED19" i="21"/>
  <c r="GR19" i="21" s="1"/>
  <c r="ED9" i="21"/>
  <c r="ED17" i="21"/>
  <c r="GR17" i="21" s="1"/>
  <c r="ED14" i="21"/>
  <c r="ED20" i="21"/>
  <c r="GR20" i="21" s="1"/>
  <c r="BQ18" i="21"/>
  <c r="BV18" i="21" s="1" a="1"/>
  <c r="BV18" i="21" s="1"/>
  <c r="BQ15" i="21"/>
  <c r="BQ73" i="21" s="1"/>
  <c r="BQ20" i="21"/>
  <c r="BQ17" i="21"/>
  <c r="BQ19" i="21"/>
  <c r="BU19" i="21" s="1" a="1"/>
  <c r="BU19" i="21" s="1"/>
  <c r="BQ16" i="21"/>
  <c r="BQ74" i="21" s="1"/>
  <c r="BY302" i="7" s="1"/>
  <c r="BQ9" i="21"/>
  <c r="BQ14" i="21"/>
  <c r="BQ72" i="21" s="1"/>
  <c r="BQ12" i="21"/>
  <c r="BQ7" i="21"/>
  <c r="BQ71" i="21" s="1"/>
  <c r="BQ11" i="21"/>
  <c r="BQ10" i="21"/>
  <c r="BQ13" i="21"/>
  <c r="BQ69" i="21" s="1"/>
  <c r="BY303" i="7" s="1"/>
  <c r="BQ8" i="21"/>
  <c r="BP21" i="21"/>
  <c r="ED7" i="21"/>
  <c r="EE24" i="21"/>
  <c r="GS24" i="21"/>
  <c r="EE37" i="21"/>
  <c r="GS37" i="21"/>
  <c r="EE5" i="21"/>
  <c r="GS5" i="21"/>
  <c r="DZ60" i="21"/>
  <c r="EA42" i="21"/>
  <c r="GO42" i="21" s="1"/>
  <c r="EC21" i="21"/>
  <c r="DZ61" i="21"/>
  <c r="EA43" i="21"/>
  <c r="GO43" i="21" s="1"/>
  <c r="BS29" i="22"/>
  <c r="BS35" i="22"/>
  <c r="BW76" i="7" s="1"/>
  <c r="EF29" i="22"/>
  <c r="EF62" i="22" s="1"/>
  <c r="BS45" i="22"/>
  <c r="BW74" i="7" s="1"/>
  <c r="BS53" i="22"/>
  <c r="EH8" i="22"/>
  <c r="BT46" i="22"/>
  <c r="BX98" i="7" s="1"/>
  <c r="BT36" i="22"/>
  <c r="BX100" i="7" s="1"/>
  <c r="BT44" i="22"/>
  <c r="BX30" i="7" s="1"/>
  <c r="EI4" i="22"/>
  <c r="GW4" i="22" s="1"/>
  <c r="E49" i="80"/>
  <c r="E51" i="80" s="1"/>
  <c r="E122" i="80" s="1"/>
  <c r="BN87" i="6"/>
  <c r="BS7" i="6" a="1"/>
  <c r="BS7" i="6" s="1"/>
  <c r="BP6" i="6" a="1"/>
  <c r="BP6" i="6" s="1"/>
  <c r="BS39" i="6" a="1"/>
  <c r="BS39" i="6" s="1"/>
  <c r="BS53" i="6" a="1"/>
  <c r="BS53" i="6" s="1"/>
  <c r="BO54" i="6" a="1"/>
  <c r="BO54" i="6" s="1"/>
  <c r="BS45" i="6" a="1"/>
  <c r="BS45" i="6" s="1"/>
  <c r="BO41" i="6" a="1"/>
  <c r="BO41" i="6" s="1"/>
  <c r="BQ38" i="6" a="1"/>
  <c r="BQ38" i="6" s="1"/>
  <c r="BP35" i="6" a="1"/>
  <c r="BP35" i="6" s="1"/>
  <c r="BP13" i="6" a="1"/>
  <c r="BP13" i="6" s="1"/>
  <c r="BP40" i="6" a="1"/>
  <c r="BP40" i="6" s="1"/>
  <c r="BO9" i="6" a="1"/>
  <c r="BO9" i="6" s="1"/>
  <c r="BO35" i="6" a="1"/>
  <c r="BO35" i="6" s="1"/>
  <c r="BQ7" i="6" a="1"/>
  <c r="BQ7" i="6" s="1"/>
  <c r="BQ6" i="6" a="1"/>
  <c r="BQ6" i="6" s="1"/>
  <c r="BS43" i="6" a="1"/>
  <c r="BS43" i="6" s="1"/>
  <c r="BP81" i="6" a="1"/>
  <c r="BP81" i="6" s="1"/>
  <c r="BR54" i="6" a="1"/>
  <c r="BR54" i="6" s="1"/>
  <c r="BR41" i="6" a="1"/>
  <c r="BR41" i="6" s="1"/>
  <c r="BQ40" i="6" a="1"/>
  <c r="BQ40" i="6" s="1"/>
  <c r="BR37" i="6" a="1"/>
  <c r="BR37" i="6" s="1"/>
  <c r="BS44" i="6" a="1"/>
  <c r="BS44" i="6" s="1"/>
  <c r="BS12" i="6" a="1"/>
  <c r="BS12" i="6" s="1"/>
  <c r="BS37" i="6" a="1"/>
  <c r="BS37" i="6" s="1"/>
  <c r="BS42" i="6" a="1"/>
  <c r="BS42" i="6" s="1"/>
  <c r="BQ11" i="6" a="1"/>
  <c r="BQ11" i="6" s="1"/>
  <c r="BP53" i="6" a="1"/>
  <c r="BP53" i="6" s="1"/>
  <c r="BR45" i="6" a="1"/>
  <c r="BR45" i="6" s="1"/>
  <c r="BP38" i="6" a="1"/>
  <c r="BP38" i="6" s="1"/>
  <c r="BS11" i="6" a="1"/>
  <c r="BS11" i="6" s="1"/>
  <c r="BS41" i="6" a="1"/>
  <c r="BS41" i="6" s="1"/>
  <c r="BP41" i="6" a="1"/>
  <c r="BP41" i="6" s="1"/>
  <c r="BR80" i="6" a="1"/>
  <c r="BR80" i="6" s="1"/>
  <c r="BR40" i="6" a="1"/>
  <c r="BR40" i="6" s="1"/>
  <c r="BQ14" i="6" a="1"/>
  <c r="BQ14" i="6" s="1"/>
  <c r="BR7" i="6" a="1"/>
  <c r="BR7" i="6" s="1"/>
  <c r="BP80" i="6" a="1"/>
  <c r="BP80" i="6" s="1"/>
  <c r="BR36" i="6" a="1"/>
  <c r="BR36" i="6" s="1"/>
  <c r="BS13" i="6" a="1"/>
  <c r="BS13" i="6" s="1"/>
  <c r="BQ36" i="6" a="1"/>
  <c r="BQ36" i="6" s="1"/>
  <c r="BS80" i="6" a="1"/>
  <c r="BS80" i="6" s="1"/>
  <c r="BO6" i="6" a="1"/>
  <c r="BO6" i="6" s="1"/>
  <c r="BO7" i="6" a="1"/>
  <c r="BO7" i="6" s="1"/>
  <c r="BQ42" i="6" a="1"/>
  <c r="BQ42" i="6" s="1"/>
  <c r="BQ41" i="6" a="1"/>
  <c r="BQ41" i="6" s="1"/>
  <c r="BS35" i="6" a="1"/>
  <c r="BS35" i="6" s="1"/>
  <c r="BP8" i="6" a="1"/>
  <c r="BP8" i="6" s="1"/>
  <c r="BP11" i="6" a="1"/>
  <c r="BP11" i="6" s="1"/>
  <c r="BP37" i="6" a="1"/>
  <c r="BP37" i="6" s="1"/>
  <c r="BQ43" i="6" a="1"/>
  <c r="BQ43" i="6" s="1"/>
  <c r="BQ37" i="6" a="1"/>
  <c r="BQ37" i="6" s="1"/>
  <c r="BS46" i="6" a="1"/>
  <c r="BS46" i="6" s="1"/>
  <c r="BP36" i="6" a="1"/>
  <c r="BP36" i="6" s="1"/>
  <c r="BO45" i="6" a="1"/>
  <c r="BO45" i="6" s="1"/>
  <c r="BR8" i="6" a="1"/>
  <c r="BR8" i="6" s="1"/>
  <c r="BO13" i="6" a="1"/>
  <c r="BO13" i="6" s="1"/>
  <c r="BO40" i="6" a="1"/>
  <c r="BO40" i="6" s="1"/>
  <c r="BP44" i="6" a="1"/>
  <c r="BP44" i="6" s="1"/>
  <c r="BP7" i="6" a="1"/>
  <c r="BP7" i="6" s="1"/>
  <c r="BO11" i="6" a="1"/>
  <c r="BO11" i="6" s="1"/>
  <c r="BO36" i="6" a="1"/>
  <c r="BO36" i="6" s="1"/>
  <c r="BP45" i="6" a="1"/>
  <c r="BP45" i="6" s="1"/>
  <c r="BO8" i="6" a="1"/>
  <c r="BO8" i="6" s="1"/>
  <c r="BP43" i="6" a="1"/>
  <c r="BP43" i="6" s="1"/>
  <c r="BQ8" i="6" a="1"/>
  <c r="BQ8" i="6" s="1"/>
  <c r="BP9" i="6" a="1"/>
  <c r="BP9" i="6" s="1"/>
  <c r="BS36" i="6" a="1"/>
  <c r="BS36" i="6" s="1"/>
  <c r="BR81" i="6" a="1"/>
  <c r="BR81" i="6" s="1"/>
  <c r="BO53" i="6" a="1"/>
  <c r="BO53" i="6" s="1"/>
  <c r="BP46" i="6" a="1"/>
  <c r="BP46" i="6" s="1"/>
  <c r="BQ54" i="6" a="1"/>
  <c r="BQ54" i="6" s="1"/>
  <c r="BR35" i="6" a="1"/>
  <c r="BR35" i="6" s="1"/>
  <c r="BP10" i="6" a="1"/>
  <c r="BP10" i="6" s="1"/>
  <c r="BP42" i="6" a="1"/>
  <c r="BP42" i="6" s="1"/>
  <c r="BR14" i="6" a="1"/>
  <c r="BR14" i="6" s="1"/>
  <c r="BO38" i="6" a="1"/>
  <c r="BO38" i="6" s="1"/>
  <c r="BO42" i="6" a="1"/>
  <c r="BO42" i="6" s="1"/>
  <c r="BO10" i="6" a="1"/>
  <c r="BO10" i="6" s="1"/>
  <c r="BS9" i="6" a="1"/>
  <c r="BS9" i="6" s="1"/>
  <c r="BS38" i="6" a="1"/>
  <c r="BS38" i="6" s="1"/>
  <c r="BR43" i="6" a="1"/>
  <c r="BR43" i="6" s="1"/>
  <c r="BQ53" i="6" a="1"/>
  <c r="BQ53" i="6" s="1"/>
  <c r="BO44" i="6" a="1"/>
  <c r="BO44" i="6" s="1"/>
  <c r="BP54" i="6" a="1"/>
  <c r="BP54" i="6" s="1"/>
  <c r="BR39" i="6" a="1"/>
  <c r="BR39" i="6" s="1"/>
  <c r="BO81" i="6" a="1"/>
  <c r="BO81" i="6" s="1"/>
  <c r="BS6" i="6" a="1"/>
  <c r="BS6" i="6" s="1"/>
  <c r="BQ46" i="6" a="1"/>
  <c r="BQ46" i="6" s="1"/>
  <c r="BO37" i="6" a="1"/>
  <c r="BO37" i="6" s="1"/>
  <c r="BP12" i="6" a="1"/>
  <c r="BP12" i="6" s="1"/>
  <c r="BS81" i="6" a="1"/>
  <c r="BS81" i="6" s="1"/>
  <c r="BO12" i="6" a="1"/>
  <c r="BO12" i="6" s="1"/>
  <c r="BQ13" i="6" a="1"/>
  <c r="BQ13" i="6" s="1"/>
  <c r="BQ80" i="6" a="1"/>
  <c r="BQ80" i="6" s="1"/>
  <c r="BS14" i="6" a="1"/>
  <c r="BS14" i="6" s="1"/>
  <c r="BO39" i="6" a="1"/>
  <c r="BO39" i="6" s="1"/>
  <c r="BS8" i="6" a="1"/>
  <c r="BS8" i="6" s="1"/>
  <c r="BO46" i="6" a="1"/>
  <c r="BO46" i="6" s="1"/>
  <c r="BS10" i="6" a="1"/>
  <c r="BS10" i="6" s="1"/>
  <c r="BQ35" i="6" a="1"/>
  <c r="BQ35" i="6" s="1"/>
  <c r="BR9" i="6" a="1"/>
  <c r="BR9" i="6" s="1"/>
  <c r="BQ12" i="6" a="1"/>
  <c r="BQ12" i="6" s="1"/>
  <c r="BP39" i="6" a="1"/>
  <c r="BP39" i="6" s="1"/>
  <c r="BR53" i="6" a="1"/>
  <c r="BR53" i="6" s="1"/>
  <c r="BR38" i="6" a="1"/>
  <c r="BR38" i="6" s="1"/>
  <c r="BO43" i="6" a="1"/>
  <c r="BO43" i="6" s="1"/>
  <c r="BR12" i="6" a="1"/>
  <c r="BR12" i="6" s="1"/>
  <c r="BQ81" i="6" a="1"/>
  <c r="BQ81" i="6" s="1"/>
  <c r="BP14" i="6" a="1"/>
  <c r="BP14" i="6" s="1"/>
  <c r="BO80" i="6" a="1"/>
  <c r="BO80" i="6" s="1"/>
  <c r="BR13" i="6" a="1"/>
  <c r="BR13" i="6" s="1"/>
  <c r="BO14" i="6" a="1"/>
  <c r="BO14" i="6" s="1"/>
  <c r="BR11" i="6" a="1"/>
  <c r="BR11" i="6" s="1"/>
  <c r="BQ39" i="6" a="1"/>
  <c r="BQ39" i="6" s="1"/>
  <c r="BR10" i="6" a="1"/>
  <c r="BR10" i="6" s="1"/>
  <c r="BR46" i="6" a="1"/>
  <c r="BR46" i="6" s="1"/>
  <c r="BR42" i="6" a="1"/>
  <c r="BR42" i="6" s="1"/>
  <c r="BQ45" i="6" a="1"/>
  <c r="BQ45" i="6" s="1"/>
  <c r="BS54" i="6" a="1"/>
  <c r="BS54" i="6" s="1"/>
  <c r="BQ9" i="6" a="1"/>
  <c r="BQ9" i="6" s="1"/>
  <c r="BR6" i="6" a="1"/>
  <c r="BR6" i="6" s="1"/>
  <c r="BQ44" i="6" a="1"/>
  <c r="BQ44" i="6" s="1"/>
  <c r="BQ10" i="6" a="1"/>
  <c r="BQ10" i="6" s="1"/>
  <c r="BR44" i="6" a="1"/>
  <c r="BR44" i="6" s="1"/>
  <c r="BS40" i="6" a="1"/>
  <c r="BS40" i="6" s="1"/>
  <c r="BU33" i="22"/>
  <c r="BU3" i="22"/>
  <c r="BU52" i="22"/>
  <c r="BU43" i="22"/>
  <c r="BY4" i="7"/>
  <c r="BY5" i="7"/>
  <c r="BV312" i="7"/>
  <c r="K286" i="7"/>
  <c r="L286" i="7"/>
  <c r="G277" i="7"/>
  <c r="G267" i="7"/>
  <c r="F267" i="7"/>
  <c r="I286" i="7"/>
  <c r="H286" i="7"/>
  <c r="BV182" i="7" l="1"/>
  <c r="BW176" i="7"/>
  <c r="BO50" i="21"/>
  <c r="BW178" i="7"/>
  <c r="BO44" i="21"/>
  <c r="BT26" i="22"/>
  <c r="BT27" i="22" s="1"/>
  <c r="BT34" i="22" s="1"/>
  <c r="BM96" i="15" s="1"/>
  <c r="BX32" i="7" s="1"/>
  <c r="EF35" i="22"/>
  <c r="BV77" i="7" s="1"/>
  <c r="EE40" i="22"/>
  <c r="EE41" i="22" s="1"/>
  <c r="EG39" i="22"/>
  <c r="BW173" i="7" s="1"/>
  <c r="GO57" i="21"/>
  <c r="BK102" i="15"/>
  <c r="BV38" i="7" s="1"/>
  <c r="GU39" i="22"/>
  <c r="BL29" i="6" s="1"/>
  <c r="BL276" i="6" s="1"/>
  <c r="BW185" i="7" s="1"/>
  <c r="BN62" i="21"/>
  <c r="BO41" i="21"/>
  <c r="EC41" i="21" s="1"/>
  <c r="GQ41" i="21" s="1"/>
  <c r="BN57" i="21"/>
  <c r="BK103" i="15"/>
  <c r="BV39" i="7" s="1"/>
  <c r="BW128" i="7"/>
  <c r="CA31" i="84" s="1"/>
  <c r="BO47" i="21"/>
  <c r="BS55" i="22"/>
  <c r="BW109" i="7" s="1"/>
  <c r="BJ176" i="6"/>
  <c r="BK173" i="6" s="1"/>
  <c r="BL209" i="6"/>
  <c r="BL215" i="6" s="1"/>
  <c r="BK214" i="6"/>
  <c r="BK229" i="6"/>
  <c r="BK235" i="6" s="1"/>
  <c r="BJ234" i="6"/>
  <c r="BW108" i="7"/>
  <c r="BJ229" i="6"/>
  <c r="BJ235" i="6" s="1"/>
  <c r="BI234" i="6"/>
  <c r="BL169" i="6"/>
  <c r="BL175" i="6" s="1"/>
  <c r="BK174" i="6"/>
  <c r="BW107" i="7"/>
  <c r="BL262" i="6"/>
  <c r="BL91" i="6"/>
  <c r="BK276" i="6"/>
  <c r="BK93" i="6"/>
  <c r="BK218" i="6" s="1"/>
  <c r="BJ216" i="6"/>
  <c r="BK213" i="6" s="1"/>
  <c r="BW106" i="7"/>
  <c r="BL189" i="6"/>
  <c r="BL195" i="6" s="1"/>
  <c r="BK194" i="6"/>
  <c r="BK196" i="6" s="1"/>
  <c r="BL193" i="6" s="1"/>
  <c r="BW131" i="7"/>
  <c r="BW105" i="7"/>
  <c r="BL255" i="6"/>
  <c r="BL90" i="6"/>
  <c r="BL269" i="6"/>
  <c r="BL92" i="6"/>
  <c r="BW129" i="7"/>
  <c r="BM75" i="21"/>
  <c r="BM76" i="21" s="1"/>
  <c r="BZ41" i="84"/>
  <c r="BK100" i="15"/>
  <c r="BV36" i="7" s="1"/>
  <c r="BO42" i="21"/>
  <c r="BW150" i="7"/>
  <c r="CA36" i="84" s="1"/>
  <c r="BO48" i="21"/>
  <c r="BW132" i="7"/>
  <c r="GV33" i="22"/>
  <c r="GV23" i="22"/>
  <c r="GV20" i="22"/>
  <c r="GV25" i="22"/>
  <c r="GV22" i="22"/>
  <c r="GV24" i="22"/>
  <c r="GV14" i="22"/>
  <c r="GV18" i="22"/>
  <c r="HA18" i="22" s="1" a="1"/>
  <c r="HA18" i="22" s="1"/>
  <c r="GV17" i="22"/>
  <c r="GV11" i="22"/>
  <c r="GV10" i="22"/>
  <c r="GV38" i="22" s="1"/>
  <c r="BM28" i="6" s="1"/>
  <c r="GV12" i="22"/>
  <c r="GV36" i="22" s="1"/>
  <c r="BM26" i="6" s="1"/>
  <c r="GV6" i="22"/>
  <c r="GV13" i="22"/>
  <c r="GZ13" i="22" s="1" a="1"/>
  <c r="GZ13" i="22" s="1"/>
  <c r="GV8" i="22"/>
  <c r="GZ8" i="22" s="1" a="1"/>
  <c r="GZ8" i="22" s="1"/>
  <c r="GV7" i="22"/>
  <c r="GV21" i="22"/>
  <c r="GZ21" i="22" s="1" a="1"/>
  <c r="GZ21" i="22" s="1"/>
  <c r="GV16" i="22"/>
  <c r="GV15" i="22"/>
  <c r="GV9" i="22"/>
  <c r="GV37" i="22" s="1"/>
  <c r="BM27" i="6" s="1"/>
  <c r="GV19" i="22"/>
  <c r="BT37" i="22"/>
  <c r="BX124" i="7" s="1"/>
  <c r="BX126" i="7" s="1"/>
  <c r="GW33" i="22"/>
  <c r="GW25" i="22"/>
  <c r="GW17" i="22"/>
  <c r="GW22" i="22"/>
  <c r="GX22" i="22" s="1" a="1"/>
  <c r="GX22" i="22" s="1"/>
  <c r="GW19" i="22"/>
  <c r="GZ19" i="22" s="1" a="1"/>
  <c r="GZ19" i="22" s="1"/>
  <c r="GW21" i="22"/>
  <c r="GW14" i="22"/>
  <c r="GW18" i="22"/>
  <c r="GW11" i="22"/>
  <c r="GW20" i="22"/>
  <c r="GW24" i="22"/>
  <c r="HB24" i="22" s="1" a="1"/>
  <c r="HB24" i="22" s="1"/>
  <c r="GW16" i="22"/>
  <c r="GW15" i="22"/>
  <c r="GW8" i="22"/>
  <c r="GW13" i="22"/>
  <c r="GW10" i="22"/>
  <c r="GW23" i="22"/>
  <c r="GW9" i="22"/>
  <c r="GW6" i="22"/>
  <c r="GW12" i="22"/>
  <c r="GW7" i="22"/>
  <c r="HB14" i="22" a="1"/>
  <c r="HB14" i="22" s="1"/>
  <c r="BK104" i="15"/>
  <c r="BV40" i="7" s="1"/>
  <c r="BT47" i="22"/>
  <c r="BX122" i="7" s="1"/>
  <c r="BX129" i="7" s="1"/>
  <c r="EC64" i="22"/>
  <c r="BR258" i="7"/>
  <c r="BR295" i="7" s="1"/>
  <c r="BM63" i="21"/>
  <c r="BM64" i="21" s="1"/>
  <c r="EH38" i="22"/>
  <c r="BX149" i="7" s="1"/>
  <c r="GT26" i="22"/>
  <c r="GT27" i="22" s="1"/>
  <c r="GT34" i="22" s="1"/>
  <c r="BK24" i="6" s="1"/>
  <c r="EH36" i="22"/>
  <c r="BX101" i="7" s="1"/>
  <c r="GS29" i="22"/>
  <c r="GS62" i="22" s="1"/>
  <c r="GT63" i="22" s="1"/>
  <c r="GS35" i="22"/>
  <c r="BJ25" i="6" s="1"/>
  <c r="EH37" i="22"/>
  <c r="BX125" i="7" s="1"/>
  <c r="EG26" i="22"/>
  <c r="EG27" i="22" s="1"/>
  <c r="EG34" i="22" s="1"/>
  <c r="BL97" i="15" s="1"/>
  <c r="BW33" i="7" s="1"/>
  <c r="BY94" i="80"/>
  <c r="BY93" i="80"/>
  <c r="BN59" i="21"/>
  <c r="GO49" i="21"/>
  <c r="GO61" i="21" s="1"/>
  <c r="GQ69" i="21"/>
  <c r="BU167" i="7"/>
  <c r="BT38" i="22"/>
  <c r="BX148" i="7" s="1"/>
  <c r="BX150" i="7" s="1"/>
  <c r="BL99" i="15"/>
  <c r="BW35" i="7" s="1"/>
  <c r="BN58" i="21"/>
  <c r="BU25" i="22"/>
  <c r="BX25" i="22" s="1" a="1"/>
  <c r="BX25" i="22" s="1"/>
  <c r="BU23" i="22"/>
  <c r="BU20" i="22"/>
  <c r="BV20" i="22" s="1" a="1"/>
  <c r="BV20" i="22" s="1"/>
  <c r="BU24" i="22"/>
  <c r="EI24" i="22" s="1"/>
  <c r="BU22" i="22"/>
  <c r="BV22" i="22" s="1" a="1"/>
  <c r="BV22" i="22" s="1"/>
  <c r="BU21" i="22"/>
  <c r="EI21" i="22" s="1"/>
  <c r="BU19" i="22"/>
  <c r="BZ19" i="22" s="1" a="1"/>
  <c r="BZ19" i="22" s="1"/>
  <c r="BU15" i="22"/>
  <c r="BU13" i="22"/>
  <c r="BU11" i="22"/>
  <c r="BW11" i="22" s="1" a="1"/>
  <c r="BW11" i="22" s="1"/>
  <c r="BU18" i="22"/>
  <c r="BY18" i="22" s="1" a="1"/>
  <c r="BY18" i="22" s="1"/>
  <c r="BU16" i="22"/>
  <c r="BZ16" i="22" s="1" a="1"/>
  <c r="BZ16" i="22" s="1"/>
  <c r="BU17" i="22"/>
  <c r="EI17" i="22" s="1"/>
  <c r="BU9" i="22"/>
  <c r="BY9" i="22" s="1" a="1"/>
  <c r="BY9" i="22" s="1"/>
  <c r="BU8" i="22"/>
  <c r="BX8" i="22" s="1" a="1"/>
  <c r="BX8" i="22" s="1"/>
  <c r="BU7" i="22"/>
  <c r="BU6" i="22"/>
  <c r="BY6" i="22" s="1" a="1"/>
  <c r="BY6" i="22" s="1"/>
  <c r="BU14" i="22"/>
  <c r="BX14" i="22" s="1" a="1"/>
  <c r="BX14" i="22" s="1"/>
  <c r="BU12" i="22"/>
  <c r="BW12" i="22" s="1" a="1"/>
  <c r="BW12" i="22" s="1"/>
  <c r="BU10" i="22"/>
  <c r="BW10" i="22" s="1" a="1"/>
  <c r="BW10" i="22" s="1"/>
  <c r="BN68" i="21"/>
  <c r="BV305" i="7" s="1"/>
  <c r="GQ21" i="21"/>
  <c r="BV167" i="7"/>
  <c r="BZ26" i="84"/>
  <c r="BZ37" i="84"/>
  <c r="BZ38" i="84" s="1"/>
  <c r="BY37" i="84"/>
  <c r="BY38" i="84" s="1"/>
  <c r="BU350" i="7"/>
  <c r="BY96" i="80" s="1"/>
  <c r="BU351" i="7"/>
  <c r="BY97" i="80" s="1"/>
  <c r="EA57" i="21"/>
  <c r="BY95" i="80"/>
  <c r="BY104" i="80"/>
  <c r="BW158" i="7"/>
  <c r="BW157" i="7"/>
  <c r="BR59" i="22"/>
  <c r="BV109" i="7"/>
  <c r="BV110" i="7"/>
  <c r="BV134" i="7"/>
  <c r="BV133" i="7"/>
  <c r="BW182" i="7"/>
  <c r="BW181" i="7"/>
  <c r="BL104" i="15"/>
  <c r="BW40" i="7" s="1"/>
  <c r="BL103" i="15"/>
  <c r="BW39" i="7" s="1"/>
  <c r="BL102" i="15"/>
  <c r="BW38" i="7" s="1"/>
  <c r="BL101" i="15"/>
  <c r="BW37" i="7" s="1"/>
  <c r="BW134" i="7"/>
  <c r="BW133" i="7"/>
  <c r="BL105" i="15"/>
  <c r="BW41" i="7" s="1"/>
  <c r="BL106" i="15"/>
  <c r="BW42" i="7" s="1"/>
  <c r="BY92" i="80"/>
  <c r="BZ31" i="84"/>
  <c r="BX176" i="7"/>
  <c r="BX180" i="7"/>
  <c r="BX177" i="7"/>
  <c r="BX178" i="7"/>
  <c r="BX179" i="7"/>
  <c r="BN60" i="21"/>
  <c r="BZ22" i="80"/>
  <c r="BV349" i="7"/>
  <c r="BV348" i="7"/>
  <c r="BW80" i="7"/>
  <c r="BW81" i="7"/>
  <c r="BW84" i="7"/>
  <c r="BW83" i="7"/>
  <c r="BW82" i="7"/>
  <c r="BZ21" i="80"/>
  <c r="BV347" i="7"/>
  <c r="BX104" i="7"/>
  <c r="BX106" i="7"/>
  <c r="BX108" i="7"/>
  <c r="BX105" i="7"/>
  <c r="BX107" i="7"/>
  <c r="BV346" i="7"/>
  <c r="CA356" i="7"/>
  <c r="CA355" i="7"/>
  <c r="CD356" i="7"/>
  <c r="BY73" i="80"/>
  <c r="CB357" i="7"/>
  <c r="CB356" i="7"/>
  <c r="CB359" i="7"/>
  <c r="BZ356" i="7"/>
  <c r="CB358" i="7"/>
  <c r="CD358" i="7"/>
  <c r="BZ359" i="7"/>
  <c r="BZ357" i="7"/>
  <c r="CB355" i="7"/>
  <c r="CD357" i="7"/>
  <c r="CC358" i="7"/>
  <c r="CD355" i="7"/>
  <c r="CC357" i="7"/>
  <c r="CE357" i="7"/>
  <c r="CA359" i="7"/>
  <c r="CD359" i="7"/>
  <c r="CE359" i="7"/>
  <c r="CE355" i="7"/>
  <c r="CC359" i="7"/>
  <c r="CA357" i="7"/>
  <c r="BZ355" i="7"/>
  <c r="CE358" i="7"/>
  <c r="CC355" i="7"/>
  <c r="BZ358" i="7"/>
  <c r="CC356" i="7"/>
  <c r="CE356" i="7"/>
  <c r="CA358" i="7"/>
  <c r="BL98" i="15"/>
  <c r="BW34" i="7" s="1"/>
  <c r="EB39" i="21"/>
  <c r="GP39" i="21" s="1"/>
  <c r="GP57" i="21" s="1"/>
  <c r="BN67" i="21"/>
  <c r="BV304" i="7" s="1"/>
  <c r="BN51" i="21"/>
  <c r="BN53" i="21" s="1"/>
  <c r="BV344" i="7"/>
  <c r="BW175" i="7"/>
  <c r="EH11" i="22"/>
  <c r="BT48" i="22"/>
  <c r="BX146" i="7" s="1"/>
  <c r="BY21" i="22" a="1"/>
  <c r="BY21" i="22" s="1"/>
  <c r="BX15" i="22" a="1"/>
  <c r="BX15" i="22" s="1"/>
  <c r="BU26" i="22"/>
  <c r="BU27" i="22" s="1"/>
  <c r="BT30" i="22"/>
  <c r="BT39" i="22"/>
  <c r="BX172" i="7" s="1"/>
  <c r="BX174" i="7" s="1"/>
  <c r="EH7" i="22"/>
  <c r="GS66" i="21"/>
  <c r="GS56" i="21"/>
  <c r="EE56" i="21"/>
  <c r="EE66" i="21"/>
  <c r="BV321" i="7"/>
  <c r="BZ73" i="80" s="1"/>
  <c r="BZ86" i="80"/>
  <c r="BZ88" i="80" s="1"/>
  <c r="BZ105" i="80"/>
  <c r="BV99" i="80"/>
  <c r="F109" i="80"/>
  <c r="F115" i="80"/>
  <c r="F98" i="84" s="1"/>
  <c r="I106" i="80"/>
  <c r="I107" i="80" s="1"/>
  <c r="I31" i="86" s="1"/>
  <c r="I34" i="86" s="1"/>
  <c r="CD101" i="80"/>
  <c r="BU99" i="80"/>
  <c r="CD100" i="80"/>
  <c r="BW99" i="80"/>
  <c r="BT99" i="80"/>
  <c r="BS99" i="80"/>
  <c r="BX103" i="7"/>
  <c r="BX102" i="7"/>
  <c r="E77" i="80"/>
  <c r="E124" i="80" s="1"/>
  <c r="BX91" i="80"/>
  <c r="BX245" i="7"/>
  <c r="BY301" i="7"/>
  <c r="BY240" i="7"/>
  <c r="BY241" i="7"/>
  <c r="BX306" i="7"/>
  <c r="BY242" i="7"/>
  <c r="CA63" i="7"/>
  <c r="CE63" i="7"/>
  <c r="CB63" i="7"/>
  <c r="CD57" i="7"/>
  <c r="CE57" i="7"/>
  <c r="CA57" i="7"/>
  <c r="CC63" i="7"/>
  <c r="CD63" i="7"/>
  <c r="CB57" i="7"/>
  <c r="BZ57" i="7"/>
  <c r="BZ63" i="7"/>
  <c r="CC57" i="7"/>
  <c r="BW78" i="7"/>
  <c r="BW79" i="7"/>
  <c r="G83" i="84"/>
  <c r="BV225" i="7"/>
  <c r="BV226" i="7" s="1"/>
  <c r="BW224" i="7"/>
  <c r="BW223" i="7"/>
  <c r="BW222" i="7"/>
  <c r="BW221" i="7"/>
  <c r="BV345" i="7"/>
  <c r="G85" i="84"/>
  <c r="G87" i="84" s="1"/>
  <c r="G93" i="84" s="1"/>
  <c r="G67" i="80"/>
  <c r="G69" i="80" s="1"/>
  <c r="G75" i="80" s="1"/>
  <c r="H85" i="84"/>
  <c r="H87" i="84" s="1"/>
  <c r="H93" i="84" s="1"/>
  <c r="H67" i="80"/>
  <c r="H69" i="80" s="1"/>
  <c r="H75" i="80" s="1"/>
  <c r="J85" i="84"/>
  <c r="J87" i="84" s="1"/>
  <c r="J93" i="84" s="1"/>
  <c r="J67" i="80"/>
  <c r="J69" i="80" s="1"/>
  <c r="J75" i="80" s="1"/>
  <c r="BP48" i="21"/>
  <c r="BV74" i="21" a="1"/>
  <c r="BV74" i="21" s="1"/>
  <c r="BT74" i="21" a="1"/>
  <c r="BT74" i="21" s="1"/>
  <c r="BU74" i="21" a="1"/>
  <c r="BU74" i="21" s="1"/>
  <c r="BS74" i="21" a="1"/>
  <c r="BS74" i="21" s="1"/>
  <c r="BR74" i="21" a="1"/>
  <c r="BR74" i="21" s="1"/>
  <c r="BR69" i="21" a="1"/>
  <c r="BR69" i="21" s="1"/>
  <c r="BV69" i="21" a="1"/>
  <c r="BV69" i="21" s="1"/>
  <c r="BU69" i="21" a="1"/>
  <c r="BU69" i="21" s="1"/>
  <c r="BS69" i="21" a="1"/>
  <c r="BS69" i="21" s="1"/>
  <c r="BT69" i="21" a="1"/>
  <c r="BT69" i="21" s="1"/>
  <c r="BP39" i="21"/>
  <c r="BP45" i="21"/>
  <c r="BP44" i="21"/>
  <c r="BP50" i="21"/>
  <c r="BO46" i="21"/>
  <c r="BO40" i="21"/>
  <c r="BS71" i="21" a="1"/>
  <c r="BS71" i="21" s="1"/>
  <c r="BR71" i="21" a="1"/>
  <c r="BR71" i="21" s="1"/>
  <c r="BU71" i="21" a="1"/>
  <c r="BU71" i="21" s="1"/>
  <c r="BT71" i="21" a="1"/>
  <c r="BT71" i="21" s="1"/>
  <c r="BV71" i="21" a="1"/>
  <c r="BV71" i="21" s="1"/>
  <c r="BV73" i="21" a="1"/>
  <c r="BV73" i="21" s="1"/>
  <c r="BS73" i="21" a="1"/>
  <c r="BS73" i="21" s="1"/>
  <c r="BR73" i="21" a="1"/>
  <c r="BR73" i="21" s="1"/>
  <c r="BT73" i="21" a="1"/>
  <c r="BT73" i="21" s="1"/>
  <c r="BU73" i="21" a="1"/>
  <c r="BU73" i="21" s="1"/>
  <c r="BP47" i="21"/>
  <c r="BP41" i="21"/>
  <c r="BV72" i="21" a="1"/>
  <c r="BV72" i="21" s="1"/>
  <c r="BU72" i="21" a="1"/>
  <c r="BU72" i="21" s="1"/>
  <c r="BT72" i="21" a="1"/>
  <c r="BT72" i="21" s="1"/>
  <c r="BR72" i="21" a="1"/>
  <c r="BR72" i="21" s="1"/>
  <c r="BS72" i="21" a="1"/>
  <c r="BS72" i="21" s="1"/>
  <c r="K85" i="84"/>
  <c r="K87" i="84" s="1"/>
  <c r="K93" i="84" s="1"/>
  <c r="K67" i="80"/>
  <c r="K69" i="80" s="1"/>
  <c r="K75" i="80" s="1"/>
  <c r="GO62" i="21"/>
  <c r="GO60" i="21"/>
  <c r="BO61" i="21"/>
  <c r="BO62" i="21"/>
  <c r="BL100" i="15"/>
  <c r="BW219" i="7"/>
  <c r="BT55" i="22"/>
  <c r="BS40" i="22"/>
  <c r="BS41" i="22" s="1"/>
  <c r="BO57" i="21"/>
  <c r="EF40" i="22"/>
  <c r="EF41" i="22" s="1"/>
  <c r="BZ21" i="84"/>
  <c r="BY20" i="80"/>
  <c r="BU342" i="7"/>
  <c r="BM95" i="15"/>
  <c r="BT58" i="22"/>
  <c r="BS54" i="22"/>
  <c r="BW220" i="7"/>
  <c r="BY292" i="7"/>
  <c r="BY296" i="7"/>
  <c r="BS348" i="7"/>
  <c r="BW94" i="80" s="1"/>
  <c r="BR347" i="7"/>
  <c r="BV93" i="80" s="1"/>
  <c r="BQ349" i="7"/>
  <c r="BU95" i="80" s="1"/>
  <c r="BP346" i="7"/>
  <c r="BQ351" i="7"/>
  <c r="BU97" i="80" s="1"/>
  <c r="BO346" i="7"/>
  <c r="BS347" i="7"/>
  <c r="BW93" i="80" s="1"/>
  <c r="BO347" i="7"/>
  <c r="BS93" i="80" s="1"/>
  <c r="BQ348" i="7"/>
  <c r="BU94" i="80" s="1"/>
  <c r="BP351" i="7"/>
  <c r="BT97" i="80" s="1"/>
  <c r="BQ347" i="7"/>
  <c r="BU93" i="80" s="1"/>
  <c r="BQ346" i="7"/>
  <c r="BP348" i="7"/>
  <c r="BT94" i="80" s="1"/>
  <c r="BP350" i="7"/>
  <c r="BT96" i="80" s="1"/>
  <c r="BR350" i="7"/>
  <c r="BV96" i="80" s="1"/>
  <c r="BR349" i="7"/>
  <c r="BV95" i="80" s="1"/>
  <c r="BR346" i="7"/>
  <c r="BS351" i="7"/>
  <c r="BW97" i="80" s="1"/>
  <c r="BO351" i="7"/>
  <c r="BS97" i="80" s="1"/>
  <c r="BQ350" i="7"/>
  <c r="BU96" i="80" s="1"/>
  <c r="BO350" i="7"/>
  <c r="BS96" i="80" s="1"/>
  <c r="BO348" i="7"/>
  <c r="BS94" i="80" s="1"/>
  <c r="BS346" i="7"/>
  <c r="BP347" i="7"/>
  <c r="BT93" i="80" s="1"/>
  <c r="BO349" i="7"/>
  <c r="BS95" i="80" s="1"/>
  <c r="BS349" i="7"/>
  <c r="BW95" i="80" s="1"/>
  <c r="BP349" i="7"/>
  <c r="BT95" i="80" s="1"/>
  <c r="BS350" i="7"/>
  <c r="BW96" i="80" s="1"/>
  <c r="BR351" i="7"/>
  <c r="BV97" i="80" s="1"/>
  <c r="BR348" i="7"/>
  <c r="BV94" i="80" s="1"/>
  <c r="EC49" i="21"/>
  <c r="GP49" i="21"/>
  <c r="EC44" i="21"/>
  <c r="GP44" i="21"/>
  <c r="EB62" i="21"/>
  <c r="EC50" i="21"/>
  <c r="GP50" i="21"/>
  <c r="EB47" i="21"/>
  <c r="EB59" i="21" s="1"/>
  <c r="GO47" i="21"/>
  <c r="GO59" i="21" s="1"/>
  <c r="EC48" i="21"/>
  <c r="GP48" i="21"/>
  <c r="EF33" i="21" a="1"/>
  <c r="EF33" i="21" s="1"/>
  <c r="EF32" i="21" a="1"/>
  <c r="EF32" i="21" s="1"/>
  <c r="EF27" i="21" a="1"/>
  <c r="EF27" i="21" s="1"/>
  <c r="EF31" i="21" a="1"/>
  <c r="EF31" i="21" s="1"/>
  <c r="EF28" i="21" a="1"/>
  <c r="EF28" i="21" s="1"/>
  <c r="EF26" i="21" a="1"/>
  <c r="EF26" i="21" s="1"/>
  <c r="EF30" i="21" a="1"/>
  <c r="EF30" i="21" s="1"/>
  <c r="EF29" i="21" a="1"/>
  <c r="EF29" i="21" s="1"/>
  <c r="EI31" i="21" a="1"/>
  <c r="EI31" i="21" s="1"/>
  <c r="EI30" i="21" a="1"/>
  <c r="EI30" i="21" s="1"/>
  <c r="EG27" i="21" a="1"/>
  <c r="EG27" i="21" s="1"/>
  <c r="EI32" i="21" a="1"/>
  <c r="EI32" i="21" s="1"/>
  <c r="EG30" i="21" a="1"/>
  <c r="EG30" i="21" s="1"/>
  <c r="EH33" i="21" a="1"/>
  <c r="EH33" i="21" s="1"/>
  <c r="EG32" i="21" a="1"/>
  <c r="EG32" i="21" s="1"/>
  <c r="EG29" i="21" a="1"/>
  <c r="EG29" i="21" s="1"/>
  <c r="EG31" i="21" a="1"/>
  <c r="EG31" i="21" s="1"/>
  <c r="EG26" i="21" a="1"/>
  <c r="EG26" i="21" s="1"/>
  <c r="EG33" i="21" a="1"/>
  <c r="EG33" i="21" s="1"/>
  <c r="EG28" i="21" a="1"/>
  <c r="EG28" i="21" s="1"/>
  <c r="EH30" i="21" a="1"/>
  <c r="EH30" i="21" s="1"/>
  <c r="EI26" i="21" a="1"/>
  <c r="EI26" i="21" s="1"/>
  <c r="EH31" i="21" a="1"/>
  <c r="EH31" i="21" s="1"/>
  <c r="EH29" i="21" a="1"/>
  <c r="EH29" i="21" s="1"/>
  <c r="EJ29" i="21" a="1"/>
  <c r="EJ29" i="21" s="1"/>
  <c r="EI28" i="21" a="1"/>
  <c r="EI28" i="21" s="1"/>
  <c r="EH28" i="21" a="1"/>
  <c r="EH28" i="21" s="1"/>
  <c r="EH32" i="21" a="1"/>
  <c r="EH32" i="21" s="1"/>
  <c r="EH27" i="21" a="1"/>
  <c r="EH27" i="21" s="1"/>
  <c r="EH26" i="21" a="1"/>
  <c r="EH26" i="21" s="1"/>
  <c r="EI33" i="21" a="1"/>
  <c r="EI33" i="21" s="1"/>
  <c r="EJ28" i="21" a="1"/>
  <c r="EJ28" i="21" s="1"/>
  <c r="EI29" i="21" a="1"/>
  <c r="EI29" i="21" s="1"/>
  <c r="EI27" i="21" a="1"/>
  <c r="EI27" i="21" s="1"/>
  <c r="EJ31" i="21" a="1"/>
  <c r="EJ31" i="21" s="1"/>
  <c r="EJ27" i="21" a="1"/>
  <c r="EJ27" i="21" s="1"/>
  <c r="EJ30" i="21" a="1"/>
  <c r="EJ30" i="21" s="1"/>
  <c r="EJ26" i="21" a="1"/>
  <c r="EJ26" i="21" s="1"/>
  <c r="EJ32" i="21" a="1"/>
  <c r="EJ32" i="21" s="1"/>
  <c r="EJ33" i="21" a="1"/>
  <c r="EJ33" i="21" s="1"/>
  <c r="EE7" i="21"/>
  <c r="EE71" i="21" s="1"/>
  <c r="ED71" i="21"/>
  <c r="BQ70" i="21"/>
  <c r="BY306" i="7" s="1"/>
  <c r="GR9" i="21"/>
  <c r="ED70" i="21"/>
  <c r="GQ70" i="21"/>
  <c r="GR15" i="21"/>
  <c r="GR73" i="21" s="1"/>
  <c r="ED73" i="21"/>
  <c r="GR14" i="21"/>
  <c r="GR72" i="21" s="1"/>
  <c r="ED72" i="21"/>
  <c r="GR13" i="21"/>
  <c r="GR69" i="21" s="1"/>
  <c r="ED69" i="21"/>
  <c r="GR16" i="21"/>
  <c r="GR74" i="21" s="1"/>
  <c r="ED74" i="21"/>
  <c r="BV7" i="21" a="1"/>
  <c r="BV7" i="21" s="1"/>
  <c r="BT11" i="21" a="1"/>
  <c r="BT11" i="21" s="1"/>
  <c r="BR8" i="21" a="1"/>
  <c r="BR8" i="21" s="1"/>
  <c r="BT14" i="21" a="1"/>
  <c r="BT14" i="21" s="1"/>
  <c r="BR13" i="21" a="1"/>
  <c r="BR13" i="21" s="1"/>
  <c r="BV15" i="21" a="1"/>
  <c r="BV15" i="21" s="1"/>
  <c r="BS8" i="21" a="1"/>
  <c r="BS8" i="21" s="1"/>
  <c r="GR7" i="21"/>
  <c r="GR71" i="21" s="1"/>
  <c r="BU20" i="21" a="1"/>
  <c r="BU20" i="21" s="1"/>
  <c r="BT18" i="21" a="1"/>
  <c r="BT18" i="21" s="1"/>
  <c r="BV11" i="21" a="1"/>
  <c r="BV11" i="21" s="1"/>
  <c r="BV19" i="21" a="1"/>
  <c r="BV19" i="21" s="1"/>
  <c r="BS7" i="21" a="1"/>
  <c r="BS7" i="21" s="1"/>
  <c r="BV16" i="21" a="1"/>
  <c r="BV16" i="21" s="1"/>
  <c r="BR10" i="21" a="1"/>
  <c r="BR10" i="21" s="1"/>
  <c r="BU17" i="21" a="1"/>
  <c r="BU17" i="21" s="1"/>
  <c r="BR9" i="21" a="1"/>
  <c r="BR9" i="21" s="1"/>
  <c r="BU9" i="21" a="1"/>
  <c r="BU9" i="21" s="1"/>
  <c r="BS13" i="21" a="1"/>
  <c r="BS13" i="21" s="1"/>
  <c r="BU16" i="21" a="1"/>
  <c r="BU16" i="21" s="1"/>
  <c r="BT19" i="21" a="1"/>
  <c r="BT19" i="21" s="1"/>
  <c r="BT15" i="21" a="1"/>
  <c r="BT15" i="21" s="1"/>
  <c r="BT13" i="21" a="1"/>
  <c r="BT13" i="21" s="1"/>
  <c r="BS18" i="21" a="1"/>
  <c r="BS18" i="21" s="1"/>
  <c r="EE9" i="21"/>
  <c r="EE8" i="21"/>
  <c r="BR20" i="21" a="1"/>
  <c r="BR20" i="21" s="1"/>
  <c r="BV20" i="21" a="1"/>
  <c r="BV20" i="21" s="1"/>
  <c r="BU13" i="21" a="1"/>
  <c r="BU13" i="21" s="1"/>
  <c r="BT12" i="21" a="1"/>
  <c r="BT12" i="21" s="1"/>
  <c r="BS9" i="21" a="1"/>
  <c r="BS9" i="21" s="1"/>
  <c r="BR11" i="21" a="1"/>
  <c r="BR11" i="21" s="1"/>
  <c r="BR19" i="21" a="1"/>
  <c r="BR19" i="21" s="1"/>
  <c r="EE19" i="21"/>
  <c r="EG19" i="21" s="1" a="1"/>
  <c r="EG19" i="21" s="1"/>
  <c r="EE13" i="21"/>
  <c r="EE15" i="21"/>
  <c r="BR17" i="21" a="1"/>
  <c r="BR17" i="21" s="1"/>
  <c r="BU15" i="21" a="1"/>
  <c r="BU15" i="21" s="1"/>
  <c r="BU14" i="21" a="1"/>
  <c r="BU14" i="21" s="1"/>
  <c r="BR12" i="21" a="1"/>
  <c r="BR12" i="21" s="1"/>
  <c r="BS20" i="21" a="1"/>
  <c r="BS20" i="21" s="1"/>
  <c r="BS17" i="21" a="1"/>
  <c r="BS17" i="21" s="1"/>
  <c r="EE10" i="21"/>
  <c r="BQ21" i="21"/>
  <c r="BV12" i="21" a="1"/>
  <c r="BV12" i="21" s="1"/>
  <c r="BV14" i="21" a="1"/>
  <c r="BV14" i="21" s="1"/>
  <c r="BU10" i="21" a="1"/>
  <c r="BU10" i="21" s="1"/>
  <c r="BV9" i="21" a="1"/>
  <c r="BV9" i="21" s="1"/>
  <c r="BT20" i="21" a="1"/>
  <c r="BT20" i="21" s="1"/>
  <c r="BT17" i="21" a="1"/>
  <c r="BT17" i="21" s="1"/>
  <c r="BT7" i="21" a="1"/>
  <c r="BT7" i="21" s="1"/>
  <c r="BT9" i="21" a="1"/>
  <c r="BT9" i="21" s="1"/>
  <c r="BS19" i="21" a="1"/>
  <c r="BS19" i="21" s="1"/>
  <c r="BR7" i="21" a="1"/>
  <c r="BR7" i="21" s="1"/>
  <c r="BR14" i="21" a="1"/>
  <c r="BR14" i="21" s="1"/>
  <c r="EE16" i="21"/>
  <c r="BT10" i="21" a="1"/>
  <c r="BT10" i="21" s="1"/>
  <c r="BV10" i="21" a="1"/>
  <c r="BV10" i="21" s="1"/>
  <c r="BV13" i="21" a="1"/>
  <c r="BV13" i="21" s="1"/>
  <c r="BU18" i="21" a="1"/>
  <c r="BU18" i="21" s="1"/>
  <c r="BU7" i="21" a="1"/>
  <c r="BU7" i="21" s="1"/>
  <c r="BS14" i="21" a="1"/>
  <c r="BS14" i="21" s="1"/>
  <c r="BS12" i="21" a="1"/>
  <c r="BS12" i="21" s="1"/>
  <c r="BR15" i="21" a="1"/>
  <c r="BR15" i="21" s="1"/>
  <c r="EE18" i="21"/>
  <c r="EH18" i="21" s="1" a="1"/>
  <c r="EH18" i="21" s="1"/>
  <c r="EE20" i="21"/>
  <c r="EJ20" i="21" s="1" a="1"/>
  <c r="EJ20" i="21" s="1"/>
  <c r="BT8" i="21" a="1"/>
  <c r="BT8" i="21" s="1"/>
  <c r="BU8" i="21" a="1"/>
  <c r="BU8" i="21" s="1"/>
  <c r="BS15" i="21" a="1"/>
  <c r="BS15" i="21" s="1"/>
  <c r="BS16" i="21" a="1"/>
  <c r="BS16" i="21" s="1"/>
  <c r="BS10" i="21" a="1"/>
  <c r="BS10" i="21" s="1"/>
  <c r="BR18" i="21" a="1"/>
  <c r="BR18" i="21" s="1"/>
  <c r="EE12" i="21"/>
  <c r="EE14" i="21"/>
  <c r="BV8" i="21" a="1"/>
  <c r="BV8" i="21" s="1"/>
  <c r="BV17" i="21" a="1"/>
  <c r="BV17" i="21" s="1"/>
  <c r="BU12" i="21" a="1"/>
  <c r="BU12" i="21" s="1"/>
  <c r="BU11" i="21" a="1"/>
  <c r="BU11" i="21" s="1"/>
  <c r="BT16" i="21" a="1"/>
  <c r="BT16" i="21" s="1"/>
  <c r="BS11" i="21" a="1"/>
  <c r="BS11" i="21" s="1"/>
  <c r="BR16" i="21" a="1"/>
  <c r="BR16" i="21" s="1"/>
  <c r="EE11" i="21"/>
  <c r="EH11" i="21" s="1" a="1"/>
  <c r="EH11" i="21" s="1"/>
  <c r="EE17" i="21"/>
  <c r="EF17" i="21" s="1" a="1"/>
  <c r="EF17" i="21" s="1"/>
  <c r="EA61" i="21"/>
  <c r="EB43" i="21"/>
  <c r="GP43" i="21" s="1"/>
  <c r="EC45" i="21"/>
  <c r="GQ45" i="21" s="1"/>
  <c r="ED21" i="21"/>
  <c r="EA60" i="21"/>
  <c r="EB42" i="21"/>
  <c r="GP42" i="21" s="1"/>
  <c r="EI14" i="22"/>
  <c r="BW14" i="22" a="1"/>
  <c r="BW14" i="22" s="1"/>
  <c r="BY14" i="22" a="1"/>
  <c r="BY14" i="22" s="1"/>
  <c r="BX6" i="22" a="1"/>
  <c r="BX6" i="22" s="1"/>
  <c r="BW24" i="22" a="1"/>
  <c r="BW24" i="22" s="1"/>
  <c r="BY24" i="22" a="1"/>
  <c r="BY24" i="22" s="1"/>
  <c r="EI33" i="22"/>
  <c r="BY11" i="22" a="1"/>
  <c r="BY11" i="22" s="1"/>
  <c r="BX11" i="22" a="1"/>
  <c r="BX11" i="22" s="1"/>
  <c r="BZ11" i="22" a="1"/>
  <c r="BZ11" i="22" s="1"/>
  <c r="BV11" i="22" a="1"/>
  <c r="BV11" i="22" s="1"/>
  <c r="EI23" i="22"/>
  <c r="BV23" i="22" a="1"/>
  <c r="BV23" i="22" s="1"/>
  <c r="BW23" i="22" a="1"/>
  <c r="BW23" i="22" s="1"/>
  <c r="BX23" i="22" a="1"/>
  <c r="BX23" i="22" s="1"/>
  <c r="BZ23" i="22" a="1"/>
  <c r="BZ23" i="22" s="1"/>
  <c r="BY23" i="22" a="1"/>
  <c r="BY23" i="22" s="1"/>
  <c r="BV19" i="22" a="1"/>
  <c r="BV19" i="22" s="1"/>
  <c r="BS50" i="22"/>
  <c r="BW15" i="22" a="1"/>
  <c r="BW15" i="22" s="1"/>
  <c r="BZ15" i="22" a="1"/>
  <c r="BZ15" i="22" s="1"/>
  <c r="BX9" i="22" a="1"/>
  <c r="BX9" i="22" s="1"/>
  <c r="BX7" i="22" a="1"/>
  <c r="BX7" i="22" s="1"/>
  <c r="BV7" i="22" a="1"/>
  <c r="BV7" i="22" s="1"/>
  <c r="BZ7" i="22" a="1"/>
  <c r="BZ7" i="22" s="1"/>
  <c r="BY7" i="22" a="1"/>
  <c r="BY7" i="22" s="1"/>
  <c r="BW7" i="22" a="1"/>
  <c r="BW7" i="22" s="1"/>
  <c r="EI13" i="22"/>
  <c r="BY13" i="22" a="1"/>
  <c r="BY13" i="22" s="1"/>
  <c r="BZ13" i="22" a="1"/>
  <c r="BZ13" i="22" s="1"/>
  <c r="BX13" i="22" a="1"/>
  <c r="BX13" i="22" s="1"/>
  <c r="BV13" i="22" a="1"/>
  <c r="BV13" i="22" s="1"/>
  <c r="BW13" i="22" a="1"/>
  <c r="BW13" i="22" s="1"/>
  <c r="EI11" i="22"/>
  <c r="BU39" i="22"/>
  <c r="BY172" i="7" s="1"/>
  <c r="BU49" i="22"/>
  <c r="BY170" i="7" s="1"/>
  <c r="BT53" i="22"/>
  <c r="BU46" i="22"/>
  <c r="EI9" i="22"/>
  <c r="EI7" i="22"/>
  <c r="BW312" i="7"/>
  <c r="F279" i="7"/>
  <c r="I260" i="7"/>
  <c r="H277" i="7"/>
  <c r="G323" i="7"/>
  <c r="G284" i="7"/>
  <c r="F65" i="80" s="1"/>
  <c r="F77" i="80" s="1"/>
  <c r="F238" i="7"/>
  <c r="G279" i="7"/>
  <c r="H260" i="7"/>
  <c r="H298" i="7"/>
  <c r="BW16" i="22" l="1" a="1"/>
  <c r="BW16" i="22" s="1"/>
  <c r="CA41" i="84"/>
  <c r="BT35" i="22"/>
  <c r="BX76" i="7" s="1"/>
  <c r="BT29" i="22"/>
  <c r="BT45" i="22"/>
  <c r="BX74" i="7" s="1"/>
  <c r="GY12" i="22" a="1"/>
  <c r="GY12" i="22" s="1"/>
  <c r="GZ9" i="22" a="1"/>
  <c r="GZ9" i="22" s="1"/>
  <c r="BL93" i="6"/>
  <c r="BL218" i="6" s="1"/>
  <c r="BL222" i="6" s="1"/>
  <c r="BM229" i="6" s="1"/>
  <c r="BW110" i="7"/>
  <c r="BZ93" i="80"/>
  <c r="BT56" i="22"/>
  <c r="BX133" i="7" s="1"/>
  <c r="BP42" i="21"/>
  <c r="BZ94" i="80"/>
  <c r="BM98" i="15"/>
  <c r="BX34" i="7" s="1"/>
  <c r="BM99" i="15"/>
  <c r="BX35" i="7" s="1"/>
  <c r="BO59" i="21"/>
  <c r="GX6" i="22" a="1"/>
  <c r="GX6" i="22" s="1"/>
  <c r="BO68" i="21"/>
  <c r="BW305" i="7" s="1"/>
  <c r="BX127" i="7"/>
  <c r="BO60" i="21"/>
  <c r="BV6" i="22" a="1"/>
  <c r="BV6" i="22" s="1"/>
  <c r="BK176" i="6"/>
  <c r="BL173" i="6" s="1"/>
  <c r="BX131" i="7"/>
  <c r="BX130" i="7"/>
  <c r="BX132" i="7"/>
  <c r="GY18" i="22" a="1"/>
  <c r="GY18" i="22" s="1"/>
  <c r="HA9" i="22" a="1"/>
  <c r="HA9" i="22" s="1"/>
  <c r="GZ7" i="22" a="1"/>
  <c r="GZ7" i="22" s="1"/>
  <c r="HA17" i="22" a="1"/>
  <c r="HA17" i="22" s="1"/>
  <c r="GY24" i="22" a="1"/>
  <c r="GY24" i="22" s="1"/>
  <c r="GX16" i="22" a="1"/>
  <c r="GX16" i="22" s="1"/>
  <c r="GY20" i="22" a="1"/>
  <c r="GY20" i="22" s="1"/>
  <c r="EG29" i="22"/>
  <c r="EG62" i="22" s="1"/>
  <c r="BW348" i="7"/>
  <c r="CA94" i="80" s="1"/>
  <c r="HB11" i="22" a="1"/>
  <c r="HB11" i="22" s="1"/>
  <c r="GY23" i="22" a="1"/>
  <c r="GY23" i="22" s="1"/>
  <c r="HB12" i="22" a="1"/>
  <c r="HB12" i="22" s="1"/>
  <c r="EG35" i="22"/>
  <c r="BW77" i="7" s="1"/>
  <c r="GY17" i="22" a="1"/>
  <c r="GY17" i="22" s="1"/>
  <c r="BL158" i="6"/>
  <c r="BL162" i="6" s="1"/>
  <c r="BL178" i="6"/>
  <c r="BL182" i="6" s="1"/>
  <c r="BX128" i="7"/>
  <c r="BK241" i="6"/>
  <c r="BW113" i="7"/>
  <c r="BW119" i="7" s="1"/>
  <c r="BW137" i="7"/>
  <c r="CA32" i="84" s="1"/>
  <c r="CA33" i="84" s="1"/>
  <c r="GY14" i="22" a="1"/>
  <c r="GY14" i="22" s="1"/>
  <c r="BK216" i="6"/>
  <c r="BL213" i="6" s="1"/>
  <c r="BM262" i="6"/>
  <c r="BX137" i="7" s="1"/>
  <c r="BM91" i="6"/>
  <c r="BM178" i="6" s="1"/>
  <c r="BM182" i="6" s="1"/>
  <c r="BN63" i="21"/>
  <c r="BN64" i="21" s="1"/>
  <c r="BJ248" i="6"/>
  <c r="HA6" i="22" a="1"/>
  <c r="HA6" i="22" s="1"/>
  <c r="HB15" i="22" a="1"/>
  <c r="HB15" i="22" s="1"/>
  <c r="BM269" i="6"/>
  <c r="BX161" i="7" s="1"/>
  <c r="BM92" i="6"/>
  <c r="BM198" i="6" s="1"/>
  <c r="BM202" i="6" s="1"/>
  <c r="BL198" i="6"/>
  <c r="BL202" i="6" s="1"/>
  <c r="BK223" i="6"/>
  <c r="BM230" i="6" s="1"/>
  <c r="BK222" i="6"/>
  <c r="BM255" i="6"/>
  <c r="BX113" i="7" s="1"/>
  <c r="BM90" i="6"/>
  <c r="BM158" i="6" s="1"/>
  <c r="BM162" i="6" s="1"/>
  <c r="BW161" i="7"/>
  <c r="BW167" i="7" s="1"/>
  <c r="BV185" i="7"/>
  <c r="BZ95" i="80"/>
  <c r="GZ15" i="22" a="1"/>
  <c r="GZ15" i="22" s="1"/>
  <c r="HA15" i="22" a="1"/>
  <c r="HA15" i="22" s="1"/>
  <c r="BZ9" i="22" a="1"/>
  <c r="BZ9" i="22" s="1"/>
  <c r="BX151" i="7"/>
  <c r="HA12" i="22" a="1"/>
  <c r="HA12" i="22" s="1"/>
  <c r="HA7" i="22" a="1"/>
  <c r="HA7" i="22" s="1"/>
  <c r="GX20" i="22" a="1"/>
  <c r="GX20" i="22" s="1"/>
  <c r="GZ20" i="22" a="1"/>
  <c r="GZ20" i="22" s="1"/>
  <c r="BU47" i="22"/>
  <c r="BY122" i="7" s="1"/>
  <c r="BY132" i="7" s="1"/>
  <c r="GY22" i="22" a="1"/>
  <c r="GY22" i="22" s="1"/>
  <c r="BZ104" i="80"/>
  <c r="GX19" i="22" a="1"/>
  <c r="GX19" i="22" s="1"/>
  <c r="GZ22" i="22" a="1"/>
  <c r="GZ22" i="22" s="1"/>
  <c r="GX23" i="22" a="1"/>
  <c r="GX23" i="22" s="1"/>
  <c r="GZ23" i="22" a="1"/>
  <c r="GZ23" i="22" s="1"/>
  <c r="HB23" i="22" a="1"/>
  <c r="HB23" i="22" s="1"/>
  <c r="HA23" i="22" a="1"/>
  <c r="HA23" i="22" s="1"/>
  <c r="GX11" i="22" a="1"/>
  <c r="GX11" i="22" s="1"/>
  <c r="GY11" i="22" a="1"/>
  <c r="GY11" i="22" s="1"/>
  <c r="HA11" i="22" a="1"/>
  <c r="HA11" i="22" s="1"/>
  <c r="GX10" i="22" a="1"/>
  <c r="GX10" i="22" s="1"/>
  <c r="GZ10" i="22" a="1"/>
  <c r="GZ10" i="22" s="1"/>
  <c r="HA10" i="22" a="1"/>
  <c r="HA10" i="22" s="1"/>
  <c r="GY10" i="22" a="1"/>
  <c r="GY10" i="22" s="1"/>
  <c r="HB10" i="22" a="1"/>
  <c r="HB10" i="22" s="1"/>
  <c r="GX18" i="22" a="1"/>
  <c r="GX18" i="22" s="1"/>
  <c r="GZ18" i="22" a="1"/>
  <c r="GZ18" i="22" s="1"/>
  <c r="HB18" i="22" a="1"/>
  <c r="HB18" i="22" s="1"/>
  <c r="GZ11" i="22" a="1"/>
  <c r="GZ11" i="22" s="1"/>
  <c r="GY13" i="22" a="1"/>
  <c r="GY13" i="22" s="1"/>
  <c r="GX13" i="22" a="1"/>
  <c r="GX13" i="22" s="1"/>
  <c r="HB13" i="22" a="1"/>
  <c r="HB13" i="22" s="1"/>
  <c r="HA13" i="22" a="1"/>
  <c r="HA13" i="22" s="1"/>
  <c r="GZ14" i="22" a="1"/>
  <c r="GZ14" i="22" s="1"/>
  <c r="HA14" i="22" a="1"/>
  <c r="HA14" i="22" s="1"/>
  <c r="GX14" i="22" a="1"/>
  <c r="GX14" i="22" s="1"/>
  <c r="GY8" i="22" a="1"/>
  <c r="GY8" i="22" s="1"/>
  <c r="HA8" i="22" a="1"/>
  <c r="HA8" i="22" s="1"/>
  <c r="GX8" i="22" a="1"/>
  <c r="GX8" i="22" s="1"/>
  <c r="HB8" i="22" a="1"/>
  <c r="HB8" i="22" s="1"/>
  <c r="GX21" i="22" a="1"/>
  <c r="GX21" i="22" s="1"/>
  <c r="GY21" i="22" a="1"/>
  <c r="GY21" i="22" s="1"/>
  <c r="HA21" i="22" a="1"/>
  <c r="HA21" i="22" s="1"/>
  <c r="HB21" i="22" a="1"/>
  <c r="HB21" i="22" s="1"/>
  <c r="GY7" i="22" a="1"/>
  <c r="GY7" i="22" s="1"/>
  <c r="GX7" i="22" a="1"/>
  <c r="GX7" i="22" s="1"/>
  <c r="HB7" i="22" a="1"/>
  <c r="HB7" i="22" s="1"/>
  <c r="GY15" i="22" a="1"/>
  <c r="GY15" i="22" s="1"/>
  <c r="GX15" i="22" a="1"/>
  <c r="GX15" i="22" s="1"/>
  <c r="GY19" i="22" a="1"/>
  <c r="GY19" i="22" s="1"/>
  <c r="HB19" i="22" a="1"/>
  <c r="HB19" i="22" s="1"/>
  <c r="HA19" i="22" a="1"/>
  <c r="HA19" i="22" s="1"/>
  <c r="GX12" i="22" a="1"/>
  <c r="GX12" i="22" s="1"/>
  <c r="GZ12" i="22" a="1"/>
  <c r="GZ12" i="22" s="1"/>
  <c r="GY16" i="22" a="1"/>
  <c r="GY16" i="22" s="1"/>
  <c r="GZ16" i="22" a="1"/>
  <c r="GZ16" i="22" s="1"/>
  <c r="HB16" i="22" a="1"/>
  <c r="HB16" i="22" s="1"/>
  <c r="HA16" i="22" a="1"/>
  <c r="HA16" i="22" s="1"/>
  <c r="HA22" i="22" a="1"/>
  <c r="HA22" i="22" s="1"/>
  <c r="HB22" i="22" a="1"/>
  <c r="HB22" i="22" s="1"/>
  <c r="ED64" i="22"/>
  <c r="BS258" i="7"/>
  <c r="BS295" i="7" s="1"/>
  <c r="GY6" i="22" a="1"/>
  <c r="GY6" i="22" s="1"/>
  <c r="GZ6" i="22" a="1"/>
  <c r="GZ6" i="22" s="1"/>
  <c r="HB6" i="22" a="1"/>
  <c r="HB6" i="22" s="1"/>
  <c r="GX24" i="22" a="1"/>
  <c r="GX24" i="22" s="1"/>
  <c r="GZ24" i="22" a="1"/>
  <c r="GZ24" i="22" s="1"/>
  <c r="HA24" i="22" a="1"/>
  <c r="HA24" i="22" s="1"/>
  <c r="GX17" i="22" a="1"/>
  <c r="GX17" i="22" s="1"/>
  <c r="GZ17" i="22" a="1"/>
  <c r="GZ17" i="22" s="1"/>
  <c r="HB17" i="22" a="1"/>
  <c r="HB17" i="22" s="1"/>
  <c r="GX9" i="22" a="1"/>
  <c r="GX9" i="22" s="1"/>
  <c r="GX37" i="22" s="1"/>
  <c r="GY9" i="22" a="1"/>
  <c r="GY9" i="22" s="1"/>
  <c r="HB9" i="22" a="1"/>
  <c r="HB9" i="22" s="1"/>
  <c r="HB37" i="22" s="1"/>
  <c r="HA20" i="22" a="1"/>
  <c r="HA20" i="22" s="1"/>
  <c r="HB20" i="22" a="1"/>
  <c r="HB20" i="22" s="1"/>
  <c r="GX25" i="22" a="1"/>
  <c r="GX25" i="22" s="1"/>
  <c r="GY25" i="22" a="1"/>
  <c r="GY25" i="22" s="1"/>
  <c r="HA25" i="22" a="1"/>
  <c r="HA25" i="22" s="1"/>
  <c r="GZ25" i="22" a="1"/>
  <c r="GZ25" i="22" s="1"/>
  <c r="HB25" i="22" a="1"/>
  <c r="HB25" i="22" s="1"/>
  <c r="GS40" i="22"/>
  <c r="GS41" i="22" s="1"/>
  <c r="GS64" i="22"/>
  <c r="GT35" i="22"/>
  <c r="BK25" i="6" s="1"/>
  <c r="BK248" i="6" s="1"/>
  <c r="BV89" i="7" s="1"/>
  <c r="EK17" i="22" a="1"/>
  <c r="EK17" i="22" s="1"/>
  <c r="GW39" i="22"/>
  <c r="BN29" i="6" s="1"/>
  <c r="GY39" i="22"/>
  <c r="EK23" i="22" a="1"/>
  <c r="EK23" i="22" s="1"/>
  <c r="EM24" i="22" a="1"/>
  <c r="EM24" i="22" s="1"/>
  <c r="GU26" i="22"/>
  <c r="GU27" i="22" s="1"/>
  <c r="GU34" i="22" s="1"/>
  <c r="BL24" i="6" s="1"/>
  <c r="BL241" i="6" s="1"/>
  <c r="EH39" i="22"/>
  <c r="BX173" i="7" s="1"/>
  <c r="GV39" i="22"/>
  <c r="BM29" i="6" s="1"/>
  <c r="GT29" i="22"/>
  <c r="GT62" i="22" s="1"/>
  <c r="GU63" i="22" s="1"/>
  <c r="EI37" i="22"/>
  <c r="BY125" i="7" s="1"/>
  <c r="CD125" i="7" s="1" a="1"/>
  <c r="CD125" i="7" s="1"/>
  <c r="GW37" i="22"/>
  <c r="GY37" i="22"/>
  <c r="GZ37" i="22"/>
  <c r="HA37" i="22"/>
  <c r="EK13" i="22" a="1"/>
  <c r="EK13" i="22" s="1"/>
  <c r="EH26" i="22"/>
  <c r="EH27" i="22" s="1"/>
  <c r="EH34" i="22" s="1"/>
  <c r="BM97" i="15" s="1"/>
  <c r="BX33" i="7" s="1"/>
  <c r="EM21" i="22" a="1"/>
  <c r="EM21" i="22" s="1"/>
  <c r="EK14" i="22" a="1"/>
  <c r="EK14" i="22" s="1"/>
  <c r="BX24" i="22" a="1"/>
  <c r="BX24" i="22" s="1"/>
  <c r="BV24" i="22" a="1"/>
  <c r="BV24" i="22" s="1"/>
  <c r="BZ24" i="22" a="1"/>
  <c r="BZ24" i="22" s="1"/>
  <c r="BY22" i="22" a="1"/>
  <c r="BY22" i="22" s="1"/>
  <c r="BW22" i="22" a="1"/>
  <c r="BW22" i="22" s="1"/>
  <c r="BZ12" i="22" a="1"/>
  <c r="BZ12" i="22" s="1"/>
  <c r="BX12" i="22" a="1"/>
  <c r="BX12" i="22" s="1"/>
  <c r="BU38" i="22"/>
  <c r="BY148" i="7" s="1"/>
  <c r="BY150" i="7" s="1"/>
  <c r="BY16" i="22" a="1"/>
  <c r="BY16" i="22" s="1"/>
  <c r="BU48" i="22"/>
  <c r="BY146" i="7" s="1"/>
  <c r="EI10" i="22"/>
  <c r="EI26" i="22" s="1"/>
  <c r="BV16" i="22" a="1"/>
  <c r="BV16" i="22" s="1"/>
  <c r="BW25" i="22" a="1"/>
  <c r="BW25" i="22" s="1"/>
  <c r="BU35" i="22"/>
  <c r="BY76" i="7" s="1"/>
  <c r="BY79" i="7" s="1"/>
  <c r="EJ14" i="22" a="1"/>
  <c r="EJ14" i="22" s="1"/>
  <c r="EN14" i="22" a="1"/>
  <c r="EN14" i="22" s="1"/>
  <c r="BZ10" i="22" a="1"/>
  <c r="BZ10" i="22" s="1"/>
  <c r="BZ48" i="22" s="1"/>
  <c r="BU37" i="22"/>
  <c r="BY124" i="7" s="1"/>
  <c r="CA124" i="7" s="1" a="1"/>
  <c r="CA124" i="7" s="1"/>
  <c r="BW9" i="22" a="1"/>
  <c r="BW9" i="22" s="1"/>
  <c r="BW47" i="22" s="1"/>
  <c r="BZ21" i="22" a="1"/>
  <c r="BZ21" i="22" s="1"/>
  <c r="BV9" i="22" a="1"/>
  <c r="BV9" i="22" s="1"/>
  <c r="BV47" i="22" s="1"/>
  <c r="BX21" i="22" a="1"/>
  <c r="BX21" i="22" s="1"/>
  <c r="BW21" i="22" a="1"/>
  <c r="BW21" i="22" s="1"/>
  <c r="BV21" i="22" a="1"/>
  <c r="BV21" i="22" s="1"/>
  <c r="EG7" i="21" a="1"/>
  <c r="EG7" i="21" s="1"/>
  <c r="EF7" i="21" a="1"/>
  <c r="EF7" i="21" s="1"/>
  <c r="BW19" i="22" a="1"/>
  <c r="BW19" i="22" s="1"/>
  <c r="BY25" i="22" a="1"/>
  <c r="BY25" i="22" s="1"/>
  <c r="BU36" i="22"/>
  <c r="BY100" i="7" s="1"/>
  <c r="CD100" i="7" s="1" a="1"/>
  <c r="CD100" i="7" s="1"/>
  <c r="BX16" i="22" a="1"/>
  <c r="BX16" i="22" s="1"/>
  <c r="EI25" i="22"/>
  <c r="EI16" i="22"/>
  <c r="BY10" i="22" a="1"/>
  <c r="BY10" i="22" s="1"/>
  <c r="BW8" i="22" a="1"/>
  <c r="BW8" i="22" s="1"/>
  <c r="BV10" i="22" a="1"/>
  <c r="BV10" i="22" s="1"/>
  <c r="BV48" i="22" s="1"/>
  <c r="BV25" i="22" a="1"/>
  <c r="BV25" i="22" s="1"/>
  <c r="BX10" i="22" a="1"/>
  <c r="BX10" i="22" s="1"/>
  <c r="BX48" i="22" s="1"/>
  <c r="BZ25" i="22" a="1"/>
  <c r="BZ25" i="22" s="1"/>
  <c r="EI22" i="22"/>
  <c r="EL22" i="22" s="1" a="1"/>
  <c r="EL22" i="22" s="1"/>
  <c r="EI12" i="22"/>
  <c r="EM12" i="22" s="1" a="1"/>
  <c r="EM12" i="22" s="1"/>
  <c r="BZ22" i="22" a="1"/>
  <c r="BZ22" i="22" s="1"/>
  <c r="BV12" i="22" a="1"/>
  <c r="BV12" i="22" s="1"/>
  <c r="BX22" i="22" a="1"/>
  <c r="BX22" i="22" s="1"/>
  <c r="BY12" i="22" a="1"/>
  <c r="BY12" i="22" s="1"/>
  <c r="BZ18" i="22" a="1"/>
  <c r="BZ18" i="22" s="1"/>
  <c r="EJ7" i="21" a="1"/>
  <c r="EJ7" i="21" s="1"/>
  <c r="GS7" i="21"/>
  <c r="GX7" i="21" s="1"/>
  <c r="EH7" i="21" a="1"/>
  <c r="EH7" i="21" s="1"/>
  <c r="EI7" i="21" a="1"/>
  <c r="EI7" i="21" s="1"/>
  <c r="CA37" i="84"/>
  <c r="CA38" i="84" s="1"/>
  <c r="BV143" i="7"/>
  <c r="BZ27" i="84"/>
  <c r="BZ28" i="84" s="1"/>
  <c r="BN75" i="21"/>
  <c r="BN76" i="21" s="1"/>
  <c r="BZ32" i="84"/>
  <c r="BZ33" i="84" s="1"/>
  <c r="BV350" i="7"/>
  <c r="BZ96" i="80" s="1"/>
  <c r="BV119" i="7"/>
  <c r="BM105" i="15"/>
  <c r="BX41" i="7" s="1"/>
  <c r="BM106" i="15"/>
  <c r="BX42" i="7" s="1"/>
  <c r="BX181" i="7"/>
  <c r="BX182" i="7"/>
  <c r="BX219" i="7"/>
  <c r="BM103" i="15"/>
  <c r="BX39" i="7" s="1"/>
  <c r="BM102" i="15"/>
  <c r="BX38" i="7" s="1"/>
  <c r="BM101" i="15"/>
  <c r="BX37" i="7" s="1"/>
  <c r="BM104" i="15"/>
  <c r="BX40" i="7" s="1"/>
  <c r="BX109" i="7"/>
  <c r="BX110" i="7"/>
  <c r="BX134" i="7"/>
  <c r="BV351" i="7"/>
  <c r="BZ97" i="80" s="1"/>
  <c r="BS59" i="22"/>
  <c r="BW85" i="7"/>
  <c r="BW350" i="7" s="1"/>
  <c r="CA96" i="80" s="1"/>
  <c r="BW86" i="7"/>
  <c r="BW351" i="7" s="1"/>
  <c r="CA97" i="80" s="1"/>
  <c r="BW92" i="80"/>
  <c r="BZ92" i="80"/>
  <c r="BS92" i="80"/>
  <c r="BU92" i="80"/>
  <c r="BT92" i="80"/>
  <c r="BV92" i="80"/>
  <c r="BY176" i="7"/>
  <c r="BY180" i="7"/>
  <c r="CE180" i="7" s="1" a="1"/>
  <c r="CE180" i="7" s="1"/>
  <c r="BY177" i="7"/>
  <c r="CE177" i="7" s="1" a="1"/>
  <c r="CE177" i="7" s="1"/>
  <c r="BY178" i="7"/>
  <c r="CE178" i="7" s="1" a="1"/>
  <c r="CE178" i="7" s="1"/>
  <c r="BY179" i="7"/>
  <c r="CB179" i="7" s="1" a="1"/>
  <c r="CB179" i="7" s="1"/>
  <c r="EC39" i="21"/>
  <c r="GQ39" i="21" s="1"/>
  <c r="GQ57" i="21" s="1"/>
  <c r="EB57" i="21"/>
  <c r="CA22" i="80"/>
  <c r="BW349" i="7"/>
  <c r="CA95" i="80" s="1"/>
  <c r="BW346" i="7"/>
  <c r="BX80" i="7"/>
  <c r="BX82" i="7"/>
  <c r="BX84" i="7"/>
  <c r="BX81" i="7"/>
  <c r="BX83" i="7"/>
  <c r="BX152" i="7"/>
  <c r="BX156" i="7"/>
  <c r="BX153" i="7"/>
  <c r="BX155" i="7"/>
  <c r="BX154" i="7"/>
  <c r="CA21" i="80"/>
  <c r="BW347" i="7"/>
  <c r="CA93" i="80" s="1"/>
  <c r="BZ91" i="84"/>
  <c r="BP43" i="21"/>
  <c r="BT57" i="22"/>
  <c r="BP49" i="21"/>
  <c r="ED49" i="21" s="1"/>
  <c r="BX19" i="22" a="1"/>
  <c r="BX19" i="22" s="1"/>
  <c r="BW6" i="22" a="1"/>
  <c r="BW6" i="22" s="1"/>
  <c r="BW44" i="22" s="1"/>
  <c r="BX18" i="22" a="1"/>
  <c r="BX18" i="22" s="1"/>
  <c r="BY19" i="22" a="1"/>
  <c r="BY19" i="22" s="1"/>
  <c r="BZ6" i="22" a="1"/>
  <c r="BZ6" i="22" s="1"/>
  <c r="BZ44" i="22" s="1"/>
  <c r="BV18" i="22" a="1"/>
  <c r="BV18" i="22" s="1"/>
  <c r="EI6" i="22"/>
  <c r="EI19" i="22"/>
  <c r="BZ20" i="22" a="1"/>
  <c r="BZ20" i="22" s="1"/>
  <c r="BU44" i="22"/>
  <c r="BU30" i="22"/>
  <c r="BW20" i="22" a="1"/>
  <c r="BW20" i="22" s="1"/>
  <c r="BW17" i="22" a="1"/>
  <c r="BW17" i="22" s="1"/>
  <c r="EI8" i="22"/>
  <c r="BX17" i="22" a="1"/>
  <c r="BX17" i="22" s="1"/>
  <c r="BY15" i="22" a="1"/>
  <c r="BY15" i="22" s="1"/>
  <c r="EI18" i="22"/>
  <c r="BY8" i="22" a="1"/>
  <c r="BY8" i="22" s="1"/>
  <c r="BX20" i="22" a="1"/>
  <c r="BX20" i="22" s="1"/>
  <c r="EM14" i="22" a="1"/>
  <c r="EM14" i="22" s="1"/>
  <c r="BX175" i="7"/>
  <c r="BZ17" i="22" a="1"/>
  <c r="BZ17" i="22" s="1"/>
  <c r="EI15" i="22"/>
  <c r="BV8" i="22" a="1"/>
  <c r="BV8" i="22" s="1"/>
  <c r="BV46" i="22" s="1"/>
  <c r="BY20" i="22" a="1"/>
  <c r="BY20" i="22" s="1"/>
  <c r="EL14" i="22" a="1"/>
  <c r="EL14" i="22" s="1"/>
  <c r="BY17" i="22" a="1"/>
  <c r="BY17" i="22" s="1"/>
  <c r="BZ8" i="22" a="1"/>
  <c r="BZ8" i="22" s="1"/>
  <c r="EI20" i="22"/>
  <c r="EL20" i="22" s="1" a="1"/>
  <c r="EL20" i="22" s="1"/>
  <c r="BZ14" i="22" a="1"/>
  <c r="BZ14" i="22" s="1"/>
  <c r="BV17" i="22" a="1"/>
  <c r="BV17" i="22" s="1"/>
  <c r="BV15" i="22" a="1"/>
  <c r="BV15" i="22" s="1"/>
  <c r="BW18" i="22" a="1"/>
  <c r="BW18" i="22" s="1"/>
  <c r="BV14" i="22" a="1"/>
  <c r="BV14" i="22" s="1"/>
  <c r="EK24" i="22" a="1"/>
  <c r="EK24" i="22" s="1"/>
  <c r="EN24" i="22" a="1"/>
  <c r="EN24" i="22" s="1"/>
  <c r="EL24" i="22" a="1"/>
  <c r="EL24" i="22" s="1"/>
  <c r="EJ24" i="22" a="1"/>
  <c r="EJ24" i="22" s="1"/>
  <c r="BY98" i="7"/>
  <c r="BW321" i="7"/>
  <c r="CA73" i="80" s="1"/>
  <c r="CA86" i="80"/>
  <c r="CA88" i="80" s="1"/>
  <c r="CA105" i="80"/>
  <c r="F106" i="84"/>
  <c r="F123" i="80"/>
  <c r="E106" i="84"/>
  <c r="E123" i="80"/>
  <c r="I109" i="80"/>
  <c r="I115" i="80"/>
  <c r="I98" i="84" s="1"/>
  <c r="J106" i="80"/>
  <c r="J107" i="80" s="1"/>
  <c r="J31" i="86" s="1"/>
  <c r="J34" i="86" s="1"/>
  <c r="H106" i="80"/>
  <c r="H107" i="80" s="1"/>
  <c r="H31" i="86" s="1"/>
  <c r="G106" i="80"/>
  <c r="G107" i="80" s="1"/>
  <c r="F31" i="86" s="1"/>
  <c r="F34" i="86" s="1"/>
  <c r="K106" i="80"/>
  <c r="K107" i="80" s="1"/>
  <c r="L31" i="86" s="1"/>
  <c r="CD99" i="80"/>
  <c r="BY175" i="7"/>
  <c r="BY174" i="7"/>
  <c r="E107" i="80"/>
  <c r="D31" i="86" s="1"/>
  <c r="BY91" i="80"/>
  <c r="F124" i="80"/>
  <c r="BP59" i="21"/>
  <c r="BY245" i="7"/>
  <c r="EJ34" i="21"/>
  <c r="EH34" i="21"/>
  <c r="BX78" i="7"/>
  <c r="BX79" i="7"/>
  <c r="CB184" i="7" a="1"/>
  <c r="CB184" i="7" s="1"/>
  <c r="BZ184" i="7" a="1"/>
  <c r="BZ184" i="7" s="1"/>
  <c r="CA184" i="7" a="1"/>
  <c r="CA184" i="7" s="1"/>
  <c r="CC184" i="7" a="1"/>
  <c r="CC184" i="7" s="1"/>
  <c r="CE184" i="7" a="1"/>
  <c r="CE184" i="7" s="1"/>
  <c r="CD184" i="7" a="1"/>
  <c r="CD184" i="7" s="1"/>
  <c r="CB160" i="7" a="1"/>
  <c r="CB160" i="7" s="1"/>
  <c r="CA160" i="7" a="1"/>
  <c r="CA160" i="7" s="1"/>
  <c r="CE160" i="7" a="1"/>
  <c r="CE160" i="7" s="1"/>
  <c r="BZ160" i="7" a="1"/>
  <c r="BZ160" i="7" s="1"/>
  <c r="CD160" i="7" a="1"/>
  <c r="CD160" i="7" s="1"/>
  <c r="CC160" i="7" a="1"/>
  <c r="CC160" i="7" s="1"/>
  <c r="CC136" i="7" a="1"/>
  <c r="CC136" i="7" s="1"/>
  <c r="CB136" i="7" a="1"/>
  <c r="CB136" i="7" s="1"/>
  <c r="CD136" i="7" a="1"/>
  <c r="CD136" i="7" s="1"/>
  <c r="CE136" i="7" a="1"/>
  <c r="CE136" i="7" s="1"/>
  <c r="BZ136" i="7" a="1"/>
  <c r="BZ136" i="7" s="1"/>
  <c r="CA136" i="7" a="1"/>
  <c r="CA136" i="7" s="1"/>
  <c r="G95" i="84"/>
  <c r="G107" i="84" s="1"/>
  <c r="CA26" i="84"/>
  <c r="BW36" i="7"/>
  <c r="CB16" i="7" a="1"/>
  <c r="CB16" i="7" s="1"/>
  <c r="CC16" i="7" a="1"/>
  <c r="CC16" i="7" s="1"/>
  <c r="CD16" i="7" a="1"/>
  <c r="CD16" i="7" s="1"/>
  <c r="CE16" i="7" a="1"/>
  <c r="CE16" i="7" s="1"/>
  <c r="CA16" i="7" a="1"/>
  <c r="CA16" i="7" s="1"/>
  <c r="BZ16" i="7" a="1"/>
  <c r="BZ16" i="7" s="1"/>
  <c r="CD17" i="7" a="1"/>
  <c r="CD17" i="7" s="1"/>
  <c r="CB17" i="7" a="1"/>
  <c r="CB17" i="7" s="1"/>
  <c r="CA17" i="7" a="1"/>
  <c r="CA17" i="7" s="1"/>
  <c r="CE17" i="7" a="1"/>
  <c r="CE17" i="7" s="1"/>
  <c r="BZ17" i="7" a="1"/>
  <c r="BZ17" i="7" s="1"/>
  <c r="CC17" i="7" a="1"/>
  <c r="CC17" i="7" s="1"/>
  <c r="CD22" i="7" a="1"/>
  <c r="CD22" i="7" s="1"/>
  <c r="CC22" i="7" a="1"/>
  <c r="CC22" i="7" s="1"/>
  <c r="CA22" i="7" a="1"/>
  <c r="CA22" i="7" s="1"/>
  <c r="CE22" i="7" a="1"/>
  <c r="CE22" i="7" s="1"/>
  <c r="CB22" i="7" a="1"/>
  <c r="CB22" i="7" s="1"/>
  <c r="BZ22" i="7" a="1"/>
  <c r="BZ22" i="7" s="1"/>
  <c r="CB18" i="7" a="1"/>
  <c r="CB18" i="7" s="1"/>
  <c r="CE18" i="7" a="1"/>
  <c r="CE18" i="7" s="1"/>
  <c r="CC18" i="7" a="1"/>
  <c r="CC18" i="7" s="1"/>
  <c r="BZ18" i="7" a="1"/>
  <c r="BZ18" i="7" s="1"/>
  <c r="CA18" i="7" a="1"/>
  <c r="CA18" i="7" s="1"/>
  <c r="CD18" i="7" a="1"/>
  <c r="CD18" i="7" s="1"/>
  <c r="CB24" i="7" a="1"/>
  <c r="CB24" i="7" s="1"/>
  <c r="CD24" i="7" a="1"/>
  <c r="CD24" i="7" s="1"/>
  <c r="CE24" i="7" a="1"/>
  <c r="CE24" i="7" s="1"/>
  <c r="CC24" i="7" a="1"/>
  <c r="CC24" i="7" s="1"/>
  <c r="CA24" i="7" a="1"/>
  <c r="CA24" i="7" s="1"/>
  <c r="BZ24" i="7" a="1"/>
  <c r="BZ24" i="7" s="1"/>
  <c r="CD12" i="7" a="1"/>
  <c r="CD12" i="7" s="1"/>
  <c r="BZ12" i="7" a="1"/>
  <c r="BZ12" i="7" s="1"/>
  <c r="CC12" i="7" a="1"/>
  <c r="CC12" i="7" s="1"/>
  <c r="CE12" i="7" a="1"/>
  <c r="CE12" i="7" s="1"/>
  <c r="CA12" i="7" a="1"/>
  <c r="CA12" i="7" s="1"/>
  <c r="CB12" i="7" a="1"/>
  <c r="CB12" i="7" s="1"/>
  <c r="CC172" i="7" a="1"/>
  <c r="CC172" i="7" s="1"/>
  <c r="CE172" i="7" a="1"/>
  <c r="CE172" i="7" s="1"/>
  <c r="CA172" i="7" a="1"/>
  <c r="CA172" i="7" s="1"/>
  <c r="CD172" i="7" a="1"/>
  <c r="CD172" i="7" s="1"/>
  <c r="CB172" i="7" a="1"/>
  <c r="CB172" i="7" s="1"/>
  <c r="BZ172" i="7" a="1"/>
  <c r="BZ172" i="7" s="1"/>
  <c r="CB26" i="84"/>
  <c r="BX221" i="7"/>
  <c r="BW225" i="7"/>
  <c r="BW226" i="7" s="1"/>
  <c r="BX222" i="7"/>
  <c r="BX223" i="7"/>
  <c r="BX224" i="7"/>
  <c r="H67" i="84"/>
  <c r="H69" i="84" s="1"/>
  <c r="H105" i="84" s="1"/>
  <c r="H49" i="80"/>
  <c r="H51" i="80" s="1"/>
  <c r="H122" i="80" s="1"/>
  <c r="G67" i="84"/>
  <c r="G69" i="84" s="1"/>
  <c r="G105" i="84" s="1"/>
  <c r="G49" i="80"/>
  <c r="G51" i="80" s="1"/>
  <c r="G122" i="80" s="1"/>
  <c r="EH71" i="21" a="1"/>
  <c r="EH71" i="21" s="1"/>
  <c r="EJ71" i="21" a="1"/>
  <c r="EJ71" i="21" s="1"/>
  <c r="EG71" i="21" a="1"/>
  <c r="EG71" i="21" s="1"/>
  <c r="EI71" i="21" a="1"/>
  <c r="EI71" i="21" s="1"/>
  <c r="EF71" i="21" a="1"/>
  <c r="EF71" i="21" s="1"/>
  <c r="BQ44" i="21"/>
  <c r="BQ50" i="21"/>
  <c r="BQ47" i="21"/>
  <c r="BQ41" i="21"/>
  <c r="BR70" i="21" a="1"/>
  <c r="BR70" i="21" s="1"/>
  <c r="BT70" i="21" a="1"/>
  <c r="BT70" i="21" s="1"/>
  <c r="BS70" i="21" a="1"/>
  <c r="BS70" i="21" s="1"/>
  <c r="BU70" i="21" a="1"/>
  <c r="BU70" i="21" s="1"/>
  <c r="BV70" i="21" a="1"/>
  <c r="BV70" i="21" s="1"/>
  <c r="BP46" i="21"/>
  <c r="BP40" i="21"/>
  <c r="GP61" i="21"/>
  <c r="BV44" i="22"/>
  <c r="BX44" i="22"/>
  <c r="BY44" i="22"/>
  <c r="BO58" i="21"/>
  <c r="BP60" i="21"/>
  <c r="GP62" i="21"/>
  <c r="BP62" i="21"/>
  <c r="BO67" i="21"/>
  <c r="BU55" i="22"/>
  <c r="GP60" i="21"/>
  <c r="BW339" i="7"/>
  <c r="BW345" i="7"/>
  <c r="BW343" i="7"/>
  <c r="BW341" i="7"/>
  <c r="BT40" i="22"/>
  <c r="BT41" i="22" s="1"/>
  <c r="BO51" i="21"/>
  <c r="BO53" i="21" s="1"/>
  <c r="BW342" i="7"/>
  <c r="BT54" i="22"/>
  <c r="BX220" i="7"/>
  <c r="BM100" i="15"/>
  <c r="BX36" i="7" s="1"/>
  <c r="BU58" i="22"/>
  <c r="BP57" i="21"/>
  <c r="BZ20" i="80"/>
  <c r="BV342" i="7"/>
  <c r="ED44" i="21"/>
  <c r="GQ44" i="21"/>
  <c r="EC62" i="21"/>
  <c r="EC47" i="21"/>
  <c r="EC59" i="21" s="1"/>
  <c r="GP47" i="21"/>
  <c r="GP59" i="21" s="1"/>
  <c r="GQ49" i="21"/>
  <c r="ED50" i="21"/>
  <c r="GQ50" i="21"/>
  <c r="ED48" i="21"/>
  <c r="GQ48" i="21"/>
  <c r="EI34" i="21"/>
  <c r="EF34" i="21"/>
  <c r="GS71" i="21"/>
  <c r="GX71" i="21" s="1"/>
  <c r="EG34" i="21"/>
  <c r="EG9" i="21" a="1"/>
  <c r="EG9" i="21" s="1"/>
  <c r="EE70" i="21"/>
  <c r="GR70" i="21"/>
  <c r="EE72" i="21"/>
  <c r="EH15" i="21" a="1"/>
  <c r="EH15" i="21" s="1"/>
  <c r="EE73" i="21"/>
  <c r="EE69" i="21"/>
  <c r="EG16" i="21" a="1"/>
  <c r="EG16" i="21" s="1"/>
  <c r="EE74" i="21"/>
  <c r="GR21" i="21"/>
  <c r="EF10" i="21" a="1"/>
  <c r="EF10" i="21" s="1"/>
  <c r="GS16" i="21"/>
  <c r="GS15" i="21"/>
  <c r="EF20" i="21" a="1"/>
  <c r="EF20" i="21" s="1"/>
  <c r="EJ8" i="21" a="1"/>
  <c r="EJ8" i="21" s="1"/>
  <c r="EG13" i="21" a="1"/>
  <c r="EG13" i="21" s="1"/>
  <c r="EF12" i="21" a="1"/>
  <c r="EF12" i="21" s="1"/>
  <c r="GS17" i="21"/>
  <c r="GX17" i="21" s="1"/>
  <c r="EJ19" i="21" a="1"/>
  <c r="EJ19" i="21" s="1"/>
  <c r="EJ12" i="21" a="1"/>
  <c r="EJ12" i="21" s="1"/>
  <c r="EI18" i="21" a="1"/>
  <c r="EI18" i="21" s="1"/>
  <c r="EI19" i="21" a="1"/>
  <c r="EI19" i="21" s="1"/>
  <c r="EH19" i="21" a="1"/>
  <c r="EH19" i="21" s="1"/>
  <c r="EG11" i="21" a="1"/>
  <c r="EG11" i="21" s="1"/>
  <c r="EG20" i="21" a="1"/>
  <c r="EG20" i="21" s="1"/>
  <c r="EF14" i="21" a="1"/>
  <c r="EF14" i="21" s="1"/>
  <c r="GS10" i="21"/>
  <c r="EJ10" i="21" a="1"/>
  <c r="EJ10" i="21" s="1"/>
  <c r="EI20" i="21" a="1"/>
  <c r="EI20" i="21" s="1"/>
  <c r="EJ18" i="21" a="1"/>
  <c r="EJ18" i="21" s="1"/>
  <c r="EJ14" i="21" a="1"/>
  <c r="EJ14" i="21" s="1"/>
  <c r="EI17" i="21" a="1"/>
  <c r="EI17" i="21" s="1"/>
  <c r="EI8" i="21" a="1"/>
  <c r="EI8" i="21" s="1"/>
  <c r="EI10" i="21" a="1"/>
  <c r="EI10" i="21" s="1"/>
  <c r="EH13" i="21" a="1"/>
  <c r="EH13" i="21" s="1"/>
  <c r="EF19" i="21" a="1"/>
  <c r="EF19" i="21" s="1"/>
  <c r="EH20" i="21" a="1"/>
  <c r="EH20" i="21" s="1"/>
  <c r="EF13" i="21" a="1"/>
  <c r="EF13" i="21" s="1"/>
  <c r="GS9" i="21"/>
  <c r="GS14" i="21"/>
  <c r="EJ13" i="21" a="1"/>
  <c r="EJ13" i="21" s="1"/>
  <c r="GS19" i="21"/>
  <c r="GX19" i="21" s="1"/>
  <c r="EJ16" i="21" a="1"/>
  <c r="EJ16" i="21" s="1"/>
  <c r="EI15" i="21" a="1"/>
  <c r="EI15" i="21" s="1"/>
  <c r="EI9" i="21" a="1"/>
  <c r="EI9" i="21" s="1"/>
  <c r="EG14" i="21" a="1"/>
  <c r="EG14" i="21" s="1"/>
  <c r="EH16" i="21" a="1"/>
  <c r="EH16" i="21" s="1"/>
  <c r="EH9" i="21" a="1"/>
  <c r="EH9" i="21" s="1"/>
  <c r="EF8" i="21" a="1"/>
  <c r="EF8" i="21" s="1"/>
  <c r="EG8" i="21" a="1"/>
  <c r="EG8" i="21" s="1"/>
  <c r="EH10" i="21" a="1"/>
  <c r="EH10" i="21" s="1"/>
  <c r="EF11" i="21" a="1"/>
  <c r="EF11" i="21" s="1"/>
  <c r="GS13" i="21"/>
  <c r="GS18" i="21"/>
  <c r="GX18" i="21" s="1"/>
  <c r="EJ15" i="21" a="1"/>
  <c r="EJ15" i="21" s="1"/>
  <c r="EI13" i="21" a="1"/>
  <c r="EI13" i="21" s="1"/>
  <c r="EJ9" i="21" a="1"/>
  <c r="EJ9" i="21" s="1"/>
  <c r="EG15" i="21" a="1"/>
  <c r="EG15" i="21" s="1"/>
  <c r="EF16" i="21" a="1"/>
  <c r="EF16" i="21" s="1"/>
  <c r="EF9" i="21" a="1"/>
  <c r="EF9" i="21" s="1"/>
  <c r="EF18" i="21" a="1"/>
  <c r="EF18" i="21" s="1"/>
  <c r="GS20" i="21"/>
  <c r="GX20" i="21" s="1"/>
  <c r="GS8" i="21"/>
  <c r="GX8" i="21" s="1"/>
  <c r="GS11" i="21"/>
  <c r="EJ11" i="21" a="1"/>
  <c r="EJ11" i="21" s="1"/>
  <c r="EH12" i="21" a="1"/>
  <c r="EH12" i="21" s="1"/>
  <c r="EI14" i="21" a="1"/>
  <c r="EI14" i="21" s="1"/>
  <c r="EG18" i="21" a="1"/>
  <c r="EG18" i="21" s="1"/>
  <c r="EH14" i="21" a="1"/>
  <c r="EH14" i="21" s="1"/>
  <c r="GS12" i="21"/>
  <c r="EI12" i="21" a="1"/>
  <c r="EI12" i="21" s="1"/>
  <c r="EG10" i="21" a="1"/>
  <c r="EG10" i="21" s="1"/>
  <c r="EI16" i="21" a="1"/>
  <c r="EI16" i="21" s="1"/>
  <c r="EG12" i="21" a="1"/>
  <c r="EG12" i="21" s="1"/>
  <c r="EH8" i="21" a="1"/>
  <c r="EH8" i="21" s="1"/>
  <c r="EJ17" i="21" a="1"/>
  <c r="EJ17" i="21" s="1"/>
  <c r="EH17" i="21" a="1"/>
  <c r="EH17" i="21" s="1"/>
  <c r="EI11" i="21" a="1"/>
  <c r="EI11" i="21" s="1"/>
  <c r="EG17" i="21" a="1"/>
  <c r="EG17" i="21" s="1"/>
  <c r="EF15" i="21" a="1"/>
  <c r="EF15" i="21" s="1"/>
  <c r="BU21" i="21"/>
  <c r="BS21" i="21"/>
  <c r="BV21" i="21"/>
  <c r="BT21" i="21"/>
  <c r="BR21" i="21"/>
  <c r="ED45" i="21"/>
  <c r="GR45" i="21" s="1"/>
  <c r="EB60" i="21"/>
  <c r="EC42" i="21"/>
  <c r="GQ42" i="21" s="1"/>
  <c r="ED41" i="21"/>
  <c r="GR41" i="21" s="1"/>
  <c r="EE21" i="21"/>
  <c r="EB61" i="21"/>
  <c r="EC43" i="21"/>
  <c r="GQ43" i="21" s="1"/>
  <c r="EJ12" i="22" a="1"/>
  <c r="EJ12" i="22" s="1"/>
  <c r="BU45" i="22"/>
  <c r="EL21" i="22" a="1"/>
  <c r="EL21" i="22" s="1"/>
  <c r="EK21" i="22" a="1"/>
  <c r="EK21" i="22" s="1"/>
  <c r="EN21" i="22" a="1"/>
  <c r="EN21" i="22" s="1"/>
  <c r="EJ21" i="22" a="1"/>
  <c r="EJ21" i="22" s="1"/>
  <c r="BZ49" i="22"/>
  <c r="BZ39" i="22"/>
  <c r="EN7" i="22" a="1"/>
  <c r="EN7" i="22" s="1"/>
  <c r="EN17" i="22" a="1"/>
  <c r="EN17" i="22" s="1"/>
  <c r="EL11" i="22" a="1"/>
  <c r="EL11" i="22" s="1"/>
  <c r="EK20" i="22" a="1"/>
  <c r="EK20" i="22" s="1"/>
  <c r="EJ17" i="22" a="1"/>
  <c r="EJ17" i="22" s="1"/>
  <c r="BW38" i="22"/>
  <c r="BW48" i="22"/>
  <c r="BX39" i="22"/>
  <c r="BX49" i="22"/>
  <c r="EL7" i="22" a="1"/>
  <c r="EL7" i="22" s="1"/>
  <c r="EL9" i="22" a="1"/>
  <c r="EL9" i="22" s="1"/>
  <c r="EL37" i="22" s="1"/>
  <c r="EL16" i="22" a="1"/>
  <c r="EL16" i="22" s="1"/>
  <c r="EJ7" i="22" a="1"/>
  <c r="EJ7" i="22" s="1"/>
  <c r="EJ13" i="22" a="1"/>
  <c r="EJ13" i="22" s="1"/>
  <c r="BY39" i="22"/>
  <c r="BY49" i="22"/>
  <c r="EN23" i="22" a="1"/>
  <c r="EN23" i="22" s="1"/>
  <c r="EM11" i="22" a="1"/>
  <c r="EM11" i="22" s="1"/>
  <c r="EK7" i="22" a="1"/>
  <c r="EK7" i="22" s="1"/>
  <c r="EJ9" i="22" a="1"/>
  <c r="EJ9" i="22" s="1"/>
  <c r="EJ37" i="22" s="1"/>
  <c r="EJ23" i="22" a="1"/>
  <c r="EJ23" i="22" s="1"/>
  <c r="BX47" i="22"/>
  <c r="BX37" i="22"/>
  <c r="EN13" i="22" a="1"/>
  <c r="EN13" i="22" s="1"/>
  <c r="EM13" i="22" a="1"/>
  <c r="EM13" i="22" s="1"/>
  <c r="EM16" i="22" a="1"/>
  <c r="EM16" i="22" s="1"/>
  <c r="EM7" i="22" a="1"/>
  <c r="EM7" i="22" s="1"/>
  <c r="EL13" i="22" a="1"/>
  <c r="EL13" i="22" s="1"/>
  <c r="EL17" i="22" a="1"/>
  <c r="EL17" i="22" s="1"/>
  <c r="BZ26" i="22" a="1"/>
  <c r="BZ26" i="22" s="1"/>
  <c r="BX26" i="22" a="1"/>
  <c r="BX26" i="22" s="1"/>
  <c r="BW26" i="22" a="1"/>
  <c r="BW26" i="22" s="1"/>
  <c r="BY26" i="22" a="1"/>
  <c r="BY26" i="22" s="1"/>
  <c r="BV26" i="22" a="1"/>
  <c r="BV26" i="22" s="1"/>
  <c r="BZ47" i="22"/>
  <c r="BZ37" i="22"/>
  <c r="EN20" i="22" a="1"/>
  <c r="EN20" i="22" s="1"/>
  <c r="EM23" i="22" a="1"/>
  <c r="EM23" i="22" s="1"/>
  <c r="EL23" i="22" a="1"/>
  <c r="EL23" i="22" s="1"/>
  <c r="EK9" i="22" a="1"/>
  <c r="EK9" i="22" s="1"/>
  <c r="EK37" i="22" s="1"/>
  <c r="EK16" i="22" a="1"/>
  <c r="EK16" i="22" s="1"/>
  <c r="EJ16" i="22" a="1"/>
  <c r="EJ16" i="22" s="1"/>
  <c r="BV37" i="22"/>
  <c r="BY48" i="22"/>
  <c r="BY38" i="22"/>
  <c r="EN9" i="22" a="1"/>
  <c r="EN9" i="22" s="1"/>
  <c r="EN37" i="22" s="1"/>
  <c r="EM17" i="22" a="1"/>
  <c r="EM17" i="22" s="1"/>
  <c r="BY47" i="22"/>
  <c r="BY37" i="22"/>
  <c r="BW36" i="22"/>
  <c r="BW46" i="22"/>
  <c r="EN11" i="22" a="1"/>
  <c r="EN11" i="22" s="1"/>
  <c r="EN22" i="22" a="1"/>
  <c r="EN22" i="22" s="1"/>
  <c r="EM9" i="22" a="1"/>
  <c r="EM9" i="22" s="1"/>
  <c r="EM37" i="22" s="1"/>
  <c r="EK11" i="22" a="1"/>
  <c r="EK11" i="22" s="1"/>
  <c r="EK22" i="22" a="1"/>
  <c r="EK22" i="22" s="1"/>
  <c r="BX46" i="22"/>
  <c r="BX36" i="22"/>
  <c r="EJ11" i="22" a="1"/>
  <c r="EJ11" i="22" s="1"/>
  <c r="BT50" i="22"/>
  <c r="BY312" i="7"/>
  <c r="BX312" i="7"/>
  <c r="H323" i="7"/>
  <c r="I267" i="7"/>
  <c r="J260" i="7"/>
  <c r="F250" i="7"/>
  <c r="F280" i="7" s="1"/>
  <c r="F333" i="7" s="1"/>
  <c r="F334" i="7"/>
  <c r="I298" i="7"/>
  <c r="H267" i="7"/>
  <c r="G325" i="7"/>
  <c r="I277" i="7"/>
  <c r="CK41" i="86" l="1"/>
  <c r="EK12" i="22" a="1"/>
  <c r="EK12" i="22" s="1"/>
  <c r="EL12" i="22" a="1"/>
  <c r="EL12" i="22" s="1"/>
  <c r="GS70" i="21"/>
  <c r="GX70" i="21" s="1"/>
  <c r="BL234" i="6"/>
  <c r="BZ36" i="22"/>
  <c r="BY46" i="22"/>
  <c r="EI39" i="22"/>
  <c r="BY173" i="7" s="1"/>
  <c r="CD173" i="7" s="1" a="1"/>
  <c r="CD173" i="7" s="1"/>
  <c r="HB39" i="22"/>
  <c r="HA39" i="22"/>
  <c r="BV49" i="22"/>
  <c r="BY130" i="7"/>
  <c r="CE130" i="7" s="1" a="1"/>
  <c r="CE130" i="7" s="1"/>
  <c r="CA27" i="84"/>
  <c r="CA28" i="84" s="1"/>
  <c r="BO63" i="21"/>
  <c r="BW39" i="22"/>
  <c r="BW49" i="22"/>
  <c r="BV39" i="22"/>
  <c r="GX39" i="22"/>
  <c r="CE148" i="7" a="1"/>
  <c r="CE148" i="7" s="1"/>
  <c r="CE125" i="7" a="1"/>
  <c r="CE125" i="7" s="1"/>
  <c r="GZ39" i="22"/>
  <c r="CC125" i="7" a="1"/>
  <c r="CC125" i="7" s="1"/>
  <c r="CC132" i="7" a="1"/>
  <c r="CC132" i="7" s="1"/>
  <c r="BY129" i="7"/>
  <c r="CD129" i="7" s="1" a="1"/>
  <c r="CD129" i="7" s="1"/>
  <c r="BY128" i="7"/>
  <c r="BQ42" i="21"/>
  <c r="BR42" i="21" s="1" a="1"/>
  <c r="BR42" i="21" s="1"/>
  <c r="BQ48" i="21"/>
  <c r="BT48" i="21" s="1" a="1"/>
  <c r="BT48" i="21" s="1"/>
  <c r="BY131" i="7"/>
  <c r="CD131" i="7" s="1" a="1"/>
  <c r="CD131" i="7" s="1"/>
  <c r="BU56" i="22"/>
  <c r="CB41" i="84"/>
  <c r="EG40" i="22"/>
  <c r="EG41" i="22" s="1"/>
  <c r="BW143" i="7"/>
  <c r="EH29" i="22"/>
  <c r="EH62" i="22" s="1"/>
  <c r="BN209" i="6"/>
  <c r="BN215" i="6" s="1"/>
  <c r="BM214" i="6"/>
  <c r="BM276" i="6"/>
  <c r="BM93" i="6"/>
  <c r="BM218" i="6" s="1"/>
  <c r="BM222" i="6" s="1"/>
  <c r="BQ29" i="6" a="1"/>
  <c r="BQ29" i="6" s="1"/>
  <c r="BS29" i="6" a="1"/>
  <c r="BS29" i="6" s="1"/>
  <c r="BO29" i="6" a="1"/>
  <c r="BO29" i="6" s="1"/>
  <c r="BP29" i="6" a="1"/>
  <c r="BP29" i="6" s="1"/>
  <c r="BR29" i="6" a="1"/>
  <c r="BR29" i="6" s="1"/>
  <c r="BN276" i="6"/>
  <c r="BY185" i="7" s="1"/>
  <c r="BN93" i="6"/>
  <c r="BN218" i="6" s="1"/>
  <c r="BN222" i="6" s="1"/>
  <c r="BN234" i="6" s="1"/>
  <c r="BM169" i="6"/>
  <c r="BM175" i="6" s="1"/>
  <c r="BL174" i="6"/>
  <c r="BL176" i="6" s="1"/>
  <c r="BM173" i="6" s="1"/>
  <c r="BN169" i="6"/>
  <c r="BN175" i="6" s="1"/>
  <c r="BM174" i="6"/>
  <c r="BU89" i="7"/>
  <c r="BU354" i="7" s="1"/>
  <c r="BM189" i="6"/>
  <c r="BM195" i="6" s="1"/>
  <c r="BL194" i="6"/>
  <c r="BL196" i="6" s="1"/>
  <c r="BM193" i="6" s="1"/>
  <c r="BM235" i="6"/>
  <c r="BL229" i="6"/>
  <c r="BL235" i="6" s="1"/>
  <c r="BK234" i="6"/>
  <c r="BM209" i="6"/>
  <c r="BM215" i="6" s="1"/>
  <c r="BL214" i="6"/>
  <c r="BL216" i="6" s="1"/>
  <c r="BM213" i="6" s="1"/>
  <c r="BN27" i="6"/>
  <c r="BN189" i="6"/>
  <c r="BN195" i="6" s="1"/>
  <c r="BM194" i="6"/>
  <c r="BZ46" i="22"/>
  <c r="BX38" i="22"/>
  <c r="EE64" i="22"/>
  <c r="BT258" i="7"/>
  <c r="BT295" i="7" s="1"/>
  <c r="EM22" i="22" a="1"/>
  <c r="EM22" i="22" s="1"/>
  <c r="EH35" i="22"/>
  <c r="BX77" i="7" s="1"/>
  <c r="CB125" i="7" a="1"/>
  <c r="CB125" i="7" s="1"/>
  <c r="CA125" i="7" a="1"/>
  <c r="CA125" i="7" s="1"/>
  <c r="BW37" i="22"/>
  <c r="BZ125" i="7" a="1"/>
  <c r="BZ125" i="7" s="1"/>
  <c r="EJ20" i="22" a="1"/>
  <c r="EJ20" i="22" s="1"/>
  <c r="GT64" i="22"/>
  <c r="GT40" i="22"/>
  <c r="GT41" i="22" s="1"/>
  <c r="BV354" i="7"/>
  <c r="BY78" i="7"/>
  <c r="GU35" i="22"/>
  <c r="EM15" i="22" a="1"/>
  <c r="EM15" i="22" s="1"/>
  <c r="EJ6" i="22" a="1"/>
  <c r="EJ6" i="22" s="1"/>
  <c r="GW26" i="22"/>
  <c r="EI36" i="22"/>
  <c r="BY101" i="7" s="1"/>
  <c r="BZ101" i="7" s="1" a="1"/>
  <c r="BZ101" i="7" s="1"/>
  <c r="GW36" i="22"/>
  <c r="BN26" i="6" s="1"/>
  <c r="GY36" i="22"/>
  <c r="GX36" i="22"/>
  <c r="GZ36" i="22"/>
  <c r="HA36" i="22"/>
  <c r="HB36" i="22"/>
  <c r="EN12" i="22" a="1"/>
  <c r="EN12" i="22" s="1"/>
  <c r="EN16" i="22" a="1"/>
  <c r="EN16" i="22" s="1"/>
  <c r="GU29" i="22"/>
  <c r="GU62" i="22" s="1"/>
  <c r="GV63" i="22" s="1"/>
  <c r="EM20" i="22" a="1"/>
  <c r="EM20" i="22" s="1"/>
  <c r="EJ22" i="22" a="1"/>
  <c r="EJ22" i="22" s="1"/>
  <c r="EK25" i="22" a="1"/>
  <c r="EK25" i="22" s="1"/>
  <c r="CK39" i="86"/>
  <c r="BY30" i="7"/>
  <c r="EK18" i="22" a="1"/>
  <c r="EK18" i="22" s="1"/>
  <c r="EI38" i="22"/>
  <c r="BY149" i="7" s="1"/>
  <c r="CA149" i="7" s="1" a="1"/>
  <c r="CA149" i="7" s="1"/>
  <c r="GW38" i="22"/>
  <c r="BN28" i="6" s="1"/>
  <c r="GY38" i="22"/>
  <c r="HA38" i="22"/>
  <c r="GX38" i="22"/>
  <c r="GZ38" i="22"/>
  <c r="HB38" i="22"/>
  <c r="EI27" i="22"/>
  <c r="EJ27" i="22" s="1" a="1"/>
  <c r="EJ27" i="22" s="1"/>
  <c r="EJ19" i="22" a="1"/>
  <c r="EJ19" i="22" s="1"/>
  <c r="GV26" i="22"/>
  <c r="GV27" i="22" s="1"/>
  <c r="GV34" i="22" s="1"/>
  <c r="BM24" i="6" s="1"/>
  <c r="BM241" i="6" s="1"/>
  <c r="CC148" i="7" a="1"/>
  <c r="CC148" i="7" s="1"/>
  <c r="CB148" i="7" a="1"/>
  <c r="CB148" i="7" s="1"/>
  <c r="BZ148" i="7" a="1"/>
  <c r="BZ148" i="7" s="1"/>
  <c r="CD148" i="7" a="1"/>
  <c r="CD148" i="7" s="1"/>
  <c r="BY151" i="7"/>
  <c r="CA151" i="7" s="1" a="1"/>
  <c r="CA151" i="7" s="1"/>
  <c r="CA148" i="7" a="1"/>
  <c r="CA148" i="7" s="1"/>
  <c r="CC124" i="7" a="1"/>
  <c r="CC124" i="7" s="1"/>
  <c r="EL10" i="22" a="1"/>
  <c r="EL10" i="22" s="1"/>
  <c r="EL38" i="22" s="1"/>
  <c r="EJ10" i="22" a="1"/>
  <c r="EJ10" i="22" s="1"/>
  <c r="EJ38" i="22" s="1"/>
  <c r="BY341" i="7"/>
  <c r="BZ124" i="7" a="1"/>
  <c r="BZ124" i="7" s="1"/>
  <c r="BY103" i="7"/>
  <c r="CA103" i="7" s="1" a="1"/>
  <c r="CA103" i="7" s="1"/>
  <c r="EL18" i="22" a="1"/>
  <c r="EL18" i="22" s="1"/>
  <c r="EK10" i="22" a="1"/>
  <c r="EK10" i="22" s="1"/>
  <c r="EK38" i="22" s="1"/>
  <c r="CD124" i="7" a="1"/>
  <c r="CD124" i="7" s="1"/>
  <c r="BY126" i="7"/>
  <c r="CC126" i="7" s="1" a="1"/>
  <c r="CC126" i="7" s="1"/>
  <c r="BV38" i="22"/>
  <c r="EN18" i="22" a="1"/>
  <c r="EN18" i="22" s="1"/>
  <c r="CE124" i="7" a="1"/>
  <c r="CE124" i="7" s="1"/>
  <c r="BY127" i="7"/>
  <c r="CC127" i="7" s="1" a="1"/>
  <c r="CC127" i="7" s="1"/>
  <c r="EN10" i="22" a="1"/>
  <c r="EN10" i="22" s="1"/>
  <c r="EN38" i="22" s="1"/>
  <c r="CB124" i="7" a="1"/>
  <c r="CB124" i="7" s="1"/>
  <c r="EJ18" i="22" a="1"/>
  <c r="EJ18" i="22" s="1"/>
  <c r="EM18" i="22" a="1"/>
  <c r="EM18" i="22" s="1"/>
  <c r="EM10" i="22" a="1"/>
  <c r="EM10" i="22" s="1"/>
  <c r="EM38" i="22" s="1"/>
  <c r="CA100" i="7" a="1"/>
  <c r="CA100" i="7" s="1"/>
  <c r="EL19" i="22" a="1"/>
  <c r="EL19" i="22" s="1"/>
  <c r="CB27" i="84"/>
  <c r="CB28" i="84" s="1"/>
  <c r="BZ38" i="22"/>
  <c r="EK19" i="22" a="1"/>
  <c r="EK19" i="22" s="1"/>
  <c r="BQ43" i="21"/>
  <c r="BT43" i="21" s="1" a="1"/>
  <c r="BT43" i="21" s="1"/>
  <c r="BQ49" i="21"/>
  <c r="EE49" i="21" s="1"/>
  <c r="EN19" i="22" a="1"/>
  <c r="EN19" i="22" s="1"/>
  <c r="BU57" i="22"/>
  <c r="BY157" i="7" s="1"/>
  <c r="CK42" i="86"/>
  <c r="EM19" i="22" a="1"/>
  <c r="EM19" i="22" s="1"/>
  <c r="EJ15" i="22" a="1"/>
  <c r="EJ15" i="22" s="1"/>
  <c r="CC100" i="7" a="1"/>
  <c r="CC100" i="7" s="1"/>
  <c r="BN95" i="15"/>
  <c r="BN101" i="15" s="1"/>
  <c r="EL25" i="22" a="1"/>
  <c r="EL25" i="22" s="1"/>
  <c r="EL15" i="22" a="1"/>
  <c r="EL15" i="22" s="1"/>
  <c r="BZ100" i="7" a="1"/>
  <c r="BZ100" i="7" s="1"/>
  <c r="BY102" i="7"/>
  <c r="CB102" i="7" s="1" a="1"/>
  <c r="CB102" i="7" s="1"/>
  <c r="EN25" i="22" a="1"/>
  <c r="EN25" i="22" s="1"/>
  <c r="BQ39" i="21"/>
  <c r="BS39" i="21" s="1" a="1"/>
  <c r="BS39" i="21" s="1"/>
  <c r="CE100" i="7" a="1"/>
  <c r="CE100" i="7" s="1"/>
  <c r="EM25" i="22" a="1"/>
  <c r="EM25" i="22" s="1"/>
  <c r="CB100" i="7" a="1"/>
  <c r="CB100" i="7" s="1"/>
  <c r="EJ25" i="22" a="1"/>
  <c r="EJ25" i="22" s="1"/>
  <c r="EK15" i="22" a="1"/>
  <c r="EK15" i="22" s="1"/>
  <c r="CA180" i="7" a="1"/>
  <c r="CA180" i="7" s="1"/>
  <c r="CB180" i="7" a="1"/>
  <c r="CB180" i="7" s="1"/>
  <c r="EN15" i="22" a="1"/>
  <c r="EN15" i="22" s="1"/>
  <c r="BZ180" i="7" a="1"/>
  <c r="BZ180" i="7" s="1"/>
  <c r="BV36" i="22"/>
  <c r="BX143" i="7"/>
  <c r="CB32" i="84"/>
  <c r="ED39" i="21"/>
  <c r="GR39" i="21" s="1"/>
  <c r="GR57" i="21" s="1"/>
  <c r="EC57" i="21"/>
  <c r="BP67" i="21"/>
  <c r="BX304" i="7" s="1"/>
  <c r="BP68" i="21"/>
  <c r="BX305" i="7" s="1"/>
  <c r="BT59" i="22"/>
  <c r="BX85" i="7"/>
  <c r="BX86" i="7"/>
  <c r="BY182" i="7"/>
  <c r="BY181" i="7"/>
  <c r="BX157" i="7"/>
  <c r="BX158" i="7"/>
  <c r="BY133" i="7"/>
  <c r="BY134" i="7"/>
  <c r="CA134" i="7" s="1" a="1"/>
  <c r="CA134" i="7" s="1"/>
  <c r="BY109" i="7"/>
  <c r="BY110" i="7"/>
  <c r="CA132" i="7" a="1"/>
  <c r="CA132" i="7" s="1"/>
  <c r="BZ132" i="7" a="1"/>
  <c r="BZ132" i="7" s="1"/>
  <c r="CA92" i="80"/>
  <c r="CB132" i="7" a="1"/>
  <c r="CB132" i="7" s="1"/>
  <c r="CE132" i="7" a="1"/>
  <c r="CE132" i="7" s="1"/>
  <c r="CA177" i="7" a="1"/>
  <c r="CA177" i="7" s="1"/>
  <c r="CC177" i="7" a="1"/>
  <c r="CC177" i="7" s="1"/>
  <c r="CC178" i="7" a="1"/>
  <c r="CC178" i="7" s="1"/>
  <c r="BZ178" i="7" a="1"/>
  <c r="BZ178" i="7" s="1"/>
  <c r="CD177" i="7" a="1"/>
  <c r="CD177" i="7" s="1"/>
  <c r="CD179" i="7" a="1"/>
  <c r="CD179" i="7" s="1"/>
  <c r="CB130" i="7" a="1"/>
  <c r="CB130" i="7" s="1"/>
  <c r="CD180" i="7" a="1"/>
  <c r="CD180" i="7" s="1"/>
  <c r="CB177" i="7" a="1"/>
  <c r="CB177" i="7" s="1"/>
  <c r="CA179" i="7" a="1"/>
  <c r="CA179" i="7" s="1"/>
  <c r="CC180" i="7" a="1"/>
  <c r="CC180" i="7" s="1"/>
  <c r="CA178" i="7" a="1"/>
  <c r="CA178" i="7" s="1"/>
  <c r="CC179" i="7" a="1"/>
  <c r="CC179" i="7" s="1"/>
  <c r="CB178" i="7" a="1"/>
  <c r="CB178" i="7" s="1"/>
  <c r="BZ179" i="7" a="1"/>
  <c r="BZ179" i="7" s="1"/>
  <c r="CB36" i="84"/>
  <c r="BZ177" i="7" a="1"/>
  <c r="BZ177" i="7" s="1"/>
  <c r="CD178" i="7" a="1"/>
  <c r="CD178" i="7" s="1"/>
  <c r="CE179" i="7" a="1"/>
  <c r="CE179" i="7" s="1"/>
  <c r="CC130" i="7" a="1"/>
  <c r="CC130" i="7" s="1"/>
  <c r="CD130" i="7" a="1"/>
  <c r="CD130" i="7" s="1"/>
  <c r="BP61" i="21"/>
  <c r="CD132" i="7" a="1"/>
  <c r="CD132" i="7" s="1"/>
  <c r="BZ130" i="7" a="1"/>
  <c r="BZ130" i="7" s="1"/>
  <c r="CA130" i="7" a="1"/>
  <c r="CA130" i="7" s="1"/>
  <c r="BX348" i="7"/>
  <c r="CB94" i="80" s="1"/>
  <c r="BY104" i="7"/>
  <c r="BY105" i="7"/>
  <c r="BY108" i="7"/>
  <c r="BY107" i="7"/>
  <c r="BY106" i="7"/>
  <c r="BX346" i="7"/>
  <c r="CB22" i="80"/>
  <c r="BX349" i="7"/>
  <c r="CB95" i="80" s="1"/>
  <c r="BY152" i="7"/>
  <c r="BY156" i="7"/>
  <c r="CE156" i="7" s="1" a="1"/>
  <c r="CE156" i="7" s="1"/>
  <c r="BY153" i="7"/>
  <c r="BY155" i="7"/>
  <c r="CA155" i="7" s="1" a="1"/>
  <c r="CA155" i="7" s="1"/>
  <c r="BY154" i="7"/>
  <c r="CC154" i="7" s="1" a="1"/>
  <c r="CC154" i="7" s="1"/>
  <c r="CB21" i="80"/>
  <c r="BX347" i="7"/>
  <c r="CB93" i="80" s="1"/>
  <c r="CA91" i="84"/>
  <c r="G31" i="86"/>
  <c r="D34" i="86"/>
  <c r="L34" i="86"/>
  <c r="K31" i="86"/>
  <c r="K34" i="86" s="1"/>
  <c r="H34" i="86"/>
  <c r="EK6" i="22" a="1"/>
  <c r="EK6" i="22" s="1"/>
  <c r="EK39" i="22" s="1"/>
  <c r="EL8" i="22" a="1"/>
  <c r="EL8" i="22" s="1"/>
  <c r="EL36" i="22" s="1"/>
  <c r="EM6" i="22" a="1"/>
  <c r="EM6" i="22" s="1"/>
  <c r="EM8" i="22" a="1"/>
  <c r="EM8" i="22" s="1"/>
  <c r="EM36" i="22" s="1"/>
  <c r="EL6" i="22" a="1"/>
  <c r="EL6" i="22" s="1"/>
  <c r="EN6" i="22" a="1"/>
  <c r="EN6" i="22" s="1"/>
  <c r="EK8" i="22" a="1"/>
  <c r="EK8" i="22" s="1"/>
  <c r="EK36" i="22" s="1"/>
  <c r="EN8" i="22" a="1"/>
  <c r="EN8" i="22" s="1"/>
  <c r="EJ8" i="22" a="1"/>
  <c r="EJ8" i="22" s="1"/>
  <c r="EJ36" i="22" s="1"/>
  <c r="BZ30" i="22"/>
  <c r="BQ45" i="21"/>
  <c r="BV45" i="21" s="1" a="1"/>
  <c r="BV45" i="21" s="1"/>
  <c r="BU53" i="22"/>
  <c r="BZ53" i="22" s="1" a="1"/>
  <c r="BZ53" i="22" s="1"/>
  <c r="BY36" i="22"/>
  <c r="BY74" i="7"/>
  <c r="BY220" i="7" s="1"/>
  <c r="CE220" i="7" s="1"/>
  <c r="CK40" i="86"/>
  <c r="BX321" i="7"/>
  <c r="CB91" i="84" s="1"/>
  <c r="CB86" i="80"/>
  <c r="CB88" i="80" s="1"/>
  <c r="CB105" i="80"/>
  <c r="BY321" i="7"/>
  <c r="CC73" i="80" s="1"/>
  <c r="CC86" i="80"/>
  <c r="CC105" i="80"/>
  <c r="J109" i="80"/>
  <c r="J115" i="80"/>
  <c r="J98" i="84" s="1"/>
  <c r="H109" i="80"/>
  <c r="H115" i="80"/>
  <c r="H98" i="84" s="1"/>
  <c r="G109" i="80"/>
  <c r="G115" i="80"/>
  <c r="G98" i="84" s="1"/>
  <c r="E109" i="80"/>
  <c r="E111" i="80" s="1"/>
  <c r="E115" i="80"/>
  <c r="E98" i="84" s="1"/>
  <c r="K109" i="80"/>
  <c r="K115" i="80"/>
  <c r="K98" i="84" s="1"/>
  <c r="BZ91" i="80"/>
  <c r="BO75" i="21"/>
  <c r="BO76" i="21" s="1"/>
  <c r="BW304" i="7"/>
  <c r="CA104" i="80" s="1"/>
  <c r="BZ19" i="7"/>
  <c r="CA19" i="7"/>
  <c r="CE19" i="7"/>
  <c r="H83" i="84"/>
  <c r="H95" i="84" s="1"/>
  <c r="H107" i="84" s="1"/>
  <c r="CD19" i="7"/>
  <c r="CC19" i="7"/>
  <c r="CB19" i="7"/>
  <c r="BY222" i="7"/>
  <c r="CE222" i="7" s="1"/>
  <c r="CE122" i="7"/>
  <c r="BY223" i="7"/>
  <c r="CE223" i="7" s="1"/>
  <c r="CE146" i="7"/>
  <c r="BY224" i="7"/>
  <c r="CE224" i="7" s="1"/>
  <c r="CE170" i="7"/>
  <c r="BY221" i="7"/>
  <c r="CE221" i="7" s="1"/>
  <c r="CE98" i="7"/>
  <c r="BX119" i="7"/>
  <c r="BX225" i="7"/>
  <c r="BX226" i="7" s="1"/>
  <c r="CA174" i="7" a="1"/>
  <c r="CA174" i="7" s="1"/>
  <c r="CB174" i="7" a="1"/>
  <c r="CB174" i="7" s="1"/>
  <c r="CD174" i="7" a="1"/>
  <c r="CD174" i="7" s="1"/>
  <c r="CC174" i="7" a="1"/>
  <c r="CC174" i="7" s="1"/>
  <c r="BZ174" i="7" a="1"/>
  <c r="BZ174" i="7" s="1"/>
  <c r="CE174" i="7" a="1"/>
  <c r="CE174" i="7" s="1"/>
  <c r="CD150" i="7" a="1"/>
  <c r="CD150" i="7" s="1"/>
  <c r="CE150" i="7" a="1"/>
  <c r="CE150" i="7" s="1"/>
  <c r="CC150" i="7" a="1"/>
  <c r="CC150" i="7" s="1"/>
  <c r="CB150" i="7" a="1"/>
  <c r="CB150" i="7" s="1"/>
  <c r="CA150" i="7" a="1"/>
  <c r="CA150" i="7" s="1"/>
  <c r="BZ150" i="7" a="1"/>
  <c r="BZ150" i="7" s="1"/>
  <c r="CB31" i="84"/>
  <c r="CA175" i="7" a="1"/>
  <c r="CA175" i="7" s="1"/>
  <c r="CC175" i="7" a="1"/>
  <c r="CC175" i="7" s="1"/>
  <c r="CD175" i="7" a="1"/>
  <c r="CD175" i="7" s="1"/>
  <c r="CB175" i="7" a="1"/>
  <c r="CB175" i="7" s="1"/>
  <c r="BZ175" i="7" a="1"/>
  <c r="BZ175" i="7" s="1"/>
  <c r="CE175" i="7" a="1"/>
  <c r="CE175" i="7" s="1"/>
  <c r="I67" i="84"/>
  <c r="I69" i="84" s="1"/>
  <c r="I105" i="84" s="1"/>
  <c r="I49" i="80"/>
  <c r="I51" i="80" s="1"/>
  <c r="I122" i="80" s="1"/>
  <c r="EI74" i="21" a="1"/>
  <c r="EI74" i="21" s="1"/>
  <c r="EH74" i="21" a="1"/>
  <c r="EH74" i="21" s="1"/>
  <c r="EG74" i="21" a="1"/>
  <c r="EG74" i="21" s="1"/>
  <c r="EJ74" i="21" a="1"/>
  <c r="EJ74" i="21" s="1"/>
  <c r="EF74" i="21" a="1"/>
  <c r="EF74" i="21" s="1"/>
  <c r="EJ70" i="21" a="1"/>
  <c r="EJ70" i="21" s="1"/>
  <c r="EG70" i="21" a="1"/>
  <c r="EG70" i="21" s="1"/>
  <c r="EF70" i="21" a="1"/>
  <c r="EF70" i="21" s="1"/>
  <c r="EI70" i="21" a="1"/>
  <c r="EI70" i="21" s="1"/>
  <c r="EH70" i="21" a="1"/>
  <c r="EH70" i="21" s="1"/>
  <c r="EF69" i="21" a="1"/>
  <c r="EF69" i="21" s="1"/>
  <c r="EG69" i="21" a="1"/>
  <c r="EG69" i="21" s="1"/>
  <c r="EI69" i="21" a="1"/>
  <c r="EI69" i="21" s="1"/>
  <c r="EJ69" i="21" a="1"/>
  <c r="EJ69" i="21" s="1"/>
  <c r="EH69" i="21" a="1"/>
  <c r="EH69" i="21" s="1"/>
  <c r="EJ73" i="21" a="1"/>
  <c r="EJ73" i="21" s="1"/>
  <c r="EH73" i="21" a="1"/>
  <c r="EH73" i="21" s="1"/>
  <c r="EF73" i="21" a="1"/>
  <c r="EF73" i="21" s="1"/>
  <c r="EI73" i="21" a="1"/>
  <c r="EI73" i="21" s="1"/>
  <c r="EG73" i="21" a="1"/>
  <c r="EG73" i="21" s="1"/>
  <c r="EF72" i="21" a="1"/>
  <c r="EF72" i="21" s="1"/>
  <c r="EJ72" i="21" a="1"/>
  <c r="EJ72" i="21" s="1"/>
  <c r="EI72" i="21" a="1"/>
  <c r="EI72" i="21" s="1"/>
  <c r="EG72" i="21" a="1"/>
  <c r="EG72" i="21" s="1"/>
  <c r="EH72" i="21" a="1"/>
  <c r="EH72" i="21" s="1"/>
  <c r="BQ46" i="21"/>
  <c r="BQ40" i="21"/>
  <c r="BR41" i="21" a="1"/>
  <c r="BR41" i="21" s="1"/>
  <c r="BT41" i="21" a="1"/>
  <c r="BT41" i="21" s="1"/>
  <c r="BS41" i="21" a="1"/>
  <c r="BS41" i="21" s="1"/>
  <c r="BU41" i="21" a="1"/>
  <c r="BU41" i="21" s="1"/>
  <c r="BV41" i="21" a="1"/>
  <c r="BV41" i="21" s="1"/>
  <c r="BU50" i="21" a="1"/>
  <c r="BU50" i="21" s="1"/>
  <c r="BV50" i="21" a="1"/>
  <c r="BV50" i="21" s="1"/>
  <c r="BR50" i="21" a="1"/>
  <c r="BR50" i="21" s="1"/>
  <c r="BT50" i="21" a="1"/>
  <c r="BT50" i="21" s="1"/>
  <c r="BS50" i="21" a="1"/>
  <c r="BS50" i="21" s="1"/>
  <c r="BU47" i="21" a="1"/>
  <c r="BU47" i="21" s="1"/>
  <c r="BV47" i="21" a="1"/>
  <c r="BV47" i="21" s="1"/>
  <c r="BT47" i="21" a="1"/>
  <c r="BT47" i="21" s="1"/>
  <c r="BR47" i="21" a="1"/>
  <c r="BR47" i="21" s="1"/>
  <c r="BS47" i="21" a="1"/>
  <c r="BS47" i="21" s="1"/>
  <c r="BS44" i="21" a="1"/>
  <c r="BS44" i="21" s="1"/>
  <c r="BR44" i="21" a="1"/>
  <c r="BR44" i="21" s="1"/>
  <c r="BV44" i="21" a="1"/>
  <c r="BV44" i="21" s="1"/>
  <c r="BU44" i="21" a="1"/>
  <c r="BU44" i="21" s="1"/>
  <c r="BT44" i="21" a="1"/>
  <c r="BT44" i="21" s="1"/>
  <c r="CA21" i="84"/>
  <c r="BO64" i="21"/>
  <c r="GQ60" i="21"/>
  <c r="BQ62" i="21"/>
  <c r="BP51" i="21"/>
  <c r="BP53" i="21" s="1"/>
  <c r="BZ55" i="22" a="1"/>
  <c r="BZ55" i="22" s="1"/>
  <c r="BV55" i="22" a="1"/>
  <c r="BV55" i="22" s="1"/>
  <c r="BX55" i="22" a="1"/>
  <c r="BX55" i="22" s="1"/>
  <c r="BY55" i="22" a="1"/>
  <c r="BY55" i="22" s="1"/>
  <c r="BW55" i="22" a="1"/>
  <c r="BW55" i="22" s="1"/>
  <c r="BX344" i="7"/>
  <c r="BX343" i="7"/>
  <c r="BX341" i="7"/>
  <c r="GQ61" i="21"/>
  <c r="BX345" i="7"/>
  <c r="BX339" i="7"/>
  <c r="BV58" i="22" a="1"/>
  <c r="BV58" i="22" s="1"/>
  <c r="BZ58" i="22" a="1"/>
  <c r="BZ58" i="22" s="1"/>
  <c r="BX58" i="22" a="1"/>
  <c r="BX58" i="22" s="1"/>
  <c r="BW58" i="22" a="1"/>
  <c r="BW58" i="22" s="1"/>
  <c r="BY58" i="22" a="1"/>
  <c r="BY58" i="22" s="1"/>
  <c r="BW344" i="7"/>
  <c r="BU54" i="22"/>
  <c r="BP58" i="21"/>
  <c r="BW56" i="22" a="1"/>
  <c r="BW56" i="22" s="1"/>
  <c r="BV56" i="22" a="1"/>
  <c r="BV56" i="22" s="1"/>
  <c r="BX56" i="22" a="1"/>
  <c r="BX56" i="22" s="1"/>
  <c r="BY56" i="22" a="1"/>
  <c r="BY56" i="22" s="1"/>
  <c r="BZ56" i="22" a="1"/>
  <c r="BZ56" i="22" s="1"/>
  <c r="CA20" i="80"/>
  <c r="BQ59" i="21"/>
  <c r="EE50" i="21"/>
  <c r="GR50" i="21"/>
  <c r="ED47" i="21"/>
  <c r="ED59" i="21" s="1"/>
  <c r="GQ47" i="21"/>
  <c r="GQ59" i="21" s="1"/>
  <c r="GR49" i="21"/>
  <c r="GQ62" i="21"/>
  <c r="GR48" i="21"/>
  <c r="EE44" i="21"/>
  <c r="GR44" i="21"/>
  <c r="ED62" i="21"/>
  <c r="GX12" i="21"/>
  <c r="GX13" i="21"/>
  <c r="GS69" i="21"/>
  <c r="GX69" i="21" s="1"/>
  <c r="GX14" i="21"/>
  <c r="GS72" i="21"/>
  <c r="GX72" i="21" s="1"/>
  <c r="GX15" i="21"/>
  <c r="GS73" i="21"/>
  <c r="GX73" i="21" s="1"/>
  <c r="GX16" i="21"/>
  <c r="GS74" i="21"/>
  <c r="GX74" i="21" s="1"/>
  <c r="GX11" i="21"/>
  <c r="GX9" i="21"/>
  <c r="GX10" i="21"/>
  <c r="EI21" i="21"/>
  <c r="EJ21" i="21"/>
  <c r="EH21" i="21"/>
  <c r="EG21" i="21"/>
  <c r="EF21" i="21"/>
  <c r="GS21" i="21"/>
  <c r="EC60" i="21"/>
  <c r="ED42" i="21"/>
  <c r="GR42" i="21" s="1"/>
  <c r="EC61" i="21"/>
  <c r="ED43" i="21"/>
  <c r="GR43" i="21" s="1"/>
  <c r="EE41" i="21"/>
  <c r="BU50" i="22"/>
  <c r="BJ57" i="21"/>
  <c r="BF57" i="21"/>
  <c r="BK57" i="21"/>
  <c r="BI57" i="21"/>
  <c r="BH57" i="21"/>
  <c r="EM26" i="22" a="1"/>
  <c r="EM26" i="22" s="1"/>
  <c r="BV27" i="22" a="1"/>
  <c r="BV27" i="22" s="1"/>
  <c r="BW27" i="22" a="1"/>
  <c r="BW27" i="22" s="1"/>
  <c r="BX27" i="22" a="1"/>
  <c r="BX27" i="22" s="1"/>
  <c r="BZ27" i="22" a="1"/>
  <c r="BZ27" i="22" s="1"/>
  <c r="BY27" i="22" a="1"/>
  <c r="BY27" i="22" s="1"/>
  <c r="BU34" i="22"/>
  <c r="BN96" i="15" s="1"/>
  <c r="BY32" i="7" s="1"/>
  <c r="EI35" i="22"/>
  <c r="BY77" i="7" s="1"/>
  <c r="EJ26" i="22" a="1"/>
  <c r="EJ26" i="22" s="1"/>
  <c r="EN26" i="22" a="1"/>
  <c r="EN26" i="22" s="1"/>
  <c r="BG57" i="21"/>
  <c r="BU29" i="22"/>
  <c r="EL26" i="22" a="1"/>
  <c r="EL26" i="22" s="1"/>
  <c r="EK26" i="22" a="1"/>
  <c r="EK26" i="22" s="1"/>
  <c r="F3" i="7"/>
  <c r="L260" i="7"/>
  <c r="K260" i="7"/>
  <c r="J298" i="7"/>
  <c r="G238" i="7"/>
  <c r="H284" i="7"/>
  <c r="I323" i="7"/>
  <c r="J267" i="7"/>
  <c r="J277" i="7"/>
  <c r="I279" i="7"/>
  <c r="H279" i="7"/>
  <c r="EN36" i="22" l="1"/>
  <c r="CE173" i="7" a="1"/>
  <c r="CE173" i="7" s="1"/>
  <c r="CC173" i="7" a="1"/>
  <c r="CC173" i="7" s="1"/>
  <c r="CA173" i="7" a="1"/>
  <c r="CA173" i="7" s="1"/>
  <c r="BV57" i="22" a="1"/>
  <c r="BV57" i="22" s="1"/>
  <c r="BZ173" i="7" a="1"/>
  <c r="BZ173" i="7" s="1"/>
  <c r="CB173" i="7" a="1"/>
  <c r="CB173" i="7" s="1"/>
  <c r="EL39" i="22"/>
  <c r="EM39" i="22"/>
  <c r="EJ39" i="22"/>
  <c r="EN39" i="22"/>
  <c r="BY57" i="22" a="1"/>
  <c r="BY57" i="22" s="1"/>
  <c r="CC102" i="7" a="1"/>
  <c r="CC102" i="7" s="1"/>
  <c r="BZ151" i="7" a="1"/>
  <c r="BZ151" i="7" s="1"/>
  <c r="BS42" i="21" a="1"/>
  <c r="BS42" i="21" s="1"/>
  <c r="EE48" i="21"/>
  <c r="GS48" i="21" s="1"/>
  <c r="GX48" i="21" s="1"/>
  <c r="EH40" i="22"/>
  <c r="EH41" i="22" s="1"/>
  <c r="BQ60" i="21"/>
  <c r="BU48" i="21" a="1"/>
  <c r="BU48" i="21" s="1"/>
  <c r="BV48" i="21" a="1"/>
  <c r="BV48" i="21" s="1"/>
  <c r="EM27" i="22" a="1"/>
  <c r="EM27" i="22" s="1"/>
  <c r="BR48" i="21" a="1"/>
  <c r="BR48" i="21" s="1"/>
  <c r="BS48" i="21" a="1"/>
  <c r="BS48" i="21" s="1"/>
  <c r="BT42" i="21" a="1"/>
  <c r="BT42" i="21" s="1"/>
  <c r="BU42" i="21" a="1"/>
  <c r="BU42" i="21" s="1"/>
  <c r="CD151" i="7" a="1"/>
  <c r="CD151" i="7" s="1"/>
  <c r="BV42" i="21" a="1"/>
  <c r="BV42" i="21" s="1"/>
  <c r="CC151" i="7" a="1"/>
  <c r="CC151" i="7" s="1"/>
  <c r="CB151" i="7" a="1"/>
  <c r="CB151" i="7" s="1"/>
  <c r="CE151" i="7" a="1"/>
  <c r="CE151" i="7" s="1"/>
  <c r="CE131" i="7" a="1"/>
  <c r="CE131" i="7" s="1"/>
  <c r="CB129" i="7" a="1"/>
  <c r="CB129" i="7" s="1"/>
  <c r="CE129" i="7" a="1"/>
  <c r="CE129" i="7" s="1"/>
  <c r="CC129" i="7" a="1"/>
  <c r="CC129" i="7" s="1"/>
  <c r="BZ129" i="7" a="1"/>
  <c r="BZ129" i="7" s="1"/>
  <c r="CA129" i="7" a="1"/>
  <c r="CA129" i="7" s="1"/>
  <c r="CA131" i="7" a="1"/>
  <c r="CA131" i="7" s="1"/>
  <c r="CC131" i="7" a="1"/>
  <c r="CC131" i="7" s="1"/>
  <c r="BZ131" i="7" a="1"/>
  <c r="BZ131" i="7" s="1"/>
  <c r="CB131" i="7" a="1"/>
  <c r="CB131" i="7" s="1"/>
  <c r="BU49" i="21" a="1"/>
  <c r="BU49" i="21" s="1"/>
  <c r="BV49" i="21" a="1"/>
  <c r="BV49" i="21" s="1"/>
  <c r="BS49" i="21" a="1"/>
  <c r="BS49" i="21" s="1"/>
  <c r="CA101" i="7" a="1"/>
  <c r="CA101" i="7" s="1"/>
  <c r="BU43" i="21" a="1"/>
  <c r="BU43" i="21" s="1"/>
  <c r="BV43" i="21" a="1"/>
  <c r="BV43" i="21" s="1"/>
  <c r="CD101" i="7" a="1"/>
  <c r="CD101" i="7" s="1"/>
  <c r="BQ61" i="21"/>
  <c r="CC101" i="7" a="1"/>
  <c r="CC101" i="7" s="1"/>
  <c r="CE101" i="7" a="1"/>
  <c r="CE101" i="7" s="1"/>
  <c r="BR43" i="21" a="1"/>
  <c r="BR43" i="21" s="1"/>
  <c r="BS43" i="21" a="1"/>
  <c r="BS43" i="21" s="1"/>
  <c r="CB101" i="7" a="1"/>
  <c r="CB101" i="7" s="1"/>
  <c r="BM216" i="6"/>
  <c r="BN213" i="6" s="1"/>
  <c r="ED57" i="21"/>
  <c r="BM176" i="6"/>
  <c r="BN173" i="6" s="1"/>
  <c r="BN269" i="6"/>
  <c r="BN92" i="6"/>
  <c r="BO28" i="6" a="1"/>
  <c r="BO28" i="6" s="1"/>
  <c r="BS28" i="6" a="1"/>
  <c r="BS28" i="6" s="1"/>
  <c r="BQ28" i="6" a="1"/>
  <c r="BQ28" i="6" s="1"/>
  <c r="BP28" i="6" a="1"/>
  <c r="BP28" i="6" s="1"/>
  <c r="BR28" i="6" a="1"/>
  <c r="BR28" i="6" s="1"/>
  <c r="BN255" i="6"/>
  <c r="BN90" i="6"/>
  <c r="BQ26" i="6" a="1"/>
  <c r="BQ26" i="6" s="1"/>
  <c r="BP26" i="6" a="1"/>
  <c r="BP26" i="6" s="1"/>
  <c r="BS26" i="6" a="1"/>
  <c r="BS26" i="6" s="1"/>
  <c r="BR26" i="6" a="1"/>
  <c r="BR26" i="6" s="1"/>
  <c r="BO26" i="6" a="1"/>
  <c r="BO26" i="6" s="1"/>
  <c r="BL25" i="6"/>
  <c r="BM196" i="6"/>
  <c r="BN193" i="6" s="1"/>
  <c r="BN229" i="6"/>
  <c r="BN235" i="6" s="1"/>
  <c r="BM234" i="6"/>
  <c r="BN262" i="6"/>
  <c r="BN91" i="6"/>
  <c r="BQ27" i="6" a="1"/>
  <c r="BQ27" i="6" s="1"/>
  <c r="BO27" i="6" a="1"/>
  <c r="BO27" i="6" s="1"/>
  <c r="BP27" i="6" a="1"/>
  <c r="BP27" i="6" s="1"/>
  <c r="BS27" i="6" a="1"/>
  <c r="BS27" i="6" s="1"/>
  <c r="BR27" i="6" a="1"/>
  <c r="BR27" i="6" s="1"/>
  <c r="BX185" i="7"/>
  <c r="BP276" i="6" a="1"/>
  <c r="BP276" i="6" s="1"/>
  <c r="BO276" i="6" a="1"/>
  <c r="BO276" i="6" s="1"/>
  <c r="BR276" i="6" a="1"/>
  <c r="BR276" i="6" s="1"/>
  <c r="BQ276" i="6" a="1"/>
  <c r="BQ276" i="6" s="1"/>
  <c r="BS276" i="6" a="1"/>
  <c r="BS276" i="6" s="1"/>
  <c r="BZ127" i="7" a="1"/>
  <c r="BZ127" i="7" s="1"/>
  <c r="CE149" i="7" a="1"/>
  <c r="CE149" i="7" s="1"/>
  <c r="BT49" i="21" a="1"/>
  <c r="BT49" i="21" s="1"/>
  <c r="CE103" i="7" a="1"/>
  <c r="CE103" i="7" s="1"/>
  <c r="BS95" i="15"/>
  <c r="BN100" i="15"/>
  <c r="BP100" i="15" s="1" a="1"/>
  <c r="BP100" i="15" s="1"/>
  <c r="CD126" i="7" a="1"/>
  <c r="CD126" i="7" s="1"/>
  <c r="BR49" i="21" a="1"/>
  <c r="BR49" i="21" s="1"/>
  <c r="BW57" i="22" a="1"/>
  <c r="BW57" i="22" s="1"/>
  <c r="BZ57" i="22" a="1"/>
  <c r="BZ57" i="22" s="1"/>
  <c r="BY158" i="7"/>
  <c r="CD158" i="7" s="1" a="1"/>
  <c r="CD158" i="7" s="1"/>
  <c r="BX57" i="22" a="1"/>
  <c r="BX57" i="22" s="1"/>
  <c r="EF64" i="22"/>
  <c r="BU258" i="7"/>
  <c r="BU295" i="7" s="1"/>
  <c r="GU40" i="22"/>
  <c r="GU41" i="22" s="1"/>
  <c r="GV35" i="22"/>
  <c r="BM25" i="6" s="1"/>
  <c r="BM248" i="6" s="1"/>
  <c r="BX89" i="7" s="1"/>
  <c r="GW27" i="22"/>
  <c r="GW29" i="22" s="1"/>
  <c r="GW62" i="22" s="1"/>
  <c r="HB26" i="22" a="1"/>
  <c r="HB26" i="22" s="1"/>
  <c r="HB35" i="22" s="1"/>
  <c r="GX26" i="22" a="1"/>
  <c r="GX26" i="22" s="1"/>
  <c r="GX35" i="22" s="1"/>
  <c r="GZ26" i="22" a="1"/>
  <c r="GZ26" i="22" s="1"/>
  <c r="GZ35" i="22" s="1"/>
  <c r="GY26" i="22" a="1"/>
  <c r="GY26" i="22" s="1"/>
  <c r="GY35" i="22" s="1"/>
  <c r="HA26" i="22" a="1"/>
  <c r="HA26" i="22" s="1"/>
  <c r="HA35" i="22" s="1"/>
  <c r="GU64" i="22"/>
  <c r="BZ149" i="7" a="1"/>
  <c r="BZ149" i="7" s="1"/>
  <c r="CB149" i="7" a="1"/>
  <c r="CB149" i="7" s="1"/>
  <c r="CC36" i="84"/>
  <c r="CD36" i="84" s="1"/>
  <c r="GW35" i="22"/>
  <c r="EL27" i="22" a="1"/>
  <c r="EL27" i="22" s="1"/>
  <c r="BT39" i="21" a="1"/>
  <c r="BT39" i="21" s="1"/>
  <c r="CK43" i="86"/>
  <c r="CK55" i="86" s="1"/>
  <c r="BY343" i="7"/>
  <c r="EI29" i="22"/>
  <c r="EI62" i="22" s="1"/>
  <c r="CA126" i="7" a="1"/>
  <c r="CA126" i="7" s="1"/>
  <c r="CB126" i="7" a="1"/>
  <c r="CB126" i="7" s="1"/>
  <c r="EI34" i="22"/>
  <c r="BN97" i="15" s="1"/>
  <c r="BY33" i="7" s="1"/>
  <c r="EK27" i="22" a="1"/>
  <c r="EK27" i="22" s="1"/>
  <c r="GV29" i="22"/>
  <c r="GV62" i="22" s="1"/>
  <c r="GW63" i="22" s="1"/>
  <c r="EN27" i="22" a="1"/>
  <c r="EN27" i="22" s="1"/>
  <c r="CC149" i="7" a="1"/>
  <c r="CC149" i="7" s="1"/>
  <c r="CD149" i="7" a="1"/>
  <c r="CD149" i="7" s="1"/>
  <c r="CB127" i="7" a="1"/>
  <c r="CB127" i="7" s="1"/>
  <c r="CD127" i="7" a="1"/>
  <c r="CD127" i="7" s="1"/>
  <c r="CA127" i="7" a="1"/>
  <c r="CA127" i="7" s="1"/>
  <c r="CE127" i="7" a="1"/>
  <c r="CE127" i="7" s="1"/>
  <c r="CB103" i="7" a="1"/>
  <c r="CB103" i="7" s="1"/>
  <c r="BZ103" i="7" a="1"/>
  <c r="BZ103" i="7" s="1"/>
  <c r="CC103" i="7" a="1"/>
  <c r="CC103" i="7" s="1"/>
  <c r="CD103" i="7" a="1"/>
  <c r="CD103" i="7" s="1"/>
  <c r="BN103" i="15"/>
  <c r="BY39" i="7" s="1"/>
  <c r="BY344" i="7"/>
  <c r="BN104" i="15"/>
  <c r="BO104" i="15" s="1" a="1"/>
  <c r="BO104" i="15" s="1"/>
  <c r="BN102" i="15"/>
  <c r="BR102" i="15" s="1" a="1"/>
  <c r="BR102" i="15" s="1"/>
  <c r="GR60" i="21"/>
  <c r="CE126" i="7" a="1"/>
  <c r="CE126" i="7" s="1"/>
  <c r="BZ126" i="7" a="1"/>
  <c r="BZ126" i="7" s="1"/>
  <c r="CB104" i="80"/>
  <c r="BP63" i="21"/>
  <c r="BP64" i="21" s="1"/>
  <c r="CE102" i="7" a="1"/>
  <c r="CE102" i="7" s="1"/>
  <c r="CA102" i="7" a="1"/>
  <c r="CA102" i="7" s="1"/>
  <c r="BZ102" i="7" a="1"/>
  <c r="BZ102" i="7" s="1"/>
  <c r="CD102" i="7" a="1"/>
  <c r="CD102" i="7" s="1"/>
  <c r="BV39" i="21" a="1"/>
  <c r="BV39" i="21" s="1"/>
  <c r="BP75" i="21"/>
  <c r="BP76" i="21" s="1"/>
  <c r="BR39" i="21" a="1"/>
  <c r="BR39" i="21" s="1"/>
  <c r="BU39" i="21" a="1"/>
  <c r="BU39" i="21" s="1"/>
  <c r="EE39" i="21"/>
  <c r="EI39" i="21" s="1" a="1"/>
  <c r="EI39" i="21" s="1"/>
  <c r="CB33" i="84"/>
  <c r="CB37" i="84"/>
  <c r="CB38" i="84" s="1"/>
  <c r="BX350" i="7"/>
  <c r="CB96" i="80" s="1"/>
  <c r="CC134" i="7" a="1"/>
  <c r="CC134" i="7" s="1"/>
  <c r="CB134" i="7" a="1"/>
  <c r="CB134" i="7" s="1"/>
  <c r="BY37" i="7"/>
  <c r="BQ101" i="15" a="1"/>
  <c r="BQ101" i="15" s="1"/>
  <c r="BS101" i="15" a="1"/>
  <c r="BS101" i="15" s="1"/>
  <c r="BP101" i="15" a="1"/>
  <c r="BP101" i="15" s="1"/>
  <c r="BO101" i="15" a="1"/>
  <c r="BO101" i="15" s="1"/>
  <c r="BR101" i="15" a="1"/>
  <c r="BR101" i="15" s="1"/>
  <c r="CE134" i="7" a="1"/>
  <c r="CE134" i="7" s="1"/>
  <c r="CA110" i="7" a="1"/>
  <c r="CA110" i="7" s="1"/>
  <c r="CC110" i="7" a="1"/>
  <c r="CC110" i="7" s="1"/>
  <c r="BZ110" i="7" a="1"/>
  <c r="BZ110" i="7" s="1"/>
  <c r="CB110" i="7" a="1"/>
  <c r="CB110" i="7" s="1"/>
  <c r="CC109" i="7" a="1"/>
  <c r="CC109" i="7" s="1"/>
  <c r="CD109" i="7" a="1"/>
  <c r="CD109" i="7" s="1"/>
  <c r="BZ109" i="7" a="1"/>
  <c r="BZ109" i="7" s="1"/>
  <c r="CA109" i="7" a="1"/>
  <c r="CA109" i="7" s="1"/>
  <c r="CE109" i="7" a="1"/>
  <c r="CE109" i="7" s="1"/>
  <c r="CB109" i="7" a="1"/>
  <c r="CB109" i="7" s="1"/>
  <c r="CD134" i="7" a="1"/>
  <c r="CD134" i="7" s="1"/>
  <c r="CD157" i="7" a="1"/>
  <c r="CD157" i="7" s="1"/>
  <c r="CA157" i="7" a="1"/>
  <c r="CA157" i="7" s="1"/>
  <c r="CB157" i="7" a="1"/>
  <c r="CB157" i="7" s="1"/>
  <c r="CE157" i="7" a="1"/>
  <c r="CE157" i="7" s="1"/>
  <c r="CC157" i="7" a="1"/>
  <c r="CC157" i="7" s="1"/>
  <c r="BZ157" i="7" a="1"/>
  <c r="BZ157" i="7" s="1"/>
  <c r="BZ134" i="7" a="1"/>
  <c r="BZ134" i="7" s="1"/>
  <c r="BY85" i="7"/>
  <c r="BY350" i="7" s="1"/>
  <c r="BY86" i="7"/>
  <c r="BX53" i="22" a="1"/>
  <c r="BX53" i="22" s="1"/>
  <c r="BN106" i="15"/>
  <c r="BN105" i="15"/>
  <c r="BZ133" i="7" a="1"/>
  <c r="BZ133" i="7" s="1"/>
  <c r="CB133" i="7" a="1"/>
  <c r="CB133" i="7" s="1"/>
  <c r="CE133" i="7" a="1"/>
  <c r="CE133" i="7" s="1"/>
  <c r="CD133" i="7" a="1"/>
  <c r="CD133" i="7" s="1"/>
  <c r="CA133" i="7" a="1"/>
  <c r="CA133" i="7" s="1"/>
  <c r="CC133" i="7" a="1"/>
  <c r="CC133" i="7" s="1"/>
  <c r="CA181" i="7" a="1"/>
  <c r="CA181" i="7" s="1"/>
  <c r="CD181" i="7" a="1"/>
  <c r="CD181" i="7" s="1"/>
  <c r="CB181" i="7" a="1"/>
  <c r="CB181" i="7" s="1"/>
  <c r="BZ181" i="7" a="1"/>
  <c r="BZ181" i="7" s="1"/>
  <c r="CE181" i="7" a="1"/>
  <c r="CE181" i="7" s="1"/>
  <c r="CC181" i="7" a="1"/>
  <c r="CC181" i="7" s="1"/>
  <c r="BX351" i="7"/>
  <c r="CB97" i="80" s="1"/>
  <c r="BX167" i="7"/>
  <c r="BZ182" i="7" a="1"/>
  <c r="BZ182" i="7" s="1"/>
  <c r="CE182" i="7" a="1"/>
  <c r="CE182" i="7" s="1"/>
  <c r="CD182" i="7" a="1"/>
  <c r="CD182" i="7" s="1"/>
  <c r="CC182" i="7" a="1"/>
  <c r="CC182" i="7" s="1"/>
  <c r="CA182" i="7" a="1"/>
  <c r="CA182" i="7" s="1"/>
  <c r="CB182" i="7" a="1"/>
  <c r="CB182" i="7" s="1"/>
  <c r="CE110" i="7" a="1"/>
  <c r="CE110" i="7" s="1"/>
  <c r="CD110" i="7" a="1"/>
  <c r="CD110" i="7" s="1"/>
  <c r="CB92" i="80"/>
  <c r="CD156" i="7" a="1"/>
  <c r="CD156" i="7" s="1"/>
  <c r="CB156" i="7" a="1"/>
  <c r="CB156" i="7" s="1"/>
  <c r="CC156" i="7" a="1"/>
  <c r="CC156" i="7" s="1"/>
  <c r="CB73" i="80"/>
  <c r="CD73" i="80" s="1"/>
  <c r="BY53" i="22" a="1"/>
  <c r="BY53" i="22" s="1"/>
  <c r="BU59" i="22"/>
  <c r="BV53" i="22" a="1"/>
  <c r="BV53" i="22" s="1"/>
  <c r="BW53" i="22" a="1"/>
  <c r="BW53" i="22" s="1"/>
  <c r="CA156" i="7" a="1"/>
  <c r="CA156" i="7" s="1"/>
  <c r="BZ156" i="7" a="1"/>
  <c r="BZ156" i="7" s="1"/>
  <c r="CD106" i="7" a="1"/>
  <c r="CD106" i="7" s="1"/>
  <c r="CC106" i="7" a="1"/>
  <c r="CC106" i="7" s="1"/>
  <c r="CB106" i="7" a="1"/>
  <c r="CB106" i="7" s="1"/>
  <c r="CA106" i="7" a="1"/>
  <c r="CA106" i="7" s="1"/>
  <c r="CE106" i="7" a="1"/>
  <c r="CE106" i="7" s="1"/>
  <c r="BZ106" i="7" a="1"/>
  <c r="BZ106" i="7" s="1"/>
  <c r="CB155" i="7" a="1"/>
  <c r="CB155" i="7" s="1"/>
  <c r="BZ154" i="7" a="1"/>
  <c r="BZ154" i="7" s="1"/>
  <c r="BZ153" i="7" a="1"/>
  <c r="BZ153" i="7" s="1"/>
  <c r="CD107" i="7" a="1"/>
  <c r="CD107" i="7" s="1"/>
  <c r="CC107" i="7" a="1"/>
  <c r="CC107" i="7" s="1"/>
  <c r="CE107" i="7" a="1"/>
  <c r="CE107" i="7" s="1"/>
  <c r="CA107" i="7" a="1"/>
  <c r="CA107" i="7" s="1"/>
  <c r="BZ107" i="7" a="1"/>
  <c r="BZ107" i="7" s="1"/>
  <c r="CB107" i="7" a="1"/>
  <c r="CB107" i="7" s="1"/>
  <c r="CD155" i="7" a="1"/>
  <c r="CD155" i="7" s="1"/>
  <c r="CA154" i="7" a="1"/>
  <c r="CA154" i="7" s="1"/>
  <c r="CB153" i="7" a="1"/>
  <c r="CB153" i="7" s="1"/>
  <c r="CC108" i="7" a="1"/>
  <c r="CC108" i="7" s="1"/>
  <c r="CB108" i="7" a="1"/>
  <c r="CB108" i="7" s="1"/>
  <c r="CA108" i="7" a="1"/>
  <c r="CA108" i="7" s="1"/>
  <c r="CE108" i="7" a="1"/>
  <c r="CE108" i="7" s="1"/>
  <c r="BZ108" i="7" a="1"/>
  <c r="BZ108" i="7" s="1"/>
  <c r="CD108" i="7" a="1"/>
  <c r="CD108" i="7" s="1"/>
  <c r="CC155" i="7" a="1"/>
  <c r="CC155" i="7" s="1"/>
  <c r="CE154" i="7" a="1"/>
  <c r="CE154" i="7" s="1"/>
  <c r="CE153" i="7" a="1"/>
  <c r="CE153" i="7" s="1"/>
  <c r="CC105" i="7" a="1"/>
  <c r="CC105" i="7" s="1"/>
  <c r="BZ105" i="7" a="1"/>
  <c r="BZ105" i="7" s="1"/>
  <c r="CA105" i="7" a="1"/>
  <c r="CA105" i="7" s="1"/>
  <c r="CE105" i="7" a="1"/>
  <c r="CE105" i="7" s="1"/>
  <c r="CD105" i="7" a="1"/>
  <c r="CD105" i="7" s="1"/>
  <c r="CB105" i="7" a="1"/>
  <c r="CB105" i="7" s="1"/>
  <c r="BZ155" i="7" a="1"/>
  <c r="BZ155" i="7" s="1"/>
  <c r="CE74" i="7"/>
  <c r="CE339" i="7" s="1"/>
  <c r="BY83" i="7"/>
  <c r="BY348" i="7" s="1"/>
  <c r="BY84" i="7"/>
  <c r="BY81" i="7"/>
  <c r="BY82" i="7"/>
  <c r="CD153" i="7" a="1"/>
  <c r="CD153" i="7" s="1"/>
  <c r="CA153" i="7" a="1"/>
  <c r="CA153" i="7" s="1"/>
  <c r="CB154" i="7" a="1"/>
  <c r="CB154" i="7" s="1"/>
  <c r="CC153" i="7" a="1"/>
  <c r="CC153" i="7" s="1"/>
  <c r="CE155" i="7" a="1"/>
  <c r="CE155" i="7" s="1"/>
  <c r="CD154" i="7" a="1"/>
  <c r="CD154" i="7" s="1"/>
  <c r="E114" i="80"/>
  <c r="D36" i="86"/>
  <c r="D54" i="86" s="1"/>
  <c r="G34" i="86"/>
  <c r="BU45" i="21" a="1"/>
  <c r="BU45" i="21" s="1"/>
  <c r="BR45" i="21" a="1"/>
  <c r="BR45" i="21" s="1"/>
  <c r="BS45" i="21" a="1"/>
  <c r="BS45" i="21" s="1"/>
  <c r="BQ68" i="21"/>
  <c r="BY305" i="7" s="1"/>
  <c r="BQ57" i="21"/>
  <c r="BT57" i="21" s="1" a="1"/>
  <c r="BT57" i="21" s="1"/>
  <c r="BT45" i="21" a="1"/>
  <c r="BT45" i="21" s="1"/>
  <c r="EE45" i="21"/>
  <c r="EF45" i="21" s="1" a="1"/>
  <c r="EF45" i="21" s="1"/>
  <c r="CD105" i="80"/>
  <c r="BY80" i="7"/>
  <c r="CC20" i="80" s="1"/>
  <c r="CC91" i="84"/>
  <c r="CD91" i="84" s="1"/>
  <c r="H106" i="84"/>
  <c r="H123" i="80"/>
  <c r="CC88" i="80"/>
  <c r="CD86" i="80"/>
  <c r="G106" i="84"/>
  <c r="G123" i="80"/>
  <c r="F82" i="80"/>
  <c r="F111" i="80" s="1"/>
  <c r="E125" i="80"/>
  <c r="CA91" i="80"/>
  <c r="I83" i="84"/>
  <c r="I95" i="84" s="1"/>
  <c r="I107" i="84" s="1"/>
  <c r="BX342" i="7"/>
  <c r="CA152" i="7" a="1"/>
  <c r="CA152" i="7" s="1"/>
  <c r="CC152" i="7" a="1"/>
  <c r="CC152" i="7" s="1"/>
  <c r="CD152" i="7" a="1"/>
  <c r="CD152" i="7" s="1"/>
  <c r="CB152" i="7" a="1"/>
  <c r="CB152" i="7" s="1"/>
  <c r="CE152" i="7" a="1"/>
  <c r="CE152" i="7" s="1"/>
  <c r="BZ152" i="7" a="1"/>
  <c r="BZ152" i="7" s="1"/>
  <c r="CA176" i="7" a="1"/>
  <c r="CA176" i="7" s="1"/>
  <c r="CC176" i="7" a="1"/>
  <c r="CC176" i="7" s="1"/>
  <c r="CB176" i="7" a="1"/>
  <c r="CB176" i="7" s="1"/>
  <c r="BZ176" i="7" a="1"/>
  <c r="BZ176" i="7" s="1"/>
  <c r="CD176" i="7" a="1"/>
  <c r="CD176" i="7" s="1"/>
  <c r="CE176" i="7" a="1"/>
  <c r="CE176" i="7" s="1"/>
  <c r="CC104" i="7" a="1"/>
  <c r="CC104" i="7" s="1"/>
  <c r="CD104" i="7" a="1"/>
  <c r="CD104" i="7" s="1"/>
  <c r="CB104" i="7" a="1"/>
  <c r="CB104" i="7" s="1"/>
  <c r="BZ104" i="7" a="1"/>
  <c r="BZ104" i="7" s="1"/>
  <c r="CA104" i="7" a="1"/>
  <c r="CA104" i="7" s="1"/>
  <c r="CE104" i="7" a="1"/>
  <c r="CE104" i="7" s="1"/>
  <c r="CE30" i="7"/>
  <c r="BY219" i="7"/>
  <c r="CE219" i="7" s="1"/>
  <c r="CE225" i="7" s="1"/>
  <c r="CC31" i="84"/>
  <c r="CB128" i="7" a="1"/>
  <c r="CB128" i="7" s="1"/>
  <c r="CC128" i="7" a="1"/>
  <c r="CC128" i="7" s="1"/>
  <c r="CD128" i="7" a="1"/>
  <c r="CD128" i="7" s="1"/>
  <c r="BZ128" i="7" a="1"/>
  <c r="BZ128" i="7" s="1"/>
  <c r="CA128" i="7" a="1"/>
  <c r="CA128" i="7" s="1"/>
  <c r="CE128" i="7" a="1"/>
  <c r="CE128" i="7" s="1"/>
  <c r="K67" i="84"/>
  <c r="K69" i="84" s="1"/>
  <c r="K105" i="84" s="1"/>
  <c r="K49" i="80"/>
  <c r="K51" i="80" s="1"/>
  <c r="K122" i="80" s="1"/>
  <c r="J67" i="84"/>
  <c r="J69" i="84" s="1"/>
  <c r="J105" i="84" s="1"/>
  <c r="J49" i="80"/>
  <c r="J51" i="80" s="1"/>
  <c r="J122" i="80" s="1"/>
  <c r="H325" i="7"/>
  <c r="I284" i="7" s="1"/>
  <c r="H65" i="80" s="1"/>
  <c r="H77" i="80" s="1"/>
  <c r="G65" i="80"/>
  <c r="G77" i="80" s="1"/>
  <c r="EI41" i="21" a="1"/>
  <c r="EI41" i="21" s="1"/>
  <c r="EJ41" i="21" a="1"/>
  <c r="EJ41" i="21" s="1"/>
  <c r="EH41" i="21" a="1"/>
  <c r="EH41" i="21" s="1"/>
  <c r="EF41" i="21" a="1"/>
  <c r="EF41" i="21" s="1"/>
  <c r="EG41" i="21" a="1"/>
  <c r="EG41" i="21" s="1"/>
  <c r="GS50" i="21"/>
  <c r="GX50" i="21" s="1"/>
  <c r="EI50" i="21" a="1"/>
  <c r="EI50" i="21" s="1"/>
  <c r="EJ50" i="21" a="1"/>
  <c r="EJ50" i="21" s="1"/>
  <c r="EH50" i="21" a="1"/>
  <c r="EH50" i="21" s="1"/>
  <c r="EG50" i="21" a="1"/>
  <c r="EG50" i="21" s="1"/>
  <c r="EF50" i="21" a="1"/>
  <c r="EF50" i="21" s="1"/>
  <c r="EJ44" i="21" a="1"/>
  <c r="EJ44" i="21" s="1"/>
  <c r="EF44" i="21" a="1"/>
  <c r="EF44" i="21" s="1"/>
  <c r="EI44" i="21" a="1"/>
  <c r="EI44" i="21" s="1"/>
  <c r="EG44" i="21" a="1"/>
  <c r="EG44" i="21" s="1"/>
  <c r="EH44" i="21" a="1"/>
  <c r="EH44" i="21" s="1"/>
  <c r="EG48" i="21" a="1"/>
  <c r="EG48" i="21" s="1"/>
  <c r="EF48" i="21" a="1"/>
  <c r="EF48" i="21" s="1"/>
  <c r="EJ48" i="21" a="1"/>
  <c r="EJ48" i="21" s="1"/>
  <c r="GS49" i="21"/>
  <c r="GX49" i="21" s="1"/>
  <c r="EI49" i="21" a="1"/>
  <c r="EI49" i="21" s="1"/>
  <c r="EF49" i="21" a="1"/>
  <c r="EF49" i="21" s="1"/>
  <c r="EG49" i="21" a="1"/>
  <c r="EG49" i="21" s="1"/>
  <c r="EH49" i="21" a="1"/>
  <c r="EH49" i="21" s="1"/>
  <c r="EJ49" i="21" a="1"/>
  <c r="EJ49" i="21" s="1"/>
  <c r="BV57" i="21" a="1"/>
  <c r="BV57" i="21" s="1"/>
  <c r="BS57" i="21" a="1"/>
  <c r="BS57" i="21" s="1"/>
  <c r="BU57" i="21" a="1"/>
  <c r="BU57" i="21" s="1"/>
  <c r="CB21" i="84"/>
  <c r="CC41" i="84"/>
  <c r="CC26" i="84"/>
  <c r="GR61" i="21"/>
  <c r="GR62" i="21"/>
  <c r="BQ58" i="21"/>
  <c r="BQ67" i="21"/>
  <c r="BQ51" i="21"/>
  <c r="BQ53" i="21" s="1"/>
  <c r="CB20" i="80"/>
  <c r="BY339" i="7"/>
  <c r="BY342" i="7"/>
  <c r="BN99" i="15"/>
  <c r="BY35" i="7" s="1"/>
  <c r="BN98" i="15"/>
  <c r="BY34" i="7" s="1"/>
  <c r="GS44" i="21"/>
  <c r="EE62" i="21"/>
  <c r="EE47" i="21"/>
  <c r="GR47" i="21"/>
  <c r="GR59" i="21" s="1"/>
  <c r="GS41" i="21"/>
  <c r="GX21" i="21"/>
  <c r="ED61" i="21"/>
  <c r="EE43" i="21"/>
  <c r="ED60" i="21"/>
  <c r="EE42" i="21"/>
  <c r="BJ61" i="21"/>
  <c r="BK62" i="21"/>
  <c r="BG61" i="21"/>
  <c r="BK59" i="21"/>
  <c r="BJ62" i="21"/>
  <c r="BJ59" i="21"/>
  <c r="BF61" i="21"/>
  <c r="BF59" i="21"/>
  <c r="BI59" i="21"/>
  <c r="BF62" i="21"/>
  <c r="BU40" i="22"/>
  <c r="BU41" i="22" s="1"/>
  <c r="BG59" i="21"/>
  <c r="BH59" i="21"/>
  <c r="BI61" i="21"/>
  <c r="BG60" i="21"/>
  <c r="BK61" i="21"/>
  <c r="BJ60" i="21"/>
  <c r="BI62" i="21"/>
  <c r="BF60" i="21"/>
  <c r="BH61" i="21"/>
  <c r="EI40" i="22"/>
  <c r="BH62" i="21"/>
  <c r="BH60" i="21"/>
  <c r="BG62" i="21"/>
  <c r="BI60" i="21"/>
  <c r="BK60" i="21"/>
  <c r="H238" i="7"/>
  <c r="L267" i="7"/>
  <c r="L298" i="7"/>
  <c r="J279" i="7"/>
  <c r="K298" i="7"/>
  <c r="K267" i="7"/>
  <c r="J323" i="7"/>
  <c r="K277" i="7"/>
  <c r="G250" i="7"/>
  <c r="G280" i="7" s="1"/>
  <c r="G333" i="7" s="1"/>
  <c r="G334" i="7"/>
  <c r="EI48" i="21" l="1" a="1"/>
  <c r="EI48" i="21" s="1"/>
  <c r="EH39" i="21" a="1"/>
  <c r="EH39" i="21" s="1"/>
  <c r="EH48" i="21" a="1"/>
  <c r="EH48" i="21" s="1"/>
  <c r="BO100" i="15" a="1"/>
  <c r="BO100" i="15" s="1"/>
  <c r="CL43" i="86"/>
  <c r="EI41" i="22"/>
  <c r="BQ103" i="15" a="1"/>
  <c r="BQ103" i="15" s="1"/>
  <c r="BO103" i="15" a="1"/>
  <c r="BO103" i="15" s="1"/>
  <c r="CA158" i="7" a="1"/>
  <c r="CA158" i="7" s="1"/>
  <c r="CB158" i="7" a="1"/>
  <c r="CB158" i="7" s="1"/>
  <c r="CE158" i="7" a="1"/>
  <c r="CE158" i="7" s="1"/>
  <c r="CC158" i="7" a="1"/>
  <c r="CC158" i="7" s="1"/>
  <c r="BY351" i="7"/>
  <c r="BZ158" i="7" a="1"/>
  <c r="BZ158" i="7" s="1"/>
  <c r="BS100" i="15" a="1"/>
  <c r="BS100" i="15" s="1"/>
  <c r="BR100" i="15" a="1"/>
  <c r="BR100" i="15" s="1"/>
  <c r="BY36" i="7"/>
  <c r="CB36" i="7" s="1" a="1"/>
  <c r="CB36" i="7" s="1"/>
  <c r="BQ100" i="15" a="1"/>
  <c r="BQ100" i="15" s="1"/>
  <c r="GV40" i="22"/>
  <c r="BY137" i="7"/>
  <c r="BO262" i="6" a="1"/>
  <c r="BO262" i="6" s="1"/>
  <c r="BR262" i="6" a="1"/>
  <c r="BR262" i="6" s="1"/>
  <c r="BS262" i="6" a="1"/>
  <c r="BS262" i="6" s="1"/>
  <c r="BQ262" i="6" a="1"/>
  <c r="BQ262" i="6" s="1"/>
  <c r="BP262" i="6" a="1"/>
  <c r="BP262" i="6" s="1"/>
  <c r="CC185" i="7" a="1"/>
  <c r="CC185" i="7" s="1"/>
  <c r="CB185" i="7" a="1"/>
  <c r="CB185" i="7" s="1"/>
  <c r="BZ185" i="7" a="1"/>
  <c r="BZ185" i="7" s="1"/>
  <c r="CD185" i="7" a="1"/>
  <c r="CD185" i="7" s="1"/>
  <c r="CE185" i="7" a="1"/>
  <c r="CE185" i="7" s="1"/>
  <c r="CA185" i="7" a="1"/>
  <c r="CA185" i="7" s="1"/>
  <c r="BN198" i="6"/>
  <c r="BN202" i="6" s="1"/>
  <c r="BN214" i="6" s="1"/>
  <c r="BN216" i="6" s="1"/>
  <c r="BR92" i="6" a="1"/>
  <c r="BR92" i="6" s="1"/>
  <c r="BS92" i="6" a="1"/>
  <c r="BS92" i="6" s="1"/>
  <c r="BO92" i="6" a="1"/>
  <c r="BO92" i="6" s="1"/>
  <c r="BQ92" i="6" a="1"/>
  <c r="BQ92" i="6" s="1"/>
  <c r="BP92" i="6" a="1"/>
  <c r="BP92" i="6" s="1"/>
  <c r="BN25" i="6"/>
  <c r="BN248" i="6" s="1"/>
  <c r="BY89" i="7" s="1"/>
  <c r="BN158" i="6"/>
  <c r="BN162" i="6" s="1"/>
  <c r="BN174" i="6" s="1"/>
  <c r="BN176" i="6" s="1"/>
  <c r="BR90" i="6" a="1"/>
  <c r="BR90" i="6" s="1"/>
  <c r="BQ90" i="6" a="1"/>
  <c r="BQ90" i="6" s="1"/>
  <c r="BO90" i="6" a="1"/>
  <c r="BO90" i="6" s="1"/>
  <c r="BS90" i="6" a="1"/>
  <c r="BS90" i="6" s="1"/>
  <c r="BP90" i="6" a="1"/>
  <c r="BP90" i="6" s="1"/>
  <c r="BY161" i="7"/>
  <c r="BO269" i="6" a="1"/>
  <c r="BO269" i="6" s="1"/>
  <c r="BQ269" i="6" a="1"/>
  <c r="BQ269" i="6" s="1"/>
  <c r="BS269" i="6" a="1"/>
  <c r="BS269" i="6" s="1"/>
  <c r="BR269" i="6" a="1"/>
  <c r="BR269" i="6" s="1"/>
  <c r="BP269" i="6" a="1"/>
  <c r="BP269" i="6" s="1"/>
  <c r="BL248" i="6"/>
  <c r="BY113" i="7"/>
  <c r="BR255" i="6" a="1"/>
  <c r="BR255" i="6" s="1"/>
  <c r="BQ255" i="6" a="1"/>
  <c r="BQ255" i="6" s="1"/>
  <c r="BP255" i="6" a="1"/>
  <c r="BP255" i="6" s="1"/>
  <c r="BO255" i="6" a="1"/>
  <c r="BO255" i="6" s="1"/>
  <c r="BS255" i="6" a="1"/>
  <c r="BS255" i="6" s="1"/>
  <c r="BN178" i="6"/>
  <c r="BN182" i="6" s="1"/>
  <c r="BN194" i="6" s="1"/>
  <c r="BN196" i="6" s="1"/>
  <c r="BP91" i="6" a="1"/>
  <c r="BP91" i="6" s="1"/>
  <c r="BO91" i="6" a="1"/>
  <c r="BO91" i="6" s="1"/>
  <c r="BS91" i="6" a="1"/>
  <c r="BS91" i="6" s="1"/>
  <c r="BR91" i="6" a="1"/>
  <c r="BR91" i="6" s="1"/>
  <c r="BQ91" i="6" a="1"/>
  <c r="BQ91" i="6" s="1"/>
  <c r="BR57" i="21" a="1"/>
  <c r="BR57" i="21" s="1"/>
  <c r="BQ63" i="21"/>
  <c r="BQ64" i="21" s="1"/>
  <c r="BS103" i="15" a="1"/>
  <c r="BS103" i="15" s="1"/>
  <c r="GW34" i="22"/>
  <c r="BN24" i="6" s="1"/>
  <c r="BP103" i="15" a="1"/>
  <c r="BP103" i="15" s="1"/>
  <c r="EG64" i="22"/>
  <c r="BV258" i="7"/>
  <c r="BV295" i="7" s="1"/>
  <c r="BR103" i="15" a="1"/>
  <c r="BR103" i="15" s="1"/>
  <c r="GV64" i="22"/>
  <c r="GW64" i="22" s="1"/>
  <c r="GZ27" i="22" a="1"/>
  <c r="GZ27" i="22" s="1"/>
  <c r="GZ29" i="22" s="1"/>
  <c r="HB27" i="22" a="1"/>
  <c r="HB27" i="22" s="1"/>
  <c r="HB29" i="22" s="1"/>
  <c r="HA27" i="22" a="1"/>
  <c r="HA27" i="22" s="1"/>
  <c r="HA29" i="22" s="1"/>
  <c r="GY27" i="22" a="1"/>
  <c r="GY27" i="22" s="1"/>
  <c r="GY29" i="22" s="1"/>
  <c r="GX27" i="22" a="1"/>
  <c r="GX27" i="22" s="1"/>
  <c r="GX29" i="22" s="1"/>
  <c r="BX354" i="7"/>
  <c r="BQ102" i="15" a="1"/>
  <c r="BQ102" i="15" s="1"/>
  <c r="BQ104" i="15" a="1"/>
  <c r="BQ104" i="15" s="1"/>
  <c r="BP102" i="15" a="1"/>
  <c r="BP102" i="15" s="1"/>
  <c r="BS102" i="15" a="1"/>
  <c r="BS102" i="15" s="1"/>
  <c r="BY38" i="7"/>
  <c r="CC38" i="7" s="1" a="1"/>
  <c r="CC38" i="7" s="1"/>
  <c r="BO102" i="15" a="1"/>
  <c r="BO102" i="15" s="1"/>
  <c r="GS39" i="21"/>
  <c r="GX39" i="21" s="1"/>
  <c r="EJ39" i="21" a="1"/>
  <c r="EJ39" i="21" s="1"/>
  <c r="EF39" i="21" a="1"/>
  <c r="EF39" i="21" s="1"/>
  <c r="EG39" i="21" a="1"/>
  <c r="EG39" i="21" s="1"/>
  <c r="GV41" i="22"/>
  <c r="BP104" i="15" a="1"/>
  <c r="BP104" i="15" s="1"/>
  <c r="BY40" i="7"/>
  <c r="CC40" i="7" s="1" a="1"/>
  <c r="CC40" i="7" s="1"/>
  <c r="BS104" i="15" a="1"/>
  <c r="BS104" i="15" s="1"/>
  <c r="BR104" i="15" a="1"/>
  <c r="BR104" i="15" s="1"/>
  <c r="CC94" i="80"/>
  <c r="CD94" i="80" s="1"/>
  <c r="CA38" i="7" a="1"/>
  <c r="CA38" i="7" s="1"/>
  <c r="BY41" i="7"/>
  <c r="BS105" i="15" a="1"/>
  <c r="BS105" i="15" s="1"/>
  <c r="BQ105" i="15" a="1"/>
  <c r="BQ105" i="15" s="1"/>
  <c r="BP105" i="15" a="1"/>
  <c r="BP105" i="15" s="1"/>
  <c r="BR105" i="15" a="1"/>
  <c r="BR105" i="15" s="1"/>
  <c r="BO105" i="15" a="1"/>
  <c r="BO105" i="15" s="1"/>
  <c r="CC39" i="7" a="1"/>
  <c r="CC39" i="7" s="1"/>
  <c r="CA39" i="7" a="1"/>
  <c r="CA39" i="7" s="1"/>
  <c r="CE39" i="7" a="1"/>
  <c r="CE39" i="7" s="1"/>
  <c r="CB39" i="7" a="1"/>
  <c r="CB39" i="7" s="1"/>
  <c r="BZ39" i="7" a="1"/>
  <c r="BZ39" i="7" s="1"/>
  <c r="CD39" i="7" a="1"/>
  <c r="CD39" i="7" s="1"/>
  <c r="BY42" i="7"/>
  <c r="BS106" i="15" a="1"/>
  <c r="BS106" i="15" s="1"/>
  <c r="BP106" i="15" a="1"/>
  <c r="BP106" i="15" s="1"/>
  <c r="BO106" i="15" a="1"/>
  <c r="BO106" i="15" s="1"/>
  <c r="BQ106" i="15" a="1"/>
  <c r="BQ106" i="15" s="1"/>
  <c r="BR106" i="15" a="1"/>
  <c r="BR106" i="15" s="1"/>
  <c r="CD37" i="7" a="1"/>
  <c r="CD37" i="7" s="1"/>
  <c r="CB37" i="7" a="1"/>
  <c r="CB37" i="7" s="1"/>
  <c r="CC37" i="7" a="1"/>
  <c r="CC37" i="7" s="1"/>
  <c r="BZ37" i="7" a="1"/>
  <c r="BZ37" i="7" s="1"/>
  <c r="CA37" i="7" a="1"/>
  <c r="CA37" i="7" s="1"/>
  <c r="CE37" i="7" a="1"/>
  <c r="CE37" i="7" s="1"/>
  <c r="J83" i="84"/>
  <c r="J95" i="84" s="1"/>
  <c r="J107" i="84" s="1"/>
  <c r="BY346" i="7"/>
  <c r="CC22" i="80"/>
  <c r="CD22" i="80" s="1"/>
  <c r="BY349" i="7"/>
  <c r="CC21" i="80"/>
  <c r="CD21" i="80" s="1"/>
  <c r="BY347" i="7"/>
  <c r="F114" i="80"/>
  <c r="E36" i="86"/>
  <c r="E54" i="86" s="1"/>
  <c r="GS45" i="21"/>
  <c r="EE57" i="21"/>
  <c r="EJ57" i="21" s="1" a="1"/>
  <c r="EJ57" i="21" s="1"/>
  <c r="EI45" i="21" a="1"/>
  <c r="EI45" i="21" s="1"/>
  <c r="EG45" i="21" a="1"/>
  <c r="EG45" i="21" s="1"/>
  <c r="EJ45" i="21" a="1"/>
  <c r="EJ45" i="21" s="1"/>
  <c r="EH45" i="21" a="1"/>
  <c r="EH45" i="21" s="1"/>
  <c r="CD88" i="80"/>
  <c r="CK32" i="86"/>
  <c r="CF225" i="7"/>
  <c r="CC36" i="7" a="1"/>
  <c r="CC36" i="7" s="1"/>
  <c r="CD31" i="84"/>
  <c r="I106" i="84"/>
  <c r="I123" i="80"/>
  <c r="CC91" i="80"/>
  <c r="G82" i="80"/>
  <c r="G111" i="80" s="1"/>
  <c r="F36" i="86" s="1"/>
  <c r="F125" i="80"/>
  <c r="G124" i="80"/>
  <c r="H124" i="80"/>
  <c r="CB91" i="80"/>
  <c r="BQ75" i="21"/>
  <c r="BQ76" i="21" s="1"/>
  <c r="BY304" i="7"/>
  <c r="CC104" i="80" s="1"/>
  <c r="BT61" i="21" a="1"/>
  <c r="BT61" i="21" s="1"/>
  <c r="BV60" i="21" a="1"/>
  <c r="BV60" i="21" s="1"/>
  <c r="BR62" i="21" a="1"/>
  <c r="BR62" i="21" s="1"/>
  <c r="BY345" i="7"/>
  <c r="BY225" i="7"/>
  <c r="BY226" i="7" s="1"/>
  <c r="EH62" i="21" a="1"/>
  <c r="EH62" i="21" s="1"/>
  <c r="EG62" i="21" a="1"/>
  <c r="EG62" i="21" s="1"/>
  <c r="EJ62" i="21" a="1"/>
  <c r="EJ62" i="21" s="1"/>
  <c r="EF62" i="21" a="1"/>
  <c r="EF62" i="21" s="1"/>
  <c r="EI62" i="21" a="1"/>
  <c r="EI62" i="21" s="1"/>
  <c r="BU59" i="21" a="1"/>
  <c r="BU59" i="21" s="1"/>
  <c r="GS47" i="21"/>
  <c r="GX47" i="21" s="1"/>
  <c r="EH47" i="21" a="1"/>
  <c r="EH47" i="21" s="1"/>
  <c r="EJ47" i="21" a="1"/>
  <c r="EJ47" i="21" s="1"/>
  <c r="EI47" i="21" a="1"/>
  <c r="EI47" i="21" s="1"/>
  <c r="EF47" i="21" a="1"/>
  <c r="EF47" i="21" s="1"/>
  <c r="EG47" i="21" a="1"/>
  <c r="EG47" i="21" s="1"/>
  <c r="EG43" i="21" a="1"/>
  <c r="EG43" i="21" s="1"/>
  <c r="EF43" i="21" a="1"/>
  <c r="EF43" i="21" s="1"/>
  <c r="EI43" i="21" a="1"/>
  <c r="EI43" i="21" s="1"/>
  <c r="EH43" i="21" a="1"/>
  <c r="EH43" i="21" s="1"/>
  <c r="EJ43" i="21" a="1"/>
  <c r="EJ43" i="21" s="1"/>
  <c r="EG42" i="21" a="1"/>
  <c r="EG42" i="21" s="1"/>
  <c r="EH42" i="21" a="1"/>
  <c r="EH42" i="21" s="1"/>
  <c r="EI42" i="21" a="1"/>
  <c r="EI42" i="21" s="1"/>
  <c r="EF42" i="21" a="1"/>
  <c r="EF42" i="21" s="1"/>
  <c r="EJ42" i="21" a="1"/>
  <c r="EJ42" i="21" s="1"/>
  <c r="BU62" i="21" a="1"/>
  <c r="BU62" i="21" s="1"/>
  <c r="BT60" i="21" a="1"/>
  <c r="BT60" i="21" s="1"/>
  <c r="BT59" i="21" a="1"/>
  <c r="BT59" i="21" s="1"/>
  <c r="BS60" i="21" a="1"/>
  <c r="BS60" i="21" s="1"/>
  <c r="BT62" i="21" a="1"/>
  <c r="BT62" i="21" s="1"/>
  <c r="BS61" i="21" a="1"/>
  <c r="BS61" i="21" s="1"/>
  <c r="BS62" i="21" a="1"/>
  <c r="BS62" i="21" s="1"/>
  <c r="BS59" i="21" a="1"/>
  <c r="BS59" i="21" s="1"/>
  <c r="BU61" i="21" a="1"/>
  <c r="BU61" i="21" s="1"/>
  <c r="BU60" i="21" a="1"/>
  <c r="BU60" i="21" s="1"/>
  <c r="BV61" i="21" a="1"/>
  <c r="BV61" i="21" s="1"/>
  <c r="BR59" i="21" a="1"/>
  <c r="BR59" i="21" s="1"/>
  <c r="BR61" i="21" a="1"/>
  <c r="BR61" i="21" s="1"/>
  <c r="BV62" i="21" a="1"/>
  <c r="BV62" i="21" s="1"/>
  <c r="BR60" i="21" a="1"/>
  <c r="BR60" i="21" s="1"/>
  <c r="BV59" i="21" a="1"/>
  <c r="BV59" i="21" s="1"/>
  <c r="CD41" i="84"/>
  <c r="CD26" i="84"/>
  <c r="CC21" i="84"/>
  <c r="EE59" i="21"/>
  <c r="CD20" i="80"/>
  <c r="K83" i="84"/>
  <c r="K95" i="84" s="1"/>
  <c r="K107" i="84" s="1"/>
  <c r="GX41" i="21"/>
  <c r="EE60" i="21"/>
  <c r="GS42" i="21"/>
  <c r="EE61" i="21"/>
  <c r="GS43" i="21"/>
  <c r="GX44" i="21"/>
  <c r="GS62" i="21"/>
  <c r="GX62" i="21" s="1"/>
  <c r="G3" i="7"/>
  <c r="I325" i="7"/>
  <c r="J284" i="7" s="1"/>
  <c r="L323" i="7"/>
  <c r="L277" i="7"/>
  <c r="K323" i="7"/>
  <c r="K279" i="7"/>
  <c r="H250" i="7"/>
  <c r="H280" i="7" s="1"/>
  <c r="H333" i="7" s="1"/>
  <c r="H334" i="7"/>
  <c r="CD36" i="7" l="1" a="1"/>
  <c r="CD36" i="7" s="1"/>
  <c r="CA36" i="7" a="1"/>
  <c r="CA36" i="7" s="1"/>
  <c r="CE36" i="7" a="1"/>
  <c r="CE36" i="7" s="1"/>
  <c r="BZ36" i="7" a="1"/>
  <c r="BZ36" i="7" s="1"/>
  <c r="CC97" i="80"/>
  <c r="CD97" i="80" s="1"/>
  <c r="BR25" i="6" a="1"/>
  <c r="BR25" i="6" s="1"/>
  <c r="GS57" i="21"/>
  <c r="GX57" i="21" s="1"/>
  <c r="BQ25" i="6" a="1"/>
  <c r="BQ25" i="6" s="1"/>
  <c r="BO25" i="6" a="1"/>
  <c r="BO25" i="6" s="1"/>
  <c r="BP25" i="6" a="1"/>
  <c r="BP25" i="6" s="1"/>
  <c r="BS25" i="6" a="1"/>
  <c r="BS25" i="6" s="1"/>
  <c r="CB113" i="7" a="1"/>
  <c r="CB113" i="7" s="1"/>
  <c r="CB119" i="7" s="1"/>
  <c r="CD113" i="7" a="1"/>
  <c r="CD113" i="7" s="1"/>
  <c r="CD119" i="7" s="1"/>
  <c r="CC113" i="7" a="1"/>
  <c r="CC113" i="7" s="1"/>
  <c r="CC119" i="7" s="1"/>
  <c r="CA113" i="7" a="1"/>
  <c r="CA113" i="7" s="1"/>
  <c r="CA119" i="7" s="1"/>
  <c r="CC27" i="84"/>
  <c r="BY119" i="7"/>
  <c r="CE113" i="7" a="1"/>
  <c r="CE113" i="7" s="1"/>
  <c r="CE119" i="7" s="1"/>
  <c r="BZ113" i="7" a="1"/>
  <c r="BZ113" i="7" s="1"/>
  <c r="BZ119" i="7" s="1"/>
  <c r="BN241" i="6"/>
  <c r="BP24" i="6" a="1"/>
  <c r="BP24" i="6" s="1"/>
  <c r="BS24" i="6" a="1"/>
  <c r="BS24" i="6" s="1"/>
  <c r="BQ24" i="6" a="1"/>
  <c r="BQ24" i="6" s="1"/>
  <c r="BO24" i="6" a="1"/>
  <c r="BO24" i="6" s="1"/>
  <c r="BR24" i="6" a="1"/>
  <c r="BR24" i="6" s="1"/>
  <c r="GW40" i="22"/>
  <c r="GW41" i="22" s="1"/>
  <c r="CC37" i="84"/>
  <c r="CD161" i="7" a="1"/>
  <c r="CD161" i="7" s="1"/>
  <c r="CD167" i="7" s="1"/>
  <c r="CC161" i="7" a="1"/>
  <c r="CC161" i="7" s="1"/>
  <c r="CC167" i="7" s="1"/>
  <c r="CA161" i="7" a="1"/>
  <c r="CA161" i="7" s="1"/>
  <c r="CA167" i="7" s="1"/>
  <c r="CE161" i="7" a="1"/>
  <c r="CE161" i="7" s="1"/>
  <c r="CE167" i="7" s="1"/>
  <c r="CB161" i="7" a="1"/>
  <c r="CB161" i="7" s="1"/>
  <c r="CB167" i="7" s="1"/>
  <c r="BZ161" i="7" a="1"/>
  <c r="BZ161" i="7" s="1"/>
  <c r="BZ167" i="7" s="1"/>
  <c r="BY167" i="7"/>
  <c r="BY354" i="7"/>
  <c r="BW89" i="7"/>
  <c r="BS248" i="6" a="1"/>
  <c r="BS248" i="6" s="1"/>
  <c r="BQ248" i="6" a="1"/>
  <c r="BQ248" i="6" s="1"/>
  <c r="BP248" i="6" a="1"/>
  <c r="BP248" i="6" s="1"/>
  <c r="BR248" i="6" a="1"/>
  <c r="BR248" i="6" s="1"/>
  <c r="BO248" i="6" a="1"/>
  <c r="BO248" i="6" s="1"/>
  <c r="CA137" i="7" a="1"/>
  <c r="CA137" i="7" s="1"/>
  <c r="CA143" i="7" s="1"/>
  <c r="CC137" i="7" a="1"/>
  <c r="CC137" i="7" s="1"/>
  <c r="CC143" i="7" s="1"/>
  <c r="CE137" i="7" a="1"/>
  <c r="CE137" i="7" s="1"/>
  <c r="CE143" i="7" s="1"/>
  <c r="CB137" i="7" a="1"/>
  <c r="CB137" i="7" s="1"/>
  <c r="CB143" i="7" s="1"/>
  <c r="BZ137" i="7" a="1"/>
  <c r="BZ137" i="7" s="1"/>
  <c r="BZ143" i="7" s="1"/>
  <c r="CD137" i="7" a="1"/>
  <c r="CD137" i="7" s="1"/>
  <c r="CD143" i="7" s="1"/>
  <c r="BY143" i="7"/>
  <c r="CC32" i="84"/>
  <c r="EH57" i="21" a="1"/>
  <c r="EH57" i="21" s="1"/>
  <c r="EH64" i="22"/>
  <c r="BW258" i="7"/>
  <c r="BW295" i="7" s="1"/>
  <c r="GY34" i="22"/>
  <c r="GY40" i="22" s="1"/>
  <c r="GY41" i="22" s="1"/>
  <c r="HB34" i="22"/>
  <c r="HB40" i="22" s="1"/>
  <c r="HB41" i="22" s="1"/>
  <c r="GX34" i="22"/>
  <c r="GX40" i="22" s="1"/>
  <c r="GX41" i="22" s="1"/>
  <c r="HA34" i="22"/>
  <c r="HA40" i="22" s="1"/>
  <c r="HA41" i="22" s="1"/>
  <c r="GZ34" i="22"/>
  <c r="GZ40" i="22" s="1"/>
  <c r="GZ41" i="22" s="1"/>
  <c r="CB38" i="7" a="1"/>
  <c r="CB38" i="7" s="1"/>
  <c r="BZ38" i="7" a="1"/>
  <c r="BZ38" i="7" s="1"/>
  <c r="CD38" i="7" a="1"/>
  <c r="CD38" i="7" s="1"/>
  <c r="CE38" i="7" a="1"/>
  <c r="CE38" i="7" s="1"/>
  <c r="CC93" i="80"/>
  <c r="CD93" i="80" s="1"/>
  <c r="BZ40" i="7" a="1"/>
  <c r="BZ40" i="7" s="1"/>
  <c r="CA40" i="7" a="1"/>
  <c r="CA40" i="7" s="1"/>
  <c r="CC95" i="80"/>
  <c r="CD95" i="80" s="1"/>
  <c r="CD40" i="7" a="1"/>
  <c r="CD40" i="7" s="1"/>
  <c r="CB40" i="7" a="1"/>
  <c r="CB40" i="7" s="1"/>
  <c r="CE40" i="7" a="1"/>
  <c r="CE40" i="7" s="1"/>
  <c r="GX45" i="21"/>
  <c r="EI57" i="21" a="1"/>
  <c r="EI57" i="21" s="1"/>
  <c r="EG57" i="21" a="1"/>
  <c r="EG57" i="21" s="1"/>
  <c r="EF57" i="21" a="1"/>
  <c r="EF57" i="21" s="1"/>
  <c r="CC41" i="7" a="1"/>
  <c r="CC41" i="7" s="1"/>
  <c r="CB41" i="7" a="1"/>
  <c r="CB41" i="7" s="1"/>
  <c r="BZ41" i="7" a="1"/>
  <c r="BZ41" i="7" s="1"/>
  <c r="CA41" i="7" a="1"/>
  <c r="CA41" i="7" s="1"/>
  <c r="CE41" i="7" a="1"/>
  <c r="CE41" i="7" s="1"/>
  <c r="CD41" i="7" a="1"/>
  <c r="CD41" i="7" s="1"/>
  <c r="CD42" i="7" a="1"/>
  <c r="CD42" i="7" s="1"/>
  <c r="CA42" i="7" a="1"/>
  <c r="CA42" i="7" s="1"/>
  <c r="CB42" i="7" a="1"/>
  <c r="CB42" i="7" s="1"/>
  <c r="CE42" i="7" a="1"/>
  <c r="CE42" i="7" s="1"/>
  <c r="BZ42" i="7" a="1"/>
  <c r="BZ42" i="7" s="1"/>
  <c r="CC42" i="7" a="1"/>
  <c r="CC42" i="7" s="1"/>
  <c r="CC96" i="80"/>
  <c r="CD96" i="80" s="1"/>
  <c r="CC92" i="80"/>
  <c r="CD92" i="80" s="1"/>
  <c r="F54" i="86"/>
  <c r="G36" i="86"/>
  <c r="CK17" i="86"/>
  <c r="CK20" i="86"/>
  <c r="J106" i="84"/>
  <c r="J123" i="80"/>
  <c r="H82" i="80"/>
  <c r="H111" i="80" s="1"/>
  <c r="G114" i="80"/>
  <c r="G125" i="80"/>
  <c r="CD91" i="80"/>
  <c r="J325" i="7"/>
  <c r="K284" i="7" s="1"/>
  <c r="I65" i="80"/>
  <c r="I77" i="80" s="1"/>
  <c r="GS59" i="21"/>
  <c r="GX59" i="21" s="1"/>
  <c r="EG61" i="21" a="1"/>
  <c r="EG61" i="21" s="1"/>
  <c r="EI61" i="21" a="1"/>
  <c r="EI61" i="21" s="1"/>
  <c r="EH61" i="21" a="1"/>
  <c r="EH61" i="21" s="1"/>
  <c r="EF61" i="21" a="1"/>
  <c r="EF61" i="21" s="1"/>
  <c r="EJ61" i="21" a="1"/>
  <c r="EJ61" i="21" s="1"/>
  <c r="EJ59" i="21" a="1"/>
  <c r="EJ59" i="21" s="1"/>
  <c r="EG59" i="21" a="1"/>
  <c r="EG59" i="21" s="1"/>
  <c r="EF59" i="21" a="1"/>
  <c r="EF59" i="21" s="1"/>
  <c r="EI59" i="21" a="1"/>
  <c r="EI59" i="21" s="1"/>
  <c r="EH59" i="21" a="1"/>
  <c r="EH59" i="21" s="1"/>
  <c r="EI60" i="21" a="1"/>
  <c r="EI60" i="21" s="1"/>
  <c r="EJ60" i="21" a="1"/>
  <c r="EJ60" i="21" s="1"/>
  <c r="EF60" i="21" a="1"/>
  <c r="EF60" i="21" s="1"/>
  <c r="EH60" i="21" a="1"/>
  <c r="EH60" i="21" s="1"/>
  <c r="EG60" i="21" a="1"/>
  <c r="EG60" i="21" s="1"/>
  <c r="CD21" i="84"/>
  <c r="L83" i="84"/>
  <c r="GX42" i="21"/>
  <c r="GS60" i="21"/>
  <c r="GX60" i="21" s="1"/>
  <c r="GX43" i="21"/>
  <c r="GS61" i="21"/>
  <c r="GX61" i="21" s="1"/>
  <c r="H3" i="7"/>
  <c r="I238" i="7"/>
  <c r="I250" i="7" s="1"/>
  <c r="I280" i="7" s="1"/>
  <c r="I333" i="7" s="1"/>
  <c r="L279" i="7"/>
  <c r="J238" i="7"/>
  <c r="CD32" i="84" l="1"/>
  <c r="CD33" i="84" s="1"/>
  <c r="CC33" i="84"/>
  <c r="CD27" i="84"/>
  <c r="CC28" i="84"/>
  <c r="BW354" i="7"/>
  <c r="CD89" i="7" a="1"/>
  <c r="CD89" i="7" s="1"/>
  <c r="CD354" i="7" s="1"/>
  <c r="CA89" i="7" a="1"/>
  <c r="CA89" i="7" s="1"/>
  <c r="CA354" i="7" s="1"/>
  <c r="CB89" i="7" a="1"/>
  <c r="CB89" i="7" s="1"/>
  <c r="CB354" i="7" s="1"/>
  <c r="CC89" i="7" a="1"/>
  <c r="CC89" i="7" s="1"/>
  <c r="CC354" i="7" s="1"/>
  <c r="BZ89" i="7" a="1"/>
  <c r="BZ89" i="7" s="1"/>
  <c r="BZ354" i="7" s="1"/>
  <c r="CE89" i="7" a="1"/>
  <c r="CE89" i="7" s="1"/>
  <c r="CE354" i="7" s="1"/>
  <c r="CC38" i="84"/>
  <c r="CD37" i="84"/>
  <c r="CD38" i="84" s="1"/>
  <c r="BR241" i="6" a="1"/>
  <c r="BR241" i="6" s="1"/>
  <c r="BQ241" i="6" a="1"/>
  <c r="BQ241" i="6" s="1"/>
  <c r="BP241" i="6" a="1"/>
  <c r="BP241" i="6" s="1"/>
  <c r="BO241" i="6" a="1"/>
  <c r="BO241" i="6" s="1"/>
  <c r="BS241" i="6" a="1"/>
  <c r="BS241" i="6" s="1"/>
  <c r="EI64" i="22"/>
  <c r="BY258" i="7" s="1"/>
  <c r="BX258" i="7"/>
  <c r="BX295" i="7" s="1"/>
  <c r="H125" i="80"/>
  <c r="H36" i="86"/>
  <c r="H54" i="86" s="1"/>
  <c r="CK14" i="86"/>
  <c r="K106" i="84"/>
  <c r="K123" i="80"/>
  <c r="I82" i="80"/>
  <c r="I111" i="80" s="1"/>
  <c r="I36" i="86" s="1"/>
  <c r="I54" i="86" s="1"/>
  <c r="H114" i="80"/>
  <c r="I124" i="80"/>
  <c r="K325" i="7"/>
  <c r="L284" i="7" s="1"/>
  <c r="K65" i="80" s="1"/>
  <c r="K77" i="80" s="1"/>
  <c r="J65" i="80"/>
  <c r="J77" i="80" s="1"/>
  <c r="I334" i="7"/>
  <c r="I3" i="7" s="1"/>
  <c r="J250" i="7"/>
  <c r="J280" i="7" s="1"/>
  <c r="J333" i="7" s="1"/>
  <c r="J334" i="7"/>
  <c r="K238" i="7"/>
  <c r="CK18" i="86" l="1"/>
  <c r="CD28" i="84"/>
  <c r="BY295" i="7"/>
  <c r="I125" i="80"/>
  <c r="J82" i="80"/>
  <c r="J111" i="80" s="1"/>
  <c r="J36" i="86" s="1"/>
  <c r="I114" i="80"/>
  <c r="K124" i="80"/>
  <c r="J124" i="80"/>
  <c r="J3" i="7"/>
  <c r="L325" i="7"/>
  <c r="L238" i="7" s="1"/>
  <c r="K250" i="7"/>
  <c r="K280" i="7" s="1"/>
  <c r="K334" i="7"/>
  <c r="J125" i="80" l="1"/>
  <c r="J54" i="86"/>
  <c r="K36" i="86"/>
  <c r="K82" i="80"/>
  <c r="K111" i="80" s="1"/>
  <c r="L36" i="86" s="1"/>
  <c r="L54" i="86" s="1"/>
  <c r="J114" i="80"/>
  <c r="M284" i="7"/>
  <c r="L65" i="80" s="1"/>
  <c r="L250" i="7"/>
  <c r="L334" i="7"/>
  <c r="K333" i="7"/>
  <c r="K3" i="7" s="1"/>
  <c r="K278" i="7"/>
  <c r="L82" i="80" l="1"/>
  <c r="K114" i="80"/>
  <c r="K125" i="80"/>
  <c r="L280" i="7"/>
  <c r="L333" i="7" s="1"/>
  <c r="L3" i="7" s="1"/>
  <c r="CA23" i="7" l="1" a="1"/>
  <c r="CA23" i="7" s="1"/>
  <c r="CA25" i="7" s="1"/>
  <c r="CD23" i="7" a="1"/>
  <c r="CD23" i="7" s="1"/>
  <c r="CD25" i="7" s="1"/>
  <c r="CE23" i="7" a="1"/>
  <c r="CE23" i="7" s="1"/>
  <c r="CE25" i="7" s="1"/>
  <c r="CB23" i="7" a="1"/>
  <c r="CB23" i="7" s="1"/>
  <c r="CB25" i="7" s="1"/>
  <c r="BZ23" i="7" a="1"/>
  <c r="BZ23" i="7" s="1"/>
  <c r="BZ25" i="7" s="1"/>
  <c r="CC23" i="7" a="1"/>
  <c r="CC23" i="7" s="1"/>
  <c r="CC25" i="7" s="1"/>
  <c r="T294" i="7"/>
  <c r="U294" i="7" l="1"/>
  <c r="V294" i="7" l="1"/>
  <c r="W294" i="7" l="1"/>
  <c r="X294" i="7" l="1"/>
  <c r="Y294" i="7" l="1"/>
  <c r="Z294" i="7" l="1"/>
  <c r="AA294" i="7" l="1"/>
  <c r="AB294" i="7" l="1"/>
  <c r="AC294" i="7" l="1"/>
  <c r="AD294" i="7" l="1"/>
  <c r="AE294" i="7" l="1"/>
  <c r="AF294" i="7" l="1"/>
  <c r="AG294" i="7" l="1"/>
  <c r="AH294" i="7" l="1"/>
  <c r="AI294" i="7" l="1"/>
  <c r="AJ294" i="7" l="1"/>
  <c r="AK294" i="7" l="1"/>
  <c r="AL294" i="7" l="1"/>
  <c r="AM294" i="7" l="1"/>
  <c r="AN294" i="7" l="1"/>
  <c r="AP294" i="7" l="1"/>
  <c r="AO294" i="7"/>
  <c r="AQ294" i="7"/>
  <c r="AR294" i="7" l="1"/>
  <c r="AS294" i="7" l="1"/>
  <c r="AT294" i="7" l="1"/>
  <c r="AU294" i="7" l="1"/>
  <c r="L10" i="84"/>
  <c r="M6" i="86" s="1"/>
  <c r="M23" i="86" l="1"/>
  <c r="L15" i="84"/>
  <c r="L18" i="84"/>
  <c r="L49" i="84"/>
  <c r="L55" i="84"/>
  <c r="L10" i="80"/>
  <c r="L46" i="84"/>
  <c r="AV294" i="7"/>
  <c r="M119" i="7"/>
  <c r="M10" i="84"/>
  <c r="N6" i="86" s="1"/>
  <c r="O6" i="86" s="1"/>
  <c r="O23" i="86" l="1"/>
  <c r="N23" i="86"/>
  <c r="M15" i="84"/>
  <c r="M55" i="84"/>
  <c r="M49" i="84"/>
  <c r="M18" i="84"/>
  <c r="M10" i="80"/>
  <c r="L15" i="80"/>
  <c r="L18" i="80"/>
  <c r="L37" i="80"/>
  <c r="L28" i="80"/>
  <c r="L31" i="80"/>
  <c r="M46" i="84"/>
  <c r="AW294" i="7"/>
  <c r="O10" i="84"/>
  <c r="Q6" i="86" s="1"/>
  <c r="Q23" i="86" l="1"/>
  <c r="O55" i="84"/>
  <c r="O18" i="84"/>
  <c r="O49" i="84"/>
  <c r="O15" i="84"/>
  <c r="O10" i="80"/>
  <c r="M15" i="80"/>
  <c r="M18" i="80"/>
  <c r="M37" i="80"/>
  <c r="M28" i="80"/>
  <c r="M31" i="80"/>
  <c r="O46" i="84"/>
  <c r="AX294" i="7"/>
  <c r="M51" i="7"/>
  <c r="M198" i="7"/>
  <c r="M200" i="7" s="1"/>
  <c r="N51" i="7"/>
  <c r="N10" i="84"/>
  <c r="Q10" i="84" l="1"/>
  <c r="P6" i="86"/>
  <c r="M65" i="7"/>
  <c r="N65" i="7"/>
  <c r="M13" i="80" s="1"/>
  <c r="M14" i="80" s="1"/>
  <c r="M17" i="80" s="1"/>
  <c r="M30" i="80" s="1"/>
  <c r="M36" i="80" s="1"/>
  <c r="Q15" i="84"/>
  <c r="N15" i="84"/>
  <c r="N55" i="84"/>
  <c r="N49" i="84"/>
  <c r="N18" i="84"/>
  <c r="N10" i="80"/>
  <c r="O37" i="80"/>
  <c r="O28" i="80"/>
  <c r="O31" i="80"/>
  <c r="O15" i="80"/>
  <c r="O18" i="80"/>
  <c r="L13" i="80"/>
  <c r="L14" i="80" s="1"/>
  <c r="L17" i="80" s="1"/>
  <c r="L30" i="80" s="1"/>
  <c r="L36" i="80" s="1"/>
  <c r="N46" i="84"/>
  <c r="AY294" i="7"/>
  <c r="N198" i="7"/>
  <c r="N119" i="7"/>
  <c r="P51" i="7"/>
  <c r="M368" i="7"/>
  <c r="S6" i="86" l="1"/>
  <c r="P23" i="86"/>
  <c r="N67" i="7"/>
  <c r="N70" i="7" s="1"/>
  <c r="M90" i="80"/>
  <c r="M67" i="7"/>
  <c r="M70" i="7" s="1"/>
  <c r="M202" i="7" s="1"/>
  <c r="M212" i="7" s="1"/>
  <c r="M216" i="7" s="1"/>
  <c r="M332" i="7" s="1"/>
  <c r="L90" i="80"/>
  <c r="N200" i="7"/>
  <c r="N202" i="7" s="1"/>
  <c r="N212" i="7" s="1"/>
  <c r="N216" i="7" s="1"/>
  <c r="N332" i="7" s="1"/>
  <c r="M13" i="84"/>
  <c r="M14" i="84" s="1"/>
  <c r="P65" i="7"/>
  <c r="L13" i="84"/>
  <c r="L14" i="84" s="1"/>
  <c r="L61" i="84"/>
  <c r="L65" i="84" s="1"/>
  <c r="L43" i="80"/>
  <c r="L47" i="80" s="1"/>
  <c r="N37" i="80"/>
  <c r="N18" i="80"/>
  <c r="N28" i="80"/>
  <c r="N31" i="80"/>
  <c r="N15" i="80"/>
  <c r="O13" i="80"/>
  <c r="O14" i="80" s="1"/>
  <c r="O17" i="80" s="1"/>
  <c r="O30" i="80" s="1"/>
  <c r="O36" i="80" s="1"/>
  <c r="Q46" i="84"/>
  <c r="Q8" i="80"/>
  <c r="AZ294" i="7"/>
  <c r="Q10" i="80"/>
  <c r="H116" i="15"/>
  <c r="P198" i="7"/>
  <c r="O119" i="7"/>
  <c r="N368" i="7" l="1"/>
  <c r="L17" i="84"/>
  <c r="L48" i="84" s="1"/>
  <c r="L54" i="84" s="1"/>
  <c r="R53" i="86" s="1"/>
  <c r="M8" i="86"/>
  <c r="S23" i="86"/>
  <c r="T6" i="86"/>
  <c r="M17" i="84"/>
  <c r="M48" i="84" s="1"/>
  <c r="M54" i="84" s="1"/>
  <c r="T53" i="86" s="1"/>
  <c r="N8" i="86"/>
  <c r="N10" i="86" s="1"/>
  <c r="L121" i="80"/>
  <c r="P67" i="7"/>
  <c r="P70" i="7" s="1"/>
  <c r="O90" i="80"/>
  <c r="M121" i="80"/>
  <c r="O13" i="84"/>
  <c r="O14" i="84" s="1"/>
  <c r="M61" i="84"/>
  <c r="M65" i="84" s="1"/>
  <c r="M43" i="80"/>
  <c r="M47" i="80" s="1"/>
  <c r="Q28" i="80"/>
  <c r="Q15" i="80"/>
  <c r="BA294" i="7"/>
  <c r="O51" i="7"/>
  <c r="O198" i="7"/>
  <c r="O200" i="7" s="1"/>
  <c r="L104" i="84" l="1"/>
  <c r="N11" i="86"/>
  <c r="N28" i="86"/>
  <c r="T29" i="86"/>
  <c r="T23" i="86"/>
  <c r="M10" i="86"/>
  <c r="O8" i="86"/>
  <c r="O17" i="84"/>
  <c r="O48" i="84" s="1"/>
  <c r="O54" i="84" s="1"/>
  <c r="Q8" i="86"/>
  <c r="Q10" i="86" s="1"/>
  <c r="M104" i="84"/>
  <c r="O65" i="7"/>
  <c r="BB294" i="7"/>
  <c r="J116" i="15"/>
  <c r="I116" i="15"/>
  <c r="M260" i="7"/>
  <c r="O368" i="7"/>
  <c r="P119" i="7"/>
  <c r="P200" i="7" s="1"/>
  <c r="P202" i="7" s="1"/>
  <c r="P212" i="7" s="1"/>
  <c r="P216" i="7" s="1"/>
  <c r="O10" i="86" l="1"/>
  <c r="Q11" i="86"/>
  <c r="Q28" i="86"/>
  <c r="N29" i="86"/>
  <c r="N53" i="86"/>
  <c r="M11" i="86"/>
  <c r="M28" i="86"/>
  <c r="O67" i="7"/>
  <c r="O70" i="7" s="1"/>
  <c r="O202" i="7" s="1"/>
  <c r="O212" i="7" s="1"/>
  <c r="O216" i="7" s="1"/>
  <c r="O332" i="7" s="1"/>
  <c r="N90" i="80"/>
  <c r="Q90" i="80" s="1"/>
  <c r="N13" i="80"/>
  <c r="N14" i="80" s="1"/>
  <c r="N17" i="80" s="1"/>
  <c r="N30" i="80" s="1"/>
  <c r="N36" i="80" s="1"/>
  <c r="P332" i="7"/>
  <c r="O121" i="80"/>
  <c r="O104" i="84"/>
  <c r="N13" i="84"/>
  <c r="Q18" i="84"/>
  <c r="L67" i="84"/>
  <c r="L69" i="84" s="1"/>
  <c r="L105" i="84" s="1"/>
  <c r="L49" i="80"/>
  <c r="L51" i="80" s="1"/>
  <c r="L122" i="80" s="1"/>
  <c r="N61" i="84"/>
  <c r="N65" i="84" s="1"/>
  <c r="N43" i="80"/>
  <c r="N47" i="80" s="1"/>
  <c r="BC294" i="7"/>
  <c r="K116" i="15"/>
  <c r="N260" i="7"/>
  <c r="P368" i="7"/>
  <c r="Q368" i="7"/>
  <c r="M267" i="7"/>
  <c r="Q13" i="80" l="1"/>
  <c r="Q14" i="80" s="1"/>
  <c r="Q17" i="80" s="1"/>
  <c r="Q30" i="80" s="1"/>
  <c r="N121" i="80"/>
  <c r="M29" i="86"/>
  <c r="M53" i="86"/>
  <c r="Q29" i="86"/>
  <c r="Q53" i="86"/>
  <c r="O11" i="86"/>
  <c r="O28" i="86"/>
  <c r="O29" i="86" s="1"/>
  <c r="N14" i="84"/>
  <c r="Q13" i="84"/>
  <c r="Q14" i="84" s="1"/>
  <c r="Q17" i="84" s="1"/>
  <c r="Q48" i="84" s="1"/>
  <c r="Q54" i="84" s="1"/>
  <c r="Q36" i="80"/>
  <c r="Q31" i="80"/>
  <c r="Q49" i="84"/>
  <c r="M67" i="84"/>
  <c r="M69" i="84" s="1"/>
  <c r="M105" i="84" s="1"/>
  <c r="M49" i="80"/>
  <c r="M51" i="80" s="1"/>
  <c r="M122" i="80" s="1"/>
  <c r="O61" i="84"/>
  <c r="O65" i="84" s="1"/>
  <c r="O43" i="80"/>
  <c r="O47" i="80" s="1"/>
  <c r="BD294" i="7"/>
  <c r="M116" i="15"/>
  <c r="L116" i="15"/>
  <c r="N267" i="7"/>
  <c r="N17" i="84" l="1"/>
  <c r="N48" i="84" s="1"/>
  <c r="N54" i="84" s="1"/>
  <c r="N104" i="84" s="1"/>
  <c r="P8" i="86"/>
  <c r="Q55" i="84"/>
  <c r="Q37" i="80"/>
  <c r="BE294" i="7"/>
  <c r="M286" i="7"/>
  <c r="Q18" i="80"/>
  <c r="U119" i="7"/>
  <c r="N116" i="15"/>
  <c r="T119" i="7"/>
  <c r="M277" i="7"/>
  <c r="N286" i="7"/>
  <c r="O260" i="7"/>
  <c r="S8" i="86" l="1"/>
  <c r="P10" i="86"/>
  <c r="N67" i="84"/>
  <c r="N69" i="84" s="1"/>
  <c r="N105" i="84" s="1"/>
  <c r="N49" i="80"/>
  <c r="N51" i="80" s="1"/>
  <c r="N122" i="80" s="1"/>
  <c r="L85" i="84"/>
  <c r="L87" i="84" s="1"/>
  <c r="L93" i="84" s="1"/>
  <c r="L95" i="84" s="1"/>
  <c r="L107" i="84" s="1"/>
  <c r="L67" i="80"/>
  <c r="L69" i="80" s="1"/>
  <c r="L75" i="80" s="1"/>
  <c r="L106" i="80" s="1"/>
  <c r="M85" i="84"/>
  <c r="M87" i="84" s="1"/>
  <c r="M93" i="84" s="1"/>
  <c r="M67" i="80"/>
  <c r="M69" i="80" s="1"/>
  <c r="M75" i="80" s="1"/>
  <c r="M298" i="7"/>
  <c r="M323" i="7" s="1"/>
  <c r="M325" i="7" s="1"/>
  <c r="BF294" i="7"/>
  <c r="O116" i="15"/>
  <c r="P260" i="7"/>
  <c r="N277" i="7"/>
  <c r="P286" i="7"/>
  <c r="M279" i="7"/>
  <c r="W119" i="7"/>
  <c r="V119" i="7"/>
  <c r="O267" i="7"/>
  <c r="N298" i="7"/>
  <c r="P28" i="86" l="1"/>
  <c r="P11" i="86"/>
  <c r="S10" i="86"/>
  <c r="T8" i="86"/>
  <c r="T10" i="86" s="1"/>
  <c r="T11" i="86" s="1"/>
  <c r="L106" i="84"/>
  <c r="L123" i="80"/>
  <c r="M106" i="80"/>
  <c r="M107" i="80" s="1"/>
  <c r="N31" i="86" s="1"/>
  <c r="N34" i="86" s="1"/>
  <c r="L77" i="80"/>
  <c r="L124" i="80" s="1"/>
  <c r="O67" i="84"/>
  <c r="O69" i="84" s="1"/>
  <c r="O105" i="84" s="1"/>
  <c r="O49" i="80"/>
  <c r="O51" i="80" s="1"/>
  <c r="O122" i="80" s="1"/>
  <c r="O85" i="84"/>
  <c r="O87" i="84" s="1"/>
  <c r="O93" i="84" s="1"/>
  <c r="O67" i="80"/>
  <c r="O69" i="80" s="1"/>
  <c r="O75" i="80" s="1"/>
  <c r="M83" i="84"/>
  <c r="M95" i="84" s="1"/>
  <c r="M107" i="84" s="1"/>
  <c r="BG294" i="7"/>
  <c r="P116" i="15"/>
  <c r="X119" i="7"/>
  <c r="P298" i="7"/>
  <c r="N284" i="7"/>
  <c r="M65" i="80" s="1"/>
  <c r="M77" i="80" s="1"/>
  <c r="N323" i="7"/>
  <c r="N279" i="7"/>
  <c r="P267" i="7"/>
  <c r="S11" i="86" l="1"/>
  <c r="S28" i="86"/>
  <c r="S29" i="86" s="1"/>
  <c r="P29" i="86"/>
  <c r="P53" i="86"/>
  <c r="M106" i="84"/>
  <c r="M123" i="80"/>
  <c r="M109" i="80"/>
  <c r="M115" i="80"/>
  <c r="M98" i="84" s="1"/>
  <c r="O106" i="80"/>
  <c r="O107" i="80" s="1"/>
  <c r="Q31" i="86" s="1"/>
  <c r="Q34" i="86" s="1"/>
  <c r="L107" i="80"/>
  <c r="M31" i="86" s="1"/>
  <c r="M124" i="80"/>
  <c r="N83" i="84"/>
  <c r="BH294" i="7"/>
  <c r="O286" i="7"/>
  <c r="Q116" i="15"/>
  <c r="N325" i="7"/>
  <c r="Y119" i="7"/>
  <c r="M238" i="7"/>
  <c r="M250" i="7" s="1"/>
  <c r="M280" i="7" s="1"/>
  <c r="M333" i="7" s="1"/>
  <c r="M334" i="7"/>
  <c r="O277" i="7"/>
  <c r="P323" i="7"/>
  <c r="M34" i="86" l="1"/>
  <c r="O31" i="86"/>
  <c r="O109" i="80"/>
  <c r="O115" i="80"/>
  <c r="O98" i="84" s="1"/>
  <c r="L109" i="80"/>
  <c r="L111" i="80" s="1"/>
  <c r="L115" i="80"/>
  <c r="N85" i="84"/>
  <c r="N87" i="84" s="1"/>
  <c r="N93" i="84" s="1"/>
  <c r="N95" i="84" s="1"/>
  <c r="N107" i="84" s="1"/>
  <c r="N67" i="80"/>
  <c r="N69" i="80" s="1"/>
  <c r="N75" i="80" s="1"/>
  <c r="N106" i="80" s="1"/>
  <c r="BI294" i="7"/>
  <c r="O298" i="7"/>
  <c r="O323" i="7" s="1"/>
  <c r="R116" i="15"/>
  <c r="M3" i="7"/>
  <c r="P277" i="7"/>
  <c r="O279" i="7"/>
  <c r="O284" i="7"/>
  <c r="N65" i="80" s="1"/>
  <c r="Z119" i="7"/>
  <c r="L114" i="80" l="1"/>
  <c r="M36" i="86"/>
  <c r="M54" i="86" s="1"/>
  <c r="O34" i="86"/>
  <c r="N106" i="84"/>
  <c r="N123" i="80"/>
  <c r="L98" i="84"/>
  <c r="Q67" i="80"/>
  <c r="Q69" i="80" s="1"/>
  <c r="Q75" i="80" s="1"/>
  <c r="Q77" i="80" s="1"/>
  <c r="Q124" i="80" s="1"/>
  <c r="N107" i="80"/>
  <c r="P31" i="86" s="1"/>
  <c r="Q106" i="80"/>
  <c r="Q107" i="80" s="1"/>
  <c r="M82" i="80"/>
  <c r="M111" i="80" s="1"/>
  <c r="L125" i="80"/>
  <c r="Q85" i="84"/>
  <c r="Q87" i="84" s="1"/>
  <c r="Q93" i="84" s="1"/>
  <c r="Q95" i="84" s="1"/>
  <c r="N77" i="80"/>
  <c r="O83" i="84"/>
  <c r="O95" i="84" s="1"/>
  <c r="O107" i="84" s="1"/>
  <c r="BJ294" i="7"/>
  <c r="S116" i="15"/>
  <c r="P279" i="7"/>
  <c r="AA119" i="7"/>
  <c r="O325" i="7"/>
  <c r="N334" i="7"/>
  <c r="N238" i="7"/>
  <c r="M114" i="80" l="1"/>
  <c r="N36" i="86"/>
  <c r="S31" i="86"/>
  <c r="P34" i="86"/>
  <c r="O106" i="84"/>
  <c r="O123" i="80"/>
  <c r="R83" i="84"/>
  <c r="AD83" i="84" s="1"/>
  <c r="Q107" i="84"/>
  <c r="N109" i="80"/>
  <c r="Q109" i="80" s="1"/>
  <c r="Q111" i="80" s="1"/>
  <c r="R82" i="80" s="1"/>
  <c r="AD82" i="80" s="1"/>
  <c r="N115" i="80"/>
  <c r="N82" i="80"/>
  <c r="M125" i="80"/>
  <c r="N124" i="80"/>
  <c r="P83" i="84"/>
  <c r="P95" i="84" s="1"/>
  <c r="P107" i="84" s="1"/>
  <c r="BK294" i="7"/>
  <c r="T116" i="15"/>
  <c r="P284" i="7"/>
  <c r="AB119" i="7"/>
  <c r="N250" i="7"/>
  <c r="N280" i="7" s="1"/>
  <c r="N333" i="7" s="1"/>
  <c r="N3" i="7" s="1"/>
  <c r="N111" i="80" l="1"/>
  <c r="S34" i="86"/>
  <c r="T31" i="86"/>
  <c r="T34" i="86" s="1"/>
  <c r="N125" i="80"/>
  <c r="P36" i="86"/>
  <c r="P54" i="86" s="1"/>
  <c r="N54" i="86"/>
  <c r="O36" i="86"/>
  <c r="Q125" i="80"/>
  <c r="O82" i="80"/>
  <c r="O111" i="80" s="1"/>
  <c r="Q36" i="86" s="1"/>
  <c r="Q54" i="86" s="1"/>
  <c r="N114" i="80"/>
  <c r="N98" i="84"/>
  <c r="Q99" i="84" s="1"/>
  <c r="Q116" i="80"/>
  <c r="P325" i="7"/>
  <c r="Q284" i="7" s="1"/>
  <c r="O65" i="80"/>
  <c r="O77" i="80" s="1"/>
  <c r="BL294" i="7"/>
  <c r="U116" i="15"/>
  <c r="AC119" i="7"/>
  <c r="T76" i="84"/>
  <c r="O334" i="7"/>
  <c r="O238" i="7"/>
  <c r="O250" i="7" s="1"/>
  <c r="O280" i="7" s="1"/>
  <c r="O333" i="7" s="1"/>
  <c r="P82" i="80" l="1"/>
  <c r="P111" i="80" s="1"/>
  <c r="O114" i="80"/>
  <c r="O125" i="80"/>
  <c r="O124" i="80"/>
  <c r="T58" i="80"/>
  <c r="Q325" i="7"/>
  <c r="R284" i="7" s="1"/>
  <c r="P65" i="80"/>
  <c r="P77" i="80" s="1"/>
  <c r="V116" i="15"/>
  <c r="U76" i="84"/>
  <c r="P238" i="7"/>
  <c r="P250" i="7" s="1"/>
  <c r="P280" i="7" s="1"/>
  <c r="P333" i="7" s="1"/>
  <c r="P334" i="7"/>
  <c r="AD119" i="7"/>
  <c r="O3" i="7"/>
  <c r="P114" i="80" l="1"/>
  <c r="R36" i="86"/>
  <c r="P125" i="80"/>
  <c r="P124" i="80"/>
  <c r="BM294" i="7"/>
  <c r="R65" i="80"/>
  <c r="U58" i="80"/>
  <c r="W116" i="15"/>
  <c r="P3" i="7"/>
  <c r="Q334" i="7"/>
  <c r="V76" i="84"/>
  <c r="AE119" i="7"/>
  <c r="S36" i="86" l="1"/>
  <c r="T36" i="86" s="1"/>
  <c r="T54" i="86" s="1"/>
  <c r="R54" i="86"/>
  <c r="BN294" i="7"/>
  <c r="V58" i="80"/>
  <c r="AD65" i="80"/>
  <c r="X116" i="15"/>
  <c r="AF119" i="7"/>
  <c r="W76" i="84"/>
  <c r="Q333" i="7"/>
  <c r="Q3" i="7" s="1"/>
  <c r="BO294" i="7" l="1"/>
  <c r="W58" i="80"/>
  <c r="Y116" i="15"/>
  <c r="AG119" i="7"/>
  <c r="X76" i="84"/>
  <c r="BP294" i="7" l="1"/>
  <c r="X58" i="80"/>
  <c r="Z116" i="15"/>
  <c r="Y76" i="84"/>
  <c r="AH119" i="7"/>
  <c r="BQ294" i="7" l="1"/>
  <c r="Y58" i="80"/>
  <c r="AA116" i="15"/>
  <c r="AI119" i="7"/>
  <c r="Z76" i="84"/>
  <c r="BR294" i="7" l="1"/>
  <c r="Z58" i="80"/>
  <c r="AB116" i="15"/>
  <c r="AJ119" i="7"/>
  <c r="AA76" i="84"/>
  <c r="BS294" i="7" l="1"/>
  <c r="AA58" i="80"/>
  <c r="AC116" i="15"/>
  <c r="AK119" i="7"/>
  <c r="AB76" i="84"/>
  <c r="BT294" i="7" l="1"/>
  <c r="AB58" i="80"/>
  <c r="AD116" i="15"/>
  <c r="AL119" i="7"/>
  <c r="AC76" i="84"/>
  <c r="BU294" i="7" l="1"/>
  <c r="AC58" i="80"/>
  <c r="AD58" i="80" s="1"/>
  <c r="AD76" i="84"/>
  <c r="AE116" i="15"/>
  <c r="AM119" i="7"/>
  <c r="BV294" i="7" l="1"/>
  <c r="AF116" i="15"/>
  <c r="AN119" i="7"/>
  <c r="BW294" i="7" l="1"/>
  <c r="AG116" i="15"/>
  <c r="AO119" i="7"/>
  <c r="BY294" i="7" l="1"/>
  <c r="BX294" i="7"/>
  <c r="AH116" i="15"/>
  <c r="AI116" i="15" l="1"/>
  <c r="AJ116" i="15" l="1"/>
  <c r="AK116" i="15" l="1"/>
  <c r="AL116" i="15" l="1"/>
  <c r="AM116" i="15" l="1"/>
  <c r="AN116" i="15" l="1"/>
  <c r="AO116" i="15" l="1"/>
  <c r="AP116" i="15" l="1"/>
  <c r="AQ116" i="15" l="1"/>
  <c r="AR116" i="15" l="1"/>
  <c r="AS116" i="15" l="1"/>
  <c r="AT116" i="15" l="1"/>
  <c r="AU116" i="15" l="1"/>
  <c r="AV116" i="15" l="1"/>
  <c r="AW116" i="15" l="1"/>
  <c r="AX116" i="15" l="1"/>
  <c r="AY116" i="15" l="1"/>
  <c r="AZ116" i="15" l="1"/>
  <c r="BA116" i="15" l="1"/>
  <c r="BB116" i="15" l="1"/>
  <c r="AD100" i="6" l="1"/>
  <c r="AG107" i="6" s="1"/>
  <c r="AV100" i="6"/>
  <c r="AY107" i="6" s="1"/>
  <c r="AZ100" i="6"/>
  <c r="BC107" i="6" s="1"/>
  <c r="AU100" i="6"/>
  <c r="AX107" i="6" s="1"/>
  <c r="AY100" i="6"/>
  <c r="BB107" i="6" s="1"/>
  <c r="AW100" i="6"/>
  <c r="AZ107" i="6" s="1"/>
  <c r="U100" i="6"/>
  <c r="X107" i="6" s="1"/>
  <c r="BX45" i="22"/>
  <c r="BY45" i="22"/>
  <c r="BZ35" i="22"/>
  <c r="BV45" i="22"/>
  <c r="BW35" i="22"/>
  <c r="N35" i="22"/>
  <c r="R76" i="7" s="1"/>
  <c r="N45" i="22"/>
  <c r="U40" i="86" l="1"/>
  <c r="U43" i="86" s="1"/>
  <c r="O54" i="22"/>
  <c r="R74" i="7"/>
  <c r="R81" i="7" s="1"/>
  <c r="R79" i="7"/>
  <c r="R78" i="7"/>
  <c r="CD76" i="7" a="1"/>
  <c r="CD76" i="7" s="1"/>
  <c r="BZ76" i="7" a="1"/>
  <c r="BZ76" i="7" s="1"/>
  <c r="CA76" i="7" a="1"/>
  <c r="CA76" i="7" s="1"/>
  <c r="CC76" i="7" a="1"/>
  <c r="CC76" i="7" s="1"/>
  <c r="CB76" i="7" a="1"/>
  <c r="CB76" i="7" s="1"/>
  <c r="CE76" i="7" a="1"/>
  <c r="CE76" i="7" s="1"/>
  <c r="N54" i="22"/>
  <c r="J40" i="21"/>
  <c r="J46" i="21"/>
  <c r="K46" i="21"/>
  <c r="K68" i="21" s="1"/>
  <c r="S305" i="7" s="1"/>
  <c r="K40" i="21"/>
  <c r="BO344" i="7"/>
  <c r="BO343" i="7"/>
  <c r="BO341" i="7"/>
  <c r="BF68" i="21"/>
  <c r="BN305" i="7" s="1"/>
  <c r="BR341" i="7"/>
  <c r="BR344" i="7"/>
  <c r="BR343" i="7"/>
  <c r="BY50" i="22"/>
  <c r="BI68" i="21"/>
  <c r="BQ305" i="7" s="1"/>
  <c r="BX50" i="22"/>
  <c r="BY35" i="22"/>
  <c r="BX35" i="22"/>
  <c r="N50" i="22"/>
  <c r="BV54" i="22" a="1"/>
  <c r="BV54" i="22" s="1"/>
  <c r="BX34" i="22"/>
  <c r="BZ34" i="22"/>
  <c r="BZ40" i="22" s="1"/>
  <c r="BV34" i="22"/>
  <c r="BW34" i="22"/>
  <c r="BW40" i="22" s="1"/>
  <c r="N34" i="22"/>
  <c r="G96" i="15" s="1"/>
  <c r="BV50" i="22"/>
  <c r="EM35" i="22"/>
  <c r="BQ342" i="7" s="1"/>
  <c r="CB35" i="22"/>
  <c r="R77" i="7" s="1"/>
  <c r="BZ45" i="22"/>
  <c r="BV35" i="22"/>
  <c r="BW45" i="22"/>
  <c r="R339" i="7" l="1"/>
  <c r="R86" i="7"/>
  <c r="R85" i="7"/>
  <c r="S86" i="7"/>
  <c r="S351" i="7" s="1"/>
  <c r="S97" i="80" s="1"/>
  <c r="S85" i="7"/>
  <c r="R220" i="7"/>
  <c r="R225" i="7" s="1"/>
  <c r="R83" i="7"/>
  <c r="R82" i="7"/>
  <c r="R84" i="7"/>
  <c r="R80" i="7"/>
  <c r="R20" i="80" s="1"/>
  <c r="AD20" i="80" s="1"/>
  <c r="U55" i="86"/>
  <c r="R32" i="7"/>
  <c r="BZ32" i="7" s="1" a="1"/>
  <c r="BZ32" i="7" s="1"/>
  <c r="BS96" i="15" a="1"/>
  <c r="BS96" i="15" s="1"/>
  <c r="BR96" i="15" a="1"/>
  <c r="BR96" i="15" s="1"/>
  <c r="BQ96" i="15" a="1"/>
  <c r="BQ96" i="15" s="1"/>
  <c r="BP96" i="15" a="1"/>
  <c r="BP96" i="15" s="1"/>
  <c r="BO96" i="15" a="1"/>
  <c r="BO96" i="15" s="1"/>
  <c r="CC77" i="7" a="1"/>
  <c r="CC77" i="7" s="1"/>
  <c r="CE77" i="7" a="1"/>
  <c r="CE77" i="7" s="1"/>
  <c r="CA77" i="7" a="1"/>
  <c r="CA77" i="7" s="1"/>
  <c r="BZ77" i="7" a="1"/>
  <c r="BZ77" i="7" s="1"/>
  <c r="CD77" i="7" a="1"/>
  <c r="CD77" i="7" s="1"/>
  <c r="CB77" i="7" a="1"/>
  <c r="CB77" i="7" s="1"/>
  <c r="CD78" i="7" a="1"/>
  <c r="CD78" i="7" s="1"/>
  <c r="CB78" i="7" a="1"/>
  <c r="CB78" i="7" s="1"/>
  <c r="CE78" i="7" a="1"/>
  <c r="CE78" i="7" s="1"/>
  <c r="CA78" i="7" a="1"/>
  <c r="CA78" i="7" s="1"/>
  <c r="CC78" i="7" a="1"/>
  <c r="CC78" i="7" s="1"/>
  <c r="BZ78" i="7" a="1"/>
  <c r="BZ78" i="7" s="1"/>
  <c r="CE32" i="7" a="1"/>
  <c r="CE32" i="7" s="1"/>
  <c r="CC79" i="7" a="1"/>
  <c r="CC79" i="7" s="1"/>
  <c r="CD79" i="7" a="1"/>
  <c r="CD79" i="7" s="1"/>
  <c r="CB79" i="7" a="1"/>
  <c r="CB79" i="7" s="1"/>
  <c r="BZ79" i="7" a="1"/>
  <c r="BZ79" i="7" s="1"/>
  <c r="CE79" i="7" a="1"/>
  <c r="CE79" i="7" s="1"/>
  <c r="CA79" i="7" a="1"/>
  <c r="CA79" i="7" s="1"/>
  <c r="BV46" i="21" a="1"/>
  <c r="BV46" i="21" s="1"/>
  <c r="BU46" i="21" a="1"/>
  <c r="BU46" i="21" s="1"/>
  <c r="BR46" i="21" a="1"/>
  <c r="BR46" i="21" s="1"/>
  <c r="BT46" i="21" a="1"/>
  <c r="BT46" i="21" s="1"/>
  <c r="BS46" i="21" a="1"/>
  <c r="BS46" i="21" s="1"/>
  <c r="BU40" i="21" a="1"/>
  <c r="BU40" i="21" s="1"/>
  <c r="BT40" i="21" a="1"/>
  <c r="BT40" i="21" s="1"/>
  <c r="BR40" i="21" a="1"/>
  <c r="BR40" i="21" s="1"/>
  <c r="BV40" i="21" a="1"/>
  <c r="BV40" i="21" s="1"/>
  <c r="BS40" i="21" a="1"/>
  <c r="BS40" i="21" s="1"/>
  <c r="G98" i="15"/>
  <c r="G99" i="15"/>
  <c r="BX54" i="22" a="1"/>
  <c r="BX54" i="22" s="1"/>
  <c r="BX59" i="22" s="1"/>
  <c r="BY54" i="22" a="1"/>
  <c r="BY54" i="22" s="1"/>
  <c r="BY59" i="22" s="1"/>
  <c r="BZ54" i="22" a="1"/>
  <c r="BZ54" i="22" s="1"/>
  <c r="BZ59" i="22" s="1"/>
  <c r="BW54" i="22" a="1"/>
  <c r="BW54" i="22" s="1"/>
  <c r="BW59" i="22" s="1"/>
  <c r="J68" i="21"/>
  <c r="BP341" i="7"/>
  <c r="BP343" i="7"/>
  <c r="BP344" i="7"/>
  <c r="BQ341" i="7"/>
  <c r="BQ343" i="7"/>
  <c r="BQ344" i="7"/>
  <c r="BI58" i="21"/>
  <c r="BI63" i="21" s="1"/>
  <c r="BI67" i="21"/>
  <c r="BW50" i="22"/>
  <c r="BG68" i="21"/>
  <c r="BO305" i="7" s="1"/>
  <c r="BP339" i="7"/>
  <c r="BP345" i="7"/>
  <c r="BF58" i="21"/>
  <c r="BF63" i="21" s="1"/>
  <c r="BF67" i="21"/>
  <c r="BN339" i="7"/>
  <c r="BN341" i="7"/>
  <c r="BH68" i="21"/>
  <c r="BP305" i="7" s="1"/>
  <c r="BZ50" i="22"/>
  <c r="BK68" i="21"/>
  <c r="BS305" i="7" s="1"/>
  <c r="BJ68" i="21"/>
  <c r="BR305" i="7" s="1"/>
  <c r="BQ339" i="7"/>
  <c r="BQ345" i="7"/>
  <c r="R341" i="7"/>
  <c r="BX40" i="22"/>
  <c r="K58" i="21"/>
  <c r="K67" i="21"/>
  <c r="S304" i="7" s="1"/>
  <c r="S104" i="80" s="1"/>
  <c r="J58" i="21"/>
  <c r="J67" i="21"/>
  <c r="BX29" i="22"/>
  <c r="BW29" i="22"/>
  <c r="BW41" i="22" s="1"/>
  <c r="BV40" i="22"/>
  <c r="BV29" i="22"/>
  <c r="EN35" i="22"/>
  <c r="BV59" i="22"/>
  <c r="N59" i="22"/>
  <c r="EL35" i="22"/>
  <c r="BP342" i="7" s="1"/>
  <c r="BY29" i="22"/>
  <c r="BY34" i="22"/>
  <c r="BY40" i="22" s="1"/>
  <c r="R345" i="7"/>
  <c r="K51" i="21"/>
  <c r="K53" i="21" s="1"/>
  <c r="EK35" i="22"/>
  <c r="R343" i="7"/>
  <c r="R344" i="7"/>
  <c r="EJ34" i="22"/>
  <c r="CB34" i="22"/>
  <c r="G97" i="15" s="1"/>
  <c r="EN34" i="22"/>
  <c r="EK34" i="22"/>
  <c r="EL34" i="22"/>
  <c r="BZ29" i="22"/>
  <c r="BZ41" i="22" s="1"/>
  <c r="J51" i="21"/>
  <c r="J53" i="21" s="1"/>
  <c r="BX40" i="21"/>
  <c r="R342" i="7"/>
  <c r="EJ35" i="22"/>
  <c r="N40" i="22"/>
  <c r="N41" i="22" s="1"/>
  <c r="O59" i="22"/>
  <c r="BX46" i="21"/>
  <c r="S350" i="7" l="1"/>
  <c r="R350" i="7"/>
  <c r="R96" i="80" s="1"/>
  <c r="CE85" i="7" a="1"/>
  <c r="CE85" i="7" s="1"/>
  <c r="CE350" i="7" s="1"/>
  <c r="CB85" i="7" a="1"/>
  <c r="CB85" i="7" s="1"/>
  <c r="CB350" i="7" s="1"/>
  <c r="CA85" i="7" a="1"/>
  <c r="CA85" i="7" s="1"/>
  <c r="CA350" i="7" s="1"/>
  <c r="BZ85" i="7" a="1"/>
  <c r="BZ85" i="7" s="1"/>
  <c r="BZ350" i="7" s="1"/>
  <c r="CD85" i="7" a="1"/>
  <c r="CD85" i="7" s="1"/>
  <c r="CD350" i="7" s="1"/>
  <c r="CC85" i="7" a="1"/>
  <c r="CC85" i="7" s="1"/>
  <c r="CC350" i="7" s="1"/>
  <c r="R351" i="7"/>
  <c r="R97" i="80" s="1"/>
  <c r="AD97" i="80" s="1"/>
  <c r="CD86" i="7" a="1"/>
  <c r="CD86" i="7" s="1"/>
  <c r="CD351" i="7" s="1"/>
  <c r="CE86" i="7" a="1"/>
  <c r="CE86" i="7" s="1"/>
  <c r="CE351" i="7" s="1"/>
  <c r="CC86" i="7" a="1"/>
  <c r="CC86" i="7" s="1"/>
  <c r="CC351" i="7" s="1"/>
  <c r="BZ86" i="7" a="1"/>
  <c r="BZ86" i="7" s="1"/>
  <c r="BZ351" i="7" s="1"/>
  <c r="CB86" i="7" a="1"/>
  <c r="CB86" i="7" s="1"/>
  <c r="CB351" i="7" s="1"/>
  <c r="CA86" i="7" a="1"/>
  <c r="CA86" i="7" s="1"/>
  <c r="CA351" i="7" s="1"/>
  <c r="CE80" i="7" a="1"/>
  <c r="CE80" i="7" s="1"/>
  <c r="CE345" i="7" s="1"/>
  <c r="CB80" i="7" a="1"/>
  <c r="CB80" i="7" s="1"/>
  <c r="CA80" i="7" a="1"/>
  <c r="CA80" i="7" s="1"/>
  <c r="CC80" i="7" a="1"/>
  <c r="CC80" i="7" s="1"/>
  <c r="BZ80" i="7" a="1"/>
  <c r="BZ80" i="7" s="1"/>
  <c r="R21" i="84"/>
  <c r="U14" i="86" s="1"/>
  <c r="X14" i="86" s="1"/>
  <c r="CD80" i="7" a="1"/>
  <c r="CD80" i="7" s="1"/>
  <c r="CC32" i="7" a="1"/>
  <c r="CC32" i="7" s="1"/>
  <c r="CD32" i="7" a="1"/>
  <c r="CD32" i="7" s="1"/>
  <c r="CB32" i="7" a="1"/>
  <c r="CB32" i="7" s="1"/>
  <c r="CA32" i="7" a="1"/>
  <c r="CA32" i="7" s="1"/>
  <c r="R22" i="80"/>
  <c r="AD22" i="80" s="1"/>
  <c r="CH21" i="80" s="1"/>
  <c r="R349" i="7"/>
  <c r="R95" i="80" s="1"/>
  <c r="AD95" i="80" s="1"/>
  <c r="CB84" i="7" a="1"/>
  <c r="CB84" i="7" s="1"/>
  <c r="CB349" i="7" s="1"/>
  <c r="CE84" i="7" a="1"/>
  <c r="CE84" i="7" s="1"/>
  <c r="CE349" i="7" s="1"/>
  <c r="CD84" i="7" a="1"/>
  <c r="CD84" i="7" s="1"/>
  <c r="CD349" i="7" s="1"/>
  <c r="CC84" i="7" a="1"/>
  <c r="CC84" i="7" s="1"/>
  <c r="CC349" i="7" s="1"/>
  <c r="BZ84" i="7" a="1"/>
  <c r="BZ84" i="7" s="1"/>
  <c r="BZ349" i="7" s="1"/>
  <c r="CA84" i="7" a="1"/>
  <c r="CA84" i="7" s="1"/>
  <c r="CA349" i="7" s="1"/>
  <c r="R346" i="7"/>
  <c r="BZ81" i="7" a="1"/>
  <c r="BZ81" i="7" s="1"/>
  <c r="BZ346" i="7" s="1"/>
  <c r="CD81" i="7" a="1"/>
  <c r="CD81" i="7" s="1"/>
  <c r="CD346" i="7" s="1"/>
  <c r="CE81" i="7" a="1"/>
  <c r="CE81" i="7" s="1"/>
  <c r="CE346" i="7" s="1"/>
  <c r="CB81" i="7" a="1"/>
  <c r="CB81" i="7" s="1"/>
  <c r="CB346" i="7" s="1"/>
  <c r="CA81" i="7" a="1"/>
  <c r="CA81" i="7" s="1"/>
  <c r="CA346" i="7" s="1"/>
  <c r="CC81" i="7" a="1"/>
  <c r="CC81" i="7" s="1"/>
  <c r="CC346" i="7" s="1"/>
  <c r="R21" i="80"/>
  <c r="AD21" i="80" s="1"/>
  <c r="CH20" i="80" s="1"/>
  <c r="R347" i="7"/>
  <c r="R93" i="80" s="1"/>
  <c r="AD93" i="80" s="1"/>
  <c r="CE82" i="7" a="1"/>
  <c r="CE82" i="7" s="1"/>
  <c r="CE347" i="7" s="1"/>
  <c r="BZ82" i="7" a="1"/>
  <c r="BZ82" i="7" s="1"/>
  <c r="BZ347" i="7" s="1"/>
  <c r="CB82" i="7" a="1"/>
  <c r="CB82" i="7" s="1"/>
  <c r="CB347" i="7" s="1"/>
  <c r="CA82" i="7" a="1"/>
  <c r="CA82" i="7" s="1"/>
  <c r="CA347" i="7" s="1"/>
  <c r="CD82" i="7" a="1"/>
  <c r="CD82" i="7" s="1"/>
  <c r="CD347" i="7" s="1"/>
  <c r="CC82" i="7" a="1"/>
  <c r="CC82" i="7" s="1"/>
  <c r="CC347" i="7" s="1"/>
  <c r="R348" i="7"/>
  <c r="R94" i="80" s="1"/>
  <c r="AD94" i="80" s="1"/>
  <c r="CB83" i="7" a="1"/>
  <c r="CB83" i="7" s="1"/>
  <c r="CB348" i="7" s="1"/>
  <c r="CC83" i="7" a="1"/>
  <c r="CC83" i="7" s="1"/>
  <c r="CC348" i="7" s="1"/>
  <c r="CD83" i="7" a="1"/>
  <c r="CD83" i="7" s="1"/>
  <c r="CD348" i="7" s="1"/>
  <c r="CA83" i="7" a="1"/>
  <c r="CA83" i="7" s="1"/>
  <c r="CA348" i="7" s="1"/>
  <c r="CE83" i="7" a="1"/>
  <c r="CE83" i="7" s="1"/>
  <c r="CE348" i="7" s="1"/>
  <c r="BZ83" i="7" a="1"/>
  <c r="BZ83" i="7" s="1"/>
  <c r="BZ348" i="7" s="1"/>
  <c r="BV51" i="21"/>
  <c r="BV53" i="21" s="1"/>
  <c r="BS51" i="21"/>
  <c r="R304" i="7"/>
  <c r="R243" i="7"/>
  <c r="S243" i="7" s="1"/>
  <c r="T243" i="7" s="1"/>
  <c r="U243" i="7" s="1"/>
  <c r="V243" i="7" s="1"/>
  <c r="W243" i="7" s="1"/>
  <c r="X243" i="7" s="1"/>
  <c r="Y243" i="7" s="1"/>
  <c r="Z243" i="7" s="1"/>
  <c r="AA243" i="7" s="1"/>
  <c r="AB243" i="7" s="1"/>
  <c r="AC243" i="7" s="1"/>
  <c r="AD243" i="7" s="1"/>
  <c r="AE243" i="7" s="1"/>
  <c r="AF243" i="7" s="1"/>
  <c r="AG243" i="7" s="1"/>
  <c r="AH243" i="7" s="1"/>
  <c r="AI243" i="7" s="1"/>
  <c r="AJ243" i="7" s="1"/>
  <c r="AK243" i="7" s="1"/>
  <c r="AL243" i="7" s="1"/>
  <c r="AM243" i="7" s="1"/>
  <c r="AN243" i="7" s="1"/>
  <c r="AO243" i="7" s="1"/>
  <c r="AP243" i="7" s="1"/>
  <c r="AQ243" i="7" s="1"/>
  <c r="AR243" i="7" s="1"/>
  <c r="AS243" i="7" s="1"/>
  <c r="AT243" i="7" s="1"/>
  <c r="AU243" i="7" s="1"/>
  <c r="AV243" i="7" s="1"/>
  <c r="AW243" i="7" s="1"/>
  <c r="AX243" i="7" s="1"/>
  <c r="AY243" i="7" s="1"/>
  <c r="AZ243" i="7" s="1"/>
  <c r="BA243" i="7" s="1"/>
  <c r="BB243" i="7" s="1"/>
  <c r="BC243" i="7" s="1"/>
  <c r="BD243" i="7" s="1"/>
  <c r="BE243" i="7" s="1"/>
  <c r="BF243" i="7" s="1"/>
  <c r="BG243" i="7" s="1"/>
  <c r="BH243" i="7" s="1"/>
  <c r="BI243" i="7" s="1"/>
  <c r="BJ243" i="7" s="1"/>
  <c r="BK243" i="7" s="1"/>
  <c r="BL243" i="7" s="1"/>
  <c r="BM243" i="7" s="1"/>
  <c r="BN243" i="7" s="1"/>
  <c r="BI75" i="21"/>
  <c r="BI76" i="21" s="1"/>
  <c r="BQ304" i="7"/>
  <c r="BU104" i="80" s="1"/>
  <c r="R305" i="7"/>
  <c r="R244" i="7"/>
  <c r="S244" i="7" s="1"/>
  <c r="T244" i="7" s="1"/>
  <c r="U244" i="7" s="1"/>
  <c r="V244" i="7" s="1"/>
  <c r="W244" i="7" s="1"/>
  <c r="X244" i="7" s="1"/>
  <c r="Y244" i="7" s="1"/>
  <c r="Z244" i="7" s="1"/>
  <c r="AA244" i="7" s="1"/>
  <c r="AB244" i="7" s="1"/>
  <c r="AC244" i="7" s="1"/>
  <c r="AD244" i="7" s="1"/>
  <c r="AE244" i="7" s="1"/>
  <c r="AF244" i="7" s="1"/>
  <c r="AG244" i="7" s="1"/>
  <c r="AH244" i="7" s="1"/>
  <c r="AI244" i="7" s="1"/>
  <c r="AJ244" i="7" s="1"/>
  <c r="AK244" i="7" s="1"/>
  <c r="AL244" i="7" s="1"/>
  <c r="AM244" i="7" s="1"/>
  <c r="AN244" i="7" s="1"/>
  <c r="AO244" i="7" s="1"/>
  <c r="AP244" i="7" s="1"/>
  <c r="AQ244" i="7" s="1"/>
  <c r="AR244" i="7" s="1"/>
  <c r="AS244" i="7" s="1"/>
  <c r="AT244" i="7" s="1"/>
  <c r="AU244" i="7" s="1"/>
  <c r="AV244" i="7" s="1"/>
  <c r="AW244" i="7" s="1"/>
  <c r="AX244" i="7" s="1"/>
  <c r="AY244" i="7" s="1"/>
  <c r="AZ244" i="7" s="1"/>
  <c r="BA244" i="7" s="1"/>
  <c r="BB244" i="7" s="1"/>
  <c r="BC244" i="7" s="1"/>
  <c r="BD244" i="7" s="1"/>
  <c r="BE244" i="7" s="1"/>
  <c r="BF244" i="7" s="1"/>
  <c r="BG244" i="7" s="1"/>
  <c r="BH244" i="7" s="1"/>
  <c r="BI244" i="7" s="1"/>
  <c r="BJ244" i="7" s="1"/>
  <c r="BK244" i="7" s="1"/>
  <c r="BL244" i="7" s="1"/>
  <c r="BM244" i="7" s="1"/>
  <c r="BN244" i="7" s="1"/>
  <c r="BO244" i="7" s="1"/>
  <c r="BP244" i="7" s="1"/>
  <c r="BQ244" i="7" s="1"/>
  <c r="BR244" i="7" s="1"/>
  <c r="BS244" i="7" s="1"/>
  <c r="BT244" i="7" s="1"/>
  <c r="BU244" i="7" s="1"/>
  <c r="BV244" i="7" s="1"/>
  <c r="BW244" i="7" s="1"/>
  <c r="BX244" i="7" s="1"/>
  <c r="BY244" i="7" s="1"/>
  <c r="BF75" i="21"/>
  <c r="BN304" i="7"/>
  <c r="BR104" i="80" s="1"/>
  <c r="R35" i="7"/>
  <c r="CE35" i="7" s="1" a="1"/>
  <c r="CE35" i="7" s="1"/>
  <c r="BS99" i="15" a="1"/>
  <c r="BS99" i="15" s="1"/>
  <c r="BR99" i="15" a="1"/>
  <c r="BR99" i="15" s="1"/>
  <c r="BQ99" i="15" a="1"/>
  <c r="BQ99" i="15" s="1"/>
  <c r="BP99" i="15" a="1"/>
  <c r="BP99" i="15" s="1"/>
  <c r="BO99" i="15" a="1"/>
  <c r="BO99" i="15" s="1"/>
  <c r="R34" i="7"/>
  <c r="CA34" i="7" s="1" a="1"/>
  <c r="CA34" i="7" s="1"/>
  <c r="BS98" i="15" a="1"/>
  <c r="BS98" i="15" s="1"/>
  <c r="BR98" i="15" a="1"/>
  <c r="BR98" i="15" s="1"/>
  <c r="BQ98" i="15" a="1"/>
  <c r="BQ98" i="15" s="1"/>
  <c r="BP98" i="15" a="1"/>
  <c r="BP98" i="15" s="1"/>
  <c r="BO98" i="15" a="1"/>
  <c r="BO98" i="15" s="1"/>
  <c r="R33" i="7"/>
  <c r="CA33" i="7" s="1" a="1"/>
  <c r="CA33" i="7" s="1"/>
  <c r="BP97" i="15" a="1"/>
  <c r="BP97" i="15" s="1"/>
  <c r="BO97" i="15" a="1"/>
  <c r="BO97" i="15" s="1"/>
  <c r="BS97" i="15" a="1"/>
  <c r="BS97" i="15" s="1"/>
  <c r="BR97" i="15" a="1"/>
  <c r="BR97" i="15" s="1"/>
  <c r="BQ97" i="15" a="1"/>
  <c r="BQ97" i="15" s="1"/>
  <c r="BR51" i="21"/>
  <c r="BR53" i="21" s="1"/>
  <c r="BT51" i="21"/>
  <c r="BT53" i="21" s="1"/>
  <c r="CE34" i="7" a="1"/>
  <c r="CE34" i="7" s="1"/>
  <c r="CC34" i="7" a="1"/>
  <c r="CC34" i="7" s="1"/>
  <c r="CB34" i="7" a="1"/>
  <c r="CB34" i="7" s="1"/>
  <c r="BU51" i="21"/>
  <c r="BU53" i="21" s="1"/>
  <c r="BX68" i="21"/>
  <c r="BV68" i="21" a="1"/>
  <c r="BV68" i="21" s="1"/>
  <c r="BU68" i="21" a="1"/>
  <c r="BU68" i="21" s="1"/>
  <c r="BS68" i="21" a="1"/>
  <c r="BS68" i="21" s="1"/>
  <c r="BR68" i="21" a="1"/>
  <c r="BR68" i="21" s="1"/>
  <c r="BT68" i="21" a="1"/>
  <c r="BT68" i="21" s="1"/>
  <c r="BI64" i="21"/>
  <c r="BX41" i="22"/>
  <c r="CC341" i="7"/>
  <c r="BF76" i="21"/>
  <c r="BR342" i="7"/>
  <c r="BN343" i="7"/>
  <c r="CA343" i="7"/>
  <c r="CE343" i="7"/>
  <c r="CC343" i="7"/>
  <c r="CD343" i="7"/>
  <c r="CB343" i="7"/>
  <c r="BZ343" i="7"/>
  <c r="BF64" i="21"/>
  <c r="BZ341" i="7"/>
  <c r="BH58" i="21"/>
  <c r="BH63" i="21" s="1"/>
  <c r="BH67" i="21"/>
  <c r="BR339" i="7"/>
  <c r="BR345" i="7"/>
  <c r="BJ58" i="21"/>
  <c r="BJ63" i="21" s="1"/>
  <c r="BJ67" i="21"/>
  <c r="CD341" i="7"/>
  <c r="BG58" i="21"/>
  <c r="BG63" i="21" s="1"/>
  <c r="BG67" i="21"/>
  <c r="BK58" i="21"/>
  <c r="BK63" i="21" s="1"/>
  <c r="BK67" i="21"/>
  <c r="CA341" i="7"/>
  <c r="BN344" i="7"/>
  <c r="BZ344" i="7"/>
  <c r="CD344" i="7"/>
  <c r="CE344" i="7"/>
  <c r="CA344" i="7"/>
  <c r="CC344" i="7"/>
  <c r="CB344" i="7"/>
  <c r="CB341" i="7"/>
  <c r="BN342" i="7"/>
  <c r="CB342" i="7"/>
  <c r="CE342" i="7"/>
  <c r="CC342" i="7"/>
  <c r="BZ342" i="7"/>
  <c r="CD342" i="7"/>
  <c r="CA342" i="7"/>
  <c r="BO342" i="7"/>
  <c r="CE341" i="7"/>
  <c r="BN345" i="7"/>
  <c r="BO339" i="7"/>
  <c r="BO345" i="7"/>
  <c r="EL40" i="21"/>
  <c r="BX58" i="21"/>
  <c r="BX67" i="21"/>
  <c r="BV41" i="22"/>
  <c r="EN40" i="22"/>
  <c r="EL40" i="22"/>
  <c r="BY41" i="22"/>
  <c r="EJ29" i="22"/>
  <c r="EK40" i="22"/>
  <c r="J63" i="21"/>
  <c r="J64" i="21" s="1"/>
  <c r="EK29" i="22"/>
  <c r="EL46" i="21"/>
  <c r="EL68" i="21" s="1"/>
  <c r="G222" i="6"/>
  <c r="BX51" i="21"/>
  <c r="BX53" i="21" s="1"/>
  <c r="BY40" i="21"/>
  <c r="J75" i="21"/>
  <c r="K75" i="21"/>
  <c r="K63" i="21"/>
  <c r="K64" i="21" s="1"/>
  <c r="CB40" i="22"/>
  <c r="CB41" i="22" s="1"/>
  <c r="BS53" i="21"/>
  <c r="EJ40" i="22"/>
  <c r="EN29" i="22"/>
  <c r="BY46" i="21"/>
  <c r="BY68" i="21" s="1"/>
  <c r="EM34" i="22"/>
  <c r="EM40" i="22" s="1"/>
  <c r="EM29" i="22"/>
  <c r="EL29" i="22"/>
  <c r="CJ19" i="80" l="1"/>
  <c r="AD21" i="84"/>
  <c r="S96" i="80"/>
  <c r="AD96" i="80" s="1"/>
  <c r="R92" i="80"/>
  <c r="AD92" i="80" s="1"/>
  <c r="CD34" i="7" a="1"/>
  <c r="CD34" i="7" s="1"/>
  <c r="BZ34" i="7" a="1"/>
  <c r="BZ34" i="7" s="1"/>
  <c r="CD35" i="7" a="1"/>
  <c r="CD35" i="7" s="1"/>
  <c r="CC35" i="7" a="1"/>
  <c r="CC35" i="7" s="1"/>
  <c r="CA35" i="7" a="1"/>
  <c r="CA35" i="7" s="1"/>
  <c r="BZ35" i="7" a="1"/>
  <c r="BZ35" i="7" s="1"/>
  <c r="CB35" i="7" a="1"/>
  <c r="CB35" i="7" s="1"/>
  <c r="CD33" i="7" a="1"/>
  <c r="CD33" i="7" s="1"/>
  <c r="CB33" i="7" a="1"/>
  <c r="CB33" i="7" s="1"/>
  <c r="BZ33" i="7" a="1"/>
  <c r="BZ33" i="7" s="1"/>
  <c r="CC33" i="7" a="1"/>
  <c r="CC33" i="7" s="1"/>
  <c r="CE33" i="7" a="1"/>
  <c r="CE33" i="7" s="1"/>
  <c r="AK14" i="86"/>
  <c r="R91" i="80"/>
  <c r="AD91" i="80" s="1"/>
  <c r="R104" i="80"/>
  <c r="AD104" i="80" s="1"/>
  <c r="BK75" i="21"/>
  <c r="BK76" i="21" s="1"/>
  <c r="BS304" i="7"/>
  <c r="BW104" i="80" s="1"/>
  <c r="BH75" i="21"/>
  <c r="BH76" i="21" s="1"/>
  <c r="BP304" i="7"/>
  <c r="BT104" i="80" s="1"/>
  <c r="BG75" i="21"/>
  <c r="BG76" i="21" s="1"/>
  <c r="BO304" i="7"/>
  <c r="BS104" i="80" s="1"/>
  <c r="BJ75" i="21"/>
  <c r="BJ76" i="21" s="1"/>
  <c r="BR304" i="7"/>
  <c r="BV104" i="80" s="1"/>
  <c r="BO243" i="7"/>
  <c r="BP243" i="7" s="1"/>
  <c r="BQ243" i="7" s="1"/>
  <c r="BR243" i="7" s="1"/>
  <c r="BS243" i="7" s="1"/>
  <c r="BT243" i="7" s="1"/>
  <c r="BU243" i="7" s="1"/>
  <c r="BV243" i="7" s="1"/>
  <c r="BW243" i="7" s="1"/>
  <c r="BX243" i="7" s="1"/>
  <c r="BY243" i="7" s="1"/>
  <c r="CF341" i="7"/>
  <c r="BV58" i="21" a="1"/>
  <c r="BV58" i="21" s="1"/>
  <c r="BV63" i="21" s="1"/>
  <c r="BV64" i="21" s="1"/>
  <c r="BS58" i="21" a="1"/>
  <c r="BS58" i="21" s="1"/>
  <c r="BS63" i="21" s="1"/>
  <c r="BS64" i="21" s="1"/>
  <c r="BR67" i="21" a="1"/>
  <c r="BR67" i="21" s="1"/>
  <c r="BU67" i="21" a="1"/>
  <c r="BU67" i="21" s="1"/>
  <c r="BV67" i="21" a="1"/>
  <c r="BV67" i="21" s="1"/>
  <c r="BV75" i="21" s="1"/>
  <c r="BV76" i="21" s="1"/>
  <c r="BR58" i="21" a="1"/>
  <c r="BR58" i="21" s="1"/>
  <c r="BR63" i="21" s="1"/>
  <c r="BR64" i="21" s="1"/>
  <c r="BT58" i="21" a="1"/>
  <c r="BT58" i="21" s="1"/>
  <c r="BT63" i="21" s="1"/>
  <c r="BT64" i="21" s="1"/>
  <c r="BS67" i="21" a="1"/>
  <c r="BS67" i="21" s="1"/>
  <c r="BU58" i="21" a="1"/>
  <c r="BU58" i="21" s="1"/>
  <c r="BU63" i="21" s="1"/>
  <c r="BU64" i="21" s="1"/>
  <c r="BT67" i="21" a="1"/>
  <c r="BT67" i="21" s="1"/>
  <c r="CD345" i="7"/>
  <c r="BZ345" i="7"/>
  <c r="CB345" i="7"/>
  <c r="BH64" i="21"/>
  <c r="BK64" i="21"/>
  <c r="BJ64" i="21"/>
  <c r="CC345" i="7"/>
  <c r="BG64" i="21"/>
  <c r="CA345" i="7"/>
  <c r="EL41" i="22"/>
  <c r="EJ41" i="22"/>
  <c r="BZ40" i="21"/>
  <c r="BY58" i="21"/>
  <c r="BY63" i="21" s="1"/>
  <c r="BY67" i="21"/>
  <c r="EL58" i="21"/>
  <c r="EL63" i="21" s="1"/>
  <c r="EL67" i="21"/>
  <c r="EL75" i="21" s="1"/>
  <c r="EN41" i="22"/>
  <c r="EK41" i="22"/>
  <c r="T222" i="6"/>
  <c r="U222" i="6"/>
  <c r="F53" i="21"/>
  <c r="W222" i="6"/>
  <c r="AE218" i="6"/>
  <c r="AE223" i="6" s="1"/>
  <c r="AG230" i="6" s="1"/>
  <c r="AA222" i="6"/>
  <c r="BY51" i="21"/>
  <c r="BY53" i="21" s="1"/>
  <c r="EM40" i="21"/>
  <c r="Z222" i="6"/>
  <c r="X222" i="6"/>
  <c r="BZ46" i="21"/>
  <c r="BX75" i="21"/>
  <c r="AB222" i="6"/>
  <c r="G234" i="6"/>
  <c r="G236" i="6" s="1"/>
  <c r="H233" i="6" s="1"/>
  <c r="H229" i="6"/>
  <c r="H235" i="6" s="1"/>
  <c r="EL51" i="21"/>
  <c r="EL53" i="21" s="1"/>
  <c r="BX63" i="21"/>
  <c r="AD222" i="6"/>
  <c r="EM46" i="21"/>
  <c r="EM68" i="21" s="1"/>
  <c r="V222" i="6"/>
  <c r="K76" i="21"/>
  <c r="EM41" i="22"/>
  <c r="AC222" i="6"/>
  <c r="J76" i="21"/>
  <c r="F75" i="21"/>
  <c r="Y222" i="6"/>
  <c r="S222" i="6"/>
  <c r="CF342" i="7" l="1"/>
  <c r="CD104" i="80"/>
  <c r="R209" i="7"/>
  <c r="R307" i="7" s="1"/>
  <c r="R308" i="7" s="1"/>
  <c r="R246" i="7"/>
  <c r="R247" i="7" s="1"/>
  <c r="EN40" i="21"/>
  <c r="EN67" i="21" s="1"/>
  <c r="BT75" i="21"/>
  <c r="BT76" i="21" s="1"/>
  <c r="BU75" i="21"/>
  <c r="BU76" i="21" s="1"/>
  <c r="BR75" i="21"/>
  <c r="BR76" i="21" s="1"/>
  <c r="BS75" i="21"/>
  <c r="BS76" i="21" s="1"/>
  <c r="AN218" i="6"/>
  <c r="AF218" i="6"/>
  <c r="AP218" i="6"/>
  <c r="AG218" i="6"/>
  <c r="AI218" i="6"/>
  <c r="AM218" i="6"/>
  <c r="AL218" i="6"/>
  <c r="AJ218" i="6"/>
  <c r="AO218" i="6"/>
  <c r="AH218" i="6"/>
  <c r="AK218" i="6"/>
  <c r="CH18" i="80"/>
  <c r="CJ18" i="80" s="1"/>
  <c r="CA40" i="21"/>
  <c r="EN46" i="21"/>
  <c r="EN68" i="21" s="1"/>
  <c r="BZ68" i="21"/>
  <c r="EM58" i="21"/>
  <c r="EM63" i="21" s="1"/>
  <c r="EM67" i="21"/>
  <c r="BZ58" i="21"/>
  <c r="BZ67" i="21"/>
  <c r="BX64" i="21"/>
  <c r="CA46" i="21"/>
  <c r="BY64" i="21"/>
  <c r="X234" i="6"/>
  <c r="Y229" i="6"/>
  <c r="Y235" i="6" s="1"/>
  <c r="W234" i="6"/>
  <c r="X229" i="6"/>
  <c r="X235" i="6" s="1"/>
  <c r="T234" i="6"/>
  <c r="U229" i="6"/>
  <c r="U235" i="6" s="1"/>
  <c r="V234" i="6"/>
  <c r="W229" i="6"/>
  <c r="W235" i="6" s="1"/>
  <c r="H236" i="6"/>
  <c r="I233" i="6" s="1"/>
  <c r="I236" i="6" s="1"/>
  <c r="J233" i="6" s="1"/>
  <c r="J236" i="6" s="1"/>
  <c r="K233" i="6" s="1"/>
  <c r="K236" i="6" s="1"/>
  <c r="L233" i="6" s="1"/>
  <c r="L236" i="6" s="1"/>
  <c r="M233" i="6" s="1"/>
  <c r="M236" i="6" s="1"/>
  <c r="N233" i="6" s="1"/>
  <c r="N236" i="6" s="1"/>
  <c r="O233" i="6" s="1"/>
  <c r="O236" i="6" s="1"/>
  <c r="P233" i="6" s="1"/>
  <c r="P236" i="6" s="1"/>
  <c r="Q233" i="6" s="1"/>
  <c r="Q236" i="6" s="1"/>
  <c r="R233" i="6" s="1"/>
  <c r="R236" i="6" s="1"/>
  <c r="S233" i="6" s="1"/>
  <c r="AB234" i="6"/>
  <c r="AC229" i="6"/>
  <c r="AC235" i="6" s="1"/>
  <c r="Y234" i="6"/>
  <c r="Z229" i="6"/>
  <c r="Z235" i="6" s="1"/>
  <c r="EM51" i="21"/>
  <c r="EM53" i="21" s="1"/>
  <c r="U234" i="6"/>
  <c r="V229" i="6"/>
  <c r="V235" i="6" s="1"/>
  <c r="S234" i="6"/>
  <c r="T229" i="6"/>
  <c r="T235" i="6" s="1"/>
  <c r="EL76" i="21"/>
  <c r="EL64" i="21"/>
  <c r="BY75" i="21"/>
  <c r="S209" i="7" s="1"/>
  <c r="S307" i="7" s="1"/>
  <c r="S308" i="7" s="1"/>
  <c r="AE222" i="6"/>
  <c r="BX76" i="21"/>
  <c r="AC234" i="6"/>
  <c r="AD229" i="6"/>
  <c r="AD235" i="6" s="1"/>
  <c r="AD234" i="6"/>
  <c r="AE229" i="6"/>
  <c r="AE235" i="6" s="1"/>
  <c r="Z234" i="6"/>
  <c r="AA229" i="6"/>
  <c r="AA235" i="6" s="1"/>
  <c r="AA234" i="6"/>
  <c r="AB229" i="6"/>
  <c r="AB235" i="6" s="1"/>
  <c r="BZ51" i="21"/>
  <c r="BZ53" i="21" s="1"/>
  <c r="AO222" i="6" l="1"/>
  <c r="AP229" i="6" s="1"/>
  <c r="AO223" i="6"/>
  <c r="AQ230" i="6" s="1"/>
  <c r="AJ222" i="6"/>
  <c r="AJ223" i="6"/>
  <c r="AL230" i="6" s="1"/>
  <c r="AF222" i="6"/>
  <c r="AG229" i="6" s="1"/>
  <c r="AG235" i="6" s="1"/>
  <c r="AF223" i="6"/>
  <c r="AH230" i="6" s="1"/>
  <c r="AL222" i="6"/>
  <c r="AM229" i="6" s="1"/>
  <c r="AL223" i="6"/>
  <c r="AN230" i="6" s="1"/>
  <c r="AN222" i="6"/>
  <c r="AN223" i="6"/>
  <c r="AP230" i="6" s="1"/>
  <c r="AK222" i="6"/>
  <c r="AK223" i="6"/>
  <c r="AM230" i="6" s="1"/>
  <c r="AM222" i="6"/>
  <c r="AN229" i="6" s="1"/>
  <c r="AM223" i="6"/>
  <c r="AO230" i="6" s="1"/>
  <c r="AH222" i="6"/>
  <c r="AI229" i="6" s="1"/>
  <c r="AH223" i="6"/>
  <c r="AJ230" i="6" s="1"/>
  <c r="AI222" i="6"/>
  <c r="AI223" i="6"/>
  <c r="AK230" i="6" s="1"/>
  <c r="AP222" i="6"/>
  <c r="AQ229" i="6" s="1"/>
  <c r="AP223" i="6"/>
  <c r="AR230" i="6" s="1"/>
  <c r="AG222" i="6"/>
  <c r="AH229" i="6" s="1"/>
  <c r="AG223" i="6"/>
  <c r="AI230" i="6" s="1"/>
  <c r="R33" i="80"/>
  <c r="R51" i="84"/>
  <c r="U25" i="86" s="1"/>
  <c r="S89" i="84"/>
  <c r="S71" i="80"/>
  <c r="R89" i="84"/>
  <c r="R71" i="80"/>
  <c r="S246" i="7"/>
  <c r="S247" i="7" s="1"/>
  <c r="S45" i="80" s="1"/>
  <c r="R63" i="84"/>
  <c r="R45" i="80"/>
  <c r="S51" i="84"/>
  <c r="V25" i="86" s="1"/>
  <c r="S33" i="80"/>
  <c r="CB40" i="21"/>
  <c r="EP40" i="21" s="1"/>
  <c r="EP67" i="21" s="1"/>
  <c r="CA68" i="21"/>
  <c r="AQ218" i="6"/>
  <c r="EO40" i="21"/>
  <c r="EO67" i="21" s="1"/>
  <c r="CA67" i="21"/>
  <c r="EN51" i="21"/>
  <c r="EN53" i="21" s="1"/>
  <c r="BZ75" i="21"/>
  <c r="CB46" i="21"/>
  <c r="CA58" i="21"/>
  <c r="EN58" i="21"/>
  <c r="EN63" i="21" s="1"/>
  <c r="EO46" i="21"/>
  <c r="EO68" i="21" s="1"/>
  <c r="CA51" i="21"/>
  <c r="CA53" i="21" s="1"/>
  <c r="EM64" i="21"/>
  <c r="BZ63" i="21"/>
  <c r="AO229" i="6"/>
  <c r="S236" i="6"/>
  <c r="T233" i="6" s="1"/>
  <c r="T236" i="6" s="1"/>
  <c r="U233" i="6" s="1"/>
  <c r="U236" i="6" s="1"/>
  <c r="V233" i="6" s="1"/>
  <c r="V236" i="6" s="1"/>
  <c r="W233" i="6" s="1"/>
  <c r="W236" i="6" s="1"/>
  <c r="X233" i="6" s="1"/>
  <c r="X236" i="6" s="1"/>
  <c r="Y233" i="6" s="1"/>
  <c r="Y236" i="6" s="1"/>
  <c r="Z233" i="6" s="1"/>
  <c r="Z236" i="6" s="1"/>
  <c r="AA233" i="6" s="1"/>
  <c r="AA236" i="6" s="1"/>
  <c r="AB233" i="6" s="1"/>
  <c r="AB236" i="6" s="1"/>
  <c r="AC233" i="6" s="1"/>
  <c r="AC236" i="6" s="1"/>
  <c r="AD233" i="6" s="1"/>
  <c r="AD236" i="6" s="1"/>
  <c r="AE233" i="6" s="1"/>
  <c r="AE234" i="6"/>
  <c r="AF229" i="6"/>
  <c r="AF235" i="6" s="1"/>
  <c r="EM75" i="21"/>
  <c r="AP234" i="6"/>
  <c r="AJ229" i="6"/>
  <c r="EN75" i="21"/>
  <c r="BY76" i="21"/>
  <c r="AN234" i="6" l="1"/>
  <c r="AP235" i="6"/>
  <c r="AM235" i="6"/>
  <c r="AO234" i="6"/>
  <c r="AH235" i="6"/>
  <c r="AQ235" i="6"/>
  <c r="AF234" i="6"/>
  <c r="AI235" i="6"/>
  <c r="AK234" i="6"/>
  <c r="AI234" i="6"/>
  <c r="AM234" i="6"/>
  <c r="AG234" i="6"/>
  <c r="AO235" i="6"/>
  <c r="AJ234" i="6"/>
  <c r="AK229" i="6"/>
  <c r="AK235" i="6" s="1"/>
  <c r="AL229" i="6"/>
  <c r="AL235" i="6" s="1"/>
  <c r="AN235" i="6"/>
  <c r="AL234" i="6"/>
  <c r="AH234" i="6"/>
  <c r="AJ235" i="6"/>
  <c r="AQ222" i="6"/>
  <c r="AR229" i="6" s="1"/>
  <c r="AR235" i="6" s="1"/>
  <c r="AQ223" i="6"/>
  <c r="AS230" i="6" s="1"/>
  <c r="CB67" i="21"/>
  <c r="S63" i="84"/>
  <c r="T246" i="7"/>
  <c r="T247" i="7" s="1"/>
  <c r="T63" i="84" s="1"/>
  <c r="BZ76" i="21"/>
  <c r="T209" i="7"/>
  <c r="T307" i="7" s="1"/>
  <c r="T308" i="7" s="1"/>
  <c r="CA63" i="21"/>
  <c r="CC40" i="21"/>
  <c r="CB68" i="21"/>
  <c r="AR218" i="6"/>
  <c r="CA75" i="21"/>
  <c r="EN64" i="21"/>
  <c r="EN76" i="21"/>
  <c r="EM76" i="21"/>
  <c r="EP46" i="21"/>
  <c r="EP68" i="21" s="1"/>
  <c r="EP75" i="21" s="1"/>
  <c r="CB51" i="21"/>
  <c r="CB53" i="21" s="1"/>
  <c r="CC46" i="21"/>
  <c r="CB58" i="21"/>
  <c r="EO58" i="21"/>
  <c r="EO63" i="21" s="1"/>
  <c r="EO51" i="21"/>
  <c r="EO53" i="21" s="1"/>
  <c r="BZ64" i="21"/>
  <c r="AS218" i="6"/>
  <c r="AS223" i="6" s="1"/>
  <c r="AU230" i="6" s="1"/>
  <c r="EO75" i="21"/>
  <c r="AE236" i="6"/>
  <c r="AF233" i="6" s="1"/>
  <c r="AF236" i="6" l="1"/>
  <c r="AG233" i="6" s="1"/>
  <c r="AG236" i="6" s="1"/>
  <c r="AH233" i="6" s="1"/>
  <c r="AH236" i="6" s="1"/>
  <c r="AI233" i="6" s="1"/>
  <c r="AI236" i="6" s="1"/>
  <c r="AJ233" i="6" s="1"/>
  <c r="AJ236" i="6" s="1"/>
  <c r="AK233" i="6" s="1"/>
  <c r="AK236" i="6" s="1"/>
  <c r="AL233" i="6" s="1"/>
  <c r="AL236" i="6" s="1"/>
  <c r="AM233" i="6" s="1"/>
  <c r="AM236" i="6" s="1"/>
  <c r="AN233" i="6" s="1"/>
  <c r="AN236" i="6" s="1"/>
  <c r="AO233" i="6" s="1"/>
  <c r="AO236" i="6" s="1"/>
  <c r="AP233" i="6" s="1"/>
  <c r="AP236" i="6" s="1"/>
  <c r="AQ233" i="6" s="1"/>
  <c r="AQ236" i="6" s="1"/>
  <c r="AR233" i="6" s="1"/>
  <c r="AQ234" i="6"/>
  <c r="AR222" i="6"/>
  <c r="AS229" i="6" s="1"/>
  <c r="AS235" i="6" s="1"/>
  <c r="AR223" i="6"/>
  <c r="AT230" i="6" s="1"/>
  <c r="U246" i="7"/>
  <c r="U247" i="7" s="1"/>
  <c r="U63" i="84" s="1"/>
  <c r="CA76" i="21"/>
  <c r="U209" i="7"/>
  <c r="U307" i="7" s="1"/>
  <c r="U308" i="7" s="1"/>
  <c r="CA64" i="21"/>
  <c r="T51" i="84"/>
  <c r="W25" i="86" s="1"/>
  <c r="X25" i="86" s="1"/>
  <c r="CB63" i="21"/>
  <c r="CB64" i="21" s="1"/>
  <c r="EQ40" i="21"/>
  <c r="EQ67" i="21" s="1"/>
  <c r="CC67" i="21"/>
  <c r="CD40" i="21"/>
  <c r="T45" i="80"/>
  <c r="T33" i="80"/>
  <c r="CB75" i="21"/>
  <c r="V209" i="7" s="1"/>
  <c r="V307" i="7" s="1"/>
  <c r="V308" i="7" s="1"/>
  <c r="CC51" i="21"/>
  <c r="CC53" i="21" s="1"/>
  <c r="CC58" i="21"/>
  <c r="CC68" i="21"/>
  <c r="EQ46" i="21"/>
  <c r="EQ68" i="21" s="1"/>
  <c r="EP51" i="21"/>
  <c r="CD46" i="21"/>
  <c r="EP58" i="21"/>
  <c r="EP63" i="21" s="1"/>
  <c r="EO76" i="21"/>
  <c r="EO64" i="21"/>
  <c r="AS222" i="6"/>
  <c r="AT218" i="6"/>
  <c r="AT223" i="6" s="1"/>
  <c r="AV230" i="6" s="1"/>
  <c r="AR234" i="6" l="1"/>
  <c r="AR236" i="6" s="1"/>
  <c r="AS233" i="6" s="1"/>
  <c r="U45" i="80"/>
  <c r="U51" i="84"/>
  <c r="Y25" i="86" s="1"/>
  <c r="V246" i="7"/>
  <c r="V247" i="7" s="1"/>
  <c r="V63" i="84" s="1"/>
  <c r="CC63" i="21"/>
  <c r="CE40" i="21"/>
  <c r="CD67" i="21"/>
  <c r="ER40" i="21"/>
  <c r="ER67" i="21" s="1"/>
  <c r="V89" i="84"/>
  <c r="V51" i="84"/>
  <c r="Z25" i="86" s="1"/>
  <c r="T89" i="84"/>
  <c r="T71" i="80"/>
  <c r="V33" i="80"/>
  <c r="CB76" i="21"/>
  <c r="U33" i="80"/>
  <c r="EP53" i="21"/>
  <c r="EP64" i="21" s="1"/>
  <c r="CD68" i="21"/>
  <c r="CD58" i="21"/>
  <c r="CC75" i="21"/>
  <c r="W209" i="7" s="1"/>
  <c r="W307" i="7" s="1"/>
  <c r="W308" i="7" s="1"/>
  <c r="EQ51" i="21"/>
  <c r="EQ53" i="21" s="1"/>
  <c r="EQ58" i="21"/>
  <c r="EQ63" i="21" s="1"/>
  <c r="CE46" i="21"/>
  <c r="CE68" i="21" s="1"/>
  <c r="CD51" i="21"/>
  <c r="CD53" i="21" s="1"/>
  <c r="ER46" i="21"/>
  <c r="ER68" i="21" s="1"/>
  <c r="AU218" i="6"/>
  <c r="AU223" i="6" s="1"/>
  <c r="AW230" i="6" s="1"/>
  <c r="AS234" i="6"/>
  <c r="AT229" i="6"/>
  <c r="AT235" i="6" s="1"/>
  <c r="EQ75" i="21"/>
  <c r="AT222" i="6"/>
  <c r="W246" i="7" l="1"/>
  <c r="W247" i="7" s="1"/>
  <c r="W63" i="84" s="1"/>
  <c r="W51" i="84"/>
  <c r="AA25" i="86" s="1"/>
  <c r="AB25" i="86" s="1"/>
  <c r="CC64" i="21"/>
  <c r="CC76" i="21"/>
  <c r="CD63" i="21"/>
  <c r="CD64" i="21" s="1"/>
  <c r="ES40" i="21"/>
  <c r="ES67" i="21" s="1"/>
  <c r="CF40" i="21"/>
  <c r="CE67" i="21"/>
  <c r="CE75" i="21" s="1"/>
  <c r="V71" i="80"/>
  <c r="U89" i="84"/>
  <c r="U71" i="80"/>
  <c r="V45" i="80"/>
  <c r="W33" i="80"/>
  <c r="EP76" i="21"/>
  <c r="CD75" i="21"/>
  <c r="X246" i="7" s="1"/>
  <c r="X247" i="7" s="1"/>
  <c r="CE58" i="21"/>
  <c r="CE63" i="21" s="1"/>
  <c r="ES46" i="21"/>
  <c r="ES68" i="21" s="1"/>
  <c r="CF46" i="21"/>
  <c r="ET46" i="21" s="1"/>
  <c r="ET68" i="21" s="1"/>
  <c r="CE51" i="21"/>
  <c r="EQ64" i="21"/>
  <c r="EQ76" i="21"/>
  <c r="ER58" i="21"/>
  <c r="ER63" i="21" s="1"/>
  <c r="ER51" i="21"/>
  <c r="ER53" i="21" s="1"/>
  <c r="AS236" i="6"/>
  <c r="AT233" i="6" s="1"/>
  <c r="ER75" i="21"/>
  <c r="AT234" i="6"/>
  <c r="AU229" i="6"/>
  <c r="AU235" i="6" s="1"/>
  <c r="AU222" i="6"/>
  <c r="Y209" i="7" l="1"/>
  <c r="Y307" i="7" s="1"/>
  <c r="Y308" i="7" s="1"/>
  <c r="Y246" i="7"/>
  <c r="Y247" i="7" s="1"/>
  <c r="X209" i="7"/>
  <c r="X33" i="80" s="1"/>
  <c r="CG40" i="21"/>
  <c r="CH40" i="21" s="1"/>
  <c r="CH67" i="21" s="1"/>
  <c r="CF67" i="21"/>
  <c r="ET40" i="21"/>
  <c r="ET67" i="21" s="1"/>
  <c r="ET75" i="21" s="1"/>
  <c r="ES58" i="21"/>
  <c r="ES63" i="21" s="1"/>
  <c r="CF58" i="21"/>
  <c r="CF63" i="21" s="1"/>
  <c r="W45" i="80"/>
  <c r="ES51" i="21"/>
  <c r="ES53" i="21" s="1"/>
  <c r="W89" i="84"/>
  <c r="W71" i="80"/>
  <c r="CF68" i="21"/>
  <c r="CF51" i="21"/>
  <c r="CF53" i="21" s="1"/>
  <c r="CD76" i="21"/>
  <c r="CE53" i="21"/>
  <c r="CE64" i="21" s="1"/>
  <c r="CG46" i="21"/>
  <c r="AV218" i="6"/>
  <c r="AT236" i="6"/>
  <c r="AU233" i="6" s="1"/>
  <c r="ER64" i="21"/>
  <c r="ER76" i="21"/>
  <c r="X63" i="84"/>
  <c r="ES75" i="21"/>
  <c r="AU234" i="6"/>
  <c r="AV229" i="6"/>
  <c r="AV235" i="6" s="1"/>
  <c r="AV222" i="6" l="1"/>
  <c r="AV223" i="6"/>
  <c r="AX230" i="6" s="1"/>
  <c r="ET51" i="21"/>
  <c r="ET53" i="21" s="1"/>
  <c r="ET76" i="21" s="1"/>
  <c r="X51" i="84"/>
  <c r="AC25" i="86" s="1"/>
  <c r="X307" i="7"/>
  <c r="X308" i="7" s="1"/>
  <c r="X89" i="84" s="1"/>
  <c r="CG51" i="21"/>
  <c r="CG53" i="21" s="1"/>
  <c r="EU40" i="21"/>
  <c r="EU67" i="21" s="1"/>
  <c r="Y51" i="84"/>
  <c r="AD25" i="86" s="1"/>
  <c r="ET58" i="21"/>
  <c r="ET63" i="21" s="1"/>
  <c r="CG67" i="21"/>
  <c r="EV40" i="21"/>
  <c r="EV67" i="21" s="1"/>
  <c r="CI40" i="21"/>
  <c r="CI67" i="21" s="1"/>
  <c r="ES64" i="21"/>
  <c r="CF64" i="21"/>
  <c r="X45" i="80"/>
  <c r="CF75" i="21"/>
  <c r="Z246" i="7" s="1"/>
  <c r="Z247" i="7" s="1"/>
  <c r="CE76" i="21"/>
  <c r="Y33" i="80"/>
  <c r="AU236" i="6"/>
  <c r="AV233" i="6" s="1"/>
  <c r="CH46" i="21"/>
  <c r="CH68" i="21" s="1"/>
  <c r="EU46" i="21"/>
  <c r="EU68" i="21" s="1"/>
  <c r="CG68" i="21"/>
  <c r="CG58" i="21"/>
  <c r="CG63" i="21" s="1"/>
  <c r="AW218" i="6"/>
  <c r="ES76" i="21"/>
  <c r="Y63" i="84"/>
  <c r="ET64" i="21" l="1"/>
  <c r="AV234" i="6"/>
  <c r="AV236" i="6" s="1"/>
  <c r="AW233" i="6" s="1"/>
  <c r="AW229" i="6"/>
  <c r="AW235" i="6" s="1"/>
  <c r="AW222" i="6"/>
  <c r="AX229" i="6" s="1"/>
  <c r="AX235" i="6" s="1"/>
  <c r="AW223" i="6"/>
  <c r="AY230" i="6" s="1"/>
  <c r="X71" i="80"/>
  <c r="EU75" i="21"/>
  <c r="Z209" i="7"/>
  <c r="Z33" i="80" s="1"/>
  <c r="CJ40" i="21"/>
  <c r="CH58" i="21"/>
  <c r="CH63" i="21" s="1"/>
  <c r="EW40" i="21"/>
  <c r="EU58" i="21"/>
  <c r="EU63" i="21" s="1"/>
  <c r="CF76" i="21"/>
  <c r="EV46" i="21"/>
  <c r="EV68" i="21" s="1"/>
  <c r="EV75" i="21" s="1"/>
  <c r="Y89" i="84"/>
  <c r="Y71" i="80"/>
  <c r="CI46" i="21"/>
  <c r="CI68" i="21" s="1"/>
  <c r="CI75" i="21" s="1"/>
  <c r="Y45" i="80"/>
  <c r="CH75" i="21"/>
  <c r="CH51" i="21"/>
  <c r="CH53" i="21" s="1"/>
  <c r="CG64" i="21"/>
  <c r="EU51" i="21"/>
  <c r="EU53" i="21" s="1"/>
  <c r="CG75" i="21"/>
  <c r="AX218" i="6"/>
  <c r="Z63" i="84"/>
  <c r="AW234" i="6" l="1"/>
  <c r="AW236" i="6" s="1"/>
  <c r="AX233" i="6" s="1"/>
  <c r="AX222" i="6"/>
  <c r="AY229" i="6" s="1"/>
  <c r="AY235" i="6" s="1"/>
  <c r="AX223" i="6"/>
  <c r="AZ230" i="6" s="1"/>
  <c r="AC246" i="7"/>
  <c r="AC247" i="7" s="1"/>
  <c r="Z51" i="84"/>
  <c r="AE25" i="86" s="1"/>
  <c r="AF25" i="86" s="1"/>
  <c r="Z307" i="7"/>
  <c r="Z308" i="7" s="1"/>
  <c r="Z89" i="84" s="1"/>
  <c r="AA209" i="7"/>
  <c r="AA307" i="7" s="1"/>
  <c r="AA308" i="7" s="1"/>
  <c r="AA246" i="7"/>
  <c r="AA247" i="7" s="1"/>
  <c r="AA63" i="84" s="1"/>
  <c r="AB209" i="7"/>
  <c r="AB307" i="7" s="1"/>
  <c r="AB308" i="7" s="1"/>
  <c r="AB89" i="84" s="1"/>
  <c r="AB246" i="7"/>
  <c r="AB247" i="7" s="1"/>
  <c r="AC209" i="7"/>
  <c r="AC33" i="80" s="1"/>
  <c r="EU64" i="21"/>
  <c r="EV58" i="21"/>
  <c r="EV63" i="21" s="1"/>
  <c r="CK40" i="21"/>
  <c r="EX40" i="21"/>
  <c r="EX67" i="21" s="1"/>
  <c r="CJ67" i="21"/>
  <c r="CI58" i="21"/>
  <c r="CI63" i="21" s="1"/>
  <c r="GT40" i="21"/>
  <c r="EW67" i="21"/>
  <c r="GT67" i="21" s="1"/>
  <c r="CI51" i="21"/>
  <c r="CI53" i="21" s="1"/>
  <c r="CI76" i="21" s="1"/>
  <c r="EW46" i="21"/>
  <c r="GT46" i="21" s="1"/>
  <c r="CH76" i="21"/>
  <c r="CH64" i="21"/>
  <c r="CJ46" i="21"/>
  <c r="CJ68" i="21" s="1"/>
  <c r="EV51" i="21"/>
  <c r="EV53" i="21" s="1"/>
  <c r="EV76" i="21" s="1"/>
  <c r="EU76" i="21"/>
  <c r="Z45" i="80"/>
  <c r="CG76" i="21"/>
  <c r="AY218" i="6"/>
  <c r="AX234" i="6" l="1"/>
  <c r="AX236" i="6" s="1"/>
  <c r="AY233" i="6" s="1"/>
  <c r="AY222" i="6"/>
  <c r="AY223" i="6"/>
  <c r="BA230" i="6" s="1"/>
  <c r="EW68" i="21"/>
  <c r="EW75" i="21" s="1"/>
  <c r="Z71" i="80"/>
  <c r="GT51" i="21"/>
  <c r="AB33" i="80"/>
  <c r="AC51" i="84"/>
  <c r="AI25" i="86" s="1"/>
  <c r="AC307" i="7"/>
  <c r="AC308" i="7" s="1"/>
  <c r="AC89" i="84" s="1"/>
  <c r="AB51" i="84"/>
  <c r="AH25" i="86" s="1"/>
  <c r="CJ75" i="21"/>
  <c r="AD246" i="7" s="1"/>
  <c r="AD247" i="7" s="1"/>
  <c r="CI64" i="21"/>
  <c r="CJ58" i="21"/>
  <c r="CJ63" i="21" s="1"/>
  <c r="EW51" i="21"/>
  <c r="EW53" i="21" s="1"/>
  <c r="CK67" i="21"/>
  <c r="CL40" i="21"/>
  <c r="EY40" i="21"/>
  <c r="EY67" i="21" s="1"/>
  <c r="EW58" i="21"/>
  <c r="AA51" i="84"/>
  <c r="AG25" i="86" s="1"/>
  <c r="EX46" i="21"/>
  <c r="EX68" i="21" s="1"/>
  <c r="EX75" i="21" s="1"/>
  <c r="AB71" i="80"/>
  <c r="CJ51" i="21"/>
  <c r="CJ53" i="21" s="1"/>
  <c r="EV64" i="21"/>
  <c r="CK46" i="21"/>
  <c r="CK68" i="21" s="1"/>
  <c r="AA45" i="80"/>
  <c r="AA33" i="80"/>
  <c r="AZ218" i="6"/>
  <c r="AB63" i="84"/>
  <c r="AZ229" i="6"/>
  <c r="AZ235" i="6" s="1"/>
  <c r="AY234" i="6" l="1"/>
  <c r="AY236" i="6" s="1"/>
  <c r="AZ233" i="6" s="1"/>
  <c r="AZ222" i="6"/>
  <c r="AZ223" i="6"/>
  <c r="BB230" i="6" s="1"/>
  <c r="GT53" i="21"/>
  <c r="GT68" i="21"/>
  <c r="GT75" i="21" s="1"/>
  <c r="AD33" i="80"/>
  <c r="CK58" i="21"/>
  <c r="CK63" i="21" s="1"/>
  <c r="AC71" i="80"/>
  <c r="AJ25" i="86"/>
  <c r="AK25" i="86" s="1"/>
  <c r="CJ76" i="21"/>
  <c r="AD209" i="7"/>
  <c r="AE33" i="80" s="1"/>
  <c r="AD51" i="84"/>
  <c r="CK51" i="21"/>
  <c r="CK53" i="21" s="1"/>
  <c r="EW76" i="21"/>
  <c r="EY46" i="21"/>
  <c r="EY68" i="21" s="1"/>
  <c r="EY75" i="21" s="1"/>
  <c r="EX58" i="21"/>
  <c r="EX63" i="21" s="1"/>
  <c r="EW63" i="21"/>
  <c r="EW64" i="21" s="1"/>
  <c r="GT58" i="21"/>
  <c r="GT63" i="21" s="1"/>
  <c r="CJ64" i="21"/>
  <c r="EX51" i="21"/>
  <c r="EX53" i="21" s="1"/>
  <c r="EX76" i="21" s="1"/>
  <c r="CM40" i="21"/>
  <c r="EZ40" i="21"/>
  <c r="EZ67" i="21" s="1"/>
  <c r="CL67" i="21"/>
  <c r="CL46" i="21"/>
  <c r="CL68" i="21" s="1"/>
  <c r="CK75" i="21"/>
  <c r="AE246" i="7" s="1"/>
  <c r="AE247" i="7" s="1"/>
  <c r="AB45" i="80"/>
  <c r="AA89" i="84"/>
  <c r="AD89" i="84" s="1"/>
  <c r="AA71" i="80"/>
  <c r="BA218" i="6"/>
  <c r="AC63" i="84"/>
  <c r="BB218" i="6"/>
  <c r="BB223" i="6" s="1"/>
  <c r="BD230" i="6" s="1"/>
  <c r="BD235" i="6" s="1"/>
  <c r="AZ234" i="6" l="1"/>
  <c r="BA229" i="6"/>
  <c r="BA235" i="6" s="1"/>
  <c r="GT76" i="21"/>
  <c r="GT64" i="21"/>
  <c r="BA222" i="6"/>
  <c r="BA223" i="6"/>
  <c r="BC230" i="6" s="1"/>
  <c r="AD71" i="80"/>
  <c r="CK64" i="21"/>
  <c r="AZ236" i="6"/>
  <c r="BA233" i="6" s="1"/>
  <c r="EY58" i="21"/>
  <c r="EY63" i="21" s="1"/>
  <c r="AD307" i="7"/>
  <c r="AD308" i="7" s="1"/>
  <c r="AE51" i="84"/>
  <c r="AL25" i="86" s="1"/>
  <c r="EX64" i="21"/>
  <c r="EY51" i="21"/>
  <c r="EY53" i="21" s="1"/>
  <c r="EY76" i="21" s="1"/>
  <c r="CL58" i="21"/>
  <c r="CL63" i="21" s="1"/>
  <c r="CK76" i="21"/>
  <c r="AE209" i="7"/>
  <c r="AE307" i="7" s="1"/>
  <c r="AE308" i="7" s="1"/>
  <c r="FA40" i="21"/>
  <c r="FA67" i="21" s="1"/>
  <c r="CN40" i="21"/>
  <c r="FB40" i="21" s="1"/>
  <c r="FB67" i="21" s="1"/>
  <c r="CM67" i="21"/>
  <c r="CL51" i="21"/>
  <c r="CL53" i="21" s="1"/>
  <c r="EZ46" i="21"/>
  <c r="EZ68" i="21" s="1"/>
  <c r="EZ75" i="21" s="1"/>
  <c r="CL75" i="21"/>
  <c r="AF246" i="7" s="1"/>
  <c r="AF247" i="7" s="1"/>
  <c r="CM46" i="21"/>
  <c r="AD63" i="84"/>
  <c r="AC45" i="80"/>
  <c r="AD45" i="80" s="1"/>
  <c r="BO93" i="6" a="1"/>
  <c r="BO93" i="6" s="1"/>
  <c r="BP93" i="6" a="1"/>
  <c r="BP93" i="6" s="1"/>
  <c r="BR93" i="6" a="1"/>
  <c r="BR93" i="6" s="1"/>
  <c r="BQ93" i="6" a="1"/>
  <c r="BQ93" i="6" s="1"/>
  <c r="BS93" i="6" a="1"/>
  <c r="BS93" i="6" s="1"/>
  <c r="BB229" i="6"/>
  <c r="BB235" i="6" s="1"/>
  <c r="BB222" i="6"/>
  <c r="BA234" i="6" l="1"/>
  <c r="BA236" i="6" s="1"/>
  <c r="BB233" i="6" s="1"/>
  <c r="AF51" i="84"/>
  <c r="AM25" i="86" s="1"/>
  <c r="AE89" i="84"/>
  <c r="AE71" i="80"/>
  <c r="CL64" i="21"/>
  <c r="EY64" i="21"/>
  <c r="AF209" i="7"/>
  <c r="AG33" i="80" s="1"/>
  <c r="EZ58" i="21"/>
  <c r="EZ63" i="21" s="1"/>
  <c r="CO40" i="21"/>
  <c r="CN67" i="21"/>
  <c r="CL76" i="21"/>
  <c r="EZ51" i="21"/>
  <c r="EZ53" i="21" s="1"/>
  <c r="EZ76" i="21" s="1"/>
  <c r="AF33" i="80"/>
  <c r="AF89" i="84"/>
  <c r="CM68" i="21"/>
  <c r="CM58" i="21"/>
  <c r="CM63" i="21" s="1"/>
  <c r="FA46" i="21"/>
  <c r="CN46" i="21"/>
  <c r="CM51" i="21"/>
  <c r="CM53" i="21" s="1"/>
  <c r="AE63" i="84"/>
  <c r="AE45" i="80"/>
  <c r="BB234" i="6"/>
  <c r="BC229" i="6"/>
  <c r="BC235" i="6" s="1"/>
  <c r="AF63" i="84"/>
  <c r="BB236" i="6" l="1"/>
  <c r="BC233" i="6" s="1"/>
  <c r="BC236" i="6" s="1"/>
  <c r="BD233" i="6" s="1"/>
  <c r="BD236" i="6" s="1"/>
  <c r="BE233" i="6" s="1"/>
  <c r="BE236" i="6" s="1"/>
  <c r="BF233" i="6" s="1"/>
  <c r="BF236" i="6" s="1"/>
  <c r="BG233" i="6" s="1"/>
  <c r="BG236" i="6" s="1"/>
  <c r="BH233" i="6" s="1"/>
  <c r="BH236" i="6" s="1"/>
  <c r="BI233" i="6" s="1"/>
  <c r="BI236" i="6" s="1"/>
  <c r="BJ233" i="6" s="1"/>
  <c r="BJ236" i="6" s="1"/>
  <c r="BK233" i="6" s="1"/>
  <c r="BK236" i="6" s="1"/>
  <c r="BL233" i="6" s="1"/>
  <c r="BL236" i="6" s="1"/>
  <c r="BM233" i="6" s="1"/>
  <c r="BM236" i="6" s="1"/>
  <c r="BN233" i="6" s="1"/>
  <c r="BN236" i="6" s="1"/>
  <c r="AG51" i="84"/>
  <c r="AN25" i="86" s="1"/>
  <c r="AO25" i="86" s="1"/>
  <c r="AF307" i="7"/>
  <c r="AF308" i="7" s="1"/>
  <c r="AG89" i="84" s="1"/>
  <c r="EZ64" i="21"/>
  <c r="FC40" i="21"/>
  <c r="FC67" i="21" s="1"/>
  <c r="CP40" i="21"/>
  <c r="CO67" i="21"/>
  <c r="AF71" i="80"/>
  <c r="CN68" i="21"/>
  <c r="FB46" i="21"/>
  <c r="CN51" i="21"/>
  <c r="CN53" i="21" s="1"/>
  <c r="CO46" i="21"/>
  <c r="CN58" i="21"/>
  <c r="CN63" i="21" s="1"/>
  <c r="FA68" i="21"/>
  <c r="FA75" i="21" s="1"/>
  <c r="FA58" i="21"/>
  <c r="FA63" i="21" s="1"/>
  <c r="FA51" i="21"/>
  <c r="FA53" i="21" s="1"/>
  <c r="CM64" i="21"/>
  <c r="CM75" i="21"/>
  <c r="AF45" i="80"/>
  <c r="AG63" i="84"/>
  <c r="AG71" i="80" l="1"/>
  <c r="AG209" i="7"/>
  <c r="AG307" i="7" s="1"/>
  <c r="AG308" i="7" s="1"/>
  <c r="AG246" i="7"/>
  <c r="AG247" i="7" s="1"/>
  <c r="AH63" i="84" s="1"/>
  <c r="CP67" i="21"/>
  <c r="FD40" i="21"/>
  <c r="FD67" i="21" s="1"/>
  <c r="CQ40" i="21"/>
  <c r="FA64" i="21"/>
  <c r="FA76" i="21"/>
  <c r="CM76" i="21"/>
  <c r="CN64" i="21"/>
  <c r="CO68" i="21"/>
  <c r="CO51" i="21"/>
  <c r="CO53" i="21" s="1"/>
  <c r="FC46" i="21"/>
  <c r="CP46" i="21"/>
  <c r="CO58" i="21"/>
  <c r="CO63" i="21" s="1"/>
  <c r="FB68" i="21"/>
  <c r="FB75" i="21" s="1"/>
  <c r="FB58" i="21"/>
  <c r="FB63" i="21" s="1"/>
  <c r="FB51" i="21"/>
  <c r="FB53" i="21" s="1"/>
  <c r="CN75" i="21"/>
  <c r="AG45" i="80"/>
  <c r="AH209" i="7" l="1"/>
  <c r="AH307" i="7" s="1"/>
  <c r="AH308" i="7" s="1"/>
  <c r="AH246" i="7"/>
  <c r="AH247" i="7" s="1"/>
  <c r="AI63" i="84" s="1"/>
  <c r="FE40" i="21"/>
  <c r="FE67" i="21" s="1"/>
  <c r="CQ67" i="21"/>
  <c r="CR40" i="21"/>
  <c r="FB76" i="21"/>
  <c r="CO75" i="21"/>
  <c r="FB64" i="21"/>
  <c r="CO64" i="21"/>
  <c r="CP68" i="21"/>
  <c r="CP75" i="21" s="1"/>
  <c r="FD46" i="21"/>
  <c r="CQ46" i="21"/>
  <c r="CP51" i="21"/>
  <c r="CP53" i="21" s="1"/>
  <c r="CP58" i="21"/>
  <c r="CP63" i="21" s="1"/>
  <c r="FC68" i="21"/>
  <c r="FC75" i="21" s="1"/>
  <c r="FC58" i="21"/>
  <c r="FC63" i="21" s="1"/>
  <c r="FC51" i="21"/>
  <c r="FC53" i="21" s="1"/>
  <c r="AH51" i="84"/>
  <c r="AP25" i="86" s="1"/>
  <c r="AH33" i="80"/>
  <c r="CN76" i="21"/>
  <c r="AH45" i="80"/>
  <c r="AI209" i="7" l="1"/>
  <c r="AI307" i="7" s="1"/>
  <c r="AI308" i="7" s="1"/>
  <c r="AI246" i="7"/>
  <c r="AI247" i="7" s="1"/>
  <c r="AJ63" i="84" s="1"/>
  <c r="AJ209" i="7"/>
  <c r="AJ307" i="7" s="1"/>
  <c r="AJ308" i="7" s="1"/>
  <c r="AJ246" i="7"/>
  <c r="AJ247" i="7" s="1"/>
  <c r="FC64" i="21"/>
  <c r="CR67" i="21"/>
  <c r="FF40" i="21"/>
  <c r="FF67" i="21" s="1"/>
  <c r="CS40" i="21"/>
  <c r="CP76" i="21"/>
  <c r="FD68" i="21"/>
  <c r="FD75" i="21" s="1"/>
  <c r="FD51" i="21"/>
  <c r="FD53" i="21" s="1"/>
  <c r="FD58" i="21"/>
  <c r="FD63" i="21" s="1"/>
  <c r="FD64" i="21" s="1"/>
  <c r="AH89" i="84"/>
  <c r="AH71" i="80"/>
  <c r="AI51" i="84"/>
  <c r="AQ25" i="86" s="1"/>
  <c r="AI33" i="80"/>
  <c r="CP64" i="21"/>
  <c r="CO76" i="21"/>
  <c r="FC76" i="21"/>
  <c r="CQ68" i="21"/>
  <c r="CQ75" i="21" s="1"/>
  <c r="FE46" i="21"/>
  <c r="CR46" i="21"/>
  <c r="CQ58" i="21"/>
  <c r="CQ63" i="21" s="1"/>
  <c r="CQ51" i="21"/>
  <c r="CQ53" i="21" s="1"/>
  <c r="AI45" i="80"/>
  <c r="AK209" i="7" l="1"/>
  <c r="AK307" i="7" s="1"/>
  <c r="AK308" i="7" s="1"/>
  <c r="AK246" i="7"/>
  <c r="AK247" i="7" s="1"/>
  <c r="FD76" i="21"/>
  <c r="FG40" i="21"/>
  <c r="FG67" i="21" s="1"/>
  <c r="CS67" i="21"/>
  <c r="CT40" i="21"/>
  <c r="CQ64" i="21"/>
  <c r="CR68" i="21"/>
  <c r="CR75" i="21" s="1"/>
  <c r="CS46" i="21"/>
  <c r="CR51" i="21"/>
  <c r="CR53" i="21" s="1"/>
  <c r="FF46" i="21"/>
  <c r="CR58" i="21"/>
  <c r="CR63" i="21" s="1"/>
  <c r="AJ51" i="84"/>
  <c r="AR25" i="86" s="1"/>
  <c r="AS25" i="86" s="1"/>
  <c r="AJ33" i="80"/>
  <c r="FE68" i="21"/>
  <c r="FE75" i="21" s="1"/>
  <c r="FE51" i="21"/>
  <c r="FE53" i="21" s="1"/>
  <c r="FE58" i="21"/>
  <c r="FE63" i="21" s="1"/>
  <c r="CQ76" i="21"/>
  <c r="AI89" i="84"/>
  <c r="AI71" i="80"/>
  <c r="AK51" i="84"/>
  <c r="AT25" i="86" s="1"/>
  <c r="AK33" i="80"/>
  <c r="AJ45" i="80"/>
  <c r="AK63" i="84"/>
  <c r="FE64" i="21" l="1"/>
  <c r="AL209" i="7"/>
  <c r="AL307" i="7" s="1"/>
  <c r="AL308" i="7" s="1"/>
  <c r="AL246" i="7"/>
  <c r="AL247" i="7" s="1"/>
  <c r="FE76" i="21"/>
  <c r="CU40" i="21"/>
  <c r="FH40" i="21"/>
  <c r="FH67" i="21" s="1"/>
  <c r="CT67" i="21"/>
  <c r="FF68" i="21"/>
  <c r="FF75" i="21" s="1"/>
  <c r="FF58" i="21"/>
  <c r="FF63" i="21" s="1"/>
  <c r="FF51" i="21"/>
  <c r="FF53" i="21" s="1"/>
  <c r="CS68" i="21"/>
  <c r="CS75" i="21" s="1"/>
  <c r="FG46" i="21"/>
  <c r="CT46" i="21"/>
  <c r="CS58" i="21"/>
  <c r="CS63" i="21" s="1"/>
  <c r="CS51" i="21"/>
  <c r="CS53" i="21" s="1"/>
  <c r="CR76" i="21"/>
  <c r="AJ89" i="84"/>
  <c r="AJ71" i="80"/>
  <c r="AK89" i="84"/>
  <c r="AK71" i="80"/>
  <c r="AL51" i="84"/>
  <c r="AU25" i="86" s="1"/>
  <c r="AL33" i="80"/>
  <c r="CR64" i="21"/>
  <c r="AK45" i="80"/>
  <c r="AL63" i="84"/>
  <c r="AM209" i="7" l="1"/>
  <c r="AM307" i="7" s="1"/>
  <c r="AM308" i="7" s="1"/>
  <c r="AM246" i="7"/>
  <c r="AM247" i="7" s="1"/>
  <c r="CV40" i="21"/>
  <c r="FJ40" i="21" s="1"/>
  <c r="FJ67" i="21" s="1"/>
  <c r="FI40" i="21"/>
  <c r="CU67" i="21"/>
  <c r="FF64" i="21"/>
  <c r="FF76" i="21"/>
  <c r="CS64" i="21"/>
  <c r="CT68" i="21"/>
  <c r="CT75" i="21" s="1"/>
  <c r="CT58" i="21"/>
  <c r="CT63" i="21" s="1"/>
  <c r="FH46" i="21"/>
  <c r="CT51" i="21"/>
  <c r="CT53" i="21" s="1"/>
  <c r="CU46" i="21"/>
  <c r="FG68" i="21"/>
  <c r="FG75" i="21" s="1"/>
  <c r="FG58" i="21"/>
  <c r="FG63" i="21" s="1"/>
  <c r="FG51" i="21"/>
  <c r="FG53" i="21" s="1"/>
  <c r="CS76" i="21"/>
  <c r="AM51" i="84"/>
  <c r="AV25" i="86" s="1"/>
  <c r="AW25" i="86" s="1"/>
  <c r="AM33" i="80"/>
  <c r="AL71" i="80"/>
  <c r="AL89" i="84"/>
  <c r="AL45" i="80"/>
  <c r="AM63" i="84"/>
  <c r="AN209" i="7" l="1"/>
  <c r="AN307" i="7" s="1"/>
  <c r="AN308" i="7" s="1"/>
  <c r="AN246" i="7"/>
  <c r="AN247" i="7" s="1"/>
  <c r="FG76" i="21"/>
  <c r="CW40" i="21"/>
  <c r="CX40" i="21" s="1"/>
  <c r="CX67" i="21" s="1"/>
  <c r="GU40" i="21"/>
  <c r="FI67" i="21"/>
  <c r="GU67" i="21" s="1"/>
  <c r="CV67" i="21"/>
  <c r="FG64" i="21"/>
  <c r="AM89" i="84"/>
  <c r="AM71" i="80"/>
  <c r="CU58" i="21"/>
  <c r="CU63" i="21" s="1"/>
  <c r="CU68" i="21"/>
  <c r="CU75" i="21" s="1"/>
  <c r="FI46" i="21"/>
  <c r="CV46" i="21"/>
  <c r="CU51" i="21"/>
  <c r="CU53" i="21" s="1"/>
  <c r="FH68" i="21"/>
  <c r="FH75" i="21" s="1"/>
  <c r="FH51" i="21"/>
  <c r="FH53" i="21" s="1"/>
  <c r="FH58" i="21"/>
  <c r="FH63" i="21" s="1"/>
  <c r="CT64" i="21"/>
  <c r="AN51" i="84"/>
  <c r="AX25" i="86" s="1"/>
  <c r="AN33" i="80"/>
  <c r="CT76" i="21"/>
  <c r="AM45" i="80"/>
  <c r="AN63" i="84"/>
  <c r="FK40" i="21" l="1"/>
  <c r="FK67" i="21" s="1"/>
  <c r="AO209" i="7"/>
  <c r="AO307" i="7" s="1"/>
  <c r="AO308" i="7" s="1"/>
  <c r="AO246" i="7"/>
  <c r="AO247" i="7" s="1"/>
  <c r="CW67" i="21"/>
  <c r="FL40" i="21"/>
  <c r="FL67" i="21" s="1"/>
  <c r="CY40" i="21"/>
  <c r="FH64" i="21"/>
  <c r="FH76" i="21"/>
  <c r="AN89" i="84"/>
  <c r="AN71" i="80"/>
  <c r="CV58" i="21"/>
  <c r="CV63" i="21" s="1"/>
  <c r="CV51" i="21"/>
  <c r="CV53" i="21" s="1"/>
  <c r="CV68" i="21"/>
  <c r="CV75" i="21" s="1"/>
  <c r="AP246" i="7" s="1"/>
  <c r="AP247" i="7" s="1"/>
  <c r="FJ46" i="21"/>
  <c r="CW46" i="21"/>
  <c r="FK46" i="21" s="1"/>
  <c r="AO51" i="84"/>
  <c r="AY25" i="86" s="1"/>
  <c r="AO33" i="80"/>
  <c r="FI68" i="21"/>
  <c r="GU68" i="21" s="1"/>
  <c r="GU75" i="21" s="1"/>
  <c r="GU46" i="21"/>
  <c r="GU51" i="21" s="1"/>
  <c r="FI58" i="21"/>
  <c r="GU58" i="21" s="1"/>
  <c r="GU63" i="21" s="1"/>
  <c r="FI51" i="21"/>
  <c r="FI53" i="21" s="1"/>
  <c r="CU76" i="21"/>
  <c r="CU64" i="21"/>
  <c r="AN45" i="80"/>
  <c r="AO63" i="84"/>
  <c r="GU53" i="21" l="1"/>
  <c r="GU64" i="21" s="1"/>
  <c r="CV76" i="21"/>
  <c r="AP209" i="7"/>
  <c r="AP307" i="7" s="1"/>
  <c r="AP308" i="7" s="1"/>
  <c r="FK58" i="21"/>
  <c r="FK63" i="21" s="1"/>
  <c r="FK68" i="21"/>
  <c r="FK75" i="21" s="1"/>
  <c r="CZ40" i="21"/>
  <c r="CY67" i="21"/>
  <c r="FM40" i="21"/>
  <c r="FM67" i="21" s="1"/>
  <c r="CV64" i="21"/>
  <c r="AP51" i="84"/>
  <c r="AP33" i="80"/>
  <c r="AQ33" i="80" s="1"/>
  <c r="FK51" i="21"/>
  <c r="FK53" i="21" s="1"/>
  <c r="CW58" i="21"/>
  <c r="CW63" i="21" s="1"/>
  <c r="CW51" i="21"/>
  <c r="CW53" i="21" s="1"/>
  <c r="CX46" i="21"/>
  <c r="CW68" i="21"/>
  <c r="CW75" i="21" s="1"/>
  <c r="FJ68" i="21"/>
  <c r="FJ75" i="21" s="1"/>
  <c r="FJ58" i="21"/>
  <c r="FJ63" i="21" s="1"/>
  <c r="FJ51" i="21"/>
  <c r="FJ53" i="21" s="1"/>
  <c r="FI63" i="21"/>
  <c r="FI64" i="21" s="1"/>
  <c r="FI75" i="21"/>
  <c r="FI76" i="21" s="1"/>
  <c r="AO89" i="84"/>
  <c r="AO71" i="80"/>
  <c r="AO45" i="80"/>
  <c r="AP63" i="84"/>
  <c r="GU76" i="21" l="1"/>
  <c r="AQ51" i="84"/>
  <c r="AZ25" i="86"/>
  <c r="BA25" i="86" s="1"/>
  <c r="BB25" i="86" s="1"/>
  <c r="AQ209" i="7"/>
  <c r="AQ307" i="7" s="1"/>
  <c r="AQ308" i="7" s="1"/>
  <c r="AQ246" i="7"/>
  <c r="AQ247" i="7" s="1"/>
  <c r="FK76" i="21"/>
  <c r="FJ64" i="21"/>
  <c r="FN40" i="21"/>
  <c r="FN67" i="21" s="1"/>
  <c r="CZ67" i="21"/>
  <c r="DA40" i="21"/>
  <c r="FJ76" i="21"/>
  <c r="FK64" i="21"/>
  <c r="CW64" i="21"/>
  <c r="CW76" i="21"/>
  <c r="AP89" i="84"/>
  <c r="AQ89" i="84" s="1"/>
  <c r="AP71" i="80"/>
  <c r="AQ71" i="80" s="1"/>
  <c r="CX68" i="21"/>
  <c r="CX75" i="21" s="1"/>
  <c r="AR246" i="7" s="1"/>
  <c r="AR247" i="7" s="1"/>
  <c r="CY46" i="21"/>
  <c r="FL46" i="21"/>
  <c r="CX51" i="21"/>
  <c r="CX53" i="21" s="1"/>
  <c r="CX58" i="21"/>
  <c r="CX63" i="21" s="1"/>
  <c r="CX64" i="21" s="1"/>
  <c r="AQ63" i="84"/>
  <c r="AP45" i="80"/>
  <c r="AQ45" i="80" s="1"/>
  <c r="CX76" i="21" l="1"/>
  <c r="AR209" i="7"/>
  <c r="AR307" i="7" s="1"/>
  <c r="AR308" i="7" s="1"/>
  <c r="DA67" i="21"/>
  <c r="DB40" i="21"/>
  <c r="FO40" i="21"/>
  <c r="FO67" i="21" s="1"/>
  <c r="FL58" i="21"/>
  <c r="FL63" i="21" s="1"/>
  <c r="FL51" i="21"/>
  <c r="FL53" i="21" s="1"/>
  <c r="FL68" i="21"/>
  <c r="FL75" i="21" s="1"/>
  <c r="CZ46" i="21"/>
  <c r="FM46" i="21"/>
  <c r="CY58" i="21"/>
  <c r="CY63" i="21" s="1"/>
  <c r="CY68" i="21"/>
  <c r="CY75" i="21" s="1"/>
  <c r="CY51" i="21"/>
  <c r="CY53" i="21" s="1"/>
  <c r="CY64" i="21" l="1"/>
  <c r="FL64" i="21"/>
  <c r="FL76" i="21"/>
  <c r="AS209" i="7"/>
  <c r="AS307" i="7" s="1"/>
  <c r="AS308" i="7" s="1"/>
  <c r="AS246" i="7"/>
  <c r="AS247" i="7" s="1"/>
  <c r="FP40" i="21"/>
  <c r="FP67" i="21" s="1"/>
  <c r="DB67" i="21"/>
  <c r="DC40" i="21"/>
  <c r="CY76" i="21"/>
  <c r="FM68" i="21"/>
  <c r="FM75" i="21" s="1"/>
  <c r="FM58" i="21"/>
  <c r="FM63" i="21" s="1"/>
  <c r="FM51" i="21"/>
  <c r="FM53" i="21" s="1"/>
  <c r="CZ51" i="21"/>
  <c r="CZ53" i="21" s="1"/>
  <c r="CZ58" i="21"/>
  <c r="CZ63" i="21" s="1"/>
  <c r="CZ64" i="21" s="1"/>
  <c r="DA46" i="21"/>
  <c r="FN46" i="21"/>
  <c r="CZ68" i="21"/>
  <c r="CZ75" i="21" s="1"/>
  <c r="FM64" i="21" l="1"/>
  <c r="AT209" i="7"/>
  <c r="AT307" i="7" s="1"/>
  <c r="AT308" i="7" s="1"/>
  <c r="AT246" i="7"/>
  <c r="AT247" i="7" s="1"/>
  <c r="FM76" i="21"/>
  <c r="DC67" i="21"/>
  <c r="DD40" i="21"/>
  <c r="FQ40" i="21"/>
  <c r="FQ67" i="21" s="1"/>
  <c r="CZ76" i="21"/>
  <c r="FN68" i="21"/>
  <c r="FN75" i="21" s="1"/>
  <c r="FN58" i="21"/>
  <c r="FN63" i="21" s="1"/>
  <c r="FN51" i="21"/>
  <c r="FN53" i="21" s="1"/>
  <c r="DB46" i="21"/>
  <c r="DA58" i="21"/>
  <c r="DA63" i="21" s="1"/>
  <c r="DA51" i="21"/>
  <c r="DA53" i="21" s="1"/>
  <c r="DA68" i="21"/>
  <c r="DA75" i="21" s="1"/>
  <c r="AU246" i="7" s="1"/>
  <c r="AU247" i="7" s="1"/>
  <c r="FO46" i="21"/>
  <c r="DA64" i="21" l="1"/>
  <c r="DA76" i="21"/>
  <c r="AU209" i="7"/>
  <c r="AU307" i="7" s="1"/>
  <c r="AU308" i="7" s="1"/>
  <c r="FN64" i="21"/>
  <c r="FN76" i="21"/>
  <c r="DE40" i="21"/>
  <c r="DD67" i="21"/>
  <c r="FR40" i="21"/>
  <c r="FR67" i="21" s="1"/>
  <c r="FO68" i="21"/>
  <c r="FO75" i="21" s="1"/>
  <c r="FO58" i="21"/>
  <c r="FO63" i="21" s="1"/>
  <c r="FO51" i="21"/>
  <c r="FO53" i="21" s="1"/>
  <c r="DB51" i="21"/>
  <c r="DB53" i="21" s="1"/>
  <c r="DC46" i="21"/>
  <c r="DB68" i="21"/>
  <c r="DB75" i="21" s="1"/>
  <c r="FP46" i="21"/>
  <c r="DB58" i="21"/>
  <c r="DB63" i="21" s="1"/>
  <c r="DB64" i="21" s="1"/>
  <c r="AV209" i="7" l="1"/>
  <c r="AV307" i="7" s="1"/>
  <c r="AV308" i="7" s="1"/>
  <c r="AV246" i="7"/>
  <c r="AV247" i="7" s="1"/>
  <c r="AW51" i="84"/>
  <c r="BI25" i="86" s="1"/>
  <c r="AW33" i="80"/>
  <c r="FO64" i="21"/>
  <c r="FO76" i="21"/>
  <c r="DB76" i="21"/>
  <c r="FS40" i="21"/>
  <c r="FS67" i="21" s="1"/>
  <c r="DF40" i="21"/>
  <c r="DE67" i="21"/>
  <c r="FP58" i="21"/>
  <c r="FP63" i="21" s="1"/>
  <c r="FP51" i="21"/>
  <c r="FP53" i="21" s="1"/>
  <c r="FP68" i="21"/>
  <c r="FP75" i="21" s="1"/>
  <c r="DC58" i="21"/>
  <c r="DC63" i="21" s="1"/>
  <c r="DC68" i="21"/>
  <c r="DC75" i="21" s="1"/>
  <c r="AW209" i="7" s="1"/>
  <c r="FQ46" i="21"/>
  <c r="DC51" i="21"/>
  <c r="DC53" i="21" s="1"/>
  <c r="DD46" i="21"/>
  <c r="AX33" i="80" l="1"/>
  <c r="AX51" i="84"/>
  <c r="BK25" i="86" s="1"/>
  <c r="AW307" i="7"/>
  <c r="AW308" i="7" s="1"/>
  <c r="AY51" i="84"/>
  <c r="BL25" i="86" s="1"/>
  <c r="AY33" i="80"/>
  <c r="AW246" i="7"/>
  <c r="AW247" i="7" s="1"/>
  <c r="AX71" i="80"/>
  <c r="AX89" i="84"/>
  <c r="AW89" i="84"/>
  <c r="AW71" i="80"/>
  <c r="FT40" i="21"/>
  <c r="FT67" i="21" s="1"/>
  <c r="DF67" i="21"/>
  <c r="DG40" i="21"/>
  <c r="DC64" i="21"/>
  <c r="FP76" i="21"/>
  <c r="FP64" i="21"/>
  <c r="FQ58" i="21"/>
  <c r="FQ63" i="21" s="1"/>
  <c r="FQ68" i="21"/>
  <c r="FQ75" i="21" s="1"/>
  <c r="FQ51" i="21"/>
  <c r="FQ53" i="21" s="1"/>
  <c r="DC76" i="21"/>
  <c r="DD68" i="21"/>
  <c r="DD75" i="21" s="1"/>
  <c r="AX209" i="7" s="1"/>
  <c r="DD58" i="21"/>
  <c r="DD63" i="21" s="1"/>
  <c r="FR46" i="21"/>
  <c r="DD51" i="21"/>
  <c r="DD53" i="21" s="1"/>
  <c r="DE46" i="21"/>
  <c r="FQ64" i="21" l="1"/>
  <c r="FQ76" i="21"/>
  <c r="AY89" i="84"/>
  <c r="AY71" i="80"/>
  <c r="AX246" i="7"/>
  <c r="AX247" i="7" s="1"/>
  <c r="AX307" i="7"/>
  <c r="AX308" i="7" s="1"/>
  <c r="AZ51" i="84"/>
  <c r="BM25" i="86" s="1"/>
  <c r="BN25" i="86" s="1"/>
  <c r="AZ33" i="80"/>
  <c r="DH40" i="21"/>
  <c r="DG67" i="21"/>
  <c r="FU40" i="21"/>
  <c r="DD64" i="21"/>
  <c r="DD76" i="21"/>
  <c r="DE58" i="21"/>
  <c r="DE63" i="21" s="1"/>
  <c r="DE68" i="21"/>
  <c r="DE75" i="21" s="1"/>
  <c r="AY209" i="7" s="1"/>
  <c r="FS46" i="21"/>
  <c r="DE51" i="21"/>
  <c r="DE53" i="21" s="1"/>
  <c r="DF46" i="21"/>
  <c r="FR68" i="21"/>
  <c r="FR75" i="21" s="1"/>
  <c r="FR51" i="21"/>
  <c r="FR53" i="21" s="1"/>
  <c r="FR58" i="21"/>
  <c r="FR63" i="21" s="1"/>
  <c r="FR64" i="21" l="1"/>
  <c r="AZ71" i="80"/>
  <c r="AZ89" i="84"/>
  <c r="AY307" i="7"/>
  <c r="AY308" i="7" s="1"/>
  <c r="BA51" i="84"/>
  <c r="BO25" i="86" s="1"/>
  <c r="BA33" i="80"/>
  <c r="AY246" i="7"/>
  <c r="AY247" i="7" s="1"/>
  <c r="GV40" i="21"/>
  <c r="FU67" i="21"/>
  <c r="GV67" i="21" s="1"/>
  <c r="DI40" i="21"/>
  <c r="FV40" i="21"/>
  <c r="FV67" i="21" s="1"/>
  <c r="DH67" i="21"/>
  <c r="FR76" i="21"/>
  <c r="DE76" i="21"/>
  <c r="DE64" i="21"/>
  <c r="DF51" i="21"/>
  <c r="DF53" i="21" s="1"/>
  <c r="DG46" i="21"/>
  <c r="DF58" i="21"/>
  <c r="DF63" i="21" s="1"/>
  <c r="FT46" i="21"/>
  <c r="DF68" i="21"/>
  <c r="DF75" i="21" s="1"/>
  <c r="FS58" i="21"/>
  <c r="FS63" i="21" s="1"/>
  <c r="FS68" i="21"/>
  <c r="FS75" i="21" s="1"/>
  <c r="FS51" i="21"/>
  <c r="FS53" i="21" s="1"/>
  <c r="DF64" i="21" l="1"/>
  <c r="AZ246" i="7"/>
  <c r="AZ247" i="7" s="1"/>
  <c r="BA89" i="84"/>
  <c r="BA71" i="80"/>
  <c r="DF76" i="21"/>
  <c r="AZ209" i="7"/>
  <c r="DJ40" i="21"/>
  <c r="FW40" i="21"/>
  <c r="FW67" i="21" s="1"/>
  <c r="DI67" i="21"/>
  <c r="FS76" i="21"/>
  <c r="FS64" i="21"/>
  <c r="FT68" i="21"/>
  <c r="FT75" i="21" s="1"/>
  <c r="FT51" i="21"/>
  <c r="FT53" i="21" s="1"/>
  <c r="FT58" i="21"/>
  <c r="FT63" i="21" s="1"/>
  <c r="DG58" i="21"/>
  <c r="DG63" i="21" s="1"/>
  <c r="DG68" i="21"/>
  <c r="DG75" i="21" s="1"/>
  <c r="BA209" i="7" s="1"/>
  <c r="DH46" i="21"/>
  <c r="FU46" i="21"/>
  <c r="DG51" i="21"/>
  <c r="DG53" i="21" s="1"/>
  <c r="FT64" i="21" l="1"/>
  <c r="AZ307" i="7"/>
  <c r="AZ308" i="7" s="1"/>
  <c r="BB51" i="84"/>
  <c r="BP25" i="86" s="1"/>
  <c r="BB33" i="80"/>
  <c r="BA307" i="7"/>
  <c r="BA308" i="7" s="1"/>
  <c r="BC51" i="84"/>
  <c r="BQ25" i="86" s="1"/>
  <c r="BC33" i="80"/>
  <c r="BA246" i="7"/>
  <c r="BA247" i="7" s="1"/>
  <c r="FT76" i="21"/>
  <c r="DG76" i="21"/>
  <c r="DG64" i="21"/>
  <c r="FX40" i="21"/>
  <c r="FX67" i="21" s="1"/>
  <c r="DJ67" i="21"/>
  <c r="DK40" i="21"/>
  <c r="FU58" i="21"/>
  <c r="GV46" i="21"/>
  <c r="GV51" i="21" s="1"/>
  <c r="FU68" i="21"/>
  <c r="FU51" i="21"/>
  <c r="FU53" i="21" s="1"/>
  <c r="DH68" i="21"/>
  <c r="DH75" i="21" s="1"/>
  <c r="DH58" i="21"/>
  <c r="DH63" i="21" s="1"/>
  <c r="FV46" i="21"/>
  <c r="DH51" i="21"/>
  <c r="DH53" i="21" s="1"/>
  <c r="DI46" i="21"/>
  <c r="GV53" i="21" l="1"/>
  <c r="BR25" i="86"/>
  <c r="DH64" i="21"/>
  <c r="DH76" i="21"/>
  <c r="BB209" i="7"/>
  <c r="BC71" i="80"/>
  <c r="BC89" i="84"/>
  <c r="BB71" i="80"/>
  <c r="BB89" i="84"/>
  <c r="BB246" i="7"/>
  <c r="BB247" i="7" s="1"/>
  <c r="FU75" i="21"/>
  <c r="FU76" i="21" s="1"/>
  <c r="GV68" i="21"/>
  <c r="GV75" i="21" s="1"/>
  <c r="FU63" i="21"/>
  <c r="FU64" i="21" s="1"/>
  <c r="GV58" i="21"/>
  <c r="GV63" i="21" s="1"/>
  <c r="GV64" i="21" s="1"/>
  <c r="DK67" i="21"/>
  <c r="DL40" i="21"/>
  <c r="FY40" i="21"/>
  <c r="FY67" i="21" s="1"/>
  <c r="DI68" i="21"/>
  <c r="DI75" i="21" s="1"/>
  <c r="DI58" i="21"/>
  <c r="DI63" i="21" s="1"/>
  <c r="FW46" i="21"/>
  <c r="DI51" i="21"/>
  <c r="DI53" i="21" s="1"/>
  <c r="DJ46" i="21"/>
  <c r="FV68" i="21"/>
  <c r="FV75" i="21" s="1"/>
  <c r="FV58" i="21"/>
  <c r="FV63" i="21" s="1"/>
  <c r="FV64" i="21" s="1"/>
  <c r="FV51" i="21"/>
  <c r="FV53" i="21" s="1"/>
  <c r="GV76" i="21" l="1"/>
  <c r="DI64" i="21"/>
  <c r="DI76" i="21"/>
  <c r="BC209" i="7"/>
  <c r="BC246" i="7"/>
  <c r="BC247" i="7" s="1"/>
  <c r="BB307" i="7"/>
  <c r="BB308" i="7" s="1"/>
  <c r="BE51" i="84"/>
  <c r="BT25" i="86" s="1"/>
  <c r="BE33" i="80"/>
  <c r="FZ40" i="21"/>
  <c r="FZ67" i="21" s="1"/>
  <c r="DL67" i="21"/>
  <c r="DM40" i="21"/>
  <c r="DM67" i="21" s="1"/>
  <c r="DK46" i="21"/>
  <c r="DJ58" i="21"/>
  <c r="DJ63" i="21" s="1"/>
  <c r="DJ68" i="21"/>
  <c r="DJ75" i="21" s="1"/>
  <c r="DJ51" i="21"/>
  <c r="DJ53" i="21" s="1"/>
  <c r="FW58" i="21"/>
  <c r="FW63" i="21" s="1"/>
  <c r="FW51" i="21"/>
  <c r="FW53" i="21" s="1"/>
  <c r="FW68" i="21"/>
  <c r="FW75" i="21" s="1"/>
  <c r="FV76" i="21"/>
  <c r="FX46" i="21"/>
  <c r="BD209" i="7" l="1"/>
  <c r="BD246" i="7"/>
  <c r="BD247" i="7" s="1"/>
  <c r="BE71" i="80"/>
  <c r="BE89" i="84"/>
  <c r="BC307" i="7"/>
  <c r="BC308" i="7" s="1"/>
  <c r="BF51" i="84"/>
  <c r="BU25" i="86" s="1"/>
  <c r="BF33" i="80"/>
  <c r="GA40" i="21"/>
  <c r="GA67" i="21" s="1"/>
  <c r="DN40" i="21"/>
  <c r="DJ76" i="21"/>
  <c r="DJ64" i="21"/>
  <c r="FW64" i="21"/>
  <c r="FX68" i="21"/>
  <c r="FX75" i="21" s="1"/>
  <c r="FX51" i="21"/>
  <c r="FX53" i="21" s="1"/>
  <c r="FX58" i="21"/>
  <c r="FX63" i="21" s="1"/>
  <c r="FY46" i="21"/>
  <c r="DK58" i="21"/>
  <c r="DK63" i="21" s="1"/>
  <c r="DL46" i="21"/>
  <c r="DK68" i="21"/>
  <c r="DK75" i="21" s="1"/>
  <c r="DK51" i="21"/>
  <c r="DK53" i="21" s="1"/>
  <c r="FW76" i="21"/>
  <c r="FX76" i="21" l="1"/>
  <c r="DK64" i="21"/>
  <c r="DK76" i="21"/>
  <c r="BE209" i="7"/>
  <c r="BE246" i="7"/>
  <c r="BE247" i="7" s="1"/>
  <c r="BF71" i="80"/>
  <c r="BF89" i="84"/>
  <c r="BD307" i="7"/>
  <c r="BD308" i="7" s="1"/>
  <c r="BG51" i="84"/>
  <c r="BV25" i="86" s="1"/>
  <c r="BW25" i="86" s="1"/>
  <c r="BG33" i="80"/>
  <c r="FX64" i="21"/>
  <c r="DN67" i="21"/>
  <c r="DO40" i="21"/>
  <c r="GB40" i="21"/>
  <c r="GB67" i="21" s="1"/>
  <c r="FY58" i="21"/>
  <c r="FY63" i="21" s="1"/>
  <c r="FY68" i="21"/>
  <c r="FY75" i="21" s="1"/>
  <c r="FY51" i="21"/>
  <c r="FY53" i="21" s="1"/>
  <c r="DL58" i="21"/>
  <c r="DL63" i="21" s="1"/>
  <c r="DL68" i="21"/>
  <c r="DL75" i="21" s="1"/>
  <c r="DM46" i="21"/>
  <c r="FZ46" i="21"/>
  <c r="DL51" i="21"/>
  <c r="DL53" i="21" s="1"/>
  <c r="BF209" i="7" l="1"/>
  <c r="BF246" i="7"/>
  <c r="BF247" i="7" s="1"/>
  <c r="BG71" i="80"/>
  <c r="BG89" i="84"/>
  <c r="BE307" i="7"/>
  <c r="BE308" i="7" s="1"/>
  <c r="BH51" i="84"/>
  <c r="BX25" i="86" s="1"/>
  <c r="BH33" i="80"/>
  <c r="FY76" i="21"/>
  <c r="FY64" i="21"/>
  <c r="DL76" i="21"/>
  <c r="DO67" i="21"/>
  <c r="DP40" i="21"/>
  <c r="GC40" i="21"/>
  <c r="GC67" i="21" s="1"/>
  <c r="DL64" i="21"/>
  <c r="DM51" i="21"/>
  <c r="DM53" i="21" s="1"/>
  <c r="DM58" i="21"/>
  <c r="DM63" i="21" s="1"/>
  <c r="DN46" i="21"/>
  <c r="DM68" i="21"/>
  <c r="DM75" i="21" s="1"/>
  <c r="GA46" i="21"/>
  <c r="FZ68" i="21"/>
  <c r="FZ75" i="21" s="1"/>
  <c r="FZ58" i="21"/>
  <c r="FZ63" i="21" s="1"/>
  <c r="FZ51" i="21"/>
  <c r="FZ53" i="21" s="1"/>
  <c r="BH71" i="80" l="1"/>
  <c r="BH89" i="84"/>
  <c r="BG209" i="7"/>
  <c r="BG246" i="7"/>
  <c r="BG247" i="7" s="1"/>
  <c r="BF307" i="7"/>
  <c r="BF308" i="7" s="1"/>
  <c r="BI51" i="84"/>
  <c r="BY25" i="86" s="1"/>
  <c r="BI33" i="80"/>
  <c r="DM76" i="21"/>
  <c r="DM64" i="21"/>
  <c r="GD40" i="21"/>
  <c r="GD67" i="21" s="1"/>
  <c r="DQ40" i="21"/>
  <c r="DP67" i="21"/>
  <c r="GA51" i="21"/>
  <c r="GA53" i="21" s="1"/>
  <c r="GA58" i="21"/>
  <c r="GA63" i="21" s="1"/>
  <c r="GA64" i="21" s="1"/>
  <c r="GA68" i="21"/>
  <c r="GA75" i="21" s="1"/>
  <c r="GA76" i="21" s="1"/>
  <c r="DN68" i="21"/>
  <c r="DN75" i="21" s="1"/>
  <c r="DN58" i="21"/>
  <c r="DN63" i="21" s="1"/>
  <c r="DN51" i="21"/>
  <c r="DN53" i="21" s="1"/>
  <c r="FZ64" i="21"/>
  <c r="FZ76" i="21"/>
  <c r="DO46" i="21"/>
  <c r="GB46" i="21"/>
  <c r="BH209" i="7" l="1"/>
  <c r="BH246" i="7"/>
  <c r="BH247" i="7" s="1"/>
  <c r="BI71" i="80"/>
  <c r="BI89" i="84"/>
  <c r="BG307" i="7"/>
  <c r="BG308" i="7" s="1"/>
  <c r="BJ51" i="84"/>
  <c r="BZ25" i="86" s="1"/>
  <c r="CA25" i="86" s="1"/>
  <c r="BJ33" i="80"/>
  <c r="DN64" i="21"/>
  <c r="DN76" i="21"/>
  <c r="DR40" i="21"/>
  <c r="GE40" i="21"/>
  <c r="GE67" i="21" s="1"/>
  <c r="DQ67" i="21"/>
  <c r="GB68" i="21"/>
  <c r="GB75" i="21" s="1"/>
  <c r="GB58" i="21"/>
  <c r="GB63" i="21" s="1"/>
  <c r="GB51" i="21"/>
  <c r="GB53" i="21" s="1"/>
  <c r="DO68" i="21"/>
  <c r="DO75" i="21" s="1"/>
  <c r="DO58" i="21"/>
  <c r="DO63" i="21" s="1"/>
  <c r="GC46" i="21"/>
  <c r="DO51" i="21"/>
  <c r="DO53" i="21" s="1"/>
  <c r="DP46" i="21"/>
  <c r="BI209" i="7" l="1"/>
  <c r="BI246" i="7"/>
  <c r="BI247" i="7" s="1"/>
  <c r="BJ71" i="80"/>
  <c r="BJ89" i="84"/>
  <c r="BH307" i="7"/>
  <c r="BH308" i="7" s="1"/>
  <c r="BK33" i="80"/>
  <c r="BK51" i="84"/>
  <c r="CB25" i="86" s="1"/>
  <c r="GB64" i="21"/>
  <c r="GB76" i="21"/>
  <c r="DR67" i="21"/>
  <c r="GF40" i="21"/>
  <c r="GF67" i="21" s="1"/>
  <c r="DS40" i="21"/>
  <c r="DQ46" i="21"/>
  <c r="GC68" i="21"/>
  <c r="GC75" i="21" s="1"/>
  <c r="GC58" i="21"/>
  <c r="GC63" i="21" s="1"/>
  <c r="GC51" i="21"/>
  <c r="GC53" i="21" s="1"/>
  <c r="DO64" i="21"/>
  <c r="DO76" i="21"/>
  <c r="DP58" i="21"/>
  <c r="DP63" i="21" s="1"/>
  <c r="DP68" i="21"/>
  <c r="DP75" i="21" s="1"/>
  <c r="DP51" i="21"/>
  <c r="DP53" i="21" s="1"/>
  <c r="GD46" i="21"/>
  <c r="GC64" i="21" l="1"/>
  <c r="BK71" i="80"/>
  <c r="BK89" i="84"/>
  <c r="DP76" i="21"/>
  <c r="BJ209" i="7"/>
  <c r="BJ246" i="7"/>
  <c r="BJ247" i="7" s="1"/>
  <c r="BI307" i="7"/>
  <c r="BI308" i="7" s="1"/>
  <c r="BL33" i="80"/>
  <c r="BL51" i="84"/>
  <c r="CC25" i="86" s="1"/>
  <c r="GC76" i="21"/>
  <c r="DT40" i="21"/>
  <c r="GG40" i="21"/>
  <c r="DS67" i="21"/>
  <c r="DP64" i="21"/>
  <c r="DQ51" i="21"/>
  <c r="DQ53" i="21" s="1"/>
  <c r="DQ68" i="21"/>
  <c r="DQ75" i="21" s="1"/>
  <c r="DQ58" i="21"/>
  <c r="DQ63" i="21" s="1"/>
  <c r="GE46" i="21"/>
  <c r="DR46" i="21"/>
  <c r="GD68" i="21"/>
  <c r="GD75" i="21" s="1"/>
  <c r="GD58" i="21"/>
  <c r="GD63" i="21" s="1"/>
  <c r="GD51" i="21"/>
  <c r="GD53" i="21" s="1"/>
  <c r="DQ64" i="21" l="1"/>
  <c r="BL71" i="80"/>
  <c r="BL89" i="84"/>
  <c r="BJ307" i="7"/>
  <c r="BJ308" i="7" s="1"/>
  <c r="BM33" i="80"/>
  <c r="BM51" i="84"/>
  <c r="CD25" i="86" s="1"/>
  <c r="CE25" i="86" s="1"/>
  <c r="DQ76" i="21"/>
  <c r="BK209" i="7"/>
  <c r="BK246" i="7"/>
  <c r="BK247" i="7" s="1"/>
  <c r="GW40" i="21"/>
  <c r="GG67" i="21"/>
  <c r="GW67" i="21" s="1"/>
  <c r="DT67" i="21"/>
  <c r="DU40" i="21"/>
  <c r="GH40" i="21"/>
  <c r="GH67" i="21" s="1"/>
  <c r="GD64" i="21"/>
  <c r="GF46" i="21"/>
  <c r="DR51" i="21"/>
  <c r="DR53" i="21" s="1"/>
  <c r="DS46" i="21"/>
  <c r="DR68" i="21"/>
  <c r="DR75" i="21" s="1"/>
  <c r="DR58" i="21"/>
  <c r="DR63" i="21" s="1"/>
  <c r="GE68" i="21"/>
  <c r="GE75" i="21" s="1"/>
  <c r="GE58" i="21"/>
  <c r="GE63" i="21" s="1"/>
  <c r="GE64" i="21" s="1"/>
  <c r="GE51" i="21"/>
  <c r="GE53" i="21" s="1"/>
  <c r="GD76" i="21"/>
  <c r="GE76" i="21" l="1"/>
  <c r="BK307" i="7"/>
  <c r="BK308" i="7" s="1"/>
  <c r="BN33" i="80"/>
  <c r="BN51" i="84"/>
  <c r="CF25" i="86" s="1"/>
  <c r="BM71" i="80"/>
  <c r="BM89" i="84"/>
  <c r="BL209" i="7"/>
  <c r="BL246" i="7"/>
  <c r="BL247" i="7" s="1"/>
  <c r="DR64" i="21"/>
  <c r="DR76" i="21"/>
  <c r="DV40" i="21"/>
  <c r="GI40" i="21"/>
  <c r="GI67" i="21" s="1"/>
  <c r="DU67" i="21"/>
  <c r="DS51" i="21"/>
  <c r="DS53" i="21" s="1"/>
  <c r="DS58" i="21"/>
  <c r="DS63" i="21" s="1"/>
  <c r="DT46" i="21"/>
  <c r="DS68" i="21"/>
  <c r="DS75" i="21" s="1"/>
  <c r="GG46" i="21"/>
  <c r="GF68" i="21"/>
  <c r="GF75" i="21" s="1"/>
  <c r="GF58" i="21"/>
  <c r="GF63" i="21" s="1"/>
  <c r="GF51" i="21"/>
  <c r="GF53" i="21" s="1"/>
  <c r="DS64" i="21" l="1"/>
  <c r="BM209" i="7"/>
  <c r="BM246" i="7"/>
  <c r="BM247" i="7" s="1"/>
  <c r="BL307" i="7"/>
  <c r="BL308" i="7" s="1"/>
  <c r="BO33" i="80"/>
  <c r="BO51" i="84"/>
  <c r="CG25" i="86" s="1"/>
  <c r="BN89" i="84"/>
  <c r="BN71" i="80"/>
  <c r="GF76" i="21"/>
  <c r="GF64" i="21"/>
  <c r="DS76" i="21"/>
  <c r="GJ40" i="21"/>
  <c r="GJ67" i="21" s="1"/>
  <c r="DW40" i="21"/>
  <c r="DV67" i="21"/>
  <c r="GG51" i="21"/>
  <c r="GG53" i="21" s="1"/>
  <c r="GW46" i="21"/>
  <c r="GW51" i="21" s="1"/>
  <c r="GG58" i="21"/>
  <c r="GG68" i="21"/>
  <c r="DU46" i="21"/>
  <c r="DT58" i="21"/>
  <c r="DT63" i="21" s="1"/>
  <c r="DT68" i="21"/>
  <c r="DT75" i="21" s="1"/>
  <c r="GH46" i="21"/>
  <c r="DT51" i="21"/>
  <c r="DT53" i="21" s="1"/>
  <c r="GW53" i="21" l="1"/>
  <c r="DT76" i="21"/>
  <c r="BN209" i="7"/>
  <c r="BN246" i="7"/>
  <c r="BN247" i="7" s="1"/>
  <c r="BO71" i="80"/>
  <c r="BO89" i="84"/>
  <c r="BM307" i="7"/>
  <c r="BM308" i="7" s="1"/>
  <c r="BP33" i="80"/>
  <c r="BQ33" i="80" s="1"/>
  <c r="BP51" i="84"/>
  <c r="DT64" i="21"/>
  <c r="GG75" i="21"/>
  <c r="GG76" i="21" s="1"/>
  <c r="GW68" i="21"/>
  <c r="GW75" i="21" s="1"/>
  <c r="GG63" i="21"/>
  <c r="GG64" i="21" s="1"/>
  <c r="GW58" i="21"/>
  <c r="GW63" i="21" s="1"/>
  <c r="DW67" i="21"/>
  <c r="DX40" i="21"/>
  <c r="GK40" i="21"/>
  <c r="GK67" i="21" s="1"/>
  <c r="GH68" i="21"/>
  <c r="GH75" i="21" s="1"/>
  <c r="GH51" i="21"/>
  <c r="GH53" i="21" s="1"/>
  <c r="GH58" i="21"/>
  <c r="GH63" i="21" s="1"/>
  <c r="GI46" i="21"/>
  <c r="DV46" i="21"/>
  <c r="DU68" i="21"/>
  <c r="DU75" i="21" s="1"/>
  <c r="DU51" i="21"/>
  <c r="DU53" i="21" s="1"/>
  <c r="DU58" i="21"/>
  <c r="DU63" i="21" s="1"/>
  <c r="GW64" i="21" l="1"/>
  <c r="GW76" i="21"/>
  <c r="GH64" i="21"/>
  <c r="BQ51" i="84"/>
  <c r="CH25" i="86"/>
  <c r="CI25" i="86" s="1"/>
  <c r="CJ25" i="86" s="1"/>
  <c r="BP71" i="80"/>
  <c r="BQ71" i="80" s="1"/>
  <c r="BP89" i="84"/>
  <c r="BQ89" i="84" s="1"/>
  <c r="BO209" i="7"/>
  <c r="BO246" i="7"/>
  <c r="BO247" i="7" s="1"/>
  <c r="BN307" i="7"/>
  <c r="BN308" i="7" s="1"/>
  <c r="BR51" i="84"/>
  <c r="BR33" i="80"/>
  <c r="GH76" i="21"/>
  <c r="GL40" i="21"/>
  <c r="GL67" i="21" s="1"/>
  <c r="DX67" i="21"/>
  <c r="DY40" i="21"/>
  <c r="DZ40" i="21" s="1"/>
  <c r="DU76" i="21"/>
  <c r="DU64" i="21"/>
  <c r="DV51" i="21"/>
  <c r="DV53" i="21" s="1"/>
  <c r="DW46" i="21"/>
  <c r="DV68" i="21"/>
  <c r="DV75" i="21" s="1"/>
  <c r="DV58" i="21"/>
  <c r="DV63" i="21" s="1"/>
  <c r="GJ46" i="21"/>
  <c r="GI68" i="21"/>
  <c r="GI75" i="21" s="1"/>
  <c r="GI58" i="21"/>
  <c r="GI63" i="21" s="1"/>
  <c r="GI51" i="21"/>
  <c r="GI53" i="21" s="1"/>
  <c r="GI76" i="21" l="1"/>
  <c r="DV64" i="21"/>
  <c r="BP209" i="7"/>
  <c r="BP246" i="7"/>
  <c r="BP247" i="7" s="1"/>
  <c r="GI64" i="21"/>
  <c r="BO307" i="7"/>
  <c r="BO308" i="7" s="1"/>
  <c r="BS51" i="84"/>
  <c r="BS33" i="80"/>
  <c r="BR71" i="80"/>
  <c r="BR89" i="84"/>
  <c r="DV76" i="21"/>
  <c r="GN40" i="21"/>
  <c r="GN67" i="21" s="1"/>
  <c r="DZ67" i="21"/>
  <c r="EA40" i="21"/>
  <c r="GO40" i="21" s="1"/>
  <c r="DY67" i="21"/>
  <c r="GM40" i="21"/>
  <c r="GM67" i="21" s="1"/>
  <c r="GJ68" i="21"/>
  <c r="GJ75" i="21" s="1"/>
  <c r="GJ58" i="21"/>
  <c r="GJ63" i="21" s="1"/>
  <c r="GJ51" i="21"/>
  <c r="GJ53" i="21" s="1"/>
  <c r="DW68" i="21"/>
  <c r="DW75" i="21" s="1"/>
  <c r="DW51" i="21"/>
  <c r="DW53" i="21" s="1"/>
  <c r="DX46" i="21"/>
  <c r="DW58" i="21"/>
  <c r="DW63" i="21" s="1"/>
  <c r="DW64" i="21" s="1"/>
  <c r="GK46" i="21"/>
  <c r="GJ64" i="21" l="1"/>
  <c r="GJ76" i="21"/>
  <c r="EB40" i="21"/>
  <c r="GP40" i="21" s="1"/>
  <c r="EA67" i="21"/>
  <c r="BS71" i="80"/>
  <c r="BS89" i="84"/>
  <c r="BQ209" i="7"/>
  <c r="BQ246" i="7"/>
  <c r="BQ247" i="7" s="1"/>
  <c r="BP307" i="7"/>
  <c r="BP308" i="7" s="1"/>
  <c r="BT33" i="80"/>
  <c r="BT51" i="84"/>
  <c r="DW76" i="21"/>
  <c r="GK58" i="21"/>
  <c r="GK63" i="21" s="1"/>
  <c r="GK51" i="21"/>
  <c r="GK53" i="21" s="1"/>
  <c r="GK68" i="21"/>
  <c r="GK75" i="21" s="1"/>
  <c r="DX51" i="21"/>
  <c r="DX53" i="21" s="1"/>
  <c r="DY46" i="21"/>
  <c r="DX68" i="21"/>
  <c r="DX75" i="21" s="1"/>
  <c r="DX58" i="21"/>
  <c r="DX63" i="21" s="1"/>
  <c r="GL46" i="21"/>
  <c r="GO67" i="21"/>
  <c r="EB67" i="21"/>
  <c r="EC40" i="21"/>
  <c r="GK64" i="21" l="1"/>
  <c r="DX64" i="21"/>
  <c r="GK76" i="21"/>
  <c r="DX76" i="21"/>
  <c r="BR209" i="7"/>
  <c r="BR246" i="7"/>
  <c r="BR247" i="7" s="1"/>
  <c r="BT71" i="80"/>
  <c r="BT89" i="84"/>
  <c r="BQ307" i="7"/>
  <c r="BQ308" i="7" s="1"/>
  <c r="BU33" i="80"/>
  <c r="BU51" i="84"/>
  <c r="GL68" i="21"/>
  <c r="GL75" i="21" s="1"/>
  <c r="GL58" i="21"/>
  <c r="GL63" i="21" s="1"/>
  <c r="GL51" i="21"/>
  <c r="GL53" i="21" s="1"/>
  <c r="DZ46" i="21"/>
  <c r="GN46" i="21" s="1"/>
  <c r="GM46" i="21"/>
  <c r="DY68" i="21"/>
  <c r="DY75" i="21" s="1"/>
  <c r="DY51" i="21"/>
  <c r="DY53" i="21" s="1"/>
  <c r="DY58" i="21"/>
  <c r="DY63" i="21" s="1"/>
  <c r="GQ40" i="21"/>
  <c r="EC67" i="21"/>
  <c r="GP67" i="21"/>
  <c r="ED40" i="21"/>
  <c r="DY64" i="21" l="1"/>
  <c r="DY76" i="21"/>
  <c r="BS209" i="7"/>
  <c r="BS246" i="7"/>
  <c r="BS247" i="7" s="1"/>
  <c r="BU71" i="80"/>
  <c r="BU89" i="84"/>
  <c r="BR307" i="7"/>
  <c r="BR308" i="7" s="1"/>
  <c r="BV51" i="84"/>
  <c r="BV33" i="80"/>
  <c r="GL64" i="21"/>
  <c r="GL76" i="21"/>
  <c r="GN51" i="21"/>
  <c r="GN53" i="21" s="1"/>
  <c r="GN58" i="21"/>
  <c r="GN63" i="21" s="1"/>
  <c r="GN64" i="21" s="1"/>
  <c r="GN68" i="21"/>
  <c r="GN75" i="21" s="1"/>
  <c r="GN76" i="21" s="1"/>
  <c r="GM58" i="21"/>
  <c r="GM63" i="21" s="1"/>
  <c r="GM68" i="21"/>
  <c r="GM75" i="21" s="1"/>
  <c r="GM51" i="21"/>
  <c r="GM53" i="21" s="1"/>
  <c r="DZ68" i="21"/>
  <c r="DZ75" i="21" s="1"/>
  <c r="DZ51" i="21"/>
  <c r="DZ53" i="21" s="1"/>
  <c r="EA46" i="21"/>
  <c r="DZ58" i="21"/>
  <c r="DZ63" i="21" s="1"/>
  <c r="DZ64" i="21" s="1"/>
  <c r="GR40" i="21"/>
  <c r="ED67" i="21"/>
  <c r="GQ67" i="21"/>
  <c r="EE40" i="21"/>
  <c r="BV71" i="80" l="1"/>
  <c r="BV89" i="84"/>
  <c r="BS307" i="7"/>
  <c r="BS308" i="7" s="1"/>
  <c r="BW33" i="80"/>
  <c r="BW51" i="84"/>
  <c r="DZ76" i="21"/>
  <c r="BT209" i="7"/>
  <c r="BT246" i="7"/>
  <c r="BT247" i="7" s="1"/>
  <c r="GM76" i="21"/>
  <c r="GM64" i="21"/>
  <c r="EI40" i="21" a="1"/>
  <c r="EI40" i="21" s="1"/>
  <c r="EF40" i="21" a="1"/>
  <c r="EF40" i="21" s="1"/>
  <c r="EG40" i="21" a="1"/>
  <c r="EG40" i="21" s="1"/>
  <c r="EH40" i="21" a="1"/>
  <c r="EH40" i="21" s="1"/>
  <c r="EJ40" i="21" a="1"/>
  <c r="EJ40" i="21" s="1"/>
  <c r="EA58" i="21"/>
  <c r="EA63" i="21" s="1"/>
  <c r="EA68" i="21"/>
  <c r="EA75" i="21" s="1"/>
  <c r="GO46" i="21"/>
  <c r="EA51" i="21"/>
  <c r="EA53" i="21" s="1"/>
  <c r="EB46" i="21"/>
  <c r="GS40" i="21"/>
  <c r="EE67" i="21"/>
  <c r="GR67" i="21"/>
  <c r="BT307" i="7" l="1"/>
  <c r="BT308" i="7" s="1"/>
  <c r="BX51" i="84"/>
  <c r="BX33" i="80"/>
  <c r="BW71" i="80"/>
  <c r="BW89" i="84"/>
  <c r="BU209" i="7"/>
  <c r="BU246" i="7"/>
  <c r="BU247" i="7" s="1"/>
  <c r="EF67" i="21" a="1"/>
  <c r="EF67" i="21" s="1"/>
  <c r="EI67" i="21" a="1"/>
  <c r="EI67" i="21" s="1"/>
  <c r="EJ67" i="21" a="1"/>
  <c r="EJ67" i="21" s="1"/>
  <c r="EG67" i="21" a="1"/>
  <c r="EG67" i="21" s="1"/>
  <c r="EH67" i="21" a="1"/>
  <c r="EH67" i="21" s="1"/>
  <c r="EA76" i="21"/>
  <c r="EA64" i="21"/>
  <c r="EB51" i="21"/>
  <c r="EB53" i="21" s="1"/>
  <c r="GP46" i="21"/>
  <c r="EB58" i="21"/>
  <c r="EB63" i="21" s="1"/>
  <c r="EB68" i="21"/>
  <c r="EB75" i="21" s="1"/>
  <c r="EC46" i="21"/>
  <c r="GO68" i="21"/>
  <c r="GO75" i="21" s="1"/>
  <c r="GO58" i="21"/>
  <c r="GO63" i="21" s="1"/>
  <c r="GO51" i="21"/>
  <c r="GO53" i="21" s="1"/>
  <c r="GX40" i="21"/>
  <c r="GS67" i="21"/>
  <c r="GX67" i="21" s="1"/>
  <c r="EB64" i="21" l="1"/>
  <c r="GO76" i="21"/>
  <c r="EB76" i="21"/>
  <c r="BV209" i="7"/>
  <c r="BV246" i="7"/>
  <c r="BV247" i="7" s="1"/>
  <c r="BU307" i="7"/>
  <c r="BU308" i="7" s="1"/>
  <c r="BY51" i="84"/>
  <c r="BY33" i="80"/>
  <c r="BX71" i="80"/>
  <c r="BX89" i="84"/>
  <c r="GO64" i="21"/>
  <c r="EC68" i="21"/>
  <c r="EC75" i="21" s="1"/>
  <c r="GQ46" i="21"/>
  <c r="ED46" i="21"/>
  <c r="EC51" i="21"/>
  <c r="EC53" i="21" s="1"/>
  <c r="EC58" i="21"/>
  <c r="EC63" i="21" s="1"/>
  <c r="GP51" i="21"/>
  <c r="GP53" i="21" s="1"/>
  <c r="GP58" i="21"/>
  <c r="GP63" i="21" s="1"/>
  <c r="GP68" i="21"/>
  <c r="GP75" i="21" s="1"/>
  <c r="EC64" i="21" l="1"/>
  <c r="GP64" i="21"/>
  <c r="BY71" i="80"/>
  <c r="BY89" i="84"/>
  <c r="EC76" i="21"/>
  <c r="BW209" i="7"/>
  <c r="BW246" i="7"/>
  <c r="BW247" i="7" s="1"/>
  <c r="BV307" i="7"/>
  <c r="BV308" i="7" s="1"/>
  <c r="BZ51" i="84"/>
  <c r="BZ33" i="80"/>
  <c r="GP76" i="21"/>
  <c r="ED68" i="21"/>
  <c r="ED75" i="21" s="1"/>
  <c r="ED51" i="21"/>
  <c r="ED53" i="21" s="1"/>
  <c r="ED58" i="21"/>
  <c r="ED63" i="21" s="1"/>
  <c r="ED64" i="21" s="1"/>
  <c r="EE46" i="21"/>
  <c r="GR46" i="21"/>
  <c r="GQ58" i="21"/>
  <c r="GQ63" i="21" s="1"/>
  <c r="GQ68" i="21"/>
  <c r="GQ75" i="21" s="1"/>
  <c r="GQ51" i="21"/>
  <c r="GQ53" i="21" s="1"/>
  <c r="GQ64" i="21" l="1"/>
  <c r="GQ76" i="21"/>
  <c r="BZ71" i="80"/>
  <c r="BZ89" i="84"/>
  <c r="BW307" i="7"/>
  <c r="BW308" i="7" s="1"/>
  <c r="CA51" i="84"/>
  <c r="CA33" i="80"/>
  <c r="ED76" i="21"/>
  <c r="BX209" i="7"/>
  <c r="BX246" i="7"/>
  <c r="BX247" i="7" s="1"/>
  <c r="EH46" i="21" a="1"/>
  <c r="EH46" i="21" s="1"/>
  <c r="EH51" i="21" s="1"/>
  <c r="EH53" i="21" s="1"/>
  <c r="EI46" i="21" a="1"/>
  <c r="EI46" i="21" s="1"/>
  <c r="EI51" i="21" s="1"/>
  <c r="EI53" i="21" s="1"/>
  <c r="EF46" i="21" a="1"/>
  <c r="EF46" i="21" s="1"/>
  <c r="EF51" i="21" s="1"/>
  <c r="EF53" i="21" s="1"/>
  <c r="EG46" i="21" a="1"/>
  <c r="EG46" i="21" s="1"/>
  <c r="EG51" i="21" s="1"/>
  <c r="EG53" i="21" s="1"/>
  <c r="EJ46" i="21" a="1"/>
  <c r="EJ46" i="21" s="1"/>
  <c r="EJ51" i="21" s="1"/>
  <c r="EJ53" i="21" s="1"/>
  <c r="GR58" i="21"/>
  <c r="GR63" i="21" s="1"/>
  <c r="GR51" i="21"/>
  <c r="GR53" i="21" s="1"/>
  <c r="GR68" i="21"/>
  <c r="GR75" i="21" s="1"/>
  <c r="EE58" i="21"/>
  <c r="EE68" i="21"/>
  <c r="GS46" i="21"/>
  <c r="EE51" i="21"/>
  <c r="EE53" i="21" s="1"/>
  <c r="GR76" i="21" l="1"/>
  <c r="BX307" i="7"/>
  <c r="BX308" i="7" s="1"/>
  <c r="CB51" i="84"/>
  <c r="CB33" i="80"/>
  <c r="CA89" i="84"/>
  <c r="CA71" i="80"/>
  <c r="GR64" i="21"/>
  <c r="EE75" i="21"/>
  <c r="EI68" i="21" a="1"/>
  <c r="EI68" i="21" s="1"/>
  <c r="EI75" i="21" s="1"/>
  <c r="EH68" i="21" a="1"/>
  <c r="EH68" i="21" s="1"/>
  <c r="EH75" i="21" s="1"/>
  <c r="EG68" i="21" a="1"/>
  <c r="EG68" i="21" s="1"/>
  <c r="EG75" i="21" s="1"/>
  <c r="EF68" i="21" a="1"/>
  <c r="EF68" i="21" s="1"/>
  <c r="EF75" i="21" s="1"/>
  <c r="EJ68" i="21" a="1"/>
  <c r="EJ68" i="21" s="1"/>
  <c r="EJ75" i="21" s="1"/>
  <c r="EJ76" i="21" s="1"/>
  <c r="EE63" i="21"/>
  <c r="EE64" i="21" s="1"/>
  <c r="EH58" i="21" a="1"/>
  <c r="EH58" i="21" s="1"/>
  <c r="EH63" i="21" s="1"/>
  <c r="EH64" i="21" s="1"/>
  <c r="EJ58" i="21" a="1"/>
  <c r="EJ58" i="21" s="1"/>
  <c r="EJ63" i="21" s="1"/>
  <c r="EJ64" i="21" s="1"/>
  <c r="EI58" i="21" a="1"/>
  <c r="EI58" i="21" s="1"/>
  <c r="EI63" i="21" s="1"/>
  <c r="EI64" i="21" s="1"/>
  <c r="EF58" i="21" a="1"/>
  <c r="EF58" i="21" s="1"/>
  <c r="EF63" i="21" s="1"/>
  <c r="EF64" i="21" s="1"/>
  <c r="EG58" i="21" a="1"/>
  <c r="EG58" i="21" s="1"/>
  <c r="EG63" i="21" s="1"/>
  <c r="EG64" i="21" s="1"/>
  <c r="GS68" i="21"/>
  <c r="GS58" i="21"/>
  <c r="GS51" i="21"/>
  <c r="GS53" i="21" s="1"/>
  <c r="GX46" i="21"/>
  <c r="GX51" i="21" s="1"/>
  <c r="GX53" i="21" l="1"/>
  <c r="EE76" i="21"/>
  <c r="BY209" i="7"/>
  <c r="BY246" i="7"/>
  <c r="BY247" i="7" s="1"/>
  <c r="CC63" i="84" s="1"/>
  <c r="CD63" i="84" s="1"/>
  <c r="CB71" i="80"/>
  <c r="CB89" i="84"/>
  <c r="BO45" i="80"/>
  <c r="AT63" i="84"/>
  <c r="BA63" i="84"/>
  <c r="GS63" i="21"/>
  <c r="GS64" i="21" s="1"/>
  <c r="GX58" i="21"/>
  <c r="GX63" i="21" s="1"/>
  <c r="BM45" i="80"/>
  <c r="AZ63" i="84"/>
  <c r="CA63" i="84"/>
  <c r="EF76" i="21"/>
  <c r="EG76" i="21"/>
  <c r="EH76" i="21"/>
  <c r="EI76" i="21"/>
  <c r="CB63" i="84"/>
  <c r="BT45" i="80"/>
  <c r="AU45" i="80"/>
  <c r="BU63" i="84"/>
  <c r="BJ63" i="84"/>
  <c r="AV63" i="84"/>
  <c r="BR45" i="80"/>
  <c r="AY45" i="80"/>
  <c r="AS63" i="84"/>
  <c r="GW77" i="21"/>
  <c r="GV77" i="21"/>
  <c r="GU77" i="21"/>
  <c r="GT77" i="21"/>
  <c r="GS75" i="21"/>
  <c r="GS76" i="21" s="1"/>
  <c r="GX68" i="21"/>
  <c r="GX75" i="21" s="1"/>
  <c r="AR63" i="84"/>
  <c r="BI45" i="80"/>
  <c r="AX63" i="84"/>
  <c r="BY63" i="84"/>
  <c r="BP63" i="84"/>
  <c r="BQ63" i="84" s="1"/>
  <c r="BO63" i="84"/>
  <c r="BF63" i="84"/>
  <c r="BF45" i="80"/>
  <c r="BH45" i="80"/>
  <c r="BH63" i="84"/>
  <c r="BE63" i="84"/>
  <c r="BE45" i="80"/>
  <c r="BG63" i="84"/>
  <c r="BG45" i="80"/>
  <c r="BN45" i="80"/>
  <c r="BN63" i="84"/>
  <c r="BL63" i="84"/>
  <c r="BL45" i="80"/>
  <c r="BT63" i="84"/>
  <c r="BZ63" i="84"/>
  <c r="BZ45" i="80"/>
  <c r="BV63" i="84"/>
  <c r="BV45" i="80"/>
  <c r="BX63" i="84"/>
  <c r="BX45" i="80"/>
  <c r="BW63" i="84"/>
  <c r="BW45" i="80"/>
  <c r="BS63" i="84"/>
  <c r="BS45" i="80"/>
  <c r="BB63" i="84"/>
  <c r="BB45" i="80"/>
  <c r="AW63" i="84"/>
  <c r="AW45" i="80"/>
  <c r="AY63" i="84"/>
  <c r="AS45" i="80"/>
  <c r="BK63" i="84"/>
  <c r="BK45" i="80"/>
  <c r="G248" i="15"/>
  <c r="GX64" i="21" l="1"/>
  <c r="GX76" i="21"/>
  <c r="CC45" i="80"/>
  <c r="CD45" i="80" s="1"/>
  <c r="BY307" i="7"/>
  <c r="BY308" i="7" s="1"/>
  <c r="CC51" i="84"/>
  <c r="CD51" i="84" s="1"/>
  <c r="CK25" i="86" s="1"/>
  <c r="CC33" i="80"/>
  <c r="CD33" i="80" s="1"/>
  <c r="BR63" i="84"/>
  <c r="BY45" i="80"/>
  <c r="CB45" i="80"/>
  <c r="BC45" i="80"/>
  <c r="BD45" i="80" s="1"/>
  <c r="BC63" i="84"/>
  <c r="BD63" i="84" s="1"/>
  <c r="BM63" i="84"/>
  <c r="AT45" i="80"/>
  <c r="BI63" i="84"/>
  <c r="AU63" i="84"/>
  <c r="BP45" i="80"/>
  <c r="BQ45" i="80" s="1"/>
  <c r="AR45" i="80"/>
  <c r="BU45" i="80"/>
  <c r="BZ209" i="7" a="1"/>
  <c r="BZ209" i="7" s="1"/>
  <c r="CC209" i="7" a="1"/>
  <c r="CC209" i="7" s="1"/>
  <c r="CE209" i="7" a="1"/>
  <c r="CE209" i="7" s="1"/>
  <c r="CD209" i="7" a="1"/>
  <c r="CD209" i="7" s="1"/>
  <c r="CA209" i="7" a="1"/>
  <c r="CA209" i="7" s="1"/>
  <c r="CB209" i="7" a="1"/>
  <c r="CB209" i="7" s="1"/>
  <c r="BJ45" i="80"/>
  <c r="BA45" i="80"/>
  <c r="AX45" i="80"/>
  <c r="CA45" i="80"/>
  <c r="AV45" i="80"/>
  <c r="AZ45" i="80"/>
  <c r="AU51" i="84"/>
  <c r="BG25" i="86" s="1"/>
  <c r="AU33" i="80"/>
  <c r="GX77" i="21"/>
  <c r="AT33" i="80"/>
  <c r="AT51" i="84"/>
  <c r="BE25" i="86" s="1"/>
  <c r="AR33" i="80"/>
  <c r="AR51" i="84"/>
  <c r="BC25" i="86" s="1"/>
  <c r="AS33" i="80"/>
  <c r="AS51" i="84"/>
  <c r="BD25" i="86" s="1"/>
  <c r="AV51" i="84"/>
  <c r="BH25" i="86" s="1"/>
  <c r="AV33" i="80"/>
  <c r="H248" i="15"/>
  <c r="BJ25" i="86" l="1"/>
  <c r="BF25" i="86"/>
  <c r="CC71" i="80"/>
  <c r="CD71" i="80" s="1"/>
  <c r="CC89" i="84"/>
  <c r="CD89" i="84" s="1"/>
  <c r="S11" i="7"/>
  <c r="R11" i="7"/>
  <c r="G76" i="15"/>
  <c r="BD33" i="80"/>
  <c r="AT71" i="80"/>
  <c r="AT89" i="84"/>
  <c r="AV71" i="80"/>
  <c r="AV89" i="84"/>
  <c r="AR71" i="80"/>
  <c r="AR89" i="84"/>
  <c r="AS89" i="84"/>
  <c r="AS71" i="80"/>
  <c r="BD51" i="84"/>
  <c r="AU71" i="80"/>
  <c r="AU89" i="84"/>
  <c r="H76" i="15"/>
  <c r="I248" i="15"/>
  <c r="BS25" i="86" l="1"/>
  <c r="T11" i="7"/>
  <c r="R49" i="7"/>
  <c r="S49" i="7"/>
  <c r="BD89" i="84"/>
  <c r="BD71" i="80"/>
  <c r="I76" i="15"/>
  <c r="K248" i="15"/>
  <c r="J248" i="15"/>
  <c r="U11" i="7" l="1"/>
  <c r="T49" i="7"/>
  <c r="J76" i="15"/>
  <c r="V11" i="7" l="1"/>
  <c r="U49" i="7"/>
  <c r="K76" i="15"/>
  <c r="L248" i="15"/>
  <c r="W11" i="7" l="1"/>
  <c r="V49" i="7"/>
  <c r="L76" i="15"/>
  <c r="M248" i="15"/>
  <c r="O248" i="15"/>
  <c r="X11" i="7" l="1"/>
  <c r="Z11" i="7"/>
  <c r="W49" i="7"/>
  <c r="O76" i="15"/>
  <c r="M76" i="15"/>
  <c r="P248" i="15"/>
  <c r="N248" i="15"/>
  <c r="Q248" i="15"/>
  <c r="Y11" i="7" l="1"/>
  <c r="AA11" i="7"/>
  <c r="X49" i="7"/>
  <c r="R289" i="7"/>
  <c r="R62" i="84"/>
  <c r="R44" i="80"/>
  <c r="Z49" i="7"/>
  <c r="N76" i="15"/>
  <c r="P76" i="15"/>
  <c r="R248" i="15"/>
  <c r="AB11" i="7" l="1"/>
  <c r="AA49" i="7"/>
  <c r="Y49" i="7"/>
  <c r="Q76" i="15"/>
  <c r="AC11" i="7" l="1"/>
  <c r="AB49" i="7"/>
  <c r="S289" i="7"/>
  <c r="S62" i="84"/>
  <c r="S44" i="80"/>
  <c r="R76" i="15"/>
  <c r="S248" i="15"/>
  <c r="AD11" i="7" l="1"/>
  <c r="AC49" i="7"/>
  <c r="T289" i="7"/>
  <c r="T62" i="84"/>
  <c r="T44" i="80"/>
  <c r="S76" i="15"/>
  <c r="T248" i="15"/>
  <c r="AE11" i="7" l="1"/>
  <c r="U289" i="7"/>
  <c r="U62" i="84"/>
  <c r="U44" i="80"/>
  <c r="AD49" i="7"/>
  <c r="T76" i="15"/>
  <c r="U248" i="15"/>
  <c r="AF11" i="7" l="1"/>
  <c r="AE49" i="7"/>
  <c r="V289" i="7"/>
  <c r="V62" i="84"/>
  <c r="V44" i="80"/>
  <c r="U76" i="15"/>
  <c r="V248" i="15"/>
  <c r="AG11" i="7" l="1"/>
  <c r="AF49" i="7"/>
  <c r="W289" i="7"/>
  <c r="W62" i="84"/>
  <c r="W44" i="80"/>
  <c r="V76" i="15"/>
  <c r="X248" i="15"/>
  <c r="W248" i="15"/>
  <c r="Y248" i="15"/>
  <c r="AH11" i="7" l="1"/>
  <c r="AI11" i="7"/>
  <c r="AJ11" i="7"/>
  <c r="X289" i="7"/>
  <c r="X62" i="84"/>
  <c r="X44" i="80"/>
  <c r="AG49" i="7"/>
  <c r="Y76" i="15"/>
  <c r="W76" i="15"/>
  <c r="X76" i="15"/>
  <c r="Z248" i="15"/>
  <c r="AK11" i="7" l="1"/>
  <c r="AH49" i="7"/>
  <c r="Y289" i="7"/>
  <c r="Y62" i="84"/>
  <c r="Y44" i="80"/>
  <c r="AJ49" i="7"/>
  <c r="AI49" i="7"/>
  <c r="Z76" i="15"/>
  <c r="AA248" i="15"/>
  <c r="AL11" i="7" l="1"/>
  <c r="AK49" i="7"/>
  <c r="Z289" i="7"/>
  <c r="Z62" i="84"/>
  <c r="Z44" i="80"/>
  <c r="AA76" i="15"/>
  <c r="AB248" i="15"/>
  <c r="AM11" i="7" l="1"/>
  <c r="AA289" i="7"/>
  <c r="AA62" i="84"/>
  <c r="AA44" i="80"/>
  <c r="AL49" i="7"/>
  <c r="AB76" i="15"/>
  <c r="AC248" i="15"/>
  <c r="AN11" i="7" l="1"/>
  <c r="AM49" i="7"/>
  <c r="AB289" i="7"/>
  <c r="AB62" i="84"/>
  <c r="AB44" i="80"/>
  <c r="AC76" i="15"/>
  <c r="AD248" i="15"/>
  <c r="AO11" i="7" l="1"/>
  <c r="AC289" i="7"/>
  <c r="AC62" i="84"/>
  <c r="AD62" i="84" s="1"/>
  <c r="AC44" i="80"/>
  <c r="AD44" i="80" s="1"/>
  <c r="AN49" i="7"/>
  <c r="AD76" i="15"/>
  <c r="AE248" i="15"/>
  <c r="AP11" i="7" l="1"/>
  <c r="AD289" i="7"/>
  <c r="AE62" i="84"/>
  <c r="AE44" i="80"/>
  <c r="AO49" i="7"/>
  <c r="AE76" i="15"/>
  <c r="AF248" i="15"/>
  <c r="AQ11" i="7" l="1"/>
  <c r="AP49" i="7"/>
  <c r="AE289" i="7"/>
  <c r="AF62" i="84"/>
  <c r="AF44" i="80"/>
  <c r="AF76" i="15"/>
  <c r="AG248" i="15"/>
  <c r="AR11" i="7" l="1"/>
  <c r="AF289" i="7"/>
  <c r="AG62" i="84"/>
  <c r="AG44" i="80"/>
  <c r="AQ49" i="7"/>
  <c r="AG76" i="15"/>
  <c r="AH248" i="15"/>
  <c r="AS11" i="7" l="1"/>
  <c r="AG289" i="7"/>
  <c r="AH62" i="84"/>
  <c r="AH44" i="80"/>
  <c r="AR49" i="7"/>
  <c r="AH76" i="15"/>
  <c r="AI248" i="15"/>
  <c r="AT11" i="7" l="1"/>
  <c r="AH289" i="7"/>
  <c r="AI62" i="84"/>
  <c r="AI44" i="80"/>
  <c r="AS49" i="7"/>
  <c r="AI76" i="15"/>
  <c r="AJ248" i="15"/>
  <c r="AU11" i="7" l="1"/>
  <c r="AT49" i="7"/>
  <c r="AI289" i="7"/>
  <c r="AJ62" i="84"/>
  <c r="AJ44" i="80"/>
  <c r="AJ76" i="15"/>
  <c r="AK248" i="15"/>
  <c r="AV11" i="7" l="1"/>
  <c r="AJ289" i="7"/>
  <c r="AK62" i="84"/>
  <c r="AK44" i="80"/>
  <c r="AU49" i="7"/>
  <c r="AK76" i="15"/>
  <c r="AL248" i="15"/>
  <c r="AW11" i="7" l="1"/>
  <c r="AV49" i="7"/>
  <c r="AK289" i="7"/>
  <c r="AL62" i="84"/>
  <c r="AL44" i="80"/>
  <c r="AL76" i="15"/>
  <c r="AM248" i="15"/>
  <c r="AX11" i="7" l="1"/>
  <c r="AL289" i="7"/>
  <c r="AM62" i="84"/>
  <c r="AM44" i="80"/>
  <c r="AW49" i="7"/>
  <c r="AM76" i="15"/>
  <c r="AN248" i="15"/>
  <c r="AY11" i="7" l="1"/>
  <c r="AM289" i="7"/>
  <c r="AN62" i="84"/>
  <c r="AN44" i="80"/>
  <c r="AX49" i="7"/>
  <c r="AN76" i="15"/>
  <c r="AO248" i="15"/>
  <c r="AZ11" i="7" l="1"/>
  <c r="AY49" i="7"/>
  <c r="AN289" i="7"/>
  <c r="AO62" i="84"/>
  <c r="AO44" i="80"/>
  <c r="AO76" i="15"/>
  <c r="AP248" i="15"/>
  <c r="BA11" i="7" l="1"/>
  <c r="AZ49" i="7"/>
  <c r="AO289" i="7"/>
  <c r="AP62" i="84"/>
  <c r="AQ62" i="84" s="1"/>
  <c r="AP44" i="80"/>
  <c r="AQ44" i="80" s="1"/>
  <c r="AP76" i="15"/>
  <c r="AQ248" i="15"/>
  <c r="BB11" i="7" l="1"/>
  <c r="AP289" i="7"/>
  <c r="AR62" i="84"/>
  <c r="AR44" i="80"/>
  <c r="BA49" i="7"/>
  <c r="AQ76" i="15"/>
  <c r="AR248" i="15"/>
  <c r="BC11" i="7" l="1"/>
  <c r="BB49" i="7"/>
  <c r="AQ289" i="7"/>
  <c r="AS44" i="80"/>
  <c r="AS62" i="84"/>
  <c r="AR76" i="15"/>
  <c r="AS248" i="15"/>
  <c r="BD11" i="7" l="1"/>
  <c r="AR289" i="7"/>
  <c r="AT62" i="84"/>
  <c r="AT44" i="80"/>
  <c r="BC49" i="7"/>
  <c r="AS76" i="15"/>
  <c r="AT248" i="15"/>
  <c r="BE11" i="7" l="1"/>
  <c r="AS289" i="7"/>
  <c r="AU62" i="84"/>
  <c r="AU44" i="80"/>
  <c r="BD49" i="7"/>
  <c r="AT76" i="15"/>
  <c r="AU248" i="15"/>
  <c r="BF11" i="7" l="1"/>
  <c r="BE49" i="7"/>
  <c r="AT289" i="7"/>
  <c r="AV62" i="84"/>
  <c r="AV44" i="80"/>
  <c r="AU76" i="15"/>
  <c r="AV248" i="15"/>
  <c r="BG11" i="7" l="1"/>
  <c r="AU289" i="7"/>
  <c r="AW62" i="84"/>
  <c r="AW44" i="80"/>
  <c r="BF49" i="7"/>
  <c r="AV76" i="15"/>
  <c r="AW248" i="15"/>
  <c r="BH11" i="7" l="1"/>
  <c r="AV289" i="7"/>
  <c r="AX62" i="84"/>
  <c r="AX44" i="80"/>
  <c r="BG49" i="7"/>
  <c r="AW76" i="15"/>
  <c r="AX248" i="15"/>
  <c r="BI11" i="7" l="1"/>
  <c r="BH49" i="7"/>
  <c r="AW289" i="7"/>
  <c r="AY62" i="84"/>
  <c r="AY44" i="80"/>
  <c r="AX76" i="15"/>
  <c r="AY248" i="15"/>
  <c r="BJ11" i="7" l="1"/>
  <c r="AX289" i="7"/>
  <c r="AZ62" i="84"/>
  <c r="AZ44" i="80"/>
  <c r="BI49" i="7"/>
  <c r="AY76" i="15"/>
  <c r="AZ248" i="15"/>
  <c r="BK11" i="7" l="1"/>
  <c r="BJ49" i="7"/>
  <c r="AY289" i="7"/>
  <c r="BA62" i="84"/>
  <c r="BA44" i="80"/>
  <c r="AZ76" i="15"/>
  <c r="BA248" i="15"/>
  <c r="BL11" i="7" l="1"/>
  <c r="AZ289" i="7"/>
  <c r="BB62" i="84"/>
  <c r="BB44" i="80"/>
  <c r="BK49" i="7"/>
  <c r="BA76" i="15"/>
  <c r="BB248" i="15"/>
  <c r="BM11" i="7" l="1"/>
  <c r="BA289" i="7"/>
  <c r="BC62" i="84"/>
  <c r="BD62" i="84" s="1"/>
  <c r="BC44" i="80"/>
  <c r="BD44" i="80" s="1"/>
  <c r="BL49" i="7"/>
  <c r="BB76" i="15"/>
  <c r="BC248" i="15"/>
  <c r="BN11" i="7" l="1"/>
  <c r="BB289" i="7"/>
  <c r="BE62" i="84"/>
  <c r="BE44" i="80"/>
  <c r="BM49" i="7"/>
  <c r="BC76" i="15"/>
  <c r="BD248" i="15"/>
  <c r="BO11" i="7" l="1"/>
  <c r="BN49" i="7"/>
  <c r="BC289" i="7"/>
  <c r="BF62" i="84"/>
  <c r="BF44" i="80"/>
  <c r="BD76" i="15"/>
  <c r="BE248" i="15"/>
  <c r="BP11" i="7" l="1"/>
  <c r="BO49" i="7"/>
  <c r="BD289" i="7"/>
  <c r="BG62" i="84"/>
  <c r="BG44" i="80"/>
  <c r="BE76" i="15"/>
  <c r="BF248" i="15"/>
  <c r="BP49" i="7" l="1"/>
  <c r="BQ11" i="7"/>
  <c r="BE289" i="7"/>
  <c r="BH62" i="84"/>
  <c r="BH44" i="80"/>
  <c r="BF76" i="15"/>
  <c r="BG248" i="15"/>
  <c r="BR11" i="7" l="1"/>
  <c r="BQ49" i="7"/>
  <c r="BF289" i="7"/>
  <c r="BI44" i="80"/>
  <c r="BI62" i="84"/>
  <c r="BG76" i="15"/>
  <c r="BH248" i="15"/>
  <c r="BR49" i="7" l="1"/>
  <c r="BS11" i="7"/>
  <c r="BG289" i="7"/>
  <c r="BJ44" i="80"/>
  <c r="BJ62" i="84"/>
  <c r="BH76" i="15"/>
  <c r="BI248" i="15"/>
  <c r="BT11" i="7" l="1"/>
  <c r="BS49" i="7"/>
  <c r="BH289" i="7"/>
  <c r="BK62" i="84"/>
  <c r="BK44" i="80"/>
  <c r="BI76" i="15"/>
  <c r="BJ248" i="15"/>
  <c r="BU11" i="7" l="1"/>
  <c r="BT49" i="7"/>
  <c r="BI289" i="7"/>
  <c r="BL62" i="84"/>
  <c r="BL44" i="80"/>
  <c r="BJ76" i="15"/>
  <c r="BK248" i="15"/>
  <c r="BV11" i="7" l="1"/>
  <c r="BU49" i="7"/>
  <c r="BJ289" i="7"/>
  <c r="BM62" i="84"/>
  <c r="BM44" i="80"/>
  <c r="BK76" i="15"/>
  <c r="BL248" i="15"/>
  <c r="BV49" i="7" l="1"/>
  <c r="BW11" i="7"/>
  <c r="BK289" i="7"/>
  <c r="BN62" i="84"/>
  <c r="BN44" i="80"/>
  <c r="BL76" i="15"/>
  <c r="BM248" i="15"/>
  <c r="BX11" i="7" l="1"/>
  <c r="BW49" i="7"/>
  <c r="BY11" i="7"/>
  <c r="BS52" i="15" a="1"/>
  <c r="BS52" i="15" s="1"/>
  <c r="BR52" i="15" a="1"/>
  <c r="BR52" i="15" s="1"/>
  <c r="BQ52" i="15" a="1"/>
  <c r="BQ52" i="15" s="1"/>
  <c r="BP52" i="15" a="1"/>
  <c r="BP52" i="15" s="1"/>
  <c r="BO52" i="15" a="1"/>
  <c r="BO52" i="15" s="1"/>
  <c r="BL289" i="7"/>
  <c r="BO62" i="84"/>
  <c r="BO44" i="80"/>
  <c r="CA11" i="7" a="1"/>
  <c r="CA11" i="7" s="1"/>
  <c r="CB11" i="7" a="1"/>
  <c r="CB11" i="7" s="1"/>
  <c r="BM76" i="15"/>
  <c r="BN76" i="15"/>
  <c r="BZ11" i="7" l="1" a="1"/>
  <c r="BZ11" i="7" s="1"/>
  <c r="CC11" i="7" a="1"/>
  <c r="CC11" i="7" s="1"/>
  <c r="CE11" i="7" a="1"/>
  <c r="CE11" i="7" s="1"/>
  <c r="CD11" i="7" a="1"/>
  <c r="CD11" i="7" s="1"/>
  <c r="BX49" i="7"/>
  <c r="CC49" i="7" s="1" a="1"/>
  <c r="CC49" i="7" s="1"/>
  <c r="BY49" i="7"/>
  <c r="BS76" i="15" a="1"/>
  <c r="BS76" i="15" s="1"/>
  <c r="BR76" i="15" a="1"/>
  <c r="BR76" i="15" s="1"/>
  <c r="BQ76" i="15" a="1"/>
  <c r="BQ76" i="15" s="1"/>
  <c r="BP76" i="15" a="1"/>
  <c r="BP76" i="15" s="1"/>
  <c r="BO76" i="15" a="1"/>
  <c r="BO76" i="15" s="1"/>
  <c r="BM289" i="7"/>
  <c r="BP62" i="84"/>
  <c r="BQ62" i="84" s="1"/>
  <c r="BP44" i="80"/>
  <c r="BQ44" i="80" s="1"/>
  <c r="BZ49" i="7" l="1" a="1"/>
  <c r="BZ49" i="7" s="1"/>
  <c r="CE49" i="7" a="1"/>
  <c r="CE49" i="7" s="1"/>
  <c r="CB49" i="7" a="1"/>
  <c r="CB49" i="7" s="1"/>
  <c r="CA49" i="7" a="1"/>
  <c r="CA49" i="7" s="1"/>
  <c r="CD49" i="7" a="1"/>
  <c r="CD49" i="7" s="1"/>
  <c r="BN289" i="7"/>
  <c r="BR62" i="84"/>
  <c r="BR44" i="80"/>
  <c r="BO289" i="7" l="1"/>
  <c r="BS62" i="84"/>
  <c r="BS44" i="80"/>
  <c r="BP289" i="7" l="1"/>
  <c r="BT44" i="80"/>
  <c r="BT62" i="84"/>
  <c r="BQ289" i="7" l="1"/>
  <c r="BU44" i="80"/>
  <c r="BU62" i="84"/>
  <c r="BR289" i="7" l="1"/>
  <c r="BV62" i="84"/>
  <c r="BV44" i="80"/>
  <c r="BS289" i="7" l="1"/>
  <c r="BW62" i="84"/>
  <c r="BW44" i="80"/>
  <c r="BT289" i="7" l="1"/>
  <c r="BX62" i="84"/>
  <c r="BX44" i="80"/>
  <c r="BU289" i="7" l="1"/>
  <c r="BY62" i="84"/>
  <c r="BY44" i="80"/>
  <c r="BV289" i="7" l="1"/>
  <c r="BZ62" i="84"/>
  <c r="BZ44" i="80"/>
  <c r="BW289" i="7" l="1"/>
  <c r="CA44" i="80"/>
  <c r="CA62" i="84"/>
  <c r="BX289" i="7" l="1"/>
  <c r="CB62" i="84"/>
  <c r="CB44" i="80"/>
  <c r="BY289" i="7" l="1"/>
  <c r="CC62" i="84"/>
  <c r="CD62" i="84" s="1"/>
  <c r="CC44" i="80"/>
  <c r="CD44" i="80" s="1"/>
  <c r="BN75" i="15" l="1"/>
  <c r="BY48" i="7" s="1"/>
  <c r="BY51" i="7" s="1"/>
  <c r="BY65" i="7" s="1"/>
  <c r="BM68" i="15"/>
  <c r="BN68" i="15"/>
  <c r="BS51" i="15" a="1"/>
  <c r="BS51" i="15" s="1"/>
  <c r="BS54" i="15" s="1"/>
  <c r="BS68" i="15" s="1"/>
  <c r="BR51" i="15" a="1"/>
  <c r="BR51" i="15" s="1"/>
  <c r="BR54" i="15" s="1"/>
  <c r="BR68" i="15" s="1"/>
  <c r="BM75" i="15"/>
  <c r="BX48" i="7" s="1"/>
  <c r="BX51" i="7" s="1"/>
  <c r="BX65" i="7" s="1"/>
  <c r="BY10" i="7"/>
  <c r="BY13" i="7" s="1"/>
  <c r="BY27" i="7" s="1"/>
  <c r="BQ51" i="15" a="1"/>
  <c r="BQ51" i="15" s="1"/>
  <c r="BQ54" i="15" s="1"/>
  <c r="BQ68" i="15" s="1"/>
  <c r="BO51" i="15" a="1"/>
  <c r="BO51" i="15" s="1"/>
  <c r="BO54" i="15" s="1"/>
  <c r="BO68" i="15" s="1"/>
  <c r="BP51" i="15" a="1"/>
  <c r="BP51" i="15" s="1"/>
  <c r="BP54" i="15" s="1"/>
  <c r="BP68" i="15" s="1"/>
  <c r="BL68" i="15"/>
  <c r="BL113" i="15"/>
  <c r="BW10" i="7"/>
  <c r="BW13" i="7" s="1"/>
  <c r="BW27" i="7" s="1"/>
  <c r="BX10" i="7"/>
  <c r="BX13" i="7" s="1"/>
  <c r="BX27" i="7" s="1"/>
  <c r="BV10" i="7"/>
  <c r="BV13" i="7" s="1"/>
  <c r="BV27" i="7" s="1"/>
  <c r="BK68" i="15"/>
  <c r="BJ68" i="15"/>
  <c r="BU10" i="7"/>
  <c r="BU13" i="7" s="1"/>
  <c r="BU27" i="7" s="1"/>
  <c r="BI68" i="15"/>
  <c r="BI113" i="15" s="1"/>
  <c r="BT10" i="7"/>
  <c r="BT13" i="7" s="1"/>
  <c r="BT27" i="7" s="1"/>
  <c r="BS10" i="7"/>
  <c r="BS13" i="7" s="1"/>
  <c r="BS27" i="7" s="1"/>
  <c r="BH68" i="15"/>
  <c r="BR10" i="7"/>
  <c r="BR13" i="7" s="1"/>
  <c r="BR27" i="7" s="1"/>
  <c r="BG68" i="15"/>
  <c r="BF68" i="15"/>
  <c r="BF113" i="15" s="1"/>
  <c r="BQ10" i="7"/>
  <c r="BQ13" i="7" s="1"/>
  <c r="BQ27" i="7" s="1"/>
  <c r="BP10" i="7"/>
  <c r="BP13" i="7" s="1"/>
  <c r="BP27" i="7" s="1"/>
  <c r="BE68" i="15"/>
  <c r="BD68" i="15"/>
  <c r="BD113" i="15" s="1"/>
  <c r="BO10" i="7"/>
  <c r="BO13" i="7" s="1"/>
  <c r="BO27" i="7" s="1"/>
  <c r="BC54" i="15"/>
  <c r="BC68" i="15" s="1"/>
  <c r="BN10" i="7"/>
  <c r="BN13" i="7" s="1"/>
  <c r="BN27" i="7" s="1"/>
  <c r="BR10" i="84" s="1"/>
  <c r="BB75" i="15"/>
  <c r="BM48" i="7" s="1"/>
  <c r="BM51" i="7" s="1"/>
  <c r="BM65" i="7" s="1"/>
  <c r="BB54" i="15"/>
  <c r="BB68" i="15" s="1"/>
  <c r="BM10" i="7"/>
  <c r="BM13" i="7" s="1"/>
  <c r="BM27" i="7" s="1"/>
  <c r="BL10" i="7"/>
  <c r="BL13" i="7" s="1"/>
  <c r="BL27" i="7" s="1"/>
  <c r="BA54" i="15"/>
  <c r="BA68" i="15" s="1"/>
  <c r="BA75" i="15"/>
  <c r="BL48" i="7" s="1"/>
  <c r="BL51" i="7" s="1"/>
  <c r="BL65" i="7" s="1"/>
  <c r="AZ75" i="15"/>
  <c r="AZ78" i="15" s="1"/>
  <c r="AZ92" i="15" s="1"/>
  <c r="AZ54" i="15"/>
  <c r="AZ68" i="15" s="1"/>
  <c r="BK10" i="7"/>
  <c r="BK13" i="7" s="1"/>
  <c r="BK27" i="7" s="1"/>
  <c r="BJ10" i="7"/>
  <c r="BJ13" i="7" s="1"/>
  <c r="BJ27" i="7" s="1"/>
  <c r="AY54" i="15"/>
  <c r="AY68" i="15" s="1"/>
  <c r="AY75" i="15"/>
  <c r="BJ48" i="7" s="1"/>
  <c r="BJ51" i="7" s="1"/>
  <c r="BJ65" i="7" s="1"/>
  <c r="AX54" i="15"/>
  <c r="AX68" i="15" s="1"/>
  <c r="AX75" i="15"/>
  <c r="AX78" i="15" s="1"/>
  <c r="AX92" i="15" s="1"/>
  <c r="BI10" i="7"/>
  <c r="BI13" i="7" s="1"/>
  <c r="BI27" i="7" s="1"/>
  <c r="AW75" i="15"/>
  <c r="BH48" i="7" s="1"/>
  <c r="BH51" i="7" s="1"/>
  <c r="BH65" i="7" s="1"/>
  <c r="BH10" i="7"/>
  <c r="BH13" i="7" s="1"/>
  <c r="BH27" i="7" s="1"/>
  <c r="AW54" i="15"/>
  <c r="AW68" i="15" s="1"/>
  <c r="AV75" i="15"/>
  <c r="BG48" i="7" s="1"/>
  <c r="BG51" i="7" s="1"/>
  <c r="BG65" i="7" s="1"/>
  <c r="AV54" i="15"/>
  <c r="AV68" i="15" s="1"/>
  <c r="AV113" i="15" s="1"/>
  <c r="BG10" i="7"/>
  <c r="BG13" i="7" s="1"/>
  <c r="BG27" i="7" s="1"/>
  <c r="AU54" i="15"/>
  <c r="AU68" i="15" s="1"/>
  <c r="AU113" i="15" s="1"/>
  <c r="AU75" i="15"/>
  <c r="AU78" i="15" s="1"/>
  <c r="AU92" i="15" s="1"/>
  <c r="BF10" i="7"/>
  <c r="BF13" i="7" s="1"/>
  <c r="BF27" i="7" s="1"/>
  <c r="AT75" i="15"/>
  <c r="BE48" i="7" s="1"/>
  <c r="BE51" i="7" s="1"/>
  <c r="BE65" i="7" s="1"/>
  <c r="AT54" i="15"/>
  <c r="AT68" i="15" s="1"/>
  <c r="BE10" i="7"/>
  <c r="BE13" i="7" s="1"/>
  <c r="BE27" i="7" s="1"/>
  <c r="AS75" i="15"/>
  <c r="AS78" i="15" s="1"/>
  <c r="AS92" i="15" s="1"/>
  <c r="AS54" i="15"/>
  <c r="AS68" i="15" s="1"/>
  <c r="BD10" i="7"/>
  <c r="BD13" i="7" s="1"/>
  <c r="BD27" i="7" s="1"/>
  <c r="AR54" i="15"/>
  <c r="AR68" i="15" s="1"/>
  <c r="AR75" i="15"/>
  <c r="BC48" i="7" s="1"/>
  <c r="BC51" i="7" s="1"/>
  <c r="BC65" i="7" s="1"/>
  <c r="BC10" i="7"/>
  <c r="BC13" i="7" s="1"/>
  <c r="BC27" i="7" s="1"/>
  <c r="AQ75" i="15"/>
  <c r="AQ78" i="15" s="1"/>
  <c r="AQ92" i="15" s="1"/>
  <c r="BB10" i="7"/>
  <c r="BB13" i="7" s="1"/>
  <c r="BB27" i="7" s="1"/>
  <c r="AQ54" i="15"/>
  <c r="AQ68" i="15" s="1"/>
  <c r="AQ113" i="15" s="1"/>
  <c r="AP75" i="15"/>
  <c r="BA48" i="7" s="1"/>
  <c r="BA51" i="7" s="1"/>
  <c r="BA65" i="7" s="1"/>
  <c r="AP68" i="15"/>
  <c r="BA10" i="7"/>
  <c r="BA13" i="7" s="1"/>
  <c r="BA27" i="7" s="1"/>
  <c r="BC10" i="80" s="1"/>
  <c r="AO75" i="15"/>
  <c r="AO78" i="15" s="1"/>
  <c r="AO92" i="15" s="1"/>
  <c r="AO68" i="15"/>
  <c r="AZ10" i="7"/>
  <c r="AZ13" i="7" s="1"/>
  <c r="AZ27" i="7" s="1"/>
  <c r="BB10" i="84" s="1"/>
  <c r="AY10" i="7"/>
  <c r="AY13" i="7" s="1"/>
  <c r="AY27" i="7" s="1"/>
  <c r="AN75" i="15"/>
  <c r="AY48" i="7" s="1"/>
  <c r="AY51" i="7" s="1"/>
  <c r="AY65" i="7" s="1"/>
  <c r="AN68" i="15"/>
  <c r="AM75" i="15"/>
  <c r="AM78" i="15" s="1"/>
  <c r="AM92" i="15" s="1"/>
  <c r="AX10" i="7"/>
  <c r="AX13" i="7" s="1"/>
  <c r="AX27" i="7" s="1"/>
  <c r="AM68" i="15"/>
  <c r="AM113" i="15" s="1"/>
  <c r="AL75" i="15"/>
  <c r="AL78" i="15" s="1"/>
  <c r="AL92" i="15" s="1"/>
  <c r="AL68" i="15"/>
  <c r="AW10" i="7"/>
  <c r="AW13" i="7" s="1"/>
  <c r="AW27" i="7" s="1"/>
  <c r="AK75" i="15"/>
  <c r="AV48" i="7" s="1"/>
  <c r="AV51" i="7" s="1"/>
  <c r="AV65" i="7" s="1"/>
  <c r="AV10" i="7"/>
  <c r="AV13" i="7" s="1"/>
  <c r="AV27" i="7" s="1"/>
  <c r="AK68" i="15"/>
  <c r="AK113" i="15" s="1"/>
  <c r="AU10" i="7"/>
  <c r="AU13" i="7" s="1"/>
  <c r="AU27" i="7" s="1"/>
  <c r="AJ75" i="15"/>
  <c r="AU48" i="7" s="1"/>
  <c r="AU51" i="7" s="1"/>
  <c r="AU65" i="7" s="1"/>
  <c r="AJ68" i="15"/>
  <c r="AI75" i="15"/>
  <c r="AI78" i="15" s="1"/>
  <c r="AI92" i="15" s="1"/>
  <c r="AI68" i="15"/>
  <c r="AT10" i="7"/>
  <c r="AT13" i="7" s="1"/>
  <c r="AT27" i="7" s="1"/>
  <c r="AH75" i="15"/>
  <c r="AS48" i="7" s="1"/>
  <c r="AS51" i="7" s="1"/>
  <c r="AS65" i="7" s="1"/>
  <c r="AS10" i="7"/>
  <c r="AS13" i="7" s="1"/>
  <c r="AS27" i="7" s="1"/>
  <c r="AH68" i="15"/>
  <c r="AH113" i="15" s="1"/>
  <c r="AG75" i="15"/>
  <c r="AR48" i="7" s="1"/>
  <c r="AR51" i="7" s="1"/>
  <c r="AR65" i="7" s="1"/>
  <c r="AG68" i="15"/>
  <c r="AR10" i="7"/>
  <c r="AR13" i="7" s="1"/>
  <c r="AR27" i="7" s="1"/>
  <c r="AF75" i="15"/>
  <c r="AQ48" i="7" s="1"/>
  <c r="AQ51" i="7" s="1"/>
  <c r="AQ65" i="7" s="1"/>
  <c r="AF68" i="15"/>
  <c r="AF113" i="15" s="1"/>
  <c r="AQ10" i="7"/>
  <c r="AQ13" i="7" s="1"/>
  <c r="AQ27" i="7" s="1"/>
  <c r="AE54" i="15"/>
  <c r="AE68" i="15" s="1"/>
  <c r="AP10" i="7"/>
  <c r="AP13" i="7" s="1"/>
  <c r="AP27" i="7" s="1"/>
  <c r="AE75" i="15"/>
  <c r="AE78" i="15" s="1"/>
  <c r="AE92" i="15" s="1"/>
  <c r="AD75" i="15"/>
  <c r="AO48" i="7" s="1"/>
  <c r="AO51" i="7" s="1"/>
  <c r="AO65" i="7" s="1"/>
  <c r="AD54" i="15"/>
  <c r="AD68" i="15" s="1"/>
  <c r="AO10" i="7"/>
  <c r="AO13" i="7" s="1"/>
  <c r="AO27" i="7" s="1"/>
  <c r="AC54" i="15"/>
  <c r="AC68" i="15" s="1"/>
  <c r="AC113" i="15" s="1"/>
  <c r="AC75" i="15"/>
  <c r="AN48" i="7" s="1"/>
  <c r="AN51" i="7" s="1"/>
  <c r="AN65" i="7" s="1"/>
  <c r="AN10" i="7"/>
  <c r="AN13" i="7" s="1"/>
  <c r="AN27" i="7" s="1"/>
  <c r="AB75" i="15"/>
  <c r="AM48" i="7" s="1"/>
  <c r="AM51" i="7" s="1"/>
  <c r="AM65" i="7" s="1"/>
  <c r="AM10" i="7"/>
  <c r="AM13" i="7" s="1"/>
  <c r="AM27" i="7" s="1"/>
  <c r="AN10" i="84" s="1"/>
  <c r="AB54" i="15"/>
  <c r="AB68" i="15" s="1"/>
  <c r="AA75" i="15"/>
  <c r="AL48" i="7" s="1"/>
  <c r="AL51" i="7" s="1"/>
  <c r="AL65" i="7" s="1"/>
  <c r="AA54" i="15"/>
  <c r="AA68" i="15" s="1"/>
  <c r="AL10" i="7"/>
  <c r="AL13" i="7" s="1"/>
  <c r="AL27" i="7" s="1"/>
  <c r="Z75" i="15"/>
  <c r="Z78" i="15" s="1"/>
  <c r="Z92" i="15" s="1"/>
  <c r="Z54" i="15"/>
  <c r="Z68" i="15" s="1"/>
  <c r="Z113" i="15" s="1"/>
  <c r="AK10" i="7"/>
  <c r="AK13" i="7" s="1"/>
  <c r="AK27" i="7" s="1"/>
  <c r="Y75" i="15"/>
  <c r="AJ48" i="7" s="1"/>
  <c r="AJ51" i="7" s="1"/>
  <c r="AJ65" i="7" s="1"/>
  <c r="W75" i="15"/>
  <c r="AH48" i="7" s="1"/>
  <c r="AH51" i="7" s="1"/>
  <c r="AH65" i="7" s="1"/>
  <c r="W54" i="15"/>
  <c r="W68" i="15" s="1"/>
  <c r="Y54" i="15"/>
  <c r="Y68" i="15" s="1"/>
  <c r="X54" i="15"/>
  <c r="X68" i="15" s="1"/>
  <c r="AH10" i="7"/>
  <c r="AH13" i="7" s="1"/>
  <c r="AH27" i="7" s="1"/>
  <c r="AI10" i="7"/>
  <c r="AI13" i="7" s="1"/>
  <c r="AI27" i="7" s="1"/>
  <c r="AJ10" i="7"/>
  <c r="AJ13" i="7" s="1"/>
  <c r="AJ27" i="7" s="1"/>
  <c r="X75" i="15"/>
  <c r="AI48" i="7" s="1"/>
  <c r="AI51" i="7" s="1"/>
  <c r="AI65" i="7" s="1"/>
  <c r="V75" i="15"/>
  <c r="AG48" i="7" s="1"/>
  <c r="AG51" i="7" s="1"/>
  <c r="AG65" i="7" s="1"/>
  <c r="V54" i="15"/>
  <c r="V68" i="15" s="1"/>
  <c r="V113" i="15" s="1"/>
  <c r="AG10" i="7"/>
  <c r="AG13" i="7" s="1"/>
  <c r="AG27" i="7" s="1"/>
  <c r="U54" i="15"/>
  <c r="U68" i="15" s="1"/>
  <c r="U113" i="15" s="1"/>
  <c r="AF10" i="7"/>
  <c r="AF13" i="7" s="1"/>
  <c r="AF27" i="7" s="1"/>
  <c r="U75" i="15"/>
  <c r="AF48" i="7" s="1"/>
  <c r="AF51" i="7" s="1"/>
  <c r="AF65" i="7" s="1"/>
  <c r="T54" i="15"/>
  <c r="T68" i="15" s="1"/>
  <c r="T75" i="15"/>
  <c r="AE48" i="7" s="1"/>
  <c r="AE51" i="7" s="1"/>
  <c r="AE65" i="7" s="1"/>
  <c r="AE10" i="7"/>
  <c r="AE13" i="7" s="1"/>
  <c r="AE27" i="7" s="1"/>
  <c r="S54" i="15"/>
  <c r="S68" i="15" s="1"/>
  <c r="S113" i="15" s="1"/>
  <c r="S75" i="15"/>
  <c r="S78" i="15" s="1"/>
  <c r="S92" i="15" s="1"/>
  <c r="AD10" i="7"/>
  <c r="AD13" i="7" s="1"/>
  <c r="AD27" i="7" s="1"/>
  <c r="R54" i="15"/>
  <c r="R68" i="15" s="1"/>
  <c r="R75" i="15"/>
  <c r="AC48" i="7" s="1"/>
  <c r="AC51" i="7" s="1"/>
  <c r="AC65" i="7" s="1"/>
  <c r="AC10" i="7"/>
  <c r="AC13" i="7" s="1"/>
  <c r="AC27" i="7" s="1"/>
  <c r="Q54" i="15"/>
  <c r="Q68" i="15" s="1"/>
  <c r="Q113" i="15" s="1"/>
  <c r="AB10" i="7"/>
  <c r="AB13" i="7" s="1"/>
  <c r="AB27" i="7" s="1"/>
  <c r="AB10" i="80" s="1"/>
  <c r="N75" i="15"/>
  <c r="N78" i="15" s="1"/>
  <c r="N92" i="15" s="1"/>
  <c r="P75" i="15"/>
  <c r="AA48" i="7" s="1"/>
  <c r="AA51" i="7" s="1"/>
  <c r="AA65" i="7" s="1"/>
  <c r="AA10" i="7"/>
  <c r="AA13" i="7" s="1"/>
  <c r="AA27" i="7" s="1"/>
  <c r="Y10" i="7"/>
  <c r="Y13" i="7" s="1"/>
  <c r="Y27" i="7" s="1"/>
  <c r="P54" i="15"/>
  <c r="P68" i="15" s="1"/>
  <c r="P113" i="15" s="1"/>
  <c r="N54" i="15"/>
  <c r="N68" i="15" s="1"/>
  <c r="O54" i="15"/>
  <c r="O68" i="15" s="1"/>
  <c r="M54" i="15"/>
  <c r="M68" i="15" s="1"/>
  <c r="M113" i="15" s="1"/>
  <c r="X10" i="7"/>
  <c r="X13" i="7" s="1"/>
  <c r="X27" i="7" s="1"/>
  <c r="G54" i="15"/>
  <c r="G68" i="15" s="1"/>
  <c r="M75" i="15"/>
  <c r="X48" i="7" s="1"/>
  <c r="X51" i="7" s="1"/>
  <c r="X65" i="7" s="1"/>
  <c r="Z10" i="7"/>
  <c r="Z13" i="7" s="1"/>
  <c r="Z27" i="7" s="1"/>
  <c r="O75" i="15"/>
  <c r="Z48" i="7" s="1"/>
  <c r="Z51" i="7" s="1"/>
  <c r="Z65" i="7" s="1"/>
  <c r="L75" i="15"/>
  <c r="W48" i="7" s="1"/>
  <c r="W51" i="7" s="1"/>
  <c r="W65" i="7" s="1"/>
  <c r="L54" i="15"/>
  <c r="L68" i="15" s="1"/>
  <c r="W10" i="7"/>
  <c r="W13" i="7" s="1"/>
  <c r="W27" i="7" s="1"/>
  <c r="K54" i="15"/>
  <c r="K68" i="15" s="1"/>
  <c r="V10" i="7"/>
  <c r="V13" i="7" s="1"/>
  <c r="V27" i="7" s="1"/>
  <c r="J75" i="15"/>
  <c r="U48" i="7" s="1"/>
  <c r="U51" i="7" s="1"/>
  <c r="U65" i="7" s="1"/>
  <c r="U10" i="7"/>
  <c r="U13" i="7" s="1"/>
  <c r="U27" i="7" s="1"/>
  <c r="J54" i="15"/>
  <c r="J68" i="15" s="1"/>
  <c r="J113" i="15" s="1"/>
  <c r="I54" i="15"/>
  <c r="I68" i="15" s="1"/>
  <c r="I113" i="15" s="1"/>
  <c r="T10" i="7"/>
  <c r="T13" i="7" s="1"/>
  <c r="T27" i="7" s="1"/>
  <c r="I75" i="15"/>
  <c r="T48" i="7" s="1"/>
  <c r="T51" i="7" s="1"/>
  <c r="T65" i="7" s="1"/>
  <c r="H75" i="15"/>
  <c r="S48" i="7" s="1"/>
  <c r="S51" i="7" s="1"/>
  <c r="S65" i="7" s="1"/>
  <c r="G75" i="15"/>
  <c r="R48" i="7" s="1"/>
  <c r="R10" i="7"/>
  <c r="R13" i="7" s="1"/>
  <c r="R27" i="7" s="1"/>
  <c r="H54" i="15"/>
  <c r="H68" i="15" s="1"/>
  <c r="S10" i="7"/>
  <c r="S13" i="7" s="1"/>
  <c r="S27" i="7" s="1"/>
  <c r="BO7" i="15" a="1"/>
  <c r="BO7" i="15" s="1"/>
  <c r="BO10" i="15" s="1"/>
  <c r="BO24" i="15" s="1"/>
  <c r="BS7" i="15" a="1"/>
  <c r="BS7" i="15" s="1"/>
  <c r="BS10" i="15" s="1"/>
  <c r="BS24" i="15" s="1"/>
  <c r="BL75" i="15"/>
  <c r="BK75" i="15"/>
  <c r="BV48" i="7" s="1"/>
  <c r="BV51" i="7" s="1"/>
  <c r="BV65" i="7" s="1"/>
  <c r="BJ75" i="15"/>
  <c r="BI75" i="15"/>
  <c r="BT48" i="7" s="1"/>
  <c r="BT51" i="7" s="1"/>
  <c r="BT65" i="7" s="1"/>
  <c r="BH75" i="15"/>
  <c r="BG75" i="15"/>
  <c r="BR48" i="7" s="1"/>
  <c r="BR51" i="7" s="1"/>
  <c r="BR65" i="7" s="1"/>
  <c r="BF75" i="15"/>
  <c r="BE75" i="15"/>
  <c r="BP48" i="7" s="1"/>
  <c r="BP51" i="7" s="1"/>
  <c r="BP65" i="7" s="1"/>
  <c r="BD75" i="15"/>
  <c r="BC75" i="15"/>
  <c r="BN48" i="7" s="1"/>
  <c r="BN51" i="7" s="1"/>
  <c r="BN65" i="7" s="1"/>
  <c r="Q75" i="15"/>
  <c r="K75" i="15"/>
  <c r="V48" i="7" s="1"/>
  <c r="V51" i="7" s="1"/>
  <c r="V65" i="7" s="1"/>
  <c r="G7" i="15"/>
  <c r="BK78" i="15" l="1"/>
  <c r="BK92" i="15" s="1"/>
  <c r="U78" i="15"/>
  <c r="U92" i="15" s="1"/>
  <c r="W329" i="7"/>
  <c r="BI78" i="15"/>
  <c r="BI92" i="15" s="1"/>
  <c r="BE78" i="15"/>
  <c r="BE92" i="15" s="1"/>
  <c r="M78" i="15"/>
  <c r="M92" i="15" s="1"/>
  <c r="AA78" i="15"/>
  <c r="AA92" i="15" s="1"/>
  <c r="BG78" i="15"/>
  <c r="BG92" i="15" s="1"/>
  <c r="X78" i="15"/>
  <c r="X92" i="15" s="1"/>
  <c r="BA78" i="15"/>
  <c r="BA92" i="15" s="1"/>
  <c r="I78" i="15"/>
  <c r="I92" i="15" s="1"/>
  <c r="J78" i="15"/>
  <c r="J92" i="15" s="1"/>
  <c r="O78" i="15"/>
  <c r="O92" i="15" s="1"/>
  <c r="BC78" i="15"/>
  <c r="BC92" i="15" s="1"/>
  <c r="AY78" i="15"/>
  <c r="AY92" i="15" s="1"/>
  <c r="AW78" i="15"/>
  <c r="AW92" i="15" s="1"/>
  <c r="V78" i="15"/>
  <c r="V92" i="15" s="1"/>
  <c r="AB78" i="15"/>
  <c r="AB92" i="15" s="1"/>
  <c r="AK329" i="7"/>
  <c r="AD78" i="15"/>
  <c r="AD92" i="15" s="1"/>
  <c r="AC78" i="15"/>
  <c r="AC92" i="15" s="1"/>
  <c r="X329" i="7"/>
  <c r="R78" i="15"/>
  <c r="R92" i="15" s="1"/>
  <c r="K78" i="15"/>
  <c r="K92" i="15" s="1"/>
  <c r="L78" i="15"/>
  <c r="L92" i="15" s="1"/>
  <c r="BW48" i="7"/>
  <c r="BW51" i="7" s="1"/>
  <c r="BW65" i="7" s="1"/>
  <c r="BL78" i="15"/>
  <c r="BL92" i="15" s="1"/>
  <c r="BU48" i="7"/>
  <c r="BU51" i="7" s="1"/>
  <c r="BU65" i="7" s="1"/>
  <c r="BJ78" i="15"/>
  <c r="BJ92" i="15" s="1"/>
  <c r="BS48" i="7"/>
  <c r="BS51" i="7" s="1"/>
  <c r="BS65" i="7" s="1"/>
  <c r="BH78" i="15"/>
  <c r="BH92" i="15" s="1"/>
  <c r="BQ48" i="7"/>
  <c r="BQ51" i="7" s="1"/>
  <c r="BQ65" i="7" s="1"/>
  <c r="BF78" i="15"/>
  <c r="BF92" i="15" s="1"/>
  <c r="BO48" i="7"/>
  <c r="BO51" i="7" s="1"/>
  <c r="BO65" i="7" s="1"/>
  <c r="BD78" i="15"/>
  <c r="BD92" i="15" s="1"/>
  <c r="AB48" i="7"/>
  <c r="AB51" i="7" s="1"/>
  <c r="AB65" i="7" s="1"/>
  <c r="Q78" i="15"/>
  <c r="Q92" i="15" s="1"/>
  <c r="G124" i="15"/>
  <c r="BP7" i="15" a="1"/>
  <c r="BP7" i="15" s="1"/>
  <c r="BP10" i="15" s="1"/>
  <c r="BP24" i="15" s="1"/>
  <c r="BQ7" i="15" a="1"/>
  <c r="BQ7" i="15" s="1"/>
  <c r="BQ10" i="15" s="1"/>
  <c r="BQ24" i="15" s="1"/>
  <c r="BR7" i="15" a="1"/>
  <c r="BR7" i="15" s="1"/>
  <c r="BR10" i="15" s="1"/>
  <c r="BR24" i="15" s="1"/>
  <c r="G10" i="15"/>
  <c r="G24" i="15" s="1"/>
  <c r="K113" i="15"/>
  <c r="AE329" i="7"/>
  <c r="AF10" i="84"/>
  <c r="AF10" i="80"/>
  <c r="V90" i="80"/>
  <c r="V13" i="84"/>
  <c r="V13" i="80"/>
  <c r="BT90" i="80"/>
  <c r="BT13" i="80"/>
  <c r="BT13" i="84"/>
  <c r="BX90" i="80"/>
  <c r="BX13" i="80"/>
  <c r="BX13" i="84"/>
  <c r="R51" i="7"/>
  <c r="R65" i="7" s="1"/>
  <c r="Z90" i="80"/>
  <c r="Z13" i="80"/>
  <c r="Z13" i="84"/>
  <c r="AC90" i="80"/>
  <c r="AC13" i="84"/>
  <c r="AC13" i="80"/>
  <c r="S90" i="80"/>
  <c r="S13" i="80"/>
  <c r="S13" i="84"/>
  <c r="Z329" i="7"/>
  <c r="Z10" i="80"/>
  <c r="Z10" i="84"/>
  <c r="R113" i="15"/>
  <c r="AF90" i="80"/>
  <c r="AF13" i="84"/>
  <c r="AF13" i="80"/>
  <c r="S329" i="7"/>
  <c r="S10" i="80"/>
  <c r="S10" i="84"/>
  <c r="U329" i="7"/>
  <c r="U10" i="80"/>
  <c r="U10" i="84"/>
  <c r="Y329" i="7"/>
  <c r="Y10" i="84"/>
  <c r="Y10" i="80"/>
  <c r="AD329" i="7"/>
  <c r="AE10" i="84"/>
  <c r="AE10" i="80"/>
  <c r="T113" i="15"/>
  <c r="BV90" i="80"/>
  <c r="BV13" i="80"/>
  <c r="BV13" i="84"/>
  <c r="BZ90" i="80"/>
  <c r="BZ13" i="84"/>
  <c r="BZ13" i="80"/>
  <c r="T13" i="80"/>
  <c r="T13" i="84"/>
  <c r="T90" i="80"/>
  <c r="BR90" i="80"/>
  <c r="BR13" i="80"/>
  <c r="BR13" i="84"/>
  <c r="H113" i="15"/>
  <c r="T329" i="7"/>
  <c r="T10" i="84"/>
  <c r="T10" i="80"/>
  <c r="U90" i="80"/>
  <c r="U13" i="84"/>
  <c r="U13" i="80"/>
  <c r="X90" i="80"/>
  <c r="X13" i="84"/>
  <c r="X13" i="80"/>
  <c r="O113" i="15"/>
  <c r="V329" i="7"/>
  <c r="V10" i="80"/>
  <c r="V10" i="84"/>
  <c r="AC329" i="7"/>
  <c r="AC10" i="80"/>
  <c r="AC10" i="84"/>
  <c r="AF329" i="7"/>
  <c r="AG10" i="84"/>
  <c r="AG10" i="80"/>
  <c r="W90" i="80"/>
  <c r="W13" i="84"/>
  <c r="W13" i="80"/>
  <c r="AA90" i="80"/>
  <c r="AA13" i="84"/>
  <c r="AA13" i="80"/>
  <c r="R10" i="84"/>
  <c r="L113" i="15"/>
  <c r="N113" i="15"/>
  <c r="AA329" i="7"/>
  <c r="P78" i="15"/>
  <c r="P92" i="15" s="1"/>
  <c r="X10" i="84"/>
  <c r="AA10" i="80"/>
  <c r="AG90" i="80"/>
  <c r="AG13" i="80"/>
  <c r="AG13" i="84"/>
  <c r="AD48" i="7"/>
  <c r="AD51" i="7" s="1"/>
  <c r="AD65" i="7" s="1"/>
  <c r="AK90" i="80"/>
  <c r="AK13" i="80"/>
  <c r="AK13" i="84"/>
  <c r="AA113" i="15"/>
  <c r="AO329" i="7"/>
  <c r="AP10" i="84"/>
  <c r="AP10" i="80"/>
  <c r="AR329" i="7"/>
  <c r="AT10" i="84"/>
  <c r="AT10" i="80"/>
  <c r="W10" i="80"/>
  <c r="X10" i="80"/>
  <c r="AG329" i="7"/>
  <c r="AH10" i="80"/>
  <c r="AH10" i="84"/>
  <c r="AH90" i="80"/>
  <c r="AH13" i="84"/>
  <c r="AH13" i="80"/>
  <c r="AN90" i="80"/>
  <c r="AN13" i="80"/>
  <c r="AN13" i="84"/>
  <c r="AE113" i="15"/>
  <c r="AG113" i="15"/>
  <c r="BZ10" i="7" a="1"/>
  <c r="BZ10" i="7" s="1"/>
  <c r="BZ13" i="7" s="1"/>
  <c r="BZ27" i="7" s="1"/>
  <c r="CE10" i="7" a="1"/>
  <c r="CE10" i="7" s="1"/>
  <c r="CE13" i="7" s="1"/>
  <c r="CE27" i="7" s="1"/>
  <c r="CA10" i="7" a="1"/>
  <c r="CA10" i="7" s="1"/>
  <c r="CA13" i="7" s="1"/>
  <c r="CA27" i="7" s="1"/>
  <c r="CC10" i="7" a="1"/>
  <c r="CC10" i="7" s="1"/>
  <c r="CC13" i="7" s="1"/>
  <c r="CC27" i="7" s="1"/>
  <c r="CD10" i="7" a="1"/>
  <c r="CD10" i="7" s="1"/>
  <c r="CD13" i="7" s="1"/>
  <c r="CD27" i="7" s="1"/>
  <c r="CB10" i="7" a="1"/>
  <c r="CB10" i="7" s="1"/>
  <c r="CB13" i="7" s="1"/>
  <c r="CB27" i="7" s="1"/>
  <c r="H78" i="15"/>
  <c r="H92" i="15" s="1"/>
  <c r="AB329" i="7"/>
  <c r="Y48" i="7"/>
  <c r="Y51" i="7" s="1"/>
  <c r="Y65" i="7" s="1"/>
  <c r="R329" i="7"/>
  <c r="AM90" i="80"/>
  <c r="AM13" i="80"/>
  <c r="AM13" i="84"/>
  <c r="AN329" i="7"/>
  <c r="AO10" i="80"/>
  <c r="AO10" i="84"/>
  <c r="AD113" i="15"/>
  <c r="AQ329" i="7"/>
  <c r="AS10" i="80"/>
  <c r="AS10" i="84"/>
  <c r="R10" i="80"/>
  <c r="AB10" i="84"/>
  <c r="T78" i="15"/>
  <c r="T92" i="15" s="1"/>
  <c r="AJ90" i="80"/>
  <c r="AJ13" i="84"/>
  <c r="AJ13" i="80"/>
  <c r="AA10" i="84"/>
  <c r="AJ329" i="7"/>
  <c r="AK10" i="80"/>
  <c r="AK10" i="84"/>
  <c r="X113" i="15"/>
  <c r="AP90" i="80"/>
  <c r="AP13" i="84"/>
  <c r="AP13" i="80"/>
  <c r="Y113" i="15"/>
  <c r="AX6" i="86"/>
  <c r="AO90" i="80"/>
  <c r="AO13" i="84"/>
  <c r="AO13" i="80"/>
  <c r="G78" i="15"/>
  <c r="G92" i="15" s="1"/>
  <c r="W10" i="84"/>
  <c r="W113" i="15"/>
  <c r="BR75" i="15" a="1"/>
  <c r="BR75" i="15" s="1"/>
  <c r="BR78" i="15" s="1"/>
  <c r="BR92" i="15" s="1"/>
  <c r="BO75" i="15" a="1"/>
  <c r="BO75" i="15" s="1"/>
  <c r="BO78" i="15" s="1"/>
  <c r="BO92" i="15" s="1"/>
  <c r="BQ75" i="15" a="1"/>
  <c r="BQ75" i="15" s="1"/>
  <c r="BQ78" i="15" s="1"/>
  <c r="BQ92" i="15" s="1"/>
  <c r="BP75" i="15" a="1"/>
  <c r="BP75" i="15" s="1"/>
  <c r="BP78" i="15" s="1"/>
  <c r="BP92" i="15" s="1"/>
  <c r="BS75" i="15" a="1"/>
  <c r="BS75" i="15" s="1"/>
  <c r="BS78" i="15" s="1"/>
  <c r="BS92" i="15" s="1"/>
  <c r="AI90" i="80"/>
  <c r="AI13" i="80"/>
  <c r="AI13" i="84"/>
  <c r="AL329" i="7"/>
  <c r="AM10" i="84"/>
  <c r="AM10" i="80"/>
  <c r="AS90" i="80"/>
  <c r="AS13" i="84"/>
  <c r="AS13" i="80"/>
  <c r="W78" i="15"/>
  <c r="W92" i="15" s="1"/>
  <c r="AJ10" i="80"/>
  <c r="AT329" i="7"/>
  <c r="AV10" i="84"/>
  <c r="AV10" i="80"/>
  <c r="BA90" i="80"/>
  <c r="BA13" i="84"/>
  <c r="BA13" i="80"/>
  <c r="BB329" i="7"/>
  <c r="BE10" i="80"/>
  <c r="BE10" i="84"/>
  <c r="AK48" i="7"/>
  <c r="AK51" i="7" s="1"/>
  <c r="AK65" i="7" s="1"/>
  <c r="AP329" i="7"/>
  <c r="AR10" i="80"/>
  <c r="AY329" i="7"/>
  <c r="BA10" i="84"/>
  <c r="BA10" i="80"/>
  <c r="AI329" i="7"/>
  <c r="AB113" i="15"/>
  <c r="AT90" i="80"/>
  <c r="AT13" i="80"/>
  <c r="AT13" i="84"/>
  <c r="AI113" i="15"/>
  <c r="AV329" i="7"/>
  <c r="AX10" i="84"/>
  <c r="AX10" i="80"/>
  <c r="BC329" i="7"/>
  <c r="BF10" i="80"/>
  <c r="BF10" i="84"/>
  <c r="AI10" i="84"/>
  <c r="AX90" i="80"/>
  <c r="AX13" i="84"/>
  <c r="AX13" i="80"/>
  <c r="BP6" i="86"/>
  <c r="Y78" i="15"/>
  <c r="Y92" i="15" s="1"/>
  <c r="AM329" i="7"/>
  <c r="AP48" i="7"/>
  <c r="AP51" i="7" s="1"/>
  <c r="AP65" i="7" s="1"/>
  <c r="AJ113" i="15"/>
  <c r="AR113" i="15"/>
  <c r="AL10" i="80"/>
  <c r="AF78" i="15"/>
  <c r="AF92" i="15" s="1"/>
  <c r="AR10" i="84"/>
  <c r="AS329" i="7"/>
  <c r="AU10" i="80"/>
  <c r="AU10" i="84"/>
  <c r="AW90" i="80"/>
  <c r="AW13" i="80"/>
  <c r="AW13" i="84"/>
  <c r="BC90" i="80"/>
  <c r="BC13" i="84"/>
  <c r="BC13" i="80"/>
  <c r="AH329" i="7"/>
  <c r="AI10" i="80"/>
  <c r="AL10" i="84"/>
  <c r="AU329" i="7"/>
  <c r="AW10" i="80"/>
  <c r="AW10" i="84"/>
  <c r="AO113" i="15"/>
  <c r="AJ10" i="84"/>
  <c r="AN10" i="80"/>
  <c r="AU90" i="80"/>
  <c r="AU13" i="80"/>
  <c r="AU13" i="84"/>
  <c r="AL113" i="15"/>
  <c r="AN113" i="15"/>
  <c r="AG78" i="15"/>
  <c r="AG92" i="15" s="1"/>
  <c r="AW48" i="7"/>
  <c r="AW51" i="7" s="1"/>
  <c r="AW65" i="7" s="1"/>
  <c r="BB48" i="7"/>
  <c r="BB51" i="7" s="1"/>
  <c r="BB65" i="7" s="1"/>
  <c r="AR78" i="15"/>
  <c r="AR92" i="15" s="1"/>
  <c r="AW113" i="15"/>
  <c r="AJ78" i="15"/>
  <c r="AJ92" i="15" s="1"/>
  <c r="AK78" i="15"/>
  <c r="AK92" i="15" s="1"/>
  <c r="AY10" i="84"/>
  <c r="AX329" i="7"/>
  <c r="AX48" i="7"/>
  <c r="AX51" i="7" s="1"/>
  <c r="AX65" i="7" s="1"/>
  <c r="AZ10" i="84"/>
  <c r="AY10" i="80"/>
  <c r="BC10" i="84"/>
  <c r="BB10" i="80"/>
  <c r="BF90" i="80"/>
  <c r="BF13" i="84"/>
  <c r="BF13" i="80"/>
  <c r="BH329" i="7"/>
  <c r="BK10" i="80"/>
  <c r="BK10" i="84"/>
  <c r="AT48" i="7"/>
  <c r="AT51" i="7" s="1"/>
  <c r="AT65" i="7" s="1"/>
  <c r="AN78" i="15"/>
  <c r="AN92" i="15" s="1"/>
  <c r="BE329" i="7"/>
  <c r="BH10" i="80"/>
  <c r="BH10" i="84"/>
  <c r="AZ10" i="80"/>
  <c r="AP78" i="15"/>
  <c r="AP92" i="15" s="1"/>
  <c r="BG329" i="7"/>
  <c r="BJ10" i="80"/>
  <c r="BJ10" i="84"/>
  <c r="AW329" i="7"/>
  <c r="AZ48" i="7"/>
  <c r="AZ51" i="7" s="1"/>
  <c r="AZ65" i="7" s="1"/>
  <c r="AT113" i="15"/>
  <c r="AZ329" i="7"/>
  <c r="BD329" i="7"/>
  <c r="BG10" i="80"/>
  <c r="BG10" i="84"/>
  <c r="BH90" i="80"/>
  <c r="BH13" i="84"/>
  <c r="BH13" i="80"/>
  <c r="BI329" i="7"/>
  <c r="BL10" i="80"/>
  <c r="BL10" i="84"/>
  <c r="BA329" i="7"/>
  <c r="BF329" i="7"/>
  <c r="BI10" i="80"/>
  <c r="BI10" i="84"/>
  <c r="AH78" i="15"/>
  <c r="AH92" i="15" s="1"/>
  <c r="AP113" i="15"/>
  <c r="BJ90" i="80"/>
  <c r="BJ13" i="80"/>
  <c r="BJ13" i="84"/>
  <c r="BM90" i="80"/>
  <c r="BM13" i="80"/>
  <c r="BM13" i="84"/>
  <c r="BD48" i="7"/>
  <c r="BD51" i="7" s="1"/>
  <c r="BD65" i="7" s="1"/>
  <c r="AV78" i="15"/>
  <c r="AV92" i="15" s="1"/>
  <c r="AY113" i="15"/>
  <c r="BO90" i="80"/>
  <c r="BO13" i="84"/>
  <c r="BO13" i="80"/>
  <c r="AS113" i="15"/>
  <c r="AT78" i="15"/>
  <c r="AT92" i="15" s="1"/>
  <c r="BJ329" i="7"/>
  <c r="BM10" i="84"/>
  <c r="BM10" i="80"/>
  <c r="BA113" i="15"/>
  <c r="BF48" i="7"/>
  <c r="BF51" i="7" s="1"/>
  <c r="BF65" i="7" s="1"/>
  <c r="BK90" i="80"/>
  <c r="BK13" i="84"/>
  <c r="BK13" i="80"/>
  <c r="BL329" i="7"/>
  <c r="BO10" i="84"/>
  <c r="BO10" i="80"/>
  <c r="BK329" i="7"/>
  <c r="BN10" i="80"/>
  <c r="BN10" i="84"/>
  <c r="BM329" i="7"/>
  <c r="BP10" i="84"/>
  <c r="BP10" i="80"/>
  <c r="AX113" i="15"/>
  <c r="AZ113" i="15"/>
  <c r="BB113" i="15"/>
  <c r="BR329" i="7"/>
  <c r="BV10" i="80"/>
  <c r="BV10" i="84"/>
  <c r="BC113" i="15"/>
  <c r="BE113" i="15"/>
  <c r="BH113" i="15"/>
  <c r="BK48" i="7"/>
  <c r="BK51" i="7" s="1"/>
  <c r="BK65" i="7" s="1"/>
  <c r="BP329" i="7"/>
  <c r="BT10" i="80"/>
  <c r="BT10" i="84"/>
  <c r="BS329" i="7"/>
  <c r="BW10" i="84"/>
  <c r="BW10" i="80"/>
  <c r="BJ113" i="15"/>
  <c r="BQ329" i="7"/>
  <c r="BU10" i="80"/>
  <c r="BU10" i="84"/>
  <c r="BI48" i="7"/>
  <c r="BI51" i="7" s="1"/>
  <c r="BI65" i="7" s="1"/>
  <c r="BB78" i="15"/>
  <c r="BB92" i="15" s="1"/>
  <c r="BP90" i="80"/>
  <c r="BP13" i="84"/>
  <c r="BP13" i="80"/>
  <c r="BN329" i="7"/>
  <c r="BO329" i="7"/>
  <c r="BS10" i="84"/>
  <c r="BS10" i="80"/>
  <c r="BR10" i="80"/>
  <c r="BG113" i="15"/>
  <c r="CB90" i="80"/>
  <c r="CB13" i="84"/>
  <c r="CB13" i="80"/>
  <c r="BT329" i="7"/>
  <c r="BX10" i="84"/>
  <c r="BU329" i="7"/>
  <c r="BY10" i="80"/>
  <c r="BX10" i="80"/>
  <c r="BX329" i="7"/>
  <c r="CB10" i="80"/>
  <c r="BK113" i="15"/>
  <c r="BW329" i="7"/>
  <c r="CA10" i="80"/>
  <c r="CA10" i="84"/>
  <c r="BN113" i="15"/>
  <c r="CB10" i="84"/>
  <c r="CC90" i="80"/>
  <c r="CC13" i="84"/>
  <c r="CC13" i="80"/>
  <c r="BY10" i="84"/>
  <c r="BV329" i="7"/>
  <c r="BZ10" i="84"/>
  <c r="BZ10" i="80"/>
  <c r="BY329" i="7"/>
  <c r="CC10" i="84"/>
  <c r="CC10" i="80"/>
  <c r="BM78" i="15"/>
  <c r="BM92" i="15" s="1"/>
  <c r="BN78" i="15"/>
  <c r="BN92" i="15" s="1"/>
  <c r="BM113" i="15"/>
  <c r="BN90" i="80" l="1"/>
  <c r="BN13" i="84"/>
  <c r="BN13" i="80"/>
  <c r="BU6" i="86"/>
  <c r="BQ10" i="80"/>
  <c r="BD6" i="86"/>
  <c r="Y90" i="80"/>
  <c r="Y13" i="80"/>
  <c r="Y13" i="84"/>
  <c r="AZ6" i="86"/>
  <c r="V6" i="86"/>
  <c r="AM6" i="86"/>
  <c r="CG6" i="86"/>
  <c r="CD6" i="86"/>
  <c r="BX6" i="86"/>
  <c r="BQ6" i="86"/>
  <c r="BD10" i="84"/>
  <c r="BC6" i="86"/>
  <c r="BO6" i="86"/>
  <c r="AL90" i="80"/>
  <c r="AL13" i="80"/>
  <c r="AL13" i="84"/>
  <c r="AI6" i="86"/>
  <c r="Z6" i="86"/>
  <c r="W6" i="86"/>
  <c r="AQ10" i="80"/>
  <c r="Y6" i="86"/>
  <c r="R13" i="84"/>
  <c r="R90" i="80"/>
  <c r="R13" i="80"/>
  <c r="BU90" i="80"/>
  <c r="BU13" i="84"/>
  <c r="BU13" i="80"/>
  <c r="AH6" i="86"/>
  <c r="BZ71" i="7"/>
  <c r="CF27" i="7"/>
  <c r="BZ68" i="7"/>
  <c r="BZ217" i="7"/>
  <c r="BZ203" i="7"/>
  <c r="CB48" i="7" a="1"/>
  <c r="CB48" i="7" s="1"/>
  <c r="CB51" i="7" s="1"/>
  <c r="CB65" i="7" s="1"/>
  <c r="CH6" i="86"/>
  <c r="AV90" i="80"/>
  <c r="AV13" i="84"/>
  <c r="AV13" i="80"/>
  <c r="CD10" i="80"/>
  <c r="BI90" i="80"/>
  <c r="BI13" i="84"/>
  <c r="BI13" i="80"/>
  <c r="BZ6" i="86"/>
  <c r="BM6" i="86"/>
  <c r="BI6" i="86"/>
  <c r="AQ6" i="86"/>
  <c r="BK6" i="86"/>
  <c r="BH6" i="86"/>
  <c r="AV6" i="86"/>
  <c r="AD6" i="86"/>
  <c r="CD48" i="7" a="1"/>
  <c r="CD48" i="7" s="1"/>
  <c r="CD51" i="7" s="1"/>
  <c r="CD65" i="7" s="1"/>
  <c r="H124" i="15"/>
  <c r="H184" i="15" s="1"/>
  <c r="G184" i="15"/>
  <c r="BW90" i="80"/>
  <c r="BW13" i="84"/>
  <c r="BW13" i="80"/>
  <c r="AY90" i="80"/>
  <c r="AY13" i="80"/>
  <c r="AY13" i="84"/>
  <c r="BG6" i="86"/>
  <c r="BY6" i="86"/>
  <c r="CC6" i="86"/>
  <c r="BB90" i="80"/>
  <c r="BB13" i="80"/>
  <c r="BB13" i="84"/>
  <c r="AZ90" i="80"/>
  <c r="AZ13" i="84"/>
  <c r="AZ13" i="80"/>
  <c r="AU6" i="86"/>
  <c r="AA6" i="86"/>
  <c r="AY6" i="86"/>
  <c r="AQ10" i="84"/>
  <c r="AL6" i="86"/>
  <c r="BZ48" i="7" a="1"/>
  <c r="BZ48" i="7" s="1"/>
  <c r="BZ51" i="7" s="1"/>
  <c r="BZ65" i="7" s="1"/>
  <c r="BL90" i="80"/>
  <c r="BL13" i="84"/>
  <c r="BL13" i="80"/>
  <c r="AD10" i="80"/>
  <c r="BE6" i="86"/>
  <c r="AE90" i="80"/>
  <c r="AE13" i="84"/>
  <c r="AE13" i="80"/>
  <c r="AN6" i="86"/>
  <c r="CA48" i="7" a="1"/>
  <c r="CA48" i="7" s="1"/>
  <c r="CA51" i="7" s="1"/>
  <c r="CA65" i="7" s="1"/>
  <c r="AB90" i="80"/>
  <c r="AB13" i="84"/>
  <c r="AB13" i="80"/>
  <c r="BY90" i="80"/>
  <c r="BY13" i="84"/>
  <c r="BY13" i="80"/>
  <c r="CD10" i="84"/>
  <c r="BV6" i="86"/>
  <c r="BD10" i="80"/>
  <c r="BQ10" i="84"/>
  <c r="BT6" i="86"/>
  <c r="AT6" i="86"/>
  <c r="AG6" i="86"/>
  <c r="AD10" i="84"/>
  <c r="U6" i="86"/>
  <c r="AE6" i="86"/>
  <c r="CC48" i="7" a="1"/>
  <c r="CC48" i="7" s="1"/>
  <c r="CC51" i="7" s="1"/>
  <c r="CC65" i="7" s="1"/>
  <c r="BP29" i="15" a="1"/>
  <c r="BP29" i="15" s="1"/>
  <c r="BP32" i="15" s="1"/>
  <c r="BP46" i="15" s="1"/>
  <c r="BO29" i="15" a="1"/>
  <c r="BO29" i="15" s="1"/>
  <c r="BO32" i="15" s="1"/>
  <c r="BO46" i="15" s="1"/>
  <c r="I32" i="15"/>
  <c r="I46" i="15" s="1"/>
  <c r="BS29" i="15" a="1"/>
  <c r="BS29" i="15" s="1"/>
  <c r="BS32" i="15" s="1"/>
  <c r="BS46" i="15" s="1"/>
  <c r="BQ29" i="15" a="1"/>
  <c r="BQ29" i="15" s="1"/>
  <c r="BQ32" i="15" s="1"/>
  <c r="BQ46" i="15" s="1"/>
  <c r="BR29" i="15" a="1"/>
  <c r="BR29" i="15" s="1"/>
  <c r="BR32" i="15" s="1"/>
  <c r="BR46" i="15" s="1"/>
  <c r="CF6" i="86"/>
  <c r="BG90" i="80"/>
  <c r="BG13" i="80"/>
  <c r="BG13" i="84"/>
  <c r="CB6" i="86"/>
  <c r="BL6" i="86"/>
  <c r="BE13" i="80"/>
  <c r="BE13" i="84"/>
  <c r="BE90" i="80"/>
  <c r="AR6" i="86"/>
  <c r="AR90" i="80"/>
  <c r="AR13" i="84"/>
  <c r="AR13" i="80"/>
  <c r="AP6" i="86"/>
  <c r="AC6" i="86"/>
  <c r="CE48" i="7" a="1"/>
  <c r="CE48" i="7" s="1"/>
  <c r="CE51" i="7" s="1"/>
  <c r="CE65" i="7" s="1"/>
  <c r="G113" i="15"/>
  <c r="G114" i="15" s="1"/>
  <c r="R8" i="84"/>
  <c r="AD8" i="84" s="1"/>
  <c r="R8" i="80"/>
  <c r="AD8" i="80" s="1"/>
  <c r="G116" i="15"/>
  <c r="BS90" i="80"/>
  <c r="BS13" i="84"/>
  <c r="BS13" i="80"/>
  <c r="CA90" i="80"/>
  <c r="CA13" i="84"/>
  <c r="CA13" i="80"/>
  <c r="G118" i="15" l="1"/>
  <c r="BO116" i="15" a="1"/>
  <c r="BO116" i="15" s="1"/>
  <c r="BS116" i="15" a="1"/>
  <c r="BS116" i="15" s="1"/>
  <c r="BP116" i="15" a="1"/>
  <c r="BP116" i="15" s="1"/>
  <c r="BR116" i="15" a="1"/>
  <c r="BR116" i="15" s="1"/>
  <c r="BQ116" i="15" a="1"/>
  <c r="BQ116" i="15" s="1"/>
  <c r="CD90" i="80"/>
  <c r="I117" i="15"/>
  <c r="T84" i="80"/>
  <c r="AW6" i="86"/>
  <c r="AQ13" i="80"/>
  <c r="BJ6" i="86"/>
  <c r="BA6" i="86"/>
  <c r="BD90" i="80"/>
  <c r="BQ13" i="84"/>
  <c r="CE6" i="86"/>
  <c r="AQ13" i="84"/>
  <c r="BQ90" i="80"/>
  <c r="R255" i="7"/>
  <c r="H114" i="15"/>
  <c r="BQ13" i="80"/>
  <c r="CD13" i="80"/>
  <c r="AQ90" i="80"/>
  <c r="CI6" i="86"/>
  <c r="AB6" i="86"/>
  <c r="AD13" i="80"/>
  <c r="CA6" i="86"/>
  <c r="BD13" i="84"/>
  <c r="AS6" i="86"/>
  <c r="X6" i="86"/>
  <c r="BW6" i="86"/>
  <c r="CK6" i="86"/>
  <c r="I124" i="15"/>
  <c r="BF6" i="86"/>
  <c r="H118" i="15"/>
  <c r="R233" i="7"/>
  <c r="AF6" i="86"/>
  <c r="AJ6" i="86"/>
  <c r="BN6" i="86"/>
  <c r="AD90" i="80"/>
  <c r="BD13" i="80"/>
  <c r="CD13" i="84"/>
  <c r="AO6" i="86"/>
  <c r="AD13" i="84"/>
  <c r="BR6" i="86"/>
  <c r="BO117" i="15" l="1" a="1"/>
  <c r="BO117" i="15" s="1"/>
  <c r="BR117" i="15" a="1"/>
  <c r="BR117" i="15" s="1"/>
  <c r="BP117" i="15" a="1"/>
  <c r="BP117" i="15" s="1"/>
  <c r="BQ117" i="15" a="1"/>
  <c r="BQ117" i="15" s="1"/>
  <c r="BS117" i="15" a="1"/>
  <c r="BS117" i="15" s="1"/>
  <c r="BB6" i="86"/>
  <c r="G83" i="6"/>
  <c r="G326" i="6"/>
  <c r="I184" i="15"/>
  <c r="J124" i="15"/>
  <c r="K124" i="15" s="1"/>
  <c r="K184" i="15" s="1"/>
  <c r="S233" i="7"/>
  <c r="I118" i="15"/>
  <c r="S255" i="7"/>
  <c r="I114" i="15"/>
  <c r="CH12" i="84"/>
  <c r="BS6" i="86"/>
  <c r="CJ6" i="86"/>
  <c r="R293" i="7"/>
  <c r="W33" i="86"/>
  <c r="T88" i="80"/>
  <c r="AD84" i="80"/>
  <c r="AD88" i="80" s="1"/>
  <c r="CH12" i="80"/>
  <c r="AK6" i="86"/>
  <c r="J184" i="15" l="1"/>
  <c r="J114" i="15"/>
  <c r="T255" i="7"/>
  <c r="S293" i="7"/>
  <c r="L124" i="15"/>
  <c r="M124" i="15" s="1"/>
  <c r="M184" i="15" s="1"/>
  <c r="G332" i="6"/>
  <c r="G333" i="6" s="1"/>
  <c r="R195" i="7"/>
  <c r="T233" i="7"/>
  <c r="J118" i="15"/>
  <c r="X33" i="86"/>
  <c r="H326" i="6"/>
  <c r="H83" i="6"/>
  <c r="I326" i="6" l="1"/>
  <c r="I83" i="6"/>
  <c r="S195" i="7"/>
  <c r="H332" i="6"/>
  <c r="H333" i="6" s="1"/>
  <c r="T293" i="7"/>
  <c r="K114" i="15"/>
  <c r="U255" i="7"/>
  <c r="AK33" i="86"/>
  <c r="U233" i="7"/>
  <c r="K118" i="15"/>
  <c r="R364" i="7"/>
  <c r="R26" i="80"/>
  <c r="R198" i="7"/>
  <c r="R42" i="84"/>
  <c r="R234" i="7"/>
  <c r="R235" i="7" s="1"/>
  <c r="L184" i="15"/>
  <c r="N124" i="15"/>
  <c r="R288" i="7" l="1"/>
  <c r="R43" i="80"/>
  <c r="R61" i="84"/>
  <c r="U21" i="86"/>
  <c r="R43" i="84"/>
  <c r="S42" i="84"/>
  <c r="S234" i="7"/>
  <c r="S235" i="7" s="1"/>
  <c r="S364" i="7"/>
  <c r="S198" i="7"/>
  <c r="S26" i="80"/>
  <c r="T195" i="7"/>
  <c r="I332" i="6"/>
  <c r="I333" i="6" s="1"/>
  <c r="O124" i="15"/>
  <c r="P124" i="15" s="1"/>
  <c r="P184" i="15" s="1"/>
  <c r="U293" i="7"/>
  <c r="L114" i="15"/>
  <c r="V255" i="7"/>
  <c r="N184" i="15"/>
  <c r="J326" i="6"/>
  <c r="J83" i="6"/>
  <c r="V233" i="7"/>
  <c r="L118" i="15"/>
  <c r="M118" i="15" l="1"/>
  <c r="W233" i="7"/>
  <c r="Q124" i="15"/>
  <c r="S288" i="7"/>
  <c r="S43" i="80"/>
  <c r="S61" i="84"/>
  <c r="K326" i="6"/>
  <c r="K83" i="6"/>
  <c r="V21" i="86"/>
  <c r="S43" i="84"/>
  <c r="O184" i="15"/>
  <c r="T364" i="7"/>
  <c r="T198" i="7"/>
  <c r="T42" i="84"/>
  <c r="T26" i="80"/>
  <c r="T234" i="7"/>
  <c r="T235" i="7" s="1"/>
  <c r="V293" i="7"/>
  <c r="W255" i="7"/>
  <c r="M114" i="15"/>
  <c r="U195" i="7"/>
  <c r="J332" i="6"/>
  <c r="J333" i="6" s="1"/>
  <c r="Q184" i="15" l="1"/>
  <c r="L326" i="6"/>
  <c r="L83" i="6"/>
  <c r="N118" i="15"/>
  <c r="X233" i="7"/>
  <c r="U234" i="7"/>
  <c r="U235" i="7" s="1"/>
  <c r="U198" i="7"/>
  <c r="U364" i="7"/>
  <c r="U42" i="84"/>
  <c r="U26" i="80"/>
  <c r="T288" i="7"/>
  <c r="T61" i="84"/>
  <c r="T43" i="80"/>
  <c r="V195" i="7"/>
  <c r="K332" i="6"/>
  <c r="K333" i="6" s="1"/>
  <c r="X255" i="7"/>
  <c r="N114" i="15"/>
  <c r="W293" i="7"/>
  <c r="W21" i="86"/>
  <c r="T43" i="84"/>
  <c r="R124" i="15"/>
  <c r="O114" i="15" l="1"/>
  <c r="Y255" i="7"/>
  <c r="X21" i="86"/>
  <c r="X293" i="7"/>
  <c r="L332" i="6"/>
  <c r="L333" i="6" s="1"/>
  <c r="W195" i="7"/>
  <c r="Y21" i="86"/>
  <c r="U43" i="84"/>
  <c r="R184" i="15"/>
  <c r="S124" i="15"/>
  <c r="U288" i="7"/>
  <c r="U61" i="84"/>
  <c r="U43" i="80"/>
  <c r="V234" i="7"/>
  <c r="V235" i="7" s="1"/>
  <c r="V198" i="7"/>
  <c r="V42" i="84"/>
  <c r="V26" i="80"/>
  <c r="V364" i="7"/>
  <c r="M326" i="6"/>
  <c r="M83" i="6"/>
  <c r="O118" i="15"/>
  <c r="Y233" i="7"/>
  <c r="Z21" i="86" l="1"/>
  <c r="V43" i="84"/>
  <c r="Z233" i="7"/>
  <c r="P118" i="15"/>
  <c r="V288" i="7"/>
  <c r="V61" i="84"/>
  <c r="V43" i="80"/>
  <c r="Y293" i="7"/>
  <c r="Z255" i="7"/>
  <c r="P114" i="15"/>
  <c r="W42" i="84"/>
  <c r="W234" i="7"/>
  <c r="W235" i="7" s="1"/>
  <c r="W364" i="7"/>
  <c r="W198" i="7"/>
  <c r="W26" i="80"/>
  <c r="S184" i="15"/>
  <c r="T124" i="15"/>
  <c r="N83" i="6"/>
  <c r="N326" i="6"/>
  <c r="X195" i="7"/>
  <c r="M332" i="6"/>
  <c r="M333" i="6" s="1"/>
  <c r="AA255" i="7" l="1"/>
  <c r="Q114" i="15"/>
  <c r="Z293" i="7"/>
  <c r="O326" i="6"/>
  <c r="O83" i="6"/>
  <c r="X42" i="84"/>
  <c r="X198" i="7"/>
  <c r="X364" i="7"/>
  <c r="X26" i="80"/>
  <c r="X234" i="7"/>
  <c r="X235" i="7" s="1"/>
  <c r="W288" i="7"/>
  <c r="W61" i="84"/>
  <c r="W43" i="80"/>
  <c r="AA233" i="7"/>
  <c r="Q118" i="15"/>
  <c r="T184" i="15"/>
  <c r="U124" i="15"/>
  <c r="AA21" i="86"/>
  <c r="W43" i="84"/>
  <c r="Y195" i="7"/>
  <c r="N332" i="6"/>
  <c r="N333" i="6" s="1"/>
  <c r="Z195" i="7" l="1"/>
  <c r="O332" i="6"/>
  <c r="O333" i="6" s="1"/>
  <c r="AC21" i="86"/>
  <c r="X43" i="84"/>
  <c r="AB255" i="7"/>
  <c r="R114" i="15"/>
  <c r="AA293" i="7"/>
  <c r="Y234" i="7"/>
  <c r="Y235" i="7" s="1"/>
  <c r="Y364" i="7"/>
  <c r="Y26" i="80"/>
  <c r="Y198" i="7"/>
  <c r="Y42" i="84"/>
  <c r="X288" i="7"/>
  <c r="X43" i="80"/>
  <c r="X61" i="84"/>
  <c r="AB21" i="86"/>
  <c r="AB233" i="7"/>
  <c r="R118" i="15"/>
  <c r="U184" i="15"/>
  <c r="V124" i="15"/>
  <c r="P83" i="6"/>
  <c r="P326" i="6"/>
  <c r="Q326" i="6" l="1"/>
  <c r="Q83" i="6"/>
  <c r="AC233" i="7"/>
  <c r="S118" i="15"/>
  <c r="BO118" i="15"/>
  <c r="AA195" i="7"/>
  <c r="P332" i="6"/>
  <c r="P333" i="6" s="1"/>
  <c r="S114" i="15"/>
  <c r="AC255" i="7"/>
  <c r="BO114" i="15"/>
  <c r="V184" i="15"/>
  <c r="W124" i="15"/>
  <c r="Z234" i="7"/>
  <c r="Z235" i="7" s="1"/>
  <c r="Z364" i="7"/>
  <c r="Z198" i="7"/>
  <c r="Z42" i="84"/>
  <c r="Z26" i="80"/>
  <c r="Y288" i="7"/>
  <c r="Y43" i="80"/>
  <c r="Y61" i="84"/>
  <c r="AD21" i="86"/>
  <c r="Y43" i="84"/>
  <c r="AB293" i="7"/>
  <c r="W184" i="15" l="1"/>
  <c r="X124" i="15"/>
  <c r="AE21" i="86"/>
  <c r="Z43" i="84"/>
  <c r="AA42" i="84"/>
  <c r="AA234" i="7"/>
  <c r="AA235" i="7" s="1"/>
  <c r="AA364" i="7"/>
  <c r="AA198" i="7"/>
  <c r="AA26" i="80"/>
  <c r="R83" i="6"/>
  <c r="R326" i="6"/>
  <c r="AB195" i="7"/>
  <c r="Q332" i="6"/>
  <c r="Q333" i="6" s="1"/>
  <c r="Z288" i="7"/>
  <c r="Z61" i="84"/>
  <c r="Z43" i="80"/>
  <c r="AC293" i="7"/>
  <c r="T118" i="15"/>
  <c r="AD233" i="7"/>
  <c r="AD255" i="7"/>
  <c r="T114" i="15"/>
  <c r="AF21" i="86" l="1"/>
  <c r="AG21" i="86"/>
  <c r="AA43" i="84"/>
  <c r="S326" i="6"/>
  <c r="S83" i="6"/>
  <c r="AB234" i="7"/>
  <c r="AB235" i="7" s="1"/>
  <c r="AB364" i="7"/>
  <c r="AB42" i="84"/>
  <c r="AB198" i="7"/>
  <c r="AB26" i="80"/>
  <c r="AC195" i="7"/>
  <c r="R332" i="6"/>
  <c r="R333" i="6" s="1"/>
  <c r="X184" i="15"/>
  <c r="Y124" i="15"/>
  <c r="U118" i="15"/>
  <c r="AE233" i="7"/>
  <c r="U114" i="15"/>
  <c r="AE255" i="7"/>
  <c r="AD293" i="7"/>
  <c r="AA288" i="7"/>
  <c r="AA43" i="80"/>
  <c r="AA61" i="84"/>
  <c r="AH21" i="86" l="1"/>
  <c r="AB43" i="84"/>
  <c r="AC234" i="7"/>
  <c r="AC235" i="7" s="1"/>
  <c r="AC364" i="7"/>
  <c r="AC42" i="84"/>
  <c r="AC198" i="7"/>
  <c r="AC26" i="80"/>
  <c r="AB288" i="7"/>
  <c r="AB43" i="80"/>
  <c r="AB61" i="84"/>
  <c r="AD195" i="7"/>
  <c r="S332" i="6"/>
  <c r="S333" i="6" s="1"/>
  <c r="Y184" i="15"/>
  <c r="Z124" i="15"/>
  <c r="T326" i="6"/>
  <c r="T83" i="6"/>
  <c r="AE293" i="7"/>
  <c r="V118" i="15"/>
  <c r="AF233" i="7"/>
  <c r="V114" i="15"/>
  <c r="AF255" i="7"/>
  <c r="AC288" i="7" l="1"/>
  <c r="AC43" i="80"/>
  <c r="AD43" i="80" s="1"/>
  <c r="AC61" i="84"/>
  <c r="AD61" i="84" s="1"/>
  <c r="AF293" i="7"/>
  <c r="U83" i="6"/>
  <c r="U326" i="6"/>
  <c r="AG255" i="7"/>
  <c r="W114" i="15"/>
  <c r="W118" i="15"/>
  <c r="AG233" i="7"/>
  <c r="AD364" i="7"/>
  <c r="AE42" i="84"/>
  <c r="AD198" i="7"/>
  <c r="AE26" i="80"/>
  <c r="AD234" i="7"/>
  <c r="AD235" i="7" s="1"/>
  <c r="AD26" i="80"/>
  <c r="AE195" i="7"/>
  <c r="T332" i="6"/>
  <c r="T333" i="6" s="1"/>
  <c r="Z184" i="15"/>
  <c r="AA124" i="15"/>
  <c r="AI21" i="86"/>
  <c r="AC43" i="84"/>
  <c r="AD42" i="84"/>
  <c r="AD43" i="84" s="1"/>
  <c r="AD288" i="7" l="1"/>
  <c r="AE61" i="84"/>
  <c r="AE43" i="80"/>
  <c r="AF195" i="7"/>
  <c r="U332" i="6"/>
  <c r="U333" i="6" s="1"/>
  <c r="AL21" i="86"/>
  <c r="AE43" i="84"/>
  <c r="AH255" i="7"/>
  <c r="X114" i="15"/>
  <c r="AE364" i="7"/>
  <c r="AF26" i="80"/>
  <c r="AF42" i="84"/>
  <c r="AE234" i="7"/>
  <c r="AE235" i="7" s="1"/>
  <c r="AE198" i="7"/>
  <c r="AH233" i="7"/>
  <c r="X118" i="15"/>
  <c r="AG293" i="7"/>
  <c r="AJ21" i="86"/>
  <c r="AA184" i="15"/>
  <c r="AB124" i="15"/>
  <c r="V83" i="6"/>
  <c r="V326" i="6"/>
  <c r="Y118" i="15" l="1"/>
  <c r="AI233" i="7"/>
  <c r="AF364" i="7"/>
  <c r="AG42" i="84"/>
  <c r="AG26" i="80"/>
  <c r="AF198" i="7"/>
  <c r="AF234" i="7"/>
  <c r="AF235" i="7" s="1"/>
  <c r="AB184" i="15"/>
  <c r="AC124" i="15"/>
  <c r="W326" i="6"/>
  <c r="W83" i="6"/>
  <c r="Y114" i="15"/>
  <c r="AI255" i="7"/>
  <c r="AG195" i="7"/>
  <c r="V332" i="6"/>
  <c r="V333" i="6" s="1"/>
  <c r="AK21" i="86"/>
  <c r="AE288" i="7"/>
  <c r="AF43" i="80"/>
  <c r="AF61" i="84"/>
  <c r="AH293" i="7"/>
  <c r="AM21" i="86"/>
  <c r="AF43" i="84"/>
  <c r="W332" i="6" l="1"/>
  <c r="W333" i="6" s="1"/>
  <c r="AH195" i="7"/>
  <c r="AC184" i="15"/>
  <c r="AD124" i="15"/>
  <c r="X83" i="6"/>
  <c r="X326" i="6"/>
  <c r="AJ255" i="7"/>
  <c r="Z114" i="15"/>
  <c r="AF288" i="7"/>
  <c r="AG61" i="84"/>
  <c r="AG43" i="80"/>
  <c r="Z118" i="15"/>
  <c r="AJ233" i="7"/>
  <c r="AG364" i="7"/>
  <c r="AH42" i="84"/>
  <c r="AH26" i="80"/>
  <c r="AG198" i="7"/>
  <c r="AG234" i="7"/>
  <c r="AG235" i="7" s="1"/>
  <c r="AI293" i="7"/>
  <c r="AN21" i="86"/>
  <c r="AG43" i="84"/>
  <c r="AG288" i="7" l="1"/>
  <c r="AH43" i="80"/>
  <c r="AH61" i="84"/>
  <c r="AD184" i="15"/>
  <c r="AE124" i="15"/>
  <c r="AA118" i="15"/>
  <c r="AK233" i="7"/>
  <c r="AH198" i="7"/>
  <c r="AI26" i="80"/>
  <c r="AH364" i="7"/>
  <c r="AH234" i="7"/>
  <c r="AH235" i="7" s="1"/>
  <c r="AI42" i="84"/>
  <c r="AP21" i="86"/>
  <c r="AH43" i="84"/>
  <c r="AA114" i="15"/>
  <c r="AK255" i="7"/>
  <c r="AJ293" i="7"/>
  <c r="AO21" i="86"/>
  <c r="Y326" i="6"/>
  <c r="Y83" i="6"/>
  <c r="AI195" i="7"/>
  <c r="X332" i="6"/>
  <c r="X333" i="6" s="1"/>
  <c r="AJ26" i="80" l="1"/>
  <c r="AJ42" i="84"/>
  <c r="AI364" i="7"/>
  <c r="AI198" i="7"/>
  <c r="AI234" i="7"/>
  <c r="AI235" i="7" s="1"/>
  <c r="AJ195" i="7"/>
  <c r="Y332" i="6"/>
  <c r="Y333" i="6" s="1"/>
  <c r="AB114" i="15"/>
  <c r="AL255" i="7"/>
  <c r="AQ21" i="86"/>
  <c r="AI43" i="84"/>
  <c r="AK293" i="7"/>
  <c r="AH288" i="7"/>
  <c r="AI43" i="80"/>
  <c r="AI61" i="84"/>
  <c r="AE184" i="15"/>
  <c r="AF124" i="15"/>
  <c r="Z83" i="6"/>
  <c r="Z326" i="6"/>
  <c r="AL233" i="7"/>
  <c r="AB118" i="15"/>
  <c r="AF184" i="15" l="1"/>
  <c r="AG124" i="15"/>
  <c r="AA83" i="6"/>
  <c r="AA326" i="6"/>
  <c r="AK195" i="7"/>
  <c r="Z332" i="6"/>
  <c r="Z333" i="6" s="1"/>
  <c r="AI288" i="7"/>
  <c r="AJ43" i="80"/>
  <c r="AJ61" i="84"/>
  <c r="AJ364" i="7"/>
  <c r="AK26" i="80"/>
  <c r="AK42" i="84"/>
  <c r="AJ198" i="7"/>
  <c r="AJ234" i="7"/>
  <c r="AJ235" i="7" s="1"/>
  <c r="AL293" i="7"/>
  <c r="AC114" i="15"/>
  <c r="AM255" i="7"/>
  <c r="AR21" i="86"/>
  <c r="AJ43" i="84"/>
  <c r="AC118" i="15"/>
  <c r="AM233" i="7"/>
  <c r="AJ288" i="7" l="1"/>
  <c r="AK43" i="80"/>
  <c r="AK61" i="84"/>
  <c r="AN233" i="7"/>
  <c r="AD118" i="15"/>
  <c r="AM293" i="7"/>
  <c r="AT21" i="86"/>
  <c r="AK43" i="84"/>
  <c r="AB83" i="6"/>
  <c r="AB326" i="6"/>
  <c r="AD114" i="15"/>
  <c r="AN255" i="7"/>
  <c r="AS21" i="86"/>
  <c r="AG184" i="15"/>
  <c r="AH124" i="15"/>
  <c r="AL42" i="84"/>
  <c r="AK234" i="7"/>
  <c r="AK235" i="7" s="1"/>
  <c r="AK364" i="7"/>
  <c r="AL26" i="80"/>
  <c r="AK198" i="7"/>
  <c r="AA332" i="6"/>
  <c r="AA333" i="6" s="1"/>
  <c r="AL195" i="7"/>
  <c r="AH184" i="15" l="1"/>
  <c r="AI124" i="15"/>
  <c r="AN293" i="7"/>
  <c r="AC326" i="6"/>
  <c r="AC83" i="6"/>
  <c r="AK288" i="7"/>
  <c r="AL43" i="80"/>
  <c r="AL61" i="84"/>
  <c r="AO255" i="7"/>
  <c r="BP114" i="15"/>
  <c r="AE114" i="15"/>
  <c r="AO233" i="7"/>
  <c r="AE118" i="15"/>
  <c r="BP118" i="15"/>
  <c r="AM195" i="7"/>
  <c r="AB332" i="6"/>
  <c r="AB333" i="6" s="1"/>
  <c r="AM26" i="80"/>
  <c r="AL198" i="7"/>
  <c r="AL364" i="7"/>
  <c r="AM42" i="84"/>
  <c r="AL234" i="7"/>
  <c r="AL235" i="7" s="1"/>
  <c r="AU21" i="86"/>
  <c r="AL43" i="84"/>
  <c r="AN26" i="80" l="1"/>
  <c r="AM364" i="7"/>
  <c r="AM234" i="7"/>
  <c r="AM235" i="7" s="1"/>
  <c r="AN42" i="84"/>
  <c r="AM198" i="7"/>
  <c r="AP255" i="7"/>
  <c r="AF114" i="15"/>
  <c r="AC332" i="6"/>
  <c r="AC333" i="6" s="1"/>
  <c r="AN195" i="7"/>
  <c r="AL288" i="7"/>
  <c r="AM43" i="80"/>
  <c r="AM61" i="84"/>
  <c r="AV21" i="86"/>
  <c r="AM43" i="84"/>
  <c r="AD83" i="6"/>
  <c r="AD326" i="6"/>
  <c r="AO293" i="7"/>
  <c r="AF118" i="15"/>
  <c r="AP233" i="7"/>
  <c r="AI184" i="15"/>
  <c r="AJ124" i="15"/>
  <c r="AJ184" i="15" l="1"/>
  <c r="AK124" i="15"/>
  <c r="AQ255" i="7"/>
  <c r="AG114" i="15"/>
  <c r="AP293" i="7"/>
  <c r="AE326" i="6"/>
  <c r="AE83" i="6"/>
  <c r="AW21" i="86"/>
  <c r="AX21" i="86"/>
  <c r="AN43" i="84"/>
  <c r="AQ233" i="7"/>
  <c r="AG118" i="15"/>
  <c r="AD332" i="6"/>
  <c r="AD333" i="6" s="1"/>
  <c r="AO195" i="7"/>
  <c r="AM288" i="7"/>
  <c r="AN43" i="80"/>
  <c r="AN61" i="84"/>
  <c r="AO42" i="84"/>
  <c r="AN198" i="7"/>
  <c r="AO26" i="80"/>
  <c r="AN364" i="7"/>
  <c r="AN234" i="7"/>
  <c r="AN235" i="7" s="1"/>
  <c r="AK184" i="15" l="1"/>
  <c r="AL124" i="15"/>
  <c r="AP26" i="80"/>
  <c r="AO364" i="7"/>
  <c r="AO198" i="7"/>
  <c r="AP42" i="84"/>
  <c r="AO234" i="7"/>
  <c r="AO235" i="7" s="1"/>
  <c r="AY21" i="86"/>
  <c r="AO43" i="84"/>
  <c r="AR255" i="7"/>
  <c r="AH114" i="15"/>
  <c r="AQ293" i="7"/>
  <c r="AE332" i="6"/>
  <c r="AE333" i="6" s="1"/>
  <c r="AP195" i="7"/>
  <c r="AF83" i="6"/>
  <c r="AF326" i="6"/>
  <c r="AN288" i="7"/>
  <c r="AO43" i="80"/>
  <c r="AO61" i="84"/>
  <c r="AR233" i="7"/>
  <c r="AH118" i="15"/>
  <c r="AR293" i="7" l="1"/>
  <c r="AQ26" i="80"/>
  <c r="AL184" i="15"/>
  <c r="AM124" i="15"/>
  <c r="AG326" i="6"/>
  <c r="AG83" i="6"/>
  <c r="AS255" i="7"/>
  <c r="AI114" i="15"/>
  <c r="AS233" i="7"/>
  <c r="AI118" i="15"/>
  <c r="AO288" i="7"/>
  <c r="AP43" i="80"/>
  <c r="AQ43" i="80" s="1"/>
  <c r="AP61" i="84"/>
  <c r="AQ61" i="84" s="1"/>
  <c r="AF332" i="6"/>
  <c r="AF333" i="6" s="1"/>
  <c r="AQ195" i="7"/>
  <c r="AR42" i="84"/>
  <c r="AR26" i="80"/>
  <c r="AP198" i="7"/>
  <c r="AP364" i="7"/>
  <c r="AP234" i="7"/>
  <c r="AP235" i="7" s="1"/>
  <c r="AZ21" i="86"/>
  <c r="AP43" i="84"/>
  <c r="AQ42" i="84"/>
  <c r="AQ43" i="84" s="1"/>
  <c r="BC21" i="86" l="1"/>
  <c r="AR43" i="84"/>
  <c r="AT255" i="7"/>
  <c r="AJ114" i="15"/>
  <c r="AS293" i="7"/>
  <c r="AR195" i="7"/>
  <c r="AG332" i="6"/>
  <c r="AG333" i="6" s="1"/>
  <c r="AM184" i="15"/>
  <c r="AN124" i="15"/>
  <c r="AS26" i="80"/>
  <c r="AQ198" i="7"/>
  <c r="AS42" i="84"/>
  <c r="AQ364" i="7"/>
  <c r="AQ234" i="7"/>
  <c r="AQ235" i="7" s="1"/>
  <c r="AP288" i="7"/>
  <c r="AR61" i="84"/>
  <c r="AR43" i="80"/>
  <c r="AH83" i="6"/>
  <c r="AH326" i="6"/>
  <c r="BA21" i="86"/>
  <c r="AJ118" i="15"/>
  <c r="AT233" i="7"/>
  <c r="AS195" i="7" l="1"/>
  <c r="AH332" i="6"/>
  <c r="AH333" i="6" s="1"/>
  <c r="AN184" i="15"/>
  <c r="AO124" i="15"/>
  <c r="BB21" i="86"/>
  <c r="AQ288" i="7"/>
  <c r="AS43" i="80"/>
  <c r="AS61" i="84"/>
  <c r="AK114" i="15"/>
  <c r="AU255" i="7"/>
  <c r="BD21" i="86"/>
  <c r="AS43" i="84"/>
  <c r="AT293" i="7"/>
  <c r="AI83" i="6"/>
  <c r="AI326" i="6"/>
  <c r="AK118" i="15"/>
  <c r="AU233" i="7"/>
  <c r="AR198" i="7"/>
  <c r="AR234" i="7"/>
  <c r="AR235" i="7" s="1"/>
  <c r="AT42" i="84"/>
  <c r="AT26" i="80"/>
  <c r="AR364" i="7"/>
  <c r="AT195" i="7" l="1"/>
  <c r="AI332" i="6"/>
  <c r="AI333" i="6" s="1"/>
  <c r="AU42" i="84"/>
  <c r="AS198" i="7"/>
  <c r="AS364" i="7"/>
  <c r="AS234" i="7"/>
  <c r="AS235" i="7" s="1"/>
  <c r="AU26" i="80"/>
  <c r="BE21" i="86"/>
  <c r="AT43" i="84"/>
  <c r="AJ326" i="6"/>
  <c r="AJ83" i="6"/>
  <c r="AV233" i="7"/>
  <c r="AL118" i="15"/>
  <c r="AR288" i="7"/>
  <c r="AT61" i="84"/>
  <c r="AT43" i="80"/>
  <c r="AU293" i="7"/>
  <c r="AV255" i="7"/>
  <c r="AL114" i="15"/>
  <c r="AO184" i="15"/>
  <c r="AP124" i="15"/>
  <c r="AK83" i="6" l="1"/>
  <c r="AK326" i="6"/>
  <c r="AM114" i="15"/>
  <c r="AW255" i="7"/>
  <c r="BG21" i="86"/>
  <c r="AU43" i="84"/>
  <c r="AV293" i="7"/>
  <c r="BF21" i="86"/>
  <c r="AJ332" i="6"/>
  <c r="AJ333" i="6" s="1"/>
  <c r="AU195" i="7"/>
  <c r="AP184" i="15"/>
  <c r="AQ124" i="15"/>
  <c r="AW233" i="7"/>
  <c r="AM118" i="15"/>
  <c r="AS288" i="7"/>
  <c r="AU43" i="80"/>
  <c r="AU61" i="84"/>
  <c r="AT364" i="7"/>
  <c r="AV42" i="84"/>
  <c r="AV26" i="80"/>
  <c r="AT198" i="7"/>
  <c r="AT234" i="7"/>
  <c r="AT235" i="7" s="1"/>
  <c r="AN114" i="15" l="1"/>
  <c r="AX255" i="7"/>
  <c r="AU364" i="7"/>
  <c r="AW26" i="80"/>
  <c r="AU234" i="7"/>
  <c r="AU235" i="7" s="1"/>
  <c r="AW42" i="84"/>
  <c r="AU198" i="7"/>
  <c r="AL326" i="6"/>
  <c r="AL83" i="6"/>
  <c r="AX233" i="7"/>
  <c r="AN118" i="15"/>
  <c r="AT288" i="7"/>
  <c r="AV43" i="80"/>
  <c r="AV61" i="84"/>
  <c r="AK332" i="6"/>
  <c r="AK333" i="6" s="1"/>
  <c r="AV195" i="7"/>
  <c r="BH21" i="86"/>
  <c r="AV43" i="84"/>
  <c r="AQ184" i="15"/>
  <c r="AR124" i="15"/>
  <c r="AW293" i="7"/>
  <c r="AY233" i="7" l="1"/>
  <c r="AO118" i="15"/>
  <c r="BI21" i="86"/>
  <c r="AW43" i="84"/>
  <c r="AU288" i="7"/>
  <c r="AW43" i="80"/>
  <c r="AW61" i="84"/>
  <c r="AX26" i="80"/>
  <c r="AV364" i="7"/>
  <c r="AV198" i="7"/>
  <c r="AV234" i="7"/>
  <c r="AV235" i="7" s="1"/>
  <c r="AX42" i="84"/>
  <c r="AM83" i="6"/>
  <c r="AM326" i="6"/>
  <c r="AW195" i="7"/>
  <c r="AL332" i="6"/>
  <c r="AL333" i="6" s="1"/>
  <c r="AX293" i="7"/>
  <c r="AR184" i="15"/>
  <c r="AS124" i="15"/>
  <c r="AO114" i="15"/>
  <c r="AY255" i="7"/>
  <c r="AW364" i="7" l="1"/>
  <c r="AW198" i="7"/>
  <c r="AY26" i="80"/>
  <c r="AY42" i="84"/>
  <c r="AW234" i="7"/>
  <c r="AW235" i="7" s="1"/>
  <c r="AV288" i="7"/>
  <c r="AX43" i="80"/>
  <c r="AX61" i="84"/>
  <c r="AN83" i="6"/>
  <c r="AN326" i="6"/>
  <c r="AM332" i="6"/>
  <c r="AM333" i="6" s="1"/>
  <c r="AX195" i="7"/>
  <c r="AY293" i="7"/>
  <c r="BJ21" i="86"/>
  <c r="AZ255" i="7"/>
  <c r="AP114" i="15"/>
  <c r="AZ233" i="7"/>
  <c r="AP118" i="15"/>
  <c r="AS184" i="15"/>
  <c r="AT124" i="15"/>
  <c r="BK21" i="86"/>
  <c r="AX43" i="84"/>
  <c r="BQ118" i="15" l="1"/>
  <c r="AQ118" i="15"/>
  <c r="BA233" i="7"/>
  <c r="AO83" i="6"/>
  <c r="AO326" i="6"/>
  <c r="AQ114" i="15"/>
  <c r="BA255" i="7"/>
  <c r="BQ114" i="15"/>
  <c r="AN332" i="6"/>
  <c r="AN333" i="6" s="1"/>
  <c r="AY195" i="7"/>
  <c r="AW288" i="7"/>
  <c r="AY61" i="84"/>
  <c r="AY43" i="80"/>
  <c r="AZ293" i="7"/>
  <c r="BL21" i="86"/>
  <c r="AY43" i="84"/>
  <c r="AX364" i="7"/>
  <c r="AZ26" i="80"/>
  <c r="AZ42" i="84"/>
  <c r="AX198" i="7"/>
  <c r="AX234" i="7"/>
  <c r="AX235" i="7" s="1"/>
  <c r="AT184" i="15"/>
  <c r="AU124" i="15"/>
  <c r="BA293" i="7" l="1"/>
  <c r="AR114" i="15"/>
  <c r="BB255" i="7"/>
  <c r="AO332" i="6"/>
  <c r="AO333" i="6" s="1"/>
  <c r="AZ195" i="7"/>
  <c r="BB233" i="7"/>
  <c r="AR118" i="15"/>
  <c r="AX288" i="7"/>
  <c r="AZ43" i="80"/>
  <c r="AZ61" i="84"/>
  <c r="AP83" i="6"/>
  <c r="AP326" i="6"/>
  <c r="BM21" i="86"/>
  <c r="AZ43" i="84"/>
  <c r="AY198" i="7"/>
  <c r="BA26" i="80"/>
  <c r="AY364" i="7"/>
  <c r="BA42" i="84"/>
  <c r="AY234" i="7"/>
  <c r="AY235" i="7" s="1"/>
  <c r="AU184" i="15"/>
  <c r="AV124" i="15"/>
  <c r="BB293" i="7" l="1"/>
  <c r="BC233" i="7"/>
  <c r="AS118" i="15"/>
  <c r="AS114" i="15"/>
  <c r="BC255" i="7"/>
  <c r="AV184" i="15"/>
  <c r="AW124" i="15"/>
  <c r="BN21" i="86"/>
  <c r="AQ326" i="6"/>
  <c r="AQ83" i="6"/>
  <c r="AY288" i="7"/>
  <c r="BA43" i="80"/>
  <c r="BA61" i="84"/>
  <c r="BO21" i="86"/>
  <c r="BA43" i="84"/>
  <c r="BB26" i="80"/>
  <c r="AZ198" i="7"/>
  <c r="AZ364" i="7"/>
  <c r="BB42" i="84"/>
  <c r="AZ234" i="7"/>
  <c r="AZ235" i="7" s="1"/>
  <c r="AP332" i="6"/>
  <c r="AP333" i="6" s="1"/>
  <c r="BA195" i="7"/>
  <c r="BA364" i="7" l="1"/>
  <c r="BA234" i="7"/>
  <c r="BA235" i="7" s="1"/>
  <c r="BC42" i="84"/>
  <c r="BC26" i="80"/>
  <c r="BA198" i="7"/>
  <c r="BB195" i="7"/>
  <c r="AQ332" i="6"/>
  <c r="AQ333" i="6" s="1"/>
  <c r="AT118" i="15"/>
  <c r="BD233" i="7"/>
  <c r="AW184" i="15"/>
  <c r="AX124" i="15"/>
  <c r="AR326" i="6"/>
  <c r="AR83" i="6"/>
  <c r="BC293" i="7"/>
  <c r="AZ288" i="7"/>
  <c r="BB61" i="84"/>
  <c r="BB43" i="80"/>
  <c r="AT114" i="15"/>
  <c r="BD255" i="7"/>
  <c r="BP21" i="86"/>
  <c r="BB43" i="84"/>
  <c r="BE255" i="7" l="1"/>
  <c r="AU114" i="15"/>
  <c r="BB364" i="7"/>
  <c r="BE42" i="84"/>
  <c r="BE26" i="80"/>
  <c r="BB198" i="7"/>
  <c r="BB234" i="7"/>
  <c r="BB235" i="7" s="1"/>
  <c r="BC195" i="7"/>
  <c r="AR332" i="6"/>
  <c r="AR333" i="6" s="1"/>
  <c r="BD26" i="80"/>
  <c r="AX184" i="15"/>
  <c r="AY124" i="15"/>
  <c r="BQ21" i="86"/>
  <c r="BC43" i="84"/>
  <c r="BD42" i="84"/>
  <c r="BD43" i="84" s="1"/>
  <c r="AU118" i="15"/>
  <c r="BE233" i="7"/>
  <c r="BA288" i="7"/>
  <c r="BC43" i="80"/>
  <c r="BD43" i="80" s="1"/>
  <c r="BC61" i="84"/>
  <c r="BD61" i="84" s="1"/>
  <c r="AS83" i="6"/>
  <c r="AS326" i="6"/>
  <c r="BD293" i="7"/>
  <c r="BT21" i="86" l="1"/>
  <c r="BE43" i="84"/>
  <c r="BC364" i="7"/>
  <c r="BF26" i="80"/>
  <c r="BF42" i="84"/>
  <c r="BC198" i="7"/>
  <c r="BC234" i="7"/>
  <c r="BC235" i="7" s="1"/>
  <c r="AT326" i="6"/>
  <c r="AT83" i="6"/>
  <c r="AY184" i="15"/>
  <c r="AZ124" i="15"/>
  <c r="BB288" i="7"/>
  <c r="BE61" i="84"/>
  <c r="BE43" i="80"/>
  <c r="BF255" i="7"/>
  <c r="AV114" i="15"/>
  <c r="BR21" i="86"/>
  <c r="BE293" i="7"/>
  <c r="BD195" i="7"/>
  <c r="AS332" i="6"/>
  <c r="AS333" i="6" s="1"/>
  <c r="BF233" i="7"/>
  <c r="AV118" i="15"/>
  <c r="BS21" i="86" l="1"/>
  <c r="BG255" i="7"/>
  <c r="AW114" i="15"/>
  <c r="BC288" i="7"/>
  <c r="BF43" i="80"/>
  <c r="BF61" i="84"/>
  <c r="BG233" i="7"/>
  <c r="AW118" i="15"/>
  <c r="AU326" i="6"/>
  <c r="AU83" i="6"/>
  <c r="BF293" i="7"/>
  <c r="BU21" i="86"/>
  <c r="BF43" i="84"/>
  <c r="BD364" i="7"/>
  <c r="BG26" i="80"/>
  <c r="BG42" i="84"/>
  <c r="BD198" i="7"/>
  <c r="BD234" i="7"/>
  <c r="BD235" i="7" s="1"/>
  <c r="AZ184" i="15"/>
  <c r="BA124" i="15"/>
  <c r="AT332" i="6"/>
  <c r="AT333" i="6" s="1"/>
  <c r="BE195" i="7"/>
  <c r="AX118" i="15" l="1"/>
  <c r="BH233" i="7"/>
  <c r="BV21" i="86"/>
  <c r="BG43" i="84"/>
  <c r="AX114" i="15"/>
  <c r="BH255" i="7"/>
  <c r="BG293" i="7"/>
  <c r="BA184" i="15"/>
  <c r="BB124" i="15"/>
  <c r="BH26" i="80"/>
  <c r="BE364" i="7"/>
  <c r="BH42" i="84"/>
  <c r="BE198" i="7"/>
  <c r="BE234" i="7"/>
  <c r="BE235" i="7" s="1"/>
  <c r="BD288" i="7"/>
  <c r="BG61" i="84"/>
  <c r="BG43" i="80"/>
  <c r="AU332" i="6"/>
  <c r="AU333" i="6" s="1"/>
  <c r="BF195" i="7"/>
  <c r="AV83" i="6"/>
  <c r="AV326" i="6"/>
  <c r="BW21" i="86" l="1"/>
  <c r="BG195" i="7"/>
  <c r="AV332" i="6"/>
  <c r="AV333" i="6" s="1"/>
  <c r="BH293" i="7"/>
  <c r="AY114" i="15"/>
  <c r="BI255" i="7"/>
  <c r="BI233" i="7"/>
  <c r="AY118" i="15"/>
  <c r="BI26" i="80"/>
  <c r="BI42" i="84"/>
  <c r="BF364" i="7"/>
  <c r="BF198" i="7"/>
  <c r="BF234" i="7"/>
  <c r="BF235" i="7" s="1"/>
  <c r="BE288" i="7"/>
  <c r="BH61" i="84"/>
  <c r="BH43" i="80"/>
  <c r="AW326" i="6"/>
  <c r="AW83" i="6"/>
  <c r="BX21" i="86"/>
  <c r="BH43" i="84"/>
  <c r="BB184" i="15"/>
  <c r="BC124" i="15"/>
  <c r="BJ233" i="7" l="1"/>
  <c r="AZ118" i="15"/>
  <c r="BC184" i="15"/>
  <c r="BD124" i="15"/>
  <c r="BF288" i="7"/>
  <c r="BI43" i="80"/>
  <c r="BI61" i="84"/>
  <c r="BI293" i="7"/>
  <c r="BH195" i="7"/>
  <c r="AW332" i="6"/>
  <c r="AW333" i="6" s="1"/>
  <c r="BJ255" i="7"/>
  <c r="AZ114" i="15"/>
  <c r="BY21" i="86"/>
  <c r="BI43" i="84"/>
  <c r="AX83" i="6"/>
  <c r="AX326" i="6"/>
  <c r="BG364" i="7"/>
  <c r="BJ26" i="80"/>
  <c r="BJ42" i="84"/>
  <c r="BG198" i="7"/>
  <c r="BG234" i="7"/>
  <c r="BG235" i="7" s="1"/>
  <c r="BZ21" i="86" l="1"/>
  <c r="BJ43" i="84"/>
  <c r="BK26" i="80"/>
  <c r="BH364" i="7"/>
  <c r="BK42" i="84"/>
  <c r="BH198" i="7"/>
  <c r="BH234" i="7"/>
  <c r="BH235" i="7" s="1"/>
  <c r="BA118" i="15"/>
  <c r="BK233" i="7"/>
  <c r="BD184" i="15"/>
  <c r="BE124" i="15"/>
  <c r="BG288" i="7"/>
  <c r="BJ43" i="80"/>
  <c r="BJ61" i="84"/>
  <c r="BK255" i="7"/>
  <c r="BA114" i="15"/>
  <c r="AY83" i="6"/>
  <c r="AY326" i="6"/>
  <c r="BI195" i="7"/>
  <c r="AX332" i="6"/>
  <c r="AX333" i="6" s="1"/>
  <c r="BJ293" i="7"/>
  <c r="CA21" i="86" l="1"/>
  <c r="BH288" i="7"/>
  <c r="BK61" i="84"/>
  <c r="BK43" i="80"/>
  <c r="BJ195" i="7"/>
  <c r="AY332" i="6"/>
  <c r="AY333" i="6" s="1"/>
  <c r="CB21" i="86"/>
  <c r="BK43" i="84"/>
  <c r="AZ83" i="6"/>
  <c r="AZ326" i="6"/>
  <c r="BL255" i="7"/>
  <c r="BB114" i="15"/>
  <c r="BI364" i="7"/>
  <c r="BL26" i="80"/>
  <c r="BL42" i="84"/>
  <c r="BI198" i="7"/>
  <c r="BI234" i="7"/>
  <c r="BI235" i="7" s="1"/>
  <c r="BK293" i="7"/>
  <c r="BE184" i="15"/>
  <c r="BF124" i="15"/>
  <c r="BL233" i="7"/>
  <c r="BB118" i="15"/>
  <c r="BJ364" i="7" l="1"/>
  <c r="BM26" i="80"/>
  <c r="BM42" i="84"/>
  <c r="BJ198" i="7"/>
  <c r="BJ234" i="7"/>
  <c r="BJ235" i="7" s="1"/>
  <c r="BI288" i="7"/>
  <c r="BL61" i="84"/>
  <c r="BL43" i="80"/>
  <c r="BA83" i="6"/>
  <c r="BA326" i="6"/>
  <c r="BK195" i="7"/>
  <c r="AZ332" i="6"/>
  <c r="AZ333" i="6" s="1"/>
  <c r="BM233" i="7"/>
  <c r="BR118" i="15"/>
  <c r="BC118" i="15"/>
  <c r="BM255" i="7"/>
  <c r="BC114" i="15"/>
  <c r="BR114" i="15"/>
  <c r="BF184" i="15"/>
  <c r="BG124" i="15"/>
  <c r="CC21" i="86"/>
  <c r="BL43" i="84"/>
  <c r="BL293" i="7"/>
  <c r="BN42" i="84" l="1"/>
  <c r="BN26" i="80"/>
  <c r="BK364" i="7"/>
  <c r="BK198" i="7"/>
  <c r="BK234" i="7"/>
  <c r="BK235" i="7" s="1"/>
  <c r="BN255" i="7"/>
  <c r="BD114" i="15"/>
  <c r="BL195" i="7"/>
  <c r="BA332" i="6"/>
  <c r="BA333" i="6" s="1"/>
  <c r="BM293" i="7"/>
  <c r="BJ288" i="7"/>
  <c r="BM43" i="80"/>
  <c r="BM61" i="84"/>
  <c r="BB83" i="6"/>
  <c r="BB326" i="6"/>
  <c r="BG184" i="15"/>
  <c r="BH124" i="15"/>
  <c r="BN233" i="7"/>
  <c r="BD118" i="15"/>
  <c r="CD21" i="86"/>
  <c r="BM43" i="84"/>
  <c r="BC326" i="6" l="1"/>
  <c r="BC83" i="6"/>
  <c r="BO255" i="7"/>
  <c r="BE114" i="15"/>
  <c r="BN293" i="7"/>
  <c r="BH184" i="15"/>
  <c r="BI124" i="15"/>
  <c r="BO233" i="7"/>
  <c r="BE118" i="15"/>
  <c r="BK288" i="7"/>
  <c r="BN61" i="84"/>
  <c r="BN43" i="80"/>
  <c r="BM195" i="7"/>
  <c r="BB332" i="6"/>
  <c r="BB333" i="6" s="1"/>
  <c r="BO42" i="84"/>
  <c r="BO26" i="80"/>
  <c r="BL364" i="7"/>
  <c r="BL198" i="7"/>
  <c r="BL234" i="7"/>
  <c r="BL235" i="7" s="1"/>
  <c r="CE21" i="86"/>
  <c r="CF21" i="86"/>
  <c r="BN43" i="84"/>
  <c r="BF118" i="15" l="1"/>
  <c r="BP233" i="7"/>
  <c r="BP255" i="7"/>
  <c r="BF114" i="15"/>
  <c r="CG21" i="86"/>
  <c r="BO43" i="84"/>
  <c r="BD326" i="6"/>
  <c r="BD83" i="6"/>
  <c r="BO293" i="7"/>
  <c r="BI184" i="15"/>
  <c r="BJ124" i="15"/>
  <c r="BM364" i="7"/>
  <c r="BP26" i="80"/>
  <c r="BP42" i="84"/>
  <c r="BM198" i="7"/>
  <c r="BM234" i="7"/>
  <c r="BM235" i="7" s="1"/>
  <c r="BL288" i="7"/>
  <c r="BO43" i="80"/>
  <c r="BO61" i="84"/>
  <c r="BC332" i="6"/>
  <c r="BC333" i="6" s="1"/>
  <c r="BN195" i="7"/>
  <c r="BM288" i="7" l="1"/>
  <c r="BP61" i="84"/>
  <c r="BQ61" i="84" s="1"/>
  <c r="BP43" i="80"/>
  <c r="BQ43" i="80" s="1"/>
  <c r="CH21" i="86"/>
  <c r="BP43" i="84"/>
  <c r="BQ42" i="84"/>
  <c r="BQ43" i="84" s="1"/>
  <c r="BQ26" i="80"/>
  <c r="BJ184" i="15"/>
  <c r="BK124" i="15"/>
  <c r="BD332" i="6"/>
  <c r="BD333" i="6" s="1"/>
  <c r="BO195" i="7"/>
  <c r="BR26" i="80"/>
  <c r="BN364" i="7"/>
  <c r="BR42" i="84"/>
  <c r="BN234" i="7"/>
  <c r="BN235" i="7" s="1"/>
  <c r="BN198" i="7"/>
  <c r="BG114" i="15"/>
  <c r="BQ255" i="7"/>
  <c r="BE326" i="6"/>
  <c r="BE83" i="6"/>
  <c r="BP293" i="7"/>
  <c r="BQ233" i="7"/>
  <c r="BG118" i="15"/>
  <c r="BO364" i="7" l="1"/>
  <c r="BO234" i="7"/>
  <c r="BO235" i="7" s="1"/>
  <c r="BS26" i="80"/>
  <c r="BS42" i="84"/>
  <c r="BS43" i="84" s="1"/>
  <c r="BO198" i="7"/>
  <c r="BR43" i="84"/>
  <c r="BQ293" i="7"/>
  <c r="BH114" i="15"/>
  <c r="BR255" i="7"/>
  <c r="BF83" i="6"/>
  <c r="BF326" i="6"/>
  <c r="BK184" i="15"/>
  <c r="BL124" i="15"/>
  <c r="CI21" i="86"/>
  <c r="BP195" i="7"/>
  <c r="BE332" i="6"/>
  <c r="BE333" i="6" s="1"/>
  <c r="BR233" i="7"/>
  <c r="BH118" i="15"/>
  <c r="BN288" i="7"/>
  <c r="BR61" i="84"/>
  <c r="BR43" i="80"/>
  <c r="BR293" i="7" l="1"/>
  <c r="BS255" i="7"/>
  <c r="BI114" i="15"/>
  <c r="BL184" i="15"/>
  <c r="BM124" i="15"/>
  <c r="BP364" i="7"/>
  <c r="BP234" i="7"/>
  <c r="BP235" i="7" s="1"/>
  <c r="BP198" i="7"/>
  <c r="BT42" i="84"/>
  <c r="BT26" i="80"/>
  <c r="BG326" i="6"/>
  <c r="BG83" i="6"/>
  <c r="BI118" i="15"/>
  <c r="BS233" i="7"/>
  <c r="BQ195" i="7"/>
  <c r="BF332" i="6"/>
  <c r="BF333" i="6" s="1"/>
  <c r="BO288" i="7"/>
  <c r="BS61" i="84"/>
  <c r="BS43" i="80"/>
  <c r="CJ21" i="86"/>
  <c r="BJ114" i="15" l="1"/>
  <c r="BT255" i="7"/>
  <c r="BR195" i="7"/>
  <c r="BG332" i="6"/>
  <c r="BG333" i="6" s="1"/>
  <c r="BS293" i="7"/>
  <c r="BH326" i="6"/>
  <c r="BH83" i="6"/>
  <c r="BT43" i="84"/>
  <c r="BT233" i="7"/>
  <c r="BJ118" i="15"/>
  <c r="BQ364" i="7"/>
  <c r="BQ234" i="7"/>
  <c r="BQ235" i="7" s="1"/>
  <c r="BQ198" i="7"/>
  <c r="BU42" i="84"/>
  <c r="BU43" i="84" s="1"/>
  <c r="BU26" i="80"/>
  <c r="BP288" i="7"/>
  <c r="BT43" i="80"/>
  <c r="BT61" i="84"/>
  <c r="BM184" i="15"/>
  <c r="BN124" i="15"/>
  <c r="BI83" i="6" l="1"/>
  <c r="BI326" i="6"/>
  <c r="BU233" i="7"/>
  <c r="BK118" i="15"/>
  <c r="BN184" i="15"/>
  <c r="BS124" i="15" a="1"/>
  <c r="BS124" i="15" s="1"/>
  <c r="BS184" i="15" s="1"/>
  <c r="BO124" i="15" a="1"/>
  <c r="BO124" i="15" s="1"/>
  <c r="BO184" i="15" s="1"/>
  <c r="BP124" i="15" a="1"/>
  <c r="BP124" i="15" s="1"/>
  <c r="BP184" i="15" s="1"/>
  <c r="BR124" i="15" a="1"/>
  <c r="BR124" i="15" s="1"/>
  <c r="BR184" i="15" s="1"/>
  <c r="BQ124" i="15" a="1"/>
  <c r="BQ124" i="15" s="1"/>
  <c r="BQ184" i="15" s="1"/>
  <c r="BH332" i="6"/>
  <c r="BH333" i="6" s="1"/>
  <c r="BS195" i="7"/>
  <c r="BR364" i="7"/>
  <c r="BR234" i="7"/>
  <c r="BR235" i="7" s="1"/>
  <c r="BV26" i="80"/>
  <c r="BR198" i="7"/>
  <c r="BV42" i="84"/>
  <c r="BV43" i="84" s="1"/>
  <c r="BT293" i="7"/>
  <c r="BK114" i="15"/>
  <c r="BU255" i="7"/>
  <c r="BQ288" i="7"/>
  <c r="BU43" i="80"/>
  <c r="BU61" i="84"/>
  <c r="BU293" i="7" l="1"/>
  <c r="BV255" i="7"/>
  <c r="BL114" i="15"/>
  <c r="BR288" i="7"/>
  <c r="BV61" i="84"/>
  <c r="BV43" i="80"/>
  <c r="BS364" i="7"/>
  <c r="BS198" i="7"/>
  <c r="BW26" i="80"/>
  <c r="BW42" i="84"/>
  <c r="BW43" i="84" s="1"/>
  <c r="BS234" i="7"/>
  <c r="BS235" i="7" s="1"/>
  <c r="BJ326" i="6"/>
  <c r="BJ83" i="6"/>
  <c r="BL118" i="15"/>
  <c r="BV233" i="7"/>
  <c r="BI332" i="6"/>
  <c r="BI333" i="6" s="1"/>
  <c r="BT195" i="7"/>
  <c r="BJ332" i="6" l="1"/>
  <c r="BJ333" i="6" s="1"/>
  <c r="BU195" i="7"/>
  <c r="BK326" i="6"/>
  <c r="BK83" i="6"/>
  <c r="BS288" i="7"/>
  <c r="BW43" i="80"/>
  <c r="BW61" i="84"/>
  <c r="BW233" i="7"/>
  <c r="BM118" i="15"/>
  <c r="BM114" i="15"/>
  <c r="BW255" i="7"/>
  <c r="BV293" i="7"/>
  <c r="BT364" i="7"/>
  <c r="BX42" i="84"/>
  <c r="BX43" i="84" s="1"/>
  <c r="BX26" i="80"/>
  <c r="BT198" i="7"/>
  <c r="BT234" i="7"/>
  <c r="BT235" i="7" s="1"/>
  <c r="BK332" i="6" l="1"/>
  <c r="BK333" i="6" s="1"/>
  <c r="BV195" i="7"/>
  <c r="BT288" i="7"/>
  <c r="BX43" i="80"/>
  <c r="BX61" i="84"/>
  <c r="BL326" i="6"/>
  <c r="BL83" i="6"/>
  <c r="BN118" i="15"/>
  <c r="BX233" i="7"/>
  <c r="BY42" i="84"/>
  <c r="BY43" i="84" s="1"/>
  <c r="BU234" i="7"/>
  <c r="BU235" i="7" s="1"/>
  <c r="BY26" i="80"/>
  <c r="BU364" i="7"/>
  <c r="BU198" i="7"/>
  <c r="BW293" i="7"/>
  <c r="BX255" i="7"/>
  <c r="BN114" i="15"/>
  <c r="BL332" i="6" l="1"/>
  <c r="BL333" i="6" s="1"/>
  <c r="BW195" i="7"/>
  <c r="BX293" i="7"/>
  <c r="BY233" i="7"/>
  <c r="BS118" i="15"/>
  <c r="BY255" i="7"/>
  <c r="BS114" i="15"/>
  <c r="BU288" i="7"/>
  <c r="BY61" i="84"/>
  <c r="BY43" i="80"/>
  <c r="BM326" i="6"/>
  <c r="BM83" i="6"/>
  <c r="BV198" i="7"/>
  <c r="BV364" i="7"/>
  <c r="BV234" i="7"/>
  <c r="BV235" i="7" s="1"/>
  <c r="BZ42" i="84"/>
  <c r="BZ43" i="84" s="1"/>
  <c r="BZ26" i="80"/>
  <c r="CA26" i="80" l="1"/>
  <c r="BW364" i="7"/>
  <c r="BW234" i="7"/>
  <c r="BW235" i="7" s="1"/>
  <c r="BW198" i="7"/>
  <c r="CA42" i="84"/>
  <c r="CA43" i="84" s="1"/>
  <c r="BX195" i="7"/>
  <c r="BM332" i="6"/>
  <c r="BM333" i="6" s="1"/>
  <c r="BV288" i="7"/>
  <c r="BZ61" i="84"/>
  <c r="BZ43" i="80"/>
  <c r="BN326" i="6"/>
  <c r="BN83" i="6"/>
  <c r="BP76" i="6" a="1"/>
  <c r="BP76" i="6" s="1"/>
  <c r="BP83" i="6" s="1"/>
  <c r="BR76" i="6" a="1"/>
  <c r="BR76" i="6" s="1"/>
  <c r="BR83" i="6" s="1"/>
  <c r="BO76" i="6" a="1"/>
  <c r="BO76" i="6" s="1"/>
  <c r="BO83" i="6" s="1"/>
  <c r="BQ76" i="6" a="1"/>
  <c r="BQ76" i="6" s="1"/>
  <c r="BQ83" i="6" s="1"/>
  <c r="BS76" i="6" a="1"/>
  <c r="BS76" i="6" s="1"/>
  <c r="BS83" i="6" s="1"/>
  <c r="BY293" i="7"/>
  <c r="BX234" i="7" l="1"/>
  <c r="BX235" i="7" s="1"/>
  <c r="BX364" i="7"/>
  <c r="CB26" i="80"/>
  <c r="BX198" i="7"/>
  <c r="CB42" i="84"/>
  <c r="CB43" i="84" s="1"/>
  <c r="BN332" i="6"/>
  <c r="BN333" i="6" s="1"/>
  <c r="BY195" i="7"/>
  <c r="BS326" i="6" a="1"/>
  <c r="BS326" i="6" s="1"/>
  <c r="BS332" i="6" s="1"/>
  <c r="BS333" i="6" s="1"/>
  <c r="BR326" i="6" a="1"/>
  <c r="BR326" i="6" s="1"/>
  <c r="BR332" i="6" s="1"/>
  <c r="BR333" i="6" s="1"/>
  <c r="BP326" i="6" a="1"/>
  <c r="BP326" i="6" s="1"/>
  <c r="BP332" i="6" s="1"/>
  <c r="BP333" i="6" s="1"/>
  <c r="BO326" i="6" a="1"/>
  <c r="BO326" i="6" s="1"/>
  <c r="BO332" i="6" s="1"/>
  <c r="BO333" i="6" s="1"/>
  <c r="BQ326" i="6" a="1"/>
  <c r="BQ326" i="6" s="1"/>
  <c r="BQ332" i="6" s="1"/>
  <c r="BQ333" i="6" s="1"/>
  <c r="BW288" i="7"/>
  <c r="CA43" i="80"/>
  <c r="CA61" i="84"/>
  <c r="BX288" i="7" l="1"/>
  <c r="CB43" i="80"/>
  <c r="CB61" i="84"/>
  <c r="BY198" i="7"/>
  <c r="BY234" i="7"/>
  <c r="BY235" i="7" s="1"/>
  <c r="CC42" i="84"/>
  <c r="BY364" i="7"/>
  <c r="CC26" i="80"/>
  <c r="CE195" i="7" a="1"/>
  <c r="CE195" i="7" s="1"/>
  <c r="BZ195" i="7" a="1"/>
  <c r="BZ195" i="7" s="1"/>
  <c r="CD195" i="7" a="1"/>
  <c r="CD195" i="7" s="1"/>
  <c r="CA195" i="7" a="1"/>
  <c r="CA195" i="7" s="1"/>
  <c r="CC195" i="7" a="1"/>
  <c r="CC195" i="7" s="1"/>
  <c r="CB195" i="7" a="1"/>
  <c r="CB195" i="7" s="1"/>
  <c r="CC198" i="7" l="1"/>
  <c r="CC364" i="7"/>
  <c r="BY288" i="7"/>
  <c r="CC61" i="84"/>
  <c r="CD61" i="84" s="1"/>
  <c r="CC43" i="80"/>
  <c r="CD43" i="80" s="1"/>
  <c r="CA364" i="7"/>
  <c r="CA198" i="7"/>
  <c r="CD364" i="7"/>
  <c r="CD198" i="7"/>
  <c r="BZ364" i="7"/>
  <c r="BZ198" i="7"/>
  <c r="CE198" i="7"/>
  <c r="CE364" i="7"/>
  <c r="CD26" i="80"/>
  <c r="CB198" i="7"/>
  <c r="CB364" i="7"/>
  <c r="CC43" i="84"/>
  <c r="CD42" i="84"/>
  <c r="CK21" i="86" l="1"/>
  <c r="CD43" i="84"/>
  <c r="BN21" i="6" l="1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I21" i="6"/>
  <c r="J21" i="6"/>
  <c r="H21" i="6"/>
  <c r="AQ22" i="6" l="1"/>
  <c r="BK247" i="6"/>
  <c r="BV88" i="7" s="1"/>
  <c r="BZ22" i="84" s="1"/>
  <c r="BZ23" i="84" s="1"/>
  <c r="BZ45" i="84" s="1"/>
  <c r="BZ46" i="84" s="1"/>
  <c r="AV22" i="6"/>
  <c r="BD22" i="6"/>
  <c r="BD240" i="6" s="1"/>
  <c r="AV240" i="6"/>
  <c r="AV88" i="6"/>
  <c r="AQ240" i="6"/>
  <c r="AQ88" i="6"/>
  <c r="K247" i="6"/>
  <c r="V88" i="7" s="1"/>
  <c r="K89" i="6"/>
  <c r="K138" i="6" s="1"/>
  <c r="AI247" i="6"/>
  <c r="AT88" i="7" s="1"/>
  <c r="AI89" i="6"/>
  <c r="AI138" i="6" s="1"/>
  <c r="BC247" i="6"/>
  <c r="BN88" i="7" s="1"/>
  <c r="BC89" i="6"/>
  <c r="BC138" i="6" s="1"/>
  <c r="BG247" i="6"/>
  <c r="BR88" i="7" s="1"/>
  <c r="BG89" i="6"/>
  <c r="BG138" i="6" s="1"/>
  <c r="BG22" i="6"/>
  <c r="BG31" i="6" s="1"/>
  <c r="Q22" i="6"/>
  <c r="AL22" i="6"/>
  <c r="AI22" i="6"/>
  <c r="H247" i="6"/>
  <c r="S88" i="7" s="1"/>
  <c r="H89" i="6"/>
  <c r="H138" i="6" s="1"/>
  <c r="AE247" i="6"/>
  <c r="AP88" i="7" s="1"/>
  <c r="AE89" i="6"/>
  <c r="AE138" i="6" s="1"/>
  <c r="AE22" i="6"/>
  <c r="G22" i="6"/>
  <c r="AV31" i="6"/>
  <c r="AO22" i="6"/>
  <c r="AO31" i="6" s="1"/>
  <c r="BK89" i="6"/>
  <c r="BK138" i="6" s="1"/>
  <c r="BJ22" i="6"/>
  <c r="BJ31" i="6" s="1"/>
  <c r="N22" i="6"/>
  <c r="N31" i="6" s="1"/>
  <c r="O247" i="6"/>
  <c r="Z88" i="7" s="1"/>
  <c r="O89" i="6"/>
  <c r="O138" i="6" s="1"/>
  <c r="O22" i="6"/>
  <c r="AM247" i="6"/>
  <c r="AX88" i="7" s="1"/>
  <c r="AM89" i="6"/>
  <c r="AM138" i="6" s="1"/>
  <c r="AM22" i="6"/>
  <c r="BP21" i="6" a="1"/>
  <c r="BP21" i="6" s="1"/>
  <c r="BQ21" i="6" a="1"/>
  <c r="BQ21" i="6" s="1"/>
  <c r="BR21" i="6" a="1"/>
  <c r="BR21" i="6" s="1"/>
  <c r="G89" i="6"/>
  <c r="BO21" i="6" a="1"/>
  <c r="BO21" i="6" s="1"/>
  <c r="G247" i="6"/>
  <c r="R88" i="7" s="1"/>
  <c r="BS21" i="6" a="1"/>
  <c r="BS21" i="6" s="1"/>
  <c r="P247" i="6"/>
  <c r="AA88" i="7" s="1"/>
  <c r="P89" i="6"/>
  <c r="P138" i="6" s="1"/>
  <c r="P22" i="6"/>
  <c r="X247" i="6"/>
  <c r="AI88" i="7" s="1"/>
  <c r="X89" i="6"/>
  <c r="X138" i="6" s="1"/>
  <c r="X22" i="6"/>
  <c r="AJ247" i="6"/>
  <c r="AU88" i="7" s="1"/>
  <c r="AJ89" i="6"/>
  <c r="AJ138" i="6" s="1"/>
  <c r="AR247" i="6"/>
  <c r="BC88" i="7" s="1"/>
  <c r="AR89" i="6"/>
  <c r="AR138" i="6" s="1"/>
  <c r="AR22" i="6"/>
  <c r="BK22" i="6"/>
  <c r="BK31" i="6" s="1"/>
  <c r="W247" i="6"/>
  <c r="AH88" i="7" s="1"/>
  <c r="W89" i="6"/>
  <c r="W138" i="6" s="1"/>
  <c r="W22" i="6"/>
  <c r="W31" i="6" s="1"/>
  <c r="AU247" i="6"/>
  <c r="BF88" i="7" s="1"/>
  <c r="AU89" i="6"/>
  <c r="AU138" i="6" s="1"/>
  <c r="L247" i="6"/>
  <c r="W88" i="7" s="1"/>
  <c r="L89" i="6"/>
  <c r="L138" i="6" s="1"/>
  <c r="T247" i="6"/>
  <c r="AE88" i="7" s="1"/>
  <c r="T89" i="6"/>
  <c r="T138" i="6" s="1"/>
  <c r="T22" i="6"/>
  <c r="AB247" i="6"/>
  <c r="AM88" i="7" s="1"/>
  <c r="AB89" i="6"/>
  <c r="AB138" i="6" s="1"/>
  <c r="AB22" i="6"/>
  <c r="AF247" i="6"/>
  <c r="AQ88" i="7" s="1"/>
  <c r="AF22" i="6"/>
  <c r="AF89" i="6"/>
  <c r="AF138" i="6" s="1"/>
  <c r="AN247" i="6"/>
  <c r="AY88" i="7" s="1"/>
  <c r="AN89" i="6"/>
  <c r="AN138" i="6" s="1"/>
  <c r="AV247" i="6"/>
  <c r="BG88" i="7" s="1"/>
  <c r="AV89" i="6"/>
  <c r="AV138" i="6" s="1"/>
  <c r="AZ247" i="6"/>
  <c r="BK88" i="7" s="1"/>
  <c r="AZ22" i="6"/>
  <c r="AZ89" i="6"/>
  <c r="AZ138" i="6" s="1"/>
  <c r="BD247" i="6"/>
  <c r="BO88" i="7" s="1"/>
  <c r="BD89" i="6"/>
  <c r="BD138" i="6" s="1"/>
  <c r="BH247" i="6"/>
  <c r="BS88" i="7" s="1"/>
  <c r="BH89" i="6"/>
  <c r="BH138" i="6" s="1"/>
  <c r="BL247" i="6"/>
  <c r="BW88" i="7" s="1"/>
  <c r="BL89" i="6"/>
  <c r="BL138" i="6" s="1"/>
  <c r="K22" i="6"/>
  <c r="L22" i="6"/>
  <c r="AD22" i="6"/>
  <c r="AA247" i="6"/>
  <c r="AL88" i="7" s="1"/>
  <c r="AA89" i="6"/>
  <c r="AA138" i="6" s="1"/>
  <c r="AA22" i="6"/>
  <c r="AA31" i="6" s="1"/>
  <c r="AY247" i="6"/>
  <c r="BJ88" i="7" s="1"/>
  <c r="AY89" i="6"/>
  <c r="AY138" i="6" s="1"/>
  <c r="AY22" i="6"/>
  <c r="AY31" i="6" s="1"/>
  <c r="M247" i="6"/>
  <c r="X88" i="7" s="1"/>
  <c r="M89" i="6"/>
  <c r="M138" i="6" s="1"/>
  <c r="M22" i="6"/>
  <c r="U247" i="6"/>
  <c r="AF88" i="7" s="1"/>
  <c r="U89" i="6"/>
  <c r="U138" i="6" s="1"/>
  <c r="U22" i="6"/>
  <c r="U31" i="6" s="1"/>
  <c r="AC247" i="6"/>
  <c r="AN88" i="7" s="1"/>
  <c r="AC89" i="6"/>
  <c r="AC138" i="6" s="1"/>
  <c r="AC22" i="6"/>
  <c r="AC31" i="6" s="1"/>
  <c r="AO247" i="6"/>
  <c r="AZ88" i="7" s="1"/>
  <c r="AO89" i="6"/>
  <c r="AO138" i="6" s="1"/>
  <c r="AW247" i="6"/>
  <c r="BH88" i="7" s="1"/>
  <c r="AW89" i="6"/>
  <c r="AW138" i="6" s="1"/>
  <c r="AW22" i="6"/>
  <c r="AW31" i="6" s="1"/>
  <c r="BE247" i="6"/>
  <c r="BP88" i="7" s="1"/>
  <c r="BE22" i="6"/>
  <c r="BE31" i="6" s="1"/>
  <c r="BE89" i="6"/>
  <c r="BE138" i="6" s="1"/>
  <c r="BH22" i="6"/>
  <c r="V22" i="6"/>
  <c r="S247" i="6"/>
  <c r="AD88" i="7" s="1"/>
  <c r="S89" i="6"/>
  <c r="S138" i="6" s="1"/>
  <c r="AQ247" i="6"/>
  <c r="BB88" i="7" s="1"/>
  <c r="AQ89" i="6"/>
  <c r="AQ138" i="6" s="1"/>
  <c r="J247" i="6"/>
  <c r="U88" i="7" s="1"/>
  <c r="J89" i="6"/>
  <c r="J138" i="6" s="1"/>
  <c r="J22" i="6"/>
  <c r="Q247" i="6"/>
  <c r="AB88" i="7" s="1"/>
  <c r="Q89" i="6"/>
  <c r="Q138" i="6" s="1"/>
  <c r="Y247" i="6"/>
  <c r="AJ88" i="7" s="1"/>
  <c r="Y22" i="6"/>
  <c r="Y89" i="6"/>
  <c r="Y138" i="6" s="1"/>
  <c r="AG247" i="6"/>
  <c r="AR88" i="7" s="1"/>
  <c r="AG89" i="6"/>
  <c r="AG138" i="6" s="1"/>
  <c r="AG22" i="6"/>
  <c r="AK247" i="6"/>
  <c r="AV88" i="7" s="1"/>
  <c r="AK89" i="6"/>
  <c r="AK138" i="6" s="1"/>
  <c r="AK22" i="6"/>
  <c r="AK31" i="6" s="1"/>
  <c r="AS247" i="6"/>
  <c r="BD88" i="7" s="1"/>
  <c r="AS89" i="6"/>
  <c r="AS138" i="6" s="1"/>
  <c r="BA247" i="6"/>
  <c r="BL88" i="7" s="1"/>
  <c r="BA89" i="6"/>
  <c r="BA138" i="6" s="1"/>
  <c r="BI247" i="6"/>
  <c r="BT88" i="7" s="1"/>
  <c r="BI89" i="6"/>
  <c r="BI138" i="6" s="1"/>
  <c r="BI22" i="6"/>
  <c r="BM247" i="6"/>
  <c r="BX88" i="7" s="1"/>
  <c r="BM89" i="6"/>
  <c r="BM138" i="6" s="1"/>
  <c r="BM22" i="6"/>
  <c r="BM31" i="6" s="1"/>
  <c r="AN22" i="6"/>
  <c r="BA22" i="6"/>
  <c r="BL22" i="6"/>
  <c r="BL31" i="6" s="1"/>
  <c r="I247" i="6"/>
  <c r="T88" i="7" s="1"/>
  <c r="I89" i="6"/>
  <c r="I138" i="6" s="1"/>
  <c r="I22" i="6"/>
  <c r="I31" i="6" s="1"/>
  <c r="R247" i="6"/>
  <c r="AC88" i="7" s="1"/>
  <c r="R89" i="6"/>
  <c r="R138" i="6" s="1"/>
  <c r="R22" i="6"/>
  <c r="R31" i="6" s="1"/>
  <c r="Z247" i="6"/>
  <c r="AK88" i="7" s="1"/>
  <c r="Z22" i="6"/>
  <c r="Z89" i="6"/>
  <c r="Z138" i="6" s="1"/>
  <c r="AH247" i="6"/>
  <c r="AS88" i="7" s="1"/>
  <c r="AH89" i="6"/>
  <c r="AH138" i="6" s="1"/>
  <c r="AH22" i="6"/>
  <c r="AH31" i="6" s="1"/>
  <c r="AP247" i="6"/>
  <c r="BA88" i="7" s="1"/>
  <c r="AP22" i="6"/>
  <c r="AP31" i="6" s="1"/>
  <c r="AP89" i="6"/>
  <c r="AP138" i="6" s="1"/>
  <c r="AX247" i="6"/>
  <c r="BI88" i="7" s="1"/>
  <c r="AX89" i="6"/>
  <c r="AX138" i="6" s="1"/>
  <c r="AX22" i="6"/>
  <c r="BF247" i="6"/>
  <c r="BQ88" i="7" s="1"/>
  <c r="BF22" i="6"/>
  <c r="BF31" i="6" s="1"/>
  <c r="BF89" i="6"/>
  <c r="BF138" i="6" s="1"/>
  <c r="BN247" i="6"/>
  <c r="BY88" i="7" s="1"/>
  <c r="BN22" i="6"/>
  <c r="BN31" i="6" s="1"/>
  <c r="BN89" i="6"/>
  <c r="BN138" i="6" s="1"/>
  <c r="BC22" i="6"/>
  <c r="BC31" i="6" s="1"/>
  <c r="S22" i="6"/>
  <c r="AS22" i="6"/>
  <c r="AS31" i="6" s="1"/>
  <c r="H22" i="6"/>
  <c r="H31" i="6" s="1"/>
  <c r="AU22" i="6"/>
  <c r="AU31" i="6" s="1"/>
  <c r="N247" i="6"/>
  <c r="Y88" i="7" s="1"/>
  <c r="N89" i="6"/>
  <c r="N138" i="6" s="1"/>
  <c r="V247" i="6"/>
  <c r="AG88" i="7" s="1"/>
  <c r="V89" i="6"/>
  <c r="V138" i="6" s="1"/>
  <c r="AD247" i="6"/>
  <c r="AO88" i="7" s="1"/>
  <c r="AD89" i="6"/>
  <c r="AD138" i="6" s="1"/>
  <c r="AL247" i="6"/>
  <c r="AW88" i="7" s="1"/>
  <c r="AL89" i="6"/>
  <c r="AL138" i="6" s="1"/>
  <c r="AT247" i="6"/>
  <c r="BE88" i="7" s="1"/>
  <c r="AT89" i="6"/>
  <c r="AT138" i="6" s="1"/>
  <c r="AT22" i="6"/>
  <c r="BB247" i="6"/>
  <c r="BM88" i="7" s="1"/>
  <c r="BB89" i="6"/>
  <c r="BB138" i="6" s="1"/>
  <c r="BB22" i="6"/>
  <c r="BB31" i="6" s="1"/>
  <c r="BJ247" i="6"/>
  <c r="BU88" i="7" s="1"/>
  <c r="BJ89" i="6"/>
  <c r="BJ138" i="6" s="1"/>
  <c r="K31" i="6"/>
  <c r="O31" i="6"/>
  <c r="AE31" i="6"/>
  <c r="AI31" i="6"/>
  <c r="AM31" i="6"/>
  <c r="AQ31" i="6"/>
  <c r="AJ22" i="6"/>
  <c r="BV95" i="7" l="1"/>
  <c r="BV200" i="7" s="1"/>
  <c r="BV353" i="7"/>
  <c r="BV367" i="7" s="1"/>
  <c r="BV368" i="7" s="1"/>
  <c r="BZ23" i="80"/>
  <c r="BZ27" i="80" s="1"/>
  <c r="BZ28" i="80" s="1"/>
  <c r="G31" i="6"/>
  <c r="G240" i="6"/>
  <c r="G107" i="15" s="1"/>
  <c r="BD107" i="15"/>
  <c r="BO43" i="7" s="1"/>
  <c r="AQ107" i="15"/>
  <c r="BB43" i="7" s="1"/>
  <c r="AV107" i="15"/>
  <c r="BG43" i="7" s="1"/>
  <c r="BD88" i="6"/>
  <c r="BD31" i="6"/>
  <c r="BJ143" i="6"/>
  <c r="BL150" i="6" s="1"/>
  <c r="BJ142" i="6"/>
  <c r="BK149" i="6" s="1"/>
  <c r="AL143" i="6"/>
  <c r="AL142" i="6"/>
  <c r="AM149" i="6" s="1"/>
  <c r="BF143" i="6"/>
  <c r="BF142" i="6"/>
  <c r="BG149" i="6" s="1"/>
  <c r="R143" i="6"/>
  <c r="R142" i="6"/>
  <c r="S149" i="6" s="1"/>
  <c r="AS143" i="6"/>
  <c r="AU150" i="6" s="1"/>
  <c r="AS142" i="6"/>
  <c r="AT149" i="6" s="1"/>
  <c r="Y143" i="6"/>
  <c r="Y142" i="6"/>
  <c r="Z149" i="6" s="1"/>
  <c r="AQ143" i="6"/>
  <c r="AQ142" i="6"/>
  <c r="AR149" i="6" s="1"/>
  <c r="AY143" i="6"/>
  <c r="BA150" i="6" s="1"/>
  <c r="AY142" i="6"/>
  <c r="AZ149" i="6" s="1"/>
  <c r="BL143" i="6"/>
  <c r="BN150" i="6" s="1"/>
  <c r="BL142" i="6"/>
  <c r="BM149" i="6" s="1"/>
  <c r="AU143" i="6"/>
  <c r="AW150" i="6" s="1"/>
  <c r="AU142" i="6"/>
  <c r="AV149" i="6" s="1"/>
  <c r="BK143" i="6"/>
  <c r="BK142" i="6"/>
  <c r="BL149" i="6" s="1"/>
  <c r="K143" i="6"/>
  <c r="K142" i="6"/>
  <c r="L149" i="6" s="1"/>
  <c r="BM143" i="6"/>
  <c r="BM142" i="6"/>
  <c r="BN149" i="6" s="1"/>
  <c r="AV143" i="6"/>
  <c r="AX150" i="6" s="1"/>
  <c r="AV142" i="6"/>
  <c r="AW149" i="6" s="1"/>
  <c r="AB143" i="6"/>
  <c r="AB142" i="6"/>
  <c r="AC149" i="6" s="1"/>
  <c r="AJ143" i="6"/>
  <c r="AJ142" i="6"/>
  <c r="AK149" i="6" s="1"/>
  <c r="AM143" i="6"/>
  <c r="AM142" i="6"/>
  <c r="AN149" i="6" s="1"/>
  <c r="AD143" i="6"/>
  <c r="AF150" i="6" s="1"/>
  <c r="AD142" i="6"/>
  <c r="AE149" i="6" s="1"/>
  <c r="AH143" i="6"/>
  <c r="AH142" i="6"/>
  <c r="AI149" i="6" s="1"/>
  <c r="S143" i="6"/>
  <c r="U150" i="6" s="1"/>
  <c r="S142" i="6"/>
  <c r="T149" i="6" s="1"/>
  <c r="AW143" i="6"/>
  <c r="AY150" i="6" s="1"/>
  <c r="AW142" i="6"/>
  <c r="AX149" i="6" s="1"/>
  <c r="U143" i="6"/>
  <c r="W150" i="6" s="1"/>
  <c r="U142" i="6"/>
  <c r="V149" i="6" s="1"/>
  <c r="BH143" i="6"/>
  <c r="BH142" i="6"/>
  <c r="BI149" i="6" s="1"/>
  <c r="AE143" i="6"/>
  <c r="AG150" i="6" s="1"/>
  <c r="AE142" i="6"/>
  <c r="AF149" i="6" s="1"/>
  <c r="BG143" i="6"/>
  <c r="BI150" i="6" s="1"/>
  <c r="BG142" i="6"/>
  <c r="BH149" i="6" s="1"/>
  <c r="AK143" i="6"/>
  <c r="AM150" i="6" s="1"/>
  <c r="AK142" i="6"/>
  <c r="AL149" i="6" s="1"/>
  <c r="Q143" i="6"/>
  <c r="S150" i="6" s="1"/>
  <c r="Q142" i="6"/>
  <c r="R149" i="6" s="1"/>
  <c r="AA143" i="6"/>
  <c r="AA142" i="6"/>
  <c r="AB149" i="6" s="1"/>
  <c r="AN143" i="6"/>
  <c r="AP150" i="6" s="1"/>
  <c r="AN142" i="6"/>
  <c r="AO149" i="6" s="1"/>
  <c r="W143" i="6"/>
  <c r="Y150" i="6" s="1"/>
  <c r="W142" i="6"/>
  <c r="X149" i="6" s="1"/>
  <c r="I143" i="6"/>
  <c r="K150" i="6" s="1"/>
  <c r="I142" i="6"/>
  <c r="J149" i="6" s="1"/>
  <c r="V143" i="6"/>
  <c r="X150" i="6" s="1"/>
  <c r="V142" i="6"/>
  <c r="W149" i="6" s="1"/>
  <c r="AX143" i="6"/>
  <c r="AZ150" i="6" s="1"/>
  <c r="AX142" i="6"/>
  <c r="AY149" i="6" s="1"/>
  <c r="Z143" i="6"/>
  <c r="AB150" i="6" s="1"/>
  <c r="Z142" i="6"/>
  <c r="AA149" i="6" s="1"/>
  <c r="BI143" i="6"/>
  <c r="BI142" i="6"/>
  <c r="BJ149" i="6" s="1"/>
  <c r="AO143" i="6"/>
  <c r="AQ150" i="6" s="1"/>
  <c r="AO142" i="6"/>
  <c r="AP149" i="6" s="1"/>
  <c r="BD143" i="6"/>
  <c r="BF150" i="6" s="1"/>
  <c r="BD142" i="6"/>
  <c r="BE149" i="6" s="1"/>
  <c r="T143" i="6"/>
  <c r="V150" i="6" s="1"/>
  <c r="T142" i="6"/>
  <c r="U149" i="6" s="1"/>
  <c r="X143" i="6"/>
  <c r="X142" i="6"/>
  <c r="Y149" i="6" s="1"/>
  <c r="O143" i="6"/>
  <c r="O142" i="6"/>
  <c r="P149" i="6" s="1"/>
  <c r="H143" i="6"/>
  <c r="J150" i="6" s="1"/>
  <c r="H142" i="6"/>
  <c r="I149" i="6" s="1"/>
  <c r="BC143" i="6"/>
  <c r="BE150" i="6" s="1"/>
  <c r="BC142" i="6"/>
  <c r="BD149" i="6" s="1"/>
  <c r="BN143" i="6"/>
  <c r="BN142" i="6"/>
  <c r="M143" i="6"/>
  <c r="M142" i="6"/>
  <c r="N149" i="6" s="1"/>
  <c r="AF143" i="6"/>
  <c r="AF142" i="6"/>
  <c r="AG149" i="6" s="1"/>
  <c r="BB143" i="6"/>
  <c r="BB142" i="6"/>
  <c r="BC149" i="6" s="1"/>
  <c r="AT143" i="6"/>
  <c r="AT142" i="6"/>
  <c r="AU149" i="6" s="1"/>
  <c r="N143" i="6"/>
  <c r="P150" i="6" s="1"/>
  <c r="N142" i="6"/>
  <c r="O149" i="6" s="1"/>
  <c r="AP143" i="6"/>
  <c r="AR150" i="6" s="1"/>
  <c r="AP142" i="6"/>
  <c r="AQ149" i="6" s="1"/>
  <c r="BA143" i="6"/>
  <c r="BC150" i="6" s="1"/>
  <c r="BA142" i="6"/>
  <c r="BB149" i="6" s="1"/>
  <c r="AG143" i="6"/>
  <c r="AG142" i="6"/>
  <c r="AH149" i="6" s="1"/>
  <c r="J143" i="6"/>
  <c r="J142" i="6"/>
  <c r="K149" i="6" s="1"/>
  <c r="BE143" i="6"/>
  <c r="BG150" i="6" s="1"/>
  <c r="BE142" i="6"/>
  <c r="BF149" i="6" s="1"/>
  <c r="AZ143" i="6"/>
  <c r="AZ142" i="6"/>
  <c r="BA149" i="6" s="1"/>
  <c r="L143" i="6"/>
  <c r="N150" i="6" s="1"/>
  <c r="L142" i="6"/>
  <c r="M149" i="6" s="1"/>
  <c r="AI143" i="6"/>
  <c r="AI142" i="6"/>
  <c r="AJ149" i="6" s="1"/>
  <c r="AC143" i="6"/>
  <c r="AE150" i="6" s="1"/>
  <c r="AC142" i="6"/>
  <c r="AD149" i="6" s="1"/>
  <c r="AR143" i="6"/>
  <c r="AT150" i="6" s="1"/>
  <c r="AR142" i="6"/>
  <c r="AS149" i="6" s="1"/>
  <c r="P143" i="6"/>
  <c r="R150" i="6" s="1"/>
  <c r="P142" i="6"/>
  <c r="Q149" i="6" s="1"/>
  <c r="AS353" i="7"/>
  <c r="AS367" i="7" s="1"/>
  <c r="AU22" i="84"/>
  <c r="AS95" i="7"/>
  <c r="AS200" i="7" s="1"/>
  <c r="AU23" i="80"/>
  <c r="AU27" i="80" s="1"/>
  <c r="AU28" i="80" s="1"/>
  <c r="BI240" i="6"/>
  <c r="BI88" i="6"/>
  <c r="AE22" i="84"/>
  <c r="AD95" i="7"/>
  <c r="AD200" i="7" s="1"/>
  <c r="AD353" i="7"/>
  <c r="AD367" i="7" s="1"/>
  <c r="AE23" i="80"/>
  <c r="BH95" i="7"/>
  <c r="BH200" i="7" s="1"/>
  <c r="BK22" i="84"/>
  <c r="BK23" i="80"/>
  <c r="BK27" i="80" s="1"/>
  <c r="BK28" i="80" s="1"/>
  <c r="BH353" i="7"/>
  <c r="BH367" i="7" s="1"/>
  <c r="AF95" i="7"/>
  <c r="AF200" i="7" s="1"/>
  <c r="AG22" i="84"/>
  <c r="AF353" i="7"/>
  <c r="AF367" i="7" s="1"/>
  <c r="AG23" i="80"/>
  <c r="AG27" i="80" s="1"/>
  <c r="AG28" i="80" s="1"/>
  <c r="BS95" i="7"/>
  <c r="BS200" i="7" s="1"/>
  <c r="BS353" i="7"/>
  <c r="BS367" i="7" s="1"/>
  <c r="BW22" i="84"/>
  <c r="BW23" i="84" s="1"/>
  <c r="BW45" i="84" s="1"/>
  <c r="BW46" i="84" s="1"/>
  <c r="BW23" i="80"/>
  <c r="BW27" i="80" s="1"/>
  <c r="BW28" i="80" s="1"/>
  <c r="T240" i="6"/>
  <c r="T88" i="6"/>
  <c r="X240" i="6"/>
  <c r="X88" i="6"/>
  <c r="O240" i="6"/>
  <c r="O88" i="6"/>
  <c r="AR23" i="80"/>
  <c r="AR22" i="84"/>
  <c r="AP95" i="7"/>
  <c r="AP200" i="7" s="1"/>
  <c r="AP353" i="7"/>
  <c r="AP367" i="7" s="1"/>
  <c r="BR95" i="7"/>
  <c r="BR200" i="7" s="1"/>
  <c r="BR353" i="7"/>
  <c r="BR367" i="7" s="1"/>
  <c r="BV22" i="84"/>
  <c r="BV23" i="84" s="1"/>
  <c r="BV45" i="84" s="1"/>
  <c r="BV46" i="84" s="1"/>
  <c r="BV23" i="80"/>
  <c r="BV27" i="80" s="1"/>
  <c r="BV28" i="80" s="1"/>
  <c r="AQ282" i="6"/>
  <c r="AP23" i="80"/>
  <c r="AP27" i="80" s="1"/>
  <c r="AP28" i="80" s="1"/>
  <c r="AO95" i="7"/>
  <c r="AO200" i="7" s="1"/>
  <c r="AP22" i="84"/>
  <c r="AO353" i="7"/>
  <c r="AO367" i="7" s="1"/>
  <c r="AX240" i="6"/>
  <c r="AX88" i="6"/>
  <c r="BP22" i="84"/>
  <c r="BM353" i="7"/>
  <c r="BM367" i="7" s="1"/>
  <c r="BP23" i="80"/>
  <c r="BP27" i="80" s="1"/>
  <c r="BP28" i="80" s="1"/>
  <c r="BM95" i="7"/>
  <c r="BM200" i="7" s="1"/>
  <c r="BC240" i="6"/>
  <c r="BC88" i="6"/>
  <c r="T22" i="84"/>
  <c r="T23" i="80"/>
  <c r="T27" i="80" s="1"/>
  <c r="T28" i="80" s="1"/>
  <c r="T353" i="7"/>
  <c r="T367" i="7" s="1"/>
  <c r="T95" i="7"/>
  <c r="T200" i="7" s="1"/>
  <c r="BK150" i="6"/>
  <c r="AX22" i="84"/>
  <c r="AV95" i="7"/>
  <c r="AV200" i="7" s="1"/>
  <c r="AX23" i="80"/>
  <c r="AX27" i="80" s="1"/>
  <c r="AX28" i="80" s="1"/>
  <c r="AV353" i="7"/>
  <c r="AV367" i="7" s="1"/>
  <c r="AB23" i="80"/>
  <c r="AB27" i="80" s="1"/>
  <c r="AB28" i="80" s="1"/>
  <c r="AB22" i="84"/>
  <c r="AB95" i="7"/>
  <c r="AB200" i="7" s="1"/>
  <c r="AB353" i="7"/>
  <c r="AB367" i="7" s="1"/>
  <c r="V240" i="6"/>
  <c r="V88" i="6"/>
  <c r="M240" i="6"/>
  <c r="M88" i="6"/>
  <c r="AL95" i="7"/>
  <c r="AL200" i="7" s="1"/>
  <c r="AM22" i="84"/>
  <c r="AL353" i="7"/>
  <c r="AL367" i="7" s="1"/>
  <c r="AM23" i="80"/>
  <c r="AM27" i="80" s="1"/>
  <c r="AM28" i="80" s="1"/>
  <c r="AY353" i="7"/>
  <c r="AY367" i="7" s="1"/>
  <c r="AY95" i="7"/>
  <c r="AY200" i="7" s="1"/>
  <c r="BA23" i="80"/>
  <c r="BA27" i="80" s="1"/>
  <c r="BA28" i="80" s="1"/>
  <c r="BA22" i="84"/>
  <c r="AI22" i="84"/>
  <c r="AI23" i="80"/>
  <c r="AI27" i="80" s="1"/>
  <c r="AI28" i="80" s="1"/>
  <c r="AH95" i="7"/>
  <c r="AH200" i="7" s="1"/>
  <c r="AH353" i="7"/>
  <c r="AH367" i="7" s="1"/>
  <c r="Z150" i="6"/>
  <c r="BQ89" i="6" a="1"/>
  <c r="BQ89" i="6" s="1"/>
  <c r="BS89" i="6" a="1"/>
  <c r="BS89" i="6" s="1"/>
  <c r="G138" i="6"/>
  <c r="BP89" i="6" a="1"/>
  <c r="BP89" i="6" s="1"/>
  <c r="BR89" i="6" a="1"/>
  <c r="BR89" i="6" s="1"/>
  <c r="BO89" i="6" a="1"/>
  <c r="BO89" i="6" s="1"/>
  <c r="R43" i="7"/>
  <c r="G88" i="6"/>
  <c r="BS22" i="6" a="1"/>
  <c r="BS22" i="6" s="1"/>
  <c r="BS31" i="6" s="1"/>
  <c r="BR22" i="6" a="1"/>
  <c r="BR22" i="6" s="1"/>
  <c r="BR31" i="6" s="1"/>
  <c r="BP22" i="6" a="1"/>
  <c r="BP22" i="6" s="1"/>
  <c r="BP31" i="6" s="1"/>
  <c r="BQ22" i="6" a="1"/>
  <c r="BQ22" i="6" s="1"/>
  <c r="BQ31" i="6" s="1"/>
  <c r="BO22" i="6" a="1"/>
  <c r="BO22" i="6" s="1"/>
  <c r="BO31" i="6" s="1"/>
  <c r="BI31" i="6"/>
  <c r="T31" i="6"/>
  <c r="AG95" i="7"/>
  <c r="AG200" i="7" s="1"/>
  <c r="AH23" i="80"/>
  <c r="AH27" i="80" s="1"/>
  <c r="AH28" i="80" s="1"/>
  <c r="AG353" i="7"/>
  <c r="AG367" i="7" s="1"/>
  <c r="AH22" i="84"/>
  <c r="BT353" i="7"/>
  <c r="BT367" i="7" s="1"/>
  <c r="BX23" i="80"/>
  <c r="BX27" i="80" s="1"/>
  <c r="BX28" i="80" s="1"/>
  <c r="BT95" i="7"/>
  <c r="BT200" i="7" s="1"/>
  <c r="BX22" i="84"/>
  <c r="BX23" i="84" s="1"/>
  <c r="BX45" i="84" s="1"/>
  <c r="BX46" i="84" s="1"/>
  <c r="AG240" i="6"/>
  <c r="AG88" i="6"/>
  <c r="J240" i="6"/>
  <c r="J88" i="6"/>
  <c r="BH88" i="6"/>
  <c r="BH240" i="6"/>
  <c r="AZ95" i="7"/>
  <c r="AZ200" i="7" s="1"/>
  <c r="BB23" i="80"/>
  <c r="BB27" i="80" s="1"/>
  <c r="BB28" i="80" s="1"/>
  <c r="BB22" i="84"/>
  <c r="AZ353" i="7"/>
  <c r="AZ367" i="7" s="1"/>
  <c r="AD240" i="6"/>
  <c r="AD88" i="6"/>
  <c r="BO95" i="7"/>
  <c r="BO200" i="7" s="1"/>
  <c r="BS22" i="84"/>
  <c r="BS23" i="84" s="1"/>
  <c r="BS45" i="84" s="1"/>
  <c r="BS46" i="84" s="1"/>
  <c r="BO353" i="7"/>
  <c r="BO367" i="7" s="1"/>
  <c r="BS23" i="80"/>
  <c r="BS27" i="80" s="1"/>
  <c r="BS28" i="80" s="1"/>
  <c r="AF22" i="84"/>
  <c r="AF23" i="80"/>
  <c r="AF27" i="80" s="1"/>
  <c r="AF28" i="80" s="1"/>
  <c r="AE353" i="7"/>
  <c r="AE367" i="7" s="1"/>
  <c r="AE95" i="7"/>
  <c r="AE200" i="7" s="1"/>
  <c r="BK240" i="6"/>
  <c r="BK88" i="6"/>
  <c r="AJ22" i="84"/>
  <c r="AI353" i="7"/>
  <c r="AI367" i="7" s="1"/>
  <c r="AJ23" i="80"/>
  <c r="AJ27" i="80" s="1"/>
  <c r="AJ28" i="80" s="1"/>
  <c r="AI95" i="7"/>
  <c r="AI200" i="7" s="1"/>
  <c r="Z23" i="80"/>
  <c r="Z27" i="80" s="1"/>
  <c r="Z28" i="80" s="1"/>
  <c r="Z22" i="84"/>
  <c r="Z353" i="7"/>
  <c r="Z367" i="7" s="1"/>
  <c r="Z95" i="7"/>
  <c r="Z200" i="7" s="1"/>
  <c r="S353" i="7"/>
  <c r="S22" i="84"/>
  <c r="S23" i="80"/>
  <c r="S27" i="80" s="1"/>
  <c r="S28" i="80" s="1"/>
  <c r="S95" i="7"/>
  <c r="S200" i="7" s="1"/>
  <c r="BN353" i="7"/>
  <c r="BN367" i="7" s="1"/>
  <c r="BR22" i="84"/>
  <c r="BR23" i="80"/>
  <c r="BN95" i="7"/>
  <c r="BN200" i="7" s="1"/>
  <c r="AX31" i="6"/>
  <c r="BD94" i="6"/>
  <c r="BD118" i="6"/>
  <c r="M31" i="6"/>
  <c r="S240" i="6"/>
  <c r="S88" i="6"/>
  <c r="S31" i="6"/>
  <c r="AT240" i="6"/>
  <c r="AT88" i="6"/>
  <c r="BI353" i="7"/>
  <c r="BI367" i="7" s="1"/>
  <c r="BL22" i="84"/>
  <c r="BL23" i="80"/>
  <c r="BL27" i="80" s="1"/>
  <c r="BL28" i="80" s="1"/>
  <c r="BI95" i="7"/>
  <c r="BI200" i="7" s="1"/>
  <c r="Z240" i="6"/>
  <c r="Z88" i="6"/>
  <c r="BL240" i="6"/>
  <c r="BL88" i="6"/>
  <c r="AV150" i="6"/>
  <c r="AV155" i="6" s="1"/>
  <c r="BN88" i="6"/>
  <c r="BN240" i="6"/>
  <c r="AK95" i="7"/>
  <c r="AK200" i="7" s="1"/>
  <c r="AL22" i="84"/>
  <c r="AL23" i="80"/>
  <c r="AL27" i="80" s="1"/>
  <c r="AL28" i="80" s="1"/>
  <c r="AK353" i="7"/>
  <c r="AK367" i="7" s="1"/>
  <c r="BA240" i="6"/>
  <c r="BA88" i="6"/>
  <c r="AI150" i="6"/>
  <c r="AC240" i="6"/>
  <c r="AC88" i="6"/>
  <c r="X353" i="7"/>
  <c r="X367" i="7" s="1"/>
  <c r="X23" i="80"/>
  <c r="X27" i="80" s="1"/>
  <c r="X28" i="80" s="1"/>
  <c r="X22" i="84"/>
  <c r="X95" i="7"/>
  <c r="X200" i="7" s="1"/>
  <c r="L240" i="6"/>
  <c r="L88" i="6"/>
  <c r="AF88" i="6"/>
  <c r="AF240" i="6"/>
  <c r="AR240" i="6"/>
  <c r="AR88" i="6"/>
  <c r="P240" i="6"/>
  <c r="P88" i="6"/>
  <c r="N240" i="6"/>
  <c r="N88" i="6"/>
  <c r="AI240" i="6"/>
  <c r="AI88" i="6"/>
  <c r="BD282" i="6"/>
  <c r="BH31" i="6"/>
  <c r="BH22" i="84"/>
  <c r="BE353" i="7"/>
  <c r="BE367" i="7" s="1"/>
  <c r="BH23" i="80"/>
  <c r="BH27" i="80" s="1"/>
  <c r="BH28" i="80" s="1"/>
  <c r="BE95" i="7"/>
  <c r="BE200" i="7" s="1"/>
  <c r="BL353" i="7"/>
  <c r="BL367" i="7" s="1"/>
  <c r="BL95" i="7"/>
  <c r="BL200" i="7" s="1"/>
  <c r="BO22" i="84"/>
  <c r="BO23" i="80"/>
  <c r="BO27" i="80" s="1"/>
  <c r="BO28" i="80" s="1"/>
  <c r="AT22" i="84"/>
  <c r="AT23" i="80"/>
  <c r="AT27" i="80" s="1"/>
  <c r="AT28" i="80" s="1"/>
  <c r="AR353" i="7"/>
  <c r="AR367" i="7" s="1"/>
  <c r="AR95" i="7"/>
  <c r="AR200" i="7" s="1"/>
  <c r="U353" i="7"/>
  <c r="U367" i="7" s="1"/>
  <c r="U22" i="84"/>
  <c r="U23" i="80"/>
  <c r="U27" i="80" s="1"/>
  <c r="U28" i="80" s="1"/>
  <c r="U95" i="7"/>
  <c r="U200" i="7" s="1"/>
  <c r="BE240" i="6"/>
  <c r="BE88" i="6"/>
  <c r="AY240" i="6"/>
  <c r="AY88" i="6"/>
  <c r="K240" i="6"/>
  <c r="K88" i="6"/>
  <c r="AZ240" i="6"/>
  <c r="AZ88" i="6"/>
  <c r="AS22" i="84"/>
  <c r="AS23" i="80"/>
  <c r="AS27" i="80" s="1"/>
  <c r="AS28" i="80" s="1"/>
  <c r="AQ95" i="7"/>
  <c r="AQ200" i="7" s="1"/>
  <c r="AQ353" i="7"/>
  <c r="AQ367" i="7" s="1"/>
  <c r="W353" i="7"/>
  <c r="W367" i="7" s="1"/>
  <c r="W22" i="84"/>
  <c r="W23" i="80"/>
  <c r="W27" i="80" s="1"/>
  <c r="W28" i="80" s="1"/>
  <c r="W95" i="7"/>
  <c r="W200" i="7" s="1"/>
  <c r="BJ88" i="6"/>
  <c r="BJ240" i="6"/>
  <c r="AL240" i="6"/>
  <c r="AL88" i="6"/>
  <c r="AT353" i="7"/>
  <c r="AT367" i="7" s="1"/>
  <c r="AV23" i="80"/>
  <c r="AV27" i="80" s="1"/>
  <c r="AV28" i="80" s="1"/>
  <c r="AV22" i="84"/>
  <c r="AT95" i="7"/>
  <c r="AT200" i="7" s="1"/>
  <c r="Z31" i="6"/>
  <c r="AV94" i="6"/>
  <c r="AV118" i="6"/>
  <c r="AT31" i="6"/>
  <c r="AZ31" i="6"/>
  <c r="CC23" i="80"/>
  <c r="CC27" i="80" s="1"/>
  <c r="CC28" i="80" s="1"/>
  <c r="BY95" i="7"/>
  <c r="BY200" i="7" s="1"/>
  <c r="CC22" i="84"/>
  <c r="CC23" i="84" s="1"/>
  <c r="CC45" i="84" s="1"/>
  <c r="CC46" i="84" s="1"/>
  <c r="BY353" i="7"/>
  <c r="BY367" i="7" s="1"/>
  <c r="AP240" i="6"/>
  <c r="AP88" i="6"/>
  <c r="R240" i="6"/>
  <c r="R88" i="6"/>
  <c r="AN240" i="6"/>
  <c r="AN88" i="6"/>
  <c r="AJ240" i="6"/>
  <c r="AJ88" i="6"/>
  <c r="AU240" i="6"/>
  <c r="AU88" i="6"/>
  <c r="BH150" i="6"/>
  <c r="BC23" i="80"/>
  <c r="BC27" i="80" s="1"/>
  <c r="BC28" i="80" s="1"/>
  <c r="BA95" i="7"/>
  <c r="BA200" i="7" s="1"/>
  <c r="BA353" i="7"/>
  <c r="BA367" i="7" s="1"/>
  <c r="BC22" i="84"/>
  <c r="BM88" i="6"/>
  <c r="BM240" i="6"/>
  <c r="AS150" i="6"/>
  <c r="BT22" i="84"/>
  <c r="BT23" i="84" s="1"/>
  <c r="BT45" i="84" s="1"/>
  <c r="BT46" i="84" s="1"/>
  <c r="BT23" i="80"/>
  <c r="BT27" i="80" s="1"/>
  <c r="BT28" i="80" s="1"/>
  <c r="BP353" i="7"/>
  <c r="BP367" i="7" s="1"/>
  <c r="BP95" i="7"/>
  <c r="BP200" i="7" s="1"/>
  <c r="AO23" i="80"/>
  <c r="AO27" i="80" s="1"/>
  <c r="AO28" i="80" s="1"/>
  <c r="AN95" i="7"/>
  <c r="AN200" i="7" s="1"/>
  <c r="AO22" i="84"/>
  <c r="AN353" i="7"/>
  <c r="AN367" i="7" s="1"/>
  <c r="BN22" i="84"/>
  <c r="BN23" i="80"/>
  <c r="BN27" i="80" s="1"/>
  <c r="BN28" i="80" s="1"/>
  <c r="BK95" i="7"/>
  <c r="BK200" i="7" s="1"/>
  <c r="BK353" i="7"/>
  <c r="BK367" i="7" s="1"/>
  <c r="AB240" i="6"/>
  <c r="AB88" i="6"/>
  <c r="BF23" i="80"/>
  <c r="BF27" i="80" s="1"/>
  <c r="BF28" i="80" s="1"/>
  <c r="BC95" i="7"/>
  <c r="BC200" i="7" s="1"/>
  <c r="BF22" i="84"/>
  <c r="BC353" i="7"/>
  <c r="BC367" i="7" s="1"/>
  <c r="AA353" i="7"/>
  <c r="AA367" i="7" s="1"/>
  <c r="AA95" i="7"/>
  <c r="AA200" i="7" s="1"/>
  <c r="AA23" i="80"/>
  <c r="AA27" i="80" s="1"/>
  <c r="AA28" i="80" s="1"/>
  <c r="AA22" i="84"/>
  <c r="AM240" i="6"/>
  <c r="AM88" i="6"/>
  <c r="BM150" i="6"/>
  <c r="BM155" i="6" s="1"/>
  <c r="Q240" i="6"/>
  <c r="Q88" i="6"/>
  <c r="M150" i="6"/>
  <c r="AG31" i="6"/>
  <c r="Q31" i="6"/>
  <c r="AV282" i="6"/>
  <c r="AD31" i="6"/>
  <c r="AR31" i="6"/>
  <c r="Y23" i="80"/>
  <c r="Y27" i="80" s="1"/>
  <c r="Y28" i="80" s="1"/>
  <c r="Y22" i="84"/>
  <c r="Y353" i="7"/>
  <c r="Y367" i="7" s="1"/>
  <c r="Y95" i="7"/>
  <c r="Y200" i="7" s="1"/>
  <c r="AY22" i="84"/>
  <c r="AY23" i="80"/>
  <c r="AY27" i="80" s="1"/>
  <c r="AY28" i="80" s="1"/>
  <c r="AW353" i="7"/>
  <c r="AW367" i="7" s="1"/>
  <c r="AW95" i="7"/>
  <c r="AW200" i="7" s="1"/>
  <c r="H240" i="6"/>
  <c r="H88" i="6"/>
  <c r="BF88" i="6"/>
  <c r="BF240" i="6"/>
  <c r="AH88" i="6"/>
  <c r="AH240" i="6"/>
  <c r="BD353" i="7"/>
  <c r="BD367" i="7" s="1"/>
  <c r="BG22" i="84"/>
  <c r="BG23" i="80"/>
  <c r="BG27" i="80" s="1"/>
  <c r="BG28" i="80" s="1"/>
  <c r="BD95" i="7"/>
  <c r="BD200" i="7" s="1"/>
  <c r="Y240" i="6"/>
  <c r="Y88" i="6"/>
  <c r="BE23" i="80"/>
  <c r="BE22" i="84"/>
  <c r="BB95" i="7"/>
  <c r="BB200" i="7" s="1"/>
  <c r="BB353" i="7"/>
  <c r="BB367" i="7" s="1"/>
  <c r="AW240" i="6"/>
  <c r="AW88" i="6"/>
  <c r="U240" i="6"/>
  <c r="U88" i="6"/>
  <c r="BM22" i="84"/>
  <c r="BJ353" i="7"/>
  <c r="BJ367" i="7" s="1"/>
  <c r="BJ95" i="7"/>
  <c r="BJ200" i="7" s="1"/>
  <c r="BM23" i="80"/>
  <c r="BM27" i="80" s="1"/>
  <c r="BM28" i="80" s="1"/>
  <c r="BW95" i="7"/>
  <c r="BW200" i="7" s="1"/>
  <c r="BW353" i="7"/>
  <c r="BW367" i="7" s="1"/>
  <c r="CA22" i="84"/>
  <c r="CA23" i="84" s="1"/>
  <c r="CA45" i="84" s="1"/>
  <c r="CA46" i="84" s="1"/>
  <c r="CA23" i="80"/>
  <c r="CA27" i="80" s="1"/>
  <c r="CA28" i="80" s="1"/>
  <c r="AD150" i="6"/>
  <c r="BF95" i="7"/>
  <c r="BF200" i="7" s="1"/>
  <c r="BF353" i="7"/>
  <c r="BF367" i="7" s="1"/>
  <c r="BI22" i="84"/>
  <c r="BI23" i="80"/>
  <c r="BI27" i="80" s="1"/>
  <c r="BI28" i="80" s="1"/>
  <c r="AL150" i="6"/>
  <c r="AO240" i="6"/>
  <c r="AO88" i="6"/>
  <c r="AE88" i="6"/>
  <c r="AE240" i="6"/>
  <c r="BG88" i="6"/>
  <c r="BG240" i="6"/>
  <c r="V95" i="7"/>
  <c r="V200" i="7" s="1"/>
  <c r="V353" i="7"/>
  <c r="V367" i="7" s="1"/>
  <c r="V22" i="84"/>
  <c r="V23" i="80"/>
  <c r="V27" i="80" s="1"/>
  <c r="V28" i="80" s="1"/>
  <c r="Y31" i="6"/>
  <c r="J31" i="6"/>
  <c r="P31" i="6"/>
  <c r="AN31" i="6"/>
  <c r="BA31" i="6"/>
  <c r="AJ31" i="6"/>
  <c r="BY22" i="84"/>
  <c r="BY23" i="84" s="1"/>
  <c r="BY45" i="84" s="1"/>
  <c r="BY46" i="84" s="1"/>
  <c r="BU95" i="7"/>
  <c r="BU200" i="7" s="1"/>
  <c r="BU353" i="7"/>
  <c r="BU367" i="7" s="1"/>
  <c r="BY23" i="80"/>
  <c r="BY27" i="80" s="1"/>
  <c r="BY28" i="80" s="1"/>
  <c r="AC23" i="80"/>
  <c r="AC27" i="80" s="1"/>
  <c r="AC28" i="80" s="1"/>
  <c r="AC353" i="7"/>
  <c r="AC367" i="7" s="1"/>
  <c r="AC22" i="84"/>
  <c r="AC95" i="7"/>
  <c r="AC200" i="7" s="1"/>
  <c r="BB240" i="6"/>
  <c r="BB88" i="6"/>
  <c r="AS88" i="6"/>
  <c r="AS240" i="6"/>
  <c r="BU23" i="80"/>
  <c r="BU27" i="80" s="1"/>
  <c r="BU28" i="80" s="1"/>
  <c r="BQ95" i="7"/>
  <c r="BQ200" i="7" s="1"/>
  <c r="BQ353" i="7"/>
  <c r="BQ367" i="7" s="1"/>
  <c r="BU22" i="84"/>
  <c r="BU23" i="84" s="1"/>
  <c r="BU45" i="84" s="1"/>
  <c r="BU46" i="84" s="1"/>
  <c r="AJ150" i="6"/>
  <c r="I88" i="6"/>
  <c r="I240" i="6"/>
  <c r="BX95" i="7"/>
  <c r="BX200" i="7" s="1"/>
  <c r="BX353" i="7"/>
  <c r="BX367" i="7" s="1"/>
  <c r="CB23" i="80"/>
  <c r="CB27" i="80" s="1"/>
  <c r="CB28" i="80" s="1"/>
  <c r="CB22" i="84"/>
  <c r="CB23" i="84" s="1"/>
  <c r="CB45" i="84" s="1"/>
  <c r="CB46" i="84" s="1"/>
  <c r="AK240" i="6"/>
  <c r="AK88" i="6"/>
  <c r="AK22" i="84"/>
  <c r="AK23" i="80"/>
  <c r="AK27" i="80" s="1"/>
  <c r="AK28" i="80" s="1"/>
  <c r="AJ353" i="7"/>
  <c r="AJ367" i="7" s="1"/>
  <c r="AJ95" i="7"/>
  <c r="AJ200" i="7" s="1"/>
  <c r="AA240" i="6"/>
  <c r="AA88" i="6"/>
  <c r="BJ150" i="6"/>
  <c r="BG95" i="7"/>
  <c r="BG200" i="7" s="1"/>
  <c r="BJ22" i="84"/>
  <c r="BG353" i="7"/>
  <c r="BG367" i="7" s="1"/>
  <c r="BJ23" i="80"/>
  <c r="BJ27" i="80" s="1"/>
  <c r="BJ28" i="80" s="1"/>
  <c r="AM95" i="7"/>
  <c r="AM200" i="7" s="1"/>
  <c r="AN23" i="80"/>
  <c r="AN27" i="80" s="1"/>
  <c r="AN28" i="80" s="1"/>
  <c r="AM353" i="7"/>
  <c r="AM367" i="7" s="1"/>
  <c r="AN22" i="84"/>
  <c r="W240" i="6"/>
  <c r="W88" i="6"/>
  <c r="AW23" i="80"/>
  <c r="AW27" i="80" s="1"/>
  <c r="AW28" i="80" s="1"/>
  <c r="AU353" i="7"/>
  <c r="AU367" i="7" s="1"/>
  <c r="AU95" i="7"/>
  <c r="AU200" i="7" s="1"/>
  <c r="AW22" i="84"/>
  <c r="BO247" i="6" a="1"/>
  <c r="BO247" i="6" s="1"/>
  <c r="BS247" i="6" a="1"/>
  <c r="BS247" i="6" s="1"/>
  <c r="BR247" i="6" a="1"/>
  <c r="BR247" i="6" s="1"/>
  <c r="BQ247" i="6" a="1"/>
  <c r="BQ247" i="6" s="1"/>
  <c r="BP247" i="6" a="1"/>
  <c r="BP247" i="6" s="1"/>
  <c r="AX353" i="7"/>
  <c r="AX367" i="7" s="1"/>
  <c r="AZ22" i="84"/>
  <c r="AX95" i="7"/>
  <c r="AX200" i="7" s="1"/>
  <c r="AZ23" i="80"/>
  <c r="AZ27" i="80" s="1"/>
  <c r="AZ28" i="80" s="1"/>
  <c r="AQ94" i="6"/>
  <c r="AQ118" i="6"/>
  <c r="X31" i="6"/>
  <c r="AL31" i="6"/>
  <c r="V31" i="6"/>
  <c r="AF31" i="6"/>
  <c r="L31" i="6"/>
  <c r="AB31" i="6"/>
  <c r="AS155" i="6" l="1"/>
  <c r="Z155" i="6"/>
  <c r="AL155" i="6"/>
  <c r="AB154" i="6"/>
  <c r="AM154" i="6"/>
  <c r="AF154" i="6"/>
  <c r="AQ155" i="6"/>
  <c r="X155" i="6"/>
  <c r="BH154" i="6"/>
  <c r="AT154" i="6"/>
  <c r="M155" i="6"/>
  <c r="BN155" i="6"/>
  <c r="AG155" i="6"/>
  <c r="U155" i="6"/>
  <c r="AH150" i="6"/>
  <c r="BF154" i="6"/>
  <c r="AE155" i="6"/>
  <c r="J155" i="6"/>
  <c r="AO150" i="6"/>
  <c r="AO155" i="6" s="1"/>
  <c r="AS154" i="6"/>
  <c r="BA155" i="6"/>
  <c r="BC154" i="6"/>
  <c r="U154" i="6"/>
  <c r="AU154" i="6"/>
  <c r="T154" i="6"/>
  <c r="AP107" i="15"/>
  <c r="BA43" i="7" s="1"/>
  <c r="BJ107" i="15"/>
  <c r="BU43" i="7" s="1"/>
  <c r="AY107" i="15"/>
  <c r="BJ43" i="7" s="1"/>
  <c r="AC107" i="15"/>
  <c r="AN43" i="7" s="1"/>
  <c r="BK107" i="15"/>
  <c r="BV43" i="7" s="1"/>
  <c r="M107" i="15"/>
  <c r="X43" i="7" s="1"/>
  <c r="BI107" i="15"/>
  <c r="BT43" i="7" s="1"/>
  <c r="BB107" i="15"/>
  <c r="BM43" i="7" s="1"/>
  <c r="AO107" i="15"/>
  <c r="AZ43" i="7" s="1"/>
  <c r="N107" i="15"/>
  <c r="Y43" i="7" s="1"/>
  <c r="Z107" i="15"/>
  <c r="AK43" i="7" s="1"/>
  <c r="BH107" i="15"/>
  <c r="BS43" i="7" s="1"/>
  <c r="O107" i="15"/>
  <c r="Z43" i="7" s="1"/>
  <c r="AA107" i="15"/>
  <c r="AL43" i="7" s="1"/>
  <c r="AK107" i="15"/>
  <c r="AV43" i="7" s="1"/>
  <c r="AH107" i="15"/>
  <c r="AS43" i="7" s="1"/>
  <c r="AM107" i="15"/>
  <c r="AX43" i="7" s="1"/>
  <c r="AJ107" i="15"/>
  <c r="AU43" i="7" s="1"/>
  <c r="L107" i="15"/>
  <c r="W43" i="7" s="1"/>
  <c r="BN107" i="15"/>
  <c r="BY43" i="7" s="1"/>
  <c r="S107" i="15"/>
  <c r="AD43" i="7" s="1"/>
  <c r="AX107" i="15"/>
  <c r="BI43" i="7" s="1"/>
  <c r="BE107" i="15"/>
  <c r="BP43" i="7" s="1"/>
  <c r="P107" i="15"/>
  <c r="AA43" i="7" s="1"/>
  <c r="V107" i="15"/>
  <c r="AG43" i="7" s="1"/>
  <c r="X107" i="15"/>
  <c r="AI43" i="7" s="1"/>
  <c r="BG107" i="15"/>
  <c r="BR43" i="7" s="1"/>
  <c r="BF107" i="15"/>
  <c r="BQ43" i="7" s="1"/>
  <c r="AN107" i="15"/>
  <c r="AY43" i="7" s="1"/>
  <c r="AZ107" i="15"/>
  <c r="BK43" i="7" s="1"/>
  <c r="BA107" i="15"/>
  <c r="BL43" i="7" s="1"/>
  <c r="AD107" i="15"/>
  <c r="AO43" i="7" s="1"/>
  <c r="J107" i="15"/>
  <c r="U43" i="7" s="1"/>
  <c r="BC107" i="15"/>
  <c r="BN43" i="7" s="1"/>
  <c r="U107" i="15"/>
  <c r="AF43" i="7" s="1"/>
  <c r="Y107" i="15"/>
  <c r="AJ43" i="7" s="1"/>
  <c r="AB107" i="15"/>
  <c r="AM43" i="7" s="1"/>
  <c r="AR107" i="15"/>
  <c r="BC43" i="7" s="1"/>
  <c r="T107" i="15"/>
  <c r="AE43" i="7" s="1"/>
  <c r="W107" i="15"/>
  <c r="AH43" i="7" s="1"/>
  <c r="AE107" i="15"/>
  <c r="AP43" i="7" s="1"/>
  <c r="BM107" i="15"/>
  <c r="BX43" i="7" s="1"/>
  <c r="R107" i="15"/>
  <c r="AC43" i="7" s="1"/>
  <c r="K107" i="15"/>
  <c r="V43" i="7" s="1"/>
  <c r="AG107" i="15"/>
  <c r="AR43" i="7" s="1"/>
  <c r="AS107" i="15"/>
  <c r="BD43" i="7" s="1"/>
  <c r="I107" i="15"/>
  <c r="T43" i="7" s="1"/>
  <c r="AW107" i="15"/>
  <c r="BH43" i="7" s="1"/>
  <c r="H107" i="15"/>
  <c r="S43" i="7" s="1"/>
  <c r="Q107" i="15"/>
  <c r="AB43" i="7" s="1"/>
  <c r="AU107" i="15"/>
  <c r="BF43" i="7" s="1"/>
  <c r="AL107" i="15"/>
  <c r="AW43" i="7" s="1"/>
  <c r="AI107" i="15"/>
  <c r="AT43" i="7" s="1"/>
  <c r="AF107" i="15"/>
  <c r="AQ43" i="7" s="1"/>
  <c r="BL107" i="15"/>
  <c r="BW43" i="7" s="1"/>
  <c r="AT107" i="15"/>
  <c r="BE43" i="7" s="1"/>
  <c r="AS368" i="7"/>
  <c r="S367" i="7"/>
  <c r="S368" i="7" s="1"/>
  <c r="BS368" i="7"/>
  <c r="AZ154" i="6"/>
  <c r="BC155" i="6"/>
  <c r="BB154" i="6"/>
  <c r="V155" i="6"/>
  <c r="AM155" i="6"/>
  <c r="AI154" i="6"/>
  <c r="J154" i="6"/>
  <c r="P155" i="6"/>
  <c r="M154" i="6"/>
  <c r="O154" i="6"/>
  <c r="AO154" i="6"/>
  <c r="AA154" i="6"/>
  <c r="AJ154" i="6"/>
  <c r="K154" i="6"/>
  <c r="R154" i="6"/>
  <c r="N155" i="6"/>
  <c r="AE154" i="6"/>
  <c r="S154" i="6"/>
  <c r="AJ155" i="6"/>
  <c r="AB155" i="6"/>
  <c r="Z154" i="6"/>
  <c r="AW155" i="6"/>
  <c r="Y154" i="6"/>
  <c r="AL154" i="6"/>
  <c r="BD154" i="6"/>
  <c r="AZ155" i="6"/>
  <c r="AK150" i="6"/>
  <c r="AK155" i="6" s="1"/>
  <c r="AD155" i="6"/>
  <c r="AU155" i="6"/>
  <c r="P154" i="6"/>
  <c r="AC154" i="6"/>
  <c r="L154" i="6"/>
  <c r="AG154" i="6"/>
  <c r="AP154" i="6"/>
  <c r="AH155" i="6"/>
  <c r="O150" i="6"/>
  <c r="O155" i="6" s="1"/>
  <c r="L150" i="6"/>
  <c r="L155" i="6" s="1"/>
  <c r="Q150" i="6"/>
  <c r="Q155" i="6" s="1"/>
  <c r="V154" i="6"/>
  <c r="AC150" i="6"/>
  <c r="AC155" i="6" s="1"/>
  <c r="BJ155" i="6"/>
  <c r="BL154" i="6"/>
  <c r="BH155" i="6"/>
  <c r="R155" i="6"/>
  <c r="AI155" i="6"/>
  <c r="AR155" i="6"/>
  <c r="BF155" i="6"/>
  <c r="AN154" i="6"/>
  <c r="BG154" i="6"/>
  <c r="AH154" i="6"/>
  <c r="AY154" i="6"/>
  <c r="T150" i="6"/>
  <c r="T155" i="6" s="1"/>
  <c r="BE154" i="6"/>
  <c r="N154" i="6"/>
  <c r="AY155" i="6"/>
  <c r="BI155" i="6"/>
  <c r="AW154" i="6"/>
  <c r="BJ154" i="6"/>
  <c r="BG155" i="6"/>
  <c r="BI154" i="6"/>
  <c r="BK154" i="6"/>
  <c r="AQ154" i="6"/>
  <c r="BL155" i="6"/>
  <c r="H154" i="6"/>
  <c r="X154" i="6"/>
  <c r="BK155" i="6"/>
  <c r="AT155" i="6"/>
  <c r="BE155" i="6"/>
  <c r="W155" i="6"/>
  <c r="AF155" i="6"/>
  <c r="AX155" i="6"/>
  <c r="BB150" i="6"/>
  <c r="BB155" i="6" s="1"/>
  <c r="BA154" i="6"/>
  <c r="AX154" i="6"/>
  <c r="AK154" i="6"/>
  <c r="AR154" i="6"/>
  <c r="AV154" i="6"/>
  <c r="AD154" i="6"/>
  <c r="AA150" i="6"/>
  <c r="AA155" i="6" s="1"/>
  <c r="AN150" i="6"/>
  <c r="AN155" i="6" s="1"/>
  <c r="BD150" i="6"/>
  <c r="BD155" i="6" s="1"/>
  <c r="K155" i="6"/>
  <c r="AP155" i="6"/>
  <c r="Y155" i="6"/>
  <c r="S155" i="6"/>
  <c r="I154" i="6"/>
  <c r="Q154" i="6"/>
  <c r="W154" i="6"/>
  <c r="BD99" i="6"/>
  <c r="BF106" i="6" s="1"/>
  <c r="BD98" i="6"/>
  <c r="BE105" i="6" s="1"/>
  <c r="AQ123" i="6"/>
  <c r="AQ122" i="6"/>
  <c r="AR129" i="6" s="1"/>
  <c r="AQ99" i="6"/>
  <c r="AS106" i="6" s="1"/>
  <c r="AQ98" i="6"/>
  <c r="AR105" i="6" s="1"/>
  <c r="BN154" i="6"/>
  <c r="AV123" i="6"/>
  <c r="AV122" i="6"/>
  <c r="AW129" i="6" s="1"/>
  <c r="AV99" i="6"/>
  <c r="AV98" i="6"/>
  <c r="AW105" i="6" s="1"/>
  <c r="BD123" i="6"/>
  <c r="BF130" i="6" s="1"/>
  <c r="BD122" i="6"/>
  <c r="BE129" i="6" s="1"/>
  <c r="BM154" i="6"/>
  <c r="G143" i="6"/>
  <c r="I150" i="6" s="1"/>
  <c r="I155" i="6" s="1"/>
  <c r="G142" i="6"/>
  <c r="H149" i="6" s="1"/>
  <c r="H155" i="6" s="1"/>
  <c r="BN368" i="7"/>
  <c r="AF368" i="7"/>
  <c r="BR368" i="7"/>
  <c r="AI368" i="7"/>
  <c r="AD368" i="7"/>
  <c r="BX368" i="7"/>
  <c r="BH368" i="7"/>
  <c r="Z368" i="7"/>
  <c r="AV368" i="7"/>
  <c r="BY368" i="7"/>
  <c r="BP368" i="7"/>
  <c r="BL368" i="7"/>
  <c r="AX368" i="7"/>
  <c r="X368" i="7"/>
  <c r="BI368" i="7"/>
  <c r="AE368" i="7"/>
  <c r="AO368" i="7"/>
  <c r="AU368" i="7"/>
  <c r="BD368" i="7"/>
  <c r="AW368" i="7"/>
  <c r="AA368" i="7"/>
  <c r="W368" i="7"/>
  <c r="BD284" i="6"/>
  <c r="AL368" i="7"/>
  <c r="BU368" i="7"/>
  <c r="AB368" i="7"/>
  <c r="AJ368" i="7"/>
  <c r="AY368" i="7"/>
  <c r="T368" i="7"/>
  <c r="AC368" i="7"/>
  <c r="AA282" i="6"/>
  <c r="AC23" i="84"/>
  <c r="AC45" i="84" s="1"/>
  <c r="AC46" i="84" s="1"/>
  <c r="AI15" i="86"/>
  <c r="AI22" i="86" s="1"/>
  <c r="AI23" i="86" s="1"/>
  <c r="BB368" i="7"/>
  <c r="BV15" i="86"/>
  <c r="BV22" i="86" s="1"/>
  <c r="BV23" i="86" s="1"/>
  <c r="BG23" i="84"/>
  <c r="BG45" i="84" s="1"/>
  <c r="BG46" i="84" s="1"/>
  <c r="Q94" i="6"/>
  <c r="Q118" i="6"/>
  <c r="AB94" i="6"/>
  <c r="AB118" i="6"/>
  <c r="BM282" i="6"/>
  <c r="AJ94" i="6"/>
  <c r="AJ118" i="6"/>
  <c r="BJ118" i="6"/>
  <c r="BJ94" i="6"/>
  <c r="AA15" i="86"/>
  <c r="AA22" i="86" s="1"/>
  <c r="AA23" i="86" s="1"/>
  <c r="W23" i="84"/>
  <c r="W45" i="84" s="1"/>
  <c r="W46" i="84" s="1"/>
  <c r="K94" i="6"/>
  <c r="K118" i="6"/>
  <c r="N282" i="6"/>
  <c r="AF282" i="6"/>
  <c r="AL23" i="84"/>
  <c r="AL45" i="84" s="1"/>
  <c r="AL46" i="84" s="1"/>
  <c r="AU15" i="86"/>
  <c r="AU22" i="86" s="1"/>
  <c r="AU23" i="86" s="1"/>
  <c r="BL23" i="84"/>
  <c r="BL45" i="84" s="1"/>
  <c r="BL46" i="84" s="1"/>
  <c r="CC15" i="86"/>
  <c r="CC22" i="86" s="1"/>
  <c r="CC23" i="86" s="1"/>
  <c r="M282" i="6"/>
  <c r="BC282" i="6"/>
  <c r="AX282" i="6"/>
  <c r="O282" i="6"/>
  <c r="AQ23" i="80"/>
  <c r="AQ27" i="80" s="1"/>
  <c r="AQ28" i="80" s="1"/>
  <c r="AE27" i="80"/>
  <c r="AE28" i="80" s="1"/>
  <c r="BI94" i="6"/>
  <c r="BI118" i="6"/>
  <c r="I282" i="6"/>
  <c r="AB282" i="6"/>
  <c r="BM118" i="6"/>
  <c r="BM94" i="6"/>
  <c r="AJ282" i="6"/>
  <c r="K282" i="6"/>
  <c r="BO23" i="84"/>
  <c r="BO45" i="84" s="1"/>
  <c r="BO46" i="84" s="1"/>
  <c r="CG15" i="86"/>
  <c r="CG22" i="86" s="1"/>
  <c r="CG23" i="86" s="1"/>
  <c r="AF94" i="6"/>
  <c r="AF118" i="6"/>
  <c r="BI282" i="6"/>
  <c r="BG368" i="7"/>
  <c r="AK23" i="84"/>
  <c r="AK45" i="84" s="1"/>
  <c r="AK46" i="84" s="1"/>
  <c r="AT15" i="86"/>
  <c r="I118" i="6"/>
  <c r="I94" i="6"/>
  <c r="AS94" i="6"/>
  <c r="AS118" i="6"/>
  <c r="BG94" i="6"/>
  <c r="BG118" i="6"/>
  <c r="BJ368" i="7"/>
  <c r="BQ22" i="84"/>
  <c r="BQ23" i="84" s="1"/>
  <c r="BQ45" i="84" s="1"/>
  <c r="BQ46" i="84" s="1"/>
  <c r="BT15" i="86"/>
  <c r="BE23" i="84"/>
  <c r="BE45" i="84" s="1"/>
  <c r="BE46" i="84" s="1"/>
  <c r="AH282" i="6"/>
  <c r="AV284" i="6"/>
  <c r="BC368" i="7"/>
  <c r="BK368" i="7"/>
  <c r="AN368" i="7"/>
  <c r="AU94" i="6"/>
  <c r="AU118" i="6"/>
  <c r="AN94" i="6"/>
  <c r="AN118" i="6"/>
  <c r="AV23" i="84"/>
  <c r="AV45" i="84" s="1"/>
  <c r="AV46" i="84" s="1"/>
  <c r="BH15" i="86"/>
  <c r="BH22" i="86" s="1"/>
  <c r="BH23" i="86" s="1"/>
  <c r="AQ368" i="7"/>
  <c r="AY94" i="6"/>
  <c r="AY118" i="6"/>
  <c r="U23" i="84"/>
  <c r="U45" i="84" s="1"/>
  <c r="U46" i="84" s="1"/>
  <c r="Y15" i="86"/>
  <c r="BD108" i="15"/>
  <c r="BD110" i="15" s="1"/>
  <c r="BO44" i="7"/>
  <c r="P118" i="6"/>
  <c r="P94" i="6"/>
  <c r="AC94" i="6"/>
  <c r="AC118" i="6"/>
  <c r="BL94" i="6"/>
  <c r="BL118" i="6"/>
  <c r="AT94" i="6"/>
  <c r="AT118" i="6"/>
  <c r="AD94" i="6"/>
  <c r="AD118" i="6"/>
  <c r="BH282" i="6"/>
  <c r="AQ15" i="86"/>
  <c r="AQ22" i="86" s="1"/>
  <c r="AQ23" i="86" s="1"/>
  <c r="AI23" i="84"/>
  <c r="AI45" i="84" s="1"/>
  <c r="AI46" i="84" s="1"/>
  <c r="T23" i="84"/>
  <c r="T45" i="84" s="1"/>
  <c r="T46" i="84" s="1"/>
  <c r="W15" i="86"/>
  <c r="W22" i="86" s="1"/>
  <c r="W23" i="86" s="1"/>
  <c r="AZ15" i="86"/>
  <c r="AZ22" i="86" s="1"/>
  <c r="AZ23" i="86" s="1"/>
  <c r="AP23" i="84"/>
  <c r="AP45" i="84" s="1"/>
  <c r="AP46" i="84" s="1"/>
  <c r="X94" i="6"/>
  <c r="X118" i="6"/>
  <c r="AG23" i="84"/>
  <c r="AG45" i="84" s="1"/>
  <c r="AG46" i="84" s="1"/>
  <c r="AN15" i="86"/>
  <c r="AN22" i="86" s="1"/>
  <c r="AN23" i="86" s="1"/>
  <c r="W94" i="6"/>
  <c r="W118" i="6"/>
  <c r="BZ15" i="86"/>
  <c r="BZ22" i="86" s="1"/>
  <c r="BZ23" i="86" s="1"/>
  <c r="BJ23" i="84"/>
  <c r="BJ45" i="84" s="1"/>
  <c r="BJ46" i="84" s="1"/>
  <c r="AK94" i="6"/>
  <c r="AK118" i="6"/>
  <c r="AE282" i="6"/>
  <c r="CD15" i="86"/>
  <c r="CD22" i="86" s="1"/>
  <c r="CD23" i="86" s="1"/>
  <c r="BM23" i="84"/>
  <c r="BM45" i="84" s="1"/>
  <c r="BM46" i="84" s="1"/>
  <c r="BQ23" i="80"/>
  <c r="BQ27" i="80" s="1"/>
  <c r="BQ28" i="80" s="1"/>
  <c r="BE27" i="80"/>
  <c r="BE28" i="80" s="1"/>
  <c r="AH118" i="6"/>
  <c r="AH94" i="6"/>
  <c r="AY23" i="84"/>
  <c r="AY45" i="84" s="1"/>
  <c r="AY46" i="84" s="1"/>
  <c r="BL15" i="86"/>
  <c r="BL22" i="86" s="1"/>
  <c r="BL23" i="86" s="1"/>
  <c r="AV108" i="15"/>
  <c r="AV110" i="15" s="1"/>
  <c r="BG44" i="7"/>
  <c r="BU15" i="86"/>
  <c r="BU22" i="86" s="1"/>
  <c r="BU23" i="86" s="1"/>
  <c r="BF23" i="84"/>
  <c r="BF45" i="84" s="1"/>
  <c r="BF46" i="84" s="1"/>
  <c r="AO23" i="84"/>
  <c r="AO45" i="84" s="1"/>
  <c r="AO46" i="84" s="1"/>
  <c r="AY15" i="86"/>
  <c r="AY22" i="86" s="1"/>
  <c r="AY23" i="86" s="1"/>
  <c r="AU282" i="6"/>
  <c r="AN282" i="6"/>
  <c r="AY282" i="6"/>
  <c r="U368" i="7"/>
  <c r="P282" i="6"/>
  <c r="AC282" i="6"/>
  <c r="BL282" i="6"/>
  <c r="AT282" i="6"/>
  <c r="V15" i="86"/>
  <c r="V22" i="86" s="1"/>
  <c r="V23" i="86" s="1"/>
  <c r="S23" i="84"/>
  <c r="S45" i="84" s="1"/>
  <c r="S46" i="84" s="1"/>
  <c r="AM15" i="86"/>
  <c r="AM22" i="86" s="1"/>
  <c r="AM23" i="86" s="1"/>
  <c r="AF23" i="84"/>
  <c r="AF45" i="84" s="1"/>
  <c r="AF46" i="84" s="1"/>
  <c r="AD282" i="6"/>
  <c r="BH94" i="6"/>
  <c r="BH118" i="6"/>
  <c r="BT368" i="7"/>
  <c r="BO88" i="6" a="1"/>
  <c r="BO88" i="6" s="1"/>
  <c r="BO94" i="6" s="1"/>
  <c r="BS88" i="6" a="1"/>
  <c r="BS88" i="6" s="1"/>
  <c r="BS94" i="6" s="1"/>
  <c r="BP88" i="6" a="1"/>
  <c r="BP88" i="6" s="1"/>
  <c r="BP94" i="6" s="1"/>
  <c r="BR88" i="6" a="1"/>
  <c r="BR88" i="6" s="1"/>
  <c r="BR94" i="6" s="1"/>
  <c r="BQ88" i="6" a="1"/>
  <c r="BQ88" i="6" s="1"/>
  <c r="BQ94" i="6" s="1"/>
  <c r="G94" i="6"/>
  <c r="G118" i="6"/>
  <c r="V94" i="6"/>
  <c r="V118" i="6"/>
  <c r="AP368" i="7"/>
  <c r="X282" i="6"/>
  <c r="AL15" i="86"/>
  <c r="AE23" i="84"/>
  <c r="AE45" i="84" s="1"/>
  <c r="AE46" i="84" s="1"/>
  <c r="AQ22" i="84"/>
  <c r="AQ23" i="84" s="1"/>
  <c r="AQ45" i="84" s="1"/>
  <c r="AQ46" i="84" s="1"/>
  <c r="W282" i="6"/>
  <c r="AK282" i="6"/>
  <c r="AE94" i="6"/>
  <c r="AE118" i="6"/>
  <c r="U94" i="6"/>
  <c r="U118" i="6"/>
  <c r="Y94" i="6"/>
  <c r="Y118" i="6"/>
  <c r="BF282" i="6"/>
  <c r="AM118" i="6"/>
  <c r="AM94" i="6"/>
  <c r="BC23" i="84"/>
  <c r="BC45" i="84" s="1"/>
  <c r="BC46" i="84" s="1"/>
  <c r="BQ15" i="86"/>
  <c r="BQ22" i="86" s="1"/>
  <c r="BQ23" i="86" s="1"/>
  <c r="R94" i="6"/>
  <c r="R118" i="6"/>
  <c r="AT368" i="7"/>
  <c r="AR94" i="6"/>
  <c r="AR118" i="6"/>
  <c r="L94" i="6"/>
  <c r="L118" i="6"/>
  <c r="BA94" i="6"/>
  <c r="BA118" i="6"/>
  <c r="BN282" i="6"/>
  <c r="Z94" i="6"/>
  <c r="Z118" i="6"/>
  <c r="J94" i="6"/>
  <c r="J118" i="6"/>
  <c r="AP15" i="86"/>
  <c r="AH23" i="84"/>
  <c r="AH45" i="84" s="1"/>
  <c r="AH46" i="84" s="1"/>
  <c r="BP240" i="6" a="1"/>
  <c r="BP240" i="6" s="1"/>
  <c r="BP282" i="6" s="1"/>
  <c r="BQ240" i="6" a="1"/>
  <c r="BQ240" i="6" s="1"/>
  <c r="BQ282" i="6" s="1"/>
  <c r="BR240" i="6" a="1"/>
  <c r="BR240" i="6" s="1"/>
  <c r="BR282" i="6" s="1"/>
  <c r="G282" i="6"/>
  <c r="BS240" i="6" a="1"/>
  <c r="BS240" i="6" s="1"/>
  <c r="BS282" i="6" s="1"/>
  <c r="BO240" i="6" a="1"/>
  <c r="BO240" i="6" s="1"/>
  <c r="BO282" i="6" s="1"/>
  <c r="V282" i="6"/>
  <c r="BK15" i="86"/>
  <c r="AX23" i="84"/>
  <c r="AX45" i="84" s="1"/>
  <c r="AX46" i="84" s="1"/>
  <c r="AS282" i="6"/>
  <c r="BG282" i="6"/>
  <c r="Q282" i="6"/>
  <c r="AN23" i="84"/>
  <c r="AN45" i="84" s="1"/>
  <c r="AN46" i="84" s="1"/>
  <c r="AX15" i="86"/>
  <c r="BB94" i="6"/>
  <c r="BB118" i="6"/>
  <c r="AO94" i="6"/>
  <c r="AO118" i="6"/>
  <c r="BI23" i="84"/>
  <c r="BI45" i="84" s="1"/>
  <c r="BI46" i="84" s="1"/>
  <c r="BY15" i="86"/>
  <c r="BY22" i="86" s="1"/>
  <c r="BY23" i="86" s="1"/>
  <c r="U282" i="6"/>
  <c r="Y282" i="6"/>
  <c r="BF118" i="6"/>
  <c r="BF94" i="6"/>
  <c r="Y368" i="7"/>
  <c r="AM282" i="6"/>
  <c r="CF15" i="86"/>
  <c r="BN23" i="84"/>
  <c r="BN45" i="84" s="1"/>
  <c r="BN46" i="84" s="1"/>
  <c r="BA368" i="7"/>
  <c r="R282" i="6"/>
  <c r="AL94" i="6"/>
  <c r="AL118" i="6"/>
  <c r="AS23" i="84"/>
  <c r="AS45" i="84" s="1"/>
  <c r="AS46" i="84" s="1"/>
  <c r="BD15" i="86"/>
  <c r="BD22" i="86" s="1"/>
  <c r="BD23" i="86" s="1"/>
  <c r="AR368" i="7"/>
  <c r="AI94" i="6"/>
  <c r="AI118" i="6"/>
  <c r="AR282" i="6"/>
  <c r="L282" i="6"/>
  <c r="BA282" i="6"/>
  <c r="BN118" i="6"/>
  <c r="BN94" i="6"/>
  <c r="Z282" i="6"/>
  <c r="S94" i="6"/>
  <c r="S118" i="6"/>
  <c r="AR15" i="86"/>
  <c r="AR22" i="86" s="1"/>
  <c r="AR23" i="86" s="1"/>
  <c r="AJ23" i="84"/>
  <c r="AJ45" i="84" s="1"/>
  <c r="AJ46" i="84" s="1"/>
  <c r="J282" i="6"/>
  <c r="AG368" i="7"/>
  <c r="BA23" i="84"/>
  <c r="BA45" i="84" s="1"/>
  <c r="BA46" i="84" s="1"/>
  <c r="BO15" i="86"/>
  <c r="AV15" i="86"/>
  <c r="AV22" i="86" s="1"/>
  <c r="AV23" i="86" s="1"/>
  <c r="AM23" i="84"/>
  <c r="AM45" i="84" s="1"/>
  <c r="AM46" i="84" s="1"/>
  <c r="BM368" i="7"/>
  <c r="AQ284" i="6"/>
  <c r="BD22" i="84"/>
  <c r="BD23" i="84" s="1"/>
  <c r="BD45" i="84" s="1"/>
  <c r="BD46" i="84" s="1"/>
  <c r="BC15" i="86"/>
  <c r="AR23" i="84"/>
  <c r="AR45" i="84" s="1"/>
  <c r="AR46" i="84" s="1"/>
  <c r="BZ88" i="7" a="1"/>
  <c r="BZ88" i="7" s="1"/>
  <c r="CC88" i="7" a="1"/>
  <c r="CC88" i="7" s="1"/>
  <c r="CD88" i="7" a="1"/>
  <c r="CD88" i="7" s="1"/>
  <c r="CB88" i="7" a="1"/>
  <c r="CB88" i="7" s="1"/>
  <c r="CA88" i="7" a="1"/>
  <c r="CA88" i="7" s="1"/>
  <c r="CE88" i="7" a="1"/>
  <c r="CE88" i="7" s="1"/>
  <c r="R95" i="7"/>
  <c r="R200" i="7" s="1"/>
  <c r="R22" i="84"/>
  <c r="R353" i="7"/>
  <c r="R367" i="7" s="1"/>
  <c r="R23" i="80"/>
  <c r="AM368" i="7"/>
  <c r="BQ368" i="7"/>
  <c r="BB282" i="6"/>
  <c r="BB284" i="6" s="1"/>
  <c r="Z15" i="86"/>
  <c r="Z22" i="86" s="1"/>
  <c r="Z23" i="86" s="1"/>
  <c r="V23" i="84"/>
  <c r="V45" i="84" s="1"/>
  <c r="V46" i="84" s="1"/>
  <c r="AO282" i="6"/>
  <c r="BF368" i="7"/>
  <c r="BW368" i="7"/>
  <c r="AW94" i="6"/>
  <c r="AW118" i="6"/>
  <c r="H94" i="6"/>
  <c r="H118" i="6"/>
  <c r="Y23" i="84"/>
  <c r="Y45" i="84" s="1"/>
  <c r="Y46" i="84" s="1"/>
  <c r="AD15" i="86"/>
  <c r="AD22" i="86" s="1"/>
  <c r="AD23" i="86" s="1"/>
  <c r="AA23" i="84"/>
  <c r="AA45" i="84" s="1"/>
  <c r="AA46" i="84" s="1"/>
  <c r="AG15" i="86"/>
  <c r="AP94" i="6"/>
  <c r="AP118" i="6"/>
  <c r="AL282" i="6"/>
  <c r="AZ94" i="6"/>
  <c r="AZ118" i="6"/>
  <c r="BE94" i="6"/>
  <c r="BE118" i="6"/>
  <c r="BE368" i="7"/>
  <c r="AI282" i="6"/>
  <c r="AK368" i="7"/>
  <c r="S282" i="6"/>
  <c r="CD23" i="80"/>
  <c r="CD27" i="80" s="1"/>
  <c r="CD28" i="80" s="1"/>
  <c r="BR27" i="80"/>
  <c r="BR28" i="80" s="1"/>
  <c r="BK118" i="6"/>
  <c r="BK94" i="6"/>
  <c r="AZ368" i="7"/>
  <c r="AG94" i="6"/>
  <c r="AG118" i="6"/>
  <c r="CH15" i="86"/>
  <c r="CH22" i="86" s="1"/>
  <c r="CH23" i="86" s="1"/>
  <c r="BP23" i="84"/>
  <c r="BP45" i="84" s="1"/>
  <c r="BP46" i="84" s="1"/>
  <c r="AQ108" i="15"/>
  <c r="AQ110" i="15" s="1"/>
  <c r="BB44" i="7"/>
  <c r="BD23" i="80"/>
  <c r="BD27" i="80" s="1"/>
  <c r="BD28" i="80" s="1"/>
  <c r="AR27" i="80"/>
  <c r="AR28" i="80" s="1"/>
  <c r="T94" i="6"/>
  <c r="T118" i="6"/>
  <c r="CB15" i="86"/>
  <c r="BK23" i="84"/>
  <c r="BK45" i="84" s="1"/>
  <c r="BK46" i="84" s="1"/>
  <c r="AU23" i="84"/>
  <c r="AU45" i="84" s="1"/>
  <c r="AU46" i="84" s="1"/>
  <c r="BG15" i="86"/>
  <c r="AS130" i="6"/>
  <c r="AZ23" i="84"/>
  <c r="AZ45" i="84" s="1"/>
  <c r="AZ46" i="84" s="1"/>
  <c r="BM15" i="86"/>
  <c r="BM22" i="86" s="1"/>
  <c r="BM23" i="86" s="1"/>
  <c r="BI15" i="86"/>
  <c r="BI22" i="86" s="1"/>
  <c r="BI23" i="86" s="1"/>
  <c r="AW23" i="84"/>
  <c r="AW45" i="84" s="1"/>
  <c r="AW46" i="84" s="1"/>
  <c r="AA94" i="6"/>
  <c r="AA118" i="6"/>
  <c r="V368" i="7"/>
  <c r="AW282" i="6"/>
  <c r="H282" i="6"/>
  <c r="AP282" i="6"/>
  <c r="BJ282" i="6"/>
  <c r="AZ282" i="6"/>
  <c r="BE282" i="6"/>
  <c r="BE15" i="86"/>
  <c r="BE22" i="86" s="1"/>
  <c r="BE23" i="86" s="1"/>
  <c r="AT23" i="84"/>
  <c r="AT45" i="84" s="1"/>
  <c r="AT46" i="84" s="1"/>
  <c r="BH23" i="84"/>
  <c r="BH45" i="84" s="1"/>
  <c r="BH46" i="84" s="1"/>
  <c r="BX15" i="86"/>
  <c r="N94" i="6"/>
  <c r="N118" i="6"/>
  <c r="X23" i="84"/>
  <c r="X45" i="84" s="1"/>
  <c r="X46" i="84" s="1"/>
  <c r="AC15" i="86"/>
  <c r="CD22" i="84"/>
  <c r="BR23" i="84"/>
  <c r="BR45" i="84" s="1"/>
  <c r="BR46" i="84" s="1"/>
  <c r="AE15" i="86"/>
  <c r="AE22" i="86" s="1"/>
  <c r="AE23" i="86" s="1"/>
  <c r="Z23" i="84"/>
  <c r="Z45" i="84" s="1"/>
  <c r="Z46" i="84" s="1"/>
  <c r="BK282" i="6"/>
  <c r="BO368" i="7"/>
  <c r="BB23" i="84"/>
  <c r="BB45" i="84" s="1"/>
  <c r="BB46" i="84" s="1"/>
  <c r="BP15" i="86"/>
  <c r="BP22" i="86" s="1"/>
  <c r="BP23" i="86" s="1"/>
  <c r="AG282" i="6"/>
  <c r="AH368" i="7"/>
  <c r="M94" i="6"/>
  <c r="M118" i="6"/>
  <c r="AB23" i="84"/>
  <c r="AB45" i="84" s="1"/>
  <c r="AB46" i="84" s="1"/>
  <c r="AH15" i="86"/>
  <c r="AH22" i="86" s="1"/>
  <c r="AH23" i="86" s="1"/>
  <c r="BC94" i="6"/>
  <c r="BC118" i="6"/>
  <c r="AX118" i="6"/>
  <c r="AX94" i="6"/>
  <c r="O118" i="6"/>
  <c r="O94" i="6"/>
  <c r="T282" i="6"/>
  <c r="AV110" i="6" l="1"/>
  <c r="BR284" i="6"/>
  <c r="AX106" i="6"/>
  <c r="AQ134" i="6"/>
  <c r="R284" i="6"/>
  <c r="AM284" i="6"/>
  <c r="AQ110" i="6"/>
  <c r="Q284" i="6"/>
  <c r="AK284" i="6"/>
  <c r="BD110" i="6"/>
  <c r="W284" i="6"/>
  <c r="BL284" i="6"/>
  <c r="X284" i="6"/>
  <c r="BD134" i="6"/>
  <c r="BI284" i="6"/>
  <c r="AV134" i="6"/>
  <c r="L284" i="6"/>
  <c r="X123" i="6"/>
  <c r="X122" i="6"/>
  <c r="Y129" i="6" s="1"/>
  <c r="T123" i="6"/>
  <c r="V130" i="6" s="1"/>
  <c r="T122" i="6"/>
  <c r="U129" i="6" s="1"/>
  <c r="AG123" i="6"/>
  <c r="AI130" i="6" s="1"/>
  <c r="AG122" i="6"/>
  <c r="AH129" i="6" s="1"/>
  <c r="AX130" i="6"/>
  <c r="H123" i="6"/>
  <c r="J130" i="6" s="1"/>
  <c r="H122" i="6"/>
  <c r="I129" i="6" s="1"/>
  <c r="BN99" i="6"/>
  <c r="BN98" i="6"/>
  <c r="AO123" i="6"/>
  <c r="AQ130" i="6" s="1"/>
  <c r="AO122" i="6"/>
  <c r="AP129" i="6" s="1"/>
  <c r="AS284" i="6"/>
  <c r="Z99" i="6"/>
  <c r="AB106" i="6" s="1"/>
  <c r="Z98" i="6"/>
  <c r="AA105" i="6" s="1"/>
  <c r="Y123" i="6"/>
  <c r="AA130" i="6" s="1"/>
  <c r="Y122" i="6"/>
  <c r="Z129" i="6" s="1"/>
  <c r="BH99" i="6"/>
  <c r="BJ106" i="6" s="1"/>
  <c r="BH98" i="6"/>
  <c r="BI105" i="6" s="1"/>
  <c r="AT284" i="6"/>
  <c r="AH99" i="6"/>
  <c r="AJ106" i="6" s="1"/>
  <c r="AH98" i="6"/>
  <c r="AI105" i="6" s="1"/>
  <c r="AK99" i="6"/>
  <c r="AM106" i="6" s="1"/>
  <c r="AK98" i="6"/>
  <c r="AL105" i="6" s="1"/>
  <c r="X99" i="6"/>
  <c r="Z106" i="6" s="1"/>
  <c r="X98" i="6"/>
  <c r="Y105" i="6" s="1"/>
  <c r="G154" i="6"/>
  <c r="G156" i="6" s="1"/>
  <c r="H153" i="6" s="1"/>
  <c r="H156" i="6" s="1"/>
  <c r="I153" i="6" s="1"/>
  <c r="I156" i="6" s="1"/>
  <c r="J153" i="6" s="1"/>
  <c r="J156" i="6" s="1"/>
  <c r="K153" i="6" s="1"/>
  <c r="K156" i="6" s="1"/>
  <c r="L153" i="6" s="1"/>
  <c r="L156" i="6" s="1"/>
  <c r="M153" i="6" s="1"/>
  <c r="M156" i="6" s="1"/>
  <c r="N153" i="6" s="1"/>
  <c r="N156" i="6" s="1"/>
  <c r="O153" i="6" s="1"/>
  <c r="O156" i="6" s="1"/>
  <c r="P153" i="6" s="1"/>
  <c r="P156" i="6" s="1"/>
  <c r="Q153" i="6" s="1"/>
  <c r="Q156" i="6" s="1"/>
  <c r="R153" i="6" s="1"/>
  <c r="R156" i="6" s="1"/>
  <c r="S153" i="6" s="1"/>
  <c r="S156" i="6" s="1"/>
  <c r="T153" i="6" s="1"/>
  <c r="T156" i="6" s="1"/>
  <c r="U153" i="6" s="1"/>
  <c r="U156" i="6" s="1"/>
  <c r="V153" i="6" s="1"/>
  <c r="V156" i="6" s="1"/>
  <c r="W153" i="6" s="1"/>
  <c r="W156" i="6" s="1"/>
  <c r="X153" i="6" s="1"/>
  <c r="X156" i="6" s="1"/>
  <c r="Y153" i="6" s="1"/>
  <c r="Y156" i="6" s="1"/>
  <c r="Z153" i="6" s="1"/>
  <c r="Z156" i="6" s="1"/>
  <c r="AA153" i="6" s="1"/>
  <c r="AA156" i="6" s="1"/>
  <c r="AB153" i="6" s="1"/>
  <c r="AB156" i="6" s="1"/>
  <c r="AC153" i="6" s="1"/>
  <c r="AC156" i="6" s="1"/>
  <c r="AD153" i="6" s="1"/>
  <c r="AD156" i="6" s="1"/>
  <c r="AE153" i="6" s="1"/>
  <c r="AE156" i="6" s="1"/>
  <c r="AF153" i="6" s="1"/>
  <c r="AF156" i="6" s="1"/>
  <c r="AG153" i="6" s="1"/>
  <c r="AG156" i="6" s="1"/>
  <c r="AH153" i="6" s="1"/>
  <c r="AH156" i="6" s="1"/>
  <c r="AI153" i="6" s="1"/>
  <c r="AI156" i="6" s="1"/>
  <c r="AJ153" i="6" s="1"/>
  <c r="AJ156" i="6" s="1"/>
  <c r="AK153" i="6" s="1"/>
  <c r="AK156" i="6" s="1"/>
  <c r="AL153" i="6" s="1"/>
  <c r="AL156" i="6" s="1"/>
  <c r="AM153" i="6" s="1"/>
  <c r="AM156" i="6" s="1"/>
  <c r="AN153" i="6" s="1"/>
  <c r="AN156" i="6" s="1"/>
  <c r="AO153" i="6" s="1"/>
  <c r="AO156" i="6" s="1"/>
  <c r="AP153" i="6" s="1"/>
  <c r="AP156" i="6" s="1"/>
  <c r="AQ153" i="6" s="1"/>
  <c r="AQ156" i="6" s="1"/>
  <c r="AR153" i="6" s="1"/>
  <c r="AR156" i="6" s="1"/>
  <c r="AS153" i="6" s="1"/>
  <c r="AS156" i="6" s="1"/>
  <c r="AT153" i="6" s="1"/>
  <c r="AT156" i="6" s="1"/>
  <c r="AU153" i="6" s="1"/>
  <c r="AU156" i="6" s="1"/>
  <c r="AV153" i="6" s="1"/>
  <c r="AV156" i="6" s="1"/>
  <c r="AW153" i="6" s="1"/>
  <c r="AW156" i="6" s="1"/>
  <c r="AX153" i="6" s="1"/>
  <c r="AX156" i="6" s="1"/>
  <c r="AY153" i="6" s="1"/>
  <c r="AY156" i="6" s="1"/>
  <c r="AZ153" i="6" s="1"/>
  <c r="AZ156" i="6" s="1"/>
  <c r="BA153" i="6" s="1"/>
  <c r="BA156" i="6" s="1"/>
  <c r="BB153" i="6" s="1"/>
  <c r="BB156" i="6" s="1"/>
  <c r="BC153" i="6" s="1"/>
  <c r="BC156" i="6" s="1"/>
  <c r="BD153" i="6" s="1"/>
  <c r="BD156" i="6" s="1"/>
  <c r="BE153" i="6" s="1"/>
  <c r="BE156" i="6" s="1"/>
  <c r="BF153" i="6" s="1"/>
  <c r="BF156" i="6" s="1"/>
  <c r="BG153" i="6" s="1"/>
  <c r="BG156" i="6" s="1"/>
  <c r="BH153" i="6" s="1"/>
  <c r="BH156" i="6" s="1"/>
  <c r="BI153" i="6" s="1"/>
  <c r="BI156" i="6" s="1"/>
  <c r="BJ153" i="6" s="1"/>
  <c r="BJ156" i="6" s="1"/>
  <c r="BK153" i="6" s="1"/>
  <c r="BK156" i="6" s="1"/>
  <c r="BL153" i="6" s="1"/>
  <c r="BL156" i="6" s="1"/>
  <c r="BM153" i="6" s="1"/>
  <c r="BM156" i="6" s="1"/>
  <c r="BN153" i="6" s="1"/>
  <c r="BN156" i="6" s="1"/>
  <c r="BL123" i="6"/>
  <c r="BN130" i="6" s="1"/>
  <c r="BL122" i="6"/>
  <c r="BM129" i="6" s="1"/>
  <c r="AN99" i="6"/>
  <c r="AP106" i="6" s="1"/>
  <c r="AN98" i="6"/>
  <c r="AO105" i="6" s="1"/>
  <c r="I99" i="6"/>
  <c r="K106" i="6" s="1"/>
  <c r="I98" i="6"/>
  <c r="J105" i="6" s="1"/>
  <c r="BI123" i="6"/>
  <c r="BI122" i="6"/>
  <c r="BJ129" i="6" s="1"/>
  <c r="AB99" i="6"/>
  <c r="AD106" i="6" s="1"/>
  <c r="AB98" i="6"/>
  <c r="AC105" i="6" s="1"/>
  <c r="M123" i="6"/>
  <c r="O130" i="6" s="1"/>
  <c r="M122" i="6"/>
  <c r="N129" i="6" s="1"/>
  <c r="BN123" i="6"/>
  <c r="BN122" i="6"/>
  <c r="AO99" i="6"/>
  <c r="AO98" i="6"/>
  <c r="AP105" i="6" s="1"/>
  <c r="R123" i="6"/>
  <c r="T130" i="6" s="1"/>
  <c r="R122" i="6"/>
  <c r="S129" i="6" s="1"/>
  <c r="Y99" i="6"/>
  <c r="AA106" i="6" s="1"/>
  <c r="Y98" i="6"/>
  <c r="Z105" i="6" s="1"/>
  <c r="AH123" i="6"/>
  <c r="AJ130" i="6" s="1"/>
  <c r="AH122" i="6"/>
  <c r="AI129" i="6" s="1"/>
  <c r="BL99" i="6"/>
  <c r="BN106" i="6" s="1"/>
  <c r="BL98" i="6"/>
  <c r="BM105" i="6" s="1"/>
  <c r="AU123" i="6"/>
  <c r="AW130" i="6" s="1"/>
  <c r="AW135" i="6" s="1"/>
  <c r="AU122" i="6"/>
  <c r="AV129" i="6" s="1"/>
  <c r="I123" i="6"/>
  <c r="K130" i="6" s="1"/>
  <c r="I122" i="6"/>
  <c r="J129" i="6" s="1"/>
  <c r="BI99" i="6"/>
  <c r="BI98" i="6"/>
  <c r="BJ105" i="6" s="1"/>
  <c r="Q123" i="6"/>
  <c r="S130" i="6" s="1"/>
  <c r="Q122" i="6"/>
  <c r="R129" i="6" s="1"/>
  <c r="AB123" i="6"/>
  <c r="AD130" i="6" s="1"/>
  <c r="AB122" i="6"/>
  <c r="AC129" i="6" s="1"/>
  <c r="AX99" i="6"/>
  <c r="AZ106" i="6" s="1"/>
  <c r="AX98" i="6"/>
  <c r="AY105" i="6" s="1"/>
  <c r="T99" i="6"/>
  <c r="V106" i="6" s="1"/>
  <c r="T98" i="6"/>
  <c r="U105" i="6" s="1"/>
  <c r="AG99" i="6"/>
  <c r="AI106" i="6" s="1"/>
  <c r="AG98" i="6"/>
  <c r="AH105" i="6" s="1"/>
  <c r="H99" i="6"/>
  <c r="J106" i="6" s="1"/>
  <c r="H98" i="6"/>
  <c r="I105" i="6" s="1"/>
  <c r="AX123" i="6"/>
  <c r="AZ130" i="6" s="1"/>
  <c r="AX122" i="6"/>
  <c r="AY129" i="6" s="1"/>
  <c r="AP123" i="6"/>
  <c r="AR130" i="6" s="1"/>
  <c r="AR135" i="6" s="1"/>
  <c r="AP122" i="6"/>
  <c r="AQ129" i="6" s="1"/>
  <c r="AW123" i="6"/>
  <c r="AY130" i="6" s="1"/>
  <c r="AW122" i="6"/>
  <c r="AX129" i="6" s="1"/>
  <c r="AL123" i="6"/>
  <c r="AL122" i="6"/>
  <c r="AM129" i="6" s="1"/>
  <c r="BF99" i="6"/>
  <c r="BH106" i="6" s="1"/>
  <c r="BF98" i="6"/>
  <c r="BG105" i="6" s="1"/>
  <c r="BB123" i="6"/>
  <c r="BB122" i="6"/>
  <c r="BC129" i="6" s="1"/>
  <c r="BA123" i="6"/>
  <c r="BC130" i="6" s="1"/>
  <c r="BA122" i="6"/>
  <c r="BB129" i="6" s="1"/>
  <c r="R99" i="6"/>
  <c r="T106" i="6" s="1"/>
  <c r="R98" i="6"/>
  <c r="S105" i="6" s="1"/>
  <c r="U123" i="6"/>
  <c r="W130" i="6" s="1"/>
  <c r="U122" i="6"/>
  <c r="V129" i="6" s="1"/>
  <c r="AD123" i="6"/>
  <c r="AF130" i="6" s="1"/>
  <c r="AD122" i="6"/>
  <c r="AE129" i="6" s="1"/>
  <c r="AC123" i="6"/>
  <c r="AE130" i="6" s="1"/>
  <c r="AC122" i="6"/>
  <c r="AD129" i="6" s="1"/>
  <c r="AY123" i="6"/>
  <c r="AY122" i="6"/>
  <c r="AZ129" i="6" s="1"/>
  <c r="AU99" i="6"/>
  <c r="AW106" i="6" s="1"/>
  <c r="AW111" i="6" s="1"/>
  <c r="BK98" i="80" s="1"/>
  <c r="AU98" i="6"/>
  <c r="AV105" i="6" s="1"/>
  <c r="BJ99" i="6"/>
  <c r="BL106" i="6" s="1"/>
  <c r="BJ98" i="6"/>
  <c r="BK105" i="6" s="1"/>
  <c r="Q99" i="6"/>
  <c r="S106" i="6" s="1"/>
  <c r="Q98" i="6"/>
  <c r="R105" i="6" s="1"/>
  <c r="AN123" i="6"/>
  <c r="AP130" i="6" s="1"/>
  <c r="AN122" i="6"/>
  <c r="AO129" i="6" s="1"/>
  <c r="AF99" i="6"/>
  <c r="AH106" i="6" s="1"/>
  <c r="AF98" i="6"/>
  <c r="AG105" i="6" s="1"/>
  <c r="M99" i="6"/>
  <c r="O106" i="6" s="1"/>
  <c r="M98" i="6"/>
  <c r="N105" i="6" s="1"/>
  <c r="BC123" i="6"/>
  <c r="BE130" i="6" s="1"/>
  <c r="BE135" i="6" s="1"/>
  <c r="BC122" i="6"/>
  <c r="BD129" i="6" s="1"/>
  <c r="BK99" i="6"/>
  <c r="BM106" i="6" s="1"/>
  <c r="BK98" i="6"/>
  <c r="BL105" i="6" s="1"/>
  <c r="BE123" i="6"/>
  <c r="BG130" i="6" s="1"/>
  <c r="BE122" i="6"/>
  <c r="BF129" i="6" s="1"/>
  <c r="BF135" i="6" s="1"/>
  <c r="AP99" i="6"/>
  <c r="AR106" i="6" s="1"/>
  <c r="AR111" i="6" s="1"/>
  <c r="BF98" i="80" s="1"/>
  <c r="AP98" i="6"/>
  <c r="AQ105" i="6" s="1"/>
  <c r="AW99" i="6"/>
  <c r="AY106" i="6" s="1"/>
  <c r="AW98" i="6"/>
  <c r="AX105" i="6" s="1"/>
  <c r="AX111" i="6" s="1"/>
  <c r="BL98" i="80" s="1"/>
  <c r="AL99" i="6"/>
  <c r="AN106" i="6" s="1"/>
  <c r="AL98" i="6"/>
  <c r="AM105" i="6" s="1"/>
  <c r="BF123" i="6"/>
  <c r="BH130" i="6" s="1"/>
  <c r="BF122" i="6"/>
  <c r="BG129" i="6" s="1"/>
  <c r="BB99" i="6"/>
  <c r="BD106" i="6" s="1"/>
  <c r="BB98" i="6"/>
  <c r="BC105" i="6" s="1"/>
  <c r="BA99" i="6"/>
  <c r="BC106" i="6" s="1"/>
  <c r="BA98" i="6"/>
  <c r="BB105" i="6" s="1"/>
  <c r="U99" i="6"/>
  <c r="W106" i="6" s="1"/>
  <c r="U98" i="6"/>
  <c r="V105" i="6" s="1"/>
  <c r="W123" i="6"/>
  <c r="Y130" i="6" s="1"/>
  <c r="Y135" i="6" s="1"/>
  <c r="W122" i="6"/>
  <c r="X129" i="6" s="1"/>
  <c r="AD99" i="6"/>
  <c r="AF106" i="6" s="1"/>
  <c r="AD98" i="6"/>
  <c r="AE105" i="6" s="1"/>
  <c r="AC99" i="6"/>
  <c r="AE106" i="6" s="1"/>
  <c r="AC98" i="6"/>
  <c r="AD105" i="6" s="1"/>
  <c r="AY99" i="6"/>
  <c r="BA106" i="6" s="1"/>
  <c r="AY98" i="6"/>
  <c r="AZ105" i="6" s="1"/>
  <c r="BJ123" i="6"/>
  <c r="BL130" i="6" s="1"/>
  <c r="BJ122" i="6"/>
  <c r="BK129" i="6" s="1"/>
  <c r="Z123" i="6"/>
  <c r="AB130" i="6" s="1"/>
  <c r="Z122" i="6"/>
  <c r="AA129" i="6" s="1"/>
  <c r="J123" i="6"/>
  <c r="L130" i="6" s="1"/>
  <c r="J122" i="6"/>
  <c r="K129" i="6" s="1"/>
  <c r="L123" i="6"/>
  <c r="N130" i="6" s="1"/>
  <c r="L122" i="6"/>
  <c r="M129" i="6" s="1"/>
  <c r="AE123" i="6"/>
  <c r="AG130" i="6" s="1"/>
  <c r="AE122" i="6"/>
  <c r="AF129" i="6" s="1"/>
  <c r="W99" i="6"/>
  <c r="Y106" i="6" s="1"/>
  <c r="W98" i="6"/>
  <c r="X105" i="6" s="1"/>
  <c r="P99" i="6"/>
  <c r="R106" i="6" s="1"/>
  <c r="P98" i="6"/>
  <c r="Q105" i="6" s="1"/>
  <c r="BG123" i="6"/>
  <c r="BI130" i="6" s="1"/>
  <c r="BG122" i="6"/>
  <c r="BH129" i="6" s="1"/>
  <c r="BM99" i="6"/>
  <c r="BM98" i="6"/>
  <c r="BN105" i="6" s="1"/>
  <c r="AJ123" i="6"/>
  <c r="AL130" i="6" s="1"/>
  <c r="AJ122" i="6"/>
  <c r="AK129" i="6" s="1"/>
  <c r="BH123" i="6"/>
  <c r="BJ130" i="6" s="1"/>
  <c r="BH122" i="6"/>
  <c r="BI129" i="6" s="1"/>
  <c r="AS99" i="6"/>
  <c r="AU106" i="6" s="1"/>
  <c r="AS98" i="6"/>
  <c r="AT105" i="6" s="1"/>
  <c r="K99" i="6"/>
  <c r="M106" i="6" s="1"/>
  <c r="K98" i="6"/>
  <c r="L105" i="6" s="1"/>
  <c r="BC99" i="6"/>
  <c r="BE106" i="6" s="1"/>
  <c r="BE111" i="6" s="1"/>
  <c r="BT98" i="80" s="1"/>
  <c r="BC98" i="6"/>
  <c r="BD105" i="6" s="1"/>
  <c r="AA123" i="6"/>
  <c r="AC130" i="6" s="1"/>
  <c r="AA122" i="6"/>
  <c r="AB129" i="6" s="1"/>
  <c r="BK123" i="6"/>
  <c r="BM130" i="6" s="1"/>
  <c r="BK122" i="6"/>
  <c r="BL129" i="6" s="1"/>
  <c r="BE99" i="6"/>
  <c r="BG106" i="6" s="1"/>
  <c r="BE98" i="6"/>
  <c r="BF105" i="6" s="1"/>
  <c r="BF111" i="6" s="1"/>
  <c r="BU98" i="80" s="1"/>
  <c r="N123" i="6"/>
  <c r="P130" i="6" s="1"/>
  <c r="N122" i="6"/>
  <c r="O129" i="6" s="1"/>
  <c r="AA99" i="6"/>
  <c r="AC106" i="6" s="1"/>
  <c r="AA98" i="6"/>
  <c r="AB105" i="6" s="1"/>
  <c r="AZ123" i="6"/>
  <c r="BB130" i="6" s="1"/>
  <c r="AZ122" i="6"/>
  <c r="BA129" i="6" s="1"/>
  <c r="J99" i="6"/>
  <c r="L106" i="6" s="1"/>
  <c r="J98" i="6"/>
  <c r="K105" i="6" s="1"/>
  <c r="L99" i="6"/>
  <c r="N106" i="6" s="1"/>
  <c r="L98" i="6"/>
  <c r="M105" i="6" s="1"/>
  <c r="AM99" i="6"/>
  <c r="AM98" i="6"/>
  <c r="AN105" i="6" s="1"/>
  <c r="AE99" i="6"/>
  <c r="AG106" i="6" s="1"/>
  <c r="AE98" i="6"/>
  <c r="AF105" i="6" s="1"/>
  <c r="V123" i="6"/>
  <c r="X130" i="6" s="1"/>
  <c r="V122" i="6"/>
  <c r="W129" i="6" s="1"/>
  <c r="P123" i="6"/>
  <c r="R130" i="6" s="1"/>
  <c r="P122" i="6"/>
  <c r="Q129" i="6" s="1"/>
  <c r="BG99" i="6"/>
  <c r="BI106" i="6" s="1"/>
  <c r="BG98" i="6"/>
  <c r="BH105" i="6" s="1"/>
  <c r="BM123" i="6"/>
  <c r="BM122" i="6"/>
  <c r="BN129" i="6" s="1"/>
  <c r="AJ99" i="6"/>
  <c r="AL106" i="6" s="1"/>
  <c r="AJ98" i="6"/>
  <c r="AK105" i="6" s="1"/>
  <c r="O99" i="6"/>
  <c r="Q106" i="6" s="1"/>
  <c r="O98" i="6"/>
  <c r="P105" i="6" s="1"/>
  <c r="AR99" i="6"/>
  <c r="AR98" i="6"/>
  <c r="AS105" i="6" s="1"/>
  <c r="AS111" i="6" s="1"/>
  <c r="BG98" i="80" s="1"/>
  <c r="AK123" i="6"/>
  <c r="AK122" i="6"/>
  <c r="AL129" i="6" s="1"/>
  <c r="AT99" i="6"/>
  <c r="AV106" i="6" s="1"/>
  <c r="AT98" i="6"/>
  <c r="AU105" i="6" s="1"/>
  <c r="O123" i="6"/>
  <c r="Q130" i="6" s="1"/>
  <c r="O122" i="6"/>
  <c r="P129" i="6" s="1"/>
  <c r="S123" i="6"/>
  <c r="U130" i="6" s="1"/>
  <c r="S122" i="6"/>
  <c r="T129" i="6" s="1"/>
  <c r="AI123" i="6"/>
  <c r="AK130" i="6" s="1"/>
  <c r="AI122" i="6"/>
  <c r="AJ129" i="6" s="1"/>
  <c r="N99" i="6"/>
  <c r="P106" i="6" s="1"/>
  <c r="N98" i="6"/>
  <c r="O105" i="6" s="1"/>
  <c r="AZ99" i="6"/>
  <c r="BB106" i="6" s="1"/>
  <c r="AZ98" i="6"/>
  <c r="BA105" i="6" s="1"/>
  <c r="S99" i="6"/>
  <c r="U106" i="6" s="1"/>
  <c r="S98" i="6"/>
  <c r="T105" i="6" s="1"/>
  <c r="AI99" i="6"/>
  <c r="AK106" i="6" s="1"/>
  <c r="AI98" i="6"/>
  <c r="AJ105" i="6" s="1"/>
  <c r="AR123" i="6"/>
  <c r="AT130" i="6" s="1"/>
  <c r="AR122" i="6"/>
  <c r="AS129" i="6" s="1"/>
  <c r="AS135" i="6" s="1"/>
  <c r="AM123" i="6"/>
  <c r="AO130" i="6" s="1"/>
  <c r="AM122" i="6"/>
  <c r="AN129" i="6" s="1"/>
  <c r="V99" i="6"/>
  <c r="X106" i="6" s="1"/>
  <c r="V98" i="6"/>
  <c r="W105" i="6" s="1"/>
  <c r="AT123" i="6"/>
  <c r="AV130" i="6" s="1"/>
  <c r="AT122" i="6"/>
  <c r="AU129" i="6" s="1"/>
  <c r="AS123" i="6"/>
  <c r="AU130" i="6" s="1"/>
  <c r="AS122" i="6"/>
  <c r="AT129" i="6" s="1"/>
  <c r="AF123" i="6"/>
  <c r="AH130" i="6" s="1"/>
  <c r="AF122" i="6"/>
  <c r="AG129" i="6" s="1"/>
  <c r="K123" i="6"/>
  <c r="M130" i="6" s="1"/>
  <c r="K122" i="6"/>
  <c r="L129" i="6" s="1"/>
  <c r="G123" i="6"/>
  <c r="I130" i="6" s="1"/>
  <c r="G122" i="6"/>
  <c r="H129" i="6" s="1"/>
  <c r="H135" i="6" s="1"/>
  <c r="G99" i="6"/>
  <c r="I106" i="6" s="1"/>
  <c r="G98" i="6"/>
  <c r="H105" i="6" s="1"/>
  <c r="H111" i="6" s="1"/>
  <c r="S98" i="80" s="1"/>
  <c r="AN284" i="6"/>
  <c r="AZ284" i="6"/>
  <c r="J284" i="6"/>
  <c r="G284" i="6"/>
  <c r="U284" i="6"/>
  <c r="AI284" i="6"/>
  <c r="AY284" i="6"/>
  <c r="AC284" i="6"/>
  <c r="K284" i="6"/>
  <c r="BO284" i="6"/>
  <c r="AL284" i="6"/>
  <c r="AD284" i="6"/>
  <c r="BQ284" i="6"/>
  <c r="BJ284" i="6"/>
  <c r="BG284" i="6"/>
  <c r="AB284" i="6"/>
  <c r="BE284" i="6"/>
  <c r="AP284" i="6"/>
  <c r="P284" i="6"/>
  <c r="AW284" i="6"/>
  <c r="Y284" i="6"/>
  <c r="BF284" i="6"/>
  <c r="V284" i="6"/>
  <c r="BP284" i="6"/>
  <c r="Z284" i="6"/>
  <c r="AR284" i="6"/>
  <c r="S284" i="6"/>
  <c r="AU284" i="6"/>
  <c r="BS284" i="6"/>
  <c r="AJ284" i="6"/>
  <c r="H284" i="6"/>
  <c r="BK284" i="6"/>
  <c r="R368" i="7"/>
  <c r="AO284" i="6"/>
  <c r="BA284" i="6"/>
  <c r="CC95" i="7"/>
  <c r="CC200" i="7" s="1"/>
  <c r="CC353" i="7"/>
  <c r="CC367" i="7" s="1"/>
  <c r="AS108" i="15"/>
  <c r="AS110" i="15" s="1"/>
  <c r="BD44" i="7"/>
  <c r="AL22" i="86"/>
  <c r="AL23" i="86" s="1"/>
  <c r="AO15" i="86"/>
  <c r="AH284" i="6"/>
  <c r="BI108" i="15"/>
  <c r="BI110" i="15" s="1"/>
  <c r="BT44" i="7"/>
  <c r="AJ108" i="15"/>
  <c r="AJ110" i="15" s="1"/>
  <c r="AU44" i="7"/>
  <c r="BC108" i="15"/>
  <c r="BC110" i="15" s="1"/>
  <c r="BN44" i="7"/>
  <c r="AF108" i="15"/>
  <c r="AF110" i="15" s="1"/>
  <c r="AQ44" i="7"/>
  <c r="BZ95" i="7"/>
  <c r="BZ200" i="7" s="1"/>
  <c r="BZ353" i="7"/>
  <c r="BZ367" i="7" s="1"/>
  <c r="BA108" i="15"/>
  <c r="BA110" i="15" s="1"/>
  <c r="BL44" i="7"/>
  <c r="CF22" i="86"/>
  <c r="CF23" i="86" s="1"/>
  <c r="CI15" i="86"/>
  <c r="CI22" i="86" s="1"/>
  <c r="CI23" i="86" s="1"/>
  <c r="BA15" i="86"/>
  <c r="BA22" i="86" s="1"/>
  <c r="BA23" i="86" s="1"/>
  <c r="AX22" i="86"/>
  <c r="AX23" i="86" s="1"/>
  <c r="X108" i="15"/>
  <c r="X110" i="15" s="1"/>
  <c r="AI44" i="7"/>
  <c r="AD108" i="15"/>
  <c r="AD110" i="15" s="1"/>
  <c r="AO44" i="7"/>
  <c r="AT108" i="15"/>
  <c r="AT110" i="15" s="1"/>
  <c r="BE44" i="7"/>
  <c r="AY108" i="15"/>
  <c r="AY110" i="15" s="1"/>
  <c r="BJ44" i="7"/>
  <c r="BH284" i="6"/>
  <c r="AB15" i="86"/>
  <c r="AB22" i="86" s="1"/>
  <c r="AB23" i="86" s="1"/>
  <c r="Y22" i="86"/>
  <c r="Y23" i="86" s="1"/>
  <c r="AH108" i="15"/>
  <c r="AH110" i="15" s="1"/>
  <c r="AS44" i="7"/>
  <c r="M284" i="6"/>
  <c r="N284" i="6"/>
  <c r="BX22" i="86"/>
  <c r="BX23" i="86" s="1"/>
  <c r="CA15" i="86"/>
  <c r="CA22" i="86" s="1"/>
  <c r="CA23" i="86" s="1"/>
  <c r="AD23" i="80"/>
  <c r="AD27" i="80" s="1"/>
  <c r="AD28" i="80" s="1"/>
  <c r="R27" i="80"/>
  <c r="R28" i="80" s="1"/>
  <c r="BJ108" i="15"/>
  <c r="BJ110" i="15" s="1"/>
  <c r="BU44" i="7"/>
  <c r="AL108" i="15"/>
  <c r="AL110" i="15" s="1"/>
  <c r="AW44" i="7"/>
  <c r="AO108" i="15"/>
  <c r="AO110" i="15" s="1"/>
  <c r="AZ44" i="7"/>
  <c r="AG108" i="15"/>
  <c r="AG110" i="15" s="1"/>
  <c r="AR44" i="7"/>
  <c r="AI108" i="15"/>
  <c r="AI110" i="15" s="1"/>
  <c r="AT44" i="7"/>
  <c r="AD22" i="84"/>
  <c r="AD23" i="84" s="1"/>
  <c r="AD45" i="84" s="1"/>
  <c r="AD46" i="84" s="1"/>
  <c r="R23" i="84"/>
  <c r="R45" i="84" s="1"/>
  <c r="R46" i="84" s="1"/>
  <c r="U15" i="86"/>
  <c r="U108" i="15"/>
  <c r="U110" i="15" s="1"/>
  <c r="AF44" i="7"/>
  <c r="BN15" i="86"/>
  <c r="BN22" i="86" s="1"/>
  <c r="BN23" i="86" s="1"/>
  <c r="BK22" i="86"/>
  <c r="BK23" i="86" s="1"/>
  <c r="BH108" i="15"/>
  <c r="BH110" i="15" s="1"/>
  <c r="BS44" i="7"/>
  <c r="M108" i="15"/>
  <c r="M110" i="15" s="1"/>
  <c r="X44" i="7"/>
  <c r="N108" i="15"/>
  <c r="N110" i="15" s="1"/>
  <c r="Y44" i="7"/>
  <c r="AG284" i="6"/>
  <c r="AW108" i="15"/>
  <c r="AW110" i="15" s="1"/>
  <c r="BH44" i="7"/>
  <c r="BJ15" i="86"/>
  <c r="BJ22" i="86" s="1"/>
  <c r="BJ23" i="86" s="1"/>
  <c r="BG22" i="86"/>
  <c r="BG23" i="86" s="1"/>
  <c r="BE12" i="84"/>
  <c r="BE12" i="80"/>
  <c r="BB67" i="7"/>
  <c r="BR15" i="86"/>
  <c r="BR22" i="86" s="1"/>
  <c r="BR23" i="86" s="1"/>
  <c r="BO22" i="86"/>
  <c r="BO23" i="86" s="1"/>
  <c r="L108" i="15"/>
  <c r="L110" i="15" s="1"/>
  <c r="W44" i="7"/>
  <c r="AM108" i="15"/>
  <c r="AM110" i="15" s="1"/>
  <c r="AX44" i="7"/>
  <c r="BN284" i="6"/>
  <c r="BF108" i="15"/>
  <c r="BF110" i="15" s="1"/>
  <c r="BQ44" i="7"/>
  <c r="AK108" i="15"/>
  <c r="AK110" i="15" s="1"/>
  <c r="AV44" i="7"/>
  <c r="BL108" i="15"/>
  <c r="BL110" i="15" s="1"/>
  <c r="BW44" i="7"/>
  <c r="BG67" i="7"/>
  <c r="BJ12" i="80"/>
  <c r="BJ14" i="80" s="1"/>
  <c r="BJ12" i="84"/>
  <c r="BJ14" i="84" s="1"/>
  <c r="BT22" i="86"/>
  <c r="BT23" i="86" s="1"/>
  <c r="BW15" i="86"/>
  <c r="O284" i="6"/>
  <c r="BM284" i="6"/>
  <c r="CD23" i="84"/>
  <c r="CD45" i="84" s="1"/>
  <c r="CD46" i="84" s="1"/>
  <c r="CK15" i="86"/>
  <c r="CK22" i="86" s="1"/>
  <c r="CK23" i="86" s="1"/>
  <c r="AC22" i="86"/>
  <c r="AC23" i="86" s="1"/>
  <c r="AF15" i="86"/>
  <c r="AF22" i="86" s="1"/>
  <c r="AF23" i="86" s="1"/>
  <c r="CE95" i="7"/>
  <c r="CE200" i="7" s="1"/>
  <c r="CE353" i="7"/>
  <c r="CE367" i="7" s="1"/>
  <c r="Q108" i="15"/>
  <c r="Q110" i="15" s="1"/>
  <c r="AB44" i="7"/>
  <c r="V108" i="15"/>
  <c r="V110" i="15" s="1"/>
  <c r="AG44" i="7"/>
  <c r="BN108" i="15"/>
  <c r="BN110" i="15" s="1"/>
  <c r="BY44" i="7"/>
  <c r="AC108" i="15"/>
  <c r="AC110" i="15" s="1"/>
  <c r="AN44" i="7"/>
  <c r="AN108" i="15"/>
  <c r="AN110" i="15" s="1"/>
  <c r="AY44" i="7"/>
  <c r="AW15" i="86"/>
  <c r="AW22" i="86" s="1"/>
  <c r="AW23" i="86" s="1"/>
  <c r="AT22" i="86"/>
  <c r="AT23" i="86" s="1"/>
  <c r="AB108" i="15"/>
  <c r="AB110" i="15" s="1"/>
  <c r="AM44" i="7"/>
  <c r="O108" i="15"/>
  <c r="O110" i="15" s="1"/>
  <c r="Z44" i="7"/>
  <c r="BM108" i="15"/>
  <c r="BM110" i="15" s="1"/>
  <c r="BX44" i="7"/>
  <c r="T284" i="6"/>
  <c r="T108" i="15"/>
  <c r="T110" i="15" s="1"/>
  <c r="AE44" i="7"/>
  <c r="BE108" i="15"/>
  <c r="BE110" i="15" s="1"/>
  <c r="BP44" i="7"/>
  <c r="AP108" i="15"/>
  <c r="AP110" i="15" s="1"/>
  <c r="BA44" i="7"/>
  <c r="BB108" i="15"/>
  <c r="BB110" i="15" s="1"/>
  <c r="BM44" i="7"/>
  <c r="CA95" i="7"/>
  <c r="CA200" i="7" s="1"/>
  <c r="CA353" i="7"/>
  <c r="CA367" i="7" s="1"/>
  <c r="BF15" i="86"/>
  <c r="BC22" i="86"/>
  <c r="BC23" i="86" s="1"/>
  <c r="Z108" i="15"/>
  <c r="Z110" i="15" s="1"/>
  <c r="AK44" i="7"/>
  <c r="AR108" i="15"/>
  <c r="AR110" i="15" s="1"/>
  <c r="BC44" i="7"/>
  <c r="G108" i="15"/>
  <c r="G110" i="15" s="1"/>
  <c r="BR107" i="15" a="1"/>
  <c r="BR107" i="15" s="1"/>
  <c r="BR108" i="15" s="1"/>
  <c r="BR110" i="15" s="1"/>
  <c r="BS107" i="15" a="1"/>
  <c r="BS107" i="15" s="1"/>
  <c r="BS108" i="15" s="1"/>
  <c r="BS110" i="15" s="1"/>
  <c r="BP107" i="15" a="1"/>
  <c r="BP107" i="15" s="1"/>
  <c r="BP108" i="15" s="1"/>
  <c r="BP110" i="15" s="1"/>
  <c r="BO107" i="15" a="1"/>
  <c r="BO107" i="15" s="1"/>
  <c r="BO108" i="15" s="1"/>
  <c r="BO110" i="15" s="1"/>
  <c r="BQ107" i="15" a="1"/>
  <c r="BQ107" i="15" s="1"/>
  <c r="BQ108" i="15" s="1"/>
  <c r="BQ110" i="15" s="1"/>
  <c r="AS15" i="86"/>
  <c r="AS22" i="86" s="1"/>
  <c r="AS23" i="86" s="1"/>
  <c r="AP22" i="86"/>
  <c r="AP23" i="86" s="1"/>
  <c r="W108" i="15"/>
  <c r="W110" i="15" s="1"/>
  <c r="AH44" i="7"/>
  <c r="AU108" i="15"/>
  <c r="AU110" i="15" s="1"/>
  <c r="BF44" i="7"/>
  <c r="AE108" i="15"/>
  <c r="AE110" i="15" s="1"/>
  <c r="AP44" i="7"/>
  <c r="I284" i="6"/>
  <c r="AX284" i="6"/>
  <c r="BK108" i="15"/>
  <c r="BK110" i="15" s="1"/>
  <c r="BV44" i="7"/>
  <c r="CB22" i="86"/>
  <c r="CB23" i="86" s="1"/>
  <c r="CE15" i="86"/>
  <c r="CE22" i="86" s="1"/>
  <c r="CE23" i="86" s="1"/>
  <c r="AJ15" i="86"/>
  <c r="AJ22" i="86" s="1"/>
  <c r="AJ23" i="86" s="1"/>
  <c r="AG22" i="86"/>
  <c r="AG23" i="86" s="1"/>
  <c r="CB353" i="7"/>
  <c r="CB367" i="7" s="1"/>
  <c r="CB95" i="7"/>
  <c r="CB200" i="7" s="1"/>
  <c r="R108" i="15"/>
  <c r="R110" i="15" s="1"/>
  <c r="AC44" i="7"/>
  <c r="AQ106" i="6"/>
  <c r="BG108" i="15"/>
  <c r="BG110" i="15" s="1"/>
  <c r="BR44" i="7"/>
  <c r="AE284" i="6"/>
  <c r="K108" i="15"/>
  <c r="K110" i="15" s="1"/>
  <c r="V44" i="7"/>
  <c r="I108" i="15"/>
  <c r="I110" i="15" s="1"/>
  <c r="T44" i="7"/>
  <c r="AX108" i="15"/>
  <c r="AX110" i="15" s="1"/>
  <c r="BI44" i="7"/>
  <c r="AA284" i="6"/>
  <c r="AZ108" i="15"/>
  <c r="AZ110" i="15" s="1"/>
  <c r="BK44" i="7"/>
  <c r="H108" i="15"/>
  <c r="H110" i="15" s="1"/>
  <c r="S44" i="7"/>
  <c r="S108" i="15"/>
  <c r="S110" i="15" s="1"/>
  <c r="AD44" i="7"/>
  <c r="CD353" i="7"/>
  <c r="CD367" i="7" s="1"/>
  <c r="CD95" i="7"/>
  <c r="CD200" i="7" s="1"/>
  <c r="J108" i="15"/>
  <c r="J110" i="15" s="1"/>
  <c r="U44" i="7"/>
  <c r="Y108" i="15"/>
  <c r="Y110" i="15" s="1"/>
  <c r="AJ44" i="7"/>
  <c r="P108" i="15"/>
  <c r="P110" i="15" s="1"/>
  <c r="AA44" i="7"/>
  <c r="AM130" i="6"/>
  <c r="BO67" i="7"/>
  <c r="BS12" i="84"/>
  <c r="BS14" i="84" s="1"/>
  <c r="BS12" i="80"/>
  <c r="BS14" i="80" s="1"/>
  <c r="BK130" i="6"/>
  <c r="BC284" i="6"/>
  <c r="AF284" i="6"/>
  <c r="AA108" i="15"/>
  <c r="AA110" i="15" s="1"/>
  <c r="AL44" i="7"/>
  <c r="U135" i="6" l="1"/>
  <c r="U111" i="6"/>
  <c r="AG98" i="80" s="1"/>
  <c r="BI111" i="6"/>
  <c r="BX98" i="80" s="1"/>
  <c r="J111" i="6"/>
  <c r="U98" i="80" s="1"/>
  <c r="BC135" i="6"/>
  <c r="BB134" i="6"/>
  <c r="BI110" i="6"/>
  <c r="AH111" i="6"/>
  <c r="AU98" i="80" s="1"/>
  <c r="BI135" i="6"/>
  <c r="X134" i="6"/>
  <c r="BD130" i="6"/>
  <c r="BD135" i="6" s="1"/>
  <c r="AT134" i="6"/>
  <c r="AZ134" i="6"/>
  <c r="AU135" i="6"/>
  <c r="AE110" i="6"/>
  <c r="AI134" i="6"/>
  <c r="AS110" i="6"/>
  <c r="M135" i="6"/>
  <c r="U134" i="6"/>
  <c r="Y134" i="6"/>
  <c r="AD134" i="6"/>
  <c r="AF110" i="6"/>
  <c r="AV111" i="6"/>
  <c r="BJ98" i="80" s="1"/>
  <c r="X135" i="6"/>
  <c r="BG111" i="6"/>
  <c r="BV98" i="80" s="1"/>
  <c r="AL111" i="6"/>
  <c r="AY98" i="80" s="1"/>
  <c r="AF111" i="6"/>
  <c r="AS98" i="80" s="1"/>
  <c r="AB135" i="6"/>
  <c r="AF135" i="6"/>
  <c r="AJ135" i="6"/>
  <c r="K111" i="6"/>
  <c r="V98" i="80" s="1"/>
  <c r="J135" i="6"/>
  <c r="BL135" i="6"/>
  <c r="BH135" i="6"/>
  <c r="AP111" i="6"/>
  <c r="BC98" i="80" s="1"/>
  <c r="AR110" i="6"/>
  <c r="AM110" i="6"/>
  <c r="BJ135" i="6"/>
  <c r="R111" i="6"/>
  <c r="AC98" i="80" s="1"/>
  <c r="BB110" i="6"/>
  <c r="Z130" i="6"/>
  <c r="Z135" i="6" s="1"/>
  <c r="BK135" i="6"/>
  <c r="BG134" i="6"/>
  <c r="BK134" i="6"/>
  <c r="Z134" i="6"/>
  <c r="BK106" i="6"/>
  <c r="BK111" i="6" s="1"/>
  <c r="BZ98" i="80" s="1"/>
  <c r="AD110" i="6"/>
  <c r="AT110" i="6"/>
  <c r="AU110" i="6"/>
  <c r="BJ134" i="6"/>
  <c r="AK134" i="6"/>
  <c r="AI110" i="6"/>
  <c r="BF134" i="6"/>
  <c r="M134" i="6"/>
  <c r="AY111" i="6"/>
  <c r="BM98" i="80" s="1"/>
  <c r="AY135" i="6"/>
  <c r="AI111" i="6"/>
  <c r="AV98" i="80" s="1"/>
  <c r="N110" i="6"/>
  <c r="I135" i="6"/>
  <c r="G134" i="6"/>
  <c r="G136" i="6" s="1"/>
  <c r="H133" i="6" s="1"/>
  <c r="Y110" i="6"/>
  <c r="AK110" i="6"/>
  <c r="BI134" i="6"/>
  <c r="BJ111" i="6"/>
  <c r="BY98" i="80" s="1"/>
  <c r="V135" i="6"/>
  <c r="H134" i="6"/>
  <c r="AG110" i="6"/>
  <c r="AF134" i="6"/>
  <c r="AL135" i="6"/>
  <c r="Z111" i="6"/>
  <c r="AL98" i="80" s="1"/>
  <c r="BN110" i="6"/>
  <c r="AZ110" i="6"/>
  <c r="Y111" i="6"/>
  <c r="AK98" i="80" s="1"/>
  <c r="BE134" i="6"/>
  <c r="AA111" i="6"/>
  <c r="AM98" i="80" s="1"/>
  <c r="G110" i="6"/>
  <c r="G112" i="6" s="1"/>
  <c r="R253" i="7" s="1"/>
  <c r="J134" i="6"/>
  <c r="BG135" i="6"/>
  <c r="I134" i="6"/>
  <c r="W134" i="6"/>
  <c r="AG111" i="6"/>
  <c r="AT98" i="80" s="1"/>
  <c r="BF110" i="6"/>
  <c r="Z110" i="6"/>
  <c r="N135" i="6"/>
  <c r="AX110" i="6"/>
  <c r="AX134" i="6"/>
  <c r="AN110" i="6"/>
  <c r="AE134" i="6"/>
  <c r="AQ135" i="6"/>
  <c r="AO106" i="6"/>
  <c r="AO111" i="6" s="1"/>
  <c r="BB98" i="80" s="1"/>
  <c r="BA111" i="6"/>
  <c r="BO98" i="80" s="1"/>
  <c r="BM111" i="6"/>
  <c r="CB98" i="80" s="1"/>
  <c r="S134" i="6"/>
  <c r="AP110" i="6"/>
  <c r="AA135" i="6"/>
  <c r="AJ110" i="6"/>
  <c r="I110" i="6"/>
  <c r="AT106" i="6"/>
  <c r="AT111" i="6" s="1"/>
  <c r="BH98" i="80" s="1"/>
  <c r="AH134" i="6"/>
  <c r="R135" i="6"/>
  <c r="N111" i="6"/>
  <c r="Y98" i="80" s="1"/>
  <c r="AE111" i="6"/>
  <c r="AR98" i="80" s="1"/>
  <c r="BC111" i="6"/>
  <c r="BR98" i="80" s="1"/>
  <c r="AO134" i="6"/>
  <c r="BE110" i="6"/>
  <c r="AA110" i="6"/>
  <c r="T110" i="6"/>
  <c r="AU111" i="6"/>
  <c r="BI98" i="80" s="1"/>
  <c r="U110" i="6"/>
  <c r="AO110" i="6"/>
  <c r="AK111" i="6"/>
  <c r="AX98" i="80" s="1"/>
  <c r="AQ111" i="6"/>
  <c r="BE98" i="80" s="1"/>
  <c r="BJ110" i="6"/>
  <c r="J110" i="6"/>
  <c r="T134" i="6"/>
  <c r="M110" i="6"/>
  <c r="AP134" i="6"/>
  <c r="BL110" i="6"/>
  <c r="X110" i="6"/>
  <c r="K135" i="6"/>
  <c r="K110" i="6"/>
  <c r="AY110" i="6"/>
  <c r="BN111" i="6"/>
  <c r="CC98" i="80" s="1"/>
  <c r="AR134" i="6"/>
  <c r="Q134" i="6"/>
  <c r="L111" i="6"/>
  <c r="W98" i="80" s="1"/>
  <c r="O111" i="6"/>
  <c r="Z98" i="80" s="1"/>
  <c r="BH110" i="6"/>
  <c r="O134" i="6"/>
  <c r="W135" i="6"/>
  <c r="BB135" i="6"/>
  <c r="M111" i="6"/>
  <c r="X98" i="80" s="1"/>
  <c r="V134" i="6"/>
  <c r="AE135" i="6"/>
  <c r="AT135" i="6"/>
  <c r="AS134" i="6"/>
  <c r="AH110" i="6"/>
  <c r="P110" i="6"/>
  <c r="BH111" i="6"/>
  <c r="BW98" i="80" s="1"/>
  <c r="V111" i="6"/>
  <c r="AH98" i="80" s="1"/>
  <c r="BK110" i="6"/>
  <c r="AM111" i="6"/>
  <c r="AZ98" i="80" s="1"/>
  <c r="AY134" i="6"/>
  <c r="AL134" i="6"/>
  <c r="W111" i="6"/>
  <c r="AI98" i="80" s="1"/>
  <c r="L134" i="6"/>
  <c r="BH134" i="6"/>
  <c r="S111" i="6"/>
  <c r="AE98" i="80" s="1"/>
  <c r="AN134" i="6"/>
  <c r="K134" i="6"/>
  <c r="AA134" i="6"/>
  <c r="AB111" i="6"/>
  <c r="AN98" i="80" s="1"/>
  <c r="AO135" i="6"/>
  <c r="Q111" i="6"/>
  <c r="AB98" i="80" s="1"/>
  <c r="AL110" i="6"/>
  <c r="BL111" i="6"/>
  <c r="CA98" i="80" s="1"/>
  <c r="AZ111" i="6"/>
  <c r="BN98" i="80" s="1"/>
  <c r="R134" i="6"/>
  <c r="AN111" i="6"/>
  <c r="BA98" i="80" s="1"/>
  <c r="BG110" i="6"/>
  <c r="AM135" i="6"/>
  <c r="V110" i="6"/>
  <c r="AZ135" i="6"/>
  <c r="S110" i="6"/>
  <c r="AD135" i="6"/>
  <c r="L135" i="6"/>
  <c r="AJ111" i="6"/>
  <c r="AW98" i="80" s="1"/>
  <c r="T111" i="6"/>
  <c r="AF98" i="80" s="1"/>
  <c r="T135" i="6"/>
  <c r="AD111" i="6"/>
  <c r="AP98" i="80" s="1"/>
  <c r="BN135" i="6"/>
  <c r="AI135" i="6"/>
  <c r="P135" i="6"/>
  <c r="BC110" i="6"/>
  <c r="AG134" i="6"/>
  <c r="R110" i="6"/>
  <c r="P111" i="6"/>
  <c r="AA98" i="80" s="1"/>
  <c r="P134" i="6"/>
  <c r="S135" i="6"/>
  <c r="BA110" i="6"/>
  <c r="I111" i="6"/>
  <c r="T98" i="80" s="1"/>
  <c r="X111" i="6"/>
  <c r="AJ98" i="80" s="1"/>
  <c r="BA134" i="6"/>
  <c r="BM135" i="6"/>
  <c r="AU134" i="6"/>
  <c r="AM134" i="6"/>
  <c r="AP135" i="6"/>
  <c r="AX135" i="6"/>
  <c r="Q135" i="6"/>
  <c r="BC134" i="6"/>
  <c r="AV135" i="6"/>
  <c r="AK135" i="6"/>
  <c r="O110" i="6"/>
  <c r="AW134" i="6"/>
  <c r="BA130" i="6"/>
  <c r="BA135" i="6" s="1"/>
  <c r="BL134" i="6"/>
  <c r="AB110" i="6"/>
  <c r="AG135" i="6"/>
  <c r="BD111" i="6"/>
  <c r="BS98" i="80" s="1"/>
  <c r="BM110" i="6"/>
  <c r="BB111" i="6"/>
  <c r="BP98" i="80" s="1"/>
  <c r="O135" i="6"/>
  <c r="AH135" i="6"/>
  <c r="AC111" i="6"/>
  <c r="AO98" i="80" s="1"/>
  <c r="AC134" i="6"/>
  <c r="AJ134" i="6"/>
  <c r="AC110" i="6"/>
  <c r="N134" i="6"/>
  <c r="AB134" i="6"/>
  <c r="W110" i="6"/>
  <c r="AN130" i="6"/>
  <c r="AN135" i="6" s="1"/>
  <c r="H110" i="6"/>
  <c r="Q110" i="6"/>
  <c r="BM134" i="6"/>
  <c r="BN134" i="6"/>
  <c r="AW110" i="6"/>
  <c r="AC135" i="6"/>
  <c r="L110" i="6"/>
  <c r="CC368" i="7"/>
  <c r="CD368" i="7"/>
  <c r="CE368" i="7"/>
  <c r="CB368" i="7"/>
  <c r="BS17" i="80"/>
  <c r="BS15" i="80"/>
  <c r="BZ12" i="84"/>
  <c r="BZ14" i="84" s="1"/>
  <c r="BZ12" i="80"/>
  <c r="BZ14" i="80" s="1"/>
  <c r="BV67" i="7"/>
  <c r="AH12" i="80"/>
  <c r="AH14" i="80" s="1"/>
  <c r="AH12" i="84"/>
  <c r="AH14" i="84" s="1"/>
  <c r="AG67" i="7"/>
  <c r="BJ17" i="84"/>
  <c r="BJ15" i="84"/>
  <c r="BZ8" i="86"/>
  <c r="BZ10" i="86" s="1"/>
  <c r="Y12" i="84"/>
  <c r="Y14" i="84" s="1"/>
  <c r="Y67" i="7"/>
  <c r="Y12" i="80"/>
  <c r="Y14" i="80" s="1"/>
  <c r="X15" i="86"/>
  <c r="U22" i="86"/>
  <c r="U23" i="86" s="1"/>
  <c r="BH12" i="80"/>
  <c r="BH14" i="80" s="1"/>
  <c r="BE67" i="7"/>
  <c r="BH12" i="84"/>
  <c r="BH14" i="84" s="1"/>
  <c r="AU67" i="7"/>
  <c r="AW12" i="84"/>
  <c r="AW14" i="84" s="1"/>
  <c r="AW12" i="80"/>
  <c r="AW14" i="80" s="1"/>
  <c r="U12" i="84"/>
  <c r="U14" i="84" s="1"/>
  <c r="U67" i="7"/>
  <c r="U12" i="80"/>
  <c r="U14" i="80" s="1"/>
  <c r="BS17" i="84"/>
  <c r="BS15" i="84"/>
  <c r="BO330" i="7"/>
  <c r="BO70" i="7"/>
  <c r="BO68" i="7"/>
  <c r="AK67" i="7"/>
  <c r="AL12" i="84"/>
  <c r="AL14" i="84" s="1"/>
  <c r="AL12" i="80"/>
  <c r="AL14" i="80" s="1"/>
  <c r="BP67" i="7"/>
  <c r="BT12" i="80"/>
  <c r="BT14" i="80" s="1"/>
  <c r="BT12" i="84"/>
  <c r="BT14" i="84" s="1"/>
  <c r="BX67" i="7"/>
  <c r="CB12" i="80"/>
  <c r="CB14" i="80" s="1"/>
  <c r="CB12" i="84"/>
  <c r="CB14" i="84" s="1"/>
  <c r="BJ17" i="80"/>
  <c r="BJ15" i="80"/>
  <c r="BK12" i="80"/>
  <c r="BK14" i="80" s="1"/>
  <c r="BH67" i="7"/>
  <c r="BK12" i="84"/>
  <c r="BK14" i="84" s="1"/>
  <c r="AT12" i="84"/>
  <c r="AT14" i="84" s="1"/>
  <c r="AR67" i="7"/>
  <c r="AT12" i="80"/>
  <c r="AT14" i="80" s="1"/>
  <c r="T12" i="80"/>
  <c r="T14" i="80" s="1"/>
  <c r="T12" i="84"/>
  <c r="T14" i="84" s="1"/>
  <c r="T67" i="7"/>
  <c r="AA12" i="80"/>
  <c r="AA14" i="80" s="1"/>
  <c r="AA67" i="7"/>
  <c r="AA12" i="84"/>
  <c r="AA14" i="84" s="1"/>
  <c r="AK12" i="80"/>
  <c r="AK14" i="80" s="1"/>
  <c r="AJ67" i="7"/>
  <c r="AK12" i="84"/>
  <c r="AK14" i="84" s="1"/>
  <c r="S12" i="80"/>
  <c r="S14" i="80" s="1"/>
  <c r="S67" i="7"/>
  <c r="S12" i="84"/>
  <c r="S14" i="84" s="1"/>
  <c r="AC67" i="7"/>
  <c r="AC12" i="80"/>
  <c r="AC14" i="80" s="1"/>
  <c r="AC12" i="84"/>
  <c r="AC14" i="84" s="1"/>
  <c r="AH67" i="7"/>
  <c r="AI12" i="84"/>
  <c r="AI14" i="84" s="1"/>
  <c r="AI12" i="80"/>
  <c r="AI14" i="80" s="1"/>
  <c r="AB12" i="80"/>
  <c r="AB14" i="80" s="1"/>
  <c r="AB12" i="84"/>
  <c r="AB14" i="84" s="1"/>
  <c r="AB67" i="7"/>
  <c r="BG330" i="7"/>
  <c r="BG68" i="7"/>
  <c r="BG70" i="7"/>
  <c r="AX67" i="7"/>
  <c r="AZ12" i="84"/>
  <c r="AZ14" i="84" s="1"/>
  <c r="AZ12" i="80"/>
  <c r="AZ14" i="80" s="1"/>
  <c r="BB330" i="7"/>
  <c r="BB70" i="7"/>
  <c r="BB68" i="7"/>
  <c r="X12" i="84"/>
  <c r="X14" i="84" s="1"/>
  <c r="X12" i="80"/>
  <c r="X14" i="80" s="1"/>
  <c r="X67" i="7"/>
  <c r="AP12" i="84"/>
  <c r="AP14" i="84" s="1"/>
  <c r="AO67" i="7"/>
  <c r="AP12" i="80"/>
  <c r="AP14" i="80" s="1"/>
  <c r="BO12" i="80"/>
  <c r="BO14" i="80" s="1"/>
  <c r="BO12" i="84"/>
  <c r="BO14" i="84" s="1"/>
  <c r="BL67" i="7"/>
  <c r="AS12" i="84"/>
  <c r="AS14" i="84" s="1"/>
  <c r="AS12" i="80"/>
  <c r="AS14" i="80" s="1"/>
  <c r="AQ67" i="7"/>
  <c r="BX12" i="84"/>
  <c r="BX14" i="84" s="1"/>
  <c r="BT67" i="7"/>
  <c r="BX12" i="80"/>
  <c r="BX14" i="80" s="1"/>
  <c r="BB15" i="86"/>
  <c r="BB22" i="86" s="1"/>
  <c r="BB23" i="86" s="1"/>
  <c r="AO22" i="86"/>
  <c r="AO23" i="86" s="1"/>
  <c r="BG12" i="80"/>
  <c r="BG14" i="80" s="1"/>
  <c r="BD67" i="7"/>
  <c r="BG12" i="84"/>
  <c r="BG14" i="84" s="1"/>
  <c r="BI67" i="7"/>
  <c r="BL12" i="84"/>
  <c r="BL14" i="84" s="1"/>
  <c r="BL12" i="80"/>
  <c r="BL14" i="80" s="1"/>
  <c r="H109" i="6"/>
  <c r="H112" i="6" s="1"/>
  <c r="S253" i="7" s="1"/>
  <c r="AM12" i="84"/>
  <c r="AM14" i="84" s="1"/>
  <c r="AM12" i="80"/>
  <c r="AM14" i="80" s="1"/>
  <c r="AL67" i="7"/>
  <c r="V12" i="80"/>
  <c r="V14" i="80" s="1"/>
  <c r="V12" i="84"/>
  <c r="V14" i="84" s="1"/>
  <c r="V67" i="7"/>
  <c r="AF12" i="80"/>
  <c r="AF14" i="80" s="1"/>
  <c r="AE67" i="7"/>
  <c r="AF12" i="84"/>
  <c r="AF14" i="84" s="1"/>
  <c r="BW67" i="7"/>
  <c r="CA12" i="80"/>
  <c r="CA14" i="80" s="1"/>
  <c r="CA12" i="84"/>
  <c r="CA14" i="84" s="1"/>
  <c r="BE14" i="80"/>
  <c r="BB12" i="80"/>
  <c r="BB14" i="80" s="1"/>
  <c r="BB12" i="84"/>
  <c r="BB14" i="84" s="1"/>
  <c r="AZ67" i="7"/>
  <c r="AE12" i="80"/>
  <c r="AE12" i="84"/>
  <c r="AD67" i="7"/>
  <c r="BN12" i="84"/>
  <c r="BN14" i="84" s="1"/>
  <c r="BN12" i="80"/>
  <c r="BN14" i="80" s="1"/>
  <c r="BK67" i="7"/>
  <c r="BV12" i="80"/>
  <c r="BV14" i="80" s="1"/>
  <c r="BV12" i="84"/>
  <c r="BV14" i="84" s="1"/>
  <c r="BR67" i="7"/>
  <c r="AR12" i="84"/>
  <c r="AR12" i="80"/>
  <c r="AP67" i="7"/>
  <c r="BZ43" i="7" a="1"/>
  <c r="BZ43" i="7" s="1"/>
  <c r="BZ44" i="7" s="1"/>
  <c r="BZ67" i="7" s="1"/>
  <c r="BZ70" i="7" s="1"/>
  <c r="CA43" i="7" a="1"/>
  <c r="CA43" i="7" s="1"/>
  <c r="CA44" i="7" s="1"/>
  <c r="CA67" i="7" s="1"/>
  <c r="CE43" i="7" a="1"/>
  <c r="CE43" i="7" s="1"/>
  <c r="CE44" i="7" s="1"/>
  <c r="CE67" i="7" s="1"/>
  <c r="CB43" i="7" a="1"/>
  <c r="CB43" i="7" s="1"/>
  <c r="CB44" i="7" s="1"/>
  <c r="CB67" i="7" s="1"/>
  <c r="CD43" i="7" a="1"/>
  <c r="CD43" i="7" s="1"/>
  <c r="CD44" i="7" s="1"/>
  <c r="CD67" i="7" s="1"/>
  <c r="CC43" i="7" a="1"/>
  <c r="CC43" i="7" s="1"/>
  <c r="CC44" i="7" s="1"/>
  <c r="CC67" i="7" s="1"/>
  <c r="R44" i="7"/>
  <c r="BS15" i="86"/>
  <c r="BS22" i="86" s="1"/>
  <c r="BS23" i="86" s="1"/>
  <c r="BF22" i="86"/>
  <c r="BF23" i="86" s="1"/>
  <c r="BA12" i="84"/>
  <c r="BA14" i="84" s="1"/>
  <c r="BA12" i="80"/>
  <c r="BA14" i="80" s="1"/>
  <c r="AY67" i="7"/>
  <c r="CJ15" i="86"/>
  <c r="CJ22" i="86" s="1"/>
  <c r="CJ23" i="86" s="1"/>
  <c r="BW22" i="86"/>
  <c r="BW23" i="86" s="1"/>
  <c r="BE14" i="84"/>
  <c r="BW12" i="80"/>
  <c r="BW14" i="80" s="1"/>
  <c r="BW12" i="84"/>
  <c r="BW14" i="84" s="1"/>
  <c r="BS67" i="7"/>
  <c r="AG12" i="80"/>
  <c r="AG14" i="80" s="1"/>
  <c r="AF67" i="7"/>
  <c r="AG12" i="84"/>
  <c r="AG14" i="84" s="1"/>
  <c r="AJ12" i="80"/>
  <c r="AJ14" i="80" s="1"/>
  <c r="AJ12" i="84"/>
  <c r="AJ14" i="84" s="1"/>
  <c r="AI67" i="7"/>
  <c r="CF367" i="7"/>
  <c r="BZ368" i="7"/>
  <c r="BN67" i="7"/>
  <c r="BR12" i="80"/>
  <c r="BR12" i="84"/>
  <c r="CA368" i="7"/>
  <c r="Z67" i="7"/>
  <c r="Z12" i="84"/>
  <c r="Z14" i="84" s="1"/>
  <c r="Z12" i="80"/>
  <c r="Z14" i="80" s="1"/>
  <c r="AX12" i="80"/>
  <c r="AX14" i="80" s="1"/>
  <c r="AV67" i="7"/>
  <c r="AX12" i="84"/>
  <c r="AX14" i="84" s="1"/>
  <c r="AV12" i="84"/>
  <c r="AV14" i="84" s="1"/>
  <c r="AT67" i="7"/>
  <c r="AV12" i="80"/>
  <c r="AV14" i="80" s="1"/>
  <c r="AY12" i="80"/>
  <c r="AY14" i="80" s="1"/>
  <c r="AW67" i="7"/>
  <c r="AY12" i="84"/>
  <c r="AY14" i="84" s="1"/>
  <c r="AS67" i="7"/>
  <c r="AU12" i="84"/>
  <c r="AU14" i="84" s="1"/>
  <c r="AU12" i="80"/>
  <c r="AU14" i="80" s="1"/>
  <c r="CF200" i="7"/>
  <c r="BI12" i="84"/>
  <c r="BI14" i="84" s="1"/>
  <c r="BF67" i="7"/>
  <c r="BI12" i="80"/>
  <c r="BI14" i="80" s="1"/>
  <c r="AO12" i="84"/>
  <c r="AO14" i="84" s="1"/>
  <c r="AN67" i="7"/>
  <c r="AO12" i="80"/>
  <c r="AO14" i="80" s="1"/>
  <c r="BY67" i="7"/>
  <c r="CC12" i="84"/>
  <c r="CC14" i="84" s="1"/>
  <c r="CC12" i="80"/>
  <c r="CC14" i="80" s="1"/>
  <c r="W12" i="80"/>
  <c r="W14" i="80" s="1"/>
  <c r="W12" i="84"/>
  <c r="W14" i="84" s="1"/>
  <c r="W67" i="7"/>
  <c r="BM12" i="80"/>
  <c r="BM14" i="80" s="1"/>
  <c r="BM12" i="84"/>
  <c r="BM14" i="84" s="1"/>
  <c r="BJ67" i="7"/>
  <c r="BC67" i="7"/>
  <c r="BF12" i="80"/>
  <c r="BF14" i="80" s="1"/>
  <c r="BF12" i="84"/>
  <c r="BF14" i="84" s="1"/>
  <c r="BP12" i="80"/>
  <c r="BP14" i="80" s="1"/>
  <c r="BM67" i="7"/>
  <c r="BP12" i="84"/>
  <c r="BP14" i="84" s="1"/>
  <c r="BC12" i="80"/>
  <c r="BC14" i="80" s="1"/>
  <c r="BC12" i="84"/>
  <c r="BC14" i="84" s="1"/>
  <c r="BA67" i="7"/>
  <c r="AM67" i="7"/>
  <c r="AN12" i="80"/>
  <c r="AN14" i="80" s="1"/>
  <c r="AN12" i="84"/>
  <c r="AN14" i="84" s="1"/>
  <c r="BU12" i="80"/>
  <c r="BU14" i="80" s="1"/>
  <c r="BU12" i="84"/>
  <c r="BU14" i="84" s="1"/>
  <c r="BQ67" i="7"/>
  <c r="BY12" i="84"/>
  <c r="BY14" i="84" s="1"/>
  <c r="BY12" i="80"/>
  <c r="BY14" i="80" s="1"/>
  <c r="BU67" i="7"/>
  <c r="G283" i="6" l="1"/>
  <c r="AD98" i="80"/>
  <c r="H136" i="6"/>
  <c r="I133" i="6" s="1"/>
  <c r="I136" i="6" s="1"/>
  <c r="J133" i="6" s="1"/>
  <c r="BD98" i="80"/>
  <c r="BQ98" i="80"/>
  <c r="AQ98" i="80"/>
  <c r="J136" i="6"/>
  <c r="K133" i="6" s="1"/>
  <c r="K136" i="6" s="1"/>
  <c r="L133" i="6" s="1"/>
  <c r="L136" i="6" s="1"/>
  <c r="M133" i="6" s="1"/>
  <c r="M136" i="6" s="1"/>
  <c r="N133" i="6" s="1"/>
  <c r="N136" i="6" s="1"/>
  <c r="O133" i="6" s="1"/>
  <c r="O136" i="6" s="1"/>
  <c r="P133" i="6" s="1"/>
  <c r="P136" i="6" s="1"/>
  <c r="Q133" i="6" s="1"/>
  <c r="Q136" i="6" s="1"/>
  <c r="R133" i="6" s="1"/>
  <c r="R136" i="6" s="1"/>
  <c r="S133" i="6" s="1"/>
  <c r="S136" i="6" s="1"/>
  <c r="T133" i="6" s="1"/>
  <c r="T136" i="6" s="1"/>
  <c r="U133" i="6" s="1"/>
  <c r="U136" i="6" s="1"/>
  <c r="V133" i="6" s="1"/>
  <c r="V136" i="6" s="1"/>
  <c r="W133" i="6" s="1"/>
  <c r="W136" i="6" s="1"/>
  <c r="X133" i="6" s="1"/>
  <c r="X136" i="6" s="1"/>
  <c r="Y133" i="6" s="1"/>
  <c r="Y136" i="6" s="1"/>
  <c r="Z133" i="6" s="1"/>
  <c r="Z136" i="6" s="1"/>
  <c r="AA133" i="6" s="1"/>
  <c r="AA136" i="6" s="1"/>
  <c r="AB133" i="6" s="1"/>
  <c r="AB136" i="6" s="1"/>
  <c r="AC133" i="6" s="1"/>
  <c r="AC136" i="6" s="1"/>
  <c r="AD133" i="6" s="1"/>
  <c r="AD136" i="6" s="1"/>
  <c r="AE133" i="6" s="1"/>
  <c r="AE136" i="6" s="1"/>
  <c r="AF133" i="6" s="1"/>
  <c r="AF136" i="6" s="1"/>
  <c r="AG133" i="6" s="1"/>
  <c r="AG136" i="6" s="1"/>
  <c r="AH133" i="6" s="1"/>
  <c r="AH136" i="6" s="1"/>
  <c r="AI133" i="6" s="1"/>
  <c r="AI136" i="6" s="1"/>
  <c r="AJ133" i="6" s="1"/>
  <c r="AJ136" i="6" s="1"/>
  <c r="AK133" i="6" s="1"/>
  <c r="AK136" i="6" s="1"/>
  <c r="AL133" i="6" s="1"/>
  <c r="AL136" i="6" s="1"/>
  <c r="AM133" i="6" s="1"/>
  <c r="AM136" i="6" s="1"/>
  <c r="AN133" i="6" s="1"/>
  <c r="AN136" i="6" s="1"/>
  <c r="AO133" i="6" s="1"/>
  <c r="AO136" i="6" s="1"/>
  <c r="AP133" i="6" s="1"/>
  <c r="AP136" i="6" s="1"/>
  <c r="AQ133" i="6" s="1"/>
  <c r="AQ136" i="6" s="1"/>
  <c r="AR133" i="6" s="1"/>
  <c r="AR136" i="6" s="1"/>
  <c r="AS133" i="6" s="1"/>
  <c r="AS136" i="6" s="1"/>
  <c r="AT133" i="6" s="1"/>
  <c r="AT136" i="6" s="1"/>
  <c r="AU133" i="6" s="1"/>
  <c r="AU136" i="6" s="1"/>
  <c r="AV133" i="6" s="1"/>
  <c r="AV136" i="6" s="1"/>
  <c r="AW133" i="6" s="1"/>
  <c r="AW136" i="6" s="1"/>
  <c r="AX133" i="6" s="1"/>
  <c r="AX136" i="6" s="1"/>
  <c r="AY133" i="6" s="1"/>
  <c r="AY136" i="6" s="1"/>
  <c r="AZ133" i="6" s="1"/>
  <c r="AZ136" i="6" s="1"/>
  <c r="BA133" i="6" s="1"/>
  <c r="BA136" i="6" s="1"/>
  <c r="BB133" i="6" s="1"/>
  <c r="BB136" i="6" s="1"/>
  <c r="BC133" i="6" s="1"/>
  <c r="BC136" i="6" s="1"/>
  <c r="BD133" i="6" s="1"/>
  <c r="BD136" i="6" s="1"/>
  <c r="BE133" i="6" s="1"/>
  <c r="BE136" i="6" s="1"/>
  <c r="BF133" i="6" s="1"/>
  <c r="BF136" i="6" s="1"/>
  <c r="BG133" i="6" s="1"/>
  <c r="BG136" i="6" s="1"/>
  <c r="BH133" i="6" s="1"/>
  <c r="BH136" i="6" s="1"/>
  <c r="BI133" i="6" s="1"/>
  <c r="BI136" i="6" s="1"/>
  <c r="BJ133" i="6" s="1"/>
  <c r="BJ136" i="6" s="1"/>
  <c r="BK133" i="6" s="1"/>
  <c r="BK136" i="6" s="1"/>
  <c r="BL133" i="6" s="1"/>
  <c r="BL136" i="6" s="1"/>
  <c r="BM133" i="6" s="1"/>
  <c r="BM136" i="6" s="1"/>
  <c r="BN133" i="6" s="1"/>
  <c r="BN136" i="6" s="1"/>
  <c r="CD98" i="80"/>
  <c r="AN17" i="84"/>
  <c r="AN15" i="84"/>
  <c r="AX8" i="86"/>
  <c r="AF330" i="7"/>
  <c r="AF70" i="7"/>
  <c r="AF68" i="7"/>
  <c r="CD68" i="7"/>
  <c r="CD70" i="7"/>
  <c r="BR330" i="7"/>
  <c r="BR68" i="7"/>
  <c r="BR70" i="7"/>
  <c r="AQ12" i="84"/>
  <c r="AQ14" i="84" s="1"/>
  <c r="AE14" i="84"/>
  <c r="BB17" i="80"/>
  <c r="BB15" i="80"/>
  <c r="CA17" i="80"/>
  <c r="CA30" i="80" s="1"/>
  <c r="CA15" i="80"/>
  <c r="V17" i="84"/>
  <c r="Z8" i="86"/>
  <c r="Z10" i="86" s="1"/>
  <c r="V15" i="84"/>
  <c r="I109" i="6"/>
  <c r="I112" i="6" s="1"/>
  <c r="T253" i="7" s="1"/>
  <c r="BI330" i="7"/>
  <c r="BI68" i="7"/>
  <c r="BI70" i="7"/>
  <c r="BT330" i="7"/>
  <c r="BT70" i="7"/>
  <c r="BT68" i="7"/>
  <c r="AP17" i="80"/>
  <c r="AP15" i="80"/>
  <c r="AC17" i="80"/>
  <c r="AC15" i="80"/>
  <c r="AK17" i="80"/>
  <c r="AK15" i="80"/>
  <c r="T17" i="84"/>
  <c r="W8" i="86"/>
  <c r="W10" i="86" s="1"/>
  <c r="T15" i="84"/>
  <c r="BH330" i="7"/>
  <c r="BH70" i="7"/>
  <c r="BH68" i="7"/>
  <c r="AL17" i="84"/>
  <c r="AU8" i="86"/>
  <c r="AU10" i="86" s="1"/>
  <c r="AL15" i="84"/>
  <c r="AU330" i="7"/>
  <c r="AU70" i="7"/>
  <c r="AU68" i="7"/>
  <c r="BQ330" i="7"/>
  <c r="BQ70" i="7"/>
  <c r="BQ68" i="7"/>
  <c r="BM17" i="80"/>
  <c r="BM15" i="80"/>
  <c r="BI17" i="80"/>
  <c r="BI15" i="80"/>
  <c r="CC17" i="84"/>
  <c r="CC48" i="84" s="1"/>
  <c r="CC15" i="84"/>
  <c r="BF330" i="7"/>
  <c r="BF68" i="7"/>
  <c r="BF70" i="7"/>
  <c r="AT330" i="7"/>
  <c r="AT70" i="7"/>
  <c r="AT68" i="7"/>
  <c r="AX17" i="84"/>
  <c r="BK8" i="86"/>
  <c r="AX15" i="84"/>
  <c r="Z17" i="80"/>
  <c r="Z15" i="80"/>
  <c r="AI330" i="7"/>
  <c r="AI68" i="7"/>
  <c r="AI70" i="7"/>
  <c r="AG17" i="80"/>
  <c r="AG15" i="80"/>
  <c r="CB68" i="7"/>
  <c r="CB70" i="7"/>
  <c r="BV17" i="84"/>
  <c r="BV15" i="84"/>
  <c r="AQ12" i="80"/>
  <c r="AQ14" i="80" s="1"/>
  <c r="AE14" i="80"/>
  <c r="BW330" i="7"/>
  <c r="BW68" i="7"/>
  <c r="BW70" i="7"/>
  <c r="V17" i="80"/>
  <c r="V15" i="80"/>
  <c r="BX17" i="84"/>
  <c r="BX15" i="84"/>
  <c r="AO330" i="7"/>
  <c r="AO70" i="7"/>
  <c r="AO68" i="7"/>
  <c r="BB202" i="7"/>
  <c r="BB331" i="7" s="1"/>
  <c r="BB71" i="7"/>
  <c r="AB330" i="7"/>
  <c r="AB68" i="7"/>
  <c r="AB70" i="7"/>
  <c r="AC330" i="7"/>
  <c r="AC68" i="7"/>
  <c r="AC70" i="7"/>
  <c r="AA17" i="84"/>
  <c r="AG8" i="86"/>
  <c r="AA15" i="84"/>
  <c r="T17" i="80"/>
  <c r="T15" i="80"/>
  <c r="AT17" i="80"/>
  <c r="AT15" i="80"/>
  <c r="BK17" i="80"/>
  <c r="BK15" i="80"/>
  <c r="CB17" i="84"/>
  <c r="CB48" i="84" s="1"/>
  <c r="CB15" i="84"/>
  <c r="AK330" i="7"/>
  <c r="AK70" i="7"/>
  <c r="AK68" i="7"/>
  <c r="BH17" i="84"/>
  <c r="BX8" i="86"/>
  <c r="BH15" i="84"/>
  <c r="BM18" i="84"/>
  <c r="BJ48" i="84"/>
  <c r="BP17" i="80"/>
  <c r="BP15" i="80"/>
  <c r="AN17" i="80"/>
  <c r="AN15" i="80"/>
  <c r="CC17" i="80"/>
  <c r="CC30" i="80" s="1"/>
  <c r="CC15" i="80"/>
  <c r="AV17" i="80"/>
  <c r="AV15" i="80"/>
  <c r="AM330" i="7"/>
  <c r="AM70" i="7"/>
  <c r="AM68" i="7"/>
  <c r="BI17" i="84"/>
  <c r="BY8" i="86"/>
  <c r="BY10" i="86" s="1"/>
  <c r="BI15" i="84"/>
  <c r="CE68" i="7"/>
  <c r="CE70" i="7"/>
  <c r="BV17" i="80"/>
  <c r="BV15" i="80"/>
  <c r="R291" i="7"/>
  <c r="R260" i="7"/>
  <c r="BG17" i="84"/>
  <c r="BV8" i="86"/>
  <c r="BV10" i="86" s="1"/>
  <c r="BG15" i="84"/>
  <c r="AQ330" i="7"/>
  <c r="AQ70" i="7"/>
  <c r="AQ68" i="7"/>
  <c r="AP17" i="84"/>
  <c r="AZ8" i="86"/>
  <c r="AZ10" i="86" s="1"/>
  <c r="AP15" i="84"/>
  <c r="AB17" i="84"/>
  <c r="AH8" i="86"/>
  <c r="AH10" i="86" s="1"/>
  <c r="AB15" i="84"/>
  <c r="AA330" i="7"/>
  <c r="AA68" i="7"/>
  <c r="AA70" i="7"/>
  <c r="AR330" i="7"/>
  <c r="AR70" i="7"/>
  <c r="AR68" i="7"/>
  <c r="CB17" i="80"/>
  <c r="CB30" i="80" s="1"/>
  <c r="CB15" i="80"/>
  <c r="BE330" i="7"/>
  <c r="BE70" i="7"/>
  <c r="BE68" i="7"/>
  <c r="AK15" i="86"/>
  <c r="AK22" i="86" s="1"/>
  <c r="AK23" i="86" s="1"/>
  <c r="X22" i="86"/>
  <c r="X23" i="86" s="1"/>
  <c r="AG330" i="7"/>
  <c r="AG68" i="7"/>
  <c r="AG70" i="7"/>
  <c r="BF17" i="80"/>
  <c r="BF15" i="80"/>
  <c r="BU17" i="80"/>
  <c r="BU15" i="80"/>
  <c r="AV330" i="7"/>
  <c r="AV70" i="7"/>
  <c r="AV68" i="7"/>
  <c r="BS330" i="7"/>
  <c r="BS70" i="7"/>
  <c r="BS68" i="7"/>
  <c r="CA70" i="7"/>
  <c r="CA68" i="7"/>
  <c r="AF17" i="84"/>
  <c r="AM8" i="86"/>
  <c r="AM10" i="86" s="1"/>
  <c r="AF15" i="84"/>
  <c r="BD330" i="7"/>
  <c r="BD68" i="7"/>
  <c r="BD70" i="7"/>
  <c r="AS17" i="80"/>
  <c r="AS15" i="80"/>
  <c r="AZ17" i="80"/>
  <c r="AZ15" i="80"/>
  <c r="AB17" i="80"/>
  <c r="AB15" i="80"/>
  <c r="S17" i="84"/>
  <c r="V8" i="86"/>
  <c r="V10" i="86" s="1"/>
  <c r="S15" i="84"/>
  <c r="AA17" i="80"/>
  <c r="AA15" i="80"/>
  <c r="AT17" i="84"/>
  <c r="AT15" i="84"/>
  <c r="BE8" i="86"/>
  <c r="BE10" i="86" s="1"/>
  <c r="BX330" i="7"/>
  <c r="BX68" i="7"/>
  <c r="BX70" i="7"/>
  <c r="BO202" i="7"/>
  <c r="BO331" i="7" s="1"/>
  <c r="BO71" i="7"/>
  <c r="U17" i="80"/>
  <c r="U15" i="80"/>
  <c r="BH17" i="80"/>
  <c r="BH15" i="80"/>
  <c r="Y17" i="80"/>
  <c r="Y15" i="80"/>
  <c r="AH17" i="84"/>
  <c r="AP8" i="86"/>
  <c r="AH15" i="84"/>
  <c r="BM17" i="84"/>
  <c r="CD8" i="86"/>
  <c r="CD10" i="86" s="1"/>
  <c r="BM15" i="84"/>
  <c r="AU17" i="80"/>
  <c r="AU15" i="80"/>
  <c r="AJ17" i="80"/>
  <c r="AJ15" i="80"/>
  <c r="BZ202" i="7"/>
  <c r="BK330" i="7"/>
  <c r="BK68" i="7"/>
  <c r="BK70" i="7"/>
  <c r="BE17" i="80"/>
  <c r="BE15" i="80"/>
  <c r="AE330" i="7"/>
  <c r="AE68" i="7"/>
  <c r="AE70" i="7"/>
  <c r="BG17" i="80"/>
  <c r="BG15" i="80"/>
  <c r="AS17" i="84"/>
  <c r="BD8" i="86"/>
  <c r="BD10" i="86" s="1"/>
  <c r="AS15" i="84"/>
  <c r="X330" i="7"/>
  <c r="X68" i="7"/>
  <c r="X70" i="7"/>
  <c r="AZ17" i="84"/>
  <c r="AZ15" i="84"/>
  <c r="BM8" i="86"/>
  <c r="BM10" i="86" s="1"/>
  <c r="AI17" i="80"/>
  <c r="AI15" i="80"/>
  <c r="S330" i="7"/>
  <c r="S68" i="7"/>
  <c r="S70" i="7"/>
  <c r="BT17" i="84"/>
  <c r="BT15" i="84"/>
  <c r="U330" i="7"/>
  <c r="U68" i="7"/>
  <c r="U70" i="7"/>
  <c r="Y330" i="7"/>
  <c r="Y70" i="7"/>
  <c r="Y68" i="7"/>
  <c r="AH17" i="80"/>
  <c r="AH15" i="80"/>
  <c r="BW18" i="80"/>
  <c r="BS30" i="80"/>
  <c r="BF17" i="84"/>
  <c r="BF15" i="84"/>
  <c r="BU8" i="86"/>
  <c r="BU10" i="86" s="1"/>
  <c r="AV17" i="84"/>
  <c r="BH8" i="86"/>
  <c r="BH10" i="86" s="1"/>
  <c r="AV15" i="84"/>
  <c r="BC17" i="84"/>
  <c r="BC15" i="84"/>
  <c r="BQ8" i="86"/>
  <c r="BQ10" i="86" s="1"/>
  <c r="AU17" i="84"/>
  <c r="BG8" i="86"/>
  <c r="AU15" i="84"/>
  <c r="BW17" i="84"/>
  <c r="BW15" i="84"/>
  <c r="BA17" i="80"/>
  <c r="BA15" i="80"/>
  <c r="BU330" i="7"/>
  <c r="BU70" i="7"/>
  <c r="BU68" i="7"/>
  <c r="BC17" i="80"/>
  <c r="BC15" i="80"/>
  <c r="CD12" i="84"/>
  <c r="CD14" i="84" s="1"/>
  <c r="BR14" i="84"/>
  <c r="BW17" i="80"/>
  <c r="BW15" i="80"/>
  <c r="BA17" i="84"/>
  <c r="BO8" i="86"/>
  <c r="BA15" i="84"/>
  <c r="BY17" i="80"/>
  <c r="BY15" i="80"/>
  <c r="BP17" i="84"/>
  <c r="BP15" i="84"/>
  <c r="CH8" i="86"/>
  <c r="CH10" i="86" s="1"/>
  <c r="W17" i="84"/>
  <c r="AA8" i="86"/>
  <c r="AA10" i="86" s="1"/>
  <c r="W15" i="84"/>
  <c r="AO17" i="84"/>
  <c r="AO15" i="84"/>
  <c r="AY8" i="86"/>
  <c r="AY10" i="86" s="1"/>
  <c r="AY17" i="84"/>
  <c r="BL8" i="86"/>
  <c r="BL10" i="86" s="1"/>
  <c r="AY15" i="84"/>
  <c r="CD12" i="80"/>
  <c r="CD14" i="80" s="1"/>
  <c r="BR14" i="80"/>
  <c r="BQ12" i="84"/>
  <c r="BQ14" i="84" s="1"/>
  <c r="AP330" i="7"/>
  <c r="AP68" i="7"/>
  <c r="AP70" i="7"/>
  <c r="BN17" i="80"/>
  <c r="BN15" i="80"/>
  <c r="BQ12" i="80"/>
  <c r="BQ14" i="80" s="1"/>
  <c r="AF17" i="80"/>
  <c r="AF15" i="80"/>
  <c r="AL330" i="7"/>
  <c r="AL68" i="7"/>
  <c r="AL70" i="7"/>
  <c r="BL330" i="7"/>
  <c r="BL70" i="7"/>
  <c r="BL68" i="7"/>
  <c r="X17" i="80"/>
  <c r="X15" i="80"/>
  <c r="AX330" i="7"/>
  <c r="AX68" i="7"/>
  <c r="AX70" i="7"/>
  <c r="AI17" i="84"/>
  <c r="AI15" i="84"/>
  <c r="AQ8" i="86"/>
  <c r="AQ10" i="86" s="1"/>
  <c r="S17" i="80"/>
  <c r="S15" i="80"/>
  <c r="BM18" i="80"/>
  <c r="BJ30" i="80"/>
  <c r="BT17" i="80"/>
  <c r="BT15" i="80"/>
  <c r="Y8" i="86"/>
  <c r="U17" i="84"/>
  <c r="U15" i="84"/>
  <c r="AD8" i="86"/>
  <c r="AD10" i="86" s="1"/>
  <c r="Y17" i="84"/>
  <c r="Y15" i="84"/>
  <c r="BV330" i="7"/>
  <c r="BV68" i="7"/>
  <c r="BV70" i="7"/>
  <c r="BU17" i="84"/>
  <c r="BU15" i="84"/>
  <c r="BA330" i="7"/>
  <c r="BA68" i="7"/>
  <c r="BA70" i="7"/>
  <c r="BC330" i="7"/>
  <c r="BC68" i="7"/>
  <c r="BC70" i="7"/>
  <c r="BY330" i="7"/>
  <c r="BY68" i="7"/>
  <c r="BY70" i="7"/>
  <c r="Z17" i="84"/>
  <c r="AE8" i="86"/>
  <c r="AE10" i="86" s="1"/>
  <c r="Z15" i="84"/>
  <c r="AJ17" i="84"/>
  <c r="AJ15" i="84"/>
  <c r="AR8" i="86"/>
  <c r="AR10" i="86" s="1"/>
  <c r="AY330" i="7"/>
  <c r="AY68" i="7"/>
  <c r="AY70" i="7"/>
  <c r="AO17" i="80"/>
  <c r="AO15" i="80"/>
  <c r="AX17" i="80"/>
  <c r="AX15" i="80"/>
  <c r="Z330" i="7"/>
  <c r="Z70" i="7"/>
  <c r="Z68" i="7"/>
  <c r="W330" i="7"/>
  <c r="W70" i="7"/>
  <c r="W68" i="7"/>
  <c r="AN330" i="7"/>
  <c r="AN68" i="7"/>
  <c r="AN70" i="7"/>
  <c r="AS330" i="7"/>
  <c r="AS70" i="7"/>
  <c r="AS68" i="7"/>
  <c r="BY17" i="84"/>
  <c r="BY15" i="84"/>
  <c r="BM330" i="7"/>
  <c r="BM68" i="7"/>
  <c r="BM70" i="7"/>
  <c r="BJ330" i="7"/>
  <c r="BJ68" i="7"/>
  <c r="BJ70" i="7"/>
  <c r="W17" i="80"/>
  <c r="W15" i="80"/>
  <c r="AW330" i="7"/>
  <c r="AW68" i="7"/>
  <c r="AW70" i="7"/>
  <c r="BN330" i="7"/>
  <c r="BN70" i="7"/>
  <c r="BN68" i="7"/>
  <c r="BE17" i="84"/>
  <c r="BT8" i="86"/>
  <c r="BE15" i="84"/>
  <c r="R12" i="84"/>
  <c r="R67" i="7"/>
  <c r="R12" i="80"/>
  <c r="AR14" i="80"/>
  <c r="BD12" i="80"/>
  <c r="BD14" i="80" s="1"/>
  <c r="BN17" i="84"/>
  <c r="CF8" i="86"/>
  <c r="BN15" i="84"/>
  <c r="AZ330" i="7"/>
  <c r="AZ70" i="7"/>
  <c r="AZ68" i="7"/>
  <c r="AM17" i="80"/>
  <c r="AM15" i="80"/>
  <c r="BL17" i="80"/>
  <c r="BL15" i="80"/>
  <c r="BO17" i="84"/>
  <c r="BO15" i="84"/>
  <c r="CG8" i="86"/>
  <c r="CG10" i="86" s="1"/>
  <c r="AC8" i="86"/>
  <c r="X17" i="84"/>
  <c r="X15" i="84"/>
  <c r="BG202" i="7"/>
  <c r="BG331" i="7" s="1"/>
  <c r="BG71" i="7"/>
  <c r="AH330" i="7"/>
  <c r="AH68" i="7"/>
  <c r="AH70" i="7"/>
  <c r="AK17" i="84"/>
  <c r="AT8" i="86"/>
  <c r="AK15" i="84"/>
  <c r="BP330" i="7"/>
  <c r="BP70" i="7"/>
  <c r="BP68" i="7"/>
  <c r="BW18" i="84"/>
  <c r="BS48" i="84"/>
  <c r="AW17" i="80"/>
  <c r="AW15" i="80"/>
  <c r="BZ17" i="80"/>
  <c r="BZ30" i="80" s="1"/>
  <c r="BZ15" i="80"/>
  <c r="AY17" i="80"/>
  <c r="AY15" i="80"/>
  <c r="AG17" i="84"/>
  <c r="AG15" i="84"/>
  <c r="AN8" i="86"/>
  <c r="AN10" i="86" s="1"/>
  <c r="CC70" i="7"/>
  <c r="CC68" i="7"/>
  <c r="BD12" i="84"/>
  <c r="BD14" i="84" s="1"/>
  <c r="AR14" i="84"/>
  <c r="AD330" i="7"/>
  <c r="AD68" i="7"/>
  <c r="AD70" i="7"/>
  <c r="BB17" i="84"/>
  <c r="BP8" i="86"/>
  <c r="BP10" i="86" s="1"/>
  <c r="BB15" i="84"/>
  <c r="CA17" i="84"/>
  <c r="CA48" i="84" s="1"/>
  <c r="CA15" i="84"/>
  <c r="V330" i="7"/>
  <c r="V68" i="7"/>
  <c r="V70" i="7"/>
  <c r="AM17" i="84"/>
  <c r="AV8" i="86"/>
  <c r="AV10" i="86" s="1"/>
  <c r="AM15" i="84"/>
  <c r="BL17" i="84"/>
  <c r="CC8" i="86"/>
  <c r="CC10" i="86" s="1"/>
  <c r="BL15" i="84"/>
  <c r="BX17" i="80"/>
  <c r="BX15" i="80"/>
  <c r="BO17" i="80"/>
  <c r="BO15" i="80"/>
  <c r="AC17" i="84"/>
  <c r="AC15" i="84"/>
  <c r="AI8" i="86"/>
  <c r="AI10" i="86" s="1"/>
  <c r="AJ330" i="7"/>
  <c r="AJ68" i="7"/>
  <c r="AJ70" i="7"/>
  <c r="T330" i="7"/>
  <c r="T68" i="7"/>
  <c r="T70" i="7"/>
  <c r="BK17" i="84"/>
  <c r="CB8" i="86"/>
  <c r="BK15" i="84"/>
  <c r="AL17" i="80"/>
  <c r="AL15" i="80"/>
  <c r="AW17" i="84"/>
  <c r="BI8" i="86"/>
  <c r="BI10" i="86" s="1"/>
  <c r="AW15" i="84"/>
  <c r="BZ28" i="86"/>
  <c r="BZ11" i="86"/>
  <c r="BZ17" i="84"/>
  <c r="BZ48" i="84" s="1"/>
  <c r="BZ15" i="84"/>
  <c r="H283" i="6" l="1"/>
  <c r="CB18" i="80"/>
  <c r="BX30" i="80"/>
  <c r="AH18" i="84"/>
  <c r="AG48" i="84"/>
  <c r="BS54" i="84"/>
  <c r="BS49" i="84"/>
  <c r="AH202" i="7"/>
  <c r="AH331" i="7" s="1"/>
  <c r="AH71" i="7"/>
  <c r="CG28" i="86"/>
  <c r="CG11" i="86"/>
  <c r="AZ202" i="7"/>
  <c r="AZ331" i="7" s="1"/>
  <c r="AZ71" i="7"/>
  <c r="R330" i="7"/>
  <c r="R70" i="7"/>
  <c r="R68" i="7"/>
  <c r="AW202" i="7"/>
  <c r="AW331" i="7" s="1"/>
  <c r="AW71" i="7"/>
  <c r="BM202" i="7"/>
  <c r="BM331" i="7" s="1"/>
  <c r="BM71" i="7"/>
  <c r="AN202" i="7"/>
  <c r="AN331" i="7" s="1"/>
  <c r="AN71" i="7"/>
  <c r="AR28" i="86"/>
  <c r="AR11" i="86"/>
  <c r="BU48" i="84"/>
  <c r="BY18" i="84"/>
  <c r="U18" i="84"/>
  <c r="U48" i="84"/>
  <c r="CD17" i="84"/>
  <c r="CD15" i="84"/>
  <c r="CK8" i="86"/>
  <c r="CK10" i="86" s="1"/>
  <c r="BM28" i="86"/>
  <c r="BM11" i="86"/>
  <c r="AS48" i="84"/>
  <c r="AU18" i="84"/>
  <c r="BK202" i="7"/>
  <c r="BK331" i="7" s="1"/>
  <c r="BK71" i="7"/>
  <c r="AW18" i="80"/>
  <c r="AU30" i="80"/>
  <c r="Y30" i="80"/>
  <c r="Y18" i="80"/>
  <c r="V28" i="86"/>
  <c r="V11" i="86"/>
  <c r="BD202" i="7"/>
  <c r="BD331" i="7" s="1"/>
  <c r="BD71" i="7"/>
  <c r="BE202" i="7"/>
  <c r="BE331" i="7" s="1"/>
  <c r="BE71" i="7"/>
  <c r="AR18" i="84"/>
  <c r="AP48" i="84"/>
  <c r="R86" i="84"/>
  <c r="R68" i="80"/>
  <c r="AO18" i="80"/>
  <c r="AN30" i="80"/>
  <c r="AT30" i="80"/>
  <c r="AV18" i="80"/>
  <c r="AE15" i="80"/>
  <c r="AE17" i="80"/>
  <c r="AI202" i="7"/>
  <c r="AI331" i="7" s="1"/>
  <c r="AI71" i="7"/>
  <c r="AU202" i="7"/>
  <c r="AU331" i="7" s="1"/>
  <c r="AU71" i="7"/>
  <c r="J109" i="6"/>
  <c r="J112" i="6" s="1"/>
  <c r="U253" i="7" s="1"/>
  <c r="I283" i="6"/>
  <c r="AD12" i="84"/>
  <c r="R14" i="84"/>
  <c r="BC202" i="7"/>
  <c r="BC331" i="7" s="1"/>
  <c r="BC71" i="7"/>
  <c r="BV202" i="7"/>
  <c r="BV331" i="7" s="1"/>
  <c r="BV71" i="7"/>
  <c r="AB8" i="86"/>
  <c r="AB10" i="86" s="1"/>
  <c r="Y10" i="86"/>
  <c r="S18" i="80"/>
  <c r="S30" i="80"/>
  <c r="X30" i="80"/>
  <c r="X18" i="80"/>
  <c r="BQ17" i="84"/>
  <c r="BQ15" i="84"/>
  <c r="AP18" i="84"/>
  <c r="AO48" i="84"/>
  <c r="CC18" i="80"/>
  <c r="BY30" i="80"/>
  <c r="CA18" i="84"/>
  <c r="BW48" i="84"/>
  <c r="BH11" i="86"/>
  <c r="BH28" i="86"/>
  <c r="AH30" i="80"/>
  <c r="AI18" i="80"/>
  <c r="S18" i="84"/>
  <c r="S48" i="84"/>
  <c r="BS202" i="7"/>
  <c r="BS331" i="7" s="1"/>
  <c r="BS71" i="7"/>
  <c r="BF30" i="80"/>
  <c r="BI18" i="80"/>
  <c r="AM202" i="7"/>
  <c r="AM331" i="7" s="1"/>
  <c r="AM71" i="7"/>
  <c r="AK202" i="7"/>
  <c r="AK331" i="7" s="1"/>
  <c r="AK71" i="7"/>
  <c r="AB202" i="7"/>
  <c r="AB331" i="7" s="1"/>
  <c r="AB71" i="7"/>
  <c r="AQ15" i="80"/>
  <c r="AQ17" i="80"/>
  <c r="AT202" i="7"/>
  <c r="AT331" i="7" s="1"/>
  <c r="AT71" i="7"/>
  <c r="BL18" i="80"/>
  <c r="BI30" i="80"/>
  <c r="W28" i="86"/>
  <c r="W11" i="86"/>
  <c r="AP30" i="80"/>
  <c r="AR18" i="80"/>
  <c r="BE18" i="80"/>
  <c r="BB30" i="80"/>
  <c r="AI28" i="86"/>
  <c r="AI11" i="86"/>
  <c r="AX30" i="80"/>
  <c r="AZ18" i="80"/>
  <c r="AJ48" i="84"/>
  <c r="AK18" i="84"/>
  <c r="AQ28" i="86"/>
  <c r="AQ11" i="86"/>
  <c r="AF30" i="80"/>
  <c r="AG18" i="80"/>
  <c r="BR17" i="80"/>
  <c r="BR15" i="80"/>
  <c r="BC30" i="80"/>
  <c r="BF18" i="80"/>
  <c r="AX18" i="84"/>
  <c r="AV48" i="84"/>
  <c r="BT48" i="84"/>
  <c r="BX18" i="84"/>
  <c r="BB18" i="84"/>
  <c r="AZ48" i="84"/>
  <c r="BG30" i="80"/>
  <c r="BJ18" i="80"/>
  <c r="CD28" i="86"/>
  <c r="CD11" i="86"/>
  <c r="BH30" i="80"/>
  <c r="BK18" i="80"/>
  <c r="BE28" i="86"/>
  <c r="BE11" i="86"/>
  <c r="AG202" i="7"/>
  <c r="AG331" i="7" s="1"/>
  <c r="AG71" i="7"/>
  <c r="AQ202" i="7"/>
  <c r="AQ331" i="7" s="1"/>
  <c r="AQ71" i="7"/>
  <c r="BZ18" i="80"/>
  <c r="BV30" i="80"/>
  <c r="BT18" i="80"/>
  <c r="BP30" i="80"/>
  <c r="T18" i="80"/>
  <c r="T30" i="80"/>
  <c r="BX48" i="84"/>
  <c r="CB18" i="84"/>
  <c r="T48" i="84"/>
  <c r="T18" i="84"/>
  <c r="S291" i="7"/>
  <c r="S260" i="7"/>
  <c r="AE17" i="84"/>
  <c r="AL8" i="86"/>
  <c r="AE15" i="84"/>
  <c r="AF202" i="7"/>
  <c r="AF331" i="7" s="1"/>
  <c r="AF71" i="7"/>
  <c r="CE8" i="86"/>
  <c r="CE10" i="86" s="1"/>
  <c r="CB10" i="86"/>
  <c r="BO48" i="84"/>
  <c r="BS18" i="84"/>
  <c r="BK48" i="84"/>
  <c r="BN18" i="84"/>
  <c r="BL48" i="84"/>
  <c r="BO18" i="84"/>
  <c r="BD15" i="84"/>
  <c r="BD17" i="84"/>
  <c r="BP202" i="7"/>
  <c r="BP331" i="7" s="1"/>
  <c r="BP71" i="7"/>
  <c r="CF10" i="86"/>
  <c r="CI8" i="86"/>
  <c r="CI10" i="86" s="1"/>
  <c r="BT10" i="86"/>
  <c r="BW8" i="86"/>
  <c r="BL202" i="7"/>
  <c r="BL331" i="7" s="1"/>
  <c r="BL71" i="7"/>
  <c r="BQ15" i="80"/>
  <c r="BQ17" i="80"/>
  <c r="CD17" i="80"/>
  <c r="CD15" i="80"/>
  <c r="AA28" i="86"/>
  <c r="AA11" i="86"/>
  <c r="BR8" i="86"/>
  <c r="BR10" i="86" s="1"/>
  <c r="BO10" i="86"/>
  <c r="BJ8" i="86"/>
  <c r="BJ10" i="86" s="1"/>
  <c r="BG10" i="86"/>
  <c r="BU28" i="86"/>
  <c r="BU11" i="86"/>
  <c r="Y202" i="7"/>
  <c r="Y331" i="7" s="1"/>
  <c r="Y71" i="7"/>
  <c r="S202" i="7"/>
  <c r="S331" i="7" s="1"/>
  <c r="S71" i="7"/>
  <c r="X202" i="7"/>
  <c r="X331" i="7" s="1"/>
  <c r="X71" i="7"/>
  <c r="AE202" i="7"/>
  <c r="AE331" i="7" s="1"/>
  <c r="AE71" i="7"/>
  <c r="BM48" i="84"/>
  <c r="BP18" i="84"/>
  <c r="AB18" i="80"/>
  <c r="AB30" i="80"/>
  <c r="CB31" i="80"/>
  <c r="CB36" i="80"/>
  <c r="AH28" i="86"/>
  <c r="AH11" i="86"/>
  <c r="CE202" i="7"/>
  <c r="CE71" i="7"/>
  <c r="BJ54" i="84"/>
  <c r="BJ49" i="84"/>
  <c r="BV48" i="84"/>
  <c r="BZ18" i="84"/>
  <c r="BF202" i="7"/>
  <c r="BF331" i="7" s="1"/>
  <c r="BF71" i="7"/>
  <c r="BM30" i="80"/>
  <c r="BP18" i="80"/>
  <c r="AU11" i="86"/>
  <c r="AU28" i="86"/>
  <c r="BT202" i="7"/>
  <c r="BT331" i="7" s="1"/>
  <c r="BT71" i="7"/>
  <c r="AQ17" i="84"/>
  <c r="AQ15" i="84"/>
  <c r="CC28" i="86"/>
  <c r="CC11" i="86"/>
  <c r="AR17" i="84"/>
  <c r="BC8" i="86"/>
  <c r="AR15" i="84"/>
  <c r="AY30" i="80"/>
  <c r="BA18" i="80"/>
  <c r="BZ29" i="86"/>
  <c r="CA54" i="84"/>
  <c r="CA49" i="84"/>
  <c r="T202" i="7"/>
  <c r="T331" i="7" s="1"/>
  <c r="T71" i="7"/>
  <c r="AC48" i="84"/>
  <c r="AC18" i="84"/>
  <c r="BG212" i="7"/>
  <c r="BG216" i="7" s="1"/>
  <c r="BG203" i="7"/>
  <c r="BL30" i="80"/>
  <c r="BO18" i="80"/>
  <c r="BR18" i="84"/>
  <c r="BN48" i="84"/>
  <c r="BE48" i="84"/>
  <c r="BH18" i="84"/>
  <c r="W18" i="80"/>
  <c r="W30" i="80"/>
  <c r="BY48" i="84"/>
  <c r="CC18" i="84"/>
  <c r="W202" i="7"/>
  <c r="W331" i="7" s="1"/>
  <c r="W71" i="7"/>
  <c r="AP18" i="80"/>
  <c r="AO30" i="80"/>
  <c r="AE28" i="86"/>
  <c r="AE11" i="86"/>
  <c r="BA202" i="7"/>
  <c r="BA331" i="7" s="1"/>
  <c r="BA71" i="7"/>
  <c r="BX18" i="80"/>
  <c r="BT30" i="80"/>
  <c r="AI48" i="84"/>
  <c r="AJ18" i="84"/>
  <c r="W18" i="84"/>
  <c r="W48" i="84"/>
  <c r="BA48" i="84"/>
  <c r="BC18" i="84"/>
  <c r="BU202" i="7"/>
  <c r="BU331" i="7" s="1"/>
  <c r="BU71" i="7"/>
  <c r="AW18" i="84"/>
  <c r="AU48" i="84"/>
  <c r="BZ212" i="7"/>
  <c r="BZ216" i="7" s="1"/>
  <c r="U30" i="80"/>
  <c r="U18" i="80"/>
  <c r="AT48" i="84"/>
  <c r="AV18" i="84"/>
  <c r="AM28" i="86"/>
  <c r="AM11" i="86"/>
  <c r="AV202" i="7"/>
  <c r="AV331" i="7" s="1"/>
  <c r="AV71" i="7"/>
  <c r="AB18" i="84"/>
  <c r="AB48" i="84"/>
  <c r="AV30" i="80"/>
  <c r="AX18" i="80"/>
  <c r="CB49" i="84"/>
  <c r="CB54" i="84"/>
  <c r="AG10" i="86"/>
  <c r="AJ8" i="86"/>
  <c r="AJ10" i="86" s="1"/>
  <c r="V30" i="80"/>
  <c r="V18" i="80"/>
  <c r="CB202" i="7"/>
  <c r="CB71" i="7"/>
  <c r="Z18" i="80"/>
  <c r="Z30" i="80"/>
  <c r="AL48" i="84"/>
  <c r="AM18" i="84"/>
  <c r="AK30" i="80"/>
  <c r="AL18" i="80"/>
  <c r="Z28" i="86"/>
  <c r="Z11" i="86"/>
  <c r="BR202" i="7"/>
  <c r="BR331" i="7" s="1"/>
  <c r="BR71" i="7"/>
  <c r="BA8" i="86"/>
  <c r="BA10" i="86" s="1"/>
  <c r="AX10" i="86"/>
  <c r="BZ54" i="84"/>
  <c r="BZ49" i="84"/>
  <c r="BP28" i="86"/>
  <c r="BP11" i="86"/>
  <c r="BZ31" i="80"/>
  <c r="BZ36" i="80"/>
  <c r="BD15" i="80"/>
  <c r="BD17" i="80"/>
  <c r="BJ202" i="7"/>
  <c r="BJ331" i="7" s="1"/>
  <c r="BJ71" i="7"/>
  <c r="AY202" i="7"/>
  <c r="AY331" i="7" s="1"/>
  <c r="AY71" i="7"/>
  <c r="Z18" i="84"/>
  <c r="Z48" i="84"/>
  <c r="Y48" i="84"/>
  <c r="Y18" i="84"/>
  <c r="BJ31" i="80"/>
  <c r="BJ36" i="80"/>
  <c r="AX202" i="7"/>
  <c r="AX331" i="7" s="1"/>
  <c r="AX71" i="7"/>
  <c r="BR18" i="80"/>
  <c r="BN30" i="80"/>
  <c r="BL28" i="86"/>
  <c r="BL11" i="86"/>
  <c r="CH28" i="86"/>
  <c r="CH11" i="86"/>
  <c r="BQ28" i="86"/>
  <c r="BQ11" i="86"/>
  <c r="BF48" i="84"/>
  <c r="BI18" i="84"/>
  <c r="U202" i="7"/>
  <c r="U331" i="7" s="1"/>
  <c r="U71" i="7"/>
  <c r="AS8" i="86"/>
  <c r="AS10" i="86" s="1"/>
  <c r="AP10" i="86"/>
  <c r="BB18" i="80"/>
  <c r="AZ30" i="80"/>
  <c r="AG18" i="84"/>
  <c r="AF48" i="84"/>
  <c r="AR202" i="7"/>
  <c r="AR331" i="7" s="1"/>
  <c r="AR71" i="7"/>
  <c r="BV11" i="86"/>
  <c r="BV28" i="86"/>
  <c r="AA48" i="84"/>
  <c r="AA18" i="84"/>
  <c r="BB203" i="7"/>
  <c r="BB212" i="7"/>
  <c r="BB216" i="7" s="1"/>
  <c r="BW202" i="7"/>
  <c r="BW331" i="7" s="1"/>
  <c r="BW71" i="7"/>
  <c r="BQ202" i="7"/>
  <c r="BQ331" i="7" s="1"/>
  <c r="BQ71" i="7"/>
  <c r="BI202" i="7"/>
  <c r="BI331" i="7" s="1"/>
  <c r="BI71" i="7"/>
  <c r="V48" i="84"/>
  <c r="V18" i="84"/>
  <c r="BI28" i="86"/>
  <c r="BI11" i="86"/>
  <c r="AV28" i="86"/>
  <c r="AV11" i="86"/>
  <c r="CC202" i="7"/>
  <c r="CC71" i="7"/>
  <c r="AY18" i="84"/>
  <c r="AW48" i="84"/>
  <c r="BS18" i="80"/>
  <c r="BO30" i="80"/>
  <c r="AN18" i="84"/>
  <c r="AM48" i="84"/>
  <c r="BB48" i="84"/>
  <c r="BE18" i="84"/>
  <c r="AN28" i="86"/>
  <c r="AN11" i="86"/>
  <c r="AW8" i="86"/>
  <c r="AW10" i="86" s="1"/>
  <c r="AT10" i="86"/>
  <c r="X18" i="84"/>
  <c r="X48" i="84"/>
  <c r="AM30" i="80"/>
  <c r="AN18" i="80"/>
  <c r="AR17" i="80"/>
  <c r="AR15" i="80"/>
  <c r="BN202" i="7"/>
  <c r="BN331" i="7" s="1"/>
  <c r="BN71" i="7"/>
  <c r="AS202" i="7"/>
  <c r="AS331" i="7" s="1"/>
  <c r="AS71" i="7"/>
  <c r="BY202" i="7"/>
  <c r="BY331" i="7" s="1"/>
  <c r="BY71" i="7"/>
  <c r="AD28" i="86"/>
  <c r="AD11" i="86"/>
  <c r="AL202" i="7"/>
  <c r="AL331" i="7" s="1"/>
  <c r="AL71" i="7"/>
  <c r="AP202" i="7"/>
  <c r="AP331" i="7" s="1"/>
  <c r="AP71" i="7"/>
  <c r="BA18" i="84"/>
  <c r="AY48" i="84"/>
  <c r="BW30" i="80"/>
  <c r="CA18" i="80"/>
  <c r="BS31" i="80"/>
  <c r="BS36" i="80"/>
  <c r="AK18" i="80"/>
  <c r="AJ30" i="80"/>
  <c r="AH48" i="84"/>
  <c r="AI18" i="84"/>
  <c r="BO203" i="7"/>
  <c r="BO212" i="7"/>
  <c r="BO216" i="7" s="1"/>
  <c r="AA30" i="80"/>
  <c r="AA18" i="80"/>
  <c r="BJ18" i="84"/>
  <c r="BG48" i="84"/>
  <c r="BY28" i="86"/>
  <c r="BY11" i="86"/>
  <c r="CC36" i="80"/>
  <c r="CC31" i="80"/>
  <c r="BX10" i="86"/>
  <c r="CA8" i="86"/>
  <c r="CA10" i="86" s="1"/>
  <c r="BN18" i="80"/>
  <c r="BK30" i="80"/>
  <c r="AC202" i="7"/>
  <c r="AC331" i="7" s="1"/>
  <c r="AC71" i="7"/>
  <c r="BN8" i="86"/>
  <c r="BN10" i="86" s="1"/>
  <c r="BK10" i="86"/>
  <c r="BH202" i="7"/>
  <c r="BH331" i="7" s="1"/>
  <c r="BH71" i="7"/>
  <c r="AC30" i="80"/>
  <c r="AC18" i="80"/>
  <c r="AO18" i="84"/>
  <c r="AN48" i="84"/>
  <c r="AL30" i="80"/>
  <c r="AM18" i="80"/>
  <c r="AJ202" i="7"/>
  <c r="AJ331" i="7" s="1"/>
  <c r="AJ71" i="7"/>
  <c r="V202" i="7"/>
  <c r="V331" i="7" s="1"/>
  <c r="V71" i="7"/>
  <c r="AD202" i="7"/>
  <c r="AD331" i="7" s="1"/>
  <c r="AD71" i="7"/>
  <c r="AY18" i="80"/>
  <c r="AW30" i="80"/>
  <c r="AK48" i="84"/>
  <c r="AL18" i="84"/>
  <c r="AC10" i="86"/>
  <c r="AF8" i="86"/>
  <c r="AF10" i="86" s="1"/>
  <c r="R14" i="80"/>
  <c r="AD12" i="80"/>
  <c r="Z202" i="7"/>
  <c r="Z331" i="7" s="1"/>
  <c r="Z71" i="7"/>
  <c r="AY28" i="86"/>
  <c r="AY11" i="86"/>
  <c r="BP48" i="84"/>
  <c r="BT18" i="84"/>
  <c r="BR17" i="84"/>
  <c r="BR15" i="84"/>
  <c r="BA30" i="80"/>
  <c r="BC18" i="80"/>
  <c r="BF18" i="84"/>
  <c r="BC48" i="84"/>
  <c r="AI30" i="80"/>
  <c r="AJ18" i="80"/>
  <c r="BD28" i="86"/>
  <c r="BD11" i="86"/>
  <c r="BE30" i="80"/>
  <c r="BH18" i="80"/>
  <c r="BX202" i="7"/>
  <c r="BX331" i="7" s="1"/>
  <c r="BX71" i="7"/>
  <c r="AS30" i="80"/>
  <c r="AU18" i="80"/>
  <c r="CA202" i="7"/>
  <c r="CA71" i="7"/>
  <c r="BY18" i="80"/>
  <c r="BU30" i="80"/>
  <c r="AA202" i="7"/>
  <c r="AA331" i="7" s="1"/>
  <c r="AA71" i="7"/>
  <c r="AZ28" i="86"/>
  <c r="AZ11" i="86"/>
  <c r="R67" i="84"/>
  <c r="R69" i="84" s="1"/>
  <c r="R267" i="7"/>
  <c r="R49" i="80"/>
  <c r="R51" i="80" s="1"/>
  <c r="BI48" i="84"/>
  <c r="BL18" i="84"/>
  <c r="BH48" i="84"/>
  <c r="BK18" i="84"/>
  <c r="AO202" i="7"/>
  <c r="AO331" i="7" s="1"/>
  <c r="AO71" i="7"/>
  <c r="AH18" i="80"/>
  <c r="AG30" i="80"/>
  <c r="AX48" i="84"/>
  <c r="AZ18" i="84"/>
  <c r="CC54" i="84"/>
  <c r="CC49" i="84"/>
  <c r="CA36" i="80"/>
  <c r="CA31" i="80"/>
  <c r="CD202" i="7"/>
  <c r="CD71" i="7"/>
  <c r="AW36" i="80" l="1"/>
  <c r="AW31" i="80"/>
  <c r="BH203" i="7"/>
  <c r="BH212" i="7"/>
  <c r="BH216" i="7" s="1"/>
  <c r="CA11" i="86"/>
  <c r="CA28" i="86"/>
  <c r="CA29" i="86" s="1"/>
  <c r="AJ31" i="80"/>
  <c r="AJ36" i="80"/>
  <c r="BY212" i="7"/>
  <c r="BY216" i="7" s="1"/>
  <c r="CC121" i="80" s="1"/>
  <c r="BY203" i="7"/>
  <c r="AM31" i="80"/>
  <c r="AM36" i="80"/>
  <c r="BB49" i="84"/>
  <c r="BB54" i="84"/>
  <c r="BP53" i="86" s="1"/>
  <c r="BB286" i="7"/>
  <c r="BB275" i="7"/>
  <c r="BB217" i="7"/>
  <c r="AX212" i="7"/>
  <c r="AX216" i="7" s="1"/>
  <c r="AX203" i="7"/>
  <c r="AY203" i="7"/>
  <c r="AY212" i="7"/>
  <c r="AY216" i="7" s="1"/>
  <c r="W36" i="80"/>
  <c r="W31" i="80"/>
  <c r="AR48" i="84"/>
  <c r="AT18" i="84"/>
  <c r="AU29" i="86"/>
  <c r="CB37" i="80"/>
  <c r="BG28" i="86"/>
  <c r="BG11" i="86"/>
  <c r="BQ30" i="80"/>
  <c r="BU18" i="80"/>
  <c r="BQ18" i="80"/>
  <c r="CI11" i="86"/>
  <c r="CI28" i="86"/>
  <c r="CI29" i="86" s="1"/>
  <c r="AF212" i="7"/>
  <c r="AF216" i="7" s="1"/>
  <c r="AF203" i="7"/>
  <c r="AQ29" i="86"/>
  <c r="W29" i="86"/>
  <c r="AH36" i="80"/>
  <c r="AH31" i="80"/>
  <c r="AB28" i="86"/>
  <c r="AB29" i="86" s="1"/>
  <c r="AB11" i="86"/>
  <c r="AI212" i="7"/>
  <c r="AI216" i="7" s="1"/>
  <c r="AI203" i="7"/>
  <c r="BD212" i="7"/>
  <c r="BD216" i="7" s="1"/>
  <c r="BD203" i="7"/>
  <c r="BK212" i="7"/>
  <c r="BK216" i="7" s="1"/>
  <c r="BK203" i="7"/>
  <c r="AR29" i="86"/>
  <c r="AH212" i="7"/>
  <c r="AH216" i="7" s="1"/>
  <c r="AH203" i="7"/>
  <c r="BC49" i="84"/>
  <c r="BC54" i="84"/>
  <c r="BQ53" i="86" s="1"/>
  <c r="AL36" i="80"/>
  <c r="AL31" i="80"/>
  <c r="BX28" i="86"/>
  <c r="BX11" i="86"/>
  <c r="AP203" i="7"/>
  <c r="AP212" i="7"/>
  <c r="AP216" i="7" s="1"/>
  <c r="X54" i="84"/>
  <c r="X49" i="84"/>
  <c r="AM49" i="84"/>
  <c r="AM54" i="84"/>
  <c r="AV53" i="86" s="1"/>
  <c r="CC203" i="7"/>
  <c r="CC212" i="7"/>
  <c r="CC216" i="7" s="1"/>
  <c r="CC217" i="7" s="1"/>
  <c r="BI203" i="7"/>
  <c r="BI212" i="7"/>
  <c r="BI216" i="7" s="1"/>
  <c r="AF54" i="84"/>
  <c r="AM53" i="86" s="1"/>
  <c r="AF49" i="84"/>
  <c r="BJ37" i="80"/>
  <c r="BJ121" i="80"/>
  <c r="BP29" i="86"/>
  <c r="Z29" i="86"/>
  <c r="AM29" i="86"/>
  <c r="AU54" i="84"/>
  <c r="AU49" i="84"/>
  <c r="AE29" i="86"/>
  <c r="CA55" i="84"/>
  <c r="X212" i="7"/>
  <c r="X216" i="7" s="1"/>
  <c r="X203" i="7"/>
  <c r="BJ11" i="86"/>
  <c r="BJ28" i="86"/>
  <c r="BJ29" i="86" s="1"/>
  <c r="CF28" i="86"/>
  <c r="CF11" i="86"/>
  <c r="BK54" i="84"/>
  <c r="BK49" i="84"/>
  <c r="AI29" i="86"/>
  <c r="AB212" i="7"/>
  <c r="AB216" i="7" s="1"/>
  <c r="AB203" i="7"/>
  <c r="BF36" i="80"/>
  <c r="BF31" i="80"/>
  <c r="BH29" i="86"/>
  <c r="AE30" i="80"/>
  <c r="AF18" i="80"/>
  <c r="R202" i="7"/>
  <c r="R331" i="7" s="1"/>
  <c r="R71" i="7"/>
  <c r="BH49" i="84"/>
  <c r="BH54" i="84"/>
  <c r="BI49" i="84"/>
  <c r="BI54" i="84"/>
  <c r="BY53" i="86" s="1"/>
  <c r="AD14" i="80"/>
  <c r="CH10" i="80"/>
  <c r="AN49" i="84"/>
  <c r="AN54" i="84"/>
  <c r="BK28" i="86"/>
  <c r="BK11" i="86"/>
  <c r="AA36" i="80"/>
  <c r="AA31" i="80"/>
  <c r="BS121" i="80"/>
  <c r="BS37" i="80"/>
  <c r="AS212" i="7"/>
  <c r="AS216" i="7" s="1"/>
  <c r="AS203" i="7"/>
  <c r="CH29" i="86"/>
  <c r="CB203" i="7"/>
  <c r="CB212" i="7"/>
  <c r="CB216" i="7" s="1"/>
  <c r="CB217" i="7" s="1"/>
  <c r="AV36" i="80"/>
  <c r="AV31" i="80"/>
  <c r="AO31" i="80"/>
  <c r="AO36" i="80"/>
  <c r="BG217" i="7"/>
  <c r="BG286" i="7"/>
  <c r="CC29" i="86"/>
  <c r="BJ55" i="84"/>
  <c r="BJ104" i="84"/>
  <c r="AB36" i="80"/>
  <c r="AB31" i="80"/>
  <c r="BO28" i="86"/>
  <c r="BO11" i="86"/>
  <c r="AO8" i="86"/>
  <c r="AL10" i="86"/>
  <c r="BV36" i="80"/>
  <c r="BV31" i="80"/>
  <c r="BG31" i="80"/>
  <c r="BG36" i="80"/>
  <c r="BC31" i="80"/>
  <c r="BC36" i="80"/>
  <c r="AJ49" i="84"/>
  <c r="AJ54" i="84"/>
  <c r="BI36" i="80"/>
  <c r="BI31" i="80"/>
  <c r="BQ48" i="84"/>
  <c r="BU18" i="84"/>
  <c r="BQ18" i="84"/>
  <c r="BV203" i="7"/>
  <c r="BV212" i="7"/>
  <c r="BV216" i="7" s="1"/>
  <c r="BZ121" i="80" s="1"/>
  <c r="V29" i="86"/>
  <c r="AS49" i="84"/>
  <c r="AS54" i="84"/>
  <c r="BD53" i="86" s="1"/>
  <c r="U49" i="84"/>
  <c r="U54" i="84"/>
  <c r="BS104" i="84"/>
  <c r="BS55" i="84"/>
  <c r="AL212" i="7"/>
  <c r="AL216" i="7" s="1"/>
  <c r="AL203" i="7"/>
  <c r="AT28" i="86"/>
  <c r="AT11" i="86"/>
  <c r="BO31" i="80"/>
  <c r="BO36" i="80"/>
  <c r="AV29" i="86"/>
  <c r="BQ212" i="7"/>
  <c r="BQ216" i="7" s="1"/>
  <c r="BQ203" i="7"/>
  <c r="AA49" i="84"/>
  <c r="AA54" i="84"/>
  <c r="AZ31" i="80"/>
  <c r="AZ36" i="80"/>
  <c r="U212" i="7"/>
  <c r="U216" i="7" s="1"/>
  <c r="U203" i="7"/>
  <c r="BJ212" i="7"/>
  <c r="BJ216" i="7" s="1"/>
  <c r="BJ203" i="7"/>
  <c r="BZ55" i="84"/>
  <c r="AB54" i="84"/>
  <c r="AH53" i="86" s="1"/>
  <c r="AB49" i="84"/>
  <c r="AT54" i="84"/>
  <c r="BE53" i="86" s="1"/>
  <c r="AT49" i="84"/>
  <c r="AI54" i="84"/>
  <c r="AI49" i="84"/>
  <c r="BE54" i="84"/>
  <c r="BE49" i="84"/>
  <c r="BZ53" i="86"/>
  <c r="BM36" i="80"/>
  <c r="BM31" i="80"/>
  <c r="S212" i="7"/>
  <c r="S216" i="7" s="1"/>
  <c r="S203" i="7"/>
  <c r="BR11" i="86"/>
  <c r="BR28" i="86"/>
  <c r="BR29" i="86" s="1"/>
  <c r="BL203" i="7"/>
  <c r="BL212" i="7"/>
  <c r="BL216" i="7" s="1"/>
  <c r="BP212" i="7"/>
  <c r="BP216" i="7" s="1"/>
  <c r="BP203" i="7"/>
  <c r="BO54" i="84"/>
  <c r="CG53" i="86" s="1"/>
  <c r="BO49" i="84"/>
  <c r="AF18" i="84"/>
  <c r="AE48" i="84"/>
  <c r="BX54" i="84"/>
  <c r="BX49" i="84"/>
  <c r="BE29" i="86"/>
  <c r="AZ54" i="84"/>
  <c r="BM53" i="86" s="1"/>
  <c r="AZ49" i="84"/>
  <c r="BB36" i="80"/>
  <c r="BB31" i="80"/>
  <c r="AK203" i="7"/>
  <c r="AK212" i="7"/>
  <c r="AK216" i="7" s="1"/>
  <c r="BS212" i="7"/>
  <c r="BS216" i="7" s="1"/>
  <c r="BS203" i="7"/>
  <c r="BW54" i="84"/>
  <c r="BW49" i="84"/>
  <c r="J283" i="6"/>
  <c r="K109" i="6"/>
  <c r="K112" i="6" s="1"/>
  <c r="V253" i="7" s="1"/>
  <c r="AP54" i="84"/>
  <c r="AZ53" i="86" s="1"/>
  <c r="AP49" i="84"/>
  <c r="AN203" i="7"/>
  <c r="AN212" i="7"/>
  <c r="AN216" i="7" s="1"/>
  <c r="AG54" i="84"/>
  <c r="AN53" i="86" s="1"/>
  <c r="AG49" i="84"/>
  <c r="BP49" i="84"/>
  <c r="BP54" i="84"/>
  <c r="CH53" i="86" s="1"/>
  <c r="CD212" i="7"/>
  <c r="CD216" i="7" s="1"/>
  <c r="CD217" i="7" s="1"/>
  <c r="CD203" i="7"/>
  <c r="AY29" i="86"/>
  <c r="AD212" i="7"/>
  <c r="AD216" i="7" s="1"/>
  <c r="AD203" i="7"/>
  <c r="BA31" i="80"/>
  <c r="BA36" i="80"/>
  <c r="AF28" i="86"/>
  <c r="AF29" i="86" s="1"/>
  <c r="AF11" i="86"/>
  <c r="BO286" i="7"/>
  <c r="BO217" i="7"/>
  <c r="BN212" i="7"/>
  <c r="BN216" i="7" s="1"/>
  <c r="BN203" i="7"/>
  <c r="AW28" i="86"/>
  <c r="AW29" i="86" s="1"/>
  <c r="AW11" i="86"/>
  <c r="BV29" i="86"/>
  <c r="BL29" i="86"/>
  <c r="Y54" i="84"/>
  <c r="AD53" i="86" s="1"/>
  <c r="Y49" i="84"/>
  <c r="BD30" i="80"/>
  <c r="BG18" i="80"/>
  <c r="BD18" i="80"/>
  <c r="AX28" i="86"/>
  <c r="AX11" i="86"/>
  <c r="AK36" i="80"/>
  <c r="AK31" i="80"/>
  <c r="V31" i="80"/>
  <c r="V36" i="80"/>
  <c r="BU203" i="7"/>
  <c r="BU212" i="7"/>
  <c r="BU216" i="7" s="1"/>
  <c r="BT36" i="80"/>
  <c r="BT31" i="80"/>
  <c r="BN54" i="84"/>
  <c r="BN49" i="84"/>
  <c r="CE203" i="7"/>
  <c r="CE212" i="7"/>
  <c r="CE216" i="7" s="1"/>
  <c r="CE217" i="7" s="1"/>
  <c r="BD48" i="84"/>
  <c r="BD18" i="84"/>
  <c r="BG18" i="84"/>
  <c r="S67" i="84"/>
  <c r="S69" i="84" s="1"/>
  <c r="S267" i="7"/>
  <c r="S49" i="80"/>
  <c r="S51" i="80" s="1"/>
  <c r="T31" i="80"/>
  <c r="T36" i="80"/>
  <c r="BR30" i="80"/>
  <c r="BV18" i="80"/>
  <c r="AX36" i="80"/>
  <c r="AX31" i="80"/>
  <c r="S49" i="84"/>
  <c r="S54" i="84"/>
  <c r="V53" i="86" s="1"/>
  <c r="X31" i="80"/>
  <c r="X36" i="80"/>
  <c r="BC203" i="7"/>
  <c r="BC212" i="7"/>
  <c r="BC216" i="7" s="1"/>
  <c r="T260" i="7"/>
  <c r="T291" i="7"/>
  <c r="Y31" i="80"/>
  <c r="Y36" i="80"/>
  <c r="BM29" i="86"/>
  <c r="AZ212" i="7"/>
  <c r="AZ216" i="7" s="1"/>
  <c r="AZ203" i="7"/>
  <c r="AA212" i="7"/>
  <c r="AA216" i="7" s="1"/>
  <c r="AA203" i="7"/>
  <c r="AG31" i="80"/>
  <c r="AG36" i="80"/>
  <c r="BE36" i="80"/>
  <c r="BE31" i="80"/>
  <c r="R17" i="80"/>
  <c r="R15" i="80"/>
  <c r="CC37" i="80"/>
  <c r="BD29" i="86"/>
  <c r="AC11" i="86"/>
  <c r="AC28" i="86"/>
  <c r="AC212" i="7"/>
  <c r="AC216" i="7" s="1"/>
  <c r="AC203" i="7"/>
  <c r="BY29" i="86"/>
  <c r="BW36" i="80"/>
  <c r="BW31" i="80"/>
  <c r="AD29" i="86"/>
  <c r="BI29" i="86"/>
  <c r="AP28" i="86"/>
  <c r="AP11" i="86"/>
  <c r="BF49" i="84"/>
  <c r="BF54" i="84"/>
  <c r="BU53" i="86" s="1"/>
  <c r="BN36" i="80"/>
  <c r="BN31" i="80"/>
  <c r="Z49" i="84"/>
  <c r="Z54" i="84"/>
  <c r="AE53" i="86" s="1"/>
  <c r="BA28" i="86"/>
  <c r="BA29" i="86" s="1"/>
  <c r="BA11" i="86"/>
  <c r="AJ11" i="86"/>
  <c r="AJ28" i="86"/>
  <c r="AJ29" i="86" s="1"/>
  <c r="U31" i="80"/>
  <c r="U36" i="80"/>
  <c r="W203" i="7"/>
  <c r="W212" i="7"/>
  <c r="W216" i="7" s="1"/>
  <c r="AC54" i="84"/>
  <c r="AI53" i="86" s="1"/>
  <c r="AC49" i="84"/>
  <c r="AY31" i="80"/>
  <c r="AY36" i="80"/>
  <c r="AQ48" i="84"/>
  <c r="AQ18" i="84"/>
  <c r="AS18" i="84"/>
  <c r="BF212" i="7"/>
  <c r="BF216" i="7" s="1"/>
  <c r="BF203" i="7"/>
  <c r="BM54" i="84"/>
  <c r="CD53" i="86" s="1"/>
  <c r="BM49" i="84"/>
  <c r="Y212" i="7"/>
  <c r="Y216" i="7" s="1"/>
  <c r="Y203" i="7"/>
  <c r="AA29" i="86"/>
  <c r="CB28" i="86"/>
  <c r="CB11" i="86"/>
  <c r="S68" i="80"/>
  <c r="S86" i="84"/>
  <c r="AQ212" i="7"/>
  <c r="AQ216" i="7" s="1"/>
  <c r="AQ203" i="7"/>
  <c r="BH31" i="80"/>
  <c r="BH36" i="80"/>
  <c r="AT212" i="7"/>
  <c r="AT216" i="7" s="1"/>
  <c r="AT203" i="7"/>
  <c r="AM203" i="7"/>
  <c r="AM212" i="7"/>
  <c r="AM216" i="7" s="1"/>
  <c r="BY36" i="80"/>
  <c r="BY31" i="80"/>
  <c r="S31" i="80"/>
  <c r="S36" i="80"/>
  <c r="R17" i="84"/>
  <c r="U8" i="86"/>
  <c r="R15" i="84"/>
  <c r="AU36" i="80"/>
  <c r="AU31" i="80"/>
  <c r="CK28" i="86"/>
  <c r="CK11" i="86"/>
  <c r="BU49" i="84"/>
  <c r="BU54" i="84"/>
  <c r="BM212" i="7"/>
  <c r="BM216" i="7" s="1"/>
  <c r="BM203" i="7"/>
  <c r="BX31" i="80"/>
  <c r="BX36" i="80"/>
  <c r="CC55" i="84"/>
  <c r="AX54" i="84"/>
  <c r="AX49" i="84"/>
  <c r="BX203" i="7"/>
  <c r="BX212" i="7"/>
  <c r="BX216" i="7" s="1"/>
  <c r="CB104" i="84" s="1"/>
  <c r="BU31" i="80"/>
  <c r="BU36" i="80"/>
  <c r="CA37" i="80"/>
  <c r="BN28" i="86"/>
  <c r="BN29" i="86" s="1"/>
  <c r="BN11" i="86"/>
  <c r="CA203" i="7"/>
  <c r="CA212" i="7"/>
  <c r="CA216" i="7" s="1"/>
  <c r="CA217" i="7" s="1"/>
  <c r="V212" i="7"/>
  <c r="V216" i="7" s="1"/>
  <c r="V203" i="7"/>
  <c r="AO212" i="7"/>
  <c r="AO216" i="7" s="1"/>
  <c r="AO203" i="7"/>
  <c r="BR48" i="84"/>
  <c r="BV18" i="84"/>
  <c r="Z203" i="7"/>
  <c r="Z212" i="7"/>
  <c r="Z216" i="7" s="1"/>
  <c r="AC36" i="80"/>
  <c r="AC31" i="80"/>
  <c r="BK36" i="80"/>
  <c r="BK31" i="80"/>
  <c r="BG54" i="84"/>
  <c r="BV53" i="86" s="1"/>
  <c r="BG49" i="84"/>
  <c r="AY54" i="84"/>
  <c r="BL53" i="86" s="1"/>
  <c r="AY49" i="84"/>
  <c r="AR30" i="80"/>
  <c r="AT18" i="80"/>
  <c r="AN29" i="86"/>
  <c r="AW54" i="84"/>
  <c r="BI53" i="86" s="1"/>
  <c r="AW49" i="84"/>
  <c r="BW203" i="7"/>
  <c r="BW212" i="7"/>
  <c r="BW216" i="7" s="1"/>
  <c r="AS11" i="86"/>
  <c r="AS28" i="86"/>
  <c r="AS29" i="86" s="1"/>
  <c r="BZ37" i="80"/>
  <c r="AL49" i="84"/>
  <c r="AL54" i="84"/>
  <c r="AU53" i="86" s="1"/>
  <c r="AG11" i="86"/>
  <c r="AG28" i="86"/>
  <c r="BA54" i="84"/>
  <c r="BA49" i="84"/>
  <c r="CJ8" i="86"/>
  <c r="CJ10" i="86" s="1"/>
  <c r="BW10" i="86"/>
  <c r="CE11" i="86"/>
  <c r="CE28" i="86"/>
  <c r="CE29" i="86" s="1"/>
  <c r="BT54" i="84"/>
  <c r="BT49" i="84"/>
  <c r="AF36" i="80"/>
  <c r="AF31" i="80"/>
  <c r="AP36" i="80"/>
  <c r="AP31" i="80"/>
  <c r="AQ30" i="80"/>
  <c r="AQ18" i="80"/>
  <c r="AS18" i="80"/>
  <c r="CH10" i="84"/>
  <c r="AD14" i="84"/>
  <c r="AU212" i="7"/>
  <c r="AU216" i="7" s="1"/>
  <c r="AU203" i="7"/>
  <c r="AT31" i="80"/>
  <c r="AT36" i="80"/>
  <c r="BE203" i="7"/>
  <c r="BE212" i="7"/>
  <c r="BE216" i="7" s="1"/>
  <c r="CG29" i="86"/>
  <c r="AZ29" i="86"/>
  <c r="AS36" i="80"/>
  <c r="AS31" i="80"/>
  <c r="AI36" i="80"/>
  <c r="AI31" i="80"/>
  <c r="AK49" i="84"/>
  <c r="AK54" i="84"/>
  <c r="AJ212" i="7"/>
  <c r="AJ216" i="7" s="1"/>
  <c r="AJ203" i="7"/>
  <c r="AH49" i="84"/>
  <c r="AH54" i="84"/>
  <c r="V54" i="84"/>
  <c r="Z53" i="86" s="1"/>
  <c r="V49" i="84"/>
  <c r="AR212" i="7"/>
  <c r="AR216" i="7" s="1"/>
  <c r="AR203" i="7"/>
  <c r="BQ29" i="86"/>
  <c r="BR212" i="7"/>
  <c r="BR216" i="7" s="1"/>
  <c r="BR203" i="7"/>
  <c r="Z36" i="80"/>
  <c r="Z31" i="80"/>
  <c r="CB55" i="84"/>
  <c r="AV212" i="7"/>
  <c r="AV216" i="7" s="1"/>
  <c r="AV203" i="7"/>
  <c r="Q121" i="80"/>
  <c r="Q104" i="84"/>
  <c r="W49" i="84"/>
  <c r="W54" i="84"/>
  <c r="BA212" i="7"/>
  <c r="BA216" i="7" s="1"/>
  <c r="BA203" i="7"/>
  <c r="BY54" i="84"/>
  <c r="BY49" i="84"/>
  <c r="BL36" i="80"/>
  <c r="BL31" i="80"/>
  <c r="T212" i="7"/>
  <c r="T216" i="7" s="1"/>
  <c r="T203" i="7"/>
  <c r="BF8" i="86"/>
  <c r="BC10" i="86"/>
  <c r="BT203" i="7"/>
  <c r="BT212" i="7"/>
  <c r="BT216" i="7" s="1"/>
  <c r="BV49" i="84"/>
  <c r="BV54" i="84"/>
  <c r="AH29" i="86"/>
  <c r="AE203" i="7"/>
  <c r="AE212" i="7"/>
  <c r="AE216" i="7" s="1"/>
  <c r="BU29" i="86"/>
  <c r="CD30" i="80"/>
  <c r="CD18" i="80"/>
  <c r="BT28" i="86"/>
  <c r="BT11" i="86"/>
  <c r="BL54" i="84"/>
  <c r="CC53" i="86" s="1"/>
  <c r="BL49" i="84"/>
  <c r="T54" i="84"/>
  <c r="W53" i="86" s="1"/>
  <c r="T49" i="84"/>
  <c r="BP36" i="80"/>
  <c r="BP31" i="80"/>
  <c r="AG212" i="7"/>
  <c r="AG216" i="7" s="1"/>
  <c r="AG203" i="7"/>
  <c r="CD29" i="86"/>
  <c r="AV49" i="84"/>
  <c r="AV54" i="84"/>
  <c r="AO49" i="84"/>
  <c r="AO54" i="84"/>
  <c r="Y28" i="86"/>
  <c r="Y11" i="86"/>
  <c r="AN36" i="80"/>
  <c r="AN31" i="80"/>
  <c r="CD48" i="84"/>
  <c r="CD18" i="84"/>
  <c r="AW212" i="7"/>
  <c r="AW216" i="7" s="1"/>
  <c r="AW203" i="7"/>
  <c r="CF70" i="7"/>
  <c r="CC104" i="84" l="1"/>
  <c r="CF202" i="7"/>
  <c r="AF121" i="80"/>
  <c r="AF37" i="80"/>
  <c r="BA55" i="84"/>
  <c r="BA104" i="84"/>
  <c r="BK37" i="80"/>
  <c r="BK121" i="80"/>
  <c r="AV104" i="84"/>
  <c r="AV55" i="84"/>
  <c r="BP37" i="80"/>
  <c r="BP121" i="80"/>
  <c r="CD31" i="80"/>
  <c r="CD36" i="80"/>
  <c r="BV55" i="84"/>
  <c r="BV104" i="84"/>
  <c r="BA217" i="7"/>
  <c r="BA286" i="7"/>
  <c r="AV286" i="7"/>
  <c r="AV217" i="7"/>
  <c r="AH55" i="84"/>
  <c r="AH104" i="84"/>
  <c r="AI121" i="80"/>
  <c r="AI37" i="80"/>
  <c r="BE217" i="7"/>
  <c r="BE286" i="7"/>
  <c r="BM286" i="7"/>
  <c r="BM217" i="7"/>
  <c r="U10" i="86"/>
  <c r="X8" i="86"/>
  <c r="AQ286" i="7"/>
  <c r="AQ217" i="7"/>
  <c r="AA286" i="7"/>
  <c r="AA217" i="7"/>
  <c r="T68" i="80"/>
  <c r="T86" i="84"/>
  <c r="BN55" i="84"/>
  <c r="BN104" i="84"/>
  <c r="Y55" i="84"/>
  <c r="Y104" i="84"/>
  <c r="L109" i="6"/>
  <c r="L112" i="6" s="1"/>
  <c r="W253" i="7" s="1"/>
  <c r="K283" i="6"/>
  <c r="AI104" i="84"/>
  <c r="AI55" i="84"/>
  <c r="AJ104" i="84"/>
  <c r="AJ55" i="84"/>
  <c r="AL28" i="86"/>
  <c r="AL11" i="86"/>
  <c r="AD17" i="80"/>
  <c r="AD15" i="80"/>
  <c r="AB217" i="7"/>
  <c r="AB286" i="7"/>
  <c r="AH286" i="7"/>
  <c r="AH217" i="7"/>
  <c r="BD286" i="7"/>
  <c r="BD217" i="7"/>
  <c r="AY217" i="7"/>
  <c r="AY286" i="7"/>
  <c r="BB104" i="84"/>
  <c r="BB55" i="84"/>
  <c r="AG286" i="7"/>
  <c r="AG217" i="7"/>
  <c r="BS8" i="86"/>
  <c r="BS10" i="86" s="1"/>
  <c r="BF10" i="86"/>
  <c r="CD49" i="84"/>
  <c r="CD54" i="84"/>
  <c r="T286" i="7"/>
  <c r="T217" i="7"/>
  <c r="W55" i="84"/>
  <c r="W104" i="84"/>
  <c r="BT104" i="84"/>
  <c r="BT55" i="84"/>
  <c r="AG53" i="86"/>
  <c r="AG29" i="86"/>
  <c r="AR31" i="80"/>
  <c r="AR36" i="80"/>
  <c r="AC121" i="80"/>
  <c r="AC37" i="80"/>
  <c r="AO286" i="7"/>
  <c r="AO217" i="7"/>
  <c r="AX55" i="84"/>
  <c r="AX104" i="84"/>
  <c r="BU104" i="84"/>
  <c r="BU55" i="84"/>
  <c r="R18" i="84"/>
  <c r="R48" i="84"/>
  <c r="Y286" i="7"/>
  <c r="Y217" i="7"/>
  <c r="AQ54" i="84"/>
  <c r="AQ49" i="84"/>
  <c r="U121" i="80"/>
  <c r="U37" i="80"/>
  <c r="AC286" i="7"/>
  <c r="AC217" i="7"/>
  <c r="R18" i="80"/>
  <c r="R30" i="80"/>
  <c r="T49" i="80"/>
  <c r="T51" i="80" s="1"/>
  <c r="T267" i="7"/>
  <c r="T67" i="84"/>
  <c r="T69" i="84" s="1"/>
  <c r="AK121" i="80"/>
  <c r="AK37" i="80"/>
  <c r="BN217" i="7"/>
  <c r="BN275" i="7"/>
  <c r="BN286" i="7"/>
  <c r="AK217" i="7"/>
  <c r="AK286" i="7"/>
  <c r="BP286" i="7"/>
  <c r="BP217" i="7"/>
  <c r="S286" i="7"/>
  <c r="S217" i="7"/>
  <c r="BJ286" i="7"/>
  <c r="BJ217" i="7"/>
  <c r="AT53" i="86"/>
  <c r="AT29" i="86"/>
  <c r="U55" i="84"/>
  <c r="U104" i="84"/>
  <c r="BV286" i="7"/>
  <c r="BV217" i="7"/>
  <c r="AO10" i="86"/>
  <c r="BB8" i="86"/>
  <c r="BB10" i="86" s="1"/>
  <c r="BI104" i="84"/>
  <c r="BI55" i="84"/>
  <c r="AE36" i="80"/>
  <c r="AE31" i="80"/>
  <c r="AU104" i="84"/>
  <c r="AU55" i="84"/>
  <c r="AM104" i="84"/>
  <c r="AM55" i="84"/>
  <c r="BX53" i="86"/>
  <c r="BX29" i="86"/>
  <c r="AT121" i="80"/>
  <c r="AT37" i="80"/>
  <c r="BW286" i="7"/>
  <c r="BW217" i="7"/>
  <c r="CA121" i="80"/>
  <c r="S37" i="80"/>
  <c r="S121" i="80"/>
  <c r="AY121" i="80"/>
  <c r="AY37" i="80"/>
  <c r="BN121" i="80"/>
  <c r="BN37" i="80"/>
  <c r="AC29" i="86"/>
  <c r="AC53" i="86"/>
  <c r="AX121" i="80"/>
  <c r="AX37" i="80"/>
  <c r="BT37" i="80"/>
  <c r="BT121" i="80"/>
  <c r="AD275" i="7"/>
  <c r="AD217" i="7"/>
  <c r="AD286" i="7"/>
  <c r="AG55" i="84"/>
  <c r="AG104" i="84"/>
  <c r="U260" i="7"/>
  <c r="U291" i="7"/>
  <c r="BX104" i="84"/>
  <c r="BX55" i="84"/>
  <c r="AT55" i="84"/>
  <c r="AT104" i="84"/>
  <c r="BC37" i="80"/>
  <c r="BC121" i="80"/>
  <c r="BJ67" i="80"/>
  <c r="BJ85" i="84"/>
  <c r="AA37" i="80"/>
  <c r="AA121" i="80"/>
  <c r="AR53" i="86"/>
  <c r="AQ53" i="86"/>
  <c r="AM121" i="80"/>
  <c r="AM37" i="80"/>
  <c r="AS121" i="80"/>
  <c r="AS37" i="80"/>
  <c r="AN37" i="80"/>
  <c r="AN121" i="80"/>
  <c r="BT217" i="7"/>
  <c r="BT286" i="7"/>
  <c r="BL121" i="80"/>
  <c r="BL37" i="80"/>
  <c r="AQ36" i="80"/>
  <c r="AQ31" i="80"/>
  <c r="AL104" i="84"/>
  <c r="AL55" i="84"/>
  <c r="AY104" i="84"/>
  <c r="AY55" i="84"/>
  <c r="Z217" i="7"/>
  <c r="Z286" i="7"/>
  <c r="BU37" i="80"/>
  <c r="BU121" i="80"/>
  <c r="AT217" i="7"/>
  <c r="AT286" i="7"/>
  <c r="BM104" i="84"/>
  <c r="BM55" i="84"/>
  <c r="BF104" i="84"/>
  <c r="BF55" i="84"/>
  <c r="BE37" i="80"/>
  <c r="BE121" i="80"/>
  <c r="AZ217" i="7"/>
  <c r="AZ286" i="7"/>
  <c r="BC217" i="7"/>
  <c r="BC286" i="7"/>
  <c r="AX29" i="86"/>
  <c r="AX53" i="86"/>
  <c r="BS67" i="80"/>
  <c r="BS85" i="84"/>
  <c r="AE54" i="84"/>
  <c r="AE49" i="84"/>
  <c r="BL286" i="7"/>
  <c r="BL217" i="7"/>
  <c r="BM121" i="80"/>
  <c r="BM37" i="80"/>
  <c r="BQ286" i="7"/>
  <c r="BQ217" i="7"/>
  <c r="AS55" i="84"/>
  <c r="AS104" i="84"/>
  <c r="BO53" i="86"/>
  <c r="BO29" i="86"/>
  <c r="BH55" i="84"/>
  <c r="BH104" i="84"/>
  <c r="BH53" i="86"/>
  <c r="X286" i="7"/>
  <c r="X217" i="7"/>
  <c r="AF55" i="84"/>
  <c r="AF104" i="84"/>
  <c r="AL37" i="80"/>
  <c r="AL121" i="80"/>
  <c r="AI286" i="7"/>
  <c r="AI217" i="7"/>
  <c r="BQ36" i="80"/>
  <c r="BQ31" i="80"/>
  <c r="AR54" i="84"/>
  <c r="AR49" i="84"/>
  <c r="AO55" i="84"/>
  <c r="AO104" i="84"/>
  <c r="T55" i="84"/>
  <c r="T104" i="84"/>
  <c r="BL55" i="84"/>
  <c r="BL104" i="84"/>
  <c r="AE286" i="7"/>
  <c r="AE217" i="7"/>
  <c r="Z37" i="80"/>
  <c r="Z121" i="80"/>
  <c r="AR286" i="7"/>
  <c r="AR217" i="7"/>
  <c r="AJ286" i="7"/>
  <c r="AJ217" i="7"/>
  <c r="BW28" i="86"/>
  <c r="BW29" i="86" s="1"/>
  <c r="BW11" i="86"/>
  <c r="V286" i="7"/>
  <c r="V217" i="7"/>
  <c r="BX121" i="80"/>
  <c r="BX37" i="80"/>
  <c r="CK53" i="86"/>
  <c r="CK29" i="86"/>
  <c r="BH37" i="80"/>
  <c r="BH121" i="80"/>
  <c r="CB29" i="86"/>
  <c r="CB53" i="86"/>
  <c r="BW121" i="80"/>
  <c r="BW37" i="80"/>
  <c r="AG121" i="80"/>
  <c r="AG37" i="80"/>
  <c r="BR36" i="80"/>
  <c r="BR31" i="80"/>
  <c r="BD54" i="84"/>
  <c r="BD49" i="84"/>
  <c r="BU286" i="7"/>
  <c r="BU217" i="7"/>
  <c r="AY53" i="86"/>
  <c r="AN286" i="7"/>
  <c r="AN217" i="7"/>
  <c r="BW104" i="84"/>
  <c r="BW55" i="84"/>
  <c r="BB121" i="80"/>
  <c r="BB37" i="80"/>
  <c r="AB104" i="84"/>
  <c r="AB55" i="84"/>
  <c r="U217" i="7"/>
  <c r="U286" i="7"/>
  <c r="AL217" i="7"/>
  <c r="AL286" i="7"/>
  <c r="BG121" i="80"/>
  <c r="BG37" i="80"/>
  <c r="AO121" i="80"/>
  <c r="AO37" i="80"/>
  <c r="BK53" i="86"/>
  <c r="BK29" i="86"/>
  <c r="BK55" i="84"/>
  <c r="BK104" i="84"/>
  <c r="CA104" i="84"/>
  <c r="X104" i="84"/>
  <c r="X55" i="84"/>
  <c r="BC55" i="84"/>
  <c r="BC104" i="84"/>
  <c r="AX217" i="7"/>
  <c r="AX286" i="7"/>
  <c r="BH217" i="7"/>
  <c r="BH286" i="7"/>
  <c r="BT29" i="86"/>
  <c r="BT53" i="86"/>
  <c r="AW217" i="7"/>
  <c r="AW286" i="7"/>
  <c r="Y29" i="86"/>
  <c r="Y53" i="86"/>
  <c r="BC28" i="86"/>
  <c r="BC11" i="86"/>
  <c r="BY55" i="84"/>
  <c r="BY104" i="84"/>
  <c r="AK104" i="84"/>
  <c r="AK55" i="84"/>
  <c r="AP121" i="80"/>
  <c r="AP37" i="80"/>
  <c r="CJ28" i="86"/>
  <c r="CJ11" i="86"/>
  <c r="AW104" i="84"/>
  <c r="AW55" i="84"/>
  <c r="BG55" i="84"/>
  <c r="BG104" i="84"/>
  <c r="BY37" i="80"/>
  <c r="BY121" i="80"/>
  <c r="AA53" i="86"/>
  <c r="AC104" i="84"/>
  <c r="AC55" i="84"/>
  <c r="X121" i="80"/>
  <c r="X37" i="80"/>
  <c r="T121" i="80"/>
  <c r="T37" i="80"/>
  <c r="BZ104" i="84"/>
  <c r="AZ121" i="80"/>
  <c r="AZ37" i="80"/>
  <c r="BQ54" i="84"/>
  <c r="BQ49" i="84"/>
  <c r="AB121" i="80"/>
  <c r="AB37" i="80"/>
  <c r="AN104" i="84"/>
  <c r="AN55" i="84"/>
  <c r="BF121" i="80"/>
  <c r="BF37" i="80"/>
  <c r="BI286" i="7"/>
  <c r="BI217" i="7"/>
  <c r="BK286" i="7"/>
  <c r="BK217" i="7"/>
  <c r="BG29" i="86"/>
  <c r="BG53" i="86"/>
  <c r="AU286" i="7"/>
  <c r="AU217" i="7"/>
  <c r="BR54" i="84"/>
  <c r="BR49" i="84"/>
  <c r="BX286" i="7"/>
  <c r="BX217" i="7"/>
  <c r="AU121" i="80"/>
  <c r="AU37" i="80"/>
  <c r="BF217" i="7"/>
  <c r="BF286" i="7"/>
  <c r="AP29" i="86"/>
  <c r="AP53" i="86"/>
  <c r="Y121" i="80"/>
  <c r="Y37" i="80"/>
  <c r="V121" i="80"/>
  <c r="V37" i="80"/>
  <c r="BD36" i="80"/>
  <c r="BD31" i="80"/>
  <c r="BA37" i="80"/>
  <c r="BA121" i="80"/>
  <c r="AZ104" i="84"/>
  <c r="AZ55" i="84"/>
  <c r="BO55" i="84"/>
  <c r="BO104" i="84"/>
  <c r="BE104" i="84"/>
  <c r="BE55" i="84"/>
  <c r="BO37" i="80"/>
  <c r="BO121" i="80"/>
  <c r="AS217" i="7"/>
  <c r="AS286" i="7"/>
  <c r="R212" i="7"/>
  <c r="R216" i="7" s="1"/>
  <c r="R203" i="7"/>
  <c r="CF29" i="86"/>
  <c r="CF53" i="86"/>
  <c r="AP286" i="7"/>
  <c r="AP275" i="7"/>
  <c r="AP217" i="7"/>
  <c r="AF286" i="7"/>
  <c r="AF217" i="7"/>
  <c r="W121" i="80"/>
  <c r="W37" i="80"/>
  <c r="BC275" i="7"/>
  <c r="BE77" i="84"/>
  <c r="BB332" i="7"/>
  <c r="BE59" i="80"/>
  <c r="BY217" i="7"/>
  <c r="BY286" i="7"/>
  <c r="BR286" i="7"/>
  <c r="BR217" i="7"/>
  <c r="V104" i="84"/>
  <c r="V55" i="84"/>
  <c r="AD15" i="84"/>
  <c r="AD17" i="84"/>
  <c r="AM286" i="7"/>
  <c r="AM217" i="7"/>
  <c r="W286" i="7"/>
  <c r="W217" i="7"/>
  <c r="Z104" i="84"/>
  <c r="Z55" i="84"/>
  <c r="S104" i="84"/>
  <c r="S55" i="84"/>
  <c r="BP55" i="84"/>
  <c r="BP104" i="84"/>
  <c r="AP55" i="84"/>
  <c r="AP104" i="84"/>
  <c r="BS286" i="7"/>
  <c r="BS217" i="7"/>
  <c r="AA104" i="84"/>
  <c r="AA55" i="84"/>
  <c r="BI121" i="80"/>
  <c r="BI37" i="80"/>
  <c r="BV121" i="80"/>
  <c r="BV37" i="80"/>
  <c r="AV121" i="80"/>
  <c r="AV37" i="80"/>
  <c r="AH37" i="80"/>
  <c r="AH121" i="80"/>
  <c r="CB121" i="80"/>
  <c r="BE85" i="84"/>
  <c r="BE67" i="80"/>
  <c r="AJ121" i="80"/>
  <c r="AJ37" i="80"/>
  <c r="AW121" i="80"/>
  <c r="AW37" i="80"/>
  <c r="AD18" i="84" l="1"/>
  <c r="AD48" i="84"/>
  <c r="AE18" i="84"/>
  <c r="AG67" i="80"/>
  <c r="AG85" i="84"/>
  <c r="AM67" i="80"/>
  <c r="AM85" i="84"/>
  <c r="BD104" i="84"/>
  <c r="BD55" i="84"/>
  <c r="BM67" i="80"/>
  <c r="BM85" i="84"/>
  <c r="BN332" i="7"/>
  <c r="BO275" i="7"/>
  <c r="BR59" i="80"/>
  <c r="BR77" i="84"/>
  <c r="R31" i="80"/>
  <c r="R36" i="80"/>
  <c r="AS67" i="80"/>
  <c r="AS85" i="84"/>
  <c r="BD121" i="80"/>
  <c r="BD37" i="80"/>
  <c r="AT67" i="80"/>
  <c r="AT85" i="84"/>
  <c r="BQ121" i="80"/>
  <c r="BQ37" i="80"/>
  <c r="AE104" i="84"/>
  <c r="AE55" i="84"/>
  <c r="BF67" i="80"/>
  <c r="BF85" i="84"/>
  <c r="BX85" i="84"/>
  <c r="BX67" i="80"/>
  <c r="AE67" i="80"/>
  <c r="AE85" i="84"/>
  <c r="BZ85" i="84"/>
  <c r="BZ67" i="80"/>
  <c r="Y67" i="80"/>
  <c r="Y85" i="84"/>
  <c r="CD104" i="84"/>
  <c r="CD55" i="84"/>
  <c r="BA67" i="80"/>
  <c r="BA85" i="84"/>
  <c r="X10" i="86"/>
  <c r="AK8" i="86"/>
  <c r="AK10" i="86" s="1"/>
  <c r="CD121" i="80"/>
  <c r="CD37" i="80"/>
  <c r="BI67" i="80"/>
  <c r="BI85" i="84"/>
  <c r="CB85" i="84"/>
  <c r="CB67" i="80"/>
  <c r="CJ53" i="86"/>
  <c r="CJ29" i="86"/>
  <c r="U85" i="84"/>
  <c r="U67" i="80"/>
  <c r="U298" i="7"/>
  <c r="U323" i="7" s="1"/>
  <c r="BR37" i="80"/>
  <c r="BR121" i="80"/>
  <c r="V67" i="80"/>
  <c r="V85" i="84"/>
  <c r="X85" i="84"/>
  <c r="X67" i="80"/>
  <c r="S298" i="7"/>
  <c r="S323" i="7" s="1"/>
  <c r="S85" i="84"/>
  <c r="S87" i="84" s="1"/>
  <c r="S93" i="84" s="1"/>
  <c r="S67" i="80"/>
  <c r="S69" i="80" s="1"/>
  <c r="S75" i="80" s="1"/>
  <c r="S106" i="80" s="1"/>
  <c r="S107" i="80" s="1"/>
  <c r="AP85" i="84"/>
  <c r="AP67" i="80"/>
  <c r="AD30" i="80"/>
  <c r="AE18" i="80"/>
  <c r="AD18" i="80"/>
  <c r="U28" i="86"/>
  <c r="U11" i="86"/>
  <c r="W85" i="84"/>
  <c r="W67" i="80"/>
  <c r="R286" i="7"/>
  <c r="R217" i="7"/>
  <c r="R275" i="7"/>
  <c r="CF216" i="7"/>
  <c r="BN67" i="80"/>
  <c r="BN85" i="84"/>
  <c r="BC53" i="86"/>
  <c r="BC29" i="86"/>
  <c r="BK85" i="84"/>
  <c r="BK67" i="80"/>
  <c r="AO67" i="80"/>
  <c r="AO85" i="84"/>
  <c r="AJ85" i="84"/>
  <c r="AJ67" i="80"/>
  <c r="BU85" i="84"/>
  <c r="BU67" i="80"/>
  <c r="BB85" i="84"/>
  <c r="BB67" i="80"/>
  <c r="AV85" i="84"/>
  <c r="AV67" i="80"/>
  <c r="AE59" i="80"/>
  <c r="AE275" i="7"/>
  <c r="AE77" i="84"/>
  <c r="AD332" i="7"/>
  <c r="AE121" i="80"/>
  <c r="AE37" i="80"/>
  <c r="AC67" i="80"/>
  <c r="AC85" i="84"/>
  <c r="R49" i="84"/>
  <c r="R54" i="84"/>
  <c r="BF28" i="86"/>
  <c r="BF29" i="86" s="1"/>
  <c r="BF11" i="86"/>
  <c r="BF59" i="80"/>
  <c r="BF77" i="84"/>
  <c r="BC332" i="7"/>
  <c r="BD275" i="7"/>
  <c r="AR77" i="84"/>
  <c r="AR59" i="80"/>
  <c r="AP332" i="7"/>
  <c r="AQ275" i="7"/>
  <c r="AU85" i="84"/>
  <c r="AU67" i="80"/>
  <c r="BR55" i="84"/>
  <c r="BR104" i="84"/>
  <c r="BT85" i="84"/>
  <c r="BT67" i="80"/>
  <c r="BS28" i="86"/>
  <c r="BS11" i="86"/>
  <c r="BG85" i="84"/>
  <c r="BG67" i="80"/>
  <c r="AL53" i="86"/>
  <c r="AL29" i="86"/>
  <c r="M109" i="6"/>
  <c r="M112" i="6" s="1"/>
  <c r="X253" i="7" s="1"/>
  <c r="L283" i="6"/>
  <c r="BP67" i="80"/>
  <c r="BP85" i="84"/>
  <c r="AX85" i="84"/>
  <c r="AX67" i="80"/>
  <c r="BV67" i="80"/>
  <c r="BV85" i="84"/>
  <c r="AR85" i="84"/>
  <c r="AR67" i="80"/>
  <c r="AF67" i="80"/>
  <c r="AF85" i="84"/>
  <c r="U68" i="80"/>
  <c r="U86" i="84"/>
  <c r="CA85" i="84"/>
  <c r="CA67" i="80"/>
  <c r="AL67" i="80"/>
  <c r="AL85" i="84"/>
  <c r="AR121" i="80"/>
  <c r="AR37" i="80"/>
  <c r="V260" i="7"/>
  <c r="V291" i="7"/>
  <c r="V298" i="7" s="1"/>
  <c r="V323" i="7" s="1"/>
  <c r="BH85" i="84"/>
  <c r="BH67" i="80"/>
  <c r="BC67" i="80"/>
  <c r="BC85" i="84"/>
  <c r="AN85" i="84"/>
  <c r="AN67" i="80"/>
  <c r="AW85" i="84"/>
  <c r="AW67" i="80"/>
  <c r="BL67" i="80"/>
  <c r="BL85" i="84"/>
  <c r="BQ55" i="84"/>
  <c r="BQ104" i="84"/>
  <c r="AZ85" i="84"/>
  <c r="AZ67" i="80"/>
  <c r="BY67" i="80"/>
  <c r="BY85" i="84"/>
  <c r="AQ121" i="80"/>
  <c r="AQ37" i="80"/>
  <c r="U67" i="84"/>
  <c r="U69" i="84" s="1"/>
  <c r="U267" i="7"/>
  <c r="U49" i="80"/>
  <c r="U51" i="80" s="1"/>
  <c r="BB28" i="86"/>
  <c r="BB11" i="86"/>
  <c r="AH67" i="80"/>
  <c r="AH85" i="84"/>
  <c r="AI85" i="84"/>
  <c r="AI67" i="80"/>
  <c r="AA67" i="80"/>
  <c r="AA85" i="84"/>
  <c r="BW67" i="80"/>
  <c r="BW85" i="84"/>
  <c r="CC85" i="84"/>
  <c r="CC67" i="80"/>
  <c r="AY67" i="80"/>
  <c r="AY85" i="84"/>
  <c r="AK85" i="84"/>
  <c r="AK67" i="80"/>
  <c r="AR104" i="84"/>
  <c r="AR55" i="84"/>
  <c r="BO85" i="84"/>
  <c r="BO67" i="80"/>
  <c r="Z67" i="80"/>
  <c r="Z85" i="84"/>
  <c r="AO11" i="86"/>
  <c r="AO28" i="86"/>
  <c r="AO29" i="86" s="1"/>
  <c r="BR85" i="84"/>
  <c r="BR67" i="80"/>
  <c r="AQ104" i="84"/>
  <c r="AQ55" i="84"/>
  <c r="T85" i="84"/>
  <c r="T87" i="84" s="1"/>
  <c r="T93" i="84" s="1"/>
  <c r="T298" i="7"/>
  <c r="T323" i="7" s="1"/>
  <c r="T67" i="80"/>
  <c r="T69" i="80" s="1"/>
  <c r="T75" i="80" s="1"/>
  <c r="T106" i="80" s="1"/>
  <c r="T107" i="80" s="1"/>
  <c r="AB67" i="80"/>
  <c r="AB85" i="84"/>
  <c r="V49" i="80" l="1"/>
  <c r="V51" i="80" s="1"/>
  <c r="V67" i="84"/>
  <c r="V69" i="84" s="1"/>
  <c r="V267" i="7"/>
  <c r="BD85" i="84"/>
  <c r="U87" i="84"/>
  <c r="U93" i="84" s="1"/>
  <c r="R104" i="84"/>
  <c r="R55" i="84"/>
  <c r="AF77" i="84"/>
  <c r="AE332" i="7"/>
  <c r="AF275" i="7"/>
  <c r="AF59" i="80"/>
  <c r="S115" i="80"/>
  <c r="S98" i="84" s="1"/>
  <c r="S109" i="80"/>
  <c r="V31" i="86"/>
  <c r="V34" i="86" s="1"/>
  <c r="R37" i="80"/>
  <c r="R121" i="80"/>
  <c r="BG77" i="84"/>
  <c r="BE275" i="7"/>
  <c r="BD332" i="7"/>
  <c r="BG59" i="80"/>
  <c r="U53" i="86"/>
  <c r="U29" i="86"/>
  <c r="CD67" i="80"/>
  <c r="N109" i="6"/>
  <c r="N112" i="6" s="1"/>
  <c r="Y253" i="7" s="1"/>
  <c r="M283" i="6"/>
  <c r="BS53" i="86"/>
  <c r="BS29" i="86"/>
  <c r="R59" i="80"/>
  <c r="R60" i="80" s="1"/>
  <c r="R277" i="7"/>
  <c r="R279" i="7" s="1"/>
  <c r="R332" i="7"/>
  <c r="S275" i="7"/>
  <c r="R77" i="84"/>
  <c r="R78" i="84" s="1"/>
  <c r="AQ85" i="84"/>
  <c r="AD54" i="84"/>
  <c r="AD49" i="84"/>
  <c r="CE48" i="84"/>
  <c r="CD85" i="84"/>
  <c r="BQ85" i="84"/>
  <c r="W260" i="7"/>
  <c r="W291" i="7"/>
  <c r="AK28" i="86"/>
  <c r="AK11" i="86"/>
  <c r="AQ67" i="80"/>
  <c r="T115" i="80"/>
  <c r="T98" i="84" s="1"/>
  <c r="T109" i="80"/>
  <c r="W31" i="86"/>
  <c r="W34" i="86" s="1"/>
  <c r="BB53" i="86"/>
  <c r="BB29" i="86"/>
  <c r="R85" i="84"/>
  <c r="R298" i="7"/>
  <c r="R323" i="7" s="1"/>
  <c r="R325" i="7" s="1"/>
  <c r="R67" i="80"/>
  <c r="AD36" i="80"/>
  <c r="AD31" i="80"/>
  <c r="X28" i="86"/>
  <c r="X29" i="86" s="1"/>
  <c r="X11" i="86"/>
  <c r="BP275" i="7"/>
  <c r="BS77" i="84"/>
  <c r="BO332" i="7"/>
  <c r="BS59" i="80"/>
  <c r="BQ67" i="80"/>
  <c r="V68" i="80"/>
  <c r="V69" i="80" s="1"/>
  <c r="V75" i="80" s="1"/>
  <c r="V106" i="80" s="1"/>
  <c r="V107" i="80" s="1"/>
  <c r="V86" i="84"/>
  <c r="V87" i="84" s="1"/>
  <c r="V93" i="84" s="1"/>
  <c r="BD67" i="80"/>
  <c r="AR275" i="7"/>
  <c r="AS77" i="84"/>
  <c r="AS59" i="80"/>
  <c r="AQ332" i="7"/>
  <c r="U69" i="80"/>
  <c r="U75" i="80" s="1"/>
  <c r="U106" i="80" s="1"/>
  <c r="U107" i="80" s="1"/>
  <c r="Z31" i="86" l="1"/>
  <c r="Z34" i="86" s="1"/>
  <c r="V115" i="80"/>
  <c r="V98" i="84" s="1"/>
  <c r="V109" i="80"/>
  <c r="U109" i="80"/>
  <c r="Y31" i="86"/>
  <c r="U115" i="80"/>
  <c r="U98" i="84" s="1"/>
  <c r="BF275" i="7"/>
  <c r="BE332" i="7"/>
  <c r="BH59" i="80"/>
  <c r="BH77" i="84"/>
  <c r="AF332" i="7"/>
  <c r="AG77" i="84"/>
  <c r="AG59" i="80"/>
  <c r="AG275" i="7"/>
  <c r="S77" i="84"/>
  <c r="S78" i="84" s="1"/>
  <c r="S59" i="80"/>
  <c r="S60" i="80" s="1"/>
  <c r="T275" i="7"/>
  <c r="S277" i="7"/>
  <c r="S279" i="7" s="1"/>
  <c r="S332" i="7"/>
  <c r="AD121" i="80"/>
  <c r="AD37" i="80"/>
  <c r="CE36" i="80"/>
  <c r="O109" i="6"/>
  <c r="O112" i="6" s="1"/>
  <c r="Z253" i="7" s="1"/>
  <c r="N283" i="6"/>
  <c r="AD67" i="80"/>
  <c r="R69" i="80"/>
  <c r="R75" i="80" s="1"/>
  <c r="AD55" i="84"/>
  <c r="AD104" i="84"/>
  <c r="CE54" i="84"/>
  <c r="X260" i="7"/>
  <c r="X291" i="7"/>
  <c r="AT77" i="84"/>
  <c r="AS275" i="7"/>
  <c r="AR332" i="7"/>
  <c r="AT59" i="80"/>
  <c r="BT77" i="84"/>
  <c r="BT59" i="80"/>
  <c r="BQ275" i="7"/>
  <c r="BP332" i="7"/>
  <c r="R232" i="7"/>
  <c r="S284" i="7"/>
  <c r="W86" i="84"/>
  <c r="W87" i="84" s="1"/>
  <c r="W93" i="84" s="1"/>
  <c r="W68" i="80"/>
  <c r="W69" i="80" s="1"/>
  <c r="W75" i="80" s="1"/>
  <c r="W106" i="80" s="1"/>
  <c r="W107" i="80" s="1"/>
  <c r="W298" i="7"/>
  <c r="W323" i="7" s="1"/>
  <c r="AD85" i="84"/>
  <c r="R87" i="84"/>
  <c r="R93" i="84" s="1"/>
  <c r="R95" i="84" s="1"/>
  <c r="S83" i="84" s="1"/>
  <c r="S95" i="84" s="1"/>
  <c r="T83" i="84" s="1"/>
  <c r="T95" i="84" s="1"/>
  <c r="U83" i="84" s="1"/>
  <c r="U95" i="84" s="1"/>
  <c r="V83" i="84" s="1"/>
  <c r="V95" i="84" s="1"/>
  <c r="W83" i="84" s="1"/>
  <c r="AK29" i="86"/>
  <c r="AK53" i="86"/>
  <c r="W49" i="80"/>
  <c r="W51" i="80" s="1"/>
  <c r="W67" i="84"/>
  <c r="W69" i="84" s="1"/>
  <c r="W267" i="7"/>
  <c r="CL28" i="86"/>
  <c r="W95" i="84" l="1"/>
  <c r="X83" i="84" s="1"/>
  <c r="BR275" i="7"/>
  <c r="BQ332" i="7"/>
  <c r="BU77" i="84"/>
  <c r="BU59" i="80"/>
  <c r="X86" i="84"/>
  <c r="X87" i="84" s="1"/>
  <c r="X93" i="84" s="1"/>
  <c r="X95" i="84" s="1"/>
  <c r="Y83" i="84" s="1"/>
  <c r="X68" i="80"/>
  <c r="X69" i="80" s="1"/>
  <c r="X75" i="80" s="1"/>
  <c r="X106" i="80" s="1"/>
  <c r="X107" i="80" s="1"/>
  <c r="X298" i="7"/>
  <c r="X323" i="7" s="1"/>
  <c r="P109" i="6"/>
  <c r="P112" i="6" s="1"/>
  <c r="AA253" i="7" s="1"/>
  <c r="O283" i="6"/>
  <c r="BI77" i="84"/>
  <c r="BI59" i="80"/>
  <c r="BG275" i="7"/>
  <c r="BF332" i="7"/>
  <c r="X67" i="84"/>
  <c r="X69" i="84" s="1"/>
  <c r="X267" i="7"/>
  <c r="X49" i="80"/>
  <c r="X51" i="80" s="1"/>
  <c r="Y260" i="7"/>
  <c r="Y291" i="7"/>
  <c r="AH77" i="84"/>
  <c r="AH275" i="7"/>
  <c r="AH59" i="80"/>
  <c r="AG332" i="7"/>
  <c r="Y34" i="86"/>
  <c r="S325" i="7"/>
  <c r="S65" i="80"/>
  <c r="S77" i="80" s="1"/>
  <c r="T59" i="80"/>
  <c r="T60" i="80" s="1"/>
  <c r="T277" i="7"/>
  <c r="T279" i="7" s="1"/>
  <c r="U275" i="7"/>
  <c r="T77" i="84"/>
  <c r="T78" i="84" s="1"/>
  <c r="T332" i="7"/>
  <c r="R334" i="7"/>
  <c r="R60" i="84"/>
  <c r="R238" i="7"/>
  <c r="R250" i="7" s="1"/>
  <c r="R280" i="7" s="1"/>
  <c r="R333" i="7" s="1"/>
  <c r="R42" i="80"/>
  <c r="AU77" i="84"/>
  <c r="AS332" i="7"/>
  <c r="AU59" i="80"/>
  <c r="AT275" i="7"/>
  <c r="R77" i="80"/>
  <c r="R106" i="80"/>
  <c r="AA31" i="86"/>
  <c r="AA34" i="86" s="1"/>
  <c r="W115" i="80"/>
  <c r="W98" i="84" s="1"/>
  <c r="W109" i="80"/>
  <c r="R3" i="7" l="1"/>
  <c r="AI77" i="84"/>
  <c r="AI275" i="7"/>
  <c r="AI59" i="80"/>
  <c r="AH332" i="7"/>
  <c r="BH275" i="7"/>
  <c r="BG332" i="7"/>
  <c r="BJ59" i="80"/>
  <c r="BJ77" i="84"/>
  <c r="R107" i="80"/>
  <c r="S232" i="7"/>
  <c r="T284" i="7"/>
  <c r="Y68" i="80"/>
  <c r="Y69" i="80" s="1"/>
  <c r="Y75" i="80" s="1"/>
  <c r="Y106" i="80" s="1"/>
  <c r="Y107" i="80" s="1"/>
  <c r="Y86" i="84"/>
  <c r="Y87" i="84" s="1"/>
  <c r="Y93" i="84" s="1"/>
  <c r="Y95" i="84" s="1"/>
  <c r="Z83" i="84" s="1"/>
  <c r="Y298" i="7"/>
  <c r="Y323" i="7" s="1"/>
  <c r="R65" i="84"/>
  <c r="R107" i="84"/>
  <c r="Y49" i="80"/>
  <c r="Y51" i="80" s="1"/>
  <c r="Y67" i="84"/>
  <c r="Y69" i="84" s="1"/>
  <c r="Y267" i="7"/>
  <c r="AB31" i="86"/>
  <c r="AB34" i="86" s="1"/>
  <c r="Q109" i="6"/>
  <c r="Q112" i="6" s="1"/>
  <c r="AB253" i="7" s="1"/>
  <c r="P283" i="6"/>
  <c r="U59" i="80"/>
  <c r="U60" i="80" s="1"/>
  <c r="U277" i="7"/>
  <c r="U279" i="7" s="1"/>
  <c r="U77" i="84"/>
  <c r="U78" i="84" s="1"/>
  <c r="U332" i="7"/>
  <c r="V275" i="7"/>
  <c r="Z291" i="7"/>
  <c r="Z260" i="7"/>
  <c r="AV59" i="80"/>
  <c r="AV77" i="84"/>
  <c r="AU275" i="7"/>
  <c r="AT332" i="7"/>
  <c r="R124" i="80"/>
  <c r="R47" i="80"/>
  <c r="BV59" i="80"/>
  <c r="BV77" i="84"/>
  <c r="BS275" i="7"/>
  <c r="BR332" i="7"/>
  <c r="X115" i="80"/>
  <c r="X98" i="84" s="1"/>
  <c r="X109" i="80"/>
  <c r="AC31" i="86"/>
  <c r="V59" i="80" l="1"/>
  <c r="V60" i="80" s="1"/>
  <c r="V277" i="7"/>
  <c r="V279" i="7" s="1"/>
  <c r="V77" i="84"/>
  <c r="V78" i="84" s="1"/>
  <c r="V332" i="7"/>
  <c r="W275" i="7"/>
  <c r="Y115" i="80"/>
  <c r="Y98" i="84" s="1"/>
  <c r="Y109" i="80"/>
  <c r="AD31" i="86"/>
  <c r="AD34" i="86" s="1"/>
  <c r="BI275" i="7"/>
  <c r="BH332" i="7"/>
  <c r="BK59" i="80"/>
  <c r="BK77" i="84"/>
  <c r="T65" i="80"/>
  <c r="T77" i="80" s="1"/>
  <c r="T325" i="7"/>
  <c r="BT275" i="7"/>
  <c r="BW77" i="84"/>
  <c r="BW59" i="80"/>
  <c r="BS332" i="7"/>
  <c r="S42" i="80"/>
  <c r="S334" i="7"/>
  <c r="S60" i="84"/>
  <c r="S238" i="7"/>
  <c r="S250" i="7" s="1"/>
  <c r="S280" i="7" s="1"/>
  <c r="S333" i="7" s="1"/>
  <c r="R115" i="80"/>
  <c r="R109" i="80"/>
  <c r="U31" i="86"/>
  <c r="AI332" i="7"/>
  <c r="AJ59" i="80"/>
  <c r="AJ77" i="84"/>
  <c r="AJ275" i="7"/>
  <c r="AV275" i="7"/>
  <c r="AW77" i="84"/>
  <c r="AU332" i="7"/>
  <c r="AW59" i="80"/>
  <c r="AC34" i="86"/>
  <c r="Z49" i="80"/>
  <c r="Z51" i="80" s="1"/>
  <c r="Z267" i="7"/>
  <c r="Z67" i="84"/>
  <c r="Z69" i="84" s="1"/>
  <c r="R109" i="6"/>
  <c r="R112" i="6" s="1"/>
  <c r="AC253" i="7" s="1"/>
  <c r="Q283" i="6"/>
  <c r="R122" i="80"/>
  <c r="R123" i="80"/>
  <c r="Z86" i="84"/>
  <c r="Z87" i="84" s="1"/>
  <c r="Z93" i="84" s="1"/>
  <c r="Z95" i="84" s="1"/>
  <c r="AA83" i="84" s="1"/>
  <c r="Z68" i="80"/>
  <c r="Z69" i="80" s="1"/>
  <c r="Z75" i="80" s="1"/>
  <c r="Z106" i="80" s="1"/>
  <c r="Z107" i="80" s="1"/>
  <c r="Z298" i="7"/>
  <c r="Z323" i="7" s="1"/>
  <c r="AA260" i="7"/>
  <c r="AA291" i="7"/>
  <c r="R105" i="84"/>
  <c r="R106" i="84"/>
  <c r="S3" i="7" l="1"/>
  <c r="T232" i="7"/>
  <c r="U284" i="7"/>
  <c r="S124" i="80"/>
  <c r="S47" i="80"/>
  <c r="W59" i="80"/>
  <c r="W60" i="80" s="1"/>
  <c r="W77" i="84"/>
  <c r="W78" i="84" s="1"/>
  <c r="X275" i="7"/>
  <c r="W277" i="7"/>
  <c r="W279" i="7" s="1"/>
  <c r="W332" i="7"/>
  <c r="X31" i="86"/>
  <c r="U34" i="86"/>
  <c r="Z115" i="80"/>
  <c r="Z98" i="84" s="1"/>
  <c r="AE31" i="86"/>
  <c r="Z109" i="80"/>
  <c r="AB291" i="7"/>
  <c r="AB260" i="7"/>
  <c r="R111" i="80"/>
  <c r="AA67" i="84"/>
  <c r="AA69" i="84" s="1"/>
  <c r="AA49" i="80"/>
  <c r="AA51" i="80" s="1"/>
  <c r="AA267" i="7"/>
  <c r="AX59" i="80"/>
  <c r="AW275" i="7"/>
  <c r="AX77" i="84"/>
  <c r="AV332" i="7"/>
  <c r="R98" i="84"/>
  <c r="BU275" i="7"/>
  <c r="BX59" i="80"/>
  <c r="BX77" i="84"/>
  <c r="BT332" i="7"/>
  <c r="BL77" i="84"/>
  <c r="BL59" i="80"/>
  <c r="BJ275" i="7"/>
  <c r="BI332" i="7"/>
  <c r="AA86" i="84"/>
  <c r="AA87" i="84" s="1"/>
  <c r="AA93" i="84" s="1"/>
  <c r="AA95" i="84" s="1"/>
  <c r="AB83" i="84" s="1"/>
  <c r="AA68" i="80"/>
  <c r="AA69" i="80" s="1"/>
  <c r="AA75" i="80" s="1"/>
  <c r="AA106" i="80" s="1"/>
  <c r="AA107" i="80" s="1"/>
  <c r="AA298" i="7"/>
  <c r="AA323" i="7" s="1"/>
  <c r="S109" i="6"/>
  <c r="S112" i="6" s="1"/>
  <c r="AD253" i="7" s="1"/>
  <c r="R283" i="6"/>
  <c r="AK275" i="7"/>
  <c r="AK59" i="80"/>
  <c r="AK77" i="84"/>
  <c r="AJ332" i="7"/>
  <c r="S107" i="84"/>
  <c r="S65" i="84"/>
  <c r="U36" i="86" l="1"/>
  <c r="U54" i="86" s="1"/>
  <c r="S82" i="80"/>
  <c r="S111" i="80" s="1"/>
  <c r="R114" i="80"/>
  <c r="R125" i="80"/>
  <c r="X34" i="86"/>
  <c r="AW332" i="7"/>
  <c r="AY59" i="80"/>
  <c r="AY77" i="84"/>
  <c r="AX275" i="7"/>
  <c r="AB67" i="84"/>
  <c r="AB69" i="84" s="1"/>
  <c r="AB49" i="80"/>
  <c r="AB51" i="80" s="1"/>
  <c r="AB267" i="7"/>
  <c r="S283" i="6"/>
  <c r="T109" i="6"/>
  <c r="T112" i="6" s="1"/>
  <c r="AE253" i="7" s="1"/>
  <c r="AB68" i="80"/>
  <c r="AB69" i="80" s="1"/>
  <c r="AB75" i="80" s="1"/>
  <c r="AB106" i="80" s="1"/>
  <c r="AB107" i="80" s="1"/>
  <c r="AB86" i="84"/>
  <c r="AB87" i="84" s="1"/>
  <c r="AB93" i="84" s="1"/>
  <c r="AB95" i="84" s="1"/>
  <c r="AC83" i="84" s="1"/>
  <c r="AB298" i="7"/>
  <c r="AB323" i="7" s="1"/>
  <c r="S123" i="80"/>
  <c r="S122" i="80"/>
  <c r="AA115" i="80"/>
  <c r="AA109" i="80"/>
  <c r="AG31" i="86"/>
  <c r="BV275" i="7"/>
  <c r="BY77" i="84"/>
  <c r="BU332" i="7"/>
  <c r="BY59" i="80"/>
  <c r="AE34" i="86"/>
  <c r="AF31" i="86"/>
  <c r="AF34" i="86" s="1"/>
  <c r="U65" i="80"/>
  <c r="U77" i="80" s="1"/>
  <c r="U325" i="7"/>
  <c r="S105" i="84"/>
  <c r="S106" i="84"/>
  <c r="X77" i="84"/>
  <c r="X78" i="84" s="1"/>
  <c r="X332" i="7"/>
  <c r="X59" i="80"/>
  <c r="X60" i="80" s="1"/>
  <c r="Y275" i="7"/>
  <c r="X277" i="7"/>
  <c r="X279" i="7" s="1"/>
  <c r="T334" i="7"/>
  <c r="T238" i="7"/>
  <c r="T250" i="7" s="1"/>
  <c r="T280" i="7" s="1"/>
  <c r="T333" i="7" s="1"/>
  <c r="T60" i="84"/>
  <c r="T42" i="80"/>
  <c r="AC291" i="7"/>
  <c r="AC260" i="7"/>
  <c r="AL59" i="80"/>
  <c r="AL275" i="7"/>
  <c r="AK332" i="7"/>
  <c r="AL77" i="84"/>
  <c r="BK275" i="7"/>
  <c r="BM59" i="80"/>
  <c r="BM77" i="84"/>
  <c r="BJ332" i="7"/>
  <c r="T3" i="7" l="1"/>
  <c r="BW275" i="7"/>
  <c r="BV332" i="7"/>
  <c r="BZ77" i="84"/>
  <c r="BZ59" i="80"/>
  <c r="AZ59" i="80"/>
  <c r="AY275" i="7"/>
  <c r="AZ77" i="84"/>
  <c r="AX332" i="7"/>
  <c r="U232" i="7"/>
  <c r="V284" i="7"/>
  <c r="AG34" i="86"/>
  <c r="AB109" i="80"/>
  <c r="AH31" i="86"/>
  <c r="AH34" i="86" s="1"/>
  <c r="AB115" i="80"/>
  <c r="AB98" i="84" s="1"/>
  <c r="V36" i="86"/>
  <c r="V54" i="86" s="1"/>
  <c r="S114" i="80"/>
  <c r="S125" i="80"/>
  <c r="T82" i="80"/>
  <c r="T111" i="80" s="1"/>
  <c r="U109" i="6"/>
  <c r="U112" i="6" s="1"/>
  <c r="AF253" i="7" s="1"/>
  <c r="T283" i="6"/>
  <c r="T124" i="80"/>
  <c r="T47" i="80"/>
  <c r="AA98" i="84"/>
  <c r="AM59" i="80"/>
  <c r="AL332" i="7"/>
  <c r="AM77" i="84"/>
  <c r="AM275" i="7"/>
  <c r="Y59" i="80"/>
  <c r="Y60" i="80" s="1"/>
  <c r="Y332" i="7"/>
  <c r="Z275" i="7"/>
  <c r="Y77" i="84"/>
  <c r="Y78" i="84" s="1"/>
  <c r="Y277" i="7"/>
  <c r="Y279" i="7" s="1"/>
  <c r="AC67" i="84"/>
  <c r="AC49" i="80"/>
  <c r="AC267" i="7"/>
  <c r="AC86" i="84"/>
  <c r="AC68" i="80"/>
  <c r="AC298" i="7"/>
  <c r="AC323" i="7" s="1"/>
  <c r="BK332" i="7"/>
  <c r="BN59" i="80"/>
  <c r="BL275" i="7"/>
  <c r="BN77" i="84"/>
  <c r="T65" i="84"/>
  <c r="T107" i="84"/>
  <c r="AD291" i="7"/>
  <c r="AD260" i="7"/>
  <c r="AE68" i="80" l="1"/>
  <c r="AE86" i="84"/>
  <c r="AD298" i="7"/>
  <c r="AD323" i="7" s="1"/>
  <c r="Z77" i="84"/>
  <c r="Z78" i="84" s="1"/>
  <c r="Z59" i="80"/>
  <c r="Z60" i="80" s="1"/>
  <c r="Z277" i="7"/>
  <c r="Z279" i="7" s="1"/>
  <c r="AA275" i="7"/>
  <c r="Z332" i="7"/>
  <c r="AE291" i="7"/>
  <c r="AE260" i="7"/>
  <c r="AY332" i="7"/>
  <c r="BA59" i="80"/>
  <c r="AZ275" i="7"/>
  <c r="BA77" i="84"/>
  <c r="T122" i="80"/>
  <c r="T123" i="80"/>
  <c r="AD68" i="80"/>
  <c r="AD69" i="80" s="1"/>
  <c r="AD75" i="80" s="1"/>
  <c r="AD77" i="80" s="1"/>
  <c r="AC69" i="80"/>
  <c r="AC75" i="80" s="1"/>
  <c r="AC106" i="80" s="1"/>
  <c r="AN275" i="7"/>
  <c r="AN59" i="80"/>
  <c r="AM332" i="7"/>
  <c r="AN77" i="84"/>
  <c r="T114" i="80"/>
  <c r="U82" i="80"/>
  <c r="U111" i="80" s="1"/>
  <c r="W36" i="86"/>
  <c r="T125" i="80"/>
  <c r="AC51" i="80"/>
  <c r="AD49" i="80"/>
  <c r="AD51" i="80" s="1"/>
  <c r="V65" i="80"/>
  <c r="V77" i="80" s="1"/>
  <c r="V325" i="7"/>
  <c r="AC69" i="84"/>
  <c r="AD67" i="84"/>
  <c r="AD69" i="84" s="1"/>
  <c r="U60" i="84"/>
  <c r="U334" i="7"/>
  <c r="U238" i="7"/>
  <c r="U250" i="7" s="1"/>
  <c r="U280" i="7" s="1"/>
  <c r="U333" i="7" s="1"/>
  <c r="U42" i="80"/>
  <c r="T106" i="84"/>
  <c r="T105" i="84"/>
  <c r="BX275" i="7"/>
  <c r="BW332" i="7"/>
  <c r="CA77" i="84"/>
  <c r="CA59" i="80"/>
  <c r="AD86" i="84"/>
  <c r="AD87" i="84" s="1"/>
  <c r="AD93" i="84" s="1"/>
  <c r="AD95" i="84" s="1"/>
  <c r="AE83" i="84" s="1"/>
  <c r="AC87" i="84"/>
  <c r="AC93" i="84" s="1"/>
  <c r="AC95" i="84" s="1"/>
  <c r="BO59" i="80"/>
  <c r="BL332" i="7"/>
  <c r="BO77" i="84"/>
  <c r="BM275" i="7"/>
  <c r="AE49" i="80"/>
  <c r="AE51" i="80" s="1"/>
  <c r="AD267" i="7"/>
  <c r="AE67" i="84"/>
  <c r="AE69" i="84" s="1"/>
  <c r="U283" i="6"/>
  <c r="V109" i="6"/>
  <c r="V112" i="6" s="1"/>
  <c r="AG253" i="7" s="1"/>
  <c r="V232" i="7" l="1"/>
  <c r="W284" i="7"/>
  <c r="U47" i="80"/>
  <c r="U124" i="80"/>
  <c r="AA332" i="7"/>
  <c r="AA277" i="7"/>
  <c r="AA279" i="7" s="1"/>
  <c r="AA77" i="84"/>
  <c r="AA78" i="84" s="1"/>
  <c r="AA59" i="80"/>
  <c r="AA60" i="80" s="1"/>
  <c r="AB275" i="7"/>
  <c r="BM332" i="7"/>
  <c r="BP59" i="80"/>
  <c r="BQ59" i="80" s="1"/>
  <c r="BP77" i="84"/>
  <c r="BQ77" i="84" s="1"/>
  <c r="BX332" i="7"/>
  <c r="BY275" i="7"/>
  <c r="CB59" i="80"/>
  <c r="CB77" i="84"/>
  <c r="U3" i="7"/>
  <c r="AZ332" i="7"/>
  <c r="BB59" i="80"/>
  <c r="BB77" i="84"/>
  <c r="BA275" i="7"/>
  <c r="V283" i="6"/>
  <c r="W109" i="6"/>
  <c r="W112" i="6" s="1"/>
  <c r="AH253" i="7" s="1"/>
  <c r="U107" i="84"/>
  <c r="U65" i="84"/>
  <c r="AN332" i="7"/>
  <c r="AO275" i="7"/>
  <c r="AO77" i="84"/>
  <c r="AO59" i="80"/>
  <c r="AF291" i="7"/>
  <c r="AF260" i="7"/>
  <c r="AC107" i="80"/>
  <c r="AD106" i="80"/>
  <c r="AD107" i="80" s="1"/>
  <c r="W54" i="86"/>
  <c r="X36" i="86"/>
  <c r="AE267" i="7"/>
  <c r="AF49" i="80"/>
  <c r="AF51" i="80" s="1"/>
  <c r="AF67" i="84"/>
  <c r="AF69" i="84" s="1"/>
  <c r="AE87" i="84"/>
  <c r="AE93" i="84" s="1"/>
  <c r="AE95" i="84" s="1"/>
  <c r="AF83" i="84" s="1"/>
  <c r="AQ83" i="84"/>
  <c r="Y36" i="86"/>
  <c r="Y54" i="86" s="1"/>
  <c r="V82" i="80"/>
  <c r="V111" i="80" s="1"/>
  <c r="U125" i="80"/>
  <c r="U114" i="80"/>
  <c r="AF86" i="84"/>
  <c r="AF87" i="84" s="1"/>
  <c r="AF93" i="84" s="1"/>
  <c r="AF68" i="80"/>
  <c r="AF69" i="80" s="1"/>
  <c r="AF75" i="80" s="1"/>
  <c r="AF106" i="80" s="1"/>
  <c r="AF107" i="80" s="1"/>
  <c r="AE298" i="7"/>
  <c r="AE323" i="7" s="1"/>
  <c r="AE69" i="80"/>
  <c r="AE75" i="80" s="1"/>
  <c r="AE106" i="80" s="1"/>
  <c r="AF95" i="84" l="1"/>
  <c r="AG83" i="84" s="1"/>
  <c r="AG291" i="7"/>
  <c r="AG260" i="7"/>
  <c r="CC59" i="80"/>
  <c r="CD59" i="80" s="1"/>
  <c r="CC77" i="84"/>
  <c r="CD77" i="84" s="1"/>
  <c r="BY332" i="7"/>
  <c r="AP77" i="84"/>
  <c r="AQ77" i="84" s="1"/>
  <c r="AO332" i="7"/>
  <c r="AP59" i="80"/>
  <c r="AQ59" i="80" s="1"/>
  <c r="U105" i="84"/>
  <c r="U106" i="84"/>
  <c r="AF115" i="80"/>
  <c r="AF98" i="84" s="1"/>
  <c r="AM31" i="86"/>
  <c r="AM34" i="86" s="1"/>
  <c r="AF109" i="80"/>
  <c r="AC115" i="80"/>
  <c r="AI31" i="86"/>
  <c r="AC109" i="80"/>
  <c r="AD109" i="80" s="1"/>
  <c r="AD111" i="80" s="1"/>
  <c r="U123" i="80"/>
  <c r="U122" i="80"/>
  <c r="AF267" i="7"/>
  <c r="AG49" i="80"/>
  <c r="AG51" i="80" s="1"/>
  <c r="AG67" i="84"/>
  <c r="AG69" i="84" s="1"/>
  <c r="V125" i="80"/>
  <c r="Z36" i="86"/>
  <c r="Z54" i="86" s="1"/>
  <c r="W82" i="80"/>
  <c r="W111" i="80" s="1"/>
  <c r="V114" i="80"/>
  <c r="AG68" i="80"/>
  <c r="AG86" i="84"/>
  <c r="AG87" i="84" s="1"/>
  <c r="AG93" i="84" s="1"/>
  <c r="AG95" i="84" s="1"/>
  <c r="AH83" i="84" s="1"/>
  <c r="AF298" i="7"/>
  <c r="AF323" i="7" s="1"/>
  <c r="W283" i="6"/>
  <c r="X109" i="6"/>
  <c r="X112" i="6" s="1"/>
  <c r="AI253" i="7" s="1"/>
  <c r="AB59" i="80"/>
  <c r="AB60" i="80" s="1"/>
  <c r="AB332" i="7"/>
  <c r="AB277" i="7"/>
  <c r="AB279" i="7" s="1"/>
  <c r="AC275" i="7"/>
  <c r="AB77" i="84"/>
  <c r="AB78" i="84" s="1"/>
  <c r="W325" i="7"/>
  <c r="W65" i="80"/>
  <c r="W77" i="80" s="1"/>
  <c r="BC77" i="84"/>
  <c r="BD77" i="84" s="1"/>
  <c r="BA332" i="7"/>
  <c r="BC59" i="80"/>
  <c r="BD59" i="80" s="1"/>
  <c r="AE107" i="80"/>
  <c r="V42" i="80"/>
  <c r="V60" i="84"/>
  <c r="V238" i="7"/>
  <c r="V250" i="7" s="1"/>
  <c r="V280" i="7" s="1"/>
  <c r="V333" i="7" s="1"/>
  <c r="V334" i="7"/>
  <c r="V3" i="7" l="1"/>
  <c r="X82" i="80"/>
  <c r="X111" i="80" s="1"/>
  <c r="AA36" i="86"/>
  <c r="W125" i="80"/>
  <c r="W114" i="80"/>
  <c r="V107" i="84"/>
  <c r="V65" i="84"/>
  <c r="Y109" i="6"/>
  <c r="Y112" i="6" s="1"/>
  <c r="AJ253" i="7" s="1"/>
  <c r="X283" i="6"/>
  <c r="V47" i="80"/>
  <c r="V124" i="80"/>
  <c r="AH291" i="7"/>
  <c r="AH260" i="7"/>
  <c r="AD125" i="80"/>
  <c r="AE82" i="80"/>
  <c r="AI34" i="86"/>
  <c r="AJ31" i="86"/>
  <c r="AH67" i="84"/>
  <c r="AH69" i="84" s="1"/>
  <c r="AG267" i="7"/>
  <c r="AH49" i="80"/>
  <c r="AH51" i="80" s="1"/>
  <c r="AC77" i="84"/>
  <c r="AC59" i="80"/>
  <c r="AD274" i="7"/>
  <c r="AC277" i="7"/>
  <c r="AC279" i="7" s="1"/>
  <c r="AC332" i="7"/>
  <c r="AC98" i="84"/>
  <c r="AD99" i="84" s="1"/>
  <c r="AD116" i="80"/>
  <c r="AH86" i="84"/>
  <c r="AH68" i="80"/>
  <c r="AH69" i="80" s="1"/>
  <c r="AH75" i="80" s="1"/>
  <c r="AH106" i="80" s="1"/>
  <c r="AH107" i="80" s="1"/>
  <c r="AG298" i="7"/>
  <c r="AG323" i="7" s="1"/>
  <c r="X284" i="7"/>
  <c r="W232" i="7"/>
  <c r="AE109" i="80"/>
  <c r="AL31" i="86"/>
  <c r="AE115" i="80"/>
  <c r="AG69" i="80"/>
  <c r="AG75" i="80" s="1"/>
  <c r="AG106" i="80" s="1"/>
  <c r="V123" i="80" l="1"/>
  <c r="V122" i="80"/>
  <c r="AL34" i="86"/>
  <c r="W238" i="7"/>
  <c r="W250" i="7" s="1"/>
  <c r="W280" i="7" s="1"/>
  <c r="W333" i="7" s="1"/>
  <c r="W60" i="84"/>
  <c r="W42" i="80"/>
  <c r="W334" i="7"/>
  <c r="Y283" i="6"/>
  <c r="Z109" i="6"/>
  <c r="Z112" i="6" s="1"/>
  <c r="AK253" i="7" s="1"/>
  <c r="AB36" i="86"/>
  <c r="AA54" i="86"/>
  <c r="X325" i="7"/>
  <c r="X65" i="80"/>
  <c r="X77" i="80" s="1"/>
  <c r="X125" i="80" s="1"/>
  <c r="AE274" i="7"/>
  <c r="AE76" i="84"/>
  <c r="AE78" i="84" s="1"/>
  <c r="AE58" i="80"/>
  <c r="AE60" i="80" s="1"/>
  <c r="AD277" i="7"/>
  <c r="AD279" i="7" s="1"/>
  <c r="AQ82" i="80"/>
  <c r="AE111" i="80"/>
  <c r="AI260" i="7"/>
  <c r="AI291" i="7"/>
  <c r="Y82" i="80"/>
  <c r="Y111" i="80" s="1"/>
  <c r="AC36" i="86"/>
  <c r="AC54" i="86" s="1"/>
  <c r="X114" i="80"/>
  <c r="AJ34" i="86"/>
  <c r="AK31" i="86"/>
  <c r="AK34" i="86" s="1"/>
  <c r="AD59" i="80"/>
  <c r="AD60" i="80" s="1"/>
  <c r="AC60" i="80"/>
  <c r="V105" i="84"/>
  <c r="V106" i="84"/>
  <c r="AE98" i="84"/>
  <c r="AH109" i="80"/>
  <c r="AP31" i="86"/>
  <c r="AH115" i="80"/>
  <c r="AH98" i="84" s="1"/>
  <c r="AC78" i="84"/>
  <c r="AD77" i="84"/>
  <c r="AD78" i="84" s="1"/>
  <c r="AH267" i="7"/>
  <c r="AI67" i="84"/>
  <c r="AI69" i="84" s="1"/>
  <c r="AI49" i="80"/>
  <c r="AI51" i="80" s="1"/>
  <c r="AG107" i="80"/>
  <c r="AH87" i="84"/>
  <c r="AH93" i="84" s="1"/>
  <c r="AH95" i="84" s="1"/>
  <c r="AI83" i="84" s="1"/>
  <c r="AI86" i="84"/>
  <c r="AI87" i="84" s="1"/>
  <c r="AI93" i="84" s="1"/>
  <c r="AI68" i="80"/>
  <c r="AH298" i="7"/>
  <c r="AH323" i="7" s="1"/>
  <c r="AI95" i="84" l="1"/>
  <c r="AJ83" i="84" s="1"/>
  <c r="AJ67" i="84"/>
  <c r="AJ69" i="84" s="1"/>
  <c r="AJ49" i="80"/>
  <c r="AJ51" i="80" s="1"/>
  <c r="AI267" i="7"/>
  <c r="Y284" i="7"/>
  <c r="X232" i="7"/>
  <c r="W47" i="80"/>
  <c r="W124" i="80"/>
  <c r="AL36" i="86"/>
  <c r="AL54" i="86" s="1"/>
  <c r="AF82" i="80"/>
  <c r="AF111" i="80" s="1"/>
  <c r="AE114" i="80"/>
  <c r="W65" i="84"/>
  <c r="W107" i="84"/>
  <c r="AA109" i="6"/>
  <c r="AA112" i="6" s="1"/>
  <c r="AL253" i="7" s="1"/>
  <c r="Z283" i="6"/>
  <c r="AG109" i="80"/>
  <c r="AN31" i="86"/>
  <c r="AG115" i="80"/>
  <c r="Y114" i="80"/>
  <c r="Z82" i="80"/>
  <c r="Z111" i="80" s="1"/>
  <c r="AD36" i="86"/>
  <c r="AD54" i="86" s="1"/>
  <c r="AP34" i="86"/>
  <c r="AF76" i="84"/>
  <c r="AF78" i="84" s="1"/>
  <c r="AF58" i="80"/>
  <c r="AF60" i="80" s="1"/>
  <c r="AE277" i="7"/>
  <c r="AE279" i="7" s="1"/>
  <c r="AF274" i="7"/>
  <c r="AJ291" i="7"/>
  <c r="AJ260" i="7"/>
  <c r="AI69" i="80"/>
  <c r="AI75" i="80" s="1"/>
  <c r="AI106" i="80" s="1"/>
  <c r="AJ68" i="80"/>
  <c r="AJ69" i="80" s="1"/>
  <c r="AJ75" i="80" s="1"/>
  <c r="AJ106" i="80" s="1"/>
  <c r="AJ107" i="80" s="1"/>
  <c r="AJ86" i="84"/>
  <c r="AJ87" i="84" s="1"/>
  <c r="AJ93" i="84" s="1"/>
  <c r="AJ95" i="84" s="1"/>
  <c r="AK83" i="84" s="1"/>
  <c r="AI298" i="7"/>
  <c r="AI323" i="7" s="1"/>
  <c r="W3" i="7"/>
  <c r="AG76" i="84" l="1"/>
  <c r="AG78" i="84" s="1"/>
  <c r="AG58" i="80"/>
  <c r="AG60" i="80" s="1"/>
  <c r="AG274" i="7"/>
  <c r="AF277" i="7"/>
  <c r="AF279" i="7" s="1"/>
  <c r="W123" i="80"/>
  <c r="W122" i="80"/>
  <c r="AG98" i="84"/>
  <c r="X60" i="84"/>
  <c r="X334" i="7"/>
  <c r="X238" i="7"/>
  <c r="X250" i="7" s="1"/>
  <c r="X280" i="7" s="1"/>
  <c r="X333" i="7" s="1"/>
  <c r="X42" i="80"/>
  <c r="AN34" i="86"/>
  <c r="AO31" i="86"/>
  <c r="W105" i="84"/>
  <c r="W106" i="84"/>
  <c r="Y65" i="80"/>
  <c r="Y77" i="80" s="1"/>
  <c r="Y125" i="80" s="1"/>
  <c r="Y325" i="7"/>
  <c r="AJ109" i="80"/>
  <c r="AR31" i="86"/>
  <c r="AR34" i="86" s="1"/>
  <c r="AJ115" i="80"/>
  <c r="AJ98" i="84" s="1"/>
  <c r="AM36" i="86"/>
  <c r="AM54" i="86" s="1"/>
  <c r="AG82" i="80"/>
  <c r="AG111" i="80" s="1"/>
  <c r="AF114" i="80"/>
  <c r="AI107" i="80"/>
  <c r="AB109" i="6"/>
  <c r="AB112" i="6" s="1"/>
  <c r="AM253" i="7" s="1"/>
  <c r="AA283" i="6"/>
  <c r="AK49" i="80"/>
  <c r="AK51" i="80" s="1"/>
  <c r="AK67" i="84"/>
  <c r="AK69" i="84" s="1"/>
  <c r="AJ267" i="7"/>
  <c r="AK86" i="84"/>
  <c r="AK87" i="84" s="1"/>
  <c r="AK93" i="84" s="1"/>
  <c r="AK95" i="84" s="1"/>
  <c r="AL83" i="84" s="1"/>
  <c r="AK68" i="80"/>
  <c r="AK69" i="80" s="1"/>
  <c r="AK75" i="80" s="1"/>
  <c r="AK106" i="80" s="1"/>
  <c r="AK107" i="80" s="1"/>
  <c r="AJ298" i="7"/>
  <c r="AJ323" i="7" s="1"/>
  <c r="AA82" i="80"/>
  <c r="AA111" i="80" s="1"/>
  <c r="Z114" i="80"/>
  <c r="AE36" i="86"/>
  <c r="AK291" i="7"/>
  <c r="AK260" i="7"/>
  <c r="X3" i="7" l="1"/>
  <c r="AO34" i="86"/>
  <c r="AQ31" i="86"/>
  <c r="AI115" i="80"/>
  <c r="AI109" i="80"/>
  <c r="X124" i="80"/>
  <c r="X47" i="80"/>
  <c r="AH76" i="84"/>
  <c r="AH78" i="84" s="1"/>
  <c r="AG277" i="7"/>
  <c r="AG279" i="7" s="1"/>
  <c r="AH58" i="80"/>
  <c r="AH60" i="80" s="1"/>
  <c r="AH274" i="7"/>
  <c r="AL291" i="7"/>
  <c r="AL260" i="7"/>
  <c r="AL86" i="84"/>
  <c r="AL87" i="84" s="1"/>
  <c r="AL93" i="84" s="1"/>
  <c r="AL95" i="84" s="1"/>
  <c r="AM83" i="84" s="1"/>
  <c r="AL68" i="80"/>
  <c r="AL69" i="80" s="1"/>
  <c r="AL75" i="80" s="1"/>
  <c r="AL106" i="80" s="1"/>
  <c r="AL107" i="80" s="1"/>
  <c r="AK298" i="7"/>
  <c r="AK323" i="7" s="1"/>
  <c r="AN36" i="86"/>
  <c r="AG114" i="80"/>
  <c r="AH82" i="80"/>
  <c r="AH111" i="80" s="1"/>
  <c r="Y232" i="7"/>
  <c r="Z284" i="7"/>
  <c r="AC109" i="6"/>
  <c r="AC112" i="6" s="1"/>
  <c r="AN253" i="7" s="1"/>
  <c r="AB283" i="6"/>
  <c r="AL67" i="84"/>
  <c r="AL69" i="84" s="1"/>
  <c r="AK267" i="7"/>
  <c r="AL49" i="80"/>
  <c r="AL51" i="80" s="1"/>
  <c r="X65" i="84"/>
  <c r="X107" i="84"/>
  <c r="AK115" i="80"/>
  <c r="AK98" i="84" s="1"/>
  <c r="AK109" i="80"/>
  <c r="AT31" i="86"/>
  <c r="AF36" i="86"/>
  <c r="AE54" i="86"/>
  <c r="AG36" i="86"/>
  <c r="AG54" i="86" s="1"/>
  <c r="AB82" i="80"/>
  <c r="AB111" i="80" s="1"/>
  <c r="AA114" i="80"/>
  <c r="AH114" i="80" l="1"/>
  <c r="AI82" i="80"/>
  <c r="AI111" i="80" s="1"/>
  <c r="AP36" i="86"/>
  <c r="AP54" i="86" s="1"/>
  <c r="AM86" i="84"/>
  <c r="AM87" i="84" s="1"/>
  <c r="AM93" i="84" s="1"/>
  <c r="AM95" i="84" s="1"/>
  <c r="AN83" i="84" s="1"/>
  <c r="AM68" i="80"/>
  <c r="AM69" i="80" s="1"/>
  <c r="AM75" i="80" s="1"/>
  <c r="AM106" i="80" s="1"/>
  <c r="AM107" i="80" s="1"/>
  <c r="AL298" i="7"/>
  <c r="AL323" i="7" s="1"/>
  <c r="AN54" i="86"/>
  <c r="AO36" i="86"/>
  <c r="AI98" i="84"/>
  <c r="AT34" i="86"/>
  <c r="AQ34" i="86"/>
  <c r="AS31" i="86"/>
  <c r="AC283" i="6"/>
  <c r="AD109" i="6"/>
  <c r="AD112" i="6" s="1"/>
  <c r="AO253" i="7" s="1"/>
  <c r="AU31" i="86"/>
  <c r="AU34" i="86" s="1"/>
  <c r="AL109" i="80"/>
  <c r="AL115" i="80"/>
  <c r="AL98" i="84" s="1"/>
  <c r="AI274" i="7"/>
  <c r="AH277" i="7"/>
  <c r="AH279" i="7" s="1"/>
  <c r="AI76" i="84"/>
  <c r="AI78" i="84" s="1"/>
  <c r="AI58" i="80"/>
  <c r="AI60" i="80" s="1"/>
  <c r="AM291" i="7"/>
  <c r="AM260" i="7"/>
  <c r="Z65" i="80"/>
  <c r="Z77" i="80" s="1"/>
  <c r="Z125" i="80" s="1"/>
  <c r="Z325" i="7"/>
  <c r="AH36" i="86"/>
  <c r="AH54" i="86" s="1"/>
  <c r="AC82" i="80"/>
  <c r="AC111" i="80" s="1"/>
  <c r="AB114" i="80"/>
  <c r="X106" i="84"/>
  <c r="X105" i="84"/>
  <c r="Y42" i="80"/>
  <c r="Y238" i="7"/>
  <c r="Y250" i="7" s="1"/>
  <c r="Y280" i="7" s="1"/>
  <c r="Y333" i="7" s="1"/>
  <c r="Y60" i="84"/>
  <c r="Y334" i="7"/>
  <c r="AL267" i="7"/>
  <c r="AM49" i="80"/>
  <c r="AM51" i="80" s="1"/>
  <c r="AM67" i="84"/>
  <c r="AM69" i="84" s="1"/>
  <c r="X123" i="80"/>
  <c r="X122" i="80"/>
  <c r="AA284" i="7" l="1"/>
  <c r="Z232" i="7"/>
  <c r="Y47" i="80"/>
  <c r="Y124" i="80"/>
  <c r="AV31" i="86"/>
  <c r="AM115" i="80"/>
  <c r="AM98" i="84" s="1"/>
  <c r="AM109" i="80"/>
  <c r="AN68" i="80"/>
  <c r="AN69" i="80" s="1"/>
  <c r="AN75" i="80" s="1"/>
  <c r="AN106" i="80" s="1"/>
  <c r="AN107" i="80" s="1"/>
  <c r="AN86" i="84"/>
  <c r="AN87" i="84" s="1"/>
  <c r="AN93" i="84" s="1"/>
  <c r="AN95" i="84" s="1"/>
  <c r="AO83" i="84" s="1"/>
  <c r="AM298" i="7"/>
  <c r="AM323" i="7" s="1"/>
  <c r="AD283" i="6"/>
  <c r="AE109" i="6"/>
  <c r="AE112" i="6" s="1"/>
  <c r="AP253" i="7" s="1"/>
  <c r="AJ82" i="80"/>
  <c r="AJ111" i="80" s="1"/>
  <c r="AQ36" i="86"/>
  <c r="AQ54" i="86" s="1"/>
  <c r="AI114" i="80"/>
  <c r="AN49" i="80"/>
  <c r="AN51" i="80" s="1"/>
  <c r="AM267" i="7"/>
  <c r="AN67" i="84"/>
  <c r="AN69" i="84" s="1"/>
  <c r="Y3" i="7"/>
  <c r="AI36" i="86"/>
  <c r="AC114" i="80"/>
  <c r="AN291" i="7"/>
  <c r="AN260" i="7"/>
  <c r="Y107" i="84"/>
  <c r="Y65" i="84"/>
  <c r="AJ274" i="7"/>
  <c r="AJ76" i="84"/>
  <c r="AJ78" i="84" s="1"/>
  <c r="AJ58" i="80"/>
  <c r="AJ60" i="80" s="1"/>
  <c r="AI277" i="7"/>
  <c r="AI279" i="7" s="1"/>
  <c r="AS34" i="86"/>
  <c r="AV34" i="86" l="1"/>
  <c r="AW31" i="86"/>
  <c r="AO291" i="7"/>
  <c r="AO260" i="7"/>
  <c r="AK58" i="80"/>
  <c r="AK60" i="80" s="1"/>
  <c r="AJ277" i="7"/>
  <c r="AJ279" i="7" s="1"/>
  <c r="AK76" i="84"/>
  <c r="AK78" i="84" s="1"/>
  <c r="AK274" i="7"/>
  <c r="AO68" i="80"/>
  <c r="AO69" i="80" s="1"/>
  <c r="AO75" i="80" s="1"/>
  <c r="AO106" i="80" s="1"/>
  <c r="AO107" i="80" s="1"/>
  <c r="AO86" i="84"/>
  <c r="AO87" i="84" s="1"/>
  <c r="AO93" i="84" s="1"/>
  <c r="AO95" i="84" s="1"/>
  <c r="AP83" i="84" s="1"/>
  <c r="AN298" i="7"/>
  <c r="AN323" i="7" s="1"/>
  <c r="Y122" i="80"/>
  <c r="Y123" i="80"/>
  <c r="Z42" i="80"/>
  <c r="Z334" i="7"/>
  <c r="Z60" i="84"/>
  <c r="Z238" i="7"/>
  <c r="Z250" i="7" s="1"/>
  <c r="Z280" i="7" s="1"/>
  <c r="Z333" i="7" s="1"/>
  <c r="AE283" i="6"/>
  <c r="AF109" i="6"/>
  <c r="AF112" i="6" s="1"/>
  <c r="AQ253" i="7" s="1"/>
  <c r="AJ36" i="86"/>
  <c r="AK36" i="86" s="1"/>
  <c r="AK54" i="86" s="1"/>
  <c r="AI54" i="86"/>
  <c r="AK82" i="80"/>
  <c r="AK111" i="80" s="1"/>
  <c r="AJ114" i="80"/>
  <c r="AR36" i="86"/>
  <c r="AA65" i="80"/>
  <c r="AA77" i="80" s="1"/>
  <c r="AA125" i="80" s="1"/>
  <c r="AA325" i="7"/>
  <c r="Y105" i="84"/>
  <c r="Y106" i="84"/>
  <c r="AO67" i="84"/>
  <c r="AO69" i="84" s="1"/>
  <c r="AO49" i="80"/>
  <c r="AO51" i="80" s="1"/>
  <c r="AN267" i="7"/>
  <c r="AX31" i="86"/>
  <c r="AN115" i="80"/>
  <c r="AN98" i="84" s="1"/>
  <c r="AN109" i="80"/>
  <c r="Z47" i="80" l="1"/>
  <c r="Z124" i="80"/>
  <c r="AB284" i="7"/>
  <c r="AA232" i="7"/>
  <c r="AP49" i="80"/>
  <c r="AP67" i="84"/>
  <c r="AO267" i="7"/>
  <c r="AX34" i="86"/>
  <c r="AR54" i="86"/>
  <c r="AS36" i="86"/>
  <c r="AP291" i="7"/>
  <c r="AP260" i="7"/>
  <c r="AP68" i="80"/>
  <c r="AP86" i="84"/>
  <c r="AO298" i="7"/>
  <c r="AO323" i="7" s="1"/>
  <c r="AW34" i="86"/>
  <c r="AG109" i="6"/>
  <c r="AG112" i="6" s="1"/>
  <c r="AR253" i="7" s="1"/>
  <c r="AF283" i="6"/>
  <c r="Z65" i="84"/>
  <c r="Z107" i="84"/>
  <c r="AO109" i="80"/>
  <c r="AO115" i="80"/>
  <c r="AO98" i="84" s="1"/>
  <c r="AY31" i="86"/>
  <c r="AY34" i="86" s="1"/>
  <c r="AL82" i="80"/>
  <c r="AL111" i="80" s="1"/>
  <c r="AK114" i="80"/>
  <c r="AT36" i="86"/>
  <c r="AT54" i="86" s="1"/>
  <c r="Z3" i="7"/>
  <c r="AL76" i="84"/>
  <c r="AL78" i="84" s="1"/>
  <c r="AL274" i="7"/>
  <c r="AL58" i="80"/>
  <c r="AL60" i="80" s="1"/>
  <c r="AK277" i="7"/>
  <c r="AK279" i="7" s="1"/>
  <c r="AP87" i="84" l="1"/>
  <c r="AP93" i="84" s="1"/>
  <c r="AP95" i="84" s="1"/>
  <c r="AQ86" i="84"/>
  <c r="AQ87" i="84" s="1"/>
  <c r="AQ93" i="84" s="1"/>
  <c r="AQ95" i="84" s="1"/>
  <c r="AR83" i="84" s="1"/>
  <c r="AQ67" i="84"/>
  <c r="AQ69" i="84" s="1"/>
  <c r="AP69" i="84"/>
  <c r="AR67" i="84"/>
  <c r="AR69" i="84" s="1"/>
  <c r="AR49" i="80"/>
  <c r="AR51" i="80" s="1"/>
  <c r="AP267" i="7"/>
  <c r="AQ49" i="80"/>
  <c r="AQ51" i="80" s="1"/>
  <c r="AP51" i="80"/>
  <c r="Z105" i="84"/>
  <c r="Z106" i="84"/>
  <c r="AG283" i="6"/>
  <c r="AH109" i="6"/>
  <c r="AH112" i="6" s="1"/>
  <c r="AS253" i="7" s="1"/>
  <c r="AR68" i="80"/>
  <c r="AR86" i="84"/>
  <c r="AP298" i="7"/>
  <c r="AP323" i="7" s="1"/>
  <c r="AA238" i="7"/>
  <c r="AA250" i="7" s="1"/>
  <c r="AA280" i="7" s="1"/>
  <c r="AA333" i="7" s="1"/>
  <c r="AA42" i="80"/>
  <c r="AA60" i="84"/>
  <c r="AA334" i="7"/>
  <c r="AQ291" i="7"/>
  <c r="AQ260" i="7"/>
  <c r="AB325" i="7"/>
  <c r="AB65" i="80"/>
  <c r="AB77" i="80" s="1"/>
  <c r="AB125" i="80" s="1"/>
  <c r="AL114" i="80"/>
  <c r="AM82" i="80"/>
  <c r="AM111" i="80" s="1"/>
  <c r="AU36" i="86"/>
  <c r="AU54" i="86" s="1"/>
  <c r="Z123" i="80"/>
  <c r="Z122" i="80"/>
  <c r="AP69" i="80"/>
  <c r="AP75" i="80" s="1"/>
  <c r="AP106" i="80" s="1"/>
  <c r="AQ68" i="80"/>
  <c r="AQ69" i="80" s="1"/>
  <c r="AQ75" i="80" s="1"/>
  <c r="AM274" i="7"/>
  <c r="AL277" i="7"/>
  <c r="AL279" i="7" s="1"/>
  <c r="AM76" i="84"/>
  <c r="AM78" i="84" s="1"/>
  <c r="AM58" i="80"/>
  <c r="AM60" i="80" s="1"/>
  <c r="AA3" i="7" l="1"/>
  <c r="AP107" i="80"/>
  <c r="AQ106" i="80"/>
  <c r="AQ107" i="80" s="1"/>
  <c r="AR87" i="84"/>
  <c r="AR93" i="84" s="1"/>
  <c r="AR95" i="84" s="1"/>
  <c r="AS83" i="84" s="1"/>
  <c r="AR69" i="80"/>
  <c r="AR75" i="80" s="1"/>
  <c r="AR106" i="80" s="1"/>
  <c r="AS86" i="84"/>
  <c r="AS87" i="84" s="1"/>
  <c r="AS93" i="84" s="1"/>
  <c r="AS68" i="80"/>
  <c r="AS69" i="80" s="1"/>
  <c r="AS75" i="80" s="1"/>
  <c r="AS106" i="80" s="1"/>
  <c r="AS107" i="80" s="1"/>
  <c r="AQ298" i="7"/>
  <c r="AQ323" i="7" s="1"/>
  <c r="AI109" i="6"/>
  <c r="AI112" i="6" s="1"/>
  <c r="AT253" i="7" s="1"/>
  <c r="AH283" i="6"/>
  <c r="AN82" i="80"/>
  <c r="AN111" i="80" s="1"/>
  <c r="AV36" i="86"/>
  <c r="AM114" i="80"/>
  <c r="AA65" i="84"/>
  <c r="AA107" i="84"/>
  <c r="AR291" i="7"/>
  <c r="AR260" i="7"/>
  <c r="AC284" i="7"/>
  <c r="AB232" i="7"/>
  <c r="AA124" i="80"/>
  <c r="AA47" i="80"/>
  <c r="AS67" i="84"/>
  <c r="AS69" i="84" s="1"/>
  <c r="AQ267" i="7"/>
  <c r="AS49" i="80"/>
  <c r="AS51" i="80" s="1"/>
  <c r="BD83" i="84"/>
  <c r="AN76" i="84"/>
  <c r="AN78" i="84" s="1"/>
  <c r="AN58" i="80"/>
  <c r="AN60" i="80" s="1"/>
  <c r="AM277" i="7"/>
  <c r="AM279" i="7" s="1"/>
  <c r="AN274" i="7"/>
  <c r="AS115" i="80" l="1"/>
  <c r="AS98" i="84" s="1"/>
  <c r="BD31" i="86"/>
  <c r="BD34" i="86" s="1"/>
  <c r="AS109" i="80"/>
  <c r="AR107" i="80"/>
  <c r="AB238" i="7"/>
  <c r="AB250" i="7" s="1"/>
  <c r="AB280" i="7" s="1"/>
  <c r="AB333" i="7" s="1"/>
  <c r="AB60" i="84"/>
  <c r="AB42" i="80"/>
  <c r="AB334" i="7"/>
  <c r="AC325" i="7"/>
  <c r="AC65" i="80"/>
  <c r="AC77" i="80" s="1"/>
  <c r="AC125" i="80" s="1"/>
  <c r="AO82" i="80"/>
  <c r="AO111" i="80" s="1"/>
  <c r="AN114" i="80"/>
  <c r="AX36" i="86"/>
  <c r="AX54" i="86" s="1"/>
  <c r="AT49" i="80"/>
  <c r="AT51" i="80" s="1"/>
  <c r="AR267" i="7"/>
  <c r="AT67" i="84"/>
  <c r="AT69" i="84" s="1"/>
  <c r="AS95" i="84"/>
  <c r="AT83" i="84" s="1"/>
  <c r="AT86" i="84"/>
  <c r="AT87" i="84" s="1"/>
  <c r="AT93" i="84" s="1"/>
  <c r="AT68" i="80"/>
  <c r="AT69" i="80" s="1"/>
  <c r="AT75" i="80" s="1"/>
  <c r="AT106" i="80" s="1"/>
  <c r="AT107" i="80" s="1"/>
  <c r="AR298" i="7"/>
  <c r="AR323" i="7" s="1"/>
  <c r="AJ109" i="6"/>
  <c r="AJ112" i="6" s="1"/>
  <c r="AU253" i="7" s="1"/>
  <c r="AI283" i="6"/>
  <c r="AW36" i="86"/>
  <c r="AV54" i="86"/>
  <c r="AS291" i="7"/>
  <c r="AS260" i="7"/>
  <c r="AA122" i="80"/>
  <c r="AA123" i="80"/>
  <c r="AO58" i="80"/>
  <c r="AO60" i="80" s="1"/>
  <c r="AO76" i="84"/>
  <c r="AO78" i="84" s="1"/>
  <c r="AO274" i="7"/>
  <c r="AN277" i="7"/>
  <c r="AN279" i="7" s="1"/>
  <c r="AA106" i="84"/>
  <c r="AA105" i="84"/>
  <c r="AP115" i="80"/>
  <c r="AP109" i="80"/>
  <c r="AQ109" i="80" s="1"/>
  <c r="AQ111" i="80" s="1"/>
  <c r="AZ31" i="86"/>
  <c r="AT291" i="7" l="1"/>
  <c r="AT260" i="7"/>
  <c r="AB47" i="80"/>
  <c r="AB124" i="80"/>
  <c r="AB65" i="84"/>
  <c r="AB107" i="84"/>
  <c r="BE31" i="86"/>
  <c r="BE34" i="86" s="1"/>
  <c r="AT109" i="80"/>
  <c r="AT115" i="80"/>
  <c r="AT98" i="84" s="1"/>
  <c r="AO114" i="80"/>
  <c r="AP82" i="80"/>
  <c r="AP111" i="80" s="1"/>
  <c r="AY36" i="86"/>
  <c r="AY54" i="86" s="1"/>
  <c r="AS267" i="7"/>
  <c r="AU49" i="80"/>
  <c r="AU51" i="80" s="1"/>
  <c r="AU67" i="84"/>
  <c r="AU69" i="84" s="1"/>
  <c r="AP58" i="80"/>
  <c r="AP76" i="84"/>
  <c r="AP274" i="7"/>
  <c r="AO277" i="7"/>
  <c r="AO279" i="7" s="1"/>
  <c r="AR109" i="80"/>
  <c r="AR115" i="80"/>
  <c r="BC31" i="86"/>
  <c r="AT95" i="84"/>
  <c r="AU83" i="84" s="1"/>
  <c r="AU86" i="84"/>
  <c r="AU87" i="84" s="1"/>
  <c r="AU93" i="84" s="1"/>
  <c r="AU68" i="80"/>
  <c r="AU69" i="80" s="1"/>
  <c r="AU75" i="80" s="1"/>
  <c r="AU106" i="80" s="1"/>
  <c r="AU107" i="80" s="1"/>
  <c r="AS298" i="7"/>
  <c r="AS323" i="7" s="1"/>
  <c r="AR82" i="80"/>
  <c r="AC232" i="7"/>
  <c r="AD284" i="7"/>
  <c r="AZ34" i="86"/>
  <c r="BA31" i="86"/>
  <c r="AP98" i="84"/>
  <c r="AQ99" i="84" s="1"/>
  <c r="AQ116" i="80"/>
  <c r="AK109" i="6"/>
  <c r="AK112" i="6" s="1"/>
  <c r="AV253" i="7" s="1"/>
  <c r="AJ283" i="6"/>
  <c r="AB3" i="7"/>
  <c r="AU95" i="84" l="1"/>
  <c r="AV83" i="84" s="1"/>
  <c r="AK283" i="6"/>
  <c r="AL109" i="6"/>
  <c r="AL112" i="6" s="1"/>
  <c r="AW253" i="7" s="1"/>
  <c r="AU260" i="7"/>
  <c r="AU291" i="7"/>
  <c r="AB106" i="84"/>
  <c r="AB105" i="84"/>
  <c r="BD82" i="80"/>
  <c r="AR111" i="80"/>
  <c r="BC34" i="86"/>
  <c r="BF31" i="86"/>
  <c r="AP114" i="80"/>
  <c r="AZ36" i="86"/>
  <c r="BG31" i="86"/>
  <c r="AU115" i="80"/>
  <c r="AU98" i="84" s="1"/>
  <c r="AU109" i="80"/>
  <c r="AP277" i="7"/>
  <c r="AP279" i="7" s="1"/>
  <c r="AQ274" i="7"/>
  <c r="AR58" i="80"/>
  <c r="AR60" i="80" s="1"/>
  <c r="AR76" i="84"/>
  <c r="AR78" i="84" s="1"/>
  <c r="AB123" i="80"/>
  <c r="AB122" i="80"/>
  <c r="AR98" i="84"/>
  <c r="BA34" i="86"/>
  <c r="BB31" i="86"/>
  <c r="BB34" i="86" s="1"/>
  <c r="AD325" i="7"/>
  <c r="AE65" i="80"/>
  <c r="AQ76" i="84"/>
  <c r="AQ78" i="84" s="1"/>
  <c r="AP78" i="84"/>
  <c r="AV67" i="84"/>
  <c r="AV69" i="84" s="1"/>
  <c r="AT267" i="7"/>
  <c r="AV49" i="80"/>
  <c r="AV51" i="80" s="1"/>
  <c r="AC334" i="7"/>
  <c r="AC60" i="84"/>
  <c r="AC238" i="7"/>
  <c r="AC250" i="7" s="1"/>
  <c r="AC280" i="7" s="1"/>
  <c r="AC333" i="7" s="1"/>
  <c r="AC42" i="80"/>
  <c r="AQ58" i="80"/>
  <c r="AQ60" i="80" s="1"/>
  <c r="AP60" i="80"/>
  <c r="AV68" i="80"/>
  <c r="AV69" i="80" s="1"/>
  <c r="AV75" i="80" s="1"/>
  <c r="AV106" i="80" s="1"/>
  <c r="AV107" i="80" s="1"/>
  <c r="AV86" i="84"/>
  <c r="AV87" i="84" s="1"/>
  <c r="AV93" i="84" s="1"/>
  <c r="AT298" i="7"/>
  <c r="AT323" i="7" s="1"/>
  <c r="AV95" i="84" l="1"/>
  <c r="AW83" i="84" s="1"/>
  <c r="AC3" i="7"/>
  <c r="AC65" i="84"/>
  <c r="AD60" i="84"/>
  <c r="AC107" i="84"/>
  <c r="AE77" i="80"/>
  <c r="AE125" i="80" s="1"/>
  <c r="AQ65" i="80"/>
  <c r="AQ77" i="80" s="1"/>
  <c r="AQ125" i="80" s="1"/>
  <c r="AZ54" i="86"/>
  <c r="BA36" i="86"/>
  <c r="BB36" i="86" s="1"/>
  <c r="BB54" i="86" s="1"/>
  <c r="AS58" i="80"/>
  <c r="AS60" i="80" s="1"/>
  <c r="AR274" i="7"/>
  <c r="AQ277" i="7"/>
  <c r="AQ279" i="7" s="1"/>
  <c r="AS76" i="84"/>
  <c r="AS78" i="84" s="1"/>
  <c r="AW86" i="84"/>
  <c r="AW87" i="84" s="1"/>
  <c r="AW93" i="84" s="1"/>
  <c r="AW95" i="84" s="1"/>
  <c r="AX83" i="84" s="1"/>
  <c r="AW68" i="80"/>
  <c r="AW69" i="80" s="1"/>
  <c r="AW75" i="80" s="1"/>
  <c r="AW106" i="80" s="1"/>
  <c r="AW107" i="80" s="1"/>
  <c r="AU298" i="7"/>
  <c r="AU323" i="7" s="1"/>
  <c r="BF34" i="86"/>
  <c r="AW67" i="84"/>
  <c r="AW69" i="84" s="1"/>
  <c r="AU267" i="7"/>
  <c r="AW49" i="80"/>
  <c r="AW51" i="80" s="1"/>
  <c r="AV109" i="80"/>
  <c r="BH31" i="86"/>
  <c r="BH34" i="86" s="1"/>
  <c r="AV115" i="80"/>
  <c r="AL283" i="6"/>
  <c r="AM109" i="6"/>
  <c r="AM112" i="6" s="1"/>
  <c r="AX253" i="7" s="1"/>
  <c r="AS82" i="80"/>
  <c r="AS111" i="80" s="1"/>
  <c r="AR114" i="80"/>
  <c r="BC36" i="86"/>
  <c r="BC54" i="86" s="1"/>
  <c r="AD232" i="7"/>
  <c r="AE284" i="7"/>
  <c r="AC124" i="80"/>
  <c r="AD42" i="80"/>
  <c r="AC47" i="80"/>
  <c r="AV260" i="7"/>
  <c r="AV291" i="7"/>
  <c r="BG34" i="86"/>
  <c r="AV98" i="84" l="1"/>
  <c r="BI31" i="86"/>
  <c r="BI34" i="86" s="1"/>
  <c r="AW115" i="80"/>
  <c r="AW98" i="84" s="1"/>
  <c r="AW109" i="80"/>
  <c r="AX67" i="84"/>
  <c r="AX69" i="84" s="1"/>
  <c r="AV267" i="7"/>
  <c r="AX49" i="80"/>
  <c r="AX51" i="80" s="1"/>
  <c r="AT82" i="80"/>
  <c r="AT111" i="80" s="1"/>
  <c r="BD36" i="86"/>
  <c r="BD54" i="86" s="1"/>
  <c r="AS114" i="80"/>
  <c r="AM283" i="6"/>
  <c r="AN109" i="6"/>
  <c r="AN112" i="6" s="1"/>
  <c r="AY253" i="7" s="1"/>
  <c r="AD107" i="84"/>
  <c r="AD65" i="84"/>
  <c r="AX68" i="80"/>
  <c r="AX69" i="80" s="1"/>
  <c r="AX75" i="80" s="1"/>
  <c r="AX106" i="80" s="1"/>
  <c r="AX107" i="80" s="1"/>
  <c r="AX86" i="84"/>
  <c r="AX87" i="84" s="1"/>
  <c r="AX93" i="84" s="1"/>
  <c r="AX95" i="84" s="1"/>
  <c r="AY83" i="84" s="1"/>
  <c r="AV298" i="7"/>
  <c r="AV323" i="7" s="1"/>
  <c r="AD124" i="80"/>
  <c r="AD47" i="80"/>
  <c r="AE325" i="7"/>
  <c r="AF65" i="80"/>
  <c r="AF77" i="80" s="1"/>
  <c r="AF125" i="80" s="1"/>
  <c r="AT76" i="84"/>
  <c r="AT78" i="84" s="1"/>
  <c r="AS274" i="7"/>
  <c r="AR277" i="7"/>
  <c r="AR279" i="7" s="1"/>
  <c r="AT58" i="80"/>
  <c r="AT60" i="80" s="1"/>
  <c r="AC105" i="84"/>
  <c r="AC106" i="84"/>
  <c r="AC122" i="80"/>
  <c r="AC123" i="80"/>
  <c r="AE60" i="84"/>
  <c r="AD334" i="7"/>
  <c r="AD238" i="7"/>
  <c r="AD250" i="7" s="1"/>
  <c r="AD280" i="7" s="1"/>
  <c r="AD333" i="7" s="1"/>
  <c r="AE42" i="80"/>
  <c r="AW260" i="7"/>
  <c r="AW291" i="7"/>
  <c r="BJ31" i="86" l="1"/>
  <c r="BJ34" i="86" s="1"/>
  <c r="AE47" i="80"/>
  <c r="AE124" i="80"/>
  <c r="AX291" i="7"/>
  <c r="AX260" i="7"/>
  <c r="AD3" i="7"/>
  <c r="AU58" i="80"/>
  <c r="AU60" i="80" s="1"/>
  <c r="AU76" i="84"/>
  <c r="AU78" i="84" s="1"/>
  <c r="AS277" i="7"/>
  <c r="AS279" i="7" s="1"/>
  <c r="AT274" i="7"/>
  <c r="BK31" i="86"/>
  <c r="AX115" i="80"/>
  <c r="AX98" i="84" s="1"/>
  <c r="AX109" i="80"/>
  <c r="AF284" i="7"/>
  <c r="AE232" i="7"/>
  <c r="AD106" i="84"/>
  <c r="AD105" i="84"/>
  <c r="AU82" i="80"/>
  <c r="AU111" i="80" s="1"/>
  <c r="BE36" i="86"/>
  <c r="AT114" i="80"/>
  <c r="AE107" i="84"/>
  <c r="AE65" i="84"/>
  <c r="AY68" i="80"/>
  <c r="AY69" i="80" s="1"/>
  <c r="AY75" i="80" s="1"/>
  <c r="AY106" i="80" s="1"/>
  <c r="AY107" i="80" s="1"/>
  <c r="AY86" i="84"/>
  <c r="AY87" i="84" s="1"/>
  <c r="AY93" i="84" s="1"/>
  <c r="AY95" i="84" s="1"/>
  <c r="AZ83" i="84" s="1"/>
  <c r="AW298" i="7"/>
  <c r="AW323" i="7" s="1"/>
  <c r="AY67" i="84"/>
  <c r="AY69" i="84" s="1"/>
  <c r="AW267" i="7"/>
  <c r="AY49" i="80"/>
  <c r="AY51" i="80" s="1"/>
  <c r="AD123" i="80"/>
  <c r="AD122" i="80"/>
  <c r="AO109" i="6"/>
  <c r="AO112" i="6" s="1"/>
  <c r="AZ253" i="7" s="1"/>
  <c r="AN283" i="6"/>
  <c r="AG65" i="80" l="1"/>
  <c r="AG77" i="80" s="1"/>
  <c r="AG125" i="80" s="1"/>
  <c r="AF325" i="7"/>
  <c r="BK34" i="86"/>
  <c r="AZ49" i="80"/>
  <c r="AZ51" i="80" s="1"/>
  <c r="AZ67" i="84"/>
  <c r="AZ69" i="84" s="1"/>
  <c r="AX267" i="7"/>
  <c r="AY115" i="80"/>
  <c r="AY109" i="80"/>
  <c r="BL31" i="86"/>
  <c r="BL34" i="86" s="1"/>
  <c r="AZ68" i="80"/>
  <c r="AZ69" i="80" s="1"/>
  <c r="AZ75" i="80" s="1"/>
  <c r="AZ106" i="80" s="1"/>
  <c r="AZ107" i="80" s="1"/>
  <c r="AZ86" i="84"/>
  <c r="AZ87" i="84" s="1"/>
  <c r="AZ93" i="84" s="1"/>
  <c r="AZ95" i="84" s="1"/>
  <c r="BA83" i="84" s="1"/>
  <c r="AX298" i="7"/>
  <c r="AX323" i="7" s="1"/>
  <c r="BG36" i="86"/>
  <c r="BG54" i="86" s="1"/>
  <c r="AU114" i="80"/>
  <c r="AV82" i="80"/>
  <c r="AV111" i="80" s="1"/>
  <c r="AO283" i="6"/>
  <c r="AP109" i="6"/>
  <c r="AP112" i="6" s="1"/>
  <c r="BA253" i="7" s="1"/>
  <c r="AE106" i="84"/>
  <c r="AE105" i="84"/>
  <c r="AU274" i="7"/>
  <c r="AT277" i="7"/>
  <c r="AT279" i="7" s="1"/>
  <c r="AV58" i="80"/>
  <c r="AV60" i="80" s="1"/>
  <c r="AV76" i="84"/>
  <c r="AV78" i="84" s="1"/>
  <c r="AE122" i="80"/>
  <c r="AE123" i="80"/>
  <c r="BF36" i="86"/>
  <c r="BE54" i="86"/>
  <c r="AY291" i="7"/>
  <c r="AY260" i="7"/>
  <c r="AF60" i="84"/>
  <c r="AF42" i="80"/>
  <c r="AE334" i="7"/>
  <c r="AE238" i="7"/>
  <c r="AE250" i="7" s="1"/>
  <c r="AE280" i="7" s="1"/>
  <c r="AE333" i="7" s="1"/>
  <c r="AQ109" i="6" l="1"/>
  <c r="AQ112" i="6" s="1"/>
  <c r="BB253" i="7" s="1"/>
  <c r="AP283" i="6"/>
  <c r="BM31" i="86"/>
  <c r="AZ109" i="80"/>
  <c r="AZ115" i="80"/>
  <c r="AZ98" i="84" s="1"/>
  <c r="AE3" i="7"/>
  <c r="AF47" i="80"/>
  <c r="AF124" i="80"/>
  <c r="AF65" i="84"/>
  <c r="AF107" i="84"/>
  <c r="AV114" i="80"/>
  <c r="AW82" i="80"/>
  <c r="AW111" i="80" s="1"/>
  <c r="BH36" i="86"/>
  <c r="BH54" i="86" s="1"/>
  <c r="AG284" i="7"/>
  <c r="AF232" i="7"/>
  <c r="AY98" i="84"/>
  <c r="BA68" i="80"/>
  <c r="BA69" i="80" s="1"/>
  <c r="BA75" i="80" s="1"/>
  <c r="BA106" i="80" s="1"/>
  <c r="BA107" i="80" s="1"/>
  <c r="BA86" i="84"/>
  <c r="BA87" i="84" s="1"/>
  <c r="BA93" i="84" s="1"/>
  <c r="BA95" i="84" s="1"/>
  <c r="BB83" i="84" s="1"/>
  <c r="AY298" i="7"/>
  <c r="AY323" i="7" s="1"/>
  <c r="AW58" i="80"/>
  <c r="AW60" i="80" s="1"/>
  <c r="AU277" i="7"/>
  <c r="AU279" i="7" s="1"/>
  <c r="AW76" i="84"/>
  <c r="AW78" i="84" s="1"/>
  <c r="AV274" i="7"/>
  <c r="AZ291" i="7"/>
  <c r="AZ260" i="7"/>
  <c r="BA67" i="84"/>
  <c r="BA69" i="84" s="1"/>
  <c r="BA49" i="80"/>
  <c r="BA51" i="80" s="1"/>
  <c r="AY267" i="7"/>
  <c r="BM34" i="86" l="1"/>
  <c r="BN31" i="86"/>
  <c r="BB68" i="80"/>
  <c r="BB69" i="80" s="1"/>
  <c r="BB75" i="80" s="1"/>
  <c r="BB106" i="80" s="1"/>
  <c r="BB107" i="80" s="1"/>
  <c r="BB86" i="84"/>
  <c r="BB87" i="84" s="1"/>
  <c r="BB93" i="84" s="1"/>
  <c r="BB95" i="84" s="1"/>
  <c r="BC83" i="84" s="1"/>
  <c r="AZ298" i="7"/>
  <c r="AZ323" i="7" s="1"/>
  <c r="AX82" i="80"/>
  <c r="AX111" i="80" s="1"/>
  <c r="BI36" i="86"/>
  <c r="AW114" i="80"/>
  <c r="BB49" i="80"/>
  <c r="BB51" i="80" s="1"/>
  <c r="BB67" i="84"/>
  <c r="BB69" i="84" s="1"/>
  <c r="AZ267" i="7"/>
  <c r="AX58" i="80"/>
  <c r="AX60" i="80" s="1"/>
  <c r="AX76" i="84"/>
  <c r="AX78" i="84" s="1"/>
  <c r="AW274" i="7"/>
  <c r="AV277" i="7"/>
  <c r="AV279" i="7" s="1"/>
  <c r="AF105" i="84"/>
  <c r="AF106" i="84"/>
  <c r="AR109" i="6"/>
  <c r="AR112" i="6" s="1"/>
  <c r="BC253" i="7" s="1"/>
  <c r="AQ283" i="6"/>
  <c r="BO31" i="86"/>
  <c r="BA115" i="80"/>
  <c r="BA98" i="84" s="1"/>
  <c r="BA109" i="80"/>
  <c r="AG42" i="80"/>
  <c r="AG60" i="84"/>
  <c r="AF334" i="7"/>
  <c r="AF238" i="7"/>
  <c r="AF250" i="7" s="1"/>
  <c r="AF280" i="7" s="1"/>
  <c r="AF333" i="7" s="1"/>
  <c r="BA260" i="7"/>
  <c r="BA291" i="7"/>
  <c r="AG325" i="7"/>
  <c r="AH65" i="80"/>
  <c r="AH77" i="80" s="1"/>
  <c r="AH125" i="80" s="1"/>
  <c r="AF123" i="80"/>
  <c r="AF122" i="80"/>
  <c r="AY76" i="84" l="1"/>
  <c r="AY78" i="84" s="1"/>
  <c r="AX274" i="7"/>
  <c r="AY58" i="80"/>
  <c r="AY60" i="80" s="1"/>
  <c r="AW277" i="7"/>
  <c r="AW279" i="7" s="1"/>
  <c r="AY82" i="80"/>
  <c r="AY111" i="80" s="1"/>
  <c r="AX114" i="80"/>
  <c r="BK36" i="86"/>
  <c r="BK54" i="86" s="1"/>
  <c r="BC86" i="84"/>
  <c r="BC68" i="80"/>
  <c r="BA298" i="7"/>
  <c r="BA323" i="7" s="1"/>
  <c r="BA267" i="7"/>
  <c r="BC67" i="84"/>
  <c r="BC49" i="80"/>
  <c r="AR283" i="6"/>
  <c r="AS109" i="6"/>
  <c r="AS112" i="6" s="1"/>
  <c r="BD253" i="7" s="1"/>
  <c r="BP31" i="86"/>
  <c r="BP34" i="86" s="1"/>
  <c r="BB115" i="80"/>
  <c r="BB98" i="84" s="1"/>
  <c r="BB109" i="80"/>
  <c r="BN34" i="86"/>
  <c r="AF3" i="7"/>
  <c r="AG107" i="84"/>
  <c r="AG65" i="84"/>
  <c r="BO34" i="86"/>
  <c r="BB291" i="7"/>
  <c r="BB260" i="7"/>
  <c r="AG124" i="80"/>
  <c r="AG47" i="80"/>
  <c r="AH284" i="7"/>
  <c r="AG232" i="7"/>
  <c r="BJ36" i="86"/>
  <c r="BI54" i="86"/>
  <c r="AG123" i="80" l="1"/>
  <c r="AG122" i="80"/>
  <c r="BC260" i="7"/>
  <c r="BC291" i="7"/>
  <c r="AZ82" i="80"/>
  <c r="AZ111" i="80" s="1"/>
  <c r="AY114" i="80"/>
  <c r="BL36" i="86"/>
  <c r="BL54" i="86" s="1"/>
  <c r="BC69" i="84"/>
  <c r="BD67" i="84"/>
  <c r="BD69" i="84" s="1"/>
  <c r="BC69" i="80"/>
  <c r="BC75" i="80" s="1"/>
  <c r="BC106" i="80" s="1"/>
  <c r="BD68" i="80"/>
  <c r="BD69" i="80" s="1"/>
  <c r="BD75" i="80" s="1"/>
  <c r="AY274" i="7"/>
  <c r="AX277" i="7"/>
  <c r="AX279" i="7" s="1"/>
  <c r="AZ76" i="84"/>
  <c r="AZ78" i="84" s="1"/>
  <c r="AZ58" i="80"/>
  <c r="AZ60" i="80" s="1"/>
  <c r="BB267" i="7"/>
  <c r="BE67" i="84"/>
  <c r="BE69" i="84" s="1"/>
  <c r="BE49" i="80"/>
  <c r="BE51" i="80" s="1"/>
  <c r="BE68" i="80"/>
  <c r="BE86" i="84"/>
  <c r="BB298" i="7"/>
  <c r="BB323" i="7" s="1"/>
  <c r="AG106" i="84"/>
  <c r="AG105" i="84"/>
  <c r="AS283" i="6"/>
  <c r="AT109" i="6"/>
  <c r="AT112" i="6" s="1"/>
  <c r="BE253" i="7" s="1"/>
  <c r="BC87" i="84"/>
  <c r="BC93" i="84" s="1"/>
  <c r="BC95" i="84" s="1"/>
  <c r="BD86" i="84"/>
  <c r="BD87" i="84" s="1"/>
  <c r="BD93" i="84" s="1"/>
  <c r="BD95" i="84" s="1"/>
  <c r="BE83" i="84" s="1"/>
  <c r="BC51" i="80"/>
  <c r="BD49" i="80"/>
  <c r="BD51" i="80" s="1"/>
  <c r="AH42" i="80"/>
  <c r="AG238" i="7"/>
  <c r="AG250" i="7" s="1"/>
  <c r="AG280" i="7" s="1"/>
  <c r="AG333" i="7" s="1"/>
  <c r="AG334" i="7"/>
  <c r="AH60" i="84"/>
  <c r="AH325" i="7"/>
  <c r="AI65" i="80"/>
  <c r="AI77" i="80" s="1"/>
  <c r="AI125" i="80" s="1"/>
  <c r="AG3" i="7" l="1"/>
  <c r="AH124" i="80"/>
  <c r="AH47" i="80"/>
  <c r="BM36" i="86"/>
  <c r="BA82" i="80"/>
  <c r="BA111" i="80" s="1"/>
  <c r="AZ114" i="80"/>
  <c r="BQ83" i="84"/>
  <c r="BE95" i="84"/>
  <c r="BF83" i="84" s="1"/>
  <c r="BE87" i="84"/>
  <c r="BE93" i="84" s="1"/>
  <c r="AZ274" i="7"/>
  <c r="AY277" i="7"/>
  <c r="AY279" i="7" s="1"/>
  <c r="BA58" i="80"/>
  <c r="BA60" i="80" s="1"/>
  <c r="BA76" i="84"/>
  <c r="BA78" i="84" s="1"/>
  <c r="AH232" i="7"/>
  <c r="AI284" i="7"/>
  <c r="BE69" i="80"/>
  <c r="BE75" i="80" s="1"/>
  <c r="BE106" i="80" s="1"/>
  <c r="BF68" i="80"/>
  <c r="BF69" i="80" s="1"/>
  <c r="BF75" i="80" s="1"/>
  <c r="BF106" i="80" s="1"/>
  <c r="BF107" i="80" s="1"/>
  <c r="BF86" i="84"/>
  <c r="BF87" i="84" s="1"/>
  <c r="BF93" i="84" s="1"/>
  <c r="BC298" i="7"/>
  <c r="BC323" i="7" s="1"/>
  <c r="AT283" i="6"/>
  <c r="AU109" i="6"/>
  <c r="AU112" i="6" s="1"/>
  <c r="BF253" i="7" s="1"/>
  <c r="BC107" i="80"/>
  <c r="BD106" i="80"/>
  <c r="BD107" i="80" s="1"/>
  <c r="BC267" i="7"/>
  <c r="BF67" i="84"/>
  <c r="BF69" i="84" s="1"/>
  <c r="BF49" i="80"/>
  <c r="BF51" i="80" s="1"/>
  <c r="AH107" i="84"/>
  <c r="AH65" i="84"/>
  <c r="BD291" i="7"/>
  <c r="BD260" i="7"/>
  <c r="BF95" i="84" l="1"/>
  <c r="BG83" i="84" s="1"/>
  <c r="AJ65" i="80"/>
  <c r="AJ77" i="80" s="1"/>
  <c r="AJ125" i="80" s="1"/>
  <c r="AI325" i="7"/>
  <c r="BA114" i="80"/>
  <c r="BB82" i="80"/>
  <c r="BB111" i="80" s="1"/>
  <c r="BO36" i="86"/>
  <c r="BO54" i="86" s="1"/>
  <c r="AH105" i="84"/>
  <c r="AH106" i="84"/>
  <c r="BE291" i="7"/>
  <c r="BE260" i="7"/>
  <c r="BM54" i="86"/>
  <c r="BN36" i="86"/>
  <c r="BG68" i="80"/>
  <c r="BG69" i="80" s="1"/>
  <c r="BG75" i="80" s="1"/>
  <c r="BG106" i="80" s="1"/>
  <c r="BG107" i="80" s="1"/>
  <c r="BG86" i="84"/>
  <c r="BG87" i="84" s="1"/>
  <c r="BG93" i="84" s="1"/>
  <c r="BG95" i="84" s="1"/>
  <c r="BH83" i="84" s="1"/>
  <c r="BD298" i="7"/>
  <c r="BD323" i="7" s="1"/>
  <c r="AH334" i="7"/>
  <c r="AI42" i="80"/>
  <c r="AH238" i="7"/>
  <c r="AH250" i="7" s="1"/>
  <c r="AH280" i="7" s="1"/>
  <c r="AH333" i="7" s="1"/>
  <c r="AI60" i="84"/>
  <c r="BF109" i="80"/>
  <c r="BU31" i="86"/>
  <c r="BU34" i="86" s="1"/>
  <c r="BF115" i="80"/>
  <c r="BF98" i="84" s="1"/>
  <c r="BB58" i="80"/>
  <c r="BB60" i="80" s="1"/>
  <c r="AZ277" i="7"/>
  <c r="AZ279" i="7" s="1"/>
  <c r="BB76" i="84"/>
  <c r="BB78" i="84" s="1"/>
  <c r="BA274" i="7"/>
  <c r="BE107" i="80"/>
  <c r="AH122" i="80"/>
  <c r="AH123" i="80"/>
  <c r="AU283" i="6"/>
  <c r="AV109" i="6"/>
  <c r="AV112" i="6" s="1"/>
  <c r="BG253" i="7" s="1"/>
  <c r="BD267" i="7"/>
  <c r="BG67" i="84"/>
  <c r="BG69" i="84" s="1"/>
  <c r="BG49" i="80"/>
  <c r="BG51" i="80" s="1"/>
  <c r="BC115" i="80"/>
  <c r="BQ31" i="86"/>
  <c r="BC109" i="80"/>
  <c r="BD109" i="80" s="1"/>
  <c r="BD111" i="80" s="1"/>
  <c r="BG115" i="80" l="1"/>
  <c r="BG98" i="84" s="1"/>
  <c r="BV31" i="86"/>
  <c r="BV34" i="86" s="1"/>
  <c r="BG109" i="80"/>
  <c r="BP36" i="86"/>
  <c r="BP54" i="86" s="1"/>
  <c r="BB114" i="80"/>
  <c r="BC82" i="80"/>
  <c r="BC111" i="80" s="1"/>
  <c r="AI107" i="84"/>
  <c r="AI65" i="84"/>
  <c r="BQ34" i="86"/>
  <c r="BR31" i="86"/>
  <c r="BC58" i="80"/>
  <c r="BC76" i="84"/>
  <c r="BB274" i="7"/>
  <c r="BA277" i="7"/>
  <c r="BA279" i="7" s="1"/>
  <c r="BH49" i="80"/>
  <c r="BH51" i="80" s="1"/>
  <c r="BH67" i="84"/>
  <c r="BH69" i="84" s="1"/>
  <c r="BE267" i="7"/>
  <c r="BE109" i="80"/>
  <c r="BE115" i="80"/>
  <c r="BT31" i="86"/>
  <c r="AW109" i="6"/>
  <c r="AW112" i="6" s="1"/>
  <c r="BH253" i="7" s="1"/>
  <c r="AV283" i="6"/>
  <c r="AI47" i="80"/>
  <c r="AI124" i="80"/>
  <c r="BH86" i="84"/>
  <c r="BH87" i="84" s="1"/>
  <c r="BH93" i="84" s="1"/>
  <c r="BH95" i="84" s="1"/>
  <c r="BI83" i="84" s="1"/>
  <c r="BH68" i="80"/>
  <c r="BH69" i="80" s="1"/>
  <c r="BH75" i="80" s="1"/>
  <c r="BH106" i="80" s="1"/>
  <c r="BH107" i="80" s="1"/>
  <c r="BE298" i="7"/>
  <c r="BE323" i="7" s="1"/>
  <c r="AH3" i="7"/>
  <c r="AJ284" i="7"/>
  <c r="AI232" i="7"/>
  <c r="BC98" i="84"/>
  <c r="BD99" i="84" s="1"/>
  <c r="BD116" i="80"/>
  <c r="BE82" i="80"/>
  <c r="BF291" i="7"/>
  <c r="BF260" i="7"/>
  <c r="BC274" i="7" l="1"/>
  <c r="BE76" i="84"/>
  <c r="BE78" i="84" s="1"/>
  <c r="BE58" i="80"/>
  <c r="BE60" i="80" s="1"/>
  <c r="BB277" i="7"/>
  <c r="BB279" i="7" s="1"/>
  <c r="BC114" i="80"/>
  <c r="BQ36" i="86"/>
  <c r="BD76" i="84"/>
  <c r="BD78" i="84" s="1"/>
  <c r="BC78" i="84"/>
  <c r="BE98" i="84"/>
  <c r="BQ82" i="80"/>
  <c r="BE111" i="80"/>
  <c r="BR34" i="86"/>
  <c r="BS31" i="86"/>
  <c r="BS34" i="86" s="1"/>
  <c r="BH109" i="80"/>
  <c r="BX31" i="86"/>
  <c r="BH115" i="80"/>
  <c r="BH98" i="84" s="1"/>
  <c r="BC60" i="80"/>
  <c r="BD58" i="80"/>
  <c r="BD60" i="80" s="1"/>
  <c r="AJ42" i="80"/>
  <c r="AJ60" i="84"/>
  <c r="AI334" i="7"/>
  <c r="AI238" i="7"/>
  <c r="AI250" i="7" s="1"/>
  <c r="AI280" i="7" s="1"/>
  <c r="AI333" i="7" s="1"/>
  <c r="AI122" i="80"/>
  <c r="AI123" i="80"/>
  <c r="AI105" i="84"/>
  <c r="AI106" i="84"/>
  <c r="BW31" i="86"/>
  <c r="BT34" i="86"/>
  <c r="BI67" i="84"/>
  <c r="BI69" i="84" s="1"/>
  <c r="BF267" i="7"/>
  <c r="BI49" i="80"/>
  <c r="BI51" i="80" s="1"/>
  <c r="AW283" i="6"/>
  <c r="AX109" i="6"/>
  <c r="AX112" i="6" s="1"/>
  <c r="BI253" i="7" s="1"/>
  <c r="AJ325" i="7"/>
  <c r="AK65" i="80"/>
  <c r="AK77" i="80" s="1"/>
  <c r="AK125" i="80" s="1"/>
  <c r="BI86" i="84"/>
  <c r="BI87" i="84" s="1"/>
  <c r="BI93" i="84" s="1"/>
  <c r="BI95" i="84" s="1"/>
  <c r="BJ83" i="84" s="1"/>
  <c r="BI68" i="80"/>
  <c r="BI69" i="80" s="1"/>
  <c r="BI75" i="80" s="1"/>
  <c r="BI106" i="80" s="1"/>
  <c r="BI107" i="80" s="1"/>
  <c r="BF298" i="7"/>
  <c r="BF323" i="7" s="1"/>
  <c r="BG291" i="7"/>
  <c r="BG260" i="7"/>
  <c r="AJ232" i="7" l="1"/>
  <c r="AK284" i="7"/>
  <c r="AJ65" i="84"/>
  <c r="AJ107" i="84"/>
  <c r="BW34" i="86"/>
  <c r="AJ124" i="80"/>
  <c r="AJ47" i="80"/>
  <c r="BF82" i="80"/>
  <c r="BF111" i="80" s="1"/>
  <c r="BT36" i="86"/>
  <c r="BT54" i="86" s="1"/>
  <c r="BE114" i="80"/>
  <c r="BJ49" i="80"/>
  <c r="BJ51" i="80" s="1"/>
  <c r="BG267" i="7"/>
  <c r="BJ67" i="84"/>
  <c r="BJ69" i="84" s="1"/>
  <c r="BH291" i="7"/>
  <c r="BH260" i="7"/>
  <c r="BJ86" i="84"/>
  <c r="BJ87" i="84" s="1"/>
  <c r="BJ93" i="84" s="1"/>
  <c r="BJ95" i="84" s="1"/>
  <c r="BK83" i="84" s="1"/>
  <c r="BJ68" i="80"/>
  <c r="BG298" i="7"/>
  <c r="BG323" i="7" s="1"/>
  <c r="BY31" i="86"/>
  <c r="BY34" i="86" s="1"/>
  <c r="BI115" i="80"/>
  <c r="BI109" i="80"/>
  <c r="BX34" i="86"/>
  <c r="BF58" i="80"/>
  <c r="BF60" i="80" s="1"/>
  <c r="BD274" i="7"/>
  <c r="BC277" i="7"/>
  <c r="BC279" i="7" s="1"/>
  <c r="BF76" i="84"/>
  <c r="BF78" i="84" s="1"/>
  <c r="AY109" i="6"/>
  <c r="AY112" i="6" s="1"/>
  <c r="BJ253" i="7" s="1"/>
  <c r="AX283" i="6"/>
  <c r="AI3" i="7"/>
  <c r="BQ54" i="86"/>
  <c r="BR36" i="86"/>
  <c r="BS36" i="86" s="1"/>
  <c r="BS54" i="86" s="1"/>
  <c r="BJ69" i="80" l="1"/>
  <c r="BJ75" i="80" s="1"/>
  <c r="BJ106" i="80" s="1"/>
  <c r="AJ105" i="84"/>
  <c r="AJ106" i="84"/>
  <c r="BG76" i="84"/>
  <c r="BG78" i="84" s="1"/>
  <c r="BE274" i="7"/>
  <c r="BG58" i="80"/>
  <c r="BG60" i="80" s="1"/>
  <c r="BD277" i="7"/>
  <c r="BD279" i="7" s="1"/>
  <c r="BK67" i="84"/>
  <c r="BK69" i="84" s="1"/>
  <c r="BH267" i="7"/>
  <c r="BK49" i="80"/>
  <c r="BK51" i="80" s="1"/>
  <c r="BG82" i="80"/>
  <c r="BG111" i="80" s="1"/>
  <c r="BU36" i="86"/>
  <c r="BU54" i="86" s="1"/>
  <c r="BF114" i="80"/>
  <c r="AK325" i="7"/>
  <c r="AL65" i="80"/>
  <c r="AL77" i="80" s="1"/>
  <c r="AL125" i="80" s="1"/>
  <c r="BI260" i="7"/>
  <c r="BI291" i="7"/>
  <c r="BK86" i="84"/>
  <c r="BK87" i="84" s="1"/>
  <c r="BK93" i="84" s="1"/>
  <c r="BK95" i="84" s="1"/>
  <c r="BL83" i="84" s="1"/>
  <c r="BK68" i="80"/>
  <c r="BK69" i="80" s="1"/>
  <c r="BK75" i="80" s="1"/>
  <c r="BK106" i="80" s="1"/>
  <c r="BK107" i="80" s="1"/>
  <c r="BH298" i="7"/>
  <c r="BH323" i="7" s="1"/>
  <c r="AK42" i="80"/>
  <c r="AJ334" i="7"/>
  <c r="AJ238" i="7"/>
  <c r="AJ250" i="7" s="1"/>
  <c r="AJ280" i="7" s="1"/>
  <c r="AJ333" i="7" s="1"/>
  <c r="AK60" i="84"/>
  <c r="AZ109" i="6"/>
  <c r="AZ112" i="6" s="1"/>
  <c r="BK253" i="7" s="1"/>
  <c r="AY283" i="6"/>
  <c r="BI98" i="84"/>
  <c r="AJ122" i="80"/>
  <c r="AJ123" i="80"/>
  <c r="AJ3" i="7" l="1"/>
  <c r="CB31" i="86"/>
  <c r="BK109" i="80"/>
  <c r="BK115" i="80"/>
  <c r="BK98" i="84" s="1"/>
  <c r="BV36" i="86"/>
  <c r="BH82" i="80"/>
  <c r="BH111" i="80" s="1"/>
  <c r="BG114" i="80"/>
  <c r="BF274" i="7"/>
  <c r="BE277" i="7"/>
  <c r="BE279" i="7" s="1"/>
  <c r="BH76" i="84"/>
  <c r="BH78" i="84" s="1"/>
  <c r="BH58" i="80"/>
  <c r="BH60" i="80" s="1"/>
  <c r="BL68" i="80"/>
  <c r="BL69" i="80" s="1"/>
  <c r="BL75" i="80" s="1"/>
  <c r="BL106" i="80" s="1"/>
  <c r="BL107" i="80" s="1"/>
  <c r="BL86" i="84"/>
  <c r="BL87" i="84" s="1"/>
  <c r="BL93" i="84" s="1"/>
  <c r="BL95" i="84" s="1"/>
  <c r="BM83" i="84" s="1"/>
  <c r="BI298" i="7"/>
  <c r="BI323" i="7" s="1"/>
  <c r="BJ291" i="7"/>
  <c r="BJ260" i="7"/>
  <c r="BL67" i="84"/>
  <c r="BL69" i="84" s="1"/>
  <c r="BI267" i="7"/>
  <c r="BL49" i="80"/>
  <c r="BL51" i="80" s="1"/>
  <c r="AK65" i="84"/>
  <c r="AK107" i="84"/>
  <c r="AK47" i="80"/>
  <c r="AK124" i="80"/>
  <c r="AL284" i="7"/>
  <c r="AK232" i="7"/>
  <c r="BJ107" i="80"/>
  <c r="BA109" i="6"/>
  <c r="BA112" i="6" s="1"/>
  <c r="BL253" i="7" s="1"/>
  <c r="AZ283" i="6"/>
  <c r="BM68" i="80" l="1"/>
  <c r="BM69" i="80" s="1"/>
  <c r="BM75" i="80" s="1"/>
  <c r="BM106" i="80" s="1"/>
  <c r="BM107" i="80" s="1"/>
  <c r="BM86" i="84"/>
  <c r="BM87" i="84" s="1"/>
  <c r="BM93" i="84" s="1"/>
  <c r="BM95" i="84" s="1"/>
  <c r="BN83" i="84" s="1"/>
  <c r="BJ298" i="7"/>
  <c r="BJ323" i="7" s="1"/>
  <c r="BX36" i="86"/>
  <c r="BX54" i="86" s="1"/>
  <c r="BI82" i="80"/>
  <c r="BI111" i="80" s="1"/>
  <c r="BH114" i="80"/>
  <c r="BV54" i="86"/>
  <c r="BW36" i="86"/>
  <c r="AK105" i="84"/>
  <c r="AK106" i="84"/>
  <c r="AK122" i="80"/>
  <c r="AK123" i="80"/>
  <c r="BA283" i="6"/>
  <c r="BB109" i="6"/>
  <c r="BB112" i="6" s="1"/>
  <c r="BM253" i="7" s="1"/>
  <c r="BK291" i="7"/>
  <c r="BK260" i="7"/>
  <c r="CB34" i="86"/>
  <c r="CC31" i="86"/>
  <c r="CC34" i="86" s="1"/>
  <c r="BL115" i="80"/>
  <c r="BL98" i="84" s="1"/>
  <c r="BL109" i="80"/>
  <c r="BZ31" i="86"/>
  <c r="BJ109" i="80"/>
  <c r="BJ115" i="80"/>
  <c r="AL60" i="84"/>
  <c r="AK334" i="7"/>
  <c r="AL42" i="80"/>
  <c r="AK238" i="7"/>
  <c r="AK250" i="7" s="1"/>
  <c r="AK280" i="7" s="1"/>
  <c r="AK333" i="7" s="1"/>
  <c r="AL325" i="7"/>
  <c r="AM65" i="80"/>
  <c r="AM77" i="80" s="1"/>
  <c r="AM125" i="80" s="1"/>
  <c r="BM67" i="84"/>
  <c r="BM69" i="84" s="1"/>
  <c r="BJ267" i="7"/>
  <c r="BM49" i="80"/>
  <c r="BM51" i="80" s="1"/>
  <c r="BI58" i="80"/>
  <c r="BI60" i="80" s="1"/>
  <c r="BI76" i="84"/>
  <c r="BI78" i="84" s="1"/>
  <c r="BG274" i="7"/>
  <c r="BF277" i="7"/>
  <c r="BF279" i="7" s="1"/>
  <c r="BL291" i="7" l="1"/>
  <c r="BL260" i="7"/>
  <c r="BI114" i="80"/>
  <c r="BJ82" i="80"/>
  <c r="BJ111" i="80" s="1"/>
  <c r="BY36" i="86"/>
  <c r="BY54" i="86" s="1"/>
  <c r="AK3" i="7"/>
  <c r="BJ76" i="84"/>
  <c r="BJ78" i="84" s="1"/>
  <c r="BG277" i="7"/>
  <c r="BG279" i="7" s="1"/>
  <c r="BH274" i="7"/>
  <c r="BJ58" i="80"/>
  <c r="BJ60" i="80" s="1"/>
  <c r="AL47" i="80"/>
  <c r="AL124" i="80"/>
  <c r="AL107" i="84"/>
  <c r="AL65" i="84"/>
  <c r="BJ98" i="84"/>
  <c r="BN67" i="84"/>
  <c r="BN69" i="84" s="1"/>
  <c r="BN49" i="80"/>
  <c r="BN51" i="80" s="1"/>
  <c r="BK267" i="7"/>
  <c r="BN86" i="84"/>
  <c r="BN87" i="84" s="1"/>
  <c r="BN93" i="84" s="1"/>
  <c r="BN95" i="84" s="1"/>
  <c r="BO83" i="84" s="1"/>
  <c r="BN68" i="80"/>
  <c r="BN69" i="80" s="1"/>
  <c r="BN75" i="80" s="1"/>
  <c r="BN106" i="80" s="1"/>
  <c r="BN107" i="80" s="1"/>
  <c r="BK298" i="7"/>
  <c r="BK323" i="7" s="1"/>
  <c r="BM109" i="80"/>
  <c r="CD31" i="86"/>
  <c r="CD34" i="86" s="1"/>
  <c r="BM115" i="80"/>
  <c r="BM98" i="84" s="1"/>
  <c r="BZ34" i="86"/>
  <c r="CA31" i="86"/>
  <c r="AM284" i="7"/>
  <c r="AL232" i="7"/>
  <c r="BB283" i="6"/>
  <c r="BC109" i="6"/>
  <c r="BC112" i="6" s="1"/>
  <c r="BN253" i="7" s="1"/>
  <c r="CE31" i="86" l="1"/>
  <c r="CE34" i="86" s="1"/>
  <c r="AL105" i="84"/>
  <c r="AL106" i="84"/>
  <c r="AM325" i="7"/>
  <c r="AN65" i="80"/>
  <c r="AN77" i="80" s="1"/>
  <c r="AN125" i="80" s="1"/>
  <c r="BJ114" i="80"/>
  <c r="BZ36" i="86"/>
  <c r="BK82" i="80"/>
  <c r="BK111" i="80" s="1"/>
  <c r="CA34" i="86"/>
  <c r="AL123" i="80"/>
  <c r="AL122" i="80"/>
  <c r="BN109" i="80"/>
  <c r="CF31" i="86"/>
  <c r="BN115" i="80"/>
  <c r="BN98" i="84" s="1"/>
  <c r="BK76" i="84"/>
  <c r="BK78" i="84" s="1"/>
  <c r="BK58" i="80"/>
  <c r="BK60" i="80" s="1"/>
  <c r="BI274" i="7"/>
  <c r="BH277" i="7"/>
  <c r="BH279" i="7" s="1"/>
  <c r="BO67" i="84"/>
  <c r="BO69" i="84" s="1"/>
  <c r="BL267" i="7"/>
  <c r="BO49" i="80"/>
  <c r="BO51" i="80" s="1"/>
  <c r="BO68" i="80"/>
  <c r="BO69" i="80" s="1"/>
  <c r="BO75" i="80" s="1"/>
  <c r="BO106" i="80" s="1"/>
  <c r="BO107" i="80" s="1"/>
  <c r="BO86" i="84"/>
  <c r="BO87" i="84" s="1"/>
  <c r="BO93" i="84" s="1"/>
  <c r="BO95" i="84" s="1"/>
  <c r="BP83" i="84" s="1"/>
  <c r="BL298" i="7"/>
  <c r="BL323" i="7" s="1"/>
  <c r="BC283" i="6"/>
  <c r="BD109" i="6"/>
  <c r="BD112" i="6" s="1"/>
  <c r="BO253" i="7" s="1"/>
  <c r="BM291" i="7"/>
  <c r="BM260" i="7"/>
  <c r="AM42" i="80"/>
  <c r="AM60" i="84"/>
  <c r="AL334" i="7"/>
  <c r="AL238" i="7"/>
  <c r="AL250" i="7" s="1"/>
  <c r="AL280" i="7" s="1"/>
  <c r="AL333" i="7" s="1"/>
  <c r="CA36" i="86" l="1"/>
  <c r="BZ54" i="86"/>
  <c r="CF34" i="86"/>
  <c r="BE109" i="6"/>
  <c r="BE112" i="6" s="1"/>
  <c r="BP253" i="7" s="1"/>
  <c r="BD283" i="6"/>
  <c r="BN291" i="7"/>
  <c r="BN260" i="7"/>
  <c r="AN284" i="7"/>
  <c r="AM232" i="7"/>
  <c r="BP68" i="80"/>
  <c r="BP86" i="84"/>
  <c r="BM298" i="7"/>
  <c r="BM323" i="7" s="1"/>
  <c r="BI277" i="7"/>
  <c r="BI279" i="7" s="1"/>
  <c r="BL58" i="80"/>
  <c r="BL60" i="80" s="1"/>
  <c r="BL76" i="84"/>
  <c r="BL78" i="84" s="1"/>
  <c r="BJ274" i="7"/>
  <c r="BP49" i="80"/>
  <c r="BP67" i="84"/>
  <c r="BM267" i="7"/>
  <c r="AM65" i="84"/>
  <c r="AM107" i="84"/>
  <c r="AL3" i="7"/>
  <c r="AM124" i="80"/>
  <c r="AM47" i="80"/>
  <c r="CG31" i="86"/>
  <c r="CG34" i="86" s="1"/>
  <c r="BO109" i="80"/>
  <c r="BO115" i="80"/>
  <c r="BL82" i="80"/>
  <c r="BL111" i="80" s="1"/>
  <c r="BK114" i="80"/>
  <c r="CB36" i="86"/>
  <c r="CB54" i="86" s="1"/>
  <c r="CC36" i="86" l="1"/>
  <c r="CC54" i="86" s="1"/>
  <c r="BM82" i="80"/>
  <c r="BM111" i="80" s="1"/>
  <c r="BL114" i="80"/>
  <c r="BE283" i="6"/>
  <c r="BF109" i="6"/>
  <c r="BF112" i="6" s="1"/>
  <c r="BQ253" i="7" s="1"/>
  <c r="BO260" i="7"/>
  <c r="BO291" i="7"/>
  <c r="BP69" i="80"/>
  <c r="BP75" i="80" s="1"/>
  <c r="BP106" i="80" s="1"/>
  <c r="BQ68" i="80"/>
  <c r="BQ69" i="80" s="1"/>
  <c r="BQ75" i="80" s="1"/>
  <c r="BQ49" i="80"/>
  <c r="BQ51" i="80" s="1"/>
  <c r="BP51" i="80"/>
  <c r="AN42" i="80"/>
  <c r="AM334" i="7"/>
  <c r="AN60" i="84"/>
  <c r="AM238" i="7"/>
  <c r="AM250" i="7" s="1"/>
  <c r="AM280" i="7" s="1"/>
  <c r="AM333" i="7" s="1"/>
  <c r="AM123" i="80"/>
  <c r="AM122" i="80"/>
  <c r="BK274" i="7"/>
  <c r="BM76" i="84"/>
  <c r="BM78" i="84" s="1"/>
  <c r="BJ277" i="7"/>
  <c r="BJ279" i="7" s="1"/>
  <c r="BM58" i="80"/>
  <c r="BM60" i="80" s="1"/>
  <c r="AN325" i="7"/>
  <c r="AO65" i="80"/>
  <c r="AO77" i="80" s="1"/>
  <c r="AO125" i="80" s="1"/>
  <c r="AM106" i="84"/>
  <c r="AM105" i="84"/>
  <c r="BO98" i="84"/>
  <c r="BN267" i="7"/>
  <c r="BR67" i="84"/>
  <c r="BR69" i="84" s="1"/>
  <c r="BR49" i="80"/>
  <c r="BR51" i="80" s="1"/>
  <c r="BP87" i="84"/>
  <c r="BP93" i="84" s="1"/>
  <c r="BP95" i="84" s="1"/>
  <c r="BQ86" i="84"/>
  <c r="BQ87" i="84" s="1"/>
  <c r="BQ93" i="84" s="1"/>
  <c r="BQ95" i="84" s="1"/>
  <c r="BR83" i="84" s="1"/>
  <c r="BP69" i="84"/>
  <c r="BQ67" i="84"/>
  <c r="BQ69" i="84" s="1"/>
  <c r="BR86" i="84"/>
  <c r="BR68" i="80"/>
  <c r="BN298" i="7"/>
  <c r="BN323" i="7" s="1"/>
  <c r="AM3" i="7" l="1"/>
  <c r="AN65" i="84"/>
  <c r="AN107" i="84"/>
  <c r="BS67" i="84"/>
  <c r="BS69" i="84" s="1"/>
  <c r="BS49" i="80"/>
  <c r="BS51" i="80" s="1"/>
  <c r="BO267" i="7"/>
  <c r="BG109" i="6"/>
  <c r="BG112" i="6" s="1"/>
  <c r="BR253" i="7" s="1"/>
  <c r="BF283" i="6"/>
  <c r="AN47" i="80"/>
  <c r="AN124" i="80"/>
  <c r="BL274" i="7"/>
  <c r="BK277" i="7"/>
  <c r="BK279" i="7" s="1"/>
  <c r="BN76" i="84"/>
  <c r="BN78" i="84" s="1"/>
  <c r="BN58" i="80"/>
  <c r="BN60" i="80" s="1"/>
  <c r="BP291" i="7"/>
  <c r="BP260" i="7"/>
  <c r="BR87" i="84"/>
  <c r="BR93" i="84" s="1"/>
  <c r="BR95" i="84" s="1"/>
  <c r="BS83" i="84" s="1"/>
  <c r="BN82" i="80"/>
  <c r="BN111" i="80" s="1"/>
  <c r="CD36" i="86"/>
  <c r="BM114" i="80"/>
  <c r="BP107" i="80"/>
  <c r="BQ106" i="80"/>
  <c r="BQ107" i="80" s="1"/>
  <c r="BR69" i="80"/>
  <c r="BR75" i="80" s="1"/>
  <c r="BR106" i="80" s="1"/>
  <c r="CD83" i="84"/>
  <c r="AN232" i="7"/>
  <c r="AO284" i="7"/>
  <c r="BS68" i="80"/>
  <c r="BS69" i="80" s="1"/>
  <c r="BS75" i="80" s="1"/>
  <c r="BS106" i="80" s="1"/>
  <c r="BS107" i="80" s="1"/>
  <c r="BS86" i="84"/>
  <c r="BS87" i="84" s="1"/>
  <c r="BS93" i="84" s="1"/>
  <c r="BO298" i="7"/>
  <c r="BO323" i="7" s="1"/>
  <c r="BT49" i="80" l="1"/>
  <c r="BT51" i="80" s="1"/>
  <c r="BT67" i="84"/>
  <c r="BT69" i="84" s="1"/>
  <c r="BP267" i="7"/>
  <c r="BT68" i="80"/>
  <c r="BT69" i="80" s="1"/>
  <c r="BT75" i="80" s="1"/>
  <c r="BT106" i="80" s="1"/>
  <c r="BT107" i="80" s="1"/>
  <c r="BT86" i="84"/>
  <c r="BT87" i="84" s="1"/>
  <c r="BT93" i="84" s="1"/>
  <c r="BP298" i="7"/>
  <c r="BP323" i="7" s="1"/>
  <c r="BQ291" i="7"/>
  <c r="BQ260" i="7"/>
  <c r="BS109" i="80"/>
  <c r="BS115" i="80"/>
  <c r="BS98" i="84" s="1"/>
  <c r="AO325" i="7"/>
  <c r="AP65" i="80"/>
  <c r="AP77" i="80" s="1"/>
  <c r="AP125" i="80" s="1"/>
  <c r="CF36" i="86"/>
  <c r="CF54" i="86" s="1"/>
  <c r="BO82" i="80"/>
  <c r="BO111" i="80" s="1"/>
  <c r="BN114" i="80"/>
  <c r="BP115" i="80"/>
  <c r="CH31" i="86"/>
  <c r="BP109" i="80"/>
  <c r="BQ109" i="80" s="1"/>
  <c r="BQ111" i="80" s="1"/>
  <c r="BS95" i="84"/>
  <c r="BT83" i="84" s="1"/>
  <c r="BM274" i="7"/>
  <c r="BL277" i="7"/>
  <c r="BL279" i="7" s="1"/>
  <c r="BO58" i="80"/>
  <c r="BO60" i="80" s="1"/>
  <c r="BO76" i="84"/>
  <c r="BO78" i="84" s="1"/>
  <c r="BH109" i="6"/>
  <c r="BH112" i="6" s="1"/>
  <c r="BS253" i="7" s="1"/>
  <c r="BG283" i="6"/>
  <c r="AN238" i="7"/>
  <c r="AN250" i="7" s="1"/>
  <c r="AN280" i="7" s="1"/>
  <c r="AN333" i="7" s="1"/>
  <c r="AO60" i="84"/>
  <c r="AO42" i="80"/>
  <c r="AN334" i="7"/>
  <c r="BR107" i="80"/>
  <c r="CE36" i="86"/>
  <c r="CD54" i="86"/>
  <c r="AN122" i="80"/>
  <c r="AN123" i="80"/>
  <c r="AN105" i="84"/>
  <c r="AN106" i="84"/>
  <c r="AN3" i="7" l="1"/>
  <c r="BT95" i="84"/>
  <c r="BU83" i="84" s="1"/>
  <c r="BQ267" i="7"/>
  <c r="BU67" i="84"/>
  <c r="BU69" i="84" s="1"/>
  <c r="BU49" i="80"/>
  <c r="BU51" i="80" s="1"/>
  <c r="CG36" i="86"/>
  <c r="CG54" i="86" s="1"/>
  <c r="BP82" i="80"/>
  <c r="BP111" i="80" s="1"/>
  <c r="BO114" i="80"/>
  <c r="BU86" i="84"/>
  <c r="BU68" i="80"/>
  <c r="BQ298" i="7"/>
  <c r="BQ323" i="7" s="1"/>
  <c r="AO124" i="80"/>
  <c r="AO47" i="80"/>
  <c r="AO65" i="84"/>
  <c r="AO107" i="84"/>
  <c r="BT109" i="80"/>
  <c r="BT115" i="80"/>
  <c r="BT98" i="84" s="1"/>
  <c r="BR82" i="80"/>
  <c r="AP284" i="7"/>
  <c r="AO232" i="7"/>
  <c r="BP58" i="80"/>
  <c r="BN274" i="7"/>
  <c r="BM277" i="7"/>
  <c r="BM279" i="7" s="1"/>
  <c r="BP76" i="84"/>
  <c r="BI109" i="6"/>
  <c r="BI112" i="6" s="1"/>
  <c r="BT253" i="7" s="1"/>
  <c r="BH283" i="6"/>
  <c r="CH34" i="86"/>
  <c r="CI31" i="86"/>
  <c r="BR109" i="80"/>
  <c r="BR115" i="80"/>
  <c r="BR291" i="7"/>
  <c r="BR260" i="7"/>
  <c r="BP98" i="84"/>
  <c r="BQ99" i="84" s="1"/>
  <c r="BQ116" i="80"/>
  <c r="BR98" i="84" l="1"/>
  <c r="BU87" i="84"/>
  <c r="BU93" i="84" s="1"/>
  <c r="BU95" i="84" s="1"/>
  <c r="BV83" i="84" s="1"/>
  <c r="BP114" i="80"/>
  <c r="CH36" i="86"/>
  <c r="BP78" i="84"/>
  <c r="BQ76" i="84"/>
  <c r="BQ78" i="84" s="1"/>
  <c r="CI34" i="86"/>
  <c r="CJ31" i="86"/>
  <c r="CJ34" i="86" s="1"/>
  <c r="AO106" i="84"/>
  <c r="AO105" i="84"/>
  <c r="AO334" i="7"/>
  <c r="AP42" i="80"/>
  <c r="AO238" i="7"/>
  <c r="AO250" i="7" s="1"/>
  <c r="AO280" i="7" s="1"/>
  <c r="AO333" i="7" s="1"/>
  <c r="AP60" i="84"/>
  <c r="AO122" i="80"/>
  <c r="AO123" i="80"/>
  <c r="AR65" i="80"/>
  <c r="AP325" i="7"/>
  <c r="BQ58" i="80"/>
  <c r="BQ60" i="80" s="1"/>
  <c r="BP60" i="80"/>
  <c r="BV49" i="80"/>
  <c r="BV51" i="80" s="1"/>
  <c r="BR267" i="7"/>
  <c r="BV67" i="84"/>
  <c r="BV69" i="84" s="1"/>
  <c r="CD82" i="80"/>
  <c r="BR111" i="80"/>
  <c r="BR58" i="80"/>
  <c r="BR60" i="80" s="1"/>
  <c r="BR76" i="84"/>
  <c r="BR78" i="84" s="1"/>
  <c r="BO274" i="7"/>
  <c r="BN277" i="7"/>
  <c r="BN279" i="7" s="1"/>
  <c r="BI283" i="6"/>
  <c r="BJ109" i="6"/>
  <c r="BJ112" i="6" s="1"/>
  <c r="BU253" i="7" s="1"/>
  <c r="BV68" i="80"/>
  <c r="BV69" i="80" s="1"/>
  <c r="BV75" i="80" s="1"/>
  <c r="BV106" i="80" s="1"/>
  <c r="BV107" i="80" s="1"/>
  <c r="BV86" i="84"/>
  <c r="BV87" i="84" s="1"/>
  <c r="BV93" i="84" s="1"/>
  <c r="BR298" i="7"/>
  <c r="BR323" i="7" s="1"/>
  <c r="BS291" i="7"/>
  <c r="BS260" i="7"/>
  <c r="BU69" i="80"/>
  <c r="BU75" i="80" s="1"/>
  <c r="BU106" i="80" s="1"/>
  <c r="AQ42" i="80" l="1"/>
  <c r="AP47" i="80"/>
  <c r="AP124" i="80"/>
  <c r="CI36" i="86"/>
  <c r="CJ36" i="86" s="1"/>
  <c r="CJ54" i="86" s="1"/>
  <c r="CH54" i="86"/>
  <c r="AO3" i="7"/>
  <c r="BV109" i="80"/>
  <c r="BV115" i="80"/>
  <c r="BV98" i="84" s="1"/>
  <c r="AP232" i="7"/>
  <c r="AQ284" i="7"/>
  <c r="BW86" i="84"/>
  <c r="BW87" i="84" s="1"/>
  <c r="BW93" i="84" s="1"/>
  <c r="BW68" i="80"/>
  <c r="BW69" i="80" s="1"/>
  <c r="BW75" i="80" s="1"/>
  <c r="BW106" i="80" s="1"/>
  <c r="BW107" i="80" s="1"/>
  <c r="BS298" i="7"/>
  <c r="BS323" i="7" s="1"/>
  <c r="BJ283" i="6"/>
  <c r="BK109" i="6"/>
  <c r="BK112" i="6" s="1"/>
  <c r="BV253" i="7" s="1"/>
  <c r="BR114" i="80"/>
  <c r="BS82" i="80"/>
  <c r="BS111" i="80" s="1"/>
  <c r="BD65" i="80"/>
  <c r="BD77" i="80" s="1"/>
  <c r="BD125" i="80" s="1"/>
  <c r="AR77" i="80"/>
  <c r="AR125" i="80" s="1"/>
  <c r="BV95" i="84"/>
  <c r="BW83" i="84" s="1"/>
  <c r="BS76" i="84"/>
  <c r="BS78" i="84" s="1"/>
  <c r="BP274" i="7"/>
  <c r="BS58" i="80"/>
  <c r="BS60" i="80" s="1"/>
  <c r="BO277" i="7"/>
  <c r="BO279" i="7" s="1"/>
  <c r="BT291" i="7"/>
  <c r="BT260" i="7"/>
  <c r="BU107" i="80"/>
  <c r="BW67" i="84"/>
  <c r="BW69" i="84" s="1"/>
  <c r="BS267" i="7"/>
  <c r="BW49" i="80"/>
  <c r="BW51" i="80" s="1"/>
  <c r="AP65" i="84"/>
  <c r="AQ60" i="84"/>
  <c r="AP107" i="84"/>
  <c r="BW95" i="84" l="1"/>
  <c r="BX83" i="84" s="1"/>
  <c r="BK283" i="6"/>
  <c r="BL109" i="6"/>
  <c r="BL112" i="6" s="1"/>
  <c r="BW253" i="7" s="1"/>
  <c r="BU109" i="80"/>
  <c r="BU115" i="80"/>
  <c r="BU260" i="7"/>
  <c r="BU291" i="7"/>
  <c r="BW115" i="80"/>
  <c r="BW98" i="84" s="1"/>
  <c r="BW109" i="80"/>
  <c r="AQ107" i="84"/>
  <c r="AQ65" i="84"/>
  <c r="BX49" i="80"/>
  <c r="BX51" i="80" s="1"/>
  <c r="BX67" i="84"/>
  <c r="BX69" i="84" s="1"/>
  <c r="BT267" i="7"/>
  <c r="BX86" i="84"/>
  <c r="BX68" i="80"/>
  <c r="BT298" i="7"/>
  <c r="BT323" i="7" s="1"/>
  <c r="BT82" i="80"/>
  <c r="BT111" i="80" s="1"/>
  <c r="BS114" i="80"/>
  <c r="AS65" i="80"/>
  <c r="AS77" i="80" s="1"/>
  <c r="AS125" i="80" s="1"/>
  <c r="AQ325" i="7"/>
  <c r="AP123" i="80"/>
  <c r="AP122" i="80"/>
  <c r="AP106" i="84"/>
  <c r="AP105" i="84"/>
  <c r="BQ274" i="7"/>
  <c r="BT76" i="84"/>
  <c r="BT78" i="84" s="1"/>
  <c r="BT58" i="80"/>
  <c r="BT60" i="80" s="1"/>
  <c r="BP277" i="7"/>
  <c r="BP279" i="7" s="1"/>
  <c r="AR60" i="84"/>
  <c r="AR42" i="80"/>
  <c r="AP334" i="7"/>
  <c r="AP238" i="7"/>
  <c r="AP250" i="7" s="1"/>
  <c r="AP280" i="7" s="1"/>
  <c r="AP333" i="7" s="1"/>
  <c r="AQ124" i="80"/>
  <c r="AQ47" i="80"/>
  <c r="BX87" i="84" l="1"/>
  <c r="BX93" i="84" s="1"/>
  <c r="BX95" i="84" s="1"/>
  <c r="BY83" i="84" s="1"/>
  <c r="AR284" i="7"/>
  <c r="AQ232" i="7"/>
  <c r="BY86" i="84"/>
  <c r="BY87" i="84" s="1"/>
  <c r="BY93" i="84" s="1"/>
  <c r="BY68" i="80"/>
  <c r="BY69" i="80" s="1"/>
  <c r="BY75" i="80" s="1"/>
  <c r="BY106" i="80" s="1"/>
  <c r="BY107" i="80" s="1"/>
  <c r="BU298" i="7"/>
  <c r="BU323" i="7" s="1"/>
  <c r="BU267" i="7"/>
  <c r="BY49" i="80"/>
  <c r="BY51" i="80" s="1"/>
  <c r="BY67" i="84"/>
  <c r="BY69" i="84" s="1"/>
  <c r="BU98" i="84"/>
  <c r="BU82" i="80"/>
  <c r="BU111" i="80" s="1"/>
  <c r="BT114" i="80"/>
  <c r="AQ105" i="84"/>
  <c r="AQ106" i="84"/>
  <c r="AQ123" i="80"/>
  <c r="AQ122" i="80"/>
  <c r="BM109" i="6"/>
  <c r="BM112" i="6" s="1"/>
  <c r="BX253" i="7" s="1"/>
  <c r="BL283" i="6"/>
  <c r="BU58" i="80"/>
  <c r="BU60" i="80" s="1"/>
  <c r="BQ277" i="7"/>
  <c r="BQ279" i="7" s="1"/>
  <c r="BR274" i="7"/>
  <c r="BU76" i="84"/>
  <c r="BU78" i="84" s="1"/>
  <c r="AP3" i="7"/>
  <c r="AR124" i="80"/>
  <c r="AR47" i="80"/>
  <c r="AR65" i="84"/>
  <c r="AR107" i="84"/>
  <c r="BX69" i="80"/>
  <c r="BX75" i="80" s="1"/>
  <c r="BX106" i="80" s="1"/>
  <c r="BV291" i="7"/>
  <c r="BV260" i="7"/>
  <c r="BY115" i="80" l="1"/>
  <c r="BY98" i="84" s="1"/>
  <c r="BY109" i="80"/>
  <c r="AR122" i="80"/>
  <c r="AR123" i="80"/>
  <c r="BW291" i="7"/>
  <c r="BW260" i="7"/>
  <c r="BZ67" i="84"/>
  <c r="BZ69" i="84" s="1"/>
  <c r="BV267" i="7"/>
  <c r="BZ49" i="80"/>
  <c r="BZ51" i="80" s="1"/>
  <c r="AQ334" i="7"/>
  <c r="AS42" i="80"/>
  <c r="AQ238" i="7"/>
  <c r="AQ250" i="7" s="1"/>
  <c r="AQ280" i="7" s="1"/>
  <c r="AQ333" i="7" s="1"/>
  <c r="AS60" i="84"/>
  <c r="BM283" i="6"/>
  <c r="BN109" i="6"/>
  <c r="BN112" i="6" s="1"/>
  <c r="BY253" i="7" s="1"/>
  <c r="BZ68" i="80"/>
  <c r="BZ69" i="80" s="1"/>
  <c r="BZ75" i="80" s="1"/>
  <c r="BZ106" i="80" s="1"/>
  <c r="BZ107" i="80" s="1"/>
  <c r="BZ86" i="84"/>
  <c r="BZ87" i="84" s="1"/>
  <c r="BZ93" i="84" s="1"/>
  <c r="BV298" i="7"/>
  <c r="BV323" i="7" s="1"/>
  <c r="AT65" i="80"/>
  <c r="AT77" i="80" s="1"/>
  <c r="AT125" i="80" s="1"/>
  <c r="AR325" i="7"/>
  <c r="BV82" i="80"/>
  <c r="BV111" i="80" s="1"/>
  <c r="BU114" i="80"/>
  <c r="BS274" i="7"/>
  <c r="BR277" i="7"/>
  <c r="BR279" i="7" s="1"/>
  <c r="BV58" i="80"/>
  <c r="BV60" i="80" s="1"/>
  <c r="BV76" i="84"/>
  <c r="BV78" i="84" s="1"/>
  <c r="AR105" i="84"/>
  <c r="AR106" i="84"/>
  <c r="BX107" i="80"/>
  <c r="BY95" i="84"/>
  <c r="BZ83" i="84" s="1"/>
  <c r="BZ95" i="84" l="1"/>
  <c r="CA83" i="84" s="1"/>
  <c r="BV114" i="80"/>
  <c r="BW82" i="80"/>
  <c r="BW111" i="80" s="1"/>
  <c r="BN283" i="6"/>
  <c r="AS284" i="7"/>
  <c r="AR232" i="7"/>
  <c r="BX291" i="7"/>
  <c r="BX260" i="7"/>
  <c r="CA49" i="80"/>
  <c r="CA51" i="80" s="1"/>
  <c r="CA67" i="84"/>
  <c r="CA69" i="84" s="1"/>
  <c r="BW267" i="7"/>
  <c r="AS107" i="84"/>
  <c r="AS65" i="84"/>
  <c r="CA86" i="84"/>
  <c r="CA87" i="84" s="1"/>
  <c r="CA93" i="84" s="1"/>
  <c r="CA95" i="84" s="1"/>
  <c r="CB83" i="84" s="1"/>
  <c r="CA68" i="80"/>
  <c r="CA69" i="80" s="1"/>
  <c r="CA75" i="80" s="1"/>
  <c r="CA106" i="80" s="1"/>
  <c r="BW298" i="7"/>
  <c r="BW323" i="7" s="1"/>
  <c r="AS47" i="80"/>
  <c r="AS124" i="80"/>
  <c r="BW58" i="80"/>
  <c r="BW60" i="80" s="1"/>
  <c r="BT274" i="7"/>
  <c r="BS277" i="7"/>
  <c r="BS279" i="7" s="1"/>
  <c r="BW76" i="84"/>
  <c r="BW78" i="84" s="1"/>
  <c r="AQ3" i="7"/>
  <c r="BX109" i="80"/>
  <c r="BX115" i="80"/>
  <c r="BZ109" i="80"/>
  <c r="BZ115" i="80"/>
  <c r="BZ98" i="84" s="1"/>
  <c r="CA107" i="80" l="1"/>
  <c r="CB68" i="80"/>
  <c r="CB69" i="80" s="1"/>
  <c r="CB75" i="80" s="1"/>
  <c r="CB106" i="80" s="1"/>
  <c r="CB107" i="80" s="1"/>
  <c r="CB86" i="84"/>
  <c r="CB87" i="84" s="1"/>
  <c r="CB93" i="84" s="1"/>
  <c r="CB95" i="84" s="1"/>
  <c r="CC83" i="84" s="1"/>
  <c r="BX298" i="7"/>
  <c r="BX323" i="7" s="1"/>
  <c r="AT60" i="84"/>
  <c r="AR238" i="7"/>
  <c r="AR250" i="7" s="1"/>
  <c r="AR280" i="7" s="1"/>
  <c r="AR333" i="7" s="1"/>
  <c r="AR334" i="7"/>
  <c r="AT42" i="80"/>
  <c r="AS325" i="7"/>
  <c r="AU65" i="80"/>
  <c r="AU77" i="80" s="1"/>
  <c r="AU125" i="80" s="1"/>
  <c r="AS105" i="84"/>
  <c r="AS106" i="84"/>
  <c r="BY291" i="7"/>
  <c r="BY260" i="7"/>
  <c r="BX58" i="80"/>
  <c r="BX60" i="80" s="1"/>
  <c r="BU274" i="7"/>
  <c r="BT277" i="7"/>
  <c r="BT279" i="7" s="1"/>
  <c r="BX76" i="84"/>
  <c r="BX78" i="84" s="1"/>
  <c r="BX98" i="84"/>
  <c r="BX82" i="80"/>
  <c r="BX111" i="80" s="1"/>
  <c r="BW114" i="80"/>
  <c r="AS122" i="80"/>
  <c r="AS123" i="80"/>
  <c r="CB67" i="84"/>
  <c r="CB69" i="84" s="1"/>
  <c r="CB49" i="80"/>
  <c r="CB51" i="80" s="1"/>
  <c r="BX267" i="7"/>
  <c r="BY267" i="7" l="1"/>
  <c r="CC49" i="80"/>
  <c r="CC67" i="84"/>
  <c r="CC68" i="80"/>
  <c r="CC86" i="84"/>
  <c r="BY298" i="7"/>
  <c r="BY323" i="7" s="1"/>
  <c r="AT65" i="84"/>
  <c r="AT107" i="84"/>
  <c r="BX114" i="80"/>
  <c r="BY82" i="80"/>
  <c r="BY111" i="80" s="1"/>
  <c r="CB109" i="80"/>
  <c r="CB115" i="80"/>
  <c r="CB98" i="84" s="1"/>
  <c r="AS232" i="7"/>
  <c r="AT284" i="7"/>
  <c r="BY76" i="84"/>
  <c r="BY78" i="84" s="1"/>
  <c r="BV274" i="7"/>
  <c r="BU277" i="7"/>
  <c r="BU279" i="7" s="1"/>
  <c r="BY58" i="80"/>
  <c r="BY60" i="80" s="1"/>
  <c r="AT124" i="80"/>
  <c r="AT47" i="80"/>
  <c r="CA109" i="80"/>
  <c r="CA115" i="80"/>
  <c r="AR3" i="7"/>
  <c r="AT106" i="84" l="1"/>
  <c r="AT105" i="84"/>
  <c r="CC87" i="84"/>
  <c r="CC93" i="84" s="1"/>
  <c r="CC95" i="84" s="1"/>
  <c r="CD86" i="84"/>
  <c r="CD87" i="84" s="1"/>
  <c r="CD93" i="84" s="1"/>
  <c r="CD95" i="84" s="1"/>
  <c r="AT122" i="80"/>
  <c r="AT123" i="80"/>
  <c r="CC69" i="80"/>
  <c r="CC75" i="80" s="1"/>
  <c r="CC106" i="80" s="1"/>
  <c r="CD68" i="80"/>
  <c r="CD69" i="80" s="1"/>
  <c r="CD75" i="80" s="1"/>
  <c r="BZ82" i="80"/>
  <c r="BZ111" i="80" s="1"/>
  <c r="BY114" i="80"/>
  <c r="CC69" i="84"/>
  <c r="CD67" i="84"/>
  <c r="CD69" i="84" s="1"/>
  <c r="BZ76" i="84"/>
  <c r="BZ78" i="84" s="1"/>
  <c r="BZ58" i="80"/>
  <c r="BZ60" i="80" s="1"/>
  <c r="BW274" i="7"/>
  <c r="BV277" i="7"/>
  <c r="BV279" i="7" s="1"/>
  <c r="CC51" i="80"/>
  <c r="CD49" i="80"/>
  <c r="CD51" i="80" s="1"/>
  <c r="AU42" i="80"/>
  <c r="AU60" i="84"/>
  <c r="AS334" i="7"/>
  <c r="AS238" i="7"/>
  <c r="AS250" i="7" s="1"/>
  <c r="AS280" i="7" s="1"/>
  <c r="AS333" i="7" s="1"/>
  <c r="AT325" i="7"/>
  <c r="AV65" i="80"/>
  <c r="AV77" i="80" s="1"/>
  <c r="AV125" i="80" s="1"/>
  <c r="CA98" i="84"/>
  <c r="CC107" i="80" l="1"/>
  <c r="CD106" i="80"/>
  <c r="CD107" i="80" s="1"/>
  <c r="CK31" i="86" s="1"/>
  <c r="CK34" i="86" s="1"/>
  <c r="AT232" i="7"/>
  <c r="AU284" i="7"/>
  <c r="CA58" i="80"/>
  <c r="CA60" i="80" s="1"/>
  <c r="CA76" i="84"/>
  <c r="CA78" i="84" s="1"/>
  <c r="BX274" i="7"/>
  <c r="BW277" i="7"/>
  <c r="BW279" i="7" s="1"/>
  <c r="AS3" i="7"/>
  <c r="AU47" i="80"/>
  <c r="AU124" i="80"/>
  <c r="CA82" i="80"/>
  <c r="CA111" i="80" s="1"/>
  <c r="BZ114" i="80"/>
  <c r="AU65" i="84"/>
  <c r="AU107" i="84"/>
  <c r="AU105" i="84" l="1"/>
  <c r="AU106" i="84"/>
  <c r="AU325" i="7"/>
  <c r="AW65" i="80"/>
  <c r="AW77" i="80" s="1"/>
  <c r="AW125" i="80" s="1"/>
  <c r="CB58" i="80"/>
  <c r="CB60" i="80" s="1"/>
  <c r="BY274" i="7"/>
  <c r="BX277" i="7"/>
  <c r="BX279" i="7" s="1"/>
  <c r="CB76" i="84"/>
  <c r="CB78" i="84" s="1"/>
  <c r="AU123" i="80"/>
  <c r="AU122" i="80"/>
  <c r="AV42" i="80"/>
  <c r="AV60" i="84"/>
  <c r="AT334" i="7"/>
  <c r="AT238" i="7"/>
  <c r="AT250" i="7" s="1"/>
  <c r="AT280" i="7" s="1"/>
  <c r="AT333" i="7" s="1"/>
  <c r="CB82" i="80"/>
  <c r="CB111" i="80" s="1"/>
  <c r="CA114" i="80"/>
  <c r="CC109" i="80"/>
  <c r="CD109" i="80" s="1"/>
  <c r="CD111" i="80" s="1"/>
  <c r="CC115" i="80"/>
  <c r="AT3" i="7" l="1"/>
  <c r="CB114" i="80"/>
  <c r="CC82" i="80"/>
  <c r="CC111" i="80" s="1"/>
  <c r="CF275" i="7"/>
  <c r="CC76" i="84"/>
  <c r="CC58" i="80"/>
  <c r="BY277" i="7"/>
  <c r="BY279" i="7" s="1"/>
  <c r="CC98" i="84"/>
  <c r="CD99" i="84" s="1"/>
  <c r="CD116" i="80"/>
  <c r="AV47" i="80"/>
  <c r="AV124" i="80"/>
  <c r="AV284" i="7"/>
  <c r="AU232" i="7"/>
  <c r="CK36" i="86"/>
  <c r="AV65" i="84"/>
  <c r="AV107" i="84"/>
  <c r="CK54" i="86" l="1"/>
  <c r="CC60" i="80"/>
  <c r="CD58" i="80"/>
  <c r="CD60" i="80" s="1"/>
  <c r="CC114" i="80"/>
  <c r="AV105" i="84"/>
  <c r="AV106" i="84"/>
  <c r="CD76" i="84"/>
  <c r="CD78" i="84" s="1"/>
  <c r="CC78" i="84"/>
  <c r="AV122" i="80"/>
  <c r="AV123" i="80"/>
  <c r="AU238" i="7"/>
  <c r="AU250" i="7" s="1"/>
  <c r="AU280" i="7" s="1"/>
  <c r="AU333" i="7" s="1"/>
  <c r="AW60" i="84"/>
  <c r="AW42" i="80"/>
  <c r="AU334" i="7"/>
  <c r="AV325" i="7"/>
  <c r="AX65" i="80"/>
  <c r="AX77" i="80" s="1"/>
  <c r="AX125" i="80" s="1"/>
  <c r="AU3" i="7" l="1"/>
  <c r="AW65" i="84"/>
  <c r="AW107" i="84"/>
  <c r="AW47" i="80"/>
  <c r="AW124" i="80"/>
  <c r="AW284" i="7"/>
  <c r="AV232" i="7"/>
  <c r="CE78" i="84"/>
  <c r="AV334" i="7" l="1"/>
  <c r="AX42" i="80"/>
  <c r="AV238" i="7"/>
  <c r="AV250" i="7" s="1"/>
  <c r="AV280" i="7" s="1"/>
  <c r="AV333" i="7" s="1"/>
  <c r="AX60" i="84"/>
  <c r="AY65" i="80"/>
  <c r="AY77" i="80" s="1"/>
  <c r="AY125" i="80" s="1"/>
  <c r="AW325" i="7"/>
  <c r="AW122" i="80"/>
  <c r="AW123" i="80"/>
  <c r="AW105" i="84"/>
  <c r="AW106" i="84"/>
  <c r="AX65" i="84" l="1"/>
  <c r="AX107" i="84"/>
  <c r="AX124" i="80"/>
  <c r="AX47" i="80"/>
  <c r="AX284" i="7"/>
  <c r="AW232" i="7"/>
  <c r="AV3" i="7"/>
  <c r="AX122" i="80" l="1"/>
  <c r="AX123" i="80"/>
  <c r="AX325" i="7"/>
  <c r="AZ65" i="80"/>
  <c r="AZ77" i="80" s="1"/>
  <c r="AZ125" i="80" s="1"/>
  <c r="AY42" i="80"/>
  <c r="AW238" i="7"/>
  <c r="AW250" i="7" s="1"/>
  <c r="AW280" i="7" s="1"/>
  <c r="AW333" i="7" s="1"/>
  <c r="AY60" i="84"/>
  <c r="AW334" i="7"/>
  <c r="AX106" i="84"/>
  <c r="AX105" i="84"/>
  <c r="AW3" i="7" l="1"/>
  <c r="AY124" i="80"/>
  <c r="AY47" i="80"/>
  <c r="AY284" i="7"/>
  <c r="AX232" i="7"/>
  <c r="AY65" i="84"/>
  <c r="AY107" i="84"/>
  <c r="AY105" i="84" l="1"/>
  <c r="AY106" i="84"/>
  <c r="AY122" i="80"/>
  <c r="AY123" i="80"/>
  <c r="AZ60" i="84"/>
  <c r="AX238" i="7"/>
  <c r="AX250" i="7" s="1"/>
  <c r="AX280" i="7" s="1"/>
  <c r="AX333" i="7" s="1"/>
  <c r="AZ42" i="80"/>
  <c r="AX334" i="7"/>
  <c r="AY325" i="7"/>
  <c r="BA65" i="80"/>
  <c r="BA77" i="80" s="1"/>
  <c r="BA125" i="80" s="1"/>
  <c r="AX3" i="7" l="1"/>
  <c r="AZ107" i="84"/>
  <c r="AZ65" i="84"/>
  <c r="AZ47" i="80"/>
  <c r="AZ124" i="80"/>
  <c r="AY232" i="7"/>
  <c r="AZ284" i="7"/>
  <c r="AY334" i="7" l="1"/>
  <c r="BA60" i="84"/>
  <c r="AY238" i="7"/>
  <c r="AY250" i="7" s="1"/>
  <c r="AY280" i="7" s="1"/>
  <c r="AY333" i="7" s="1"/>
  <c r="BA42" i="80"/>
  <c r="AZ105" i="84"/>
  <c r="AZ106" i="84"/>
  <c r="AZ325" i="7"/>
  <c r="BB65" i="80"/>
  <c r="BB77" i="80" s="1"/>
  <c r="BB125" i="80" s="1"/>
  <c r="AZ122" i="80"/>
  <c r="AZ123" i="80"/>
  <c r="BA47" i="80" l="1"/>
  <c r="BA124" i="80"/>
  <c r="BA65" i="84"/>
  <c r="BA107" i="84"/>
  <c r="AZ232" i="7"/>
  <c r="BA284" i="7"/>
  <c r="AY3" i="7"/>
  <c r="BC65" i="80" l="1"/>
  <c r="BC77" i="80" s="1"/>
  <c r="BC125" i="80" s="1"/>
  <c r="BA325" i="7"/>
  <c r="AZ334" i="7"/>
  <c r="BB60" i="84"/>
  <c r="AZ238" i="7"/>
  <c r="AZ250" i="7" s="1"/>
  <c r="AZ280" i="7" s="1"/>
  <c r="AZ333" i="7" s="1"/>
  <c r="BB42" i="80"/>
  <c r="BA105" i="84"/>
  <c r="BA106" i="84"/>
  <c r="BA123" i="80"/>
  <c r="BA122" i="80"/>
  <c r="BB65" i="84" l="1"/>
  <c r="BB107" i="84"/>
  <c r="AZ3" i="7"/>
  <c r="BB124" i="80"/>
  <c r="BB47" i="80"/>
  <c r="BB284" i="7"/>
  <c r="BA232" i="7"/>
  <c r="BC42" i="80" l="1"/>
  <c r="BC60" i="84"/>
  <c r="BA334" i="7"/>
  <c r="BA238" i="7"/>
  <c r="BA250" i="7" s="1"/>
  <c r="BA280" i="7" s="1"/>
  <c r="BA333" i="7" s="1"/>
  <c r="BB122" i="80"/>
  <c r="BB123" i="80"/>
  <c r="BB325" i="7"/>
  <c r="BE65" i="80"/>
  <c r="BB105" i="84"/>
  <c r="BB106" i="84"/>
  <c r="BA3" i="7" l="1"/>
  <c r="BC107" i="84"/>
  <c r="BD60" i="84"/>
  <c r="BC65" i="84"/>
  <c r="BQ65" i="80"/>
  <c r="BQ77" i="80" s="1"/>
  <c r="BQ125" i="80" s="1"/>
  <c r="BE77" i="80"/>
  <c r="BE125" i="80" s="1"/>
  <c r="BB232" i="7"/>
  <c r="BC284" i="7"/>
  <c r="BC124" i="80"/>
  <c r="BC47" i="80"/>
  <c r="BD42" i="80"/>
  <c r="BC106" i="84" l="1"/>
  <c r="BC105" i="84"/>
  <c r="BF65" i="80"/>
  <c r="BF77" i="80" s="1"/>
  <c r="BF125" i="80" s="1"/>
  <c r="BC325" i="7"/>
  <c r="BE60" i="84"/>
  <c r="BB238" i="7"/>
  <c r="BB250" i="7" s="1"/>
  <c r="BB280" i="7" s="1"/>
  <c r="BB333" i="7" s="1"/>
  <c r="BE42" i="80"/>
  <c r="BB334" i="7"/>
  <c r="BD65" i="84"/>
  <c r="BD107" i="84"/>
  <c r="BC122" i="80"/>
  <c r="BC123" i="80"/>
  <c r="BD124" i="80"/>
  <c r="BD47" i="80"/>
  <c r="BB3" i="7" l="1"/>
  <c r="BD122" i="80"/>
  <c r="BD123" i="80"/>
  <c r="BC232" i="7"/>
  <c r="BD284" i="7"/>
  <c r="BE124" i="80"/>
  <c r="BE47" i="80"/>
  <c r="BE107" i="84"/>
  <c r="BE65" i="84"/>
  <c r="BD106" i="84"/>
  <c r="BD105" i="84"/>
  <c r="BE123" i="80" l="1"/>
  <c r="BE122" i="80"/>
  <c r="BG65" i="80"/>
  <c r="BG77" i="80" s="1"/>
  <c r="BG125" i="80" s="1"/>
  <c r="BD325" i="7"/>
  <c r="BC238" i="7"/>
  <c r="BC250" i="7" s="1"/>
  <c r="BC280" i="7" s="1"/>
  <c r="BC333" i="7" s="1"/>
  <c r="BF42" i="80"/>
  <c r="BF60" i="84"/>
  <c r="BC334" i="7"/>
  <c r="BE105" i="84"/>
  <c r="BE106" i="84"/>
  <c r="BC3" i="7" l="1"/>
  <c r="BF124" i="80"/>
  <c r="BF47" i="80"/>
  <c r="BF65" i="84"/>
  <c r="BF107" i="84"/>
  <c r="BE284" i="7"/>
  <c r="BD232" i="7"/>
  <c r="BF105" i="84" l="1"/>
  <c r="BF106" i="84"/>
  <c r="BG42" i="80"/>
  <c r="BD334" i="7"/>
  <c r="BG60" i="84"/>
  <c r="BD238" i="7"/>
  <c r="BD250" i="7" s="1"/>
  <c r="BD280" i="7" s="1"/>
  <c r="BD333" i="7" s="1"/>
  <c r="BF123" i="80"/>
  <c r="BF122" i="80"/>
  <c r="BH65" i="80"/>
  <c r="BH77" i="80" s="1"/>
  <c r="BH125" i="80" s="1"/>
  <c r="BE325" i="7"/>
  <c r="BD3" i="7" l="1"/>
  <c r="BG47" i="80"/>
  <c r="BG124" i="80"/>
  <c r="BG65" i="84"/>
  <c r="BG107" i="84"/>
  <c r="BF284" i="7"/>
  <c r="BE232" i="7"/>
  <c r="BH42" i="80" l="1"/>
  <c r="BE334" i="7"/>
  <c r="BH60" i="84"/>
  <c r="BE238" i="7"/>
  <c r="BE250" i="7" s="1"/>
  <c r="BE280" i="7" s="1"/>
  <c r="BE333" i="7" s="1"/>
  <c r="BF325" i="7"/>
  <c r="BI65" i="80"/>
  <c r="BI77" i="80" s="1"/>
  <c r="BI125" i="80" s="1"/>
  <c r="BG105" i="84"/>
  <c r="BG106" i="84"/>
  <c r="BG123" i="80"/>
  <c r="BG122" i="80"/>
  <c r="BG284" i="7" l="1"/>
  <c r="BF232" i="7"/>
  <c r="BH65" i="84"/>
  <c r="BH107" i="84"/>
  <c r="BE3" i="7"/>
  <c r="BH47" i="80"/>
  <c r="BH124" i="80"/>
  <c r="BH122" i="80" l="1"/>
  <c r="BH123" i="80"/>
  <c r="BH106" i="84"/>
  <c r="BH105" i="84"/>
  <c r="BF238" i="7"/>
  <c r="BF250" i="7" s="1"/>
  <c r="BF280" i="7" s="1"/>
  <c r="BF333" i="7" s="1"/>
  <c r="BI60" i="84"/>
  <c r="BI42" i="80"/>
  <c r="BF334" i="7"/>
  <c r="BJ65" i="80"/>
  <c r="BJ77" i="80" s="1"/>
  <c r="BJ125" i="80" s="1"/>
  <c r="BG325" i="7"/>
  <c r="BF3" i="7" l="1"/>
  <c r="BI47" i="80"/>
  <c r="BI124" i="80"/>
  <c r="BI65" i="84"/>
  <c r="BI107" i="84"/>
  <c r="BH284" i="7"/>
  <c r="BG232" i="7"/>
  <c r="BG334" i="7" l="1"/>
  <c r="BJ42" i="80"/>
  <c r="BG238" i="7"/>
  <c r="BG250" i="7" s="1"/>
  <c r="BG280" i="7" s="1"/>
  <c r="BG333" i="7" s="1"/>
  <c r="BJ60" i="84"/>
  <c r="BH325" i="7"/>
  <c r="BK65" i="80"/>
  <c r="BK77" i="80" s="1"/>
  <c r="BK125" i="80" s="1"/>
  <c r="BI106" i="84"/>
  <c r="BI105" i="84"/>
  <c r="BI122" i="80"/>
  <c r="BI123" i="80"/>
  <c r="BJ65" i="84" l="1"/>
  <c r="BJ107" i="84"/>
  <c r="BI284" i="7"/>
  <c r="BH232" i="7"/>
  <c r="BJ124" i="80"/>
  <c r="BJ47" i="80"/>
  <c r="BG3" i="7"/>
  <c r="BJ122" i="80" l="1"/>
  <c r="BJ123" i="80"/>
  <c r="BL65" i="80"/>
  <c r="BL77" i="80" s="1"/>
  <c r="BL125" i="80" s="1"/>
  <c r="BI325" i="7"/>
  <c r="BK60" i="84"/>
  <c r="BK42" i="80"/>
  <c r="BH334" i="7"/>
  <c r="BH238" i="7"/>
  <c r="BH250" i="7" s="1"/>
  <c r="BH280" i="7" s="1"/>
  <c r="BH333" i="7" s="1"/>
  <c r="BJ105" i="84"/>
  <c r="BJ106" i="84"/>
  <c r="BH3" i="7" l="1"/>
  <c r="BK124" i="80"/>
  <c r="BK47" i="80"/>
  <c r="BJ284" i="7"/>
  <c r="BI232" i="7"/>
  <c r="BK107" i="84"/>
  <c r="BK65" i="84"/>
  <c r="BI238" i="7" l="1"/>
  <c r="BI250" i="7" s="1"/>
  <c r="BI280" i="7" s="1"/>
  <c r="BI333" i="7" s="1"/>
  <c r="BL60" i="84"/>
  <c r="BI334" i="7"/>
  <c r="BL42" i="80"/>
  <c r="BK122" i="80"/>
  <c r="BK123" i="80"/>
  <c r="BK106" i="84"/>
  <c r="BK105" i="84"/>
  <c r="BM65" i="80"/>
  <c r="BM77" i="80" s="1"/>
  <c r="BM125" i="80" s="1"/>
  <c r="BJ325" i="7"/>
  <c r="BI3" i="7" l="1"/>
  <c r="BL47" i="80"/>
  <c r="BL124" i="80"/>
  <c r="BJ232" i="7"/>
  <c r="BK284" i="7"/>
  <c r="BL107" i="84"/>
  <c r="BL65" i="84"/>
  <c r="BL106" i="84" l="1"/>
  <c r="BL105" i="84"/>
  <c r="BK325" i="7"/>
  <c r="BN65" i="80"/>
  <c r="BN77" i="80" s="1"/>
  <c r="BN125" i="80" s="1"/>
  <c r="BM60" i="84"/>
  <c r="BJ334" i="7"/>
  <c r="BM42" i="80"/>
  <c r="BJ238" i="7"/>
  <c r="BJ250" i="7" s="1"/>
  <c r="BJ280" i="7" s="1"/>
  <c r="BJ333" i="7" s="1"/>
  <c r="BL122" i="80"/>
  <c r="BL123" i="80"/>
  <c r="BM124" i="80" l="1"/>
  <c r="BM47" i="80"/>
  <c r="BJ3" i="7"/>
  <c r="BL284" i="7"/>
  <c r="BK232" i="7"/>
  <c r="BM107" i="84"/>
  <c r="BM65" i="84"/>
  <c r="BO65" i="80" l="1"/>
  <c r="BO77" i="80" s="1"/>
  <c r="BO125" i="80" s="1"/>
  <c r="BL325" i="7"/>
  <c r="BM123" i="80"/>
  <c r="BM122" i="80"/>
  <c r="BM106" i="84"/>
  <c r="BM105" i="84"/>
  <c r="BN42" i="80"/>
  <c r="BK238" i="7"/>
  <c r="BK250" i="7" s="1"/>
  <c r="BK280" i="7" s="1"/>
  <c r="BK333" i="7" s="1"/>
  <c r="BN60" i="84"/>
  <c r="BK334" i="7"/>
  <c r="BN124" i="80" l="1"/>
  <c r="BN47" i="80"/>
  <c r="BK3" i="7"/>
  <c r="BL232" i="7"/>
  <c r="BM284" i="7"/>
  <c r="BN65" i="84"/>
  <c r="BN107" i="84"/>
  <c r="BP65" i="80" l="1"/>
  <c r="BP77" i="80" s="1"/>
  <c r="BP125" i="80" s="1"/>
  <c r="BM325" i="7"/>
  <c r="BN105" i="84"/>
  <c r="BN106" i="84"/>
  <c r="BN123" i="80"/>
  <c r="BN122" i="80"/>
  <c r="BO60" i="84"/>
  <c r="BO42" i="80"/>
  <c r="BL334" i="7"/>
  <c r="BL238" i="7"/>
  <c r="BL250" i="7" s="1"/>
  <c r="BL280" i="7" s="1"/>
  <c r="BL333" i="7" s="1"/>
  <c r="BO65" i="84" l="1"/>
  <c r="BO107" i="84"/>
  <c r="BM232" i="7"/>
  <c r="BN284" i="7"/>
  <c r="BO124" i="80"/>
  <c r="BO47" i="80"/>
  <c r="BL3" i="7"/>
  <c r="BO123" i="80" l="1"/>
  <c r="BO122" i="80"/>
  <c r="BN325" i="7"/>
  <c r="BR65" i="80"/>
  <c r="BM334" i="7"/>
  <c r="BP60" i="84"/>
  <c r="BP42" i="80"/>
  <c r="BM238" i="7"/>
  <c r="BM250" i="7" s="1"/>
  <c r="BM280" i="7" s="1"/>
  <c r="BM333" i="7" s="1"/>
  <c r="BO105" i="84"/>
  <c r="BO106" i="84"/>
  <c r="CD65" i="80" l="1"/>
  <c r="CD77" i="80" s="1"/>
  <c r="BR77" i="80"/>
  <c r="BR125" i="80" s="1"/>
  <c r="BP107" i="84"/>
  <c r="BQ60" i="84"/>
  <c r="BP65" i="84"/>
  <c r="BN232" i="7"/>
  <c r="BO284" i="7"/>
  <c r="BM3" i="7"/>
  <c r="BQ42" i="80"/>
  <c r="BP47" i="80"/>
  <c r="BP124" i="80"/>
  <c r="BQ107" i="84" l="1"/>
  <c r="BQ65" i="84"/>
  <c r="BO325" i="7"/>
  <c r="BS65" i="80"/>
  <c r="BS77" i="80" s="1"/>
  <c r="BS125" i="80" s="1"/>
  <c r="BP106" i="84"/>
  <c r="BP105" i="84"/>
  <c r="BR42" i="80"/>
  <c r="BN334" i="7"/>
  <c r="BR60" i="84"/>
  <c r="BN238" i="7"/>
  <c r="BN250" i="7" s="1"/>
  <c r="BN280" i="7" s="1"/>
  <c r="BN333" i="7" s="1"/>
  <c r="BP122" i="80"/>
  <c r="BP123" i="80"/>
  <c r="BQ47" i="80"/>
  <c r="BQ124" i="80"/>
  <c r="CE95" i="84"/>
  <c r="CD125" i="80"/>
  <c r="CL36" i="86"/>
  <c r="BN3" i="7" l="1"/>
  <c r="BP284" i="7"/>
  <c r="BO232" i="7"/>
  <c r="BR124" i="80"/>
  <c r="BR47" i="80"/>
  <c r="BQ122" i="80"/>
  <c r="BQ123" i="80"/>
  <c r="BQ106" i="84"/>
  <c r="BQ105" i="84"/>
  <c r="BR107" i="84"/>
  <c r="BR65" i="84"/>
  <c r="BR106" i="84" l="1"/>
  <c r="BR105" i="84"/>
  <c r="BS42" i="80"/>
  <c r="BS60" i="84"/>
  <c r="BO334" i="7"/>
  <c r="BO238" i="7"/>
  <c r="BO250" i="7" s="1"/>
  <c r="BO280" i="7" s="1"/>
  <c r="BO333" i="7" s="1"/>
  <c r="BR123" i="80"/>
  <c r="BR122" i="80"/>
  <c r="BT65" i="80"/>
  <c r="BT77" i="80" s="1"/>
  <c r="BT125" i="80" s="1"/>
  <c r="BP325" i="7"/>
  <c r="BO3" i="7" l="1"/>
  <c r="BS107" i="84"/>
  <c r="BS65" i="84"/>
  <c r="BS47" i="80"/>
  <c r="BS124" i="80"/>
  <c r="BP232" i="7"/>
  <c r="BQ284" i="7"/>
  <c r="BS123" i="80" l="1"/>
  <c r="BS122" i="80"/>
  <c r="BQ325" i="7"/>
  <c r="BU65" i="80"/>
  <c r="BU77" i="80" s="1"/>
  <c r="BU125" i="80" s="1"/>
  <c r="BS105" i="84"/>
  <c r="BS106" i="84"/>
  <c r="BT60" i="84"/>
  <c r="BP238" i="7"/>
  <c r="BP250" i="7" s="1"/>
  <c r="BP280" i="7" s="1"/>
  <c r="BP333" i="7" s="1"/>
  <c r="BT42" i="80"/>
  <c r="BP334" i="7"/>
  <c r="BR284" i="7" l="1"/>
  <c r="BQ232" i="7"/>
  <c r="BT65" i="84"/>
  <c r="BT107" i="84"/>
  <c r="BP3" i="7"/>
  <c r="BT47" i="80"/>
  <c r="BT124" i="80"/>
  <c r="BT123" i="80" l="1"/>
  <c r="BT122" i="80"/>
  <c r="BT106" i="84"/>
  <c r="BT105" i="84"/>
  <c r="BQ334" i="7"/>
  <c r="BQ238" i="7"/>
  <c r="BQ250" i="7" s="1"/>
  <c r="BQ280" i="7" s="1"/>
  <c r="BQ333" i="7" s="1"/>
  <c r="BU60" i="84"/>
  <c r="BU42" i="80"/>
  <c r="BV65" i="80"/>
  <c r="BV77" i="80" s="1"/>
  <c r="BV125" i="80" s="1"/>
  <c r="BR325" i="7"/>
  <c r="BQ3" i="7" l="1"/>
  <c r="BU47" i="80"/>
  <c r="BU124" i="80"/>
  <c r="BU65" i="84"/>
  <c r="BU107" i="84"/>
  <c r="BR232" i="7"/>
  <c r="BS284" i="7"/>
  <c r="BR238" i="7" l="1"/>
  <c r="BR250" i="7" s="1"/>
  <c r="BR280" i="7" s="1"/>
  <c r="BR333" i="7" s="1"/>
  <c r="BV60" i="84"/>
  <c r="BV42" i="80"/>
  <c r="BR334" i="7"/>
  <c r="BW65" i="80"/>
  <c r="BW77" i="80" s="1"/>
  <c r="BW125" i="80" s="1"/>
  <c r="BS325" i="7"/>
  <c r="BU106" i="84"/>
  <c r="BU105" i="84"/>
  <c r="BU122" i="80"/>
  <c r="BU123" i="80"/>
  <c r="BR3" i="7" l="1"/>
  <c r="BV47" i="80"/>
  <c r="BV124" i="80"/>
  <c r="BV65" i="84"/>
  <c r="BV107" i="84"/>
  <c r="BT284" i="7"/>
  <c r="BS232" i="7"/>
  <c r="BX65" i="80" l="1"/>
  <c r="BX77" i="80" s="1"/>
  <c r="BX125" i="80" s="1"/>
  <c r="BT325" i="7"/>
  <c r="BW60" i="84"/>
  <c r="BW42" i="80"/>
  <c r="BS334" i="7"/>
  <c r="BS238" i="7"/>
  <c r="BS250" i="7" s="1"/>
  <c r="BS280" i="7" s="1"/>
  <c r="BS333" i="7" s="1"/>
  <c r="BV105" i="84"/>
  <c r="BV106" i="84"/>
  <c r="BV122" i="80"/>
  <c r="BV123" i="80"/>
  <c r="BS3" i="7" l="1"/>
  <c r="BW47" i="80"/>
  <c r="BW124" i="80"/>
  <c r="BW107" i="84"/>
  <c r="BW65" i="84"/>
  <c r="BU284" i="7"/>
  <c r="BT232" i="7"/>
  <c r="BW106" i="84" l="1"/>
  <c r="BW105" i="84"/>
  <c r="BT238" i="7"/>
  <c r="BT250" i="7" s="1"/>
  <c r="BT280" i="7" s="1"/>
  <c r="BT333" i="7" s="1"/>
  <c r="BX60" i="84"/>
  <c r="BT334" i="7"/>
  <c r="BX42" i="80"/>
  <c r="BY65" i="80"/>
  <c r="BY77" i="80" s="1"/>
  <c r="BY125" i="80" s="1"/>
  <c r="BU325" i="7"/>
  <c r="BW123" i="80"/>
  <c r="BW122" i="80"/>
  <c r="BT3" i="7" l="1"/>
  <c r="BU232" i="7"/>
  <c r="BV284" i="7"/>
  <c r="BX124" i="80"/>
  <c r="BX47" i="80"/>
  <c r="BX65" i="84"/>
  <c r="BX107" i="84"/>
  <c r="BX106" i="84" l="1"/>
  <c r="BX105" i="84"/>
  <c r="BX122" i="80"/>
  <c r="BX123" i="80"/>
  <c r="BZ65" i="80"/>
  <c r="BZ77" i="80" s="1"/>
  <c r="BZ125" i="80" s="1"/>
  <c r="BV325" i="7"/>
  <c r="BY60" i="84"/>
  <c r="BU238" i="7"/>
  <c r="BU250" i="7" s="1"/>
  <c r="BU280" i="7" s="1"/>
  <c r="BU333" i="7" s="1"/>
  <c r="BY42" i="80"/>
  <c r="BU334" i="7"/>
  <c r="BW284" i="7" l="1"/>
  <c r="BV232" i="7"/>
  <c r="BY107" i="84"/>
  <c r="BY65" i="84"/>
  <c r="BU3" i="7"/>
  <c r="BY47" i="80"/>
  <c r="BY124" i="80"/>
  <c r="BY106" i="84" l="1"/>
  <c r="BY105" i="84"/>
  <c r="BV238" i="7"/>
  <c r="BV250" i="7" s="1"/>
  <c r="BV280" i="7" s="1"/>
  <c r="BV333" i="7" s="1"/>
  <c r="BZ42" i="80"/>
  <c r="BV334" i="7"/>
  <c r="BZ60" i="84"/>
  <c r="BY122" i="80"/>
  <c r="BY123" i="80"/>
  <c r="CA65" i="80"/>
  <c r="CA77" i="80" s="1"/>
  <c r="CA125" i="80" s="1"/>
  <c r="BW325" i="7"/>
  <c r="BV3" i="7" l="1"/>
  <c r="BZ107" i="84"/>
  <c r="BZ65" i="84"/>
  <c r="BZ47" i="80"/>
  <c r="BZ124" i="80"/>
  <c r="BW232" i="7"/>
  <c r="BX284" i="7"/>
  <c r="CA42" i="80" l="1"/>
  <c r="BW334" i="7"/>
  <c r="CA60" i="84"/>
  <c r="BW238" i="7"/>
  <c r="BW250" i="7" s="1"/>
  <c r="BW280" i="7" s="1"/>
  <c r="BW333" i="7" s="1"/>
  <c r="BZ105" i="84"/>
  <c r="BZ106" i="84"/>
  <c r="CB65" i="80"/>
  <c r="CB77" i="80" s="1"/>
  <c r="CB125" i="80" s="1"/>
  <c r="BX325" i="7"/>
  <c r="BZ122" i="80"/>
  <c r="BZ123" i="80"/>
  <c r="CA107" i="84" l="1"/>
  <c r="CA65" i="84"/>
  <c r="BW3" i="7"/>
  <c r="BX232" i="7"/>
  <c r="BY284" i="7"/>
  <c r="CA124" i="80"/>
  <c r="CA47" i="80"/>
  <c r="BY325" i="7" l="1"/>
  <c r="CC65" i="80"/>
  <c r="CC77" i="80" s="1"/>
  <c r="CC125" i="80" s="1"/>
  <c r="CA123" i="80"/>
  <c r="CA122" i="80"/>
  <c r="BX238" i="7"/>
  <c r="BX250" i="7" s="1"/>
  <c r="BX280" i="7" s="1"/>
  <c r="BX333" i="7" s="1"/>
  <c r="CB60" i="84"/>
  <c r="CB42" i="80"/>
  <c r="BX334" i="7"/>
  <c r="CA106" i="84"/>
  <c r="CA105" i="84"/>
  <c r="BX3" i="7" l="1"/>
  <c r="CB47" i="80"/>
  <c r="CB124" i="80"/>
  <c r="CB65" i="84"/>
  <c r="CB107" i="84"/>
  <c r="BY232" i="7"/>
  <c r="CE77" i="80"/>
  <c r="BY238" i="7" l="1"/>
  <c r="BY250" i="7" s="1"/>
  <c r="BY280" i="7" s="1"/>
  <c r="BY333" i="7" s="1"/>
  <c r="CC42" i="80"/>
  <c r="CC60" i="84"/>
  <c r="BY334" i="7"/>
  <c r="CB105" i="84"/>
  <c r="CB106" i="84"/>
  <c r="CB123" i="80"/>
  <c r="CB122" i="80"/>
  <c r="BY3" i="7" l="1"/>
  <c r="CC65" i="84"/>
  <c r="CD60" i="84"/>
  <c r="CC107" i="84"/>
  <c r="CC47" i="80"/>
  <c r="CC124" i="80"/>
  <c r="CD42" i="80"/>
  <c r="CD47" i="80" l="1"/>
  <c r="CD124" i="80"/>
  <c r="CC122" i="80"/>
  <c r="CC123" i="80"/>
  <c r="CD107" i="84"/>
  <c r="CD65" i="84"/>
  <c r="CC105" i="84"/>
  <c r="CC106" i="84"/>
  <c r="CD105" i="84" l="1"/>
  <c r="CD106" i="84"/>
  <c r="CF60" i="80"/>
  <c r="CD123" i="80"/>
  <c r="CE60" i="80"/>
  <c r="CD122" i="8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Keating, Ryan</author>
  </authors>
  <commentList>
    <comment ref="G13" authorId="0" shapeId="0" xr:uid="{AE878FC9-CD0A-4646-B801-839404AA5132}">
      <text>
        <r>
          <rPr>
            <b/>
            <sz val="9"/>
            <color indexed="81"/>
            <rFont val="Tahoma"/>
            <charset val="1"/>
          </rPr>
          <t>Keating, Ryan:</t>
        </r>
        <r>
          <rPr>
            <sz val="9"/>
            <color indexed="81"/>
            <rFont val="Tahoma"/>
            <charset val="1"/>
          </rPr>
          <t xml:space="preserve">
Converted from contractor on 10/1/23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SP</author>
  </authors>
  <commentList>
    <comment ref="B34" authorId="0" shapeId="0" xr:uid="{5F31022B-3EA6-41C4-9ACC-299FBCA3E910}">
      <text>
        <r>
          <rPr>
            <b/>
            <sz val="9"/>
            <color indexed="81"/>
            <rFont val="Tahoma"/>
            <family val="2"/>
          </rPr>
          <t>SP:</t>
        </r>
        <r>
          <rPr>
            <sz val="9"/>
            <color indexed="81"/>
            <rFont val="Tahoma"/>
            <family val="2"/>
          </rPr>
          <t xml:space="preserve">
Enter data by month in cells I32:T32</t>
        </r>
      </text>
    </comment>
    <comment ref="C34" authorId="0" shapeId="0" xr:uid="{B25CBDE1-80C6-4617-9330-2D3A83BC02FF}">
      <text>
        <r>
          <rPr>
            <b/>
            <sz val="9"/>
            <color indexed="81"/>
            <rFont val="Tahoma"/>
            <family val="2"/>
          </rPr>
          <t>SP:</t>
        </r>
        <r>
          <rPr>
            <sz val="9"/>
            <color indexed="81"/>
            <rFont val="Tahoma"/>
            <family val="2"/>
          </rPr>
          <t xml:space="preserve">
Enter data by month in cells V32:AG32</t>
        </r>
      </text>
    </comment>
    <comment ref="B57" authorId="0" shapeId="0" xr:uid="{4483C4E4-DE80-4A56-BD07-9B9F3AE16C41}">
      <text>
        <r>
          <rPr>
            <b/>
            <sz val="9"/>
            <color indexed="81"/>
            <rFont val="Tahoma"/>
            <family val="2"/>
          </rPr>
          <t>SP:</t>
        </r>
        <r>
          <rPr>
            <sz val="9"/>
            <color indexed="81"/>
            <rFont val="Tahoma"/>
            <family val="2"/>
          </rPr>
          <t xml:space="preserve">
Enter data by month in cells I55:T55</t>
        </r>
      </text>
    </comment>
    <comment ref="C57" authorId="0" shapeId="0" xr:uid="{ACE47246-A737-433C-95BA-666DE9CCE609}">
      <text>
        <r>
          <rPr>
            <b/>
            <sz val="9"/>
            <color indexed="81"/>
            <rFont val="Tahoma"/>
            <family val="2"/>
          </rPr>
          <t>SP:</t>
        </r>
        <r>
          <rPr>
            <sz val="9"/>
            <color indexed="81"/>
            <rFont val="Tahoma"/>
            <family val="2"/>
          </rPr>
          <t xml:space="preserve">
Enter data by month in cells V55:AG55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SP</author>
  </authors>
  <commentList>
    <comment ref="E113" authorId="0" shapeId="0" xr:uid="{F4AA17BB-627E-4C9A-A604-00BB158193F3}">
      <text>
        <r>
          <rPr>
            <b/>
            <sz val="9"/>
            <color indexed="81"/>
            <rFont val="Tahoma"/>
            <family val="2"/>
          </rPr>
          <t>SP:</t>
        </r>
        <r>
          <rPr>
            <sz val="9"/>
            <color indexed="81"/>
            <rFont val="Tahoma"/>
            <family val="2"/>
          </rPr>
          <t xml:space="preserve">
Equal to Bookings less Revenue.
Must adjust if Invoicing does not occur at time of Bookings.</t>
        </r>
      </text>
    </comment>
    <comment ref="E116" authorId="0" shapeId="0" xr:uid="{80F5D3FC-FE9A-4E67-8ECE-DD0437BFA5AE}">
      <text>
        <r>
          <rPr>
            <b/>
            <sz val="9"/>
            <color indexed="81"/>
            <rFont val="Tahoma"/>
            <family val="2"/>
          </rPr>
          <t>SP:</t>
        </r>
        <r>
          <rPr>
            <sz val="9"/>
            <color indexed="81"/>
            <rFont val="Tahoma"/>
            <family val="2"/>
          </rPr>
          <t xml:space="preserve">
Equal to Bookings.
Must adjust if Invoicing does not occur at time of Bookings.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<sst xmlns="http://schemas.openxmlformats.org/spreadsheetml/2006/main" count="2768" uniqueCount="669">
  <si>
    <t>Income Statement</t>
  </si>
  <si>
    <t>Calculation Method</t>
  </si>
  <si>
    <t>Annual Salary Increase</t>
  </si>
  <si>
    <t>As % of Salary</t>
  </si>
  <si>
    <t>Total</t>
  </si>
  <si>
    <t>Employer Taxes</t>
  </si>
  <si>
    <t>Benefits</t>
  </si>
  <si>
    <t>Payroll Processing Fee</t>
  </si>
  <si>
    <t>Cost Per Employee</t>
  </si>
  <si>
    <t>Furn &amp; Fixtures</t>
  </si>
  <si>
    <t>Software Subs</t>
  </si>
  <si>
    <t>Office Supplies</t>
  </si>
  <si>
    <t>Title</t>
  </si>
  <si>
    <t>Salary</t>
  </si>
  <si>
    <t>Balance Sheet</t>
  </si>
  <si>
    <t>Statement of Cash Flows</t>
  </si>
  <si>
    <t>Revenue</t>
  </si>
  <si>
    <t>Company Name</t>
  </si>
  <si>
    <t>Product Line 1</t>
  </si>
  <si>
    <t>Product Line 2</t>
  </si>
  <si>
    <t>Product Line 3</t>
  </si>
  <si>
    <t>Name of Product Line</t>
  </si>
  <si>
    <t>Total Revenue</t>
  </si>
  <si>
    <t>Operating Expenses</t>
  </si>
  <si>
    <t>Setup</t>
  </si>
  <si>
    <t>Hide this</t>
  </si>
  <si>
    <t>Depreciation &amp; Amortization</t>
  </si>
  <si>
    <t>Computer Equipment</t>
  </si>
  <si>
    <t>Furniture &amp; Fixtures</t>
  </si>
  <si>
    <t>Intellectual Property</t>
  </si>
  <si>
    <t>Leasehold Improvements</t>
  </si>
  <si>
    <t>Domain Names</t>
  </si>
  <si>
    <t>Cost Centers</t>
  </si>
  <si>
    <t>Dept. Name</t>
  </si>
  <si>
    <t>Department 1</t>
  </si>
  <si>
    <t>Department 2</t>
  </si>
  <si>
    <t>Department 3</t>
  </si>
  <si>
    <t>Other Expenses</t>
  </si>
  <si>
    <t>Accounts Payable</t>
  </si>
  <si>
    <t>Accounts Receivable</t>
  </si>
  <si>
    <t>CapEx Threshold</t>
  </si>
  <si>
    <t>Fixed Assets</t>
  </si>
  <si>
    <t>Rate / Amt.</t>
  </si>
  <si>
    <t>Travel &amp; Meals</t>
  </si>
  <si>
    <t>Office Rent</t>
  </si>
  <si>
    <t>% of Revenue</t>
  </si>
  <si>
    <t>Legal</t>
  </si>
  <si>
    <t># Days</t>
  </si>
  <si>
    <t>Minimum $ Amount</t>
  </si>
  <si>
    <t># Years</t>
  </si>
  <si>
    <t>Account Type / Description</t>
  </si>
  <si>
    <t>Accounting &amp; Finance</t>
  </si>
  <si>
    <t>Recruiting</t>
  </si>
  <si>
    <t>Other</t>
  </si>
  <si>
    <t>Total Outside Services</t>
  </si>
  <si>
    <t>Outside Services</t>
  </si>
  <si>
    <t>Net Fixed Assets</t>
  </si>
  <si>
    <t>Total Fixed Assets</t>
  </si>
  <si>
    <t>Sub Category 1</t>
  </si>
  <si>
    <t>Sub Category 2</t>
  </si>
  <si>
    <t>Sub Category 3</t>
  </si>
  <si>
    <t>Utilities</t>
  </si>
  <si>
    <t>Maintenance</t>
  </si>
  <si>
    <t>Facilities</t>
  </si>
  <si>
    <t>Salaries</t>
  </si>
  <si>
    <t>Compensation &amp; Benefits</t>
  </si>
  <si>
    <t>Marginal Costs</t>
  </si>
  <si>
    <t>Total Cost of Goods Sold</t>
  </si>
  <si>
    <t>Gross Margin</t>
  </si>
  <si>
    <t>Total Operating Expenses</t>
  </si>
  <si>
    <t>Operating Income</t>
  </si>
  <si>
    <t>Other Income</t>
  </si>
  <si>
    <t>Interest Expense</t>
  </si>
  <si>
    <t>Rent</t>
  </si>
  <si>
    <t>Total Marginal Costs</t>
  </si>
  <si>
    <t>Headcount</t>
  </si>
  <si>
    <t>Payroll Taxes</t>
  </si>
  <si>
    <t>Incentives / Commission</t>
  </si>
  <si>
    <t>Computer Equipment (Expensed)</t>
  </si>
  <si>
    <t>Furniture &amp; Fixtures (Expensed)</t>
  </si>
  <si>
    <t>Bad Debt</t>
  </si>
  <si>
    <t>Insurance</t>
  </si>
  <si>
    <t>NET INCOME</t>
  </si>
  <si>
    <t>Faciltiies</t>
  </si>
  <si>
    <t>HEADCOUNT</t>
  </si>
  <si>
    <t>Total Headcount</t>
  </si>
  <si>
    <t>Accrued Income Tax</t>
  </si>
  <si>
    <t>Federal + State Combined</t>
  </si>
  <si>
    <t>Income Tax Accrual</t>
  </si>
  <si>
    <t>Cost of Sales</t>
  </si>
  <si>
    <t>Assets</t>
  </si>
  <si>
    <t>Liabilities</t>
  </si>
  <si>
    <t>Equity</t>
  </si>
  <si>
    <t>Cash</t>
  </si>
  <si>
    <t>Bad Debt Allowance</t>
  </si>
  <si>
    <t>Current Assets</t>
  </si>
  <si>
    <t>Total Current Assets</t>
  </si>
  <si>
    <t>Other Fixed Assets</t>
  </si>
  <si>
    <t>Other Long-Term Assets</t>
  </si>
  <si>
    <t>Total Assets</t>
  </si>
  <si>
    <t>Current Liabilities</t>
  </si>
  <si>
    <t>Credit Cards</t>
  </si>
  <si>
    <t>Deferred Revenue</t>
  </si>
  <si>
    <t>Current Loans</t>
  </si>
  <si>
    <t>Other Current Liabilities</t>
  </si>
  <si>
    <t>Total Current Liabilities</t>
  </si>
  <si>
    <t>Long-Term Liabilities</t>
  </si>
  <si>
    <t>Long-Term Loans</t>
  </si>
  <si>
    <t>Other Long-Term Liabilities</t>
  </si>
  <si>
    <t>Total Long-Term Liabilities</t>
  </si>
  <si>
    <t>Total Liabilities</t>
  </si>
  <si>
    <t>Common Stock</t>
  </si>
  <si>
    <t>Preferred Stock</t>
  </si>
  <si>
    <t>Treasury Stock</t>
  </si>
  <si>
    <t>Convertible Notes</t>
  </si>
  <si>
    <t>Retained Earnings</t>
  </si>
  <si>
    <t>Net Income</t>
  </si>
  <si>
    <t>Total Equity</t>
  </si>
  <si>
    <t>Liabilities + Equity</t>
  </si>
  <si>
    <t>Beginning Cash Balance</t>
  </si>
  <si>
    <t>Cash from Operating Activities</t>
  </si>
  <si>
    <t xml:space="preserve">Adjustments to Net Income </t>
  </si>
  <si>
    <t>Net Cash from Operating Activities</t>
  </si>
  <si>
    <t>Investing Activities</t>
  </si>
  <si>
    <t>Net Cash from Investing Activities</t>
  </si>
  <si>
    <t>Financing Activies</t>
  </si>
  <si>
    <t>Current Loan</t>
  </si>
  <si>
    <t>Net Cash from Financing Activities</t>
  </si>
  <si>
    <t>Liaibilities</t>
  </si>
  <si>
    <t>Net Cash Increase / Decrease for Period</t>
  </si>
  <si>
    <t>Ending Cash Balance</t>
  </si>
  <si>
    <t>Department 4</t>
  </si>
  <si>
    <t>Taxable Income</t>
  </si>
  <si>
    <t>Proof: A = L+E</t>
  </si>
  <si>
    <t>Total Cost of Sales</t>
  </si>
  <si>
    <t>Other Income / Expenses</t>
  </si>
  <si>
    <t>Tax Liability</t>
  </si>
  <si>
    <t>% Margin</t>
  </si>
  <si>
    <t>Department 5 (G&amp;A Acct)</t>
  </si>
  <si>
    <t>% Operating Margin</t>
  </si>
  <si>
    <t>Proof</t>
  </si>
  <si>
    <t>Profit Margin</t>
  </si>
  <si>
    <t>Computer Equip.</t>
  </si>
  <si>
    <t>$ Gross Margin</t>
  </si>
  <si>
    <t>$ Operating Income</t>
  </si>
  <si>
    <t>$ Net Income</t>
  </si>
  <si>
    <t>% Profit Margin</t>
  </si>
  <si>
    <t>Current Month</t>
  </si>
  <si>
    <t>+1 Month</t>
  </si>
  <si>
    <t>+3 Months</t>
  </si>
  <si>
    <t>+2 Months</t>
  </si>
  <si>
    <t>AP Balance</t>
  </si>
  <si>
    <t>AP Payments</t>
  </si>
  <si>
    <t>AP Additions</t>
  </si>
  <si>
    <t>Beginning Balance</t>
  </si>
  <si>
    <t>Additions</t>
  </si>
  <si>
    <t>Payments</t>
  </si>
  <si>
    <t>Ending Balance</t>
  </si>
  <si>
    <t>Outside Services Vendors Payment Terms</t>
  </si>
  <si>
    <t>P&amp;L</t>
  </si>
  <si>
    <t>Long Term Liabilities</t>
  </si>
  <si>
    <t>Other Long Term Assets</t>
  </si>
  <si>
    <t>Cash Flow</t>
  </si>
  <si>
    <t>EBITDA</t>
  </si>
  <si>
    <t>Collections</t>
  </si>
  <si>
    <t>Net Accounts Receivable</t>
  </si>
  <si>
    <t>Bookings</t>
  </si>
  <si>
    <t>Change</t>
  </si>
  <si>
    <t>Balance</t>
  </si>
  <si>
    <t>Total Collections</t>
  </si>
  <si>
    <t>Proofs</t>
  </si>
  <si>
    <t>Balance Sheet: A=L+E</t>
  </si>
  <si>
    <t>Cash Balance</t>
  </si>
  <si>
    <t>Changes in Cash</t>
  </si>
  <si>
    <t>Financing Activities</t>
  </si>
  <si>
    <t>Total Change in Cash</t>
  </si>
  <si>
    <t>Balance Sheet (A=L+E)</t>
  </si>
  <si>
    <t>Other Short Term Assets</t>
  </si>
  <si>
    <t>AP By Dept</t>
  </si>
  <si>
    <t>AR / AP Days</t>
  </si>
  <si>
    <t>Total Other Income</t>
  </si>
  <si>
    <t>Total Other Expenses</t>
  </si>
  <si>
    <t>Other Administrative Expenses</t>
  </si>
  <si>
    <t>Net Income / (Loss)</t>
  </si>
  <si>
    <t>Other Operating Activities</t>
  </si>
  <si>
    <t>Total Operating Activities</t>
  </si>
  <si>
    <t>Description</t>
  </si>
  <si>
    <t>Type</t>
  </si>
  <si>
    <t>Dept</t>
  </si>
  <si>
    <t>Cost $</t>
  </si>
  <si>
    <t>Implemt</t>
  </si>
  <si>
    <t>Asset</t>
  </si>
  <si>
    <t>Date</t>
  </si>
  <si>
    <t>Life</t>
  </si>
  <si>
    <t>Cap Ex</t>
  </si>
  <si>
    <t>NBV</t>
  </si>
  <si>
    <t>Network Equipment</t>
  </si>
  <si>
    <t>Software</t>
  </si>
  <si>
    <t>TOTAL SALARIES</t>
  </si>
  <si>
    <t>Dept #</t>
  </si>
  <si>
    <t>TOTALS BY DEPT</t>
  </si>
  <si>
    <t>Check</t>
  </si>
  <si>
    <t>Last Name</t>
  </si>
  <si>
    <t>First Name</t>
  </si>
  <si>
    <t>Salary US$</t>
  </si>
  <si>
    <t>Start</t>
  </si>
  <si>
    <t>Bonus</t>
  </si>
  <si>
    <t>TOTAL HEADCOUNT</t>
  </si>
  <si>
    <t>HEADCOUNT BY DEPT</t>
  </si>
  <si>
    <t>New Hire</t>
  </si>
  <si>
    <t>-</t>
  </si>
  <si>
    <t>Department</t>
  </si>
  <si>
    <t>CAPITAL EXPENDITURES</t>
  </si>
  <si>
    <t>HEADCOUNT / SALARIES / BONUSES</t>
  </si>
  <si>
    <t>Consulting</t>
  </si>
  <si>
    <t>Category</t>
  </si>
  <si>
    <t>Outside Services by Category &amp; Department</t>
  </si>
  <si>
    <t>Outside Svc</t>
  </si>
  <si>
    <t>TOTALS BY TYPE</t>
  </si>
  <si>
    <t>Operations</t>
  </si>
  <si>
    <t>Profit and Loss</t>
  </si>
  <si>
    <t>Seed</t>
  </si>
  <si>
    <t>Accrued Expense</t>
  </si>
  <si>
    <t>Headcount Change BY DEPT</t>
  </si>
  <si>
    <t>Total CAPITAL Expenditures</t>
  </si>
  <si>
    <t>General &amp; Administrative</t>
  </si>
  <si>
    <t>Actuals</t>
  </si>
  <si>
    <t>Actual</t>
  </si>
  <si>
    <t>Facilities and Admin</t>
  </si>
  <si>
    <t>Region</t>
  </si>
  <si>
    <t>Regions</t>
  </si>
  <si>
    <t>Region 1</t>
  </si>
  <si>
    <t>Region 2</t>
  </si>
  <si>
    <t>Region 3</t>
  </si>
  <si>
    <t>Inventory</t>
  </si>
  <si>
    <t>Manufacturing Equipment</t>
  </si>
  <si>
    <t>Research &amp; Development</t>
  </si>
  <si>
    <t>Sales &amp; Marketing</t>
  </si>
  <si>
    <t>Revenue Recognition</t>
  </si>
  <si>
    <t>Factor</t>
  </si>
  <si>
    <t>Business Development</t>
  </si>
  <si>
    <t>ASSETS</t>
  </si>
  <si>
    <t xml:space="preserve">   Current Assets</t>
  </si>
  <si>
    <t xml:space="preserve">      Bank Accounts</t>
  </si>
  <si>
    <t xml:space="preserve">         10000 Bank Accounts</t>
  </si>
  <si>
    <t xml:space="preserve">            10100 FRB Checking</t>
  </si>
  <si>
    <t xml:space="preserve">         Total 10000 Bank Accounts</t>
  </si>
  <si>
    <t xml:space="preserve">      Total Bank Accounts</t>
  </si>
  <si>
    <t xml:space="preserve">   Total Current Assets</t>
  </si>
  <si>
    <t>TOTAL ASSETS</t>
  </si>
  <si>
    <t>LIABILITIES AND EQUITY</t>
  </si>
  <si>
    <t xml:space="preserve">   Liabilities</t>
  </si>
  <si>
    <t xml:space="preserve">      Current Liabilities</t>
  </si>
  <si>
    <t xml:space="preserve">         Accounts Payable</t>
  </si>
  <si>
    <t xml:space="preserve">            20100 Accounts Payable (A/P)</t>
  </si>
  <si>
    <t xml:space="preserve">         Total Accounts Payable</t>
  </si>
  <si>
    <t xml:space="preserve">         Other Current Liabilities</t>
  </si>
  <si>
    <t xml:space="preserve">            22000 Accruals</t>
  </si>
  <si>
    <t xml:space="preserve">               22400 Accrued Other</t>
  </si>
  <si>
    <t xml:space="preserve">            Total 22000 Accruals</t>
  </si>
  <si>
    <t xml:space="preserve">            24000 Loan Payable ST</t>
  </si>
  <si>
    <t xml:space="preserve">         Total Other Current Liabilities</t>
  </si>
  <si>
    <t xml:space="preserve">      Total Current Liabilities</t>
  </si>
  <si>
    <t xml:space="preserve">      Long-Term Liabilities</t>
  </si>
  <si>
    <t xml:space="preserve">         28000 Early Exercise Liability LT</t>
  </si>
  <si>
    <t xml:space="preserve">      Total Long-Term Liabilities</t>
  </si>
  <si>
    <t xml:space="preserve">   Total Liabilities</t>
  </si>
  <si>
    <t xml:space="preserve">   Equity</t>
  </si>
  <si>
    <t xml:space="preserve">      36000 Retained Earnings</t>
  </si>
  <si>
    <t xml:space="preserve">      Net Income</t>
  </si>
  <si>
    <t xml:space="preserve">   Total Equity</t>
  </si>
  <si>
    <t>TOTAL LIABILITIES AND EQUITY</t>
  </si>
  <si>
    <t>Income</t>
  </si>
  <si>
    <t>Total Income</t>
  </si>
  <si>
    <t>Gross Profit</t>
  </si>
  <si>
    <t>Expenses</t>
  </si>
  <si>
    <t xml:space="preserve">   61000 Personnel Expenses</t>
  </si>
  <si>
    <t xml:space="preserve">      61800 Consultants/Contractors/Temps</t>
  </si>
  <si>
    <t xml:space="preserve">         61820 Consultants &amp; Contractors</t>
  </si>
  <si>
    <t xml:space="preserve">      Total 61800 Consultants/Contractors/Temps</t>
  </si>
  <si>
    <t xml:space="preserve">   Total 61000 Personnel Expenses</t>
  </si>
  <si>
    <t xml:space="preserve">   62000 Legal &amp; Professional Services</t>
  </si>
  <si>
    <t xml:space="preserve">      62520 Legal - Corporate</t>
  </si>
  <si>
    <t xml:space="preserve">      62530 Legal _ Licensing</t>
  </si>
  <si>
    <t xml:space="preserve">      62550 Accounting &amp; Tax</t>
  </si>
  <si>
    <t xml:space="preserve">      62560 General Administration</t>
  </si>
  <si>
    <t xml:space="preserve">   Total 62000 Legal &amp; Professional Services</t>
  </si>
  <si>
    <t xml:space="preserve">   63000 Travel</t>
  </si>
  <si>
    <t xml:space="preserve">      63005 Airfare</t>
  </si>
  <si>
    <t xml:space="preserve">      63015 Lodging</t>
  </si>
  <si>
    <t xml:space="preserve">      63020 Meals &amp; Entertainment</t>
  </si>
  <si>
    <t xml:space="preserve">   Total 63000 Travel</t>
  </si>
  <si>
    <t xml:space="preserve">   67000 G&amp;A/Office Expense</t>
  </si>
  <si>
    <t xml:space="preserve">      67020 Office Supplies &amp; Software</t>
  </si>
  <si>
    <t xml:space="preserve">      67040 Bank Charges &amp; Fees</t>
  </si>
  <si>
    <t xml:space="preserve">      67080 Dues &amp; subscriptions</t>
  </si>
  <si>
    <t xml:space="preserve">   Total 67000 G&amp;A/Office Expense</t>
  </si>
  <si>
    <t>Total Expenses</t>
  </si>
  <si>
    <t>Net Operating Income</t>
  </si>
  <si>
    <t>OPERATING ACTIVITIES</t>
  </si>
  <si>
    <t xml:space="preserve">   Net Income</t>
  </si>
  <si>
    <t xml:space="preserve">   Adjustments to reconcile Net Income to Net Cash provided by operations:</t>
  </si>
  <si>
    <t xml:space="preserve">      20100 Accounts Payable (A/P)</t>
  </si>
  <si>
    <t xml:space="preserve">      22000 Accruals:22400 Accrued Other</t>
  </si>
  <si>
    <t xml:space="preserve">      24000 Loan Payable ST</t>
  </si>
  <si>
    <t xml:space="preserve">   Total Adjustments to reconcile Net Income to Net Cash provided by operations:</t>
  </si>
  <si>
    <t>Net cash provided by operating activities</t>
  </si>
  <si>
    <t>FINANCING ACTIVITIES</t>
  </si>
  <si>
    <t xml:space="preserve">   28000 Early Exercise Liability LT</t>
  </si>
  <si>
    <t>Net cash provided by financing activities</t>
  </si>
  <si>
    <t>Net cash increase for period</t>
  </si>
  <si>
    <t>Actl</t>
  </si>
  <si>
    <t>Monthly Cash Burn</t>
  </si>
  <si>
    <t>Average Monthly Cash Burn by Year</t>
  </si>
  <si>
    <t xml:space="preserve">         Bill.com Money Out Clearing</t>
  </si>
  <si>
    <t xml:space="preserve">   Fixed Assets</t>
  </si>
  <si>
    <t xml:space="preserve">      15100 Fixed Asset Computers</t>
  </si>
  <si>
    <t xml:space="preserve">      15200 Accumulated Depreciation Computers</t>
  </si>
  <si>
    <t xml:space="preserve">   Total Fixed Assets</t>
  </si>
  <si>
    <t xml:space="preserve">            23500 Other Payable</t>
  </si>
  <si>
    <t xml:space="preserve">      61100 Payroll Expenses</t>
  </si>
  <si>
    <t xml:space="preserve">         61120 Salaries &amp; Wages</t>
  </si>
  <si>
    <t xml:space="preserve">      Total 61100 Payroll Expenses</t>
  </si>
  <si>
    <t xml:space="preserve">      61300 Benefits</t>
  </si>
  <si>
    <t xml:space="preserve">         61360 Payroll Taxes - Company</t>
  </si>
  <si>
    <t xml:space="preserve">      Total 61300 Benefits</t>
  </si>
  <si>
    <t xml:space="preserve">   66000 Equipment, SaaS &amp; Software</t>
  </si>
  <si>
    <t xml:space="preserve">      66250 SaaS Applications</t>
  </si>
  <si>
    <t xml:space="preserve">      66350 Depreciation - Equipment &amp; Software</t>
  </si>
  <si>
    <t xml:space="preserve">   Total 66000 Equipment, SaaS &amp; Software</t>
  </si>
  <si>
    <t xml:space="preserve">      23500 Other Payable</t>
  </si>
  <si>
    <t>INVESTING ACTIVITIES</t>
  </si>
  <si>
    <t xml:space="preserve">   15100 Fixed Asset Computers</t>
  </si>
  <si>
    <t>Net cash provided by investing activities</t>
  </si>
  <si>
    <t>Faction V Inc</t>
  </si>
  <si>
    <t>Fixed assets</t>
  </si>
  <si>
    <t>15100 Computer Equipment &amp; 1502 Furniture Equipment</t>
  </si>
  <si>
    <t>15100 Computers &amp; Equipment</t>
  </si>
  <si>
    <t>Name</t>
  </si>
  <si>
    <t>Amount</t>
  </si>
  <si>
    <t>Estimated useful life (months)</t>
  </si>
  <si>
    <t>Monthly Depreciation</t>
  </si>
  <si>
    <t xml:space="preserve">Dr </t>
  </si>
  <si>
    <t>Cr</t>
  </si>
  <si>
    <t>A/D</t>
  </si>
  <si>
    <t>Total for Computers &amp; Equipment</t>
  </si>
  <si>
    <t>Per GL</t>
  </si>
  <si>
    <t xml:space="preserve">      67060 Insurance</t>
  </si>
  <si>
    <t xml:space="preserve">      Other Current Assets</t>
  </si>
  <si>
    <t xml:space="preserve">         12000 Prepaid Expenses</t>
  </si>
  <si>
    <t xml:space="preserve">            12100 Prepaid AP</t>
  </si>
  <si>
    <t xml:space="preserve">         Total 12000 Prepaid Expenses</t>
  </si>
  <si>
    <t xml:space="preserve">         13000 Other Current Assets</t>
  </si>
  <si>
    <t xml:space="preserve">            13200 Other Receivables</t>
  </si>
  <si>
    <t xml:space="preserve">         Total 13000 Other Current Assets</t>
  </si>
  <si>
    <t xml:space="preserve">      Total Other Current Assets</t>
  </si>
  <si>
    <t xml:space="preserve">         Credit Cards</t>
  </si>
  <si>
    <t xml:space="preserve">            21000 Brex</t>
  </si>
  <si>
    <t xml:space="preserve">         Total Credit Cards</t>
  </si>
  <si>
    <t xml:space="preserve">               22150 Accrued PTO</t>
  </si>
  <si>
    <t xml:space="preserve">            24100 Payroll Liabilities</t>
  </si>
  <si>
    <t xml:space="preserve">      31000 Common Stock</t>
  </si>
  <si>
    <t xml:space="preserve">      32000 Series Seed Preferred</t>
  </si>
  <si>
    <t xml:space="preserve">         32100 Series Seed Preferred Financing Cost</t>
  </si>
  <si>
    <t xml:space="preserve">      Total 32000 Series Seed Preferred</t>
  </si>
  <si>
    <t xml:space="preserve">         61150 PTO Expenses</t>
  </si>
  <si>
    <t xml:space="preserve">         61290 Payroll Processing Fees</t>
  </si>
  <si>
    <t xml:space="preserve">         61320 Employee Health Insurance</t>
  </si>
  <si>
    <t xml:space="preserve">         61350 Worker's Comp Insurance</t>
  </si>
  <si>
    <t xml:space="preserve">      63010 Ground Transportation and Parking</t>
  </si>
  <si>
    <t xml:space="preserve">      66351 Software Subscription</t>
  </si>
  <si>
    <t xml:space="preserve">   90000 Other Income</t>
  </si>
  <si>
    <t xml:space="preserve">   82000 Interest Paid</t>
  </si>
  <si>
    <t>Net Other Income</t>
  </si>
  <si>
    <t xml:space="preserve">      12000 Prepaid Expenses</t>
  </si>
  <si>
    <t xml:space="preserve">      12000 Prepaid Expenses:12100 Prepaid AP</t>
  </si>
  <si>
    <t xml:space="preserve">      13000 Other Current Assets:13200 Other Receivables</t>
  </si>
  <si>
    <t xml:space="preserve">      21000 Brex</t>
  </si>
  <si>
    <t xml:space="preserve">      22000 Accruals:22150 Accrued PTO</t>
  </si>
  <si>
    <t xml:space="preserve">      24100 Payroll Liabilities</t>
  </si>
  <si>
    <t xml:space="preserve">   31000 Common Stock</t>
  </si>
  <si>
    <t xml:space="preserve">   32000 Series Seed Preferred</t>
  </si>
  <si>
    <t xml:space="preserve">   32000 Series Seed Preferred:32100 Series Seed Preferred Financing Cost</t>
  </si>
  <si>
    <t xml:space="preserve">      Accounts Receivable</t>
  </si>
  <si>
    <t xml:space="preserve">         11000 Accounts Receivable (A/R)</t>
  </si>
  <si>
    <t xml:space="preserve">      Total Accounts Receivable</t>
  </si>
  <si>
    <t xml:space="preserve">      15300 Fixed Asset Other Equipments</t>
  </si>
  <si>
    <t xml:space="preserve">      15400 Accumulated Depreciation Other Equipments</t>
  </si>
  <si>
    <t xml:space="preserve">            23000 Deferred Revenue ST</t>
  </si>
  <si>
    <t xml:space="preserve">   41000 Services</t>
  </si>
  <si>
    <t>Cost of Goods Sold</t>
  </si>
  <si>
    <t xml:space="preserve">   50000 Cost of Goods Sold</t>
  </si>
  <si>
    <t xml:space="preserve">      62545 Legal - Trademarks</t>
  </si>
  <si>
    <t xml:space="preserve">      63025 Travel - Other</t>
  </si>
  <si>
    <t xml:space="preserve">   64000 Advertising &amp; Marketing</t>
  </si>
  <si>
    <t xml:space="preserve">      64200 Advertising</t>
  </si>
  <si>
    <t xml:space="preserve">   Total 64000 Advertising &amp; Marketing</t>
  </si>
  <si>
    <t xml:space="preserve">   65000 Facilities</t>
  </si>
  <si>
    <t xml:space="preserve">      65025 Phone &amp; Internet</t>
  </si>
  <si>
    <t xml:space="preserve">      65030 Rent &amp; Lease</t>
  </si>
  <si>
    <t xml:space="preserve">      65100 Repairs &amp; Maintenance</t>
  </si>
  <si>
    <t xml:space="preserve">      65150 Utilities</t>
  </si>
  <si>
    <t xml:space="preserve">   Total 65000 Facilities</t>
  </si>
  <si>
    <t xml:space="preserve">      67050 Contributions</t>
  </si>
  <si>
    <t xml:space="preserve">      67220 Other Business Expenses</t>
  </si>
  <si>
    <t xml:space="preserve">      67225 Sponsorship</t>
  </si>
  <si>
    <t xml:space="preserve">      67230 Telephone &amp; Internet</t>
  </si>
  <si>
    <t>Delta</t>
  </si>
  <si>
    <t>15300 Other Equipments</t>
  </si>
  <si>
    <t xml:space="preserve">      11000 Accounts Receivable (A/R)</t>
  </si>
  <si>
    <t xml:space="preserve">      23000 Deferred Revenue ST</t>
  </si>
  <si>
    <t xml:space="preserve">   15300 Fixed Asset Other Equipments</t>
  </si>
  <si>
    <t>Details</t>
  </si>
  <si>
    <t>Prepaid Expenses &amp; Other</t>
  </si>
  <si>
    <t>Total Bookings</t>
  </si>
  <si>
    <t>(Assume 12-month contract)</t>
  </si>
  <si>
    <t>Gross Margin %</t>
  </si>
  <si>
    <t>Labor &amp; Outside Services</t>
  </si>
  <si>
    <t>Total Other OPEX</t>
  </si>
  <si>
    <t>OUTSIDE SERVICES &amp; OTHER EXPENSES</t>
  </si>
  <si>
    <t>Deprec</t>
  </si>
  <si>
    <t>Other Income &amp; Expenses</t>
  </si>
  <si>
    <t>Other Exps</t>
  </si>
  <si>
    <t>PURCHASES</t>
  </si>
  <si>
    <t>Total Capital Purchases</t>
  </si>
  <si>
    <t>Total Existing Capital</t>
  </si>
  <si>
    <t>NEW HIRES</t>
  </si>
  <si>
    <t>Total Capital for New Hires</t>
  </si>
  <si>
    <t>Debt &amp; Loans</t>
  </si>
  <si>
    <t>Output tabs are Blue</t>
  </si>
  <si>
    <t>Data entry and calculation tabs are yellow</t>
  </si>
  <si>
    <t>Input cells are blue text on light blue background</t>
  </si>
  <si>
    <t>Red tabs should not be changed except for updating actuals</t>
  </si>
  <si>
    <t xml:space="preserve">      62540 Legal - Patents</t>
  </si>
  <si>
    <t xml:space="preserve">   Intangible Assets:15500 Intellectual Property</t>
  </si>
  <si>
    <t xml:space="preserve">      Intangible Assets</t>
  </si>
  <si>
    <t xml:space="preserve">         15500 Intellectual Property</t>
  </si>
  <si>
    <t xml:space="preserve">      Total Intangible Assets</t>
  </si>
  <si>
    <t>Forecast</t>
  </si>
  <si>
    <t>OPEX</t>
  </si>
  <si>
    <t>Total OPEX</t>
  </si>
  <si>
    <t xml:space="preserve">      64150 Market Research</t>
  </si>
  <si>
    <t xml:space="preserve">      64400 Trade Shows/Marketing Events</t>
  </si>
  <si>
    <t xml:space="preserve">      67100 Permits, License &amp; Fees</t>
  </si>
  <si>
    <t xml:space="preserve">      67180 Postage &amp; Shipping</t>
  </si>
  <si>
    <t>End Date 
(if applic)</t>
  </si>
  <si>
    <t>Annual Bonus %</t>
  </si>
  <si>
    <t>Annual Incrs %</t>
  </si>
  <si>
    <t>StartUp Inc.</t>
  </si>
  <si>
    <t>Accounts Payable - Outside Services</t>
  </si>
  <si>
    <t>Balance Sheet (to CalcEngine)</t>
  </si>
  <si>
    <t>EXISTING CAPEX</t>
  </si>
  <si>
    <t>Mapping</t>
  </si>
  <si>
    <t>Mapping Dept</t>
  </si>
  <si>
    <t>Mapping Acct</t>
  </si>
  <si>
    <t>Below the line income</t>
  </si>
  <si>
    <t>Below the line costs</t>
  </si>
  <si>
    <t>Prepaid Expenses &amp; Other Current Assets</t>
  </si>
  <si>
    <t>General Expenses</t>
  </si>
  <si>
    <t>Notes</t>
  </si>
  <si>
    <t>Cash Collections</t>
  </si>
  <si>
    <t>See 'Headcount' tab for details. 2% annual merit increase.</t>
  </si>
  <si>
    <t>Bonuses</t>
  </si>
  <si>
    <t>See 'Headcount' tab for details.</t>
  </si>
  <si>
    <t>Software Subscriptions &amp; Licenses</t>
  </si>
  <si>
    <t>Capital Expenditures</t>
  </si>
  <si>
    <t>$2k for each new hire for computer equipment.</t>
  </si>
  <si>
    <t>Model Instructions</t>
  </si>
  <si>
    <t>Receipts</t>
  </si>
  <si>
    <t>Financing through Equity</t>
  </si>
  <si>
    <t>Financing through Debt</t>
  </si>
  <si>
    <t>Interest Revenue</t>
  </si>
  <si>
    <t>Total Receipts</t>
  </si>
  <si>
    <t>Disbursements</t>
  </si>
  <si>
    <t>Cost of Sales Marginal Expenses</t>
  </si>
  <si>
    <t xml:space="preserve">Taxes </t>
  </si>
  <si>
    <t>Fixed Asset Purchases</t>
  </si>
  <si>
    <t>Debt Repayments</t>
  </si>
  <si>
    <t>Accounts Payable Timing Adjustments</t>
  </si>
  <si>
    <t>Total Disbursements</t>
  </si>
  <si>
    <t>Change in Cash</t>
  </si>
  <si>
    <t>Cash Flow 1</t>
  </si>
  <si>
    <t>Cash Flow 2</t>
  </si>
  <si>
    <t>Rent &amp; Facilities</t>
  </si>
  <si>
    <t>Cash Receipts &amp; Disbursements</t>
  </si>
  <si>
    <t>Interest Earned</t>
  </si>
  <si>
    <t>Runway (# Months)</t>
  </si>
  <si>
    <t>8.65% of employee salaries.</t>
  </si>
  <si>
    <t>Monthly Gross Cash Burn</t>
  </si>
  <si>
    <t>Ending Cash</t>
  </si>
  <si>
    <t>Cash Burn</t>
  </si>
  <si>
    <t>Financings</t>
  </si>
  <si>
    <t>Taxes</t>
  </si>
  <si>
    <t>G&amp;A</t>
  </si>
  <si>
    <t>Engineering &amp; Product</t>
  </si>
  <si>
    <t>Fcst</t>
  </si>
  <si>
    <t>Act</t>
  </si>
  <si>
    <t>Net Inc Check</t>
  </si>
  <si>
    <t>Cash Chk</t>
  </si>
  <si>
    <t>Hdct Check</t>
  </si>
  <si>
    <t>Headcount by department (keep as is)</t>
  </si>
  <si>
    <t>Need to have partial salaries</t>
  </si>
  <si>
    <t>Bonus should be accrued each month, but assumed to be paid in January</t>
  </si>
  <si>
    <t>Add categories for Advertising &amp; Trade shows, but not PR</t>
  </si>
  <si>
    <t>Add back expenses by headcount for travel, subscriptions, &amp; supplies &amp; find a way to be able to overwrite this</t>
  </si>
  <si>
    <t>Check for bugs in category column</t>
  </si>
  <si>
    <t>Last Completed Year</t>
  </si>
  <si>
    <t>CASH DISTRIBUTIONS</t>
  </si>
  <si>
    <t>Advertising</t>
  </si>
  <si>
    <t>Trade Shows</t>
  </si>
  <si>
    <t>Expense 1 - In addition to the per person expenses</t>
  </si>
  <si>
    <t>Expense 2 - In addition to the per person expenses</t>
  </si>
  <si>
    <t>Expense 3 - In addition to the per person expenses</t>
  </si>
  <si>
    <t>Expense 4 - In addition to the per person expenses</t>
  </si>
  <si>
    <t>Expense 5 - In addition to the per person expenses</t>
  </si>
  <si>
    <t>Expense 6 - In addition to the per person expenses</t>
  </si>
  <si>
    <t>Expense 7 - In addition to the per person expenses</t>
  </si>
  <si>
    <t>Expense 8 - In addition to the per person expenses</t>
  </si>
  <si>
    <t>Expense 9 - In addition to the per person expenses</t>
  </si>
  <si>
    <t>Expense 10 - In addition to the per person expenses</t>
  </si>
  <si>
    <t>Expense 11 - In addition to the per person expenses</t>
  </si>
  <si>
    <t>Expense 12 - In addition to the per person expenses</t>
  </si>
  <si>
    <t>Repayment Date</t>
  </si>
  <si>
    <t>Expense 13 - In addition to the per person expenses</t>
  </si>
  <si>
    <t>Expense 14 - In addition to the per person expenses</t>
  </si>
  <si>
    <t>Expense 15 - In addition to the per person expenses</t>
  </si>
  <si>
    <t>Expense 16 - In addition to the per person expenses</t>
  </si>
  <si>
    <t>Expense 17 - In addition to the per person expenses</t>
  </si>
  <si>
    <t>Expense 18 - In addition to the per person expenses</t>
  </si>
  <si>
    <t>Expense 19 - In addition to the per person expenses</t>
  </si>
  <si>
    <t>Expense 20 - In addition to the per person expenses</t>
  </si>
  <si>
    <t>Expense 21 - In addition to the per person expenses</t>
  </si>
  <si>
    <t>Expense 22 - In addition to the per person expenses</t>
  </si>
  <si>
    <t>Expense 23 - In addition to the per person expenses</t>
  </si>
  <si>
    <t>Expense 24 - In addition to the per person expenses</t>
  </si>
  <si>
    <t>Expense 25 - In addition to the per person expenses</t>
  </si>
  <si>
    <t>Expense 26 - In addition to the per person expenses</t>
  </si>
  <si>
    <t>Expense 27 - In addition to the per person expenses</t>
  </si>
  <si>
    <t>Expense 28 - In addition to the per person expenses</t>
  </si>
  <si>
    <t>Expense 29 - In addition to the per person expenses</t>
  </si>
  <si>
    <t>Expense 30 - In addition to the per person expenses</t>
  </si>
  <si>
    <t>Expense 31 - In addition to the per person expenses</t>
  </si>
  <si>
    <t>Expense 32 - In addition to the per person expenses</t>
  </si>
  <si>
    <t>Expense 33 - In addition to the per person expenses</t>
  </si>
  <si>
    <t>Expense 34 - In addition to the per person expenses</t>
  </si>
  <si>
    <t>Expense 35 - In addition to the per person expenses</t>
  </si>
  <si>
    <t>Expense 36 - In addition to the per person expenses</t>
  </si>
  <si>
    <t>Loan Date</t>
  </si>
  <si>
    <t>Tab</t>
  </si>
  <si>
    <t>Fixed?</t>
  </si>
  <si>
    <t>ü</t>
  </si>
  <si>
    <t>Outside Services &amp; Other</t>
  </si>
  <si>
    <t>Capex</t>
  </si>
  <si>
    <t>CalcEngine</t>
  </si>
  <si>
    <t>Link annual increases to Setup</t>
  </si>
  <si>
    <t>Check font on bonus % &amp; annual increase %</t>
  </si>
  <si>
    <t>Recruiting Fees by new hire with Y/N option &amp; % &amp; 60-day AP</t>
  </si>
  <si>
    <t>Remove 2022 Capex</t>
  </si>
  <si>
    <t>Link all months to Setup tab</t>
  </si>
  <si>
    <t>All</t>
  </si>
  <si>
    <t>Link Asset Life to Setup tab</t>
  </si>
  <si>
    <t>Add Budget vs Actual tab</t>
  </si>
  <si>
    <t>Add SAFEs to Equity section</t>
  </si>
  <si>
    <t>COGS should include Hosting, Customer Support, CC Fees, &amp; Allocation % from other departments</t>
  </si>
  <si>
    <t>SAFE</t>
  </si>
  <si>
    <t>Training Narrative</t>
  </si>
  <si>
    <t>Revenue &amp; COGS</t>
  </si>
  <si>
    <t>Per Person Expenses Per Month</t>
  </si>
  <si>
    <r>
      <rPr>
        <sz val="8"/>
        <color theme="1"/>
        <rFont val="Wingdings"/>
        <charset val="2"/>
      </rPr>
      <t></t>
    </r>
    <r>
      <rPr>
        <sz val="8"/>
        <color theme="1"/>
        <rFont val="arial"/>
        <family val="2"/>
      </rPr>
      <t xml:space="preserve"> Do not add rows</t>
    </r>
    <r>
      <rPr>
        <sz val="8"/>
        <color theme="1"/>
        <rFont val="arial"/>
        <family val="2"/>
        <charset val="2"/>
      </rPr>
      <t xml:space="preserve"> on this tab.</t>
    </r>
  </si>
  <si>
    <r>
      <rPr>
        <sz val="8"/>
        <color theme="1"/>
        <rFont val="Wingdings"/>
        <charset val="2"/>
      </rPr>
      <t></t>
    </r>
    <r>
      <rPr>
        <sz val="8"/>
        <color theme="1"/>
        <rFont val="arial"/>
        <family val="2"/>
      </rPr>
      <t xml:space="preserve"> All of the data entered will flow through the model</t>
    </r>
    <r>
      <rPr>
        <sz val="8"/>
        <color theme="1"/>
        <rFont val="arial"/>
        <family val="2"/>
        <charset val="2"/>
      </rPr>
      <t xml:space="preserve"> &amp; will be included in the financial summary tabs.</t>
    </r>
  </si>
  <si>
    <r>
      <rPr>
        <sz val="8"/>
        <color theme="1"/>
        <rFont val="Wingdings"/>
        <charset val="2"/>
      </rPr>
      <t></t>
    </r>
    <r>
      <rPr>
        <sz val="9.6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Enter data in blue cells</t>
    </r>
    <r>
      <rPr>
        <sz val="8"/>
        <color theme="1"/>
        <rFont val="arial"/>
        <family val="2"/>
        <charset val="2"/>
      </rPr>
      <t xml:space="preserve"> - not every cell needs to be filled out, blanks are fine.</t>
    </r>
  </si>
  <si>
    <r>
      <rPr>
        <sz val="8"/>
        <color theme="1"/>
        <rFont val="Wingdings"/>
        <charset val="2"/>
      </rPr>
      <t></t>
    </r>
    <r>
      <rPr>
        <sz val="8"/>
        <color theme="1"/>
        <rFont val="arial"/>
        <family val="2"/>
      </rPr>
      <t xml:space="preserve"> If applicable, </t>
    </r>
    <r>
      <rPr>
        <sz val="8"/>
        <color theme="1"/>
        <rFont val="arial"/>
        <family val="2"/>
        <charset val="2"/>
      </rPr>
      <t>enter the headcount by department at the end of the previous year in cells L44:L49. Several formulas link to increases in headcount, so this section needs to include current headcount.</t>
    </r>
  </si>
  <si>
    <r>
      <rPr>
        <sz val="8"/>
        <color theme="1"/>
        <rFont val="Wingdings"/>
        <charset val="2"/>
      </rPr>
      <t></t>
    </r>
    <r>
      <rPr>
        <sz val="8"/>
        <color theme="1"/>
        <rFont val="arial"/>
        <family val="2"/>
      </rPr>
      <t xml:space="preserve"> If you add rows in the blue data entry section</t>
    </r>
    <r>
      <rPr>
        <sz val="8"/>
        <color theme="1"/>
        <rFont val="arial"/>
        <family val="2"/>
        <charset val="2"/>
      </rPr>
      <t>, make sure to copy the formulas from the other rows in columns M through EM.</t>
    </r>
  </si>
  <si>
    <t>ORGANIC / SEO CHANNEL</t>
  </si>
  <si>
    <t>YEAR 1</t>
  </si>
  <si>
    <t>YEAR 2</t>
  </si>
  <si>
    <t>YEAR 3</t>
  </si>
  <si>
    <t>YEAR 4</t>
  </si>
  <si>
    <t>YEAR 5</t>
  </si>
  <si>
    <t># of Organic/SEO Website Visitors per year</t>
  </si>
  <si>
    <t># Avg per Month</t>
  </si>
  <si>
    <t>$ Total Revenue</t>
  </si>
  <si>
    <t>% of Click Throughs/SEO sign up for Trial</t>
  </si>
  <si>
    <t># Total Trials in Year from SEO</t>
  </si>
  <si>
    <t>%  Conversion SEO - from Trial to Subscription</t>
  </si>
  <si>
    <t># Total Subscribers</t>
  </si>
  <si>
    <t># Total New Subscribers in Year from SEO</t>
  </si>
  <si>
    <t>$ Cost per Trial - SEM</t>
  </si>
  <si>
    <t>$ Cost per Subscriber - SEM</t>
  </si>
  <si>
    <t>$ Annual Revenue per Subscriber</t>
  </si>
  <si>
    <t>SUBSCRIPTION PRICING &amp; CHURN</t>
  </si>
  <si>
    <t>DIRECT MARKETING / SEM CHANNEL</t>
  </si>
  <si>
    <t>% Click Through Rate (Impression to Wesbsite)</t>
  </si>
  <si>
    <t># of Click Throughs/SEM Website Visits in Year</t>
  </si>
  <si>
    <t>% of Click Throughs/SEM sign up for Trial</t>
  </si>
  <si>
    <t># Total Trials in Year from SEM</t>
  </si>
  <si>
    <t>%  Conversion SEM - from Trial to Subscription</t>
  </si>
  <si>
    <t># Total New Subscribers in Year from SEM</t>
  </si>
  <si>
    <t># Impressions in Month</t>
  </si>
  <si>
    <t>% Click Through Rate</t>
  </si>
  <si>
    <t># Total Click Throughs (impressions to website)</t>
  </si>
  <si>
    <t>$ cost per Click Through</t>
  </si>
  <si>
    <t>$ Total Cost for Click Throughs in Month</t>
  </si>
  <si>
    <t>% of Click Throughs that convert to Trial</t>
  </si>
  <si>
    <t># of New Trials in Month</t>
  </si>
  <si>
    <t>% of Trials that convert to Subscription</t>
  </si>
  <si>
    <t># of New Subscriptions in Month</t>
  </si>
  <si>
    <t>% of Website Visits that convert to Trial</t>
  </si>
  <si>
    <t># Total Subscribers Churn in Month</t>
  </si>
  <si>
    <t># Total Ending Subscribers in Month</t>
  </si>
  <si>
    <t>Link to Headcount instead of Revenue &amp; COGS</t>
  </si>
  <si>
    <t>Adjust salaries for partial month end dates? No, keep as is because it captures severance &amp; PTO</t>
  </si>
  <si>
    <t>Check for existing Capex causing bugs</t>
  </si>
  <si>
    <t>Fee %</t>
  </si>
  <si>
    <t>Subscription</t>
  </si>
  <si>
    <t># of Website Visits in Month - SEO</t>
  </si>
  <si>
    <t>$ New Revenue in Month</t>
  </si>
  <si>
    <t xml:space="preserve">REVENUE SUMMARY </t>
  </si>
  <si>
    <t># Total New Subscribers in Month - SEM</t>
  </si>
  <si>
    <t># Total New Subscribers in Month -SEO</t>
  </si>
  <si>
    <t># Total New Subscribers in Month - SEM + SEO</t>
  </si>
  <si>
    <t>TOTAL SUBSCRIPTIONS &amp; REVENUE</t>
  </si>
  <si>
    <t>Tier 1</t>
  </si>
  <si>
    <t>Tier 2</t>
  </si>
  <si>
    <t>Tier 3</t>
  </si>
  <si>
    <t># of Months for Free Trial (0-6 months)</t>
  </si>
  <si>
    <t>Click-Through Costs</t>
  </si>
  <si>
    <t>$ Total Costs - SEM</t>
  </si>
  <si>
    <t>BALANCE</t>
  </si>
  <si>
    <t>ACCRUED LIABILITIES &amp; ACCOUNTS PAYABLE</t>
  </si>
  <si>
    <t>SaaS Inputs</t>
  </si>
  <si>
    <t>Add tab to track 3-tiered subscriptions &amp; KPIs</t>
  </si>
  <si>
    <t>Employee Expenses</t>
  </si>
  <si>
    <r>
      <rPr>
        <sz val="8"/>
        <color theme="1"/>
        <rFont val="Wingdings"/>
        <charset val="2"/>
      </rPr>
      <t></t>
    </r>
    <r>
      <rPr>
        <sz val="9.6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Enter data in blue cells</t>
    </r>
    <r>
      <rPr>
        <sz val="8"/>
        <color theme="1"/>
        <rFont val="arial"/>
        <family val="2"/>
        <charset val="2"/>
      </rPr>
      <t xml:space="preserve"> for up to 3 tiers of subscriptions &amp; add inputs for SEM &amp; SEO assumptions, conversion rates, &amp; churn.</t>
    </r>
  </si>
  <si>
    <r>
      <rPr>
        <sz val="8"/>
        <color theme="1"/>
        <rFont val="Wingdings"/>
        <charset val="2"/>
      </rPr>
      <t></t>
    </r>
    <r>
      <rPr>
        <sz val="8"/>
        <color theme="1"/>
        <rFont val="arial"/>
        <family val="2"/>
      </rPr>
      <t xml:space="preserve"> In rows 45</t>
    </r>
    <r>
      <rPr>
        <sz val="8"/>
        <color theme="1"/>
        <rFont val="arial"/>
        <family val="2"/>
        <charset val="2"/>
      </rPr>
      <t xml:space="preserve"> &amp; 63, add the number of months permitted for free trials</t>
    </r>
  </si>
  <si>
    <r>
      <rPr>
        <sz val="8"/>
        <color theme="1"/>
        <rFont val="Wingdings"/>
        <charset val="2"/>
      </rPr>
      <t></t>
    </r>
    <r>
      <rPr>
        <sz val="9.6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Enter data in blue cells</t>
    </r>
    <r>
      <rPr>
        <sz val="8"/>
        <color theme="1"/>
        <rFont val="arial"/>
        <family val="2"/>
        <charset val="2"/>
      </rPr>
      <t>.</t>
    </r>
  </si>
  <si>
    <r>
      <rPr>
        <sz val="8"/>
        <color theme="1"/>
        <rFont val="Wingdings"/>
        <charset val="2"/>
      </rPr>
      <t></t>
    </r>
    <r>
      <rPr>
        <sz val="9.6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Enter data in blue cells</t>
    </r>
    <r>
      <rPr>
        <sz val="8"/>
        <color theme="1"/>
        <rFont val="arial"/>
        <family val="2"/>
        <charset val="2"/>
      </rPr>
      <t xml:space="preserve"> for collections (if different from revenue) in rows 29-32.</t>
    </r>
  </si>
  <si>
    <r>
      <rPr>
        <sz val="8"/>
        <color theme="1"/>
        <rFont val="Wingdings"/>
        <charset val="2"/>
      </rPr>
      <t></t>
    </r>
    <r>
      <rPr>
        <sz val="8"/>
        <color theme="1"/>
        <rFont val="arial"/>
        <family val="2"/>
      </rPr>
      <t xml:space="preserve"> Additional subscriptions</t>
    </r>
    <r>
      <rPr>
        <sz val="8"/>
        <color theme="1"/>
        <rFont val="arial"/>
        <family val="2"/>
        <charset val="2"/>
      </rPr>
      <t xml:space="preserve"> can be added in the grouped rows.</t>
    </r>
  </si>
  <si>
    <r>
      <rPr>
        <sz val="8"/>
        <color theme="1"/>
        <rFont val="Wingdings"/>
        <charset val="2"/>
      </rPr>
      <t></t>
    </r>
    <r>
      <rPr>
        <sz val="8"/>
        <color theme="1"/>
        <rFont val="arial"/>
        <family val="2"/>
      </rPr>
      <t xml:space="preserve"> If you add rows in the blue data entry section</t>
    </r>
    <r>
      <rPr>
        <sz val="8"/>
        <color theme="1"/>
        <rFont val="arial"/>
        <family val="2"/>
        <charset val="2"/>
      </rPr>
      <t>, make sure to copy the formulas from the other rows in columns BO through BT.</t>
    </r>
  </si>
  <si>
    <t>Account</t>
  </si>
  <si>
    <t>Other Expenses by Account &amp; Department</t>
  </si>
  <si>
    <r>
      <rPr>
        <sz val="8"/>
        <color theme="1"/>
        <rFont val="Wingdings"/>
        <charset val="2"/>
      </rPr>
      <t></t>
    </r>
    <r>
      <rPr>
        <sz val="9.6"/>
        <color theme="1"/>
        <rFont val="arial"/>
        <family val="2"/>
      </rPr>
      <t xml:space="preserve"> </t>
    </r>
    <r>
      <rPr>
        <sz val="8"/>
        <color theme="1"/>
        <rFont val="arial"/>
        <family val="2"/>
        <charset val="2"/>
      </rPr>
      <t>In the Outside Services section in rows 6-20, select department &amp; category of outside service from drop-down menu. Manually add the amounts by month in columns G through BN.</t>
    </r>
  </si>
  <si>
    <r>
      <rPr>
        <sz val="8"/>
        <color theme="1"/>
        <rFont val="Wingdings"/>
        <charset val="2"/>
      </rPr>
      <t></t>
    </r>
    <r>
      <rPr>
        <sz val="9.6"/>
        <color theme="1"/>
        <rFont val="arial"/>
        <family val="2"/>
      </rPr>
      <t xml:space="preserve"> </t>
    </r>
    <r>
      <rPr>
        <sz val="8"/>
        <color theme="1"/>
        <rFont val="arial"/>
        <family val="2"/>
        <charset val="2"/>
      </rPr>
      <t>In the Other Expense section in rows 29-66, select department &amp; category of outside service from drop-down menu. Manually add the amounts by month in columns G through BN.</t>
    </r>
  </si>
  <si>
    <r>
      <rPr>
        <sz val="8"/>
        <color theme="1"/>
        <rFont val="Wingdings"/>
        <charset val="2"/>
      </rPr>
      <t></t>
    </r>
    <r>
      <rPr>
        <sz val="9.6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Only input data in yellow tabs</t>
    </r>
    <r>
      <rPr>
        <sz val="8"/>
        <color theme="1"/>
        <rFont val="arial"/>
        <family val="2"/>
        <charset val="2"/>
      </rPr>
      <t>.</t>
    </r>
  </si>
  <si>
    <r>
      <rPr>
        <sz val="8"/>
        <color theme="1"/>
        <rFont val="Wingdings"/>
        <charset val="2"/>
      </rPr>
      <t></t>
    </r>
    <r>
      <rPr>
        <sz val="9.6"/>
        <color theme="1"/>
        <rFont val="arial"/>
        <family val="2"/>
      </rPr>
      <t xml:space="preserve"> </t>
    </r>
    <r>
      <rPr>
        <sz val="8"/>
        <color theme="1"/>
        <rFont val="arial"/>
        <family val="2"/>
        <charset val="2"/>
      </rPr>
      <t>Only input data in the blue cells. Do not change the white cells.</t>
    </r>
  </si>
  <si>
    <r>
      <rPr>
        <sz val="8"/>
        <color theme="1"/>
        <rFont val="Wingdings"/>
        <charset val="2"/>
      </rPr>
      <t></t>
    </r>
    <r>
      <rPr>
        <sz val="8"/>
        <color theme="1"/>
        <rFont val="arial"/>
        <family val="2"/>
      </rPr>
      <t xml:space="preserve"> If you add rows in the blue data entry section</t>
    </r>
    <r>
      <rPr>
        <sz val="8"/>
        <color theme="1"/>
        <rFont val="arial"/>
        <family val="2"/>
        <charset val="2"/>
      </rPr>
      <t>, make sure to copy the formulas from the other rows in columns J through GX.</t>
    </r>
  </si>
  <si>
    <r>
      <rPr>
        <sz val="8"/>
        <color theme="1"/>
        <rFont val="Wingdings"/>
        <charset val="2"/>
      </rPr>
      <t></t>
    </r>
    <r>
      <rPr>
        <sz val="9.6"/>
        <color theme="1"/>
        <rFont val="arial"/>
        <family val="2"/>
      </rPr>
      <t xml:space="preserve"> </t>
    </r>
    <r>
      <rPr>
        <sz val="8"/>
        <color theme="1"/>
        <rFont val="arial"/>
        <family val="2"/>
        <charset val="2"/>
      </rPr>
      <t>In the Purchases section in rows 6-20, select type &amp; department of capital expenditures from drop-down menu.</t>
    </r>
  </si>
  <si>
    <r>
      <rPr>
        <sz val="8"/>
        <color theme="1"/>
        <rFont val="Wingdings"/>
        <charset val="2"/>
      </rPr>
      <t></t>
    </r>
    <r>
      <rPr>
        <sz val="9.6"/>
        <color theme="1"/>
        <rFont val="arial"/>
        <family val="2"/>
      </rPr>
      <t xml:space="preserve"> </t>
    </r>
    <r>
      <rPr>
        <sz val="8"/>
        <color theme="1"/>
        <rFont val="arial"/>
        <family val="2"/>
        <charset val="2"/>
      </rPr>
      <t>In the Existing Capex section in rows 26-33, enter the net book value of each capital expenditure category from the previous year end in the blue cells.</t>
    </r>
  </si>
  <si>
    <r>
      <rPr>
        <sz val="8"/>
        <color theme="1"/>
        <rFont val="Wingdings"/>
        <charset val="2"/>
      </rPr>
      <t></t>
    </r>
    <r>
      <rPr>
        <sz val="9.6"/>
        <color theme="1"/>
        <rFont val="arial"/>
        <family val="2"/>
      </rPr>
      <t xml:space="preserve"> </t>
    </r>
    <r>
      <rPr>
        <sz val="8"/>
        <color theme="1"/>
        <rFont val="arial"/>
        <family val="2"/>
        <charset val="2"/>
      </rPr>
      <t xml:space="preserve">In columns BX through EE in rows 26-33, enter the projected depreciation from current capex. Make sure the net book value does not become negative in columns GT through GX. </t>
    </r>
  </si>
  <si>
    <t>Total Subscriptions</t>
  </si>
  <si>
    <t>Cell &amp; Wifi</t>
  </si>
  <si>
    <t># Impressions per Year</t>
  </si>
  <si>
    <t>Equipment Purchases (One Time Expense For Each New Hire)</t>
  </si>
  <si>
    <t> If you wish to allocation a portion of a department to Cost of Sales, enter the department name &amp; percentage in row 26.</t>
  </si>
  <si>
    <t> If you wish to allocation a portion of a department to Cost of Sales, enter the department name &amp; percentage in row 21.</t>
  </si>
  <si>
    <t>Revenue &amp; COS</t>
  </si>
  <si>
    <t> If there are Marginal Cost of Sales, input percentages into cells F75:F77.</t>
  </si>
  <si>
    <t>% Reclass to Cost of Sales</t>
  </si>
  <si>
    <t>% Reclass from OPEX to Cost of Sales</t>
  </si>
  <si>
    <t>$ Cost per Click Through</t>
  </si>
  <si>
    <t>Marginal Cost of Sales</t>
  </si>
  <si>
    <t>Total Marginal Cost of Sales</t>
  </si>
  <si>
    <t>Headcount Driven Cost of Sales</t>
  </si>
  <si>
    <t>Total Headcount Driven Cost of Sales</t>
  </si>
  <si>
    <t>NBV as of</t>
  </si>
  <si>
    <t>Convertible Notes &amp; SAFEs transfer to Equity</t>
  </si>
  <si>
    <t>Make Recruiting payments adjustable</t>
  </si>
  <si>
    <t>Make Software payments adjustable</t>
  </si>
  <si>
    <t>10% of employee salaries.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</si>
</sst>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_(* #,##0_);_(* \(#,##0\);_(* &quot;-&quot;??_);_(@_)"/>
    <numFmt numFmtId="166" formatCode="mm/dd/yy;@"/>
    <numFmt numFmtId="167" formatCode="_(&quot;$&quot;* #,##0_);_(&quot;$&quot;* \(#,##0\);_(&quot;$&quot;* &quot;-&quot;??_);_(@_)"/>
    <numFmt numFmtId="168" formatCode="0&quot; years&quot;"/>
    <numFmt numFmtId="169" formatCode="0&quot; days&quot;"/>
    <numFmt numFmtId="170" formatCode="0.0%"/>
    <numFmt numFmtId="171" formatCode="m/d/yy;@"/>
    <numFmt numFmtId="172" formatCode="_(* #,##0.0000_);_(* \(#,##0.0000\);_(* &quot;-&quot;??_);_(@_)"/>
    <numFmt numFmtId="173" formatCode="#,##0&quot; mos&quot;"/>
    <numFmt numFmtId="174" formatCode="#,##0.00\ _€"/>
    <numFmt numFmtId="175" formatCode="&quot;$&quot;* #,##0.00\ _€"/>
    <numFmt numFmtId="176" formatCode="_-* #,##0.00_-;\-* #,##0.00_-;_-* &quot;-&quot;??_-;_-@_-"/>
    <numFmt numFmtId="177" formatCode="yyyy\-mmm"/>
    <numFmt numFmtId="178" formatCode="_-&quot;£&quot;* #,##0.00_-;\-&quot;£&quot;* #,##0.00_-;_-&quot;£&quot;* &quot;-&quot;??_-;_-@_-"/>
  </numFmts>
  <fonts count="92"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0"/>
      <name val="arial"/>
      <family val="2"/>
    </font>
    <font>
      <sz val="8"/>
      <color theme="4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8"/>
      <name val="MS Sans Serif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1"/>
      <color rgb="FF000000"/>
      <name val="Calibri"/>
      <family val="2"/>
    </font>
    <font>
      <b/>
      <sz val="8"/>
      <color rgb="FFFF0000"/>
      <name val="arial"/>
      <family val="2"/>
    </font>
    <font>
      <sz val="9"/>
      <color theme="1"/>
      <name val="Calibri"/>
      <family val="2"/>
      <scheme val="minor"/>
    </font>
    <font>
      <sz val="9"/>
      <color rgb="FF0000FF"/>
      <name val="Calibri"/>
      <family val="2"/>
      <scheme val="minor"/>
    </font>
    <font>
      <sz val="8"/>
      <color rgb="FF0000FF"/>
      <name val="arial"/>
      <family val="2"/>
    </font>
    <font>
      <b/>
      <sz val="14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8"/>
      <color rgb="FF2B6088"/>
      <name val="arial"/>
      <family val="2"/>
    </font>
    <font>
      <sz val="10"/>
      <color theme="1"/>
      <name val="arial"/>
      <family val="2"/>
    </font>
    <font>
      <sz val="10"/>
      <color rgb="FF2B6088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14"/>
      <color rgb="FFFF0000"/>
      <name val="arial"/>
      <family val="2"/>
    </font>
    <font>
      <b/>
      <sz val="10"/>
      <color rgb="FF2B6088"/>
      <name val="Arial"/>
      <family val="2"/>
    </font>
    <font>
      <sz val="9"/>
      <color theme="1"/>
      <name val="arial"/>
      <family val="2"/>
    </font>
    <font>
      <sz val="10"/>
      <color rgb="FF000000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sz val="8"/>
      <color indexed="72"/>
      <name val="Arial"/>
      <family val="2"/>
    </font>
    <font>
      <sz val="8"/>
      <color indexed="72"/>
      <name val="Arial"/>
      <family val="2"/>
    </font>
    <font>
      <b/>
      <sz val="8"/>
      <color rgb="FF0000CC"/>
      <name val="Arial"/>
      <family val="2"/>
    </font>
    <font>
      <sz val="8"/>
      <color rgb="FF0000CC"/>
      <name val="Arial"/>
      <family val="2"/>
    </font>
    <font>
      <b/>
      <sz val="8"/>
      <color rgb="FFC00000"/>
      <name val="Arial"/>
      <family val="2"/>
    </font>
    <font>
      <b/>
      <sz val="8"/>
      <color theme="0" tint="-0.499984740745262"/>
      <name val="Arial"/>
      <family val="2"/>
    </font>
    <font>
      <b/>
      <u/>
      <sz val="8"/>
      <name val="Arial"/>
      <family val="2"/>
    </font>
    <font>
      <sz val="8"/>
      <color theme="0" tint="-0.14999847407452621"/>
      <name val="Arial"/>
      <family val="2"/>
    </font>
    <font>
      <sz val="10"/>
      <color theme="0" tint="-0.14999847407452621"/>
      <name val="arial"/>
      <family val="2"/>
    </font>
    <font>
      <b/>
      <sz val="10"/>
      <color rgb="FFFF0000"/>
      <name val="arial"/>
      <family val="2"/>
    </font>
    <font>
      <sz val="9"/>
      <color theme="1"/>
      <name val="Calibri"/>
      <family val="2"/>
    </font>
    <font>
      <b/>
      <sz val="9"/>
      <color rgb="FFFF0000"/>
      <name val="Calibri"/>
      <family val="2"/>
    </font>
    <font>
      <b/>
      <sz val="9"/>
      <color theme="1"/>
      <name val="Arial"/>
      <family val="2"/>
    </font>
    <font>
      <u/>
      <sz val="9"/>
      <color theme="1"/>
      <name val="Arial"/>
      <family val="2"/>
    </font>
    <font>
      <sz val="11"/>
      <name val="Arial"/>
      <family val="2"/>
    </font>
    <font>
      <sz val="9"/>
      <color rgb="FF000000"/>
      <name val="Arial"/>
      <family val="2"/>
    </font>
    <font>
      <sz val="11"/>
      <color rgb="FF000000"/>
      <name val="Arial"/>
      <family val="2"/>
    </font>
    <font>
      <sz val="10"/>
      <color theme="1"/>
      <name val="Calibri"/>
      <family val="2"/>
    </font>
    <font>
      <sz val="8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sz val="12"/>
      <color theme="1"/>
      <name val="Calibri"/>
      <family val="2"/>
      <scheme val="minor"/>
    </font>
    <font>
      <b/>
      <sz val="10"/>
      <color rgb="FF0000FF"/>
      <name val="arial"/>
      <family val="2"/>
    </font>
    <font>
      <sz val="9"/>
      <color theme="0" tint="-0.249977111117893"/>
      <name val="Calibri"/>
      <family val="2"/>
      <scheme val="minor"/>
    </font>
    <font>
      <b/>
      <sz val="8"/>
      <color theme="0" tint="-0.249977111117893"/>
      <name val="arial"/>
      <family val="2"/>
    </font>
    <font>
      <sz val="12"/>
      <color theme="1"/>
      <name val="Superclarendon Regular"/>
    </font>
    <font>
      <sz val="12"/>
      <color rgb="FF2B6088"/>
      <name val="Superclarendon Regular"/>
    </font>
    <font>
      <sz val="12"/>
      <color theme="0"/>
      <name val="Superclarendon Regular"/>
    </font>
    <font>
      <sz val="11"/>
      <color rgb="FF000000"/>
      <name val="Arial"/>
      <family val="2"/>
    </font>
    <font>
      <sz val="10"/>
      <color theme="4"/>
      <name val="arial"/>
      <family val="2"/>
    </font>
    <font>
      <b/>
      <sz val="8"/>
      <color theme="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0" tint="-0.249977111117893"/>
      <name val="arial"/>
      <family val="2"/>
    </font>
    <font>
      <i/>
      <sz val="8"/>
      <color theme="0" tint="-0.249977111117893"/>
      <name val="arial"/>
      <family val="2"/>
    </font>
    <font>
      <i/>
      <sz val="10"/>
      <name val="arial"/>
      <family val="2"/>
    </font>
    <font>
      <b/>
      <sz val="8"/>
      <color rgb="FF2B6088"/>
      <name val="Arial"/>
      <family val="2"/>
    </font>
    <font>
      <sz val="10"/>
      <name val="Arial"/>
      <family val="2"/>
    </font>
    <font>
      <sz val="7"/>
      <name val="MS Serif"/>
      <family val="1"/>
    </font>
    <font>
      <sz val="10"/>
      <name val="MS Sans Serif"/>
      <family val="2"/>
    </font>
    <font>
      <sz val="9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b/>
      <i/>
      <sz val="9"/>
      <name val="Arial"/>
      <family val="2"/>
    </font>
    <font>
      <sz val="9"/>
      <color theme="0" tint="-0.249977111117893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8"/>
      <color theme="1"/>
      <name val="Wingdings"/>
      <charset val="2"/>
    </font>
    <font>
      <sz val="9.6"/>
      <color theme="1"/>
      <name val="arial"/>
      <family val="2"/>
    </font>
    <font>
      <sz val="8"/>
      <color theme="1"/>
      <name val="arial"/>
      <family val="2"/>
      <charset val="2"/>
    </font>
    <font>
      <sz val="10"/>
      <name val="Times New Roman"/>
      <family val="1"/>
    </font>
    <font>
      <sz val="10"/>
      <name val="Arial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2B608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8D8D8"/>
        <bgColor rgb="FFD8D8D8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50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</borders>
  <cellStyleXfs count="39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3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0" fontId="14" fillId="0" borderId="0"/>
    <xf numFmtId="43" fontId="14" fillId="0" borderId="0" applyFont="0" applyFill="0" applyBorder="0" applyAlignment="0" applyProtection="0"/>
    <xf numFmtId="0" fontId="20" fillId="0" borderId="0"/>
    <xf numFmtId="0" fontId="27" fillId="0" borderId="0"/>
    <xf numFmtId="43" fontId="2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17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10" fillId="0" borderId="0">
      <alignment wrapText="1"/>
    </xf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55" fillId="0" borderId="0"/>
    <xf numFmtId="0" fontId="27" fillId="0" borderId="0"/>
    <xf numFmtId="0" fontId="59" fillId="0" borderId="0"/>
    <xf numFmtId="43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66" fillId="0" borderId="0"/>
    <xf numFmtId="0" fontId="75" fillId="0" borderId="0"/>
    <xf numFmtId="37" fontId="76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88" fillId="0" borderId="0"/>
    <xf numFmtId="37" fontId="76" fillId="0" borderId="0"/>
    <xf numFmtId="0" fontId="89" fillId="0" borderId="0"/>
    <xf numFmtId="8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176" fontId="14" fillId="0" borderId="0" applyFont="0" applyFill="0" applyBorder="0" applyAlignment="0" applyProtection="0"/>
    <xf numFmtId="178" fontId="14" fillId="0" borderId="0" applyFont="0" applyFill="0" applyBorder="0" applyAlignment="0" applyProtection="0"/>
  </cellStyleXfs>
  <cellXfs count="998">
    <xf numFmtId="0" fontId="0" fillId="0" borderId="0" xfId="0"/>
    <xf numFmtId="0" fontId="5" fillId="0" borderId="0" xfId="0" applyFont="1"/>
    <xf numFmtId="0" fontId="0" fillId="0" borderId="0" xfId="0" applyAlignment="1">
      <alignment horizontal="right"/>
    </xf>
    <xf numFmtId="0" fontId="0" fillId="3" borderId="0" xfId="0" applyFill="1"/>
    <xf numFmtId="0" fontId="0" fillId="2" borderId="0" xfId="0" applyFill="1"/>
    <xf numFmtId="165" fontId="0" fillId="2" borderId="0" xfId="1" applyNumberFormat="1" applyFont="1" applyFill="1"/>
    <xf numFmtId="0" fontId="15" fillId="0" borderId="0" xfId="4" applyFont="1">
      <alignment vertical="center"/>
    </xf>
    <xf numFmtId="43" fontId="0" fillId="2" borderId="0" xfId="1" applyFont="1" applyFill="1"/>
    <xf numFmtId="0" fontId="16" fillId="0" borderId="0" xfId="4" applyFont="1">
      <alignment vertical="center"/>
    </xf>
    <xf numFmtId="0" fontId="5" fillId="2" borderId="0" xfId="0" applyFont="1" applyFill="1"/>
    <xf numFmtId="0" fontId="22" fillId="0" borderId="0" xfId="0" applyFont="1"/>
    <xf numFmtId="0" fontId="23" fillId="0" borderId="0" xfId="0" applyFont="1"/>
    <xf numFmtId="0" fontId="22" fillId="6" borderId="0" xfId="0" applyFont="1" applyFill="1"/>
    <xf numFmtId="0" fontId="0" fillId="6" borderId="0" xfId="0" applyFill="1"/>
    <xf numFmtId="0" fontId="16" fillId="6" borderId="0" xfId="4" applyFont="1" applyFill="1">
      <alignment vertical="center"/>
    </xf>
    <xf numFmtId="0" fontId="15" fillId="6" borderId="0" xfId="4" applyFont="1" applyFill="1">
      <alignment vertical="center"/>
    </xf>
    <xf numFmtId="0" fontId="23" fillId="6" borderId="0" xfId="0" applyFont="1" applyFill="1"/>
    <xf numFmtId="165" fontId="16" fillId="6" borderId="0" xfId="1" applyNumberFormat="1" applyFont="1" applyFill="1" applyAlignment="1">
      <alignment vertical="center"/>
    </xf>
    <xf numFmtId="165" fontId="19" fillId="6" borderId="0" xfId="1" applyNumberFormat="1" applyFont="1" applyFill="1" applyAlignment="1">
      <alignment horizontal="left" vertical="center"/>
    </xf>
    <xf numFmtId="0" fontId="5" fillId="6" borderId="0" xfId="0" applyFont="1" applyFill="1"/>
    <xf numFmtId="0" fontId="22" fillId="2" borderId="0" xfId="0" applyFont="1" applyFill="1"/>
    <xf numFmtId="0" fontId="16" fillId="2" borderId="0" xfId="4" applyFont="1" applyFill="1">
      <alignment vertical="center"/>
    </xf>
    <xf numFmtId="0" fontId="15" fillId="2" borderId="0" xfId="4" applyFont="1" applyFill="1">
      <alignment vertical="center"/>
    </xf>
    <xf numFmtId="0" fontId="17" fillId="2" borderId="0" xfId="4" applyFont="1" applyFill="1">
      <alignment vertical="center"/>
    </xf>
    <xf numFmtId="165" fontId="16" fillId="2" borderId="0" xfId="1" applyNumberFormat="1" applyFont="1" applyFill="1" applyAlignment="1">
      <alignment vertical="center"/>
    </xf>
    <xf numFmtId="165" fontId="18" fillId="2" borderId="0" xfId="1" applyNumberFormat="1" applyFont="1" applyFill="1" applyAlignment="1">
      <alignment horizontal="left" vertical="center"/>
    </xf>
    <xf numFmtId="165" fontId="19" fillId="2" borderId="0" xfId="1" applyNumberFormat="1" applyFont="1" applyFill="1" applyAlignment="1">
      <alignment horizontal="left" vertical="center"/>
    </xf>
    <xf numFmtId="0" fontId="18" fillId="2" borderId="0" xfId="4" applyFont="1" applyFill="1" applyAlignment="1">
      <alignment horizontal="left" vertical="center"/>
    </xf>
    <xf numFmtId="0" fontId="23" fillId="2" borderId="0" xfId="0" applyFont="1" applyFill="1"/>
    <xf numFmtId="0" fontId="29" fillId="0" borderId="0" xfId="0" applyFont="1"/>
    <xf numFmtId="0" fontId="29" fillId="6" borderId="0" xfId="0" applyFont="1" applyFill="1"/>
    <xf numFmtId="0" fontId="29" fillId="2" borderId="0" xfId="0" applyFont="1" applyFill="1"/>
    <xf numFmtId="0" fontId="31" fillId="6" borderId="0" xfId="0" applyFont="1" applyFill="1"/>
    <xf numFmtId="0" fontId="29" fillId="2" borderId="3" xfId="0" applyFont="1" applyFill="1" applyBorder="1"/>
    <xf numFmtId="165" fontId="29" fillId="2" borderId="3" xfId="1" applyNumberFormat="1" applyFont="1" applyFill="1" applyBorder="1"/>
    <xf numFmtId="165" fontId="29" fillId="2" borderId="0" xfId="1" applyNumberFormat="1" applyFont="1" applyFill="1"/>
    <xf numFmtId="165" fontId="8" fillId="2" borderId="4" xfId="1" applyNumberFormat="1" applyFont="1" applyFill="1" applyBorder="1"/>
    <xf numFmtId="9" fontId="29" fillId="2" borderId="3" xfId="3" applyFont="1" applyFill="1" applyBorder="1"/>
    <xf numFmtId="165" fontId="8" fillId="2" borderId="3" xfId="1" applyNumberFormat="1" applyFont="1" applyFill="1" applyBorder="1"/>
    <xf numFmtId="165" fontId="8" fillId="2" borderId="2" xfId="3" applyNumberFormat="1" applyFont="1" applyFill="1" applyBorder="1"/>
    <xf numFmtId="165" fontId="8" fillId="2" borderId="10" xfId="1" applyNumberFormat="1" applyFont="1" applyFill="1" applyBorder="1"/>
    <xf numFmtId="9" fontId="29" fillId="2" borderId="12" xfId="3" applyFont="1" applyFill="1" applyBorder="1"/>
    <xf numFmtId="165" fontId="29" fillId="2" borderId="3" xfId="0" applyNumberFormat="1" applyFont="1" applyFill="1" applyBorder="1"/>
    <xf numFmtId="43" fontId="29" fillId="2" borderId="0" xfId="1" applyFont="1" applyFill="1"/>
    <xf numFmtId="165" fontId="29" fillId="2" borderId="20" xfId="1" applyNumberFormat="1" applyFont="1" applyFill="1" applyBorder="1"/>
    <xf numFmtId="165" fontId="29" fillId="2" borderId="17" xfId="1" applyNumberFormat="1" applyFont="1" applyFill="1" applyBorder="1"/>
    <xf numFmtId="165" fontId="29" fillId="2" borderId="0" xfId="1" applyNumberFormat="1" applyFont="1" applyFill="1" applyBorder="1"/>
    <xf numFmtId="165" fontId="29" fillId="2" borderId="12" xfId="1" applyNumberFormat="1" applyFont="1" applyFill="1" applyBorder="1"/>
    <xf numFmtId="0" fontId="0" fillId="7" borderId="0" xfId="0" applyFill="1"/>
    <xf numFmtId="165" fontId="0" fillId="7" borderId="0" xfId="1" applyNumberFormat="1" applyFont="1" applyFill="1"/>
    <xf numFmtId="0" fontId="6" fillId="7" borderId="0" xfId="0" applyFont="1" applyFill="1"/>
    <xf numFmtId="164" fontId="4" fillId="7" borderId="0" xfId="0" applyNumberFormat="1" applyFont="1" applyFill="1"/>
    <xf numFmtId="0" fontId="8" fillId="2" borderId="0" xfId="0" applyFont="1" applyFill="1"/>
    <xf numFmtId="174" fontId="30" fillId="4" borderId="0" xfId="0" applyNumberFormat="1" applyFont="1" applyFill="1" applyAlignment="1">
      <alignment horizontal="right" wrapText="1"/>
    </xf>
    <xf numFmtId="0" fontId="30" fillId="4" borderId="0" xfId="0" applyFont="1" applyFill="1"/>
    <xf numFmtId="174" fontId="30" fillId="4" borderId="0" xfId="0" applyNumberFormat="1" applyFont="1" applyFill="1" applyAlignment="1">
      <alignment wrapText="1"/>
    </xf>
    <xf numFmtId="175" fontId="30" fillId="4" borderId="0" xfId="0" applyNumberFormat="1" applyFont="1" applyFill="1" applyAlignment="1">
      <alignment horizontal="right" wrapText="1"/>
    </xf>
    <xf numFmtId="17" fontId="11" fillId="6" borderId="14" xfId="0" applyNumberFormat="1" applyFont="1" applyFill="1" applyBorder="1" applyAlignment="1">
      <alignment horizontal="center" wrapText="1"/>
    </xf>
    <xf numFmtId="43" fontId="3" fillId="6" borderId="0" xfId="1" applyFont="1" applyFill="1"/>
    <xf numFmtId="43" fontId="3" fillId="6" borderId="0" xfId="1" applyFont="1" applyFill="1" applyAlignment="1">
      <alignment horizontal="center"/>
    </xf>
    <xf numFmtId="0" fontId="3" fillId="6" borderId="0" xfId="0" applyFont="1" applyFill="1"/>
    <xf numFmtId="43" fontId="3" fillId="2" borderId="0" xfId="1" applyFont="1" applyFill="1"/>
    <xf numFmtId="43" fontId="3" fillId="2" borderId="0" xfId="1" applyFont="1" applyFill="1" applyAlignment="1">
      <alignment horizontal="center"/>
    </xf>
    <xf numFmtId="0" fontId="3" fillId="2" borderId="0" xfId="0" applyFont="1" applyFill="1"/>
    <xf numFmtId="0" fontId="4" fillId="6" borderId="20" xfId="4" applyFont="1" applyFill="1" applyBorder="1" applyProtection="1">
      <alignment vertical="center"/>
      <protection locked="0"/>
    </xf>
    <xf numFmtId="0" fontId="4" fillId="6" borderId="20" xfId="4" applyFont="1" applyFill="1" applyBorder="1" applyAlignment="1" applyProtection="1">
      <alignment horizontal="center" vertical="center"/>
      <protection locked="0"/>
    </xf>
    <xf numFmtId="164" fontId="4" fillId="6" borderId="20" xfId="6" applyNumberFormat="1" applyFont="1" applyFill="1" applyBorder="1" applyAlignment="1">
      <alignment horizontal="center"/>
    </xf>
    <xf numFmtId="1" fontId="4" fillId="6" borderId="18" xfId="6" applyNumberFormat="1" applyFont="1" applyFill="1" applyBorder="1" applyAlignment="1">
      <alignment horizontal="center"/>
    </xf>
    <xf numFmtId="1" fontId="4" fillId="6" borderId="20" xfId="6" applyNumberFormat="1" applyFont="1" applyFill="1" applyBorder="1" applyAlignment="1">
      <alignment horizontal="center"/>
    </xf>
    <xf numFmtId="0" fontId="4" fillId="6" borderId="14" xfId="4" applyFont="1" applyFill="1" applyBorder="1" applyProtection="1">
      <alignment vertical="center"/>
      <protection locked="0"/>
    </xf>
    <xf numFmtId="0" fontId="4" fillId="6" borderId="14" xfId="4" applyFont="1" applyFill="1" applyBorder="1" applyAlignment="1" applyProtection="1">
      <alignment horizontal="center" vertical="center"/>
      <protection locked="0"/>
    </xf>
    <xf numFmtId="1" fontId="4" fillId="6" borderId="14" xfId="6" applyNumberFormat="1" applyFont="1" applyFill="1" applyBorder="1" applyAlignment="1">
      <alignment horizontal="center"/>
    </xf>
    <xf numFmtId="1" fontId="4" fillId="6" borderId="7" xfId="6" applyNumberFormat="1" applyFont="1" applyFill="1" applyBorder="1" applyAlignment="1">
      <alignment horizontal="center"/>
    </xf>
    <xf numFmtId="1" fontId="4" fillId="6" borderId="0" xfId="6" applyNumberFormat="1" applyFont="1" applyFill="1" applyAlignment="1">
      <alignment horizontal="center"/>
    </xf>
    <xf numFmtId="1" fontId="4" fillId="6" borderId="8" xfId="6" applyNumberFormat="1" applyFont="1" applyFill="1" applyBorder="1" applyAlignment="1">
      <alignment horizontal="center"/>
    </xf>
    <xf numFmtId="43" fontId="3" fillId="0" borderId="0" xfId="1" applyFont="1"/>
    <xf numFmtId="43" fontId="3" fillId="0" borderId="0" xfId="1" applyFont="1" applyAlignment="1">
      <alignment horizontal="center"/>
    </xf>
    <xf numFmtId="43" fontId="3" fillId="0" borderId="0" xfId="1" applyFont="1" applyFill="1"/>
    <xf numFmtId="43" fontId="3" fillId="0" borderId="0" xfId="1" applyFont="1" applyFill="1" applyAlignment="1">
      <alignment horizontal="center"/>
    </xf>
    <xf numFmtId="0" fontId="4" fillId="6" borderId="16" xfId="4" applyFont="1" applyFill="1" applyBorder="1" applyProtection="1">
      <alignment vertical="center"/>
      <protection locked="0"/>
    </xf>
    <xf numFmtId="164" fontId="4" fillId="6" borderId="16" xfId="6" applyNumberFormat="1" applyFont="1" applyFill="1" applyBorder="1" applyAlignment="1">
      <alignment horizontal="center"/>
    </xf>
    <xf numFmtId="43" fontId="3" fillId="0" borderId="0" xfId="1" applyFont="1" applyFill="1" applyAlignment="1">
      <alignment horizontal="left"/>
    </xf>
    <xf numFmtId="0" fontId="3" fillId="0" borderId="0" xfId="0" applyFont="1"/>
    <xf numFmtId="0" fontId="10" fillId="6" borderId="0" xfId="4" applyFont="1" applyFill="1">
      <alignment vertical="center"/>
    </xf>
    <xf numFmtId="0" fontId="10" fillId="6" borderId="0" xfId="4" applyFont="1" applyFill="1" applyAlignment="1">
      <alignment horizontal="center" vertical="center"/>
    </xf>
    <xf numFmtId="0" fontId="10" fillId="6" borderId="0" xfId="4" applyFont="1" applyFill="1" applyAlignment="1">
      <alignment horizontal="left" vertical="center"/>
    </xf>
    <xf numFmtId="165" fontId="10" fillId="6" borderId="0" xfId="5" applyNumberFormat="1" applyFont="1" applyFill="1">
      <alignment vertical="center"/>
    </xf>
    <xf numFmtId="170" fontId="10" fillId="6" borderId="0" xfId="3" applyNumberFormat="1" applyFont="1" applyFill="1" applyAlignment="1">
      <alignment horizontal="center" vertical="center"/>
    </xf>
    <xf numFmtId="0" fontId="38" fillId="6" borderId="0" xfId="4" applyFont="1" applyFill="1">
      <alignment vertical="center"/>
    </xf>
    <xf numFmtId="0" fontId="10" fillId="2" borderId="0" xfId="4" applyFont="1" applyFill="1">
      <alignment vertical="center"/>
    </xf>
    <xf numFmtId="0" fontId="10" fillId="2" borderId="0" xfId="4" applyFont="1" applyFill="1" applyAlignment="1">
      <alignment horizontal="center" vertical="center"/>
    </xf>
    <xf numFmtId="0" fontId="10" fillId="2" borderId="0" xfId="4" applyFont="1" applyFill="1" applyAlignment="1">
      <alignment horizontal="left" vertical="center"/>
    </xf>
    <xf numFmtId="165" fontId="10" fillId="2" borderId="0" xfId="5" applyNumberFormat="1" applyFont="1" applyFill="1">
      <alignment vertical="center"/>
    </xf>
    <xf numFmtId="170" fontId="10" fillId="2" borderId="0" xfId="3" applyNumberFormat="1" applyFont="1" applyFill="1" applyAlignment="1">
      <alignment horizontal="center" vertical="center"/>
    </xf>
    <xf numFmtId="0" fontId="38" fillId="2" borderId="0" xfId="4" applyFont="1" applyFill="1">
      <alignment vertical="center"/>
    </xf>
    <xf numFmtId="0" fontId="10" fillId="0" borderId="0" xfId="4" applyFont="1">
      <alignment vertical="center"/>
    </xf>
    <xf numFmtId="0" fontId="10" fillId="0" borderId="0" xfId="4" applyFont="1" applyAlignment="1">
      <alignment horizontal="center" vertical="center"/>
    </xf>
    <xf numFmtId="170" fontId="10" fillId="0" borderId="0" xfId="3" applyNumberFormat="1" applyFont="1" applyAlignment="1">
      <alignment horizontal="center" vertical="center"/>
    </xf>
    <xf numFmtId="1" fontId="4" fillId="6" borderId="19" xfId="6" applyNumberFormat="1" applyFont="1" applyFill="1" applyBorder="1" applyAlignment="1">
      <alignment horizontal="center"/>
    </xf>
    <xf numFmtId="164" fontId="4" fillId="6" borderId="19" xfId="6" applyNumberFormat="1" applyFont="1" applyFill="1" applyBorder="1" applyAlignment="1">
      <alignment horizontal="center"/>
    </xf>
    <xf numFmtId="0" fontId="4" fillId="6" borderId="14" xfId="4" applyFont="1" applyFill="1" applyBorder="1" applyAlignment="1" applyProtection="1">
      <alignment horizontal="left" vertical="center"/>
      <protection locked="0"/>
    </xf>
    <xf numFmtId="165" fontId="4" fillId="6" borderId="0" xfId="5" applyNumberFormat="1" applyFont="1" applyFill="1" applyBorder="1" applyProtection="1">
      <alignment vertical="center"/>
      <protection locked="0"/>
    </xf>
    <xf numFmtId="1" fontId="4" fillId="6" borderId="11" xfId="6" applyNumberFormat="1" applyFont="1" applyFill="1" applyBorder="1" applyAlignment="1">
      <alignment horizontal="center"/>
    </xf>
    <xf numFmtId="1" fontId="4" fillId="6" borderId="13" xfId="6" applyNumberFormat="1" applyFont="1" applyFill="1" applyBorder="1" applyAlignment="1">
      <alignment horizontal="center"/>
    </xf>
    <xf numFmtId="165" fontId="5" fillId="2" borderId="20" xfId="1" applyNumberFormat="1" applyFont="1" applyFill="1" applyBorder="1"/>
    <xf numFmtId="165" fontId="5" fillId="2" borderId="0" xfId="1" applyNumberFormat="1" applyFont="1" applyFill="1" applyBorder="1"/>
    <xf numFmtId="165" fontId="10" fillId="6" borderId="0" xfId="5" applyNumberFormat="1" applyFont="1" applyFill="1" applyAlignment="1">
      <alignment horizontal="center" vertical="center"/>
    </xf>
    <xf numFmtId="165" fontId="10" fillId="2" borderId="0" xfId="5" applyNumberFormat="1" applyFont="1" applyFill="1" applyAlignment="1">
      <alignment horizontal="center" vertical="center"/>
    </xf>
    <xf numFmtId="0" fontId="46" fillId="2" borderId="0" xfId="4" applyFont="1" applyFill="1">
      <alignment vertical="center"/>
    </xf>
    <xf numFmtId="0" fontId="37" fillId="2" borderId="0" xfId="4" applyFont="1" applyFill="1">
      <alignment vertical="center"/>
    </xf>
    <xf numFmtId="165" fontId="10" fillId="5" borderId="7" xfId="1" applyNumberFormat="1" applyFont="1" applyFill="1" applyBorder="1" applyAlignment="1">
      <alignment vertical="center"/>
    </xf>
    <xf numFmtId="165" fontId="10" fillId="5" borderId="0" xfId="1" applyNumberFormat="1" applyFont="1" applyFill="1" applyBorder="1" applyAlignment="1">
      <alignment vertical="center"/>
    </xf>
    <xf numFmtId="165" fontId="10" fillId="5" borderId="8" xfId="1" applyNumberFormat="1" applyFont="1" applyFill="1" applyBorder="1" applyAlignment="1">
      <alignment vertical="center"/>
    </xf>
    <xf numFmtId="165" fontId="10" fillId="0" borderId="0" xfId="5" applyNumberFormat="1" applyFont="1" applyAlignment="1">
      <alignment horizontal="center" vertical="center"/>
    </xf>
    <xf numFmtId="0" fontId="43" fillId="2" borderId="0" xfId="4" applyFont="1" applyFill="1">
      <alignment vertical="center"/>
    </xf>
    <xf numFmtId="165" fontId="10" fillId="2" borderId="0" xfId="1" applyNumberFormat="1" applyFont="1" applyFill="1" applyAlignment="1">
      <alignment vertical="center"/>
    </xf>
    <xf numFmtId="165" fontId="44" fillId="2" borderId="0" xfId="1" applyNumberFormat="1" applyFont="1" applyFill="1" applyAlignment="1">
      <alignment horizontal="left" vertical="center"/>
    </xf>
    <xf numFmtId="165" fontId="21" fillId="2" borderId="0" xfId="1" applyNumberFormat="1" applyFont="1" applyFill="1" applyAlignment="1">
      <alignment horizontal="left" vertical="center"/>
    </xf>
    <xf numFmtId="0" fontId="44" fillId="2" borderId="0" xfId="4" applyFont="1" applyFill="1" applyAlignment="1">
      <alignment horizontal="left" vertical="center"/>
    </xf>
    <xf numFmtId="165" fontId="37" fillId="2" borderId="0" xfId="1" applyNumberFormat="1" applyFont="1" applyFill="1" applyAlignment="1">
      <alignment vertical="center"/>
    </xf>
    <xf numFmtId="165" fontId="37" fillId="2" borderId="0" xfId="1" applyNumberFormat="1" applyFont="1" applyFill="1" applyAlignment="1">
      <alignment horizontal="center" vertical="center"/>
    </xf>
    <xf numFmtId="165" fontId="37" fillId="2" borderId="18" xfId="1" applyNumberFormat="1" applyFont="1" applyFill="1" applyBorder="1" applyAlignment="1">
      <alignment vertical="center"/>
    </xf>
    <xf numFmtId="165" fontId="37" fillId="2" borderId="20" xfId="1" applyNumberFormat="1" applyFont="1" applyFill="1" applyBorder="1" applyAlignment="1">
      <alignment vertical="center"/>
    </xf>
    <xf numFmtId="165" fontId="37" fillId="2" borderId="19" xfId="1" applyNumberFormat="1" applyFont="1" applyFill="1" applyBorder="1" applyAlignment="1">
      <alignment vertical="center"/>
    </xf>
    <xf numFmtId="165" fontId="37" fillId="2" borderId="0" xfId="1" applyNumberFormat="1" applyFont="1" applyFill="1" applyBorder="1" applyAlignment="1">
      <alignment vertical="center"/>
    </xf>
    <xf numFmtId="165" fontId="10" fillId="2" borderId="0" xfId="1" applyNumberFormat="1" applyFont="1" applyFill="1" applyBorder="1" applyAlignment="1">
      <alignment vertical="center"/>
    </xf>
    <xf numFmtId="165" fontId="37" fillId="2" borderId="8" xfId="1" applyNumberFormat="1" applyFont="1" applyFill="1" applyBorder="1" applyAlignment="1">
      <alignment vertical="center"/>
    </xf>
    <xf numFmtId="165" fontId="37" fillId="2" borderId="7" xfId="1" applyNumberFormat="1" applyFont="1" applyFill="1" applyBorder="1" applyAlignment="1">
      <alignment vertical="center"/>
    </xf>
    <xf numFmtId="165" fontId="37" fillId="2" borderId="11" xfId="1" applyNumberFormat="1" applyFont="1" applyFill="1" applyBorder="1" applyAlignment="1">
      <alignment vertical="center"/>
    </xf>
    <xf numFmtId="165" fontId="37" fillId="2" borderId="14" xfId="1" applyNumberFormat="1" applyFont="1" applyFill="1" applyBorder="1" applyAlignment="1">
      <alignment vertical="center"/>
    </xf>
    <xf numFmtId="165" fontId="37" fillId="2" borderId="15" xfId="1" applyNumberFormat="1" applyFont="1" applyFill="1" applyBorder="1" applyAlignment="1">
      <alignment vertical="center"/>
    </xf>
    <xf numFmtId="165" fontId="37" fillId="2" borderId="16" xfId="1" applyNumberFormat="1" applyFont="1" applyFill="1" applyBorder="1" applyAlignment="1">
      <alignment vertical="center"/>
    </xf>
    <xf numFmtId="165" fontId="37" fillId="2" borderId="21" xfId="1" applyNumberFormat="1" applyFont="1" applyFill="1" applyBorder="1" applyAlignment="1">
      <alignment vertical="center"/>
    </xf>
    <xf numFmtId="165" fontId="44" fillId="2" borderId="0" xfId="1" applyNumberFormat="1" applyFont="1" applyFill="1" applyBorder="1" applyAlignment="1">
      <alignment horizontal="left" vertical="center"/>
    </xf>
    <xf numFmtId="165" fontId="38" fillId="2" borderId="0" xfId="1" applyNumberFormat="1" applyFont="1" applyFill="1" applyAlignment="1">
      <alignment vertical="center"/>
    </xf>
    <xf numFmtId="165" fontId="21" fillId="2" borderId="0" xfId="1" applyNumberFormat="1" applyFont="1" applyFill="1" applyAlignment="1">
      <alignment horizontal="center" vertical="center"/>
    </xf>
    <xf numFmtId="165" fontId="21" fillId="2" borderId="0" xfId="1" applyNumberFormat="1" applyFont="1" applyFill="1" applyBorder="1" applyAlignment="1">
      <alignment vertical="center"/>
    </xf>
    <xf numFmtId="165" fontId="21" fillId="2" borderId="0" xfId="1" applyNumberFormat="1" applyFont="1" applyFill="1" applyAlignment="1">
      <alignment vertical="center"/>
    </xf>
    <xf numFmtId="0" fontId="39" fillId="2" borderId="0" xfId="4" applyFont="1" applyFill="1" applyAlignment="1" applyProtection="1">
      <alignment horizontal="center" vertical="center"/>
      <protection locked="0"/>
    </xf>
    <xf numFmtId="165" fontId="37" fillId="2" borderId="0" xfId="5" applyNumberFormat="1" applyFont="1" applyFill="1" applyAlignment="1">
      <alignment horizontal="center" vertical="center"/>
    </xf>
    <xf numFmtId="0" fontId="37" fillId="2" borderId="0" xfId="4" applyFont="1" applyFill="1" applyAlignment="1">
      <alignment horizontal="center" vertical="center"/>
    </xf>
    <xf numFmtId="170" fontId="37" fillId="2" borderId="0" xfId="3" applyNumberFormat="1" applyFont="1" applyFill="1" applyAlignment="1">
      <alignment horizontal="center" vertical="center"/>
    </xf>
    <xf numFmtId="0" fontId="10" fillId="2" borderId="14" xfId="4" applyFont="1" applyFill="1" applyBorder="1">
      <alignment vertical="center"/>
    </xf>
    <xf numFmtId="0" fontId="37" fillId="2" borderId="14" xfId="4" applyFont="1" applyFill="1" applyBorder="1" applyAlignment="1">
      <alignment horizontal="center" vertical="center"/>
    </xf>
    <xf numFmtId="165" fontId="37" fillId="2" borderId="14" xfId="5" applyNumberFormat="1" applyFont="1" applyFill="1" applyBorder="1" applyAlignment="1">
      <alignment horizontal="center" vertical="center"/>
    </xf>
    <xf numFmtId="170" fontId="37" fillId="2" borderId="14" xfId="3" applyNumberFormat="1" applyFont="1" applyFill="1" applyBorder="1" applyAlignment="1">
      <alignment horizontal="center" vertical="center"/>
    </xf>
    <xf numFmtId="0" fontId="37" fillId="2" borderId="14" xfId="4" applyFont="1" applyFill="1" applyBorder="1">
      <alignment vertical="center"/>
    </xf>
    <xf numFmtId="164" fontId="37" fillId="2" borderId="20" xfId="4" applyNumberFormat="1" applyFont="1" applyFill="1" applyBorder="1" applyAlignment="1">
      <alignment horizontal="center" vertical="center"/>
    </xf>
    <xf numFmtId="1" fontId="37" fillId="2" borderId="15" xfId="4" applyNumberFormat="1" applyFont="1" applyFill="1" applyBorder="1" applyAlignment="1">
      <alignment horizontal="center" vertical="center"/>
    </xf>
    <xf numFmtId="1" fontId="37" fillId="2" borderId="16" xfId="4" applyNumberFormat="1" applyFont="1" applyFill="1" applyBorder="1" applyAlignment="1">
      <alignment horizontal="center" vertical="center"/>
    </xf>
    <xf numFmtId="1" fontId="37" fillId="2" borderId="21" xfId="4" applyNumberFormat="1" applyFont="1" applyFill="1" applyBorder="1" applyAlignment="1">
      <alignment horizontal="center" vertical="center"/>
    </xf>
    <xf numFmtId="165" fontId="10" fillId="2" borderId="0" xfId="4" applyNumberFormat="1" applyFont="1" applyFill="1">
      <alignment vertical="center"/>
    </xf>
    <xf numFmtId="0" fontId="10" fillId="2" borderId="0" xfId="4" applyFont="1" applyFill="1" applyProtection="1">
      <alignment vertical="center"/>
      <protection locked="0"/>
    </xf>
    <xf numFmtId="165" fontId="10" fillId="2" borderId="0" xfId="5" applyNumberFormat="1" applyFont="1" applyFill="1" applyAlignment="1" applyProtection="1">
      <alignment horizontal="center" vertical="center"/>
      <protection locked="0"/>
    </xf>
    <xf numFmtId="171" fontId="10" fillId="2" borderId="0" xfId="4" applyNumberFormat="1" applyFont="1" applyFill="1" applyAlignment="1">
      <alignment horizontal="center" vertical="center"/>
    </xf>
    <xf numFmtId="173" fontId="10" fillId="2" borderId="0" xfId="4" applyNumberFormat="1" applyFont="1" applyFill="1" applyAlignment="1">
      <alignment horizontal="center" vertical="center"/>
    </xf>
    <xf numFmtId="165" fontId="10" fillId="2" borderId="20" xfId="1" applyNumberFormat="1" applyFont="1" applyFill="1" applyBorder="1" applyAlignment="1">
      <alignment vertical="center"/>
    </xf>
    <xf numFmtId="165" fontId="10" fillId="2" borderId="19" xfId="1" applyNumberFormat="1" applyFont="1" applyFill="1" applyBorder="1" applyAlignment="1">
      <alignment vertical="center"/>
    </xf>
    <xf numFmtId="165" fontId="10" fillId="2" borderId="8" xfId="1" applyNumberFormat="1" applyFont="1" applyFill="1" applyBorder="1" applyAlignment="1">
      <alignment vertical="center"/>
    </xf>
    <xf numFmtId="165" fontId="10" fillId="2" borderId="7" xfId="1" applyNumberFormat="1" applyFont="1" applyFill="1" applyBorder="1" applyAlignment="1">
      <alignment vertical="center"/>
    </xf>
    <xf numFmtId="165" fontId="10" fillId="2" borderId="11" xfId="1" applyNumberFormat="1" applyFont="1" applyFill="1" applyBorder="1" applyAlignment="1">
      <alignment vertical="center"/>
    </xf>
    <xf numFmtId="165" fontId="10" fillId="2" borderId="14" xfId="1" applyNumberFormat="1" applyFont="1" applyFill="1" applyBorder="1" applyAlignment="1">
      <alignment vertical="center"/>
    </xf>
    <xf numFmtId="165" fontId="10" fillId="2" borderId="13" xfId="1" applyNumberFormat="1" applyFont="1" applyFill="1" applyBorder="1" applyAlignment="1">
      <alignment vertical="center"/>
    </xf>
    <xf numFmtId="0" fontId="37" fillId="2" borderId="20" xfId="4" applyFont="1" applyFill="1" applyBorder="1" applyProtection="1">
      <alignment vertical="center"/>
      <protection locked="0"/>
    </xf>
    <xf numFmtId="171" fontId="10" fillId="2" borderId="20" xfId="4" applyNumberFormat="1" applyFont="1" applyFill="1" applyBorder="1" applyAlignment="1">
      <alignment horizontal="center" vertical="center"/>
    </xf>
    <xf numFmtId="0" fontId="10" fillId="2" borderId="20" xfId="4" applyFont="1" applyFill="1" applyBorder="1" applyAlignment="1">
      <alignment horizontal="center" vertical="center"/>
    </xf>
    <xf numFmtId="0" fontId="10" fillId="2" borderId="7" xfId="4" applyFont="1" applyFill="1" applyBorder="1">
      <alignment vertical="center"/>
    </xf>
    <xf numFmtId="165" fontId="37" fillId="2" borderId="20" xfId="4" applyNumberFormat="1" applyFont="1" applyFill="1" applyBorder="1">
      <alignment vertical="center"/>
    </xf>
    <xf numFmtId="0" fontId="37" fillId="2" borderId="20" xfId="4" applyFont="1" applyFill="1" applyBorder="1" applyAlignment="1">
      <alignment horizontal="center" vertical="center"/>
    </xf>
    <xf numFmtId="170" fontId="37" fillId="2" borderId="20" xfId="3" applyNumberFormat="1" applyFont="1" applyFill="1" applyBorder="1" applyAlignment="1">
      <alignment horizontal="center" vertical="center"/>
    </xf>
    <xf numFmtId="0" fontId="43" fillId="2" borderId="0" xfId="4" applyFont="1" applyFill="1" applyAlignment="1">
      <alignment horizontal="center" vertical="center"/>
    </xf>
    <xf numFmtId="170" fontId="43" fillId="2" borderId="0" xfId="3" applyNumberFormat="1" applyFont="1" applyFill="1" applyAlignment="1">
      <alignment horizontal="center" vertical="center"/>
    </xf>
    <xf numFmtId="165" fontId="4" fillId="6" borderId="20" xfId="5" applyNumberFormat="1" applyFont="1" applyFill="1" applyBorder="1" applyAlignment="1" applyProtection="1">
      <alignment horizontal="center" vertical="center"/>
      <protection locked="0"/>
    </xf>
    <xf numFmtId="170" fontId="4" fillId="6" borderId="20" xfId="3" applyNumberFormat="1" applyFont="1" applyFill="1" applyBorder="1" applyAlignment="1" applyProtection="1">
      <alignment horizontal="center" vertical="center"/>
      <protection locked="0"/>
    </xf>
    <xf numFmtId="170" fontId="4" fillId="6" borderId="14" xfId="3" applyNumberFormat="1" applyFont="1" applyFill="1" applyBorder="1" applyAlignment="1" applyProtection="1">
      <alignment horizontal="center" vertical="center"/>
      <protection locked="0"/>
    </xf>
    <xf numFmtId="0" fontId="10" fillId="2" borderId="20" xfId="4" applyFont="1" applyFill="1" applyBorder="1" applyProtection="1">
      <alignment vertical="center"/>
      <protection locked="0"/>
    </xf>
    <xf numFmtId="0" fontId="10" fillId="2" borderId="20" xfId="4" applyFont="1" applyFill="1" applyBorder="1" applyAlignment="1" applyProtection="1">
      <alignment horizontal="center" vertical="center"/>
      <protection locked="0"/>
    </xf>
    <xf numFmtId="165" fontId="10" fillId="2" borderId="20" xfId="5" applyNumberFormat="1" applyFont="1" applyFill="1" applyBorder="1" applyAlignment="1" applyProtection="1">
      <alignment horizontal="center" vertical="center"/>
      <protection locked="0"/>
    </xf>
    <xf numFmtId="0" fontId="37" fillId="2" borderId="0" xfId="4" applyFont="1" applyFill="1" applyProtection="1">
      <alignment vertical="center"/>
      <protection locked="0"/>
    </xf>
    <xf numFmtId="0" fontId="10" fillId="2" borderId="0" xfId="4" applyFont="1" applyFill="1" applyAlignment="1" applyProtection="1">
      <alignment horizontal="center" vertical="center"/>
      <protection locked="0"/>
    </xf>
    <xf numFmtId="165" fontId="10" fillId="2" borderId="0" xfId="5" applyNumberFormat="1" applyFont="1" applyFill="1" applyBorder="1" applyAlignment="1" applyProtection="1">
      <alignment horizontal="center" vertical="center"/>
      <protection locked="0"/>
    </xf>
    <xf numFmtId="0" fontId="24" fillId="2" borderId="0" xfId="4" applyFont="1" applyFill="1" applyProtection="1">
      <alignment vertical="center"/>
      <protection locked="0"/>
    </xf>
    <xf numFmtId="0" fontId="24" fillId="2" borderId="0" xfId="4" applyFont="1" applyFill="1" applyAlignment="1" applyProtection="1">
      <alignment horizontal="center" vertical="center"/>
      <protection locked="0"/>
    </xf>
    <xf numFmtId="165" fontId="24" fillId="2" borderId="0" xfId="5" applyNumberFormat="1" applyFont="1" applyFill="1" applyBorder="1" applyAlignment="1" applyProtection="1">
      <alignment horizontal="center" vertical="center"/>
      <protection locked="0"/>
    </xf>
    <xf numFmtId="165" fontId="24" fillId="2" borderId="0" xfId="1" applyNumberFormat="1" applyFont="1" applyFill="1" applyBorder="1" applyAlignment="1">
      <alignment vertical="center"/>
    </xf>
    <xf numFmtId="165" fontId="24" fillId="2" borderId="14" xfId="1" applyNumberFormat="1" applyFont="1" applyFill="1" applyBorder="1" applyAlignment="1">
      <alignment vertical="center"/>
    </xf>
    <xf numFmtId="0" fontId="21" fillId="2" borderId="0" xfId="4" applyFont="1" applyFill="1" applyAlignment="1">
      <alignment horizontal="center" vertical="center"/>
    </xf>
    <xf numFmtId="165" fontId="46" fillId="2" borderId="0" xfId="5" applyNumberFormat="1" applyFont="1" applyFill="1" applyAlignment="1">
      <alignment horizontal="center" vertical="center"/>
    </xf>
    <xf numFmtId="0" fontId="46" fillId="2" borderId="0" xfId="4" applyFont="1" applyFill="1" applyAlignment="1">
      <alignment horizontal="center" vertical="center"/>
    </xf>
    <xf numFmtId="170" fontId="46" fillId="2" borderId="0" xfId="3" applyNumberFormat="1" applyFont="1" applyFill="1" applyAlignment="1">
      <alignment horizontal="center" vertical="center"/>
    </xf>
    <xf numFmtId="0" fontId="37" fillId="2" borderId="0" xfId="4" applyFont="1" applyFill="1" applyAlignment="1">
      <alignment horizontal="left" vertical="center"/>
    </xf>
    <xf numFmtId="165" fontId="10" fillId="5" borderId="11" xfId="1" applyNumberFormat="1" applyFont="1" applyFill="1" applyBorder="1" applyAlignment="1">
      <alignment vertical="center"/>
    </xf>
    <xf numFmtId="165" fontId="10" fillId="5" borderId="14" xfId="1" applyNumberFormat="1" applyFont="1" applyFill="1" applyBorder="1" applyAlignment="1">
      <alignment vertical="center"/>
    </xf>
    <xf numFmtId="0" fontId="10" fillId="2" borderId="3" xfId="4" applyFont="1" applyFill="1" applyBorder="1">
      <alignment vertical="center"/>
    </xf>
    <xf numFmtId="165" fontId="10" fillId="2" borderId="0" xfId="1" applyNumberFormat="1" applyFont="1" applyFill="1"/>
    <xf numFmtId="1" fontId="4" fillId="6" borderId="23" xfId="6" applyNumberFormat="1" applyFont="1" applyFill="1" applyBorder="1" applyAlignment="1">
      <alignment horizontal="center"/>
    </xf>
    <xf numFmtId="165" fontId="37" fillId="2" borderId="23" xfId="1" applyNumberFormat="1" applyFont="1" applyFill="1" applyBorder="1" applyAlignment="1">
      <alignment vertical="center"/>
    </xf>
    <xf numFmtId="0" fontId="31" fillId="2" borderId="0" xfId="0" applyFont="1" applyFill="1"/>
    <xf numFmtId="0" fontId="7" fillId="4" borderId="0" xfId="4" applyFont="1" applyFill="1" applyProtection="1">
      <alignment vertical="center"/>
      <protection locked="0"/>
    </xf>
    <xf numFmtId="0" fontId="7" fillId="4" borderId="0" xfId="4" applyFont="1" applyFill="1" applyAlignment="1" applyProtection="1">
      <alignment horizontal="center" vertical="center"/>
      <protection locked="0"/>
    </xf>
    <xf numFmtId="165" fontId="7" fillId="4" borderId="0" xfId="5" applyNumberFormat="1" applyFont="1" applyFill="1" applyAlignment="1" applyProtection="1">
      <alignment horizontal="center" vertical="center"/>
      <protection locked="0"/>
    </xf>
    <xf numFmtId="171" fontId="7" fillId="4" borderId="0" xfId="4" applyNumberFormat="1" applyFont="1" applyFill="1" applyAlignment="1">
      <alignment horizontal="center" vertical="center"/>
    </xf>
    <xf numFmtId="0" fontId="0" fillId="6" borderId="0" xfId="0" applyFill="1" applyAlignment="1">
      <alignment horizontal="center"/>
    </xf>
    <xf numFmtId="0" fontId="0" fillId="2" borderId="0" xfId="0" applyFill="1" applyAlignment="1">
      <alignment horizontal="center"/>
    </xf>
    <xf numFmtId="165" fontId="10" fillId="2" borderId="16" xfId="1" applyNumberFormat="1" applyFont="1" applyFill="1" applyBorder="1"/>
    <xf numFmtId="165" fontId="10" fillId="2" borderId="0" xfId="1" applyNumberFormat="1" applyFont="1" applyFill="1" applyBorder="1"/>
    <xf numFmtId="165" fontId="37" fillId="2" borderId="16" xfId="1" applyNumberFormat="1" applyFont="1" applyFill="1" applyBorder="1"/>
    <xf numFmtId="165" fontId="37" fillId="2" borderId="1" xfId="1" applyNumberFormat="1" applyFont="1" applyFill="1" applyBorder="1"/>
    <xf numFmtId="9" fontId="10" fillId="2" borderId="0" xfId="3" applyFont="1" applyFill="1" applyBorder="1"/>
    <xf numFmtId="165" fontId="37" fillId="2" borderId="0" xfId="4" applyNumberFormat="1" applyFont="1" applyFill="1">
      <alignment vertical="center"/>
    </xf>
    <xf numFmtId="170" fontId="37" fillId="2" borderId="0" xfId="3" applyNumberFormat="1" applyFont="1" applyFill="1" applyBorder="1" applyAlignment="1">
      <alignment horizontal="center" vertical="center"/>
    </xf>
    <xf numFmtId="165" fontId="21" fillId="2" borderId="0" xfId="1" applyNumberFormat="1" applyFont="1" applyFill="1" applyBorder="1" applyAlignment="1">
      <alignment horizontal="left" vertical="center"/>
    </xf>
    <xf numFmtId="165" fontId="16" fillId="2" borderId="0" xfId="1" applyNumberFormat="1" applyFont="1" applyFill="1" applyBorder="1" applyAlignment="1">
      <alignment vertical="center"/>
    </xf>
    <xf numFmtId="165" fontId="18" fillId="2" borderId="0" xfId="1" applyNumberFormat="1" applyFont="1" applyFill="1" applyBorder="1" applyAlignment="1">
      <alignment horizontal="left" vertical="center"/>
    </xf>
    <xf numFmtId="165" fontId="19" fillId="2" borderId="0" xfId="1" applyNumberFormat="1" applyFont="1" applyFill="1" applyBorder="1" applyAlignment="1">
      <alignment horizontal="left" vertical="center"/>
    </xf>
    <xf numFmtId="43" fontId="10" fillId="2" borderId="0" xfId="1" applyFont="1" applyFill="1"/>
    <xf numFmtId="0" fontId="10" fillId="2" borderId="0" xfId="4" applyFont="1" applyFill="1" applyAlignment="1" applyProtection="1">
      <alignment horizontal="left" vertical="center"/>
      <protection locked="0"/>
    </xf>
    <xf numFmtId="9" fontId="10" fillId="2" borderId="0" xfId="3" applyFont="1" applyFill="1" applyAlignment="1">
      <alignment horizontal="center" vertical="center"/>
    </xf>
    <xf numFmtId="43" fontId="30" fillId="4" borderId="0" xfId="1" applyFont="1" applyFill="1" applyBorder="1" applyAlignment="1">
      <alignment wrapText="1"/>
    </xf>
    <xf numFmtId="43" fontId="30" fillId="4" borderId="0" xfId="1" applyFont="1" applyFill="1" applyBorder="1" applyAlignment="1">
      <alignment horizontal="right" wrapText="1"/>
    </xf>
    <xf numFmtId="0" fontId="11" fillId="6" borderId="0" xfId="0" applyFont="1" applyFill="1"/>
    <xf numFmtId="43" fontId="30" fillId="4" borderId="0" xfId="1" applyFont="1" applyFill="1" applyAlignment="1">
      <alignment wrapText="1"/>
    </xf>
    <xf numFmtId="0" fontId="30" fillId="2" borderId="0" xfId="0" applyFont="1" applyFill="1"/>
    <xf numFmtId="165" fontId="0" fillId="2" borderId="0" xfId="1" applyNumberFormat="1" applyFont="1" applyFill="1" applyAlignment="1">
      <alignment horizontal="center" vertical="top"/>
    </xf>
    <xf numFmtId="14" fontId="0" fillId="2" borderId="0" xfId="1" applyNumberFormat="1" applyFont="1" applyFill="1" applyAlignment="1">
      <alignment horizontal="center" vertical="top"/>
    </xf>
    <xf numFmtId="43" fontId="8" fillId="2" borderId="0" xfId="1" applyFont="1" applyFill="1"/>
    <xf numFmtId="165" fontId="8" fillId="2" borderId="0" xfId="1" applyNumberFormat="1" applyFont="1" applyFill="1"/>
    <xf numFmtId="165" fontId="8" fillId="2" borderId="16" xfId="1" applyNumberFormat="1" applyFont="1" applyFill="1" applyBorder="1"/>
    <xf numFmtId="9" fontId="29" fillId="2" borderId="0" xfId="3" applyFont="1" applyFill="1" applyBorder="1"/>
    <xf numFmtId="0" fontId="11" fillId="2" borderId="0" xfId="0" applyFont="1" applyFill="1" applyAlignment="1">
      <alignment horizontal="center" wrapText="1"/>
    </xf>
    <xf numFmtId="0" fontId="29" fillId="2" borderId="0" xfId="0" applyFont="1" applyFill="1" applyAlignment="1">
      <alignment horizontal="center"/>
    </xf>
    <xf numFmtId="0" fontId="48" fillId="2" borderId="0" xfId="0" applyFont="1" applyFill="1" applyAlignment="1">
      <alignment horizontal="center"/>
    </xf>
    <xf numFmtId="0" fontId="30" fillId="2" borderId="0" xfId="0" applyFont="1" applyFill="1" applyAlignment="1">
      <alignment horizontal="center"/>
    </xf>
    <xf numFmtId="0" fontId="28" fillId="2" borderId="0" xfId="0" applyFont="1" applyFill="1" applyAlignment="1">
      <alignment horizontal="center"/>
    </xf>
    <xf numFmtId="43" fontId="30" fillId="4" borderId="0" xfId="1" applyFont="1" applyFill="1" applyBorder="1"/>
    <xf numFmtId="43" fontId="3" fillId="6" borderId="0" xfId="1" applyFont="1" applyFill="1" applyAlignment="1">
      <alignment horizontal="left"/>
    </xf>
    <xf numFmtId="43" fontId="3" fillId="2" borderId="0" xfId="1" applyFont="1" applyFill="1" applyAlignment="1">
      <alignment horizontal="left"/>
    </xf>
    <xf numFmtId="43" fontId="3" fillId="0" borderId="0" xfId="1" applyFont="1" applyAlignment="1">
      <alignment horizontal="left"/>
    </xf>
    <xf numFmtId="0" fontId="4" fillId="6" borderId="16" xfId="4" applyFont="1" applyFill="1" applyBorder="1" applyAlignment="1" applyProtection="1">
      <alignment horizontal="left" vertical="center"/>
      <protection locked="0"/>
    </xf>
    <xf numFmtId="0" fontId="29" fillId="2" borderId="0" xfId="0" applyFont="1" applyFill="1" applyAlignment="1">
      <alignment horizontal="left"/>
    </xf>
    <xf numFmtId="165" fontId="8" fillId="2" borderId="1" xfId="3" applyNumberFormat="1" applyFont="1" applyFill="1" applyBorder="1"/>
    <xf numFmtId="165" fontId="8" fillId="2" borderId="9" xfId="1" applyNumberFormat="1" applyFont="1" applyFill="1" applyBorder="1"/>
    <xf numFmtId="165" fontId="29" fillId="2" borderId="4" xfId="1" applyNumberFormat="1" applyFont="1" applyFill="1" applyBorder="1"/>
    <xf numFmtId="165" fontId="48" fillId="2" borderId="0" xfId="1" applyNumberFormat="1" applyFont="1" applyFill="1"/>
    <xf numFmtId="165" fontId="29" fillId="2" borderId="0" xfId="0" applyNumberFormat="1" applyFont="1" applyFill="1"/>
    <xf numFmtId="165" fontId="5" fillId="2" borderId="16" xfId="1" applyNumberFormat="1" applyFont="1" applyFill="1" applyBorder="1"/>
    <xf numFmtId="165" fontId="5" fillId="2" borderId="0" xfId="1" applyNumberFormat="1" applyFont="1" applyFill="1"/>
    <xf numFmtId="9" fontId="0" fillId="2" borderId="0" xfId="3" applyFont="1" applyFill="1" applyBorder="1"/>
    <xf numFmtId="14" fontId="29" fillId="2" borderId="0" xfId="0" applyNumberFormat="1" applyFont="1" applyFill="1"/>
    <xf numFmtId="43" fontId="34" fillId="4" borderId="0" xfId="1" applyFont="1" applyFill="1" applyBorder="1" applyAlignment="1">
      <alignment wrapText="1"/>
    </xf>
    <xf numFmtId="177" fontId="11" fillId="6" borderId="14" xfId="0" applyNumberFormat="1" applyFont="1" applyFill="1" applyBorder="1" applyAlignment="1">
      <alignment horizontal="center"/>
    </xf>
    <xf numFmtId="0" fontId="14" fillId="2" borderId="0" xfId="0" applyFont="1" applyFill="1"/>
    <xf numFmtId="41" fontId="29" fillId="2" borderId="0" xfId="0" applyNumberFormat="1" applyFont="1" applyFill="1"/>
    <xf numFmtId="41" fontId="8" fillId="2" borderId="0" xfId="0" applyNumberFormat="1" applyFont="1" applyFill="1"/>
    <xf numFmtId="9" fontId="0" fillId="2" borderId="0" xfId="3" applyFont="1" applyFill="1"/>
    <xf numFmtId="43" fontId="38" fillId="2" borderId="0" xfId="0" applyNumberFormat="1" applyFont="1" applyFill="1"/>
    <xf numFmtId="43" fontId="29" fillId="6" borderId="0" xfId="1" applyFont="1" applyFill="1"/>
    <xf numFmtId="43" fontId="32" fillId="2" borderId="0" xfId="0" applyNumberFormat="1" applyFont="1" applyFill="1"/>
    <xf numFmtId="43" fontId="30" fillId="4" borderId="0" xfId="1" applyFont="1" applyFill="1"/>
    <xf numFmtId="43" fontId="30" fillId="4" borderId="0" xfId="1" applyFont="1" applyFill="1" applyBorder="1" applyAlignment="1">
      <alignment horizontal="center" wrapText="1"/>
    </xf>
    <xf numFmtId="43" fontId="48" fillId="2" borderId="0" xfId="0" applyNumberFormat="1" applyFont="1" applyFill="1"/>
    <xf numFmtId="43" fontId="21" fillId="2" borderId="0" xfId="0" applyNumberFormat="1" applyFont="1" applyFill="1"/>
    <xf numFmtId="0" fontId="25" fillId="2" borderId="0" xfId="0" applyFont="1" applyFill="1" applyAlignment="1">
      <alignment horizontal="left"/>
    </xf>
    <xf numFmtId="0" fontId="26" fillId="2" borderId="0" xfId="0" applyFont="1" applyFill="1" applyAlignment="1">
      <alignment horizontal="left"/>
    </xf>
    <xf numFmtId="0" fontId="26" fillId="2" borderId="0" xfId="0" quotePrefix="1" applyFont="1" applyFill="1" applyAlignment="1">
      <alignment horizontal="left"/>
    </xf>
    <xf numFmtId="0" fontId="10" fillId="2" borderId="0" xfId="0" applyFont="1" applyFill="1"/>
    <xf numFmtId="0" fontId="30" fillId="2" borderId="0" xfId="0" applyFont="1" applyFill="1" applyAlignment="1">
      <alignment horizontal="left" wrapText="1"/>
    </xf>
    <xf numFmtId="175" fontId="30" fillId="2" borderId="0" xfId="0" applyNumberFormat="1" applyFont="1" applyFill="1" applyAlignment="1">
      <alignment horizontal="right" wrapText="1"/>
    </xf>
    <xf numFmtId="0" fontId="34" fillId="2" borderId="0" xfId="0" applyFont="1" applyFill="1" applyAlignment="1">
      <alignment horizontal="left" wrapText="1"/>
    </xf>
    <xf numFmtId="174" fontId="30" fillId="2" borderId="0" xfId="0" applyNumberFormat="1" applyFont="1" applyFill="1" applyAlignment="1">
      <alignment wrapText="1"/>
    </xf>
    <xf numFmtId="0" fontId="28" fillId="2" borderId="0" xfId="0" applyFont="1" applyFill="1"/>
    <xf numFmtId="174" fontId="30" fillId="2" borderId="0" xfId="0" applyNumberFormat="1" applyFont="1" applyFill="1" applyAlignment="1">
      <alignment horizontal="right" wrapText="1"/>
    </xf>
    <xf numFmtId="0" fontId="11" fillId="6" borderId="0" xfId="0" applyFont="1" applyFill="1" applyAlignment="1">
      <alignment wrapText="1"/>
    </xf>
    <xf numFmtId="43" fontId="32" fillId="2" borderId="0" xfId="1" applyFont="1" applyFill="1"/>
    <xf numFmtId="0" fontId="4" fillId="7" borderId="0" xfId="0" applyFont="1" applyFill="1"/>
    <xf numFmtId="0" fontId="0" fillId="2" borderId="0" xfId="0" applyFill="1" applyAlignment="1">
      <alignment horizontal="right"/>
    </xf>
    <xf numFmtId="0" fontId="0" fillId="2" borderId="0" xfId="0" applyFill="1" applyAlignment="1">
      <alignment horizontal="left" indent="2"/>
    </xf>
    <xf numFmtId="0" fontId="0" fillId="2" borderId="0" xfId="0" applyFill="1" applyAlignment="1">
      <alignment horizontal="left" indent="4"/>
    </xf>
    <xf numFmtId="0" fontId="0" fillId="2" borderId="0" xfId="0" applyFill="1" applyAlignment="1">
      <alignment horizontal="left" indent="3"/>
    </xf>
    <xf numFmtId="0" fontId="0" fillId="2" borderId="0" xfId="0" applyFill="1" applyAlignment="1">
      <alignment horizontal="left" indent="1"/>
    </xf>
    <xf numFmtId="0" fontId="5" fillId="2" borderId="0" xfId="0" applyFont="1" applyFill="1" applyAlignment="1">
      <alignment horizontal="left"/>
    </xf>
    <xf numFmtId="164" fontId="4" fillId="2" borderId="0" xfId="0" applyNumberFormat="1" applyFont="1" applyFill="1"/>
    <xf numFmtId="165" fontId="0" fillId="2" borderId="0" xfId="1" quotePrefix="1" applyNumberFormat="1" applyFont="1" applyFill="1"/>
    <xf numFmtId="165" fontId="5" fillId="2" borderId="1" xfId="1" applyNumberFormat="1" applyFont="1" applyFill="1" applyBorder="1"/>
    <xf numFmtId="165" fontId="3" fillId="2" borderId="20" xfId="1" applyNumberFormat="1" applyFont="1" applyFill="1" applyBorder="1"/>
    <xf numFmtId="165" fontId="0" fillId="2" borderId="20" xfId="1" applyNumberFormat="1" applyFont="1" applyFill="1" applyBorder="1"/>
    <xf numFmtId="165" fontId="0" fillId="2" borderId="0" xfId="1" applyNumberFormat="1" applyFont="1" applyFill="1" applyBorder="1"/>
    <xf numFmtId="165" fontId="0" fillId="2" borderId="16" xfId="1" applyNumberFormat="1" applyFont="1" applyFill="1" applyBorder="1"/>
    <xf numFmtId="165" fontId="5" fillId="2" borderId="9" xfId="1" applyNumberFormat="1" applyFont="1" applyFill="1" applyBorder="1"/>
    <xf numFmtId="165" fontId="21" fillId="2" borderId="0" xfId="1" applyNumberFormat="1" applyFont="1" applyFill="1" applyAlignment="1">
      <alignment horizontal="right"/>
    </xf>
    <xf numFmtId="0" fontId="57" fillId="2" borderId="0" xfId="0" applyFont="1" applyFill="1"/>
    <xf numFmtId="0" fontId="58" fillId="2" borderId="0" xfId="0" applyFont="1" applyFill="1"/>
    <xf numFmtId="165" fontId="58" fillId="2" borderId="0" xfId="1" applyNumberFormat="1" applyFont="1" applyFill="1"/>
    <xf numFmtId="0" fontId="57" fillId="0" borderId="0" xfId="0" applyFont="1"/>
    <xf numFmtId="165" fontId="58" fillId="2" borderId="0" xfId="0" applyNumberFormat="1" applyFont="1" applyFill="1"/>
    <xf numFmtId="165" fontId="5" fillId="2" borderId="0" xfId="0" applyNumberFormat="1" applyFont="1" applyFill="1"/>
    <xf numFmtId="0" fontId="58" fillId="6" borderId="0" xfId="0" applyFont="1" applyFill="1"/>
    <xf numFmtId="0" fontId="6" fillId="2" borderId="3" xfId="4" applyFont="1" applyFill="1" applyBorder="1">
      <alignment vertical="center"/>
    </xf>
    <xf numFmtId="0" fontId="6" fillId="2" borderId="3" xfId="4" applyFont="1" applyFill="1" applyBorder="1" applyAlignment="1">
      <alignment horizontal="center" vertical="center"/>
    </xf>
    <xf numFmtId="43" fontId="38" fillId="2" borderId="3" xfId="1" applyFont="1" applyFill="1" applyBorder="1" applyAlignment="1">
      <alignment horizontal="center" vertical="center"/>
    </xf>
    <xf numFmtId="170" fontId="10" fillId="2" borderId="0" xfId="3" applyNumberFormat="1" applyFont="1" applyFill="1" applyAlignment="1">
      <alignment vertical="center"/>
    </xf>
    <xf numFmtId="170" fontId="38" fillId="2" borderId="0" xfId="3" applyNumberFormat="1" applyFont="1" applyFill="1" applyAlignment="1">
      <alignment vertical="center"/>
    </xf>
    <xf numFmtId="0" fontId="40" fillId="2" borderId="14" xfId="4" applyFont="1" applyFill="1" applyBorder="1" applyProtection="1">
      <alignment vertical="center"/>
      <protection locked="0"/>
    </xf>
    <xf numFmtId="0" fontId="40" fillId="2" borderId="14" xfId="4" applyFont="1" applyFill="1" applyBorder="1" applyAlignment="1" applyProtection="1">
      <alignment horizontal="center" vertical="center"/>
      <protection locked="0"/>
    </xf>
    <xf numFmtId="0" fontId="40" fillId="2" borderId="14" xfId="4" applyFont="1" applyFill="1" applyBorder="1" applyAlignment="1" applyProtection="1">
      <alignment horizontal="left" vertical="center"/>
      <protection locked="0"/>
    </xf>
    <xf numFmtId="165" fontId="40" fillId="2" borderId="14" xfId="5" applyNumberFormat="1" applyFont="1" applyFill="1" applyBorder="1" applyProtection="1">
      <alignment vertical="center"/>
      <protection locked="0"/>
    </xf>
    <xf numFmtId="0" fontId="10" fillId="2" borderId="14" xfId="4" applyFont="1" applyFill="1" applyBorder="1" applyAlignment="1">
      <alignment horizontal="center" vertical="center"/>
    </xf>
    <xf numFmtId="170" fontId="10" fillId="2" borderId="14" xfId="3" applyNumberFormat="1" applyFont="1" applyFill="1" applyBorder="1" applyAlignment="1">
      <alignment horizontal="center" vertical="center"/>
    </xf>
    <xf numFmtId="0" fontId="10" fillId="2" borderId="8" xfId="4" applyFont="1" applyFill="1" applyBorder="1">
      <alignment vertical="center"/>
    </xf>
    <xf numFmtId="0" fontId="38" fillId="2" borderId="3" xfId="4" applyFont="1" applyFill="1" applyBorder="1">
      <alignment vertical="center"/>
    </xf>
    <xf numFmtId="0" fontId="39" fillId="2" borderId="0" xfId="4" applyFont="1" applyFill="1" applyProtection="1">
      <alignment vertical="center"/>
      <protection locked="0"/>
    </xf>
    <xf numFmtId="0" fontId="39" fillId="2" borderId="0" xfId="4" applyFont="1" applyFill="1" applyAlignment="1" applyProtection="1">
      <alignment horizontal="left" vertical="center" indent="1"/>
      <protection locked="0"/>
    </xf>
    <xf numFmtId="0" fontId="39" fillId="2" borderId="0" xfId="4" applyFont="1" applyFill="1" applyAlignment="1" applyProtection="1">
      <alignment horizontal="left" vertical="center"/>
      <protection locked="0"/>
    </xf>
    <xf numFmtId="165" fontId="39" fillId="2" borderId="0" xfId="5" applyNumberFormat="1" applyFont="1" applyFill="1" applyProtection="1">
      <alignment vertical="center"/>
      <protection locked="0"/>
    </xf>
    <xf numFmtId="165" fontId="37" fillId="2" borderId="19" xfId="4" applyNumberFormat="1" applyFont="1" applyFill="1" applyBorder="1">
      <alignment vertical="center"/>
    </xf>
    <xf numFmtId="0" fontId="21" fillId="2" borderId="0" xfId="4" applyFont="1" applyFill="1">
      <alignment vertical="center"/>
    </xf>
    <xf numFmtId="165" fontId="37" fillId="2" borderId="14" xfId="4" applyNumberFormat="1" applyFont="1" applyFill="1" applyBorder="1">
      <alignment vertical="center"/>
    </xf>
    <xf numFmtId="165" fontId="37" fillId="2" borderId="11" xfId="4" applyNumberFormat="1" applyFont="1" applyFill="1" applyBorder="1">
      <alignment vertical="center"/>
    </xf>
    <xf numFmtId="165" fontId="37" fillId="2" borderId="13" xfId="4" applyNumberFormat="1" applyFont="1" applyFill="1" applyBorder="1">
      <alignment vertical="center"/>
    </xf>
    <xf numFmtId="0" fontId="10" fillId="2" borderId="0" xfId="5" applyNumberFormat="1" applyFont="1" applyFill="1">
      <alignment vertical="center"/>
    </xf>
    <xf numFmtId="0" fontId="10" fillId="2" borderId="0" xfId="3" applyNumberFormat="1" applyFont="1" applyFill="1" applyAlignment="1">
      <alignment horizontal="center" vertical="center"/>
    </xf>
    <xf numFmtId="0" fontId="41" fillId="2" borderId="0" xfId="1" applyNumberFormat="1" applyFont="1" applyFill="1" applyBorder="1" applyAlignment="1">
      <alignment horizontal="center" vertical="center"/>
    </xf>
    <xf numFmtId="170" fontId="41" fillId="2" borderId="0" xfId="3" applyNumberFormat="1" applyFont="1" applyFill="1" applyBorder="1" applyAlignment="1">
      <alignment horizontal="center" vertical="center"/>
    </xf>
    <xf numFmtId="165" fontId="21" fillId="2" borderId="0" xfId="1" applyNumberFormat="1" applyFont="1" applyFill="1" applyBorder="1" applyAlignment="1">
      <alignment horizontal="center" vertical="center"/>
    </xf>
    <xf numFmtId="0" fontId="42" fillId="2" borderId="0" xfId="4" applyFont="1" applyFill="1">
      <alignment vertical="center"/>
    </xf>
    <xf numFmtId="0" fontId="41" fillId="2" borderId="0" xfId="7" applyNumberFormat="1" applyFont="1" applyFill="1" applyBorder="1" applyAlignment="1">
      <alignment vertical="center"/>
    </xf>
    <xf numFmtId="0" fontId="43" fillId="2" borderId="0" xfId="4" applyFont="1" applyFill="1" applyAlignment="1">
      <alignment horizontal="left" vertical="center"/>
    </xf>
    <xf numFmtId="165" fontId="43" fillId="2" borderId="0" xfId="5" applyNumberFormat="1" applyFont="1" applyFill="1">
      <alignment vertical="center"/>
    </xf>
    <xf numFmtId="0" fontId="39" fillId="2" borderId="14" xfId="4" applyFont="1" applyFill="1" applyBorder="1" applyProtection="1">
      <alignment vertical="center"/>
      <protection locked="0"/>
    </xf>
    <xf numFmtId="0" fontId="37" fillId="2" borderId="14" xfId="4" applyFont="1" applyFill="1" applyBorder="1" applyAlignment="1">
      <alignment horizontal="left" vertical="center"/>
    </xf>
    <xf numFmtId="165" fontId="37" fillId="2" borderId="14" xfId="5" applyNumberFormat="1" applyFont="1" applyFill="1" applyBorder="1">
      <alignment vertical="center"/>
    </xf>
    <xf numFmtId="164" fontId="37" fillId="2" borderId="14" xfId="4" applyNumberFormat="1" applyFont="1" applyFill="1" applyBorder="1" applyAlignment="1">
      <alignment horizontal="center" vertical="center"/>
    </xf>
    <xf numFmtId="164" fontId="38" fillId="2" borderId="0" xfId="4" applyNumberFormat="1" applyFont="1" applyFill="1" applyAlignment="1">
      <alignment horizontal="center" vertical="center"/>
    </xf>
    <xf numFmtId="165" fontId="10" fillId="2" borderId="0" xfId="1" applyNumberFormat="1" applyFont="1" applyFill="1" applyAlignment="1">
      <alignment horizontal="center" vertical="center"/>
    </xf>
    <xf numFmtId="165" fontId="39" fillId="2" borderId="0" xfId="1" applyNumberFormat="1" applyFont="1" applyFill="1" applyAlignment="1" applyProtection="1">
      <alignment horizontal="left" vertical="center"/>
      <protection locked="0"/>
    </xf>
    <xf numFmtId="165" fontId="38" fillId="2" borderId="3" xfId="1" applyNumberFormat="1" applyFont="1" applyFill="1" applyBorder="1" applyAlignment="1">
      <alignment vertical="center"/>
    </xf>
    <xf numFmtId="165" fontId="38" fillId="2" borderId="0" xfId="1" applyNumberFormat="1" applyFont="1" applyFill="1" applyAlignment="1">
      <alignment horizontal="center" vertical="center"/>
    </xf>
    <xf numFmtId="165" fontId="37" fillId="2" borderId="0" xfId="5" applyNumberFormat="1" applyFont="1" applyFill="1">
      <alignment vertical="center"/>
    </xf>
    <xf numFmtId="0" fontId="38" fillId="2" borderId="0" xfId="4" applyFont="1" applyFill="1" applyAlignment="1">
      <alignment horizontal="left" vertical="center"/>
    </xf>
    <xf numFmtId="0" fontId="21" fillId="2" borderId="0" xfId="4" applyFont="1" applyFill="1" applyAlignment="1">
      <alignment horizontal="left" vertical="center"/>
    </xf>
    <xf numFmtId="0" fontId="45" fillId="2" borderId="14" xfId="4" applyFont="1" applyFill="1" applyBorder="1" applyAlignment="1">
      <alignment horizontal="left" vertical="center"/>
    </xf>
    <xf numFmtId="164" fontId="37" fillId="2" borderId="0" xfId="4" applyNumberFormat="1" applyFont="1" applyFill="1" applyAlignment="1">
      <alignment horizontal="center" vertical="center"/>
    </xf>
    <xf numFmtId="1" fontId="37" fillId="2" borderId="0" xfId="4" applyNumberFormat="1" applyFont="1" applyFill="1" applyAlignment="1">
      <alignment horizontal="center" vertical="center"/>
    </xf>
    <xf numFmtId="165" fontId="38" fillId="2" borderId="0" xfId="1" applyNumberFormat="1" applyFont="1" applyFill="1" applyBorder="1" applyAlignment="1">
      <alignment vertical="center"/>
    </xf>
    <xf numFmtId="165" fontId="37" fillId="2" borderId="16" xfId="1" applyNumberFormat="1" applyFont="1" applyFill="1" applyBorder="1" applyAlignment="1">
      <alignment horizontal="right" vertical="center"/>
    </xf>
    <xf numFmtId="0" fontId="37" fillId="2" borderId="0" xfId="1" applyNumberFormat="1" applyFont="1" applyFill="1" applyBorder="1" applyAlignment="1">
      <alignment vertical="center"/>
    </xf>
    <xf numFmtId="1" fontId="37" fillId="2" borderId="18" xfId="4" applyNumberFormat="1" applyFont="1" applyFill="1" applyBorder="1" applyAlignment="1">
      <alignment horizontal="center" vertical="center"/>
    </xf>
    <xf numFmtId="1" fontId="37" fillId="2" borderId="20" xfId="4" applyNumberFormat="1" applyFont="1" applyFill="1" applyBorder="1" applyAlignment="1">
      <alignment horizontal="center" vertical="center"/>
    </xf>
    <xf numFmtId="1" fontId="37" fillId="2" borderId="19" xfId="4" applyNumberFormat="1" applyFont="1" applyFill="1" applyBorder="1" applyAlignment="1">
      <alignment horizontal="center" vertical="center"/>
    </xf>
    <xf numFmtId="172" fontId="38" fillId="2" borderId="3" xfId="1" applyNumberFormat="1" applyFont="1" applyFill="1" applyBorder="1" applyAlignment="1">
      <alignment horizontal="center" vertical="center"/>
    </xf>
    <xf numFmtId="165" fontId="23" fillId="2" borderId="0" xfId="0" applyNumberFormat="1" applyFont="1" applyFill="1"/>
    <xf numFmtId="165" fontId="23" fillId="2" borderId="0" xfId="1" applyNumberFormat="1" applyFont="1" applyFill="1"/>
    <xf numFmtId="165" fontId="3" fillId="2" borderId="11" xfId="1" applyNumberFormat="1" applyFont="1" applyFill="1" applyBorder="1"/>
    <xf numFmtId="165" fontId="3" fillId="2" borderId="14" xfId="1" applyNumberFormat="1" applyFont="1" applyFill="1" applyBorder="1"/>
    <xf numFmtId="165" fontId="3" fillId="2" borderId="13" xfId="1" applyNumberFormat="1" applyFont="1" applyFill="1" applyBorder="1"/>
    <xf numFmtId="43" fontId="5" fillId="2" borderId="0" xfId="1" applyFont="1" applyFill="1"/>
    <xf numFmtId="165" fontId="3" fillId="2" borderId="0" xfId="1" applyNumberFormat="1" applyFont="1" applyFill="1"/>
    <xf numFmtId="43" fontId="3" fillId="2" borderId="0" xfId="1" applyFont="1" applyFill="1" applyAlignment="1">
      <alignment horizontal="left" indent="1"/>
    </xf>
    <xf numFmtId="165" fontId="3" fillId="2" borderId="0" xfId="1" applyNumberFormat="1" applyFont="1" applyFill="1" applyAlignment="1">
      <alignment horizontal="left"/>
    </xf>
    <xf numFmtId="165" fontId="3" fillId="2" borderId="0" xfId="1" applyNumberFormat="1" applyFont="1" applyFill="1" applyAlignment="1">
      <alignment horizontal="center"/>
    </xf>
    <xf numFmtId="43" fontId="3" fillId="2" borderId="0" xfId="1" quotePrefix="1" applyFont="1" applyFill="1"/>
    <xf numFmtId="165" fontId="5" fillId="2" borderId="0" xfId="1" applyNumberFormat="1" applyFont="1" applyFill="1" applyAlignment="1">
      <alignment horizontal="center"/>
    </xf>
    <xf numFmtId="165" fontId="5" fillId="2" borderId="0" xfId="1" applyNumberFormat="1" applyFont="1" applyFill="1" applyAlignment="1">
      <alignment horizontal="left"/>
    </xf>
    <xf numFmtId="43" fontId="5" fillId="2" borderId="0" xfId="1" applyFont="1" applyFill="1" applyAlignment="1">
      <alignment horizontal="center"/>
    </xf>
    <xf numFmtId="43" fontId="5" fillId="2" borderId="0" xfId="1" applyFont="1" applyFill="1" applyAlignment="1">
      <alignment horizontal="left"/>
    </xf>
    <xf numFmtId="0" fontId="4" fillId="6" borderId="20" xfId="4" applyFont="1" applyFill="1" applyBorder="1" applyAlignment="1" applyProtection="1">
      <alignment horizontal="center" vertical="center" wrapText="1"/>
      <protection locked="0"/>
    </xf>
    <xf numFmtId="0" fontId="32" fillId="2" borderId="0" xfId="0" applyFont="1" applyFill="1"/>
    <xf numFmtId="164" fontId="11" fillId="6" borderId="0" xfId="1" applyNumberFormat="1" applyFont="1" applyFill="1"/>
    <xf numFmtId="164" fontId="11" fillId="6" borderId="0" xfId="0" applyNumberFormat="1" applyFont="1" applyFill="1"/>
    <xf numFmtId="0" fontId="11" fillId="6" borderId="17" xfId="0" applyFont="1" applyFill="1" applyBorder="1"/>
    <xf numFmtId="165" fontId="31" fillId="2" borderId="0" xfId="0" applyNumberFormat="1" applyFont="1" applyFill="1"/>
    <xf numFmtId="0" fontId="47" fillId="2" borderId="0" xfId="0" applyFont="1" applyFill="1"/>
    <xf numFmtId="165" fontId="60" fillId="2" borderId="0" xfId="1" applyNumberFormat="1" applyFont="1" applyFill="1"/>
    <xf numFmtId="0" fontId="8" fillId="2" borderId="0" xfId="0" applyFont="1" applyFill="1" applyAlignment="1">
      <alignment horizontal="left" vertical="center"/>
    </xf>
    <xf numFmtId="165" fontId="48" fillId="2" borderId="0" xfId="0" applyNumberFormat="1" applyFont="1" applyFill="1"/>
    <xf numFmtId="165" fontId="5" fillId="2" borderId="5" xfId="1" applyNumberFormat="1" applyFont="1" applyFill="1" applyBorder="1"/>
    <xf numFmtId="165" fontId="5" fillId="2" borderId="6" xfId="1" applyNumberFormat="1" applyFont="1" applyFill="1" applyBorder="1"/>
    <xf numFmtId="165" fontId="3" fillId="2" borderId="7" xfId="1" applyNumberFormat="1" applyFont="1" applyFill="1" applyBorder="1"/>
    <xf numFmtId="165" fontId="3" fillId="2" borderId="0" xfId="1" applyNumberFormat="1" applyFont="1" applyFill="1" applyBorder="1"/>
    <xf numFmtId="165" fontId="3" fillId="2" borderId="8" xfId="1" applyNumberFormat="1" applyFont="1" applyFill="1" applyBorder="1"/>
    <xf numFmtId="165" fontId="10" fillId="2" borderId="23" xfId="1" applyNumberFormat="1" applyFont="1" applyFill="1" applyBorder="1" applyAlignment="1">
      <alignment vertical="center"/>
    </xf>
    <xf numFmtId="165" fontId="5" fillId="2" borderId="8" xfId="1" applyNumberFormat="1" applyFont="1" applyFill="1" applyBorder="1"/>
    <xf numFmtId="43" fontId="3" fillId="2" borderId="23" xfId="1" applyFont="1" applyFill="1" applyBorder="1" applyAlignment="1"/>
    <xf numFmtId="43" fontId="3" fillId="2" borderId="20" xfId="1" applyFont="1" applyFill="1" applyBorder="1" applyAlignment="1"/>
    <xf numFmtId="43" fontId="3" fillId="2" borderId="20" xfId="1" applyFont="1" applyFill="1" applyBorder="1"/>
    <xf numFmtId="43" fontId="3" fillId="2" borderId="20" xfId="1" applyFont="1" applyFill="1" applyBorder="1" applyAlignment="1">
      <alignment horizontal="left"/>
    </xf>
    <xf numFmtId="165" fontId="3" fillId="2" borderId="23" xfId="1" applyNumberFormat="1" applyFont="1" applyFill="1" applyBorder="1"/>
    <xf numFmtId="165" fontId="3" fillId="2" borderId="19" xfId="1" applyNumberFormat="1" applyFont="1" applyFill="1" applyBorder="1"/>
    <xf numFmtId="43" fontId="3" fillId="2" borderId="7" xfId="1" applyFont="1" applyFill="1" applyBorder="1" applyAlignment="1"/>
    <xf numFmtId="43" fontId="3" fillId="2" borderId="0" xfId="1" applyFont="1" applyFill="1" applyBorder="1" applyAlignment="1"/>
    <xf numFmtId="43" fontId="3" fillId="2" borderId="0" xfId="1" applyFont="1" applyFill="1" applyBorder="1"/>
    <xf numFmtId="43" fontId="3" fillId="2" borderId="0" xfId="1" applyFont="1" applyFill="1" applyBorder="1" applyAlignment="1">
      <alignment horizontal="left"/>
    </xf>
    <xf numFmtId="43" fontId="3" fillId="2" borderId="7" xfId="1" applyFont="1" applyFill="1" applyBorder="1" applyAlignment="1">
      <alignment horizontal="left"/>
    </xf>
    <xf numFmtId="43" fontId="3" fillId="2" borderId="11" xfId="1" applyFont="1" applyFill="1" applyBorder="1" applyAlignment="1">
      <alignment horizontal="left"/>
    </xf>
    <xf numFmtId="43" fontId="3" fillId="2" borderId="14" xfId="1" applyFont="1" applyFill="1" applyBorder="1" applyAlignment="1"/>
    <xf numFmtId="43" fontId="3" fillId="2" borderId="14" xfId="1" applyFont="1" applyFill="1" applyBorder="1"/>
    <xf numFmtId="43" fontId="3" fillId="2" borderId="14" xfId="1" applyFont="1" applyFill="1" applyBorder="1" applyAlignment="1">
      <alignment horizontal="left"/>
    </xf>
    <xf numFmtId="0" fontId="61" fillId="6" borderId="0" xfId="0" applyFont="1" applyFill="1"/>
    <xf numFmtId="0" fontId="61" fillId="2" borderId="0" xfId="0" applyFont="1" applyFill="1"/>
    <xf numFmtId="43" fontId="57" fillId="2" borderId="0" xfId="1" applyFont="1" applyFill="1" applyAlignment="1">
      <alignment horizontal="center"/>
    </xf>
    <xf numFmtId="43" fontId="57" fillId="2" borderId="0" xfId="1" applyFont="1" applyFill="1"/>
    <xf numFmtId="43" fontId="57" fillId="2" borderId="0" xfId="1" applyFont="1" applyFill="1" applyAlignment="1">
      <alignment horizontal="left"/>
    </xf>
    <xf numFmtId="165" fontId="57" fillId="2" borderId="0" xfId="1" applyNumberFormat="1" applyFont="1" applyFill="1"/>
    <xf numFmtId="43" fontId="6" fillId="6" borderId="15" xfId="1" applyFont="1" applyFill="1" applyBorder="1" applyAlignment="1">
      <alignment horizontal="left"/>
    </xf>
    <xf numFmtId="43" fontId="4" fillId="6" borderId="16" xfId="1" applyFont="1" applyFill="1" applyBorder="1"/>
    <xf numFmtId="43" fontId="6" fillId="6" borderId="16" xfId="1" applyFont="1" applyFill="1" applyBorder="1"/>
    <xf numFmtId="43" fontId="6" fillId="6" borderId="16" xfId="1" applyFont="1" applyFill="1" applyBorder="1" applyAlignment="1">
      <alignment horizontal="left"/>
    </xf>
    <xf numFmtId="1" fontId="4" fillId="6" borderId="16" xfId="6" applyNumberFormat="1" applyFont="1" applyFill="1" applyBorder="1" applyAlignment="1">
      <alignment horizontal="center"/>
    </xf>
    <xf numFmtId="1" fontId="4" fillId="6" borderId="21" xfId="6" applyNumberFormat="1" applyFont="1" applyFill="1" applyBorder="1" applyAlignment="1">
      <alignment horizontal="center"/>
    </xf>
    <xf numFmtId="0" fontId="4" fillId="6" borderId="23" xfId="4" applyFont="1" applyFill="1" applyBorder="1" applyAlignment="1" applyProtection="1">
      <alignment horizontal="left" vertical="center"/>
      <protection locked="0"/>
    </xf>
    <xf numFmtId="0" fontId="4" fillId="6" borderId="11" xfId="4" applyFont="1" applyFill="1" applyBorder="1" applyAlignment="1" applyProtection="1">
      <alignment horizontal="left" vertical="center"/>
      <protection locked="0"/>
    </xf>
    <xf numFmtId="43" fontId="3" fillId="2" borderId="11" xfId="1" applyFont="1" applyFill="1" applyBorder="1" applyAlignment="1">
      <alignment horizontal="center"/>
    </xf>
    <xf numFmtId="165" fontId="5" fillId="2" borderId="43" xfId="1" applyNumberFormat="1" applyFont="1" applyFill="1" applyBorder="1"/>
    <xf numFmtId="165" fontId="5" fillId="2" borderId="44" xfId="1" applyNumberFormat="1" applyFont="1" applyFill="1" applyBorder="1"/>
    <xf numFmtId="0" fontId="4" fillId="6" borderId="14" xfId="4" applyFont="1" applyFill="1" applyBorder="1" applyAlignment="1" applyProtection="1">
      <alignment horizontal="left" vertical="center" wrapText="1"/>
      <protection locked="0"/>
    </xf>
    <xf numFmtId="0" fontId="57" fillId="7" borderId="0" xfId="0" applyFont="1" applyFill="1"/>
    <xf numFmtId="0" fontId="62" fillId="2" borderId="0" xfId="0" applyFont="1" applyFill="1"/>
    <xf numFmtId="0" fontId="57" fillId="2" borderId="0" xfId="0" applyFont="1" applyFill="1" applyAlignment="1">
      <alignment horizontal="right"/>
    </xf>
    <xf numFmtId="43" fontId="57" fillId="2" borderId="0" xfId="1" applyFont="1" applyFill="1" applyAlignment="1">
      <alignment horizontal="right"/>
    </xf>
    <xf numFmtId="165" fontId="0" fillId="2" borderId="7" xfId="1" applyNumberFormat="1" applyFont="1" applyFill="1" applyBorder="1"/>
    <xf numFmtId="165" fontId="5" fillId="2" borderId="23" xfId="1" applyNumberFormat="1" applyFont="1" applyFill="1" applyBorder="1"/>
    <xf numFmtId="165" fontId="57" fillId="2" borderId="7" xfId="1" applyNumberFormat="1" applyFont="1" applyFill="1" applyBorder="1"/>
    <xf numFmtId="165" fontId="0" fillId="2" borderId="23" xfId="1" applyNumberFormat="1" applyFont="1" applyFill="1" applyBorder="1"/>
    <xf numFmtId="165" fontId="5" fillId="2" borderId="15" xfId="1" applyNumberFormat="1" applyFont="1" applyFill="1" applyBorder="1"/>
    <xf numFmtId="9" fontId="0" fillId="2" borderId="7" xfId="3" applyFont="1" applyFill="1" applyBorder="1"/>
    <xf numFmtId="165" fontId="0" fillId="2" borderId="15" xfId="1" applyNumberFormat="1" applyFont="1" applyFill="1" applyBorder="1"/>
    <xf numFmtId="165" fontId="10" fillId="2" borderId="7" xfId="1" applyNumberFormat="1" applyFont="1" applyFill="1" applyBorder="1"/>
    <xf numFmtId="165" fontId="5" fillId="2" borderId="45" xfId="1" applyNumberFormat="1" applyFont="1" applyFill="1" applyBorder="1"/>
    <xf numFmtId="165" fontId="0" fillId="2" borderId="11" xfId="1" applyNumberFormat="1" applyFont="1" applyFill="1" applyBorder="1"/>
    <xf numFmtId="165" fontId="0" fillId="2" borderId="14" xfId="1" applyNumberFormat="1" applyFont="1" applyFill="1" applyBorder="1"/>
    <xf numFmtId="165" fontId="0" fillId="2" borderId="8" xfId="1" applyNumberFormat="1" applyFont="1" applyFill="1" applyBorder="1"/>
    <xf numFmtId="165" fontId="5" fillId="2" borderId="19" xfId="1" applyNumberFormat="1" applyFont="1" applyFill="1" applyBorder="1"/>
    <xf numFmtId="165" fontId="57" fillId="2" borderId="0" xfId="1" applyNumberFormat="1" applyFont="1" applyFill="1" applyBorder="1"/>
    <xf numFmtId="165" fontId="57" fillId="2" borderId="8" xfId="1" applyNumberFormat="1" applyFont="1" applyFill="1" applyBorder="1"/>
    <xf numFmtId="165" fontId="0" fillId="2" borderId="19" xfId="1" applyNumberFormat="1" applyFont="1" applyFill="1" applyBorder="1"/>
    <xf numFmtId="165" fontId="5" fillId="2" borderId="21" xfId="1" applyNumberFormat="1" applyFont="1" applyFill="1" applyBorder="1"/>
    <xf numFmtId="9" fontId="0" fillId="2" borderId="8" xfId="3" applyFont="1" applyFill="1" applyBorder="1"/>
    <xf numFmtId="165" fontId="0" fillId="2" borderId="21" xfId="1" applyNumberFormat="1" applyFont="1" applyFill="1" applyBorder="1"/>
    <xf numFmtId="165" fontId="10" fillId="2" borderId="8" xfId="1" applyNumberFormat="1" applyFont="1" applyFill="1" applyBorder="1"/>
    <xf numFmtId="165" fontId="5" fillId="2" borderId="46" xfId="1" applyNumberFormat="1" applyFont="1" applyFill="1" applyBorder="1"/>
    <xf numFmtId="165" fontId="0" fillId="2" borderId="13" xfId="1" applyNumberFormat="1" applyFont="1" applyFill="1" applyBorder="1"/>
    <xf numFmtId="165" fontId="37" fillId="2" borderId="0" xfId="5" applyNumberFormat="1" applyFont="1" applyFill="1" applyAlignment="1" applyProtection="1">
      <alignment horizontal="left" vertical="center"/>
      <protection locked="0"/>
    </xf>
    <xf numFmtId="0" fontId="4" fillId="2" borderId="3" xfId="4" applyFont="1" applyFill="1" applyBorder="1">
      <alignment vertical="center"/>
    </xf>
    <xf numFmtId="165" fontId="10" fillId="2" borderId="3" xfId="1" applyNumberFormat="1" applyFont="1" applyFill="1" applyBorder="1" applyAlignment="1">
      <alignment vertical="center"/>
    </xf>
    <xf numFmtId="0" fontId="4" fillId="6" borderId="15" xfId="4" applyFont="1" applyFill="1" applyBorder="1" applyAlignment="1" applyProtection="1">
      <alignment horizontal="left" vertical="center"/>
      <protection locked="0"/>
    </xf>
    <xf numFmtId="0" fontId="10" fillId="2" borderId="7" xfId="4" applyFont="1" applyFill="1" applyBorder="1" applyProtection="1">
      <alignment vertical="center"/>
      <protection locked="0"/>
    </xf>
    <xf numFmtId="43" fontId="10" fillId="2" borderId="0" xfId="1" quotePrefix="1" applyFont="1" applyFill="1" applyBorder="1"/>
    <xf numFmtId="43" fontId="10" fillId="2" borderId="0" xfId="1" applyFont="1" applyFill="1" applyBorder="1" applyAlignment="1" applyProtection="1">
      <alignment vertical="center"/>
      <protection locked="0"/>
    </xf>
    <xf numFmtId="0" fontId="10" fillId="7" borderId="0" xfId="0" applyFont="1" applyFill="1"/>
    <xf numFmtId="0" fontId="37" fillId="2" borderId="0" xfId="0" applyFont="1" applyFill="1"/>
    <xf numFmtId="165" fontId="37" fillId="2" borderId="0" xfId="1" applyNumberFormat="1" applyFont="1" applyFill="1"/>
    <xf numFmtId="165" fontId="37" fillId="2" borderId="7" xfId="1" applyNumberFormat="1" applyFont="1" applyFill="1" applyBorder="1"/>
    <xf numFmtId="165" fontId="37" fillId="2" borderId="0" xfId="1" applyNumberFormat="1" applyFont="1" applyFill="1" applyBorder="1"/>
    <xf numFmtId="165" fontId="37" fillId="2" borderId="8" xfId="1" applyNumberFormat="1" applyFont="1" applyFill="1" applyBorder="1"/>
    <xf numFmtId="0" fontId="4" fillId="6" borderId="23" xfId="4" applyFont="1" applyFill="1" applyBorder="1" applyProtection="1">
      <alignment vertical="center"/>
      <protection locked="0"/>
    </xf>
    <xf numFmtId="0" fontId="4" fillId="6" borderId="11" xfId="4" applyFont="1" applyFill="1" applyBorder="1" applyProtection="1">
      <alignment vertical="center"/>
      <protection locked="0"/>
    </xf>
    <xf numFmtId="0" fontId="10" fillId="2" borderId="11" xfId="4" applyFont="1" applyFill="1" applyBorder="1" applyProtection="1">
      <alignment vertical="center"/>
      <protection locked="0"/>
    </xf>
    <xf numFmtId="0" fontId="7" fillId="4" borderId="7" xfId="4" applyFont="1" applyFill="1" applyBorder="1" applyProtection="1">
      <alignment vertical="center"/>
      <protection locked="0"/>
    </xf>
    <xf numFmtId="0" fontId="7" fillId="4" borderId="11" xfId="4" applyFont="1" applyFill="1" applyBorder="1" applyProtection="1">
      <alignment vertical="center"/>
      <protection locked="0"/>
    </xf>
    <xf numFmtId="0" fontId="12" fillId="2" borderId="0" xfId="4" applyFont="1" applyFill="1">
      <alignment vertical="center"/>
    </xf>
    <xf numFmtId="9" fontId="10" fillId="0" borderId="0" xfId="3" applyFont="1" applyFill="1" applyAlignment="1">
      <alignment horizontal="center" vertical="center"/>
    </xf>
    <xf numFmtId="0" fontId="5" fillId="7" borderId="0" xfId="0" applyFont="1" applyFill="1"/>
    <xf numFmtId="0" fontId="5" fillId="7" borderId="0" xfId="0" applyFont="1" applyFill="1" applyAlignment="1">
      <alignment horizontal="left" indent="1"/>
    </xf>
    <xf numFmtId="0" fontId="5" fillId="2" borderId="0" xfId="0" applyFont="1" applyFill="1" applyAlignment="1">
      <alignment horizontal="left" indent="1"/>
    </xf>
    <xf numFmtId="0" fontId="5" fillId="0" borderId="0" xfId="0" applyFont="1" applyAlignment="1">
      <alignment horizontal="left" indent="1"/>
    </xf>
    <xf numFmtId="165" fontId="5" fillId="2" borderId="16" xfId="1" applyNumberFormat="1" applyFont="1" applyFill="1" applyBorder="1" applyAlignment="1">
      <alignment horizontal="left" indent="1"/>
    </xf>
    <xf numFmtId="0" fontId="49" fillId="0" borderId="0" xfId="26" applyFont="1"/>
    <xf numFmtId="0" fontId="35" fillId="0" borderId="0" xfId="26" applyFont="1"/>
    <xf numFmtId="0" fontId="20" fillId="0" borderId="0" xfId="26" applyFont="1"/>
    <xf numFmtId="0" fontId="66" fillId="0" borderId="0" xfId="26"/>
    <xf numFmtId="43" fontId="35" fillId="0" borderId="0" xfId="26" applyNumberFormat="1" applyFont="1"/>
    <xf numFmtId="0" fontId="50" fillId="0" borderId="0" xfId="26" applyFont="1"/>
    <xf numFmtId="0" fontId="51" fillId="0" borderId="0" xfId="26" applyFont="1" applyAlignment="1">
      <alignment horizontal="center" wrapText="1"/>
    </xf>
    <xf numFmtId="0" fontId="51" fillId="8" borderId="24" xfId="26" applyFont="1" applyFill="1" applyBorder="1" applyAlignment="1">
      <alignment horizontal="left" wrapText="1"/>
    </xf>
    <xf numFmtId="0" fontId="51" fillId="8" borderId="25" xfId="26" applyFont="1" applyFill="1" applyBorder="1" applyAlignment="1">
      <alignment horizontal="center" wrapText="1"/>
    </xf>
    <xf numFmtId="0" fontId="51" fillId="8" borderId="26" xfId="26" applyFont="1" applyFill="1" applyBorder="1" applyAlignment="1">
      <alignment horizontal="center" wrapText="1"/>
    </xf>
    <xf numFmtId="0" fontId="49" fillId="8" borderId="0" xfId="26" applyFont="1" applyFill="1"/>
    <xf numFmtId="0" fontId="52" fillId="8" borderId="27" xfId="26" applyFont="1" applyFill="1" applyBorder="1" applyAlignment="1">
      <alignment horizontal="center"/>
    </xf>
    <xf numFmtId="0" fontId="52" fillId="8" borderId="28" xfId="26" applyFont="1" applyFill="1" applyBorder="1" applyAlignment="1">
      <alignment horizontal="center"/>
    </xf>
    <xf numFmtId="43" fontId="52" fillId="8" borderId="28" xfId="26" applyNumberFormat="1" applyFont="1" applyFill="1" applyBorder="1"/>
    <xf numFmtId="43" fontId="52" fillId="8" borderId="29" xfId="26" applyNumberFormat="1" applyFont="1" applyFill="1" applyBorder="1"/>
    <xf numFmtId="0" fontId="51" fillId="0" borderId="30" xfId="26" applyFont="1" applyBorder="1" applyAlignment="1">
      <alignment horizontal="left"/>
    </xf>
    <xf numFmtId="14" fontId="54" fillId="0" borderId="0" xfId="26" applyNumberFormat="1" applyFont="1" applyAlignment="1">
      <alignment horizontal="left" wrapText="1"/>
    </xf>
    <xf numFmtId="0" fontId="56" fillId="0" borderId="0" xfId="26" applyFont="1"/>
    <xf numFmtId="174" fontId="54" fillId="0" borderId="31" xfId="26" applyNumberFormat="1" applyFont="1" applyBorder="1" applyAlignment="1">
      <alignment horizontal="right" wrapText="1"/>
    </xf>
    <xf numFmtId="0" fontId="49" fillId="0" borderId="31" xfId="26" applyFont="1" applyBorder="1"/>
    <xf numFmtId="43" fontId="49" fillId="0" borderId="34" xfId="26" applyNumberFormat="1" applyFont="1" applyBorder="1"/>
    <xf numFmtId="0" fontId="52" fillId="0" borderId="35" xfId="26" applyFont="1" applyBorder="1" applyAlignment="1">
      <alignment horizontal="center"/>
    </xf>
    <xf numFmtId="43" fontId="35" fillId="0" borderId="22" xfId="26" applyNumberFormat="1" applyFont="1" applyBorder="1" applyAlignment="1">
      <alignment horizontal="center"/>
    </xf>
    <xf numFmtId="43" fontId="35" fillId="0" borderId="22" xfId="26" applyNumberFormat="1" applyFont="1" applyBorder="1"/>
    <xf numFmtId="43" fontId="35" fillId="0" borderId="36" xfId="26" applyNumberFormat="1" applyFont="1" applyBorder="1"/>
    <xf numFmtId="0" fontId="52" fillId="0" borderId="37" xfId="26" applyFont="1" applyBorder="1" applyAlignment="1">
      <alignment horizontal="center"/>
    </xf>
    <xf numFmtId="43" fontId="35" fillId="0" borderId="0" xfId="26" applyNumberFormat="1" applyFont="1" applyAlignment="1">
      <alignment horizontal="center"/>
    </xf>
    <xf numFmtId="43" fontId="35" fillId="0" borderId="38" xfId="26" applyNumberFormat="1" applyFont="1" applyBorder="1"/>
    <xf numFmtId="0" fontId="51" fillId="0" borderId="0" xfId="26" applyFont="1" applyAlignment="1">
      <alignment horizontal="left"/>
    </xf>
    <xf numFmtId="174" fontId="54" fillId="0" borderId="0" xfId="26" applyNumberFormat="1" applyFont="1" applyAlignment="1">
      <alignment horizontal="right" wrapText="1"/>
    </xf>
    <xf numFmtId="43" fontId="52" fillId="0" borderId="0" xfId="26" applyNumberFormat="1" applyFont="1" applyAlignment="1">
      <alignment horizontal="center"/>
    </xf>
    <xf numFmtId="174" fontId="35" fillId="0" borderId="37" xfId="26" applyNumberFormat="1" applyFont="1" applyBorder="1" applyAlignment="1">
      <alignment horizontal="center"/>
    </xf>
    <xf numFmtId="43" fontId="49" fillId="0" borderId="0" xfId="26" applyNumberFormat="1" applyFont="1"/>
    <xf numFmtId="16" fontId="20" fillId="0" borderId="0" xfId="26" applyNumberFormat="1" applyFont="1"/>
    <xf numFmtId="0" fontId="20" fillId="0" borderId="39" xfId="26" applyFont="1" applyBorder="1"/>
    <xf numFmtId="0" fontId="20" fillId="0" borderId="40" xfId="26" applyFont="1" applyBorder="1"/>
    <xf numFmtId="0" fontId="20" fillId="0" borderId="41" xfId="26" applyFont="1" applyBorder="1"/>
    <xf numFmtId="0" fontId="51" fillId="0" borderId="32" xfId="26" applyFont="1" applyBorder="1" applyAlignment="1">
      <alignment horizontal="left"/>
    </xf>
    <xf numFmtId="0" fontId="49" fillId="0" borderId="33" xfId="26" applyFont="1" applyBorder="1"/>
    <xf numFmtId="43" fontId="51" fillId="0" borderId="33" xfId="26" applyNumberFormat="1" applyFont="1" applyBorder="1" applyAlignment="1">
      <alignment horizontal="right" wrapText="1"/>
    </xf>
    <xf numFmtId="43" fontId="51" fillId="0" borderId="42" xfId="26" applyNumberFormat="1" applyFont="1" applyBorder="1" applyAlignment="1">
      <alignment horizontal="right" wrapText="1"/>
    </xf>
    <xf numFmtId="43" fontId="20" fillId="0" borderId="0" xfId="26" applyNumberFormat="1" applyFont="1"/>
    <xf numFmtId="174" fontId="20" fillId="0" borderId="0" xfId="26" applyNumberFormat="1" applyFont="1"/>
    <xf numFmtId="0" fontId="0" fillId="0" borderId="0" xfId="0" applyAlignment="1">
      <alignment horizontal="center"/>
    </xf>
    <xf numFmtId="0" fontId="0" fillId="6" borderId="0" xfId="0" applyFill="1" applyAlignment="1">
      <alignment horizontal="right"/>
    </xf>
    <xf numFmtId="0" fontId="10" fillId="2" borderId="0" xfId="0" applyFont="1" applyFill="1" applyAlignment="1">
      <alignment horizontal="right"/>
    </xf>
    <xf numFmtId="43" fontId="10" fillId="2" borderId="0" xfId="1" applyFont="1" applyFill="1" applyAlignment="1">
      <alignment horizontal="right"/>
    </xf>
    <xf numFmtId="43" fontId="38" fillId="2" borderId="0" xfId="1" applyFont="1" applyFill="1"/>
    <xf numFmtId="43" fontId="12" fillId="2" borderId="0" xfId="1" applyFont="1" applyFill="1" applyBorder="1" applyAlignment="1">
      <alignment wrapText="1"/>
    </xf>
    <xf numFmtId="165" fontId="14" fillId="2" borderId="0" xfId="1" applyNumberFormat="1" applyFont="1" applyFill="1" applyBorder="1" applyAlignment="1">
      <alignment wrapText="1"/>
    </xf>
    <xf numFmtId="0" fontId="8" fillId="2" borderId="0" xfId="0" applyFont="1" applyFill="1" applyAlignment="1">
      <alignment horizontal="center"/>
    </xf>
    <xf numFmtId="165" fontId="0" fillId="2" borderId="0" xfId="1" applyNumberFormat="1" applyFont="1" applyFill="1" applyBorder="1" applyAlignment="1">
      <alignment horizontal="center" vertical="top"/>
    </xf>
    <xf numFmtId="14" fontId="0" fillId="2" borderId="0" xfId="1" applyNumberFormat="1" applyFont="1" applyFill="1" applyBorder="1" applyAlignment="1">
      <alignment horizontal="center" vertical="top"/>
    </xf>
    <xf numFmtId="165" fontId="21" fillId="2" borderId="0" xfId="1" applyNumberFormat="1" applyFont="1" applyFill="1" applyBorder="1" applyAlignment="1">
      <alignment horizontal="right"/>
    </xf>
    <xf numFmtId="0" fontId="7" fillId="4" borderId="0" xfId="4" applyFont="1" applyFill="1" applyAlignment="1" applyProtection="1">
      <alignment horizontal="left" vertical="center"/>
      <protection locked="0"/>
    </xf>
    <xf numFmtId="165" fontId="7" fillId="4" borderId="0" xfId="1" applyNumberFormat="1" applyFont="1" applyFill="1" applyAlignment="1" applyProtection="1">
      <alignment horizontal="left" vertical="center"/>
      <protection locked="0"/>
    </xf>
    <xf numFmtId="170" fontId="7" fillId="4" borderId="0" xfId="3" applyNumberFormat="1" applyFont="1" applyFill="1" applyAlignment="1">
      <alignment horizontal="center" vertical="center"/>
    </xf>
    <xf numFmtId="9" fontId="68" fillId="4" borderId="0" xfId="3" applyFont="1" applyFill="1" applyAlignment="1">
      <alignment horizontal="center" vertical="center"/>
    </xf>
    <xf numFmtId="43" fontId="7" fillId="4" borderId="0" xfId="1" quotePrefix="1" applyFont="1" applyFill="1" applyBorder="1"/>
    <xf numFmtId="43" fontId="7" fillId="4" borderId="0" xfId="1" applyFont="1" applyFill="1" applyBorder="1" applyAlignment="1" applyProtection="1">
      <alignment vertical="center"/>
      <protection locked="0"/>
    </xf>
    <xf numFmtId="10" fontId="7" fillId="4" borderId="0" xfId="3" applyNumberFormat="1" applyFont="1" applyFill="1" applyBorder="1" applyAlignment="1" applyProtection="1">
      <alignment horizontal="left" vertical="center"/>
      <protection locked="0"/>
    </xf>
    <xf numFmtId="165" fontId="7" fillId="4" borderId="0" xfId="1" applyNumberFormat="1" applyFont="1" applyFill="1" applyBorder="1"/>
    <xf numFmtId="0" fontId="8" fillId="0" borderId="0" xfId="26" applyFont="1" applyAlignment="1">
      <alignment horizontal="left"/>
    </xf>
    <xf numFmtId="165" fontId="7" fillId="4" borderId="0" xfId="1" applyNumberFormat="1" applyFont="1" applyFill="1"/>
    <xf numFmtId="9" fontId="7" fillId="4" borderId="0" xfId="3" applyFont="1" applyFill="1" applyAlignment="1">
      <alignment horizontal="center"/>
    </xf>
    <xf numFmtId="164" fontId="5" fillId="2" borderId="0" xfId="0" applyNumberFormat="1" applyFont="1" applyFill="1"/>
    <xf numFmtId="0" fontId="0" fillId="11" borderId="0" xfId="0" applyFill="1"/>
    <xf numFmtId="165" fontId="0" fillId="2" borderId="0" xfId="0" applyNumberFormat="1" applyFill="1"/>
    <xf numFmtId="169" fontId="0" fillId="2" borderId="0" xfId="0" applyNumberFormat="1" applyFill="1" applyAlignment="1">
      <alignment horizontal="left"/>
    </xf>
    <xf numFmtId="165" fontId="0" fillId="2" borderId="14" xfId="0" applyNumberFormat="1" applyFill="1" applyBorder="1"/>
    <xf numFmtId="164" fontId="4" fillId="6" borderId="16" xfId="1" applyNumberFormat="1" applyFont="1" applyFill="1" applyBorder="1" applyAlignment="1">
      <alignment horizontal="left"/>
    </xf>
    <xf numFmtId="164" fontId="4" fillId="6" borderId="16" xfId="1" applyNumberFormat="1" applyFont="1" applyFill="1" applyBorder="1"/>
    <xf numFmtId="164" fontId="4" fillId="6" borderId="16" xfId="0" applyNumberFormat="1" applyFont="1" applyFill="1" applyBorder="1"/>
    <xf numFmtId="164" fontId="37" fillId="2" borderId="0" xfId="1" applyNumberFormat="1" applyFont="1" applyFill="1" applyBorder="1"/>
    <xf numFmtId="164" fontId="4" fillId="2" borderId="0" xfId="1" applyNumberFormat="1" applyFont="1" applyFill="1" applyBorder="1" applyAlignment="1">
      <alignment horizontal="left"/>
    </xf>
    <xf numFmtId="164" fontId="0" fillId="2" borderId="0" xfId="0" applyNumberFormat="1" applyFill="1" applyAlignment="1">
      <alignment horizontal="left"/>
    </xf>
    <xf numFmtId="165" fontId="0" fillId="6" borderId="0" xfId="0" applyNumberFormat="1" applyFill="1"/>
    <xf numFmtId="0" fontId="10" fillId="11" borderId="0" xfId="0" applyFont="1" applyFill="1"/>
    <xf numFmtId="0" fontId="4" fillId="2" borderId="8" xfId="4" applyFont="1" applyFill="1" applyBorder="1">
      <alignment vertical="center"/>
    </xf>
    <xf numFmtId="165" fontId="10" fillId="5" borderId="13" xfId="1" applyNumberFormat="1" applyFont="1" applyFill="1" applyBorder="1" applyAlignment="1">
      <alignment vertical="center"/>
    </xf>
    <xf numFmtId="164" fontId="4" fillId="6" borderId="16" xfId="1" applyNumberFormat="1" applyFont="1" applyFill="1" applyBorder="1" applyAlignment="1">
      <alignment horizontal="center"/>
    </xf>
    <xf numFmtId="165" fontId="5" fillId="2" borderId="0" xfId="0" applyNumberFormat="1" applyFont="1" applyFill="1" applyAlignment="1">
      <alignment horizontal="left"/>
    </xf>
    <xf numFmtId="165" fontId="28" fillId="2" borderId="0" xfId="1" applyNumberFormat="1" applyFont="1" applyFill="1"/>
    <xf numFmtId="165" fontId="38" fillId="2" borderId="0" xfId="0" applyNumberFormat="1" applyFont="1" applyFill="1"/>
    <xf numFmtId="0" fontId="5" fillId="2" borderId="0" xfId="0" applyFont="1" applyFill="1" applyAlignment="1">
      <alignment horizontal="left" indent="2"/>
    </xf>
    <xf numFmtId="43" fontId="71" fillId="2" borderId="0" xfId="1" applyFont="1" applyFill="1"/>
    <xf numFmtId="0" fontId="29" fillId="2" borderId="0" xfId="0" applyFont="1" applyFill="1" applyAlignment="1">
      <alignment horizontal="left" indent="2"/>
    </xf>
    <xf numFmtId="0" fontId="29" fillId="2" borderId="0" xfId="0" applyFont="1" applyFill="1" applyAlignment="1">
      <alignment horizontal="left" indent="1"/>
    </xf>
    <xf numFmtId="165" fontId="29" fillId="2" borderId="16" xfId="1" applyNumberFormat="1" applyFont="1" applyFill="1" applyBorder="1"/>
    <xf numFmtId="0" fontId="9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165" fontId="68" fillId="4" borderId="0" xfId="1" applyNumberFormat="1" applyFont="1" applyFill="1" applyAlignment="1" applyProtection="1">
      <alignment horizontal="right" vertical="center"/>
      <protection locked="0"/>
    </xf>
    <xf numFmtId="165" fontId="37" fillId="2" borderId="13" xfId="1" applyNumberFormat="1" applyFont="1" applyFill="1" applyBorder="1" applyAlignment="1">
      <alignment vertical="center"/>
    </xf>
    <xf numFmtId="0" fontId="61" fillId="6" borderId="0" xfId="4" applyFont="1" applyFill="1">
      <alignment vertical="center"/>
    </xf>
    <xf numFmtId="165" fontId="57" fillId="2" borderId="0" xfId="1" applyNumberFormat="1" applyFont="1" applyFill="1" applyAlignment="1">
      <alignment vertical="center"/>
    </xf>
    <xf numFmtId="0" fontId="57" fillId="2" borderId="0" xfId="4" applyFont="1" applyFill="1">
      <alignment vertical="center"/>
    </xf>
    <xf numFmtId="0" fontId="61" fillId="2" borderId="0" xfId="4" applyFont="1" applyFill="1">
      <alignment vertical="center"/>
    </xf>
    <xf numFmtId="165" fontId="57" fillId="2" borderId="0" xfId="1" applyNumberFormat="1" applyFont="1" applyFill="1" applyAlignment="1">
      <alignment horizontal="center" vertical="center"/>
    </xf>
    <xf numFmtId="165" fontId="57" fillId="2" borderId="0" xfId="1" applyNumberFormat="1" applyFont="1" applyFill="1" applyBorder="1" applyAlignment="1">
      <alignment vertical="center"/>
    </xf>
    <xf numFmtId="165" fontId="57" fillId="2" borderId="0" xfId="1" applyNumberFormat="1" applyFont="1" applyFill="1" applyBorder="1" applyAlignment="1">
      <alignment horizontal="left" vertical="center"/>
    </xf>
    <xf numFmtId="43" fontId="10" fillId="2" borderId="0" xfId="1" applyFont="1" applyFill="1" applyAlignment="1">
      <alignment vertical="center"/>
    </xf>
    <xf numFmtId="43" fontId="30" fillId="2" borderId="0" xfId="1" applyFont="1" applyFill="1" applyAlignment="1">
      <alignment wrapText="1"/>
    </xf>
    <xf numFmtId="43" fontId="30" fillId="2" borderId="0" xfId="1" applyFont="1" applyFill="1" applyAlignment="1">
      <alignment horizontal="left" wrapText="1"/>
    </xf>
    <xf numFmtId="43" fontId="34" fillId="2" borderId="0" xfId="1" applyFont="1" applyFill="1" applyAlignment="1">
      <alignment horizontal="left" wrapText="1"/>
    </xf>
    <xf numFmtId="17" fontId="11" fillId="6" borderId="14" xfId="0" applyNumberFormat="1" applyFont="1" applyFill="1" applyBorder="1" applyAlignment="1">
      <alignment horizontal="left" wrapText="1"/>
    </xf>
    <xf numFmtId="165" fontId="5" fillId="2" borderId="14" xfId="1" applyNumberFormat="1" applyFont="1" applyFill="1" applyBorder="1" applyAlignment="1">
      <alignment horizontal="left" indent="1"/>
    </xf>
    <xf numFmtId="0" fontId="5" fillId="2" borderId="15" xfId="0" applyFont="1" applyFill="1" applyBorder="1"/>
    <xf numFmtId="164" fontId="5" fillId="2" borderId="16" xfId="1" applyNumberFormat="1" applyFont="1" applyFill="1" applyBorder="1"/>
    <xf numFmtId="164" fontId="5" fillId="2" borderId="16" xfId="0" applyNumberFormat="1" applyFont="1" applyFill="1" applyBorder="1"/>
    <xf numFmtId="0" fontId="5" fillId="2" borderId="16" xfId="0" applyFont="1" applyFill="1" applyBorder="1"/>
    <xf numFmtId="0" fontId="5" fillId="2" borderId="21" xfId="0" applyFont="1" applyFill="1" applyBorder="1"/>
    <xf numFmtId="165" fontId="5" fillId="2" borderId="15" xfId="1" applyNumberFormat="1" applyFont="1" applyFill="1" applyBorder="1" applyAlignment="1">
      <alignment horizontal="left" indent="1"/>
    </xf>
    <xf numFmtId="165" fontId="5" fillId="2" borderId="21" xfId="1" applyNumberFormat="1" applyFont="1" applyFill="1" applyBorder="1" applyAlignment="1">
      <alignment horizontal="left" indent="1"/>
    </xf>
    <xf numFmtId="165" fontId="0" fillId="2" borderId="0" xfId="1" applyNumberFormat="1" applyFont="1" applyFill="1" applyAlignment="1">
      <alignment horizontal="left" indent="3"/>
    </xf>
    <xf numFmtId="165" fontId="7" fillId="4" borderId="0" xfId="1" applyNumberFormat="1" applyFont="1" applyFill="1" applyBorder="1" applyAlignment="1">
      <alignment vertical="center"/>
    </xf>
    <xf numFmtId="0" fontId="4" fillId="2" borderId="13" xfId="4" applyFont="1" applyFill="1" applyBorder="1">
      <alignment vertical="center"/>
    </xf>
    <xf numFmtId="165" fontId="37" fillId="2" borderId="0" xfId="1" applyNumberFormat="1" applyFont="1" applyFill="1" applyBorder="1" applyAlignment="1">
      <alignment horizontal="left" vertical="center"/>
    </xf>
    <xf numFmtId="0" fontId="15" fillId="2" borderId="0" xfId="4" applyFont="1" applyFill="1" applyAlignment="1">
      <alignment horizontal="left" vertical="center"/>
    </xf>
    <xf numFmtId="0" fontId="37" fillId="2" borderId="20" xfId="4" applyFont="1" applyFill="1" applyBorder="1" applyAlignment="1" applyProtection="1">
      <alignment horizontal="left" vertical="center" indent="1"/>
      <protection locked="0"/>
    </xf>
    <xf numFmtId="0" fontId="37" fillId="2" borderId="20" xfId="4" applyFont="1" applyFill="1" applyBorder="1" applyAlignment="1" applyProtection="1">
      <alignment horizontal="center" vertical="center"/>
      <protection locked="0"/>
    </xf>
    <xf numFmtId="0" fontId="37" fillId="2" borderId="0" xfId="4" applyFont="1" applyFill="1" applyAlignment="1" applyProtection="1">
      <alignment horizontal="left" vertical="center" indent="1"/>
      <protection locked="0"/>
    </xf>
    <xf numFmtId="0" fontId="37" fillId="2" borderId="0" xfId="4" applyFont="1" applyFill="1" applyAlignment="1" applyProtection="1">
      <alignment horizontal="center" vertical="center"/>
      <protection locked="0"/>
    </xf>
    <xf numFmtId="165" fontId="37" fillId="2" borderId="0" xfId="1" applyNumberFormat="1" applyFont="1" applyFill="1" applyAlignment="1" applyProtection="1">
      <alignment horizontal="center" vertical="center"/>
      <protection locked="0"/>
    </xf>
    <xf numFmtId="165" fontId="37" fillId="2" borderId="8" xfId="1" applyNumberFormat="1" applyFont="1" applyFill="1" applyBorder="1" applyAlignment="1">
      <alignment horizontal="left" vertical="center"/>
    </xf>
    <xf numFmtId="165" fontId="37" fillId="2" borderId="3" xfId="1" applyNumberFormat="1" applyFont="1" applyFill="1" applyBorder="1" applyAlignment="1">
      <alignment horizontal="left" vertical="center"/>
    </xf>
    <xf numFmtId="165" fontId="37" fillId="2" borderId="0" xfId="1" applyNumberFormat="1" applyFont="1" applyFill="1" applyAlignment="1" applyProtection="1">
      <alignment horizontal="left" vertical="center"/>
      <protection locked="0"/>
    </xf>
    <xf numFmtId="165" fontId="37" fillId="2" borderId="0" xfId="1" applyNumberFormat="1" applyFont="1" applyFill="1" applyAlignment="1">
      <alignment horizontal="left" vertical="center"/>
    </xf>
    <xf numFmtId="0" fontId="72" fillId="2" borderId="0" xfId="0" applyFont="1" applyFill="1"/>
    <xf numFmtId="0" fontId="57" fillId="2" borderId="0" xfId="0" applyFont="1" applyFill="1" applyAlignment="1">
      <alignment horizontal="right" indent="2"/>
    </xf>
    <xf numFmtId="0" fontId="14" fillId="6" borderId="0" xfId="0" applyFont="1" applyFill="1"/>
    <xf numFmtId="165" fontId="29" fillId="2" borderId="14" xfId="1" applyNumberFormat="1" applyFont="1" applyFill="1" applyBorder="1"/>
    <xf numFmtId="0" fontId="21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0" fillId="2" borderId="7" xfId="0" applyFill="1" applyBorder="1"/>
    <xf numFmtId="0" fontId="0" fillId="2" borderId="8" xfId="0" applyFill="1" applyBorder="1"/>
    <xf numFmtId="43" fontId="0" fillId="2" borderId="0" xfId="0" applyNumberFormat="1" applyFill="1" applyAlignment="1">
      <alignment horizontal="left" indent="3"/>
    </xf>
    <xf numFmtId="0" fontId="0" fillId="2" borderId="0" xfId="0" applyFill="1" applyAlignment="1">
      <alignment horizontal="left"/>
    </xf>
    <xf numFmtId="0" fontId="0" fillId="2" borderId="7" xfId="0" applyFill="1" applyBorder="1" applyAlignment="1">
      <alignment horizontal="left" indent="1"/>
    </xf>
    <xf numFmtId="0" fontId="0" fillId="2" borderId="11" xfId="0" applyFill="1" applyBorder="1"/>
    <xf numFmtId="0" fontId="0" fillId="7" borderId="0" xfId="0" applyFill="1" applyAlignment="1">
      <alignment vertical="center"/>
    </xf>
    <xf numFmtId="0" fontId="0" fillId="2" borderId="0" xfId="0" applyFill="1" applyAlignment="1">
      <alignment vertical="center"/>
    </xf>
    <xf numFmtId="0" fontId="4" fillId="7" borderId="0" xfId="0" applyFont="1" applyFill="1" applyAlignment="1">
      <alignment vertical="center"/>
    </xf>
    <xf numFmtId="0" fontId="6" fillId="7" borderId="0" xfId="0" applyFont="1" applyFill="1" applyAlignment="1">
      <alignment vertical="center"/>
    </xf>
    <xf numFmtId="164" fontId="4" fillId="7" borderId="0" xfId="0" applyNumberFormat="1" applyFont="1" applyFill="1" applyAlignment="1">
      <alignment vertical="center"/>
    </xf>
    <xf numFmtId="1" fontId="4" fillId="7" borderId="23" xfId="6" applyNumberFormat="1" applyFont="1" applyFill="1" applyBorder="1" applyAlignment="1">
      <alignment horizontal="right" vertical="center"/>
    </xf>
    <xf numFmtId="1" fontId="4" fillId="7" borderId="20" xfId="6" applyNumberFormat="1" applyFont="1" applyFill="1" applyBorder="1" applyAlignment="1">
      <alignment horizontal="right" vertical="center"/>
    </xf>
    <xf numFmtId="1" fontId="4" fillId="7" borderId="19" xfId="6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164" fontId="4" fillId="2" borderId="0" xfId="0" applyNumberFormat="1" applyFont="1" applyFill="1" applyAlignment="1">
      <alignment vertical="center"/>
    </xf>
    <xf numFmtId="0" fontId="10" fillId="2" borderId="7" xfId="4" applyFont="1" applyFill="1" applyBorder="1" applyAlignment="1" applyProtection="1">
      <alignment horizontal="left" vertical="center"/>
      <protection locked="0"/>
    </xf>
    <xf numFmtId="43" fontId="10" fillId="2" borderId="0" xfId="1" applyFont="1" applyFill="1" applyBorder="1"/>
    <xf numFmtId="9" fontId="7" fillId="4" borderId="0" xfId="3" applyFont="1" applyFill="1" applyBorder="1" applyAlignment="1" applyProtection="1">
      <alignment horizontal="center" vertical="center"/>
      <protection locked="0"/>
    </xf>
    <xf numFmtId="9" fontId="10" fillId="2" borderId="0" xfId="3" applyFont="1" applyFill="1" applyBorder="1" applyAlignment="1" applyProtection="1">
      <alignment horizontal="center" vertical="center"/>
      <protection locked="0"/>
    </xf>
    <xf numFmtId="0" fontId="16" fillId="6" borderId="0" xfId="0" applyFont="1" applyFill="1"/>
    <xf numFmtId="0" fontId="16" fillId="2" borderId="0" xfId="0" applyFont="1" applyFill="1"/>
    <xf numFmtId="1" fontId="4" fillId="6" borderId="20" xfId="0" applyNumberFormat="1" applyFont="1" applyFill="1" applyBorder="1"/>
    <xf numFmtId="1" fontId="4" fillId="6" borderId="19" xfId="0" applyNumberFormat="1" applyFont="1" applyFill="1" applyBorder="1"/>
    <xf numFmtId="165" fontId="5" fillId="2" borderId="7" xfId="1" applyNumberFormat="1" applyFont="1" applyFill="1" applyBorder="1"/>
    <xf numFmtId="165" fontId="5" fillId="2" borderId="7" xfId="0" applyNumberFormat="1" applyFont="1" applyFill="1" applyBorder="1"/>
    <xf numFmtId="165" fontId="5" fillId="2" borderId="8" xfId="0" applyNumberFormat="1" applyFont="1" applyFill="1" applyBorder="1"/>
    <xf numFmtId="165" fontId="0" fillId="2" borderId="7" xfId="0" applyNumberFormat="1" applyFill="1" applyBorder="1"/>
    <xf numFmtId="165" fontId="0" fillId="2" borderId="8" xfId="0" applyNumberFormat="1" applyFill="1" applyBorder="1"/>
    <xf numFmtId="164" fontId="4" fillId="2" borderId="7" xfId="0" applyNumberFormat="1" applyFont="1" applyFill="1" applyBorder="1"/>
    <xf numFmtId="164" fontId="4" fillId="2" borderId="8" xfId="0" applyNumberFormat="1" applyFont="1" applyFill="1" applyBorder="1"/>
    <xf numFmtId="165" fontId="0" fillId="2" borderId="11" xfId="0" applyNumberFormat="1" applyFill="1" applyBorder="1"/>
    <xf numFmtId="165" fontId="0" fillId="2" borderId="13" xfId="0" applyNumberFormat="1" applyFill="1" applyBorder="1"/>
    <xf numFmtId="1" fontId="4" fillId="6" borderId="15" xfId="0" applyNumberFormat="1" applyFont="1" applyFill="1" applyBorder="1"/>
    <xf numFmtId="1" fontId="4" fillId="6" borderId="16" xfId="0" applyNumberFormat="1" applyFont="1" applyFill="1" applyBorder="1"/>
    <xf numFmtId="1" fontId="4" fillId="6" borderId="21" xfId="0" applyNumberFormat="1" applyFont="1" applyFill="1" applyBorder="1"/>
    <xf numFmtId="164" fontId="4" fillId="6" borderId="14" xfId="0" applyNumberFormat="1" applyFont="1" applyFill="1" applyBorder="1"/>
    <xf numFmtId="1" fontId="4" fillId="6" borderId="14" xfId="0" applyNumberFormat="1" applyFont="1" applyFill="1" applyBorder="1"/>
    <xf numFmtId="1" fontId="4" fillId="6" borderId="13" xfId="0" applyNumberFormat="1" applyFont="1" applyFill="1" applyBorder="1"/>
    <xf numFmtId="164" fontId="4" fillId="6" borderId="20" xfId="0" applyNumberFormat="1" applyFont="1" applyFill="1" applyBorder="1"/>
    <xf numFmtId="164" fontId="4" fillId="6" borderId="19" xfId="0" applyNumberFormat="1" applyFont="1" applyFill="1" applyBorder="1"/>
    <xf numFmtId="164" fontId="4" fillId="6" borderId="13" xfId="0" applyNumberFormat="1" applyFont="1" applyFill="1" applyBorder="1"/>
    <xf numFmtId="43" fontId="5" fillId="2" borderId="0" xfId="1" applyFont="1" applyFill="1" applyAlignment="1">
      <alignment vertical="center"/>
    </xf>
    <xf numFmtId="43" fontId="21" fillId="2" borderId="0" xfId="1" applyFont="1" applyFill="1" applyAlignment="1">
      <alignment vertical="center"/>
    </xf>
    <xf numFmtId="43" fontId="21" fillId="2" borderId="0" xfId="1" applyFont="1" applyFill="1" applyAlignment="1">
      <alignment horizontal="left" vertical="center"/>
    </xf>
    <xf numFmtId="43" fontId="4" fillId="6" borderId="15" xfId="1" applyFont="1" applyFill="1" applyBorder="1" applyAlignment="1">
      <alignment vertical="center"/>
    </xf>
    <xf numFmtId="43" fontId="4" fillId="6" borderId="21" xfId="1" applyFont="1" applyFill="1" applyBorder="1" applyAlignment="1">
      <alignment vertical="center"/>
    </xf>
    <xf numFmtId="43" fontId="0" fillId="2" borderId="0" xfId="1" applyFont="1" applyFill="1" applyAlignment="1">
      <alignment vertical="center"/>
    </xf>
    <xf numFmtId="43" fontId="0" fillId="2" borderId="7" xfId="1" applyFont="1" applyFill="1" applyBorder="1" applyAlignment="1">
      <alignment vertical="center"/>
    </xf>
    <xf numFmtId="43" fontId="0" fillId="2" borderId="8" xfId="1" applyFont="1" applyFill="1" applyBorder="1" applyAlignment="1">
      <alignment vertical="center"/>
    </xf>
    <xf numFmtId="43" fontId="3" fillId="2" borderId="7" xfId="1" applyFont="1" applyFill="1" applyBorder="1" applyAlignment="1">
      <alignment vertical="center"/>
    </xf>
    <xf numFmtId="43" fontId="0" fillId="2" borderId="11" xfId="1" applyFont="1" applyFill="1" applyBorder="1" applyAlignment="1">
      <alignment vertical="center"/>
    </xf>
    <xf numFmtId="43" fontId="0" fillId="2" borderId="13" xfId="1" applyFont="1" applyFill="1" applyBorder="1" applyAlignment="1">
      <alignment vertical="center"/>
    </xf>
    <xf numFmtId="43" fontId="8" fillId="2" borderId="0" xfId="1" applyFont="1" applyFill="1" applyAlignment="1">
      <alignment vertical="center"/>
    </xf>
    <xf numFmtId="0" fontId="64" fillId="2" borderId="0" xfId="0" applyFont="1" applyFill="1" applyAlignment="1">
      <alignment vertical="center"/>
    </xf>
    <xf numFmtId="0" fontId="65" fillId="2" borderId="0" xfId="0" applyFont="1" applyFill="1" applyAlignment="1">
      <alignment vertical="center"/>
    </xf>
    <xf numFmtId="43" fontId="5" fillId="10" borderId="7" xfId="1" applyFont="1" applyFill="1" applyBorder="1" applyAlignment="1">
      <alignment vertical="center"/>
    </xf>
    <xf numFmtId="0" fontId="29" fillId="10" borderId="8" xfId="0" applyFont="1" applyFill="1" applyBorder="1" applyAlignment="1">
      <alignment vertical="center"/>
    </xf>
    <xf numFmtId="0" fontId="63" fillId="2" borderId="0" xfId="0" applyFont="1" applyFill="1" applyAlignment="1">
      <alignment vertical="center"/>
    </xf>
    <xf numFmtId="43" fontId="4" fillId="7" borderId="11" xfId="1" applyFont="1" applyFill="1" applyBorder="1" applyAlignment="1">
      <alignment vertical="center"/>
    </xf>
    <xf numFmtId="0" fontId="29" fillId="7" borderId="13" xfId="0" applyFont="1" applyFill="1" applyBorder="1" applyAlignment="1">
      <alignment vertical="center"/>
    </xf>
    <xf numFmtId="0" fontId="29" fillId="6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11" fillId="6" borderId="0" xfId="0" applyFont="1" applyFill="1" applyAlignment="1">
      <alignment vertical="center"/>
    </xf>
    <xf numFmtId="0" fontId="31" fillId="6" borderId="0" xfId="0" applyFont="1" applyFill="1" applyAlignment="1">
      <alignment vertical="center"/>
    </xf>
    <xf numFmtId="164" fontId="11" fillId="6" borderId="0" xfId="0" applyNumberFormat="1" applyFont="1" applyFill="1" applyAlignment="1">
      <alignment vertical="center"/>
    </xf>
    <xf numFmtId="0" fontId="11" fillId="6" borderId="17" xfId="0" applyFont="1" applyFill="1" applyBorder="1" applyAlignment="1">
      <alignment vertical="center"/>
    </xf>
    <xf numFmtId="165" fontId="32" fillId="2" borderId="0" xfId="1" applyNumberFormat="1" applyFont="1" applyFill="1"/>
    <xf numFmtId="0" fontId="11" fillId="6" borderId="3" xfId="0" applyFont="1" applyFill="1" applyBorder="1"/>
    <xf numFmtId="0" fontId="11" fillId="2" borderId="0" xfId="0" applyFont="1" applyFill="1"/>
    <xf numFmtId="164" fontId="4" fillId="2" borderId="14" xfId="1" applyNumberFormat="1" applyFont="1" applyFill="1" applyBorder="1"/>
    <xf numFmtId="164" fontId="4" fillId="2" borderId="14" xfId="1" applyNumberFormat="1" applyFont="1" applyFill="1" applyBorder="1" applyAlignment="1">
      <alignment horizontal="left"/>
    </xf>
    <xf numFmtId="164" fontId="4" fillId="6" borderId="15" xfId="1" applyNumberFormat="1" applyFont="1" applyFill="1" applyBorder="1"/>
    <xf numFmtId="1" fontId="4" fillId="7" borderId="7" xfId="6" applyNumberFormat="1" applyFont="1" applyFill="1" applyBorder="1" applyAlignment="1">
      <alignment horizontal="right" vertical="center"/>
    </xf>
    <xf numFmtId="1" fontId="4" fillId="7" borderId="0" xfId="6" applyNumberFormat="1" applyFont="1" applyFill="1" applyAlignment="1">
      <alignment horizontal="right" vertical="center"/>
    </xf>
    <xf numFmtId="1" fontId="4" fillId="7" borderId="8" xfId="6" applyNumberFormat="1" applyFont="1" applyFill="1" applyBorder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43" fontId="74" fillId="4" borderId="15" xfId="1" applyFont="1" applyFill="1" applyBorder="1" applyAlignment="1">
      <alignment vertical="center"/>
    </xf>
    <xf numFmtId="0" fontId="30" fillId="4" borderId="21" xfId="0" applyFont="1" applyFill="1" applyBorder="1" applyAlignment="1">
      <alignment vertical="center"/>
    </xf>
    <xf numFmtId="43" fontId="4" fillId="9" borderId="15" xfId="1" applyFont="1" applyFill="1" applyBorder="1" applyAlignment="1">
      <alignment vertical="center"/>
    </xf>
    <xf numFmtId="0" fontId="31" fillId="9" borderId="21" xfId="0" applyFont="1" applyFill="1" applyBorder="1" applyAlignment="1">
      <alignment vertical="center"/>
    </xf>
    <xf numFmtId="0" fontId="78" fillId="2" borderId="0" xfId="27" applyFont="1" applyFill="1"/>
    <xf numFmtId="0" fontId="78" fillId="2" borderId="23" xfId="27" applyFont="1" applyFill="1" applyBorder="1"/>
    <xf numFmtId="0" fontId="78" fillId="13" borderId="20" xfId="27" applyFont="1" applyFill="1" applyBorder="1" applyAlignment="1">
      <alignment horizontal="center"/>
    </xf>
    <xf numFmtId="0" fontId="79" fillId="13" borderId="20" xfId="27" applyFont="1" applyFill="1" applyBorder="1" applyAlignment="1">
      <alignment horizontal="center"/>
    </xf>
    <xf numFmtId="0" fontId="78" fillId="2" borderId="20" xfId="27" applyFont="1" applyFill="1" applyBorder="1" applyAlignment="1">
      <alignment horizontal="center"/>
    </xf>
    <xf numFmtId="0" fontId="79" fillId="2" borderId="20" xfId="27" applyFont="1" applyFill="1" applyBorder="1" applyAlignment="1">
      <alignment horizontal="center"/>
    </xf>
    <xf numFmtId="0" fontId="79" fillId="12" borderId="19" xfId="27" applyFont="1" applyFill="1" applyBorder="1" applyAlignment="1">
      <alignment horizontal="center"/>
    </xf>
    <xf numFmtId="0" fontId="78" fillId="2" borderId="7" xfId="27" applyFont="1" applyFill="1" applyBorder="1"/>
    <xf numFmtId="17" fontId="78" fillId="13" borderId="14" xfId="27" applyNumberFormat="1" applyFont="1" applyFill="1" applyBorder="1" applyAlignment="1">
      <alignment horizontal="center"/>
    </xf>
    <xf numFmtId="17" fontId="79" fillId="13" borderId="14" xfId="27" applyNumberFormat="1" applyFont="1" applyFill="1" applyBorder="1" applyAlignment="1">
      <alignment horizontal="center"/>
    </xf>
    <xf numFmtId="17" fontId="78" fillId="2" borderId="14" xfId="27" applyNumberFormat="1" applyFont="1" applyFill="1" applyBorder="1" applyAlignment="1">
      <alignment horizontal="center"/>
    </xf>
    <xf numFmtId="17" fontId="79" fillId="2" borderId="14" xfId="27" applyNumberFormat="1" applyFont="1" applyFill="1" applyBorder="1" applyAlignment="1">
      <alignment horizontal="center"/>
    </xf>
    <xf numFmtId="0" fontId="79" fillId="12" borderId="13" xfId="27" applyFont="1" applyFill="1" applyBorder="1" applyAlignment="1">
      <alignment horizontal="center"/>
    </xf>
    <xf numFmtId="43" fontId="79" fillId="13" borderId="0" xfId="7" applyFont="1" applyFill="1" applyBorder="1"/>
    <xf numFmtId="43" fontId="79" fillId="13" borderId="20" xfId="7" applyFont="1" applyFill="1" applyBorder="1"/>
    <xf numFmtId="165" fontId="79" fillId="12" borderId="8" xfId="7" applyNumberFormat="1" applyFont="1" applyFill="1" applyBorder="1"/>
    <xf numFmtId="0" fontId="79" fillId="12" borderId="8" xfId="27" applyFont="1" applyFill="1" applyBorder="1"/>
    <xf numFmtId="37" fontId="78" fillId="2" borderId="7" xfId="28" applyFont="1" applyFill="1" applyBorder="1"/>
    <xf numFmtId="37" fontId="78" fillId="2" borderId="0" xfId="28" applyFont="1" applyFill="1"/>
    <xf numFmtId="167" fontId="78" fillId="13" borderId="0" xfId="29" applyNumberFormat="1" applyFont="1" applyFill="1" applyBorder="1"/>
    <xf numFmtId="167" fontId="79" fillId="13" borderId="0" xfId="29" applyNumberFormat="1" applyFont="1" applyFill="1" applyBorder="1"/>
    <xf numFmtId="167" fontId="78" fillId="2" borderId="0" xfId="29" applyNumberFormat="1" applyFont="1" applyFill="1" applyBorder="1"/>
    <xf numFmtId="167" fontId="79" fillId="2" borderId="0" xfId="29" applyNumberFormat="1" applyFont="1" applyFill="1" applyBorder="1"/>
    <xf numFmtId="167" fontId="79" fillId="12" borderId="8" xfId="29" applyNumberFormat="1" applyFont="1" applyFill="1" applyBorder="1"/>
    <xf numFmtId="43" fontId="78" fillId="13" borderId="0" xfId="7" applyFont="1" applyFill="1" applyBorder="1"/>
    <xf numFmtId="43" fontId="78" fillId="2" borderId="0" xfId="7" applyFont="1" applyFill="1" applyBorder="1"/>
    <xf numFmtId="43" fontId="79" fillId="2" borderId="0" xfId="7" applyFont="1" applyFill="1" applyBorder="1"/>
    <xf numFmtId="43" fontId="79" fillId="12" borderId="8" xfId="7" applyFont="1" applyFill="1" applyBorder="1"/>
    <xf numFmtId="167" fontId="78" fillId="13" borderId="20" xfId="29" applyNumberFormat="1" applyFont="1" applyFill="1" applyBorder="1"/>
    <xf numFmtId="167" fontId="79" fillId="13" borderId="20" xfId="29" applyNumberFormat="1" applyFont="1" applyFill="1" applyBorder="1"/>
    <xf numFmtId="167" fontId="78" fillId="2" borderId="20" xfId="29" applyNumberFormat="1" applyFont="1" applyFill="1" applyBorder="1"/>
    <xf numFmtId="167" fontId="79" fillId="2" borderId="20" xfId="29" applyNumberFormat="1" applyFont="1" applyFill="1" applyBorder="1"/>
    <xf numFmtId="167" fontId="79" fillId="12" borderId="19" xfId="29" applyNumberFormat="1" applyFont="1" applyFill="1" applyBorder="1"/>
    <xf numFmtId="9" fontId="80" fillId="13" borderId="0" xfId="30" applyFont="1" applyFill="1" applyBorder="1"/>
    <xf numFmtId="9" fontId="81" fillId="13" borderId="0" xfId="30" applyFont="1" applyFill="1" applyBorder="1"/>
    <xf numFmtId="9" fontId="80" fillId="2" borderId="0" xfId="30" applyFont="1" applyFill="1" applyBorder="1"/>
    <xf numFmtId="9" fontId="81" fillId="2" borderId="0" xfId="30" applyFont="1" applyFill="1" applyBorder="1"/>
    <xf numFmtId="9" fontId="81" fillId="12" borderId="8" xfId="30" applyFont="1" applyFill="1" applyBorder="1"/>
    <xf numFmtId="165" fontId="78" fillId="13" borderId="0" xfId="7" applyNumberFormat="1" applyFont="1" applyFill="1" applyBorder="1"/>
    <xf numFmtId="165" fontId="79" fillId="13" borderId="0" xfId="7" applyNumberFormat="1" applyFont="1" applyFill="1" applyBorder="1"/>
    <xf numFmtId="165" fontId="78" fillId="2" borderId="0" xfId="7" applyNumberFormat="1" applyFont="1" applyFill="1" applyBorder="1"/>
    <xf numFmtId="165" fontId="79" fillId="2" borderId="0" xfId="7" applyNumberFormat="1" applyFont="1" applyFill="1" applyBorder="1"/>
    <xf numFmtId="165" fontId="78" fillId="13" borderId="14" xfId="7" applyNumberFormat="1" applyFont="1" applyFill="1" applyBorder="1"/>
    <xf numFmtId="165" fontId="79" fillId="13" borderId="14" xfId="7" applyNumberFormat="1" applyFont="1" applyFill="1" applyBorder="1"/>
    <xf numFmtId="165" fontId="78" fillId="2" borderId="14" xfId="7" applyNumberFormat="1" applyFont="1" applyFill="1" applyBorder="1"/>
    <xf numFmtId="165" fontId="79" fillId="2" borderId="14" xfId="7" applyNumberFormat="1" applyFont="1" applyFill="1" applyBorder="1"/>
    <xf numFmtId="165" fontId="79" fillId="12" borderId="13" xfId="7" applyNumberFormat="1" applyFont="1" applyFill="1" applyBorder="1"/>
    <xf numFmtId="167" fontId="78" fillId="13" borderId="14" xfId="29" applyNumberFormat="1" applyFont="1" applyFill="1" applyBorder="1"/>
    <xf numFmtId="167" fontId="79" fillId="13" borderId="14" xfId="29" applyNumberFormat="1" applyFont="1" applyFill="1" applyBorder="1"/>
    <xf numFmtId="167" fontId="78" fillId="2" borderId="14" xfId="29" applyNumberFormat="1" applyFont="1" applyFill="1" applyBorder="1"/>
    <xf numFmtId="167" fontId="79" fillId="2" borderId="14" xfId="29" applyNumberFormat="1" applyFont="1" applyFill="1" applyBorder="1"/>
    <xf numFmtId="167" fontId="79" fillId="12" borderId="13" xfId="29" applyNumberFormat="1" applyFont="1" applyFill="1" applyBorder="1"/>
    <xf numFmtId="165" fontId="79" fillId="12" borderId="8" xfId="27" applyNumberFormat="1" applyFont="1" applyFill="1" applyBorder="1"/>
    <xf numFmtId="165" fontId="78" fillId="13" borderId="14" xfId="27" applyNumberFormat="1" applyFont="1" applyFill="1" applyBorder="1"/>
    <xf numFmtId="165" fontId="79" fillId="13" borderId="14" xfId="27" applyNumberFormat="1" applyFont="1" applyFill="1" applyBorder="1"/>
    <xf numFmtId="165" fontId="78" fillId="2" borderId="14" xfId="27" applyNumberFormat="1" applyFont="1" applyFill="1" applyBorder="1"/>
    <xf numFmtId="165" fontId="79" fillId="2" borderId="14" xfId="27" applyNumberFormat="1" applyFont="1" applyFill="1" applyBorder="1"/>
    <xf numFmtId="165" fontId="79" fillId="12" borderId="13" xfId="27" applyNumberFormat="1" applyFont="1" applyFill="1" applyBorder="1"/>
    <xf numFmtId="37" fontId="78" fillId="2" borderId="11" xfId="28" applyFont="1" applyFill="1" applyBorder="1"/>
    <xf numFmtId="37" fontId="78" fillId="2" borderId="0" xfId="28" quotePrefix="1" applyFont="1" applyFill="1"/>
    <xf numFmtId="165" fontId="78" fillId="2" borderId="0" xfId="1" applyNumberFormat="1" applyFont="1" applyFill="1"/>
    <xf numFmtId="0" fontId="82" fillId="2" borderId="0" xfId="27" applyFont="1" applyFill="1"/>
    <xf numFmtId="165" fontId="82" fillId="2" borderId="0" xfId="1" applyNumberFormat="1" applyFont="1" applyFill="1"/>
    <xf numFmtId="164" fontId="82" fillId="2" borderId="0" xfId="1" applyNumberFormat="1" applyFont="1" applyFill="1"/>
    <xf numFmtId="0" fontId="83" fillId="2" borderId="0" xfId="27" applyFont="1" applyFill="1"/>
    <xf numFmtId="164" fontId="83" fillId="2" borderId="0" xfId="1" applyNumberFormat="1" applyFont="1" applyFill="1"/>
    <xf numFmtId="0" fontId="11" fillId="6" borderId="14" xfId="0" applyFont="1" applyFill="1" applyBorder="1" applyAlignment="1">
      <alignment horizontal="center"/>
    </xf>
    <xf numFmtId="0" fontId="11" fillId="6" borderId="14" xfId="0" quotePrefix="1" applyFont="1" applyFill="1" applyBorder="1" applyAlignment="1">
      <alignment horizontal="center"/>
    </xf>
    <xf numFmtId="43" fontId="79" fillId="2" borderId="20" xfId="7" applyFont="1" applyFill="1" applyBorder="1"/>
    <xf numFmtId="0" fontId="84" fillId="2" borderId="0" xfId="27" applyFont="1" applyFill="1"/>
    <xf numFmtId="165" fontId="79" fillId="12" borderId="8" xfId="1" applyNumberFormat="1" applyFont="1" applyFill="1" applyBorder="1"/>
    <xf numFmtId="165" fontId="79" fillId="13" borderId="0" xfId="1" applyNumberFormat="1" applyFont="1" applyFill="1" applyBorder="1"/>
    <xf numFmtId="165" fontId="79" fillId="2" borderId="0" xfId="1" applyNumberFormat="1" applyFont="1" applyFill="1" applyBorder="1"/>
    <xf numFmtId="165" fontId="78" fillId="2" borderId="0" xfId="1" applyNumberFormat="1" applyFont="1" applyFill="1" applyBorder="1"/>
    <xf numFmtId="165" fontId="78" fillId="13" borderId="0" xfId="1" applyNumberFormat="1" applyFont="1" applyFill="1" applyBorder="1"/>
    <xf numFmtId="0" fontId="79" fillId="14" borderId="19" xfId="27" applyFont="1" applyFill="1" applyBorder="1" applyAlignment="1">
      <alignment horizontal="center"/>
    </xf>
    <xf numFmtId="0" fontId="79" fillId="14" borderId="13" xfId="27" applyFont="1" applyFill="1" applyBorder="1" applyAlignment="1">
      <alignment horizontal="center"/>
    </xf>
    <xf numFmtId="43" fontId="79" fillId="14" borderId="8" xfId="7" applyFont="1" applyFill="1" applyBorder="1"/>
    <xf numFmtId="165" fontId="79" fillId="14" borderId="8" xfId="1" applyNumberFormat="1" applyFont="1" applyFill="1" applyBorder="1"/>
    <xf numFmtId="167" fontId="79" fillId="14" borderId="8" xfId="29" applyNumberFormat="1" applyFont="1" applyFill="1" applyBorder="1"/>
    <xf numFmtId="167" fontId="79" fillId="14" borderId="19" xfId="29" applyNumberFormat="1" applyFont="1" applyFill="1" applyBorder="1"/>
    <xf numFmtId="9" fontId="81" fillId="14" borderId="8" xfId="30" applyFont="1" applyFill="1" applyBorder="1"/>
    <xf numFmtId="0" fontId="79" fillId="14" borderId="8" xfId="27" applyFont="1" applyFill="1" applyBorder="1"/>
    <xf numFmtId="165" fontId="79" fillId="14" borderId="8" xfId="7" applyNumberFormat="1" applyFont="1" applyFill="1" applyBorder="1"/>
    <xf numFmtId="165" fontId="79" fillId="14" borderId="13" xfId="7" applyNumberFormat="1" applyFont="1" applyFill="1" applyBorder="1"/>
    <xf numFmtId="167" fontId="79" fillId="14" borderId="13" xfId="29" applyNumberFormat="1" applyFont="1" applyFill="1" applyBorder="1"/>
    <xf numFmtId="165" fontId="79" fillId="14" borderId="8" xfId="27" applyNumberFormat="1" applyFont="1" applyFill="1" applyBorder="1"/>
    <xf numFmtId="165" fontId="79" fillId="14" borderId="13" xfId="27" applyNumberFormat="1" applyFont="1" applyFill="1" applyBorder="1"/>
    <xf numFmtId="165" fontId="4" fillId="6" borderId="0" xfId="4" applyNumberFormat="1" applyFont="1" applyFill="1">
      <alignment vertical="center"/>
    </xf>
    <xf numFmtId="171" fontId="6" fillId="2" borderId="0" xfId="3" applyNumberFormat="1" applyFont="1" applyFill="1" applyAlignment="1">
      <alignment horizontal="center" vertical="center"/>
    </xf>
    <xf numFmtId="165" fontId="37" fillId="2" borderId="7" xfId="4" applyNumberFormat="1" applyFont="1" applyFill="1" applyBorder="1">
      <alignment vertical="center"/>
    </xf>
    <xf numFmtId="165" fontId="37" fillId="2" borderId="23" xfId="4" applyNumberFormat="1" applyFont="1" applyFill="1" applyBorder="1">
      <alignment vertical="center"/>
    </xf>
    <xf numFmtId="0" fontId="38" fillId="2" borderId="8" xfId="4" applyFont="1" applyFill="1" applyBorder="1">
      <alignment vertical="center"/>
    </xf>
    <xf numFmtId="165" fontId="39" fillId="2" borderId="0" xfId="5" applyNumberFormat="1" applyFont="1" applyFill="1" applyBorder="1" applyProtection="1">
      <alignment vertical="center"/>
      <protection locked="0"/>
    </xf>
    <xf numFmtId="170" fontId="38" fillId="2" borderId="0" xfId="3" applyNumberFormat="1" applyFont="1" applyFill="1" applyBorder="1" applyAlignment="1">
      <alignment vertical="center"/>
    </xf>
    <xf numFmtId="170" fontId="10" fillId="2" borderId="0" xfId="3" applyNumberFormat="1" applyFont="1" applyFill="1" applyBorder="1" applyAlignment="1">
      <alignment vertical="center"/>
    </xf>
    <xf numFmtId="164" fontId="37" fillId="2" borderId="20" xfId="6" applyNumberFormat="1" applyFont="1" applyFill="1" applyBorder="1" applyAlignment="1">
      <alignment horizontal="center"/>
    </xf>
    <xf numFmtId="164" fontId="37" fillId="2" borderId="19" xfId="6" applyNumberFormat="1" applyFont="1" applyFill="1" applyBorder="1" applyAlignment="1">
      <alignment horizontal="center"/>
    </xf>
    <xf numFmtId="1" fontId="37" fillId="2" borderId="7" xfId="6" applyNumberFormat="1" applyFont="1" applyFill="1" applyBorder="1" applyAlignment="1">
      <alignment horizontal="center"/>
    </xf>
    <xf numFmtId="1" fontId="37" fillId="2" borderId="0" xfId="6" applyNumberFormat="1" applyFont="1" applyFill="1" applyAlignment="1">
      <alignment horizontal="center"/>
    </xf>
    <xf numFmtId="0" fontId="4" fillId="6" borderId="0" xfId="4" applyFont="1" applyFill="1" applyAlignment="1">
      <alignment horizontal="center" vertical="center"/>
    </xf>
    <xf numFmtId="0" fontId="21" fillId="7" borderId="0" xfId="0" applyFont="1" applyFill="1"/>
    <xf numFmtId="0" fontId="21" fillId="2" borderId="0" xfId="0" applyFont="1" applyFill="1"/>
    <xf numFmtId="0" fontId="21" fillId="2" borderId="0" xfId="0" applyFont="1" applyFill="1" applyAlignment="1">
      <alignment vertical="center"/>
    </xf>
    <xf numFmtId="165" fontId="21" fillId="2" borderId="0" xfId="0" applyNumberFormat="1" applyFont="1" applyFill="1"/>
    <xf numFmtId="165" fontId="21" fillId="2" borderId="0" xfId="1" applyNumberFormat="1" applyFont="1" applyFill="1"/>
    <xf numFmtId="10" fontId="21" fillId="2" borderId="0" xfId="3" applyNumberFormat="1" applyFont="1" applyFill="1" applyAlignment="1">
      <alignment horizontal="center"/>
    </xf>
    <xf numFmtId="164" fontId="21" fillId="2" borderId="0" xfId="0" applyNumberFormat="1" applyFont="1" applyFill="1"/>
    <xf numFmtId="43" fontId="7" fillId="2" borderId="0" xfId="1" applyFont="1" applyFill="1" applyBorder="1" applyAlignment="1" applyProtection="1">
      <alignment vertical="center"/>
      <protection locked="0"/>
    </xf>
    <xf numFmtId="10" fontId="7" fillId="4" borderId="0" xfId="3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/>
    <xf numFmtId="0" fontId="14" fillId="6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29" fillId="0" borderId="0" xfId="0" applyFont="1" applyAlignment="1">
      <alignment vertical="center"/>
    </xf>
    <xf numFmtId="0" fontId="8" fillId="2" borderId="0" xfId="0" applyFont="1" applyFill="1" applyAlignment="1">
      <alignment vertical="center"/>
    </xf>
    <xf numFmtId="0" fontId="67" fillId="4" borderId="0" xfId="0" applyFont="1" applyFill="1" applyAlignment="1">
      <alignment horizontal="left" vertical="center"/>
    </xf>
    <xf numFmtId="164" fontId="29" fillId="2" borderId="0" xfId="0" applyNumberFormat="1" applyFont="1" applyFill="1" applyAlignment="1">
      <alignment vertical="center"/>
    </xf>
    <xf numFmtId="0" fontId="8" fillId="2" borderId="14" xfId="0" applyFont="1" applyFill="1" applyBorder="1" applyAlignment="1">
      <alignment vertical="center"/>
    </xf>
    <xf numFmtId="0" fontId="8" fillId="2" borderId="14" xfId="0" applyFont="1" applyFill="1" applyBorder="1" applyAlignment="1">
      <alignment horizontal="left" vertical="center"/>
    </xf>
    <xf numFmtId="0" fontId="8" fillId="2" borderId="14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center" vertical="center"/>
    </xf>
    <xf numFmtId="169" fontId="14" fillId="2" borderId="0" xfId="0" applyNumberFormat="1" applyFont="1" applyFill="1" applyAlignment="1">
      <alignment horizontal="right" vertical="center"/>
    </xf>
    <xf numFmtId="0" fontId="67" fillId="4" borderId="0" xfId="0" quotePrefix="1" applyFont="1" applyFill="1" applyAlignment="1">
      <alignment horizontal="left" vertical="center"/>
    </xf>
    <xf numFmtId="0" fontId="67" fillId="4" borderId="0" xfId="0" quotePrefix="1" applyFont="1" applyFill="1" applyAlignment="1">
      <alignment horizontal="center" vertical="center"/>
    </xf>
    <xf numFmtId="166" fontId="29" fillId="2" borderId="0" xfId="0" applyNumberFormat="1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14" fillId="2" borderId="0" xfId="0" applyFont="1" applyFill="1" applyAlignment="1">
      <alignment horizontal="left" vertical="center"/>
    </xf>
    <xf numFmtId="164" fontId="14" fillId="2" borderId="0" xfId="0" applyNumberFormat="1" applyFont="1" applyFill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left" vertical="center"/>
    </xf>
    <xf numFmtId="167" fontId="67" fillId="4" borderId="0" xfId="2" applyNumberFormat="1" applyFont="1" applyFill="1" applyBorder="1" applyAlignment="1">
      <alignment vertical="center"/>
    </xf>
    <xf numFmtId="0" fontId="29" fillId="2" borderId="0" xfId="0" applyFont="1" applyFill="1" applyAlignment="1">
      <alignment horizontal="right" vertical="center"/>
    </xf>
    <xf numFmtId="167" fontId="67" fillId="4" borderId="0" xfId="2" applyNumberFormat="1" applyFont="1" applyFill="1" applyAlignment="1">
      <alignment horizontal="right" vertical="center"/>
    </xf>
    <xf numFmtId="0" fontId="73" fillId="2" borderId="0" xfId="0" applyFont="1" applyFill="1" applyAlignment="1">
      <alignment vertical="center"/>
    </xf>
    <xf numFmtId="0" fontId="73" fillId="2" borderId="0" xfId="0" quotePrefix="1" applyFont="1" applyFill="1" applyAlignment="1">
      <alignment vertical="center"/>
    </xf>
    <xf numFmtId="168" fontId="67" fillId="4" borderId="0" xfId="0" applyNumberFormat="1" applyFont="1" applyFill="1" applyAlignment="1">
      <alignment horizontal="right" vertical="center"/>
    </xf>
    <xf numFmtId="169" fontId="67" fillId="4" borderId="0" xfId="0" applyNumberFormat="1" applyFont="1" applyFill="1" applyAlignment="1">
      <alignment horizontal="right" vertical="center"/>
    </xf>
    <xf numFmtId="0" fontId="67" fillId="4" borderId="0" xfId="0" applyFont="1" applyFill="1" applyAlignment="1">
      <alignment vertical="center"/>
    </xf>
    <xf numFmtId="164" fontId="67" fillId="4" borderId="0" xfId="0" applyNumberFormat="1" applyFont="1" applyFill="1" applyAlignment="1">
      <alignment horizontal="center" vertical="center"/>
    </xf>
    <xf numFmtId="167" fontId="67" fillId="4" borderId="14" xfId="2" applyNumberFormat="1" applyFont="1" applyFill="1" applyBorder="1" applyAlignment="1">
      <alignment horizontal="right" vertical="center"/>
    </xf>
    <xf numFmtId="167" fontId="29" fillId="2" borderId="0" xfId="0" applyNumberFormat="1" applyFont="1" applyFill="1" applyAlignment="1">
      <alignment vertical="center"/>
    </xf>
    <xf numFmtId="167" fontId="30" fillId="4" borderId="14" xfId="2" applyNumberFormat="1" applyFont="1" applyFill="1" applyBorder="1" applyAlignment="1">
      <alignment horizontal="right" vertical="center"/>
    </xf>
    <xf numFmtId="0" fontId="67" fillId="4" borderId="0" xfId="0" applyFont="1" applyFill="1" applyAlignment="1">
      <alignment horizontal="center" vertical="center"/>
    </xf>
    <xf numFmtId="10" fontId="67" fillId="4" borderId="0" xfId="0" applyNumberFormat="1" applyFont="1" applyFill="1" applyAlignment="1">
      <alignment vertical="center"/>
    </xf>
    <xf numFmtId="44" fontId="67" fillId="4" borderId="0" xfId="2" applyFont="1" applyFill="1" applyBorder="1" applyAlignment="1">
      <alignment vertical="center"/>
    </xf>
    <xf numFmtId="43" fontId="0" fillId="0" borderId="0" xfId="1" applyFont="1"/>
    <xf numFmtId="171" fontId="0" fillId="0" borderId="0" xfId="0" applyNumberFormat="1" applyAlignment="1">
      <alignment horizontal="center"/>
    </xf>
    <xf numFmtId="0" fontId="85" fillId="0" borderId="0" xfId="0" applyFont="1" applyAlignment="1">
      <alignment horizontal="center"/>
    </xf>
    <xf numFmtId="0" fontId="4" fillId="6" borderId="0" xfId="0" applyFont="1" applyFill="1" applyAlignment="1">
      <alignment horizontal="center" wrapText="1"/>
    </xf>
    <xf numFmtId="43" fontId="4" fillId="6" borderId="0" xfId="1" applyFont="1" applyFill="1" applyAlignment="1">
      <alignment wrapText="1"/>
    </xf>
    <xf numFmtId="43" fontId="0" fillId="0" borderId="0" xfId="1" applyFont="1" applyFill="1"/>
    <xf numFmtId="0" fontId="87" fillId="0" borderId="0" xfId="0" applyFont="1"/>
    <xf numFmtId="165" fontId="41" fillId="2" borderId="0" xfId="4" applyNumberFormat="1" applyFont="1" applyFill="1">
      <alignment vertical="center"/>
    </xf>
    <xf numFmtId="164" fontId="4" fillId="6" borderId="23" xfId="6" applyNumberFormat="1" applyFont="1" applyFill="1" applyBorder="1" applyAlignment="1">
      <alignment horizontal="center"/>
    </xf>
    <xf numFmtId="164" fontId="37" fillId="2" borderId="23" xfId="4" applyNumberFormat="1" applyFont="1" applyFill="1" applyBorder="1" applyAlignment="1">
      <alignment horizontal="center" vertical="center"/>
    </xf>
    <xf numFmtId="165" fontId="7" fillId="4" borderId="7" xfId="1" applyNumberFormat="1" applyFont="1" applyFill="1" applyBorder="1" applyAlignment="1">
      <alignment vertical="center"/>
    </xf>
    <xf numFmtId="165" fontId="7" fillId="4" borderId="11" xfId="1" applyNumberFormat="1" applyFont="1" applyFill="1" applyBorder="1" applyAlignment="1">
      <alignment vertical="center"/>
    </xf>
    <xf numFmtId="171" fontId="6" fillId="2" borderId="0" xfId="4" applyNumberFormat="1" applyFont="1" applyFill="1" applyAlignment="1">
      <alignment horizontal="center" vertical="center"/>
    </xf>
    <xf numFmtId="171" fontId="6" fillId="2" borderId="0" xfId="4" applyNumberFormat="1" applyFont="1" applyFill="1">
      <alignment vertical="center"/>
    </xf>
    <xf numFmtId="0" fontId="6" fillId="2" borderId="0" xfId="4" applyFont="1" applyFill="1">
      <alignment vertical="center"/>
    </xf>
    <xf numFmtId="170" fontId="4" fillId="6" borderId="20" xfId="3" applyNumberFormat="1" applyFont="1" applyFill="1" applyBorder="1" applyAlignment="1" applyProtection="1">
      <alignment horizontal="center" vertical="center" wrapText="1"/>
      <protection locked="0"/>
    </xf>
    <xf numFmtId="170" fontId="4" fillId="6" borderId="14" xfId="3" applyNumberFormat="1" applyFont="1" applyFill="1" applyBorder="1" applyAlignment="1" applyProtection="1">
      <alignment horizontal="center" vertical="center" wrapText="1"/>
      <protection locked="0"/>
    </xf>
    <xf numFmtId="37" fontId="37" fillId="12" borderId="23" xfId="33" applyFont="1" applyFill="1" applyBorder="1" applyAlignment="1">
      <alignment horizontal="centerContinuous"/>
    </xf>
    <xf numFmtId="37" fontId="10" fillId="12" borderId="20" xfId="33" applyFont="1" applyFill="1" applyBorder="1" applyAlignment="1">
      <alignment horizontal="centerContinuous"/>
    </xf>
    <xf numFmtId="37" fontId="10" fillId="12" borderId="19" xfId="33" applyFont="1" applyFill="1" applyBorder="1" applyAlignment="1">
      <alignment horizontal="centerContinuous"/>
    </xf>
    <xf numFmtId="0" fontId="10" fillId="0" borderId="0" xfId="34" applyFont="1"/>
    <xf numFmtId="37" fontId="37" fillId="0" borderId="14" xfId="33" applyFont="1" applyBorder="1" applyAlignment="1">
      <alignment horizontal="left"/>
    </xf>
    <xf numFmtId="17" fontId="37" fillId="0" borderId="14" xfId="33" applyNumberFormat="1" applyFont="1" applyBorder="1" applyAlignment="1">
      <alignment horizontal="center"/>
    </xf>
    <xf numFmtId="0" fontId="37" fillId="0" borderId="14" xfId="33" applyNumberFormat="1" applyFont="1" applyBorder="1" applyAlignment="1" applyProtection="1">
      <alignment horizontal="center"/>
      <protection hidden="1"/>
    </xf>
    <xf numFmtId="165" fontId="38" fillId="0" borderId="0" xfId="1" applyNumberFormat="1" applyFont="1"/>
    <xf numFmtId="37" fontId="10" fillId="0" borderId="23" xfId="33" applyFont="1" applyBorder="1"/>
    <xf numFmtId="6" fontId="10" fillId="0" borderId="20" xfId="35" applyNumberFormat="1" applyFont="1" applyFill="1" applyBorder="1" applyAlignment="1">
      <alignment horizontal="center"/>
    </xf>
    <xf numFmtId="37" fontId="10" fillId="0" borderId="20" xfId="33" applyFont="1" applyBorder="1" applyAlignment="1">
      <alignment horizontal="center"/>
    </xf>
    <xf numFmtId="37" fontId="10" fillId="0" borderId="19" xfId="33" applyFont="1" applyBorder="1" applyAlignment="1">
      <alignment horizontal="center"/>
    </xf>
    <xf numFmtId="37" fontId="10" fillId="2" borderId="0" xfId="33" applyFont="1" applyFill="1" applyAlignment="1">
      <alignment horizontal="left"/>
    </xf>
    <xf numFmtId="37" fontId="10" fillId="2" borderId="0" xfId="33" applyFont="1" applyFill="1"/>
    <xf numFmtId="165" fontId="10" fillId="0" borderId="0" xfId="1" applyNumberFormat="1" applyFont="1" applyAlignment="1">
      <alignment horizontal="center"/>
    </xf>
    <xf numFmtId="165" fontId="37" fillId="0" borderId="0" xfId="1" applyNumberFormat="1" applyFont="1" applyAlignment="1">
      <alignment horizontal="center"/>
    </xf>
    <xf numFmtId="37" fontId="10" fillId="0" borderId="7" xfId="33" applyFont="1" applyBorder="1"/>
    <xf numFmtId="0" fontId="10" fillId="0" borderId="14" xfId="33" applyNumberFormat="1" applyFont="1" applyBorder="1" applyAlignment="1" applyProtection="1">
      <alignment horizontal="center"/>
      <protection hidden="1"/>
    </xf>
    <xf numFmtId="0" fontId="10" fillId="0" borderId="13" xfId="33" applyNumberFormat="1" applyFont="1" applyBorder="1" applyAlignment="1" applyProtection="1">
      <alignment horizontal="center"/>
      <protection hidden="1"/>
    </xf>
    <xf numFmtId="167" fontId="10" fillId="2" borderId="0" xfId="36" applyNumberFormat="1" applyFont="1" applyFill="1" applyBorder="1"/>
    <xf numFmtId="167" fontId="10" fillId="2" borderId="8" xfId="36" applyNumberFormat="1" applyFont="1" applyFill="1" applyBorder="1"/>
    <xf numFmtId="165" fontId="10" fillId="0" borderId="20" xfId="1" applyNumberFormat="1" applyFont="1" applyBorder="1" applyAlignment="1">
      <alignment horizontal="center"/>
    </xf>
    <xf numFmtId="165" fontId="37" fillId="0" borderId="20" xfId="1" applyNumberFormat="1" applyFont="1" applyBorder="1" applyAlignment="1">
      <alignment horizontal="center"/>
    </xf>
    <xf numFmtId="0" fontId="10" fillId="2" borderId="0" xfId="34" applyFont="1" applyFill="1"/>
    <xf numFmtId="0" fontId="10" fillId="0" borderId="0" xfId="34" applyFont="1" applyAlignment="1">
      <alignment horizontal="center"/>
    </xf>
    <xf numFmtId="43" fontId="10" fillId="0" borderId="0" xfId="1" applyFont="1" applyAlignment="1">
      <alignment horizontal="center"/>
    </xf>
    <xf numFmtId="37" fontId="37" fillId="2" borderId="0" xfId="33" applyFont="1" applyFill="1" applyAlignment="1">
      <alignment horizontal="left"/>
    </xf>
    <xf numFmtId="167" fontId="37" fillId="2" borderId="20" xfId="36" applyNumberFormat="1" applyFont="1" applyFill="1" applyBorder="1"/>
    <xf numFmtId="167" fontId="37" fillId="2" borderId="19" xfId="36" applyNumberFormat="1" applyFont="1" applyFill="1" applyBorder="1"/>
    <xf numFmtId="9" fontId="10" fillId="2" borderId="0" xfId="30" applyFont="1" applyFill="1" applyBorder="1"/>
    <xf numFmtId="9" fontId="10" fillId="2" borderId="8" xfId="30" applyFont="1" applyFill="1" applyBorder="1"/>
    <xf numFmtId="37" fontId="10" fillId="0" borderId="0" xfId="33" applyFont="1" applyAlignment="1">
      <alignment horizontal="left"/>
    </xf>
    <xf numFmtId="165" fontId="10" fillId="2" borderId="0" xfId="7" applyNumberFormat="1" applyFont="1" applyFill="1" applyBorder="1"/>
    <xf numFmtId="165" fontId="10" fillId="2" borderId="8" xfId="7" applyNumberFormat="1" applyFont="1" applyFill="1" applyBorder="1"/>
    <xf numFmtId="165" fontId="10" fillId="2" borderId="14" xfId="7" applyNumberFormat="1" applyFont="1" applyFill="1" applyBorder="1"/>
    <xf numFmtId="165" fontId="10" fillId="2" borderId="13" xfId="7" applyNumberFormat="1" applyFont="1" applyFill="1" applyBorder="1"/>
    <xf numFmtId="165" fontId="21" fillId="0" borderId="0" xfId="1" applyNumberFormat="1" applyFont="1"/>
    <xf numFmtId="165" fontId="37" fillId="2" borderId="0" xfId="7" applyNumberFormat="1" applyFont="1" applyFill="1" applyBorder="1"/>
    <xf numFmtId="165" fontId="37" fillId="2" borderId="8" xfId="7" applyNumberFormat="1" applyFont="1" applyFill="1" applyBorder="1"/>
    <xf numFmtId="165" fontId="10" fillId="2" borderId="0" xfId="1" applyNumberFormat="1" applyFont="1" applyFill="1" applyAlignment="1">
      <alignment horizontal="center"/>
    </xf>
    <xf numFmtId="165" fontId="37" fillId="2" borderId="0" xfId="1" applyNumberFormat="1" applyFont="1" applyFill="1" applyAlignment="1">
      <alignment horizontal="center"/>
    </xf>
    <xf numFmtId="0" fontId="10" fillId="2" borderId="0" xfId="34" applyFont="1" applyFill="1" applyAlignment="1">
      <alignment horizontal="left"/>
    </xf>
    <xf numFmtId="0" fontId="10" fillId="2" borderId="8" xfId="34" applyFont="1" applyFill="1" applyBorder="1"/>
    <xf numFmtId="167" fontId="3" fillId="0" borderId="0" xfId="29" applyNumberFormat="1" applyFont="1" applyBorder="1"/>
    <xf numFmtId="167" fontId="3" fillId="0" borderId="8" xfId="29" applyNumberFormat="1" applyFont="1" applyBorder="1"/>
    <xf numFmtId="44" fontId="3" fillId="0" borderId="0" xfId="29" applyFont="1" applyBorder="1"/>
    <xf numFmtId="44" fontId="3" fillId="0" borderId="8" xfId="29" applyFont="1" applyBorder="1"/>
    <xf numFmtId="165" fontId="37" fillId="2" borderId="0" xfId="1" applyNumberFormat="1" applyFont="1" applyFill="1" applyBorder="1" applyAlignment="1">
      <alignment horizontal="center"/>
    </xf>
    <xf numFmtId="0" fontId="10" fillId="0" borderId="8" xfId="34" applyFont="1" applyBorder="1"/>
    <xf numFmtId="165" fontId="10" fillId="2" borderId="20" xfId="1" applyNumberFormat="1" applyFont="1" applyFill="1" applyBorder="1" applyAlignment="1">
      <alignment horizontal="center"/>
    </xf>
    <xf numFmtId="165" fontId="37" fillId="2" borderId="20" xfId="1" applyNumberFormat="1" applyFont="1" applyFill="1" applyBorder="1" applyAlignment="1">
      <alignment horizontal="center"/>
    </xf>
    <xf numFmtId="0" fontId="10" fillId="2" borderId="14" xfId="34" applyFont="1" applyFill="1" applyBorder="1" applyAlignment="1">
      <alignment horizontal="left"/>
    </xf>
    <xf numFmtId="44" fontId="3" fillId="0" borderId="14" xfId="29" applyFont="1" applyBorder="1"/>
    <xf numFmtId="44" fontId="3" fillId="0" borderId="13" xfId="29" applyFont="1" applyBorder="1"/>
    <xf numFmtId="37" fontId="10" fillId="2" borderId="0" xfId="33" applyFont="1" applyFill="1" applyAlignment="1">
      <alignment horizontal="center"/>
    </xf>
    <xf numFmtId="37" fontId="10" fillId="0" borderId="0" xfId="33" applyFont="1"/>
    <xf numFmtId="167" fontId="10" fillId="2" borderId="0" xfId="29" applyNumberFormat="1" applyFont="1" applyFill="1" applyAlignment="1">
      <alignment horizontal="center"/>
    </xf>
    <xf numFmtId="167" fontId="37" fillId="2" borderId="0" xfId="29" applyNumberFormat="1" applyFont="1" applyFill="1" applyAlignment="1">
      <alignment horizontal="center"/>
    </xf>
    <xf numFmtId="37" fontId="37" fillId="0" borderId="23" xfId="33" applyFont="1" applyBorder="1"/>
    <xf numFmtId="165" fontId="38" fillId="2" borderId="0" xfId="1" applyNumberFormat="1" applyFont="1" applyFill="1"/>
    <xf numFmtId="167" fontId="10" fillId="2" borderId="14" xfId="29" applyNumberFormat="1" applyFont="1" applyFill="1" applyBorder="1" applyAlignment="1">
      <alignment horizontal="center"/>
    </xf>
    <xf numFmtId="167" fontId="37" fillId="2" borderId="14" xfId="29" applyNumberFormat="1" applyFont="1" applyFill="1" applyBorder="1" applyAlignment="1">
      <alignment horizontal="center"/>
    </xf>
    <xf numFmtId="37" fontId="10" fillId="2" borderId="7" xfId="33" applyFont="1" applyFill="1" applyBorder="1" applyAlignment="1">
      <alignment horizontal="left"/>
    </xf>
    <xf numFmtId="44" fontId="7" fillId="4" borderId="0" xfId="29" applyFont="1" applyFill="1" applyBorder="1" applyAlignment="1">
      <alignment horizontal="right"/>
    </xf>
    <xf numFmtId="44" fontId="7" fillId="4" borderId="8" xfId="29" applyFont="1" applyFill="1" applyBorder="1" applyAlignment="1">
      <alignment horizontal="right"/>
    </xf>
    <xf numFmtId="5" fontId="10" fillId="0" borderId="0" xfId="33" applyNumberFormat="1" applyFont="1" applyAlignment="1">
      <alignment horizontal="center"/>
    </xf>
    <xf numFmtId="5" fontId="37" fillId="0" borderId="0" xfId="33" applyNumberFormat="1" applyFont="1" applyAlignment="1">
      <alignment horizontal="center"/>
    </xf>
    <xf numFmtId="37" fontId="10" fillId="0" borderId="0" xfId="33" applyFont="1" applyAlignment="1">
      <alignment horizontal="center"/>
    </xf>
    <xf numFmtId="0" fontId="10" fillId="2" borderId="7" xfId="34" applyFont="1" applyFill="1" applyBorder="1" applyAlignment="1">
      <alignment horizontal="left"/>
    </xf>
    <xf numFmtId="0" fontId="10" fillId="0" borderId="0" xfId="34" applyFont="1" applyAlignment="1">
      <alignment horizontal="left"/>
    </xf>
    <xf numFmtId="7" fontId="10" fillId="0" borderId="0" xfId="34" applyNumberFormat="1" applyFont="1" applyAlignment="1">
      <alignment horizontal="center"/>
    </xf>
    <xf numFmtId="10" fontId="7" fillId="4" borderId="0" xfId="33" applyNumberFormat="1" applyFont="1" applyFill="1" applyAlignment="1">
      <alignment horizontal="right"/>
    </xf>
    <xf numFmtId="10" fontId="7" fillId="4" borderId="8" xfId="33" applyNumberFormat="1" applyFont="1" applyFill="1" applyBorder="1" applyAlignment="1">
      <alignment horizontal="right"/>
    </xf>
    <xf numFmtId="37" fontId="37" fillId="0" borderId="0" xfId="33" applyFont="1" applyAlignment="1">
      <alignment horizontal="right"/>
    </xf>
    <xf numFmtId="17" fontId="37" fillId="0" borderId="0" xfId="33" applyNumberFormat="1" applyFont="1" applyAlignment="1">
      <alignment horizontal="center"/>
    </xf>
    <xf numFmtId="0" fontId="37" fillId="0" borderId="0" xfId="33" applyNumberFormat="1" applyFont="1" applyAlignment="1" applyProtection="1">
      <alignment horizontal="center"/>
      <protection hidden="1"/>
    </xf>
    <xf numFmtId="37" fontId="10" fillId="2" borderId="11" xfId="33" applyFont="1" applyFill="1" applyBorder="1" applyAlignment="1">
      <alignment horizontal="left"/>
    </xf>
    <xf numFmtId="10" fontId="7" fillId="4" borderId="14" xfId="33" applyNumberFormat="1" applyFont="1" applyFill="1" applyBorder="1" applyAlignment="1">
      <alignment horizontal="right"/>
    </xf>
    <xf numFmtId="10" fontId="7" fillId="4" borderId="13" xfId="33" applyNumberFormat="1" applyFont="1" applyFill="1" applyBorder="1" applyAlignment="1">
      <alignment horizontal="right"/>
    </xf>
    <xf numFmtId="6" fontId="10" fillId="0" borderId="19" xfId="35" applyNumberFormat="1" applyFont="1" applyFill="1" applyBorder="1" applyAlignment="1">
      <alignment horizontal="center"/>
    </xf>
    <xf numFmtId="37" fontId="37" fillId="0" borderId="0" xfId="33" applyFont="1" applyAlignment="1">
      <alignment horizontal="center"/>
    </xf>
    <xf numFmtId="10" fontId="10" fillId="0" borderId="14" xfId="30" applyNumberFormat="1" applyFont="1" applyBorder="1" applyAlignment="1">
      <alignment horizontal="center"/>
    </xf>
    <xf numFmtId="10" fontId="37" fillId="0" borderId="14" xfId="30" applyNumberFormat="1" applyFont="1" applyBorder="1" applyAlignment="1">
      <alignment horizontal="center"/>
    </xf>
    <xf numFmtId="165" fontId="7" fillId="4" borderId="0" xfId="7" applyNumberFormat="1" applyFont="1" applyFill="1" applyBorder="1"/>
    <xf numFmtId="165" fontId="7" fillId="4" borderId="8" xfId="7" applyNumberFormat="1" applyFont="1" applyFill="1" applyBorder="1"/>
    <xf numFmtId="10" fontId="10" fillId="0" borderId="0" xfId="30" applyNumberFormat="1" applyFont="1" applyBorder="1" applyAlignment="1">
      <alignment horizontal="center"/>
    </xf>
    <xf numFmtId="10" fontId="37" fillId="0" borderId="0" xfId="30" applyNumberFormat="1" applyFont="1" applyBorder="1" applyAlignment="1">
      <alignment horizontal="center"/>
    </xf>
    <xf numFmtId="37" fontId="10" fillId="0" borderId="8" xfId="33" applyFont="1" applyBorder="1"/>
    <xf numFmtId="44" fontId="10" fillId="2" borderId="14" xfId="30" applyNumberFormat="1" applyFont="1" applyFill="1" applyBorder="1" applyAlignment="1">
      <alignment horizontal="center"/>
    </xf>
    <xf numFmtId="44" fontId="37" fillId="2" borderId="14" xfId="30" applyNumberFormat="1" applyFont="1" applyFill="1" applyBorder="1" applyAlignment="1">
      <alignment horizontal="center"/>
    </xf>
    <xf numFmtId="37" fontId="37" fillId="2" borderId="0" xfId="33" applyFont="1" applyFill="1" applyAlignment="1">
      <alignment horizontal="center"/>
    </xf>
    <xf numFmtId="10" fontId="10" fillId="2" borderId="14" xfId="30" applyNumberFormat="1" applyFont="1" applyFill="1" applyBorder="1" applyAlignment="1">
      <alignment horizontal="center"/>
    </xf>
    <xf numFmtId="10" fontId="37" fillId="2" borderId="14" xfId="30" applyNumberFormat="1" applyFont="1" applyFill="1" applyBorder="1" applyAlignment="1">
      <alignment horizontal="center"/>
    </xf>
    <xf numFmtId="37" fontId="10" fillId="2" borderId="7" xfId="33" applyFont="1" applyFill="1" applyBorder="1"/>
    <xf numFmtId="37" fontId="7" fillId="4" borderId="0" xfId="32" applyNumberFormat="1" applyFont="1" applyFill="1" applyAlignment="1" applyProtection="1">
      <alignment horizontal="right"/>
      <protection locked="0"/>
    </xf>
    <xf numFmtId="37" fontId="7" fillId="4" borderId="8" xfId="32" applyNumberFormat="1" applyFont="1" applyFill="1" applyBorder="1" applyAlignment="1" applyProtection="1">
      <alignment horizontal="right"/>
      <protection locked="0"/>
    </xf>
    <xf numFmtId="37" fontId="10" fillId="2" borderId="14" xfId="33" applyFont="1" applyFill="1" applyBorder="1" applyAlignment="1">
      <alignment horizontal="center"/>
    </xf>
    <xf numFmtId="37" fontId="37" fillId="2" borderId="14" xfId="33" applyFont="1" applyFill="1" applyBorder="1" applyAlignment="1">
      <alignment horizontal="center"/>
    </xf>
    <xf numFmtId="37" fontId="37" fillId="2" borderId="20" xfId="33" applyFont="1" applyFill="1" applyBorder="1" applyAlignment="1">
      <alignment horizontal="center"/>
    </xf>
    <xf numFmtId="9" fontId="10" fillId="0" borderId="0" xfId="30" applyFont="1" applyBorder="1"/>
    <xf numFmtId="9" fontId="10" fillId="0" borderId="8" xfId="30" applyFont="1" applyBorder="1"/>
    <xf numFmtId="9" fontId="7" fillId="4" borderId="0" xfId="33" applyNumberFormat="1" applyFont="1" applyFill="1" applyAlignment="1">
      <alignment horizontal="right"/>
    </xf>
    <xf numFmtId="9" fontId="7" fillId="4" borderId="8" xfId="33" applyNumberFormat="1" applyFont="1" applyFill="1" applyBorder="1" applyAlignment="1">
      <alignment horizontal="right"/>
    </xf>
    <xf numFmtId="37" fontId="10" fillId="2" borderId="14" xfId="33" applyFont="1" applyFill="1" applyBorder="1" applyAlignment="1">
      <alignment horizontal="left"/>
    </xf>
    <xf numFmtId="9" fontId="7" fillId="4" borderId="14" xfId="33" applyNumberFormat="1" applyFont="1" applyFill="1" applyBorder="1" applyAlignment="1">
      <alignment horizontal="right"/>
    </xf>
    <xf numFmtId="9" fontId="7" fillId="4" borderId="13" xfId="33" applyNumberFormat="1" applyFont="1" applyFill="1" applyBorder="1" applyAlignment="1">
      <alignment horizontal="right"/>
    </xf>
    <xf numFmtId="37" fontId="10" fillId="2" borderId="20" xfId="33" applyFont="1" applyFill="1" applyBorder="1" applyAlignment="1">
      <alignment horizontal="center"/>
    </xf>
    <xf numFmtId="37" fontId="37" fillId="0" borderId="20" xfId="33" applyFont="1" applyBorder="1" applyAlignment="1">
      <alignment horizontal="center"/>
    </xf>
    <xf numFmtId="0" fontId="10" fillId="2" borderId="7" xfId="34" applyFont="1" applyFill="1" applyBorder="1"/>
    <xf numFmtId="37" fontId="10" fillId="2" borderId="11" xfId="33" applyFont="1" applyFill="1" applyBorder="1"/>
    <xf numFmtId="0" fontId="10" fillId="2" borderId="0" xfId="34" applyFont="1" applyFill="1" applyAlignment="1">
      <alignment horizontal="center"/>
    </xf>
    <xf numFmtId="0" fontId="7" fillId="4" borderId="7" xfId="4" applyFont="1" applyFill="1" applyBorder="1" applyAlignment="1" applyProtection="1">
      <alignment horizontal="left" vertical="center"/>
      <protection locked="0"/>
    </xf>
    <xf numFmtId="165" fontId="5" fillId="2" borderId="20" xfId="0" applyNumberFormat="1" applyFont="1" applyFill="1" applyBorder="1"/>
    <xf numFmtId="165" fontId="16" fillId="2" borderId="14" xfId="1" applyNumberFormat="1" applyFont="1" applyFill="1" applyBorder="1" applyAlignment="1">
      <alignment vertical="center"/>
    </xf>
    <xf numFmtId="171" fontId="4" fillId="6" borderId="14" xfId="4" applyNumberFormat="1" applyFont="1" applyFill="1" applyBorder="1" applyAlignment="1" applyProtection="1">
      <alignment horizontal="center" vertical="center"/>
      <protection locked="0"/>
    </xf>
    <xf numFmtId="37" fontId="7" fillId="4" borderId="0" xfId="33" applyFont="1" applyFill="1" applyAlignment="1">
      <alignment horizontal="center"/>
    </xf>
    <xf numFmtId="17" fontId="78" fillId="2" borderId="0" xfId="27" applyNumberFormat="1" applyFont="1" applyFill="1"/>
    <xf numFmtId="17" fontId="79" fillId="2" borderId="0" xfId="27" applyNumberFormat="1" applyFont="1" applyFill="1"/>
    <xf numFmtId="0" fontId="78" fillId="13" borderId="0" xfId="27" applyFont="1" applyFill="1"/>
    <xf numFmtId="0" fontId="79" fillId="13" borderId="0" xfId="27" applyFont="1" applyFill="1"/>
    <xf numFmtId="0" fontId="79" fillId="2" borderId="0" xfId="27" applyFont="1" applyFill="1"/>
    <xf numFmtId="165" fontId="78" fillId="13" borderId="0" xfId="27" applyNumberFormat="1" applyFont="1" applyFill="1"/>
    <xf numFmtId="165" fontId="79" fillId="13" borderId="0" xfId="27" applyNumberFormat="1" applyFont="1" applyFill="1"/>
    <xf numFmtId="165" fontId="78" fillId="2" borderId="0" xfId="27" applyNumberFormat="1" applyFont="1" applyFill="1"/>
    <xf numFmtId="165" fontId="79" fillId="2" borderId="0" xfId="27" applyNumberFormat="1" applyFont="1" applyFill="1"/>
    <xf numFmtId="0" fontId="78" fillId="2" borderId="19" xfId="27" applyFont="1" applyFill="1" applyBorder="1"/>
    <xf numFmtId="0" fontId="78" fillId="2" borderId="8" xfId="27" applyFont="1" applyFill="1" applyBorder="1"/>
    <xf numFmtId="37" fontId="78" fillId="2" borderId="8" xfId="28" applyFont="1" applyFill="1" applyBorder="1"/>
    <xf numFmtId="9" fontId="80" fillId="2" borderId="8" xfId="31" applyFont="1" applyFill="1" applyBorder="1"/>
    <xf numFmtId="37" fontId="78" fillId="2" borderId="8" xfId="28" applyFont="1" applyFill="1" applyBorder="1" applyAlignment="1">
      <alignment horizontal="left" indent="2"/>
    </xf>
    <xf numFmtId="37" fontId="80" fillId="2" borderId="8" xfId="28" applyFont="1" applyFill="1" applyBorder="1"/>
    <xf numFmtId="37" fontId="78" fillId="2" borderId="3" xfId="28" applyFont="1" applyFill="1" applyBorder="1"/>
    <xf numFmtId="0" fontId="78" fillId="2" borderId="13" xfId="27" applyFont="1" applyFill="1" applyBorder="1"/>
    <xf numFmtId="0" fontId="79" fillId="2" borderId="47" xfId="27" applyFont="1" applyFill="1" applyBorder="1" applyAlignment="1">
      <alignment horizontal="center"/>
    </xf>
    <xf numFmtId="17" fontId="79" fillId="2" borderId="48" xfId="27" applyNumberFormat="1" applyFont="1" applyFill="1" applyBorder="1" applyAlignment="1">
      <alignment horizontal="center"/>
    </xf>
    <xf numFmtId="43" fontId="79" fillId="2" borderId="47" xfId="7" applyFont="1" applyFill="1" applyBorder="1"/>
    <xf numFmtId="165" fontId="79" fillId="2" borderId="49" xfId="1" applyNumberFormat="1" applyFont="1" applyFill="1" applyBorder="1"/>
    <xf numFmtId="43" fontId="79" fillId="2" borderId="49" xfId="7" applyFont="1" applyFill="1" applyBorder="1"/>
    <xf numFmtId="167" fontId="79" fillId="2" borderId="49" xfId="29" applyNumberFormat="1" applyFont="1" applyFill="1" applyBorder="1"/>
    <xf numFmtId="167" fontId="79" fillId="2" borderId="47" xfId="29" applyNumberFormat="1" applyFont="1" applyFill="1" applyBorder="1"/>
    <xf numFmtId="9" fontId="81" fillId="2" borderId="49" xfId="30" applyFont="1" applyFill="1" applyBorder="1"/>
    <xf numFmtId="0" fontId="79" fillId="2" borderId="49" xfId="27" applyFont="1" applyFill="1" applyBorder="1"/>
    <xf numFmtId="165" fontId="79" fillId="2" borderId="49" xfId="7" applyNumberFormat="1" applyFont="1" applyFill="1" applyBorder="1"/>
    <xf numFmtId="165" fontId="79" fillId="2" borderId="48" xfId="7" applyNumberFormat="1" applyFont="1" applyFill="1" applyBorder="1"/>
    <xf numFmtId="167" fontId="79" fillId="2" borderId="48" xfId="29" applyNumberFormat="1" applyFont="1" applyFill="1" applyBorder="1"/>
    <xf numFmtId="165" fontId="79" fillId="2" borderId="49" xfId="27" applyNumberFormat="1" applyFont="1" applyFill="1" applyBorder="1"/>
    <xf numFmtId="165" fontId="79" fillId="2" borderId="48" xfId="27" applyNumberFormat="1" applyFont="1" applyFill="1" applyBorder="1"/>
    <xf numFmtId="0" fontId="4" fillId="6" borderId="20" xfId="4" applyFont="1" applyFill="1" applyBorder="1" applyAlignment="1" applyProtection="1">
      <alignment horizontal="center" vertical="center" wrapText="1"/>
      <protection locked="0"/>
    </xf>
    <xf numFmtId="0" fontId="4" fillId="6" borderId="14" xfId="4" applyFont="1" applyFill="1" applyBorder="1" applyAlignment="1" applyProtection="1">
      <alignment horizontal="center" vertical="center" wrapText="1"/>
      <protection locked="0"/>
    </xf>
    <xf numFmtId="170" fontId="4" fillId="6" borderId="20" xfId="3" applyNumberFormat="1" applyFont="1" applyFill="1" applyBorder="1" applyAlignment="1" applyProtection="1">
      <alignment horizontal="center" vertical="center" wrapText="1"/>
      <protection locked="0"/>
    </xf>
    <xf numFmtId="170" fontId="4" fillId="6" borderId="14" xfId="3" applyNumberFormat="1" applyFont="1" applyFill="1" applyBorder="1" applyAlignment="1" applyProtection="1">
      <alignment horizontal="center" vertical="center" wrapText="1"/>
      <protection locked="0"/>
    </xf>
    <xf numFmtId="17" fontId="52" fillId="8" borderId="27" xfId="26" applyNumberFormat="1" applyFont="1" applyFill="1" applyBorder="1" applyAlignment="1">
      <alignment horizontal="center"/>
    </xf>
    <xf numFmtId="0" fontId="53" fillId="0" borderId="28" xfId="26" applyFont="1" applyBorder="1"/>
    <xf numFmtId="0" fontId="8" fillId="0" borderId="0" xfId="26" applyFont="1" applyAlignment="1">
      <alignment horizontal="left"/>
    </xf>
    <xf numFmtId="0" fontId="66" fillId="0" borderId="0" xfId="26"/>
  </cellXfs>
  <cellStyles count="39">
    <cellStyle name="Comma" xfId="1" builtinId="3"/>
    <cellStyle name="Comma 2" xfId="12" xr:uid="{C11146A1-69E3-4BFB-B4DA-04B5F1F649EA}"/>
    <cellStyle name="Comma 2 2" xfId="7" xr:uid="{14A95E3C-F42D-4E20-B499-AA62EFBBD4D8}"/>
    <cellStyle name="Comma 3" xfId="10" xr:uid="{005DCBC6-5B3A-4D47-89F8-6C2F051590FB}"/>
    <cellStyle name="Comma 4" xfId="14" xr:uid="{3E1D03D8-E86E-406F-A6DD-5A0A2CF82ACE}"/>
    <cellStyle name="Comma 4 2" xfId="37" xr:uid="{A69A074C-23D3-4192-8BA7-B29D403C9B1C}"/>
    <cellStyle name="Comma 5" xfId="18" xr:uid="{0F839D83-9C8E-4021-9F07-F607D925E69E}"/>
    <cellStyle name="Comma 6" xfId="24" xr:uid="{97F337E6-0A16-4A0E-AAE5-EE933A25BF50}"/>
    <cellStyle name="Comma 8" xfId="5" xr:uid="{26BC3A6C-A935-4B46-BAC0-3CF7151CC03B}"/>
    <cellStyle name="Comma_clean model 3 yrs of detail" xfId="36" xr:uid="{1A162281-7CE1-4260-B1FD-B5A73827AFB9}"/>
    <cellStyle name="Currency" xfId="2" builtinId="4"/>
    <cellStyle name="Currency 2" xfId="20" xr:uid="{519BEA17-1800-4B54-9C23-19C3C61C2532}"/>
    <cellStyle name="Currency 3" xfId="25" xr:uid="{DF2E9C7F-94E8-468F-8855-848EFD215253}"/>
    <cellStyle name="Currency 4" xfId="29" xr:uid="{28ED034F-463B-4C6B-A7EF-D244716FAA11}"/>
    <cellStyle name="Currency 42" xfId="38" xr:uid="{8E9F1F1A-1AF3-4291-BC35-E856E95FDF14}"/>
    <cellStyle name="Currency_clean model 3 yrs of detail" xfId="35" xr:uid="{74E43EB8-58BF-41A2-8DBB-B560BDE39788}"/>
    <cellStyle name="Normal" xfId="0" builtinId="0"/>
    <cellStyle name="Normal 10" xfId="26" xr:uid="{ED7E17B7-383E-4793-B8B3-872F18B063CF}"/>
    <cellStyle name="Normal 11" xfId="27" xr:uid="{641DB717-2931-45CB-B11E-CA70ACAEF61F}"/>
    <cellStyle name="Normal 12" xfId="34" xr:uid="{F66E990F-E46A-4FED-95A8-B379A5E2FF96}"/>
    <cellStyle name="Normal 2" xfId="11" xr:uid="{D12197F0-965A-4226-BCC0-4B433F71AF2D}"/>
    <cellStyle name="Normal 2 2" xfId="6" xr:uid="{DF5A55A4-035A-49B8-854F-6B680EC77087}"/>
    <cellStyle name="Normal 2 3" xfId="4" xr:uid="{1F157841-7E56-4251-91A9-8E4754843A5E}"/>
    <cellStyle name="Normal 2 4" xfId="22" xr:uid="{74F199A1-5187-419B-AA38-8BBC928CAA5B}"/>
    <cellStyle name="Normal 3" xfId="8" xr:uid="{E585D9D4-D909-48A1-A68A-BBA35BD71C30}"/>
    <cellStyle name="Normal 4" xfId="9" xr:uid="{BD974856-53A6-49D3-88DD-81C021CE3BDC}"/>
    <cellStyle name="Normal 5" xfId="13" xr:uid="{1D26B48F-BAC4-4400-85E0-6D3F6472D0D8}"/>
    <cellStyle name="Normal 6" xfId="16" xr:uid="{44349279-B8AD-473B-98E2-C09E6D4D16AB}"/>
    <cellStyle name="Normal 7" xfId="17" xr:uid="{353C730D-302E-44E8-8F16-77143DB66BBD}"/>
    <cellStyle name="Normal 8" xfId="21" xr:uid="{14F9B56D-C092-4EDF-97B8-F0C2F7E363B9}"/>
    <cellStyle name="Normal 8 2" xfId="28" xr:uid="{73D516F7-3727-41CF-95EA-ED15BACC5EFF}"/>
    <cellStyle name="Normal 9" xfId="23" xr:uid="{BB7D0360-2348-4BE8-ACDF-33D780144369}"/>
    <cellStyle name="Normal_Assumptions" xfId="32" xr:uid="{D8B70869-E2FB-4073-AA45-83C2AA80809E}"/>
    <cellStyle name="Normal_clean model 3 yrs of detail" xfId="33" xr:uid="{1450C3EB-6A3E-4F04-BF67-D63189940A3A}"/>
    <cellStyle name="Percent" xfId="3" builtinId="5"/>
    <cellStyle name="Percent 2" xfId="15" xr:uid="{665D9523-8573-45E5-BBEF-ACA542BA51D3}"/>
    <cellStyle name="Percent 3" xfId="19" xr:uid="{A8898E74-0BEC-4A67-BAF4-C821CF0C30E1}"/>
    <cellStyle name="Percent 3 2" xfId="31" xr:uid="{B42702BA-D939-4839-B14C-640C9FADF31A}"/>
    <cellStyle name="Percent 4" xfId="30" xr:uid="{534FFF65-2A46-47B6-9668-14EA08AD9D08}"/>
  </cellStyles>
  <dxfs count="17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auto="1"/>
      </font>
      <fill>
        <patternFill>
          <bgColor theme="0" tint="-4.9989318521683403E-2"/>
        </patternFill>
      </fill>
    </dxf>
    <dxf>
      <font>
        <strike val="0"/>
        <color auto="1"/>
      </font>
      <fill>
        <patternFill>
          <bgColor theme="0" tint="-4.9989318521683403E-2"/>
        </patternFill>
      </fill>
    </dxf>
    <dxf>
      <font>
        <strike val="0"/>
        <color auto="1"/>
      </font>
      <fill>
        <patternFill>
          <bgColor theme="0" tint="-4.9989318521683403E-2"/>
        </patternFill>
      </fill>
    </dxf>
    <dxf>
      <font>
        <strike val="0"/>
        <color auto="1"/>
      </font>
      <fill>
        <patternFill>
          <bgColor theme="0" tint="-4.9989318521683403E-2"/>
        </patternFill>
      </fill>
    </dxf>
    <dxf>
      <font>
        <strike val="0"/>
        <color auto="1"/>
      </font>
      <fill>
        <patternFill>
          <bgColor theme="0" tint="-4.9989318521683403E-2"/>
        </patternFill>
      </fill>
    </dxf>
    <dxf>
      <font>
        <strike val="0"/>
        <color auto="1"/>
      </font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006600"/>
      <color rgb="FF0000CC"/>
      <color rgb="FFCCFFCC"/>
      <color rgb="FF2B6088"/>
      <color rgb="FFFFCDCD"/>
      <color rgb="FFFF8181"/>
      <color rgb="FF0000FF"/>
      <color rgb="FFEB255A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30.xml"/><Relationship Id="rId50" Type="http://schemas.openxmlformats.org/officeDocument/2006/relationships/theme" Target="theme/theme1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2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28.xml"/><Relationship Id="rId53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4" Type="http://schemas.openxmlformats.org/officeDocument/2006/relationships/externalLink" Target="externalLinks/externalLink27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31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29.xml"/><Relationship Id="rId20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4.xml"/><Relationship Id="rId54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3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ssiongoio-my.sharepoint.com/Users/Scott/Dropbox%20(Keating%20Consulting)/Mr.%20Sprout/Finance/Six%20Month%20Cash%20Flow%20041921%20v2.0%20-%20Curren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kaidara\reporting\US%20Master%20PO%20List%2020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ssiongoio-my.sharepoint.com/Documents%20and%20Settings/Tatyana%20Kanzaveli/Local%20Settings/Temporary%20Internet%20Files/Content.IE5/GHH3XYW0/US%20Master%20PO%20List%20Q3%2020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ssiongoio-my.sharepoint.com/C:/Hayhqfs01/accounting/2006/2006%20JEs/08-06/JV-32-1%20Tradeshow%20Reclas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us.f1f.yahoofs.com/Seamus/Models/JE_Lo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d\KAIDARA%20FINANCE\REVENUE%20-%20PURCHASE%20ORDER\2006_EUROPE\P.O.Log%20Europe\EU%20Master%20PO%20List%2020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EBS\Clients\S_CLIENTS\Shape%20Memory%20Medical\Monthly%20Close\2020\2020-05\Equity\SMM%20SAFE%20and%20Warrants%20Databook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ssiongoio-my.sharepoint.com/Users/KCG/Dropbox%20(Keating%20Consulting)/SkyRyse/Finance%20&amp;%20Accounting/Monthly%20Folders/FY%202020/2020%201%20(January)/Insurance/Insurance%20Allocation%20-%20January%202020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ynamic%20Drop%20Down%20List%20with%20DV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EBS\Clients\S_CLIENTS\Shape%20Memory%20Medical\Monthly%20Close\2018\2018-01\SMM%201-18%20Cap%20Table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ssiongoio-my.sharepoint.com/C:/C:/Pribble/Career/2013%20Q4%20-%202014%20Plan%20-%20CURRENT%20-%20Sol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ssiongoio-my.sharepoint.com/C:/H:/Documents%20and%20Settings/lsu/Local%20Settings/Temporary%20Internet%20Files/OLK173/Reliant%20Technologies%20Inc%20%205XL710277%207-31-2007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P32486\Keating%20Consulting%20Dropbox\Keating%20Consulting%20Team%20Folder\Templates\Financial%20Model\Old%20model\Clean%205%20Year%20Model%20for%20Clients.xlsx" TargetMode="External"/><Relationship Id="rId1" Type="http://schemas.openxmlformats.org/officeDocument/2006/relationships/externalLinkPath" Target="file:///C:\Users\SP32486\Keating%20Consulting%20Dropbox\Keating%20Consulting%20Team%20Folder\Templates\Financial%20Model\Old%20model\Clean%205%20Year%20Model%20for%20Clients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Worksheet%20Scrap%20'OMA%20P&#196;&#196;OMA%20%20%20%20%201...'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YFS\Data$\Profiles\pforcier\Temporary%20Internet%20Files\OLK2\co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ssiongoio-my.sharepoint.com/C:/C:/Users/spribble/Desktop/0913%20TB%20Prelim%20100513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ssiongoio-my.sharepoint.com/C:/E:/Finance/Group/Month%20End%20Close/AcctDetails/Mass%20General/2007%20NEW%20CALC/Q107/Jan%2020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ssiongoio-my.sharepoint.com/Users/KCG/Dropbox%20(Keating%20Consulting)/SkyRyse/Finance%20&amp;%20Accounting/Monthly%20Folders/FY%202020/2020%202%20(February)/Insurance%20Allocation%20-%20February%20202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LIENTS\ECF\C01%20M-1%20Lead%20-%20with%20macro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ssiongoio-my.sharepoint.com/users/Users/Mack/Documents/Vizu/DOCS-#1399586-v5-Digeo_-_Master_stockholder_ledger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ssiongoio-my.sharepoint.com/C:/A:/APRABHA/EMAIL/Orig%20templates%2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michel\Local%20Settings\Temporary%20Internet%20Files\Content.IE5\0DQRGHUV\050105%20US%20Reconcile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ssiongoio-my.sharepoint.com/Users/Scott/Dropbox%20(Keating%20Consulting)/A5%20Labs/Finance/2021%20Financial%20Model/A5%20Labs%20Financial%20Model%20033021%20v2.4%20-%20Current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ssiongoio-my.sharepoint.com/Users/Melissa/Dropbox%20(Keating%20Consulting)/Giving%20Assistant/Finance%20&amp;%20Accounting/Monthly%20Folders/2021/05.%20May%202021/Deferred%20Rev%20Schedule%20May%20202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ssiongoio-my.sharepoint.com/C:/Users/pribb1/Dropbox%20(Keating%20Consulting)/Famous%20Industries/finance%20&amp;%20accounting/financial%20model/Famous%20Industries%20Financial%20Model%202019-10-3(Rev%20Model%206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ssiongoio-my.sharepoint.com/C:/C:/FP&amp;A/2013/Rolling%20Forecast/Q3/0713/Q3%20Headcount%20Check%200815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P32486\Dropbox%20(Keating%20Consulting)\MissionGo\Finance\Financial%20Model\2022\MissionGO%20Financial%20Model%20060622%20v7.0%20-%20Curren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ssiongoio-my.sharepoint.com/users/Users/Mack/Documents/Vizu/DOCS-#1600102-v1-Avaan__Cap_Table_and_Ledge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EY%20templat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ocs.smartvault.com/Users/Linh/Downloads/cashbook_samp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ssiongoio-my.sharepoint.com/Users/Scott/Dropbox%20(Keating%20Consulting)/Blue%20Vigil/Finance/Financial%20Model/Blue%20Vigil%20Financial%20Model%20042221%20v1.1.1%20-%20Current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ssiongoio-my.sharepoint.com/C:/F:/My%20Documents/Smuda/ivast/February2003BoardFinancials/DE1690genl20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Operating only"/>
      <sheetName val="Cash Flow"/>
      <sheetName val="Cash Flow Chart"/>
      <sheetName val="Margins"/>
      <sheetName val="Ads to sale"/>
      <sheetName val="Cash Flow Notes"/>
    </sheetNames>
    <sheetDataSet>
      <sheetData sheetId="0">
        <row r="5">
          <cell r="C5">
            <v>0.28000000000000003</v>
          </cell>
        </row>
        <row r="6">
          <cell r="C6">
            <v>0.03</v>
          </cell>
        </row>
        <row r="7">
          <cell r="C7">
            <v>3000</v>
          </cell>
        </row>
        <row r="8">
          <cell r="C8">
            <v>0.12</v>
          </cell>
        </row>
        <row r="9">
          <cell r="C9">
            <v>1000</v>
          </cell>
        </row>
        <row r="10">
          <cell r="C10">
            <v>100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62</v>
          </cell>
        </row>
        <row r="14">
          <cell r="C14">
            <v>150</v>
          </cell>
        </row>
        <row r="15">
          <cell r="C15">
            <v>0</v>
          </cell>
        </row>
        <row r="16">
          <cell r="C16">
            <v>0.36</v>
          </cell>
        </row>
        <row r="17">
          <cell r="C17">
            <v>5.0000000000000001E-3</v>
          </cell>
        </row>
        <row r="29">
          <cell r="C29">
            <v>3.5</v>
          </cell>
        </row>
        <row r="30">
          <cell r="C30">
            <v>3.5</v>
          </cell>
        </row>
        <row r="31">
          <cell r="C31">
            <v>1</v>
          </cell>
        </row>
        <row r="32">
          <cell r="C32">
            <v>1</v>
          </cell>
        </row>
      </sheetData>
      <sheetData sheetId="1" refreshError="1"/>
      <sheetData sheetId="2">
        <row r="4">
          <cell r="C4">
            <v>10000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ers"/>
      <sheetName val="PO"/>
      <sheetName val="US Master PO List 2005"/>
      <sheetName val="US Master PO List 2005.xls"/>
      <sheetName val="US%20Master%20PO%20List%202005."/>
    </sheetNames>
    <definedNames>
      <definedName name="category" refersTo="='PO'!$B$1:$F$1"/>
      <definedName name="Customers" refersTo="='Customers'!$A$4:$A$15"/>
      <definedName name="PO_List" refersTo="='PO'!$B$5:$B$21"/>
    </definedNames>
    <sheetDataSet>
      <sheetData sheetId="0">
        <row r="4">
          <cell r="A4" t="str">
            <v>3M</v>
          </cell>
        </row>
        <row r="5">
          <cell r="A5" t="str">
            <v>CISCO</v>
          </cell>
        </row>
        <row r="6">
          <cell r="A6" t="str">
            <v>CME</v>
          </cell>
        </row>
        <row r="7">
          <cell r="A7" t="str">
            <v>CREATIVE SOLUTIONS</v>
          </cell>
        </row>
        <row r="8">
          <cell r="A8" t="str">
            <v>DCX</v>
          </cell>
        </row>
        <row r="9">
          <cell r="A9" t="str">
            <v>FREIGHTLINER</v>
          </cell>
        </row>
        <row r="10">
          <cell r="A10" t="str">
            <v>GM</v>
          </cell>
        </row>
        <row r="11">
          <cell r="A11" t="str">
            <v>IDX</v>
          </cell>
        </row>
        <row r="12">
          <cell r="A12" t="str">
            <v>NETJETS</v>
          </cell>
        </row>
        <row r="13">
          <cell r="A13" t="str">
            <v>NSC</v>
          </cell>
        </row>
        <row r="14">
          <cell r="A14" t="str">
            <v>TORO</v>
          </cell>
        </row>
        <row r="15">
          <cell r="A15" t="str">
            <v>Insert New Customer Before this line</v>
          </cell>
        </row>
      </sheetData>
      <sheetData sheetId="1">
        <row r="1">
          <cell r="B1" t="str">
            <v>Perpetual License</v>
          </cell>
          <cell r="C1" t="str">
            <v>Hosting &amp; Term Licenses</v>
          </cell>
          <cell r="D1" t="str">
            <v>Maintenance</v>
          </cell>
          <cell r="E1" t="str">
            <v>PS</v>
          </cell>
          <cell r="F1" t="str">
            <v>TE</v>
          </cell>
        </row>
        <row r="4">
          <cell r="A4" t="str">
            <v>Number</v>
          </cell>
        </row>
        <row r="5">
          <cell r="A5">
            <v>1</v>
          </cell>
          <cell r="B5" t="str">
            <v>030705-CME-maintenance03-05</v>
          </cell>
        </row>
        <row r="6">
          <cell r="A6">
            <v>2</v>
          </cell>
          <cell r="B6" t="str">
            <v>040121-Cisco-TE</v>
          </cell>
        </row>
        <row r="7">
          <cell r="A7">
            <v>3</v>
          </cell>
          <cell r="B7" t="str">
            <v>040426-Cisco-Maintenance04</v>
          </cell>
        </row>
        <row r="8">
          <cell r="A8">
            <v>4</v>
          </cell>
          <cell r="B8" t="str">
            <v>040517-NSC-Rain-Annual-License-04</v>
          </cell>
        </row>
        <row r="9">
          <cell r="A9">
            <v>5</v>
          </cell>
          <cell r="B9" t="str">
            <v>040831-IDX-Maintenance</v>
          </cell>
        </row>
        <row r="10">
          <cell r="A10">
            <v>6</v>
          </cell>
          <cell r="B10" t="str">
            <v>040831-IDX-PS-Core-Knowledge-Development</v>
          </cell>
        </row>
        <row r="11">
          <cell r="A11">
            <v>7</v>
          </cell>
          <cell r="B11" t="str">
            <v>040930-Netjets-deployment</v>
          </cell>
        </row>
        <row r="12">
          <cell r="A12">
            <v>8</v>
          </cell>
          <cell r="B12" t="str">
            <v>040930-Netjets-maintenance</v>
          </cell>
        </row>
        <row r="13">
          <cell r="A13">
            <v>9</v>
          </cell>
          <cell r="B13" t="str">
            <v>040930-Netjets-TE</v>
          </cell>
        </row>
        <row r="14">
          <cell r="A14">
            <v>10</v>
          </cell>
          <cell r="B14" t="str">
            <v>041019-Toro-Maintenance</v>
          </cell>
        </row>
        <row r="15">
          <cell r="A15">
            <v>11</v>
          </cell>
          <cell r="B15" t="str">
            <v>041019-Toro-PS</v>
          </cell>
        </row>
        <row r="16">
          <cell r="B16" t="str">
            <v>041123-Cisco-Topics/Cisco.com Enhancement</v>
          </cell>
        </row>
        <row r="17">
          <cell r="B17" t="str">
            <v>041116-NSC-Developer-Maintenance04-05</v>
          </cell>
        </row>
        <row r="18">
          <cell r="B18" t="str">
            <v>050105-Cisco-Hosting-JanJul05</v>
          </cell>
        </row>
        <row r="19">
          <cell r="B19" t="str">
            <v>050211-Cisco-Referral-URL</v>
          </cell>
        </row>
        <row r="20">
          <cell r="B20" t="str">
            <v>050210-freightliner-maintenance05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ers"/>
      <sheetName val="PO"/>
      <sheetName val="Bookings per month"/>
    </sheetNames>
    <sheetDataSet>
      <sheetData sheetId="0" refreshError="1"/>
      <sheetData sheetId="1">
        <row r="1">
          <cell r="B1" t="str">
            <v>Perpetual License</v>
          </cell>
          <cell r="C1" t="str">
            <v>Hosting &amp; Term Licenses</v>
          </cell>
          <cell r="D1" t="str">
            <v>Maintenance</v>
          </cell>
          <cell r="E1" t="str">
            <v>PS</v>
          </cell>
          <cell r="F1" t="str">
            <v>TE</v>
          </cell>
        </row>
      </sheetData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A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E Master Instructions"/>
      <sheetName val="JE Log"/>
      <sheetName val="JE1"/>
      <sheetName val="JE2"/>
      <sheetName val="JE3"/>
      <sheetName val="JE4"/>
      <sheetName val="JE5"/>
      <sheetName val="JE6"/>
      <sheetName val="JE7"/>
      <sheetName val="JE8"/>
      <sheetName val="JE9"/>
      <sheetName val="JE10"/>
      <sheetName val="JE11"/>
      <sheetName val="JE12"/>
      <sheetName val="JE13"/>
      <sheetName val="JE14"/>
      <sheetName val="JE15"/>
      <sheetName val="JE16"/>
      <sheetName val="JE17"/>
      <sheetName val="JE18"/>
      <sheetName val="JE19"/>
      <sheetName val="JE20"/>
      <sheetName val="JE21"/>
      <sheetName val="JE22"/>
      <sheetName val="JE23"/>
      <sheetName val="JE24"/>
      <sheetName val="JE25"/>
      <sheetName val="Crite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A1" t="str">
            <v>SAMPLE COMPANY</v>
          </cell>
        </row>
        <row r="4">
          <cell r="D4" t="str">
            <v>July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ers"/>
      <sheetName val="PO"/>
      <sheetName val="EU Master PO List 2006"/>
      <sheetName val="EU%20Master%20PO%20List%202006."/>
    </sheetNames>
    <definedNames>
      <definedName name="Customers" refersTo="='Customers'!$A$3:$A$30"/>
    </definedNames>
    <sheetDataSet>
      <sheetData sheetId="0">
        <row r="3">
          <cell r="A3" t="str">
            <v>Customer Name</v>
          </cell>
        </row>
        <row r="4">
          <cell r="A4" t="str">
            <v>ACTIA</v>
          </cell>
        </row>
        <row r="5">
          <cell r="A5" t="str">
            <v>ENI-AGIP</v>
          </cell>
        </row>
        <row r="6">
          <cell r="A6" t="str">
            <v>Alstom Power</v>
          </cell>
        </row>
        <row r="7">
          <cell r="A7" t="str">
            <v>CNP</v>
          </cell>
        </row>
        <row r="8">
          <cell r="A8" t="str">
            <v>DARTY</v>
          </cell>
        </row>
        <row r="9">
          <cell r="A9" t="str">
            <v>EADS</v>
          </cell>
        </row>
        <row r="10">
          <cell r="A10" t="str">
            <v>EU AMIRA</v>
          </cell>
        </row>
        <row r="11">
          <cell r="A11" t="str">
            <v>NEC</v>
          </cell>
        </row>
        <row r="12">
          <cell r="A12" t="str">
            <v>Renault Trucks</v>
          </cell>
        </row>
        <row r="13">
          <cell r="A13" t="str">
            <v>Rhodia</v>
          </cell>
        </row>
        <row r="14">
          <cell r="A14" t="str">
            <v>Jaguar MSXi</v>
          </cell>
        </row>
        <row r="15">
          <cell r="A15" t="str">
            <v>PSA Peugeot Citroen</v>
          </cell>
        </row>
        <row r="16">
          <cell r="A16" t="str">
            <v>Conseil Régional</v>
          </cell>
        </row>
        <row r="17">
          <cell r="A17" t="str">
            <v>Nexstage</v>
          </cell>
        </row>
        <row r="18">
          <cell r="A18" t="str">
            <v>Mercedes</v>
          </cell>
        </row>
        <row r="19">
          <cell r="A19" t="str">
            <v>Thales Avionics</v>
          </cell>
        </row>
        <row r="20">
          <cell r="A20" t="str">
            <v>FAST</v>
          </cell>
        </row>
        <row r="21">
          <cell r="A21" t="str">
            <v xml:space="preserve">DaimlerChrysler </v>
          </cell>
        </row>
        <row r="22">
          <cell r="A22" t="str">
            <v>UTR</v>
          </cell>
        </row>
        <row r="23">
          <cell r="A23" t="str">
            <v>FSC</v>
          </cell>
        </row>
        <row r="24">
          <cell r="A24" t="str">
            <v>WMFS</v>
          </cell>
        </row>
        <row r="25">
          <cell r="A25" t="str">
            <v>COMET</v>
          </cell>
        </row>
        <row r="26">
          <cell r="A26" t="str">
            <v>Insert New Customer Before this line</v>
          </cell>
        </row>
        <row r="27">
          <cell r="A27" t="str">
            <v>Insert New Customer Before this line</v>
          </cell>
        </row>
        <row r="28">
          <cell r="A28" t="str">
            <v>Vanden Borre</v>
          </cell>
        </row>
        <row r="29">
          <cell r="A29" t="str">
            <v>ALCATEL</v>
          </cell>
        </row>
        <row r="30">
          <cell r="A30" t="str">
            <v>Insert New Customer Before this line</v>
          </cell>
        </row>
      </sheetData>
      <sheetData sheetId="1">
        <row r="4">
          <cell r="A4" t="str">
            <v>Number</v>
          </cell>
        </row>
        <row r="5">
          <cell r="A5">
            <v>1</v>
          </cell>
        </row>
        <row r="6">
          <cell r="A6">
            <v>2</v>
          </cell>
        </row>
        <row r="7">
          <cell r="A7">
            <v>3</v>
          </cell>
        </row>
        <row r="8">
          <cell r="A8">
            <v>4</v>
          </cell>
        </row>
        <row r="9">
          <cell r="A9">
            <v>5</v>
          </cell>
        </row>
        <row r="10">
          <cell r="A10">
            <v>6</v>
          </cell>
        </row>
        <row r="11">
          <cell r="A11">
            <v>7</v>
          </cell>
        </row>
        <row r="12">
          <cell r="A12">
            <v>8</v>
          </cell>
        </row>
        <row r="13">
          <cell r="A13">
            <v>9</v>
          </cell>
        </row>
        <row r="14">
          <cell r="A14">
            <v>10</v>
          </cell>
        </row>
        <row r="15">
          <cell r="A15">
            <v>11</v>
          </cell>
        </row>
        <row r="16">
          <cell r="A16">
            <v>12</v>
          </cell>
        </row>
        <row r="17">
          <cell r="A17">
            <v>13</v>
          </cell>
        </row>
        <row r="18">
          <cell r="A18">
            <v>14</v>
          </cell>
        </row>
        <row r="19">
          <cell r="A19">
            <v>15</v>
          </cell>
        </row>
        <row r="20">
          <cell r="A20">
            <v>16</v>
          </cell>
        </row>
        <row r="21">
          <cell r="A21">
            <v>17</v>
          </cell>
        </row>
        <row r="22">
          <cell r="A22">
            <v>18</v>
          </cell>
        </row>
        <row r="23">
          <cell r="A23">
            <v>19</v>
          </cell>
        </row>
        <row r="24">
          <cell r="A24">
            <v>20</v>
          </cell>
        </row>
        <row r="25">
          <cell r="A25">
            <v>21</v>
          </cell>
        </row>
        <row r="26">
          <cell r="A26" t="str">
            <v>Insert new PO before this line</v>
          </cell>
        </row>
        <row r="27">
          <cell r="A27">
            <v>23</v>
          </cell>
        </row>
        <row r="28">
          <cell r="A28">
            <v>24</v>
          </cell>
        </row>
        <row r="29">
          <cell r="A29">
            <v>25</v>
          </cell>
        </row>
        <row r="30">
          <cell r="A30">
            <v>26</v>
          </cell>
        </row>
      </sheetData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1_Journal Entries"/>
      <sheetName val="A2_SAFE Details"/>
      <sheetName val="PBC Data ---&gt;"/>
      <sheetName val="B1_Convertible Ledger"/>
    </sheetNames>
    <sheetDataSet>
      <sheetData sheetId="0"/>
      <sheetData sheetId="1"/>
      <sheetData sheetId="2"/>
      <sheetData sheetId="3">
        <row r="5">
          <cell r="B5" t="str">
            <v>CN-01</v>
          </cell>
          <cell r="C5" t="str">
            <v>Texas Treasury Safekeeping Trust Company</v>
          </cell>
          <cell r="E5">
            <v>250000</v>
          </cell>
          <cell r="I5">
            <v>41151</v>
          </cell>
          <cell r="P5"/>
        </row>
        <row r="6">
          <cell r="B6" t="str">
            <v>CN-02</v>
          </cell>
          <cell r="C6" t="str">
            <v>MR Point LLC/Jeff McDougall</v>
          </cell>
          <cell r="E6">
            <v>175000</v>
          </cell>
          <cell r="I6">
            <v>42004</v>
          </cell>
          <cell r="P6">
            <v>0.1</v>
          </cell>
        </row>
        <row r="7">
          <cell r="B7" t="str">
            <v>CN-03</v>
          </cell>
          <cell r="C7" t="str">
            <v>Michael Cohen</v>
          </cell>
          <cell r="E7">
            <v>50000</v>
          </cell>
          <cell r="I7">
            <v>41718</v>
          </cell>
          <cell r="P7">
            <v>0.1</v>
          </cell>
        </row>
        <row r="8">
          <cell r="B8" t="str">
            <v>CN-04</v>
          </cell>
          <cell r="C8" t="str">
            <v>JYL Holdings, LLC</v>
          </cell>
          <cell r="E8">
            <v>15000</v>
          </cell>
          <cell r="I8">
            <v>41746</v>
          </cell>
          <cell r="P8">
            <v>0.1</v>
          </cell>
        </row>
        <row r="9">
          <cell r="B9" t="str">
            <v>CN-05</v>
          </cell>
          <cell r="C9" t="str">
            <v>Glowczski Limited Partnership</v>
          </cell>
          <cell r="E9">
            <v>25000</v>
          </cell>
          <cell r="I9">
            <v>41757</v>
          </cell>
          <cell r="P9">
            <v>0.1</v>
          </cell>
        </row>
        <row r="10">
          <cell r="B10" t="str">
            <v>CN-06</v>
          </cell>
          <cell r="C10" t="str">
            <v>Glowczski Limited Partnership</v>
          </cell>
          <cell r="E10">
            <v>25000</v>
          </cell>
          <cell r="I10">
            <v>41990</v>
          </cell>
          <cell r="P10">
            <v>0.1</v>
          </cell>
        </row>
        <row r="11">
          <cell r="B11" t="str">
            <v>CN-07</v>
          </cell>
          <cell r="C11" t="str">
            <v>RVF Angel Fund II, LLC</v>
          </cell>
          <cell r="E11">
            <v>25000</v>
          </cell>
          <cell r="I11">
            <v>41765</v>
          </cell>
          <cell r="P11">
            <v>0.1</v>
          </cell>
        </row>
        <row r="12">
          <cell r="B12" t="str">
            <v>CN-08</v>
          </cell>
          <cell r="C12" t="str">
            <v>RVF Maroon Fund I, LLC</v>
          </cell>
          <cell r="E12">
            <v>25000</v>
          </cell>
          <cell r="I12">
            <v>41765</v>
          </cell>
          <cell r="P12">
            <v>0.1</v>
          </cell>
        </row>
        <row r="13">
          <cell r="B13" t="str">
            <v>CN-09</v>
          </cell>
          <cell r="C13" t="str">
            <v>Dominik Developments, LLC (Dave Fox)</v>
          </cell>
          <cell r="E13">
            <v>25000</v>
          </cell>
          <cell r="I13">
            <v>41883</v>
          </cell>
          <cell r="P13">
            <v>0.1</v>
          </cell>
        </row>
        <row r="14">
          <cell r="B14" t="str">
            <v>CN-10</v>
          </cell>
          <cell r="C14" t="str">
            <v>Gerry L. Cote</v>
          </cell>
          <cell r="E14">
            <v>50000</v>
          </cell>
          <cell r="I14">
            <v>41886</v>
          </cell>
          <cell r="P14">
            <v>0.1</v>
          </cell>
        </row>
        <row r="15">
          <cell r="B15" t="str">
            <v>CN-11</v>
          </cell>
          <cell r="C15" t="str">
            <v>Carla Kikken-Jussen</v>
          </cell>
          <cell r="E15">
            <v>50000</v>
          </cell>
          <cell r="I15">
            <v>41990</v>
          </cell>
          <cell r="P15">
            <v>0.1</v>
          </cell>
        </row>
        <row r="16">
          <cell r="B16" t="str">
            <v>CN-12</v>
          </cell>
          <cell r="C16" t="str">
            <v>Texas Treasury Safekeeping Trust Company</v>
          </cell>
          <cell r="E16">
            <v>750000</v>
          </cell>
          <cell r="I16">
            <v>41632</v>
          </cell>
          <cell r="P16">
            <v>0.1</v>
          </cell>
        </row>
        <row r="17">
          <cell r="B17" t="str">
            <v>CN-13</v>
          </cell>
          <cell r="C17" t="str">
            <v>Cosmotec Co., LTD</v>
          </cell>
          <cell r="E17">
            <v>1000000</v>
          </cell>
          <cell r="I17">
            <v>42472</v>
          </cell>
          <cell r="P17">
            <v>0.08</v>
          </cell>
        </row>
        <row r="18">
          <cell r="B18" t="str">
            <v>CN-14</v>
          </cell>
          <cell r="C18" t="str">
            <v>HBM-MedFocus, LLC</v>
          </cell>
          <cell r="E18">
            <v>1000000</v>
          </cell>
          <cell r="I18">
            <v>42472</v>
          </cell>
          <cell r="P18">
            <v>0.08</v>
          </cell>
        </row>
        <row r="19">
          <cell r="B19" t="str">
            <v>CN-15</v>
          </cell>
          <cell r="C19" t="str">
            <v>WexMed II LLC</v>
          </cell>
          <cell r="E19">
            <v>1000000</v>
          </cell>
          <cell r="I19">
            <v>42496</v>
          </cell>
          <cell r="P19">
            <v>0.08</v>
          </cell>
        </row>
        <row r="20">
          <cell r="B20" t="str">
            <v>CN-16</v>
          </cell>
          <cell r="C20" t="str">
            <v>Francis Shammo</v>
          </cell>
          <cell r="E20">
            <v>150000</v>
          </cell>
          <cell r="I20">
            <v>42480</v>
          </cell>
          <cell r="P20">
            <v>0.08</v>
          </cell>
        </row>
        <row r="21">
          <cell r="B21" t="str">
            <v>CN-17</v>
          </cell>
          <cell r="C21" t="str">
            <v>Gary McCord and Jennifer McCord Family Trust, 4/30/12</v>
          </cell>
          <cell r="E21">
            <v>175000</v>
          </cell>
          <cell r="I21">
            <v>42479</v>
          </cell>
          <cell r="P21">
            <v>0.08</v>
          </cell>
        </row>
        <row r="22">
          <cell r="B22" t="str">
            <v>CN-18</v>
          </cell>
          <cell r="C22" t="str">
            <v>Courtney Henson Trust I</v>
          </cell>
          <cell r="E22">
            <v>28000</v>
          </cell>
          <cell r="I22">
            <v>42475</v>
          </cell>
          <cell r="P22">
            <v>0.08</v>
          </cell>
        </row>
        <row r="23">
          <cell r="B23" t="str">
            <v>CN-19</v>
          </cell>
          <cell r="C23" t="str">
            <v>V Venture Fund, LLC</v>
          </cell>
          <cell r="E23">
            <v>82000</v>
          </cell>
          <cell r="I23">
            <v>42478</v>
          </cell>
          <cell r="P23">
            <v>0.08</v>
          </cell>
        </row>
        <row r="24">
          <cell r="B24" t="str">
            <v>CN-20</v>
          </cell>
          <cell r="C24" t="str">
            <v>Wheeler/Metcalf Trust</v>
          </cell>
          <cell r="E24">
            <v>50000</v>
          </cell>
          <cell r="I24">
            <v>42479</v>
          </cell>
          <cell r="P24">
            <v>0.08</v>
          </cell>
        </row>
        <row r="25">
          <cell r="B25" t="str">
            <v>CN-21</v>
          </cell>
          <cell r="C25" t="str">
            <v>Walter Cuevas and Minerva Figueroa Living Trust Cuevas</v>
          </cell>
          <cell r="E25">
            <v>50000</v>
          </cell>
          <cell r="I25">
            <v>42475</v>
          </cell>
          <cell r="P25">
            <v>0.08</v>
          </cell>
        </row>
        <row r="26">
          <cell r="B26" t="str">
            <v>CN-22</v>
          </cell>
          <cell r="C26" t="str">
            <v>Paul K. Joas</v>
          </cell>
          <cell r="E26">
            <v>50000</v>
          </cell>
          <cell r="I26">
            <v>42472</v>
          </cell>
          <cell r="P26">
            <v>0.08</v>
          </cell>
        </row>
        <row r="27">
          <cell r="B27" t="str">
            <v>CN-23</v>
          </cell>
          <cell r="C27" t="str">
            <v>Dr. Beat Merz</v>
          </cell>
          <cell r="E27">
            <v>100000</v>
          </cell>
          <cell r="I27">
            <v>42475</v>
          </cell>
          <cell r="P27">
            <v>0.08</v>
          </cell>
        </row>
        <row r="28">
          <cell r="B28" t="str">
            <v>CN-24</v>
          </cell>
          <cell r="C28" t="str">
            <v>Edward A. Gage, Jr.</v>
          </cell>
          <cell r="E28">
            <v>75000</v>
          </cell>
          <cell r="I28">
            <v>42473</v>
          </cell>
          <cell r="P28">
            <v>0.08</v>
          </cell>
        </row>
        <row r="29">
          <cell r="B29" t="str">
            <v>CN-25</v>
          </cell>
          <cell r="C29" t="str">
            <v>Jonathan Fassberg</v>
          </cell>
          <cell r="E29">
            <v>50000</v>
          </cell>
          <cell r="I29">
            <v>42486</v>
          </cell>
          <cell r="P29">
            <v>0.08</v>
          </cell>
        </row>
        <row r="30">
          <cell r="B30" t="str">
            <v>CN-26</v>
          </cell>
          <cell r="C30" t="str">
            <v>Tamarack Ventures, LP .</v>
          </cell>
          <cell r="E30">
            <v>50000</v>
          </cell>
          <cell r="I30">
            <v>42480</v>
          </cell>
          <cell r="P30">
            <v>0.08</v>
          </cell>
        </row>
        <row r="31">
          <cell r="B31" t="str">
            <v>CN-27</v>
          </cell>
          <cell r="C31" t="str">
            <v>Marc Chaput</v>
          </cell>
          <cell r="E31">
            <v>25000</v>
          </cell>
          <cell r="I31">
            <v>42489</v>
          </cell>
          <cell r="P31">
            <v>0.08</v>
          </cell>
        </row>
        <row r="32">
          <cell r="B32" t="str">
            <v>CN-28</v>
          </cell>
          <cell r="C32" t="str">
            <v>Samuel E. Navarro</v>
          </cell>
          <cell r="E32">
            <v>25000</v>
          </cell>
          <cell r="I32">
            <v>42479</v>
          </cell>
          <cell r="P32">
            <v>0.08</v>
          </cell>
        </row>
        <row r="33">
          <cell r="B33" t="str">
            <v>CN-29</v>
          </cell>
          <cell r="C33" t="str">
            <v>Douglas Reed</v>
          </cell>
          <cell r="E33">
            <v>50000</v>
          </cell>
          <cell r="I33">
            <v>42478</v>
          </cell>
          <cell r="P33">
            <v>0.08</v>
          </cell>
        </row>
        <row r="34">
          <cell r="B34" t="str">
            <v>CN-30</v>
          </cell>
          <cell r="C34" t="str">
            <v>Brill Revocable Trust dtd 8/22/2001</v>
          </cell>
          <cell r="E34">
            <v>25000</v>
          </cell>
          <cell r="I34">
            <v>42479</v>
          </cell>
          <cell r="P34">
            <v>0.08</v>
          </cell>
        </row>
        <row r="35">
          <cell r="B35" t="str">
            <v>CN-31</v>
          </cell>
          <cell r="C35" t="str">
            <v>Peter G. Davis</v>
          </cell>
          <cell r="E35">
            <v>15000</v>
          </cell>
          <cell r="I35">
            <v>42478</v>
          </cell>
          <cell r="P35">
            <v>0.08</v>
          </cell>
        </row>
        <row r="36">
          <cell r="B36" t="str">
            <v>SF-01</v>
          </cell>
          <cell r="C36" t="str">
            <v>HBM Healthcare Investments (Cayman) Ltd.</v>
          </cell>
          <cell r="E36">
            <v>1400000</v>
          </cell>
          <cell r="I36">
            <v>43957</v>
          </cell>
          <cell r="P36">
            <v>0.06</v>
          </cell>
        </row>
        <row r="37">
          <cell r="B37" t="str">
            <v>SF-02</v>
          </cell>
          <cell r="C37" t="str">
            <v>Tracy Pearson</v>
          </cell>
          <cell r="E37">
            <v>12500</v>
          </cell>
          <cell r="I37">
            <v>43957</v>
          </cell>
          <cell r="P37">
            <v>0.06</v>
          </cell>
        </row>
        <row r="38">
          <cell r="B38" t="str">
            <v>SF-03</v>
          </cell>
          <cell r="C38" t="str">
            <v>Texas Treasury Safekeeping Trust Company</v>
          </cell>
          <cell r="E38">
            <v>1250000</v>
          </cell>
          <cell r="I38">
            <v>43962</v>
          </cell>
          <cell r="P38">
            <v>0.06</v>
          </cell>
        </row>
        <row r="39">
          <cell r="B39" t="str">
            <v>SF-04</v>
          </cell>
          <cell r="C39" t="str">
            <v>WexMed II LLC</v>
          </cell>
          <cell r="E39">
            <v>532717.43999999994</v>
          </cell>
          <cell r="I39">
            <v>43957</v>
          </cell>
          <cell r="P39">
            <v>0.06</v>
          </cell>
        </row>
        <row r="40">
          <cell r="B40" t="str">
            <v>SF-05</v>
          </cell>
          <cell r="C40" t="str">
            <v>Emergent Medical Partners II, L.P.</v>
          </cell>
          <cell r="E40">
            <v>400000</v>
          </cell>
          <cell r="I40">
            <v>43957</v>
          </cell>
          <cell r="P40">
            <v>0.06</v>
          </cell>
        </row>
        <row r="41">
          <cell r="B41" t="str">
            <v>SF-06</v>
          </cell>
          <cell r="C41" t="str">
            <v>Cosmotec Co., LTD</v>
          </cell>
          <cell r="E41">
            <v>250000</v>
          </cell>
          <cell r="I41">
            <v>43959</v>
          </cell>
          <cell r="P41">
            <v>0.06</v>
          </cell>
        </row>
        <row r="42">
          <cell r="B42" t="str">
            <v>SF-07</v>
          </cell>
          <cell r="C42" t="str">
            <v>V Venture Fund, LLC</v>
          </cell>
          <cell r="E42">
            <v>110000</v>
          </cell>
          <cell r="I42">
            <v>43957</v>
          </cell>
          <cell r="P42">
            <v>0.06</v>
          </cell>
        </row>
        <row r="43">
          <cell r="B43" t="str">
            <v>SF-08</v>
          </cell>
          <cell r="C43" t="str">
            <v>Francis Shammo</v>
          </cell>
          <cell r="E43">
            <v>100000</v>
          </cell>
          <cell r="I43">
            <v>43957</v>
          </cell>
          <cell r="P43">
            <v>0.06</v>
          </cell>
        </row>
        <row r="44">
          <cell r="B44" t="str">
            <v>SF-09</v>
          </cell>
          <cell r="C44" t="str">
            <v>L. Nelson Hopkins III</v>
          </cell>
          <cell r="E44">
            <v>3857.24</v>
          </cell>
          <cell r="I44">
            <v>43957</v>
          </cell>
          <cell r="P44">
            <v>0.06</v>
          </cell>
        </row>
        <row r="45">
          <cell r="B45" t="str">
            <v>SF-10</v>
          </cell>
          <cell r="C45" t="str">
            <v>Narasimha Reddy Annapareddy</v>
          </cell>
          <cell r="E45">
            <v>9257.3700000000008</v>
          </cell>
          <cell r="I45">
            <v>43957</v>
          </cell>
          <cell r="P45">
            <v>0.06</v>
          </cell>
        </row>
        <row r="46">
          <cell r="B46" t="str">
            <v>SF-11</v>
          </cell>
          <cell r="C46" t="str">
            <v>Peter G. Davis</v>
          </cell>
          <cell r="E46">
            <v>15000</v>
          </cell>
          <cell r="I46">
            <v>43957</v>
          </cell>
          <cell r="P46">
            <v>0.06</v>
          </cell>
        </row>
        <row r="47">
          <cell r="B47" t="str">
            <v>SF-12</v>
          </cell>
          <cell r="C47" t="str">
            <v>Paul K. Joas</v>
          </cell>
          <cell r="E47">
            <v>17454.490000000002</v>
          </cell>
          <cell r="I47">
            <v>43957</v>
          </cell>
          <cell r="P47">
            <v>0.06</v>
          </cell>
        </row>
        <row r="48">
          <cell r="B48" t="str">
            <v>SF-13</v>
          </cell>
          <cell r="C48" t="str">
            <v>Courtney Henson Trust I</v>
          </cell>
          <cell r="E48">
            <v>10000</v>
          </cell>
          <cell r="I48">
            <v>43957</v>
          </cell>
          <cell r="P48">
            <v>0.06</v>
          </cell>
        </row>
        <row r="49">
          <cell r="B49" t="str">
            <v>SF-14</v>
          </cell>
          <cell r="C49" t="str">
            <v>Dr. Beat Merz</v>
          </cell>
          <cell r="E49">
            <v>50000</v>
          </cell>
          <cell r="I49">
            <v>43957</v>
          </cell>
          <cell r="P49">
            <v>0.06</v>
          </cell>
        </row>
        <row r="50">
          <cell r="B50" t="str">
            <v>SF-15</v>
          </cell>
          <cell r="C50" t="str">
            <v>Edward A. Gage, Jr.</v>
          </cell>
          <cell r="E50">
            <v>20391.830000000002</v>
          </cell>
          <cell r="I50">
            <v>43957</v>
          </cell>
          <cell r="P50">
            <v>0.06</v>
          </cell>
        </row>
        <row r="51">
          <cell r="B51" t="str">
            <v>SF-16</v>
          </cell>
          <cell r="C51" t="str">
            <v>Jonathan Fassberg</v>
          </cell>
          <cell r="E51">
            <v>15000</v>
          </cell>
          <cell r="I51">
            <v>43958</v>
          </cell>
          <cell r="P51">
            <v>0.06</v>
          </cell>
        </row>
        <row r="52">
          <cell r="B52" t="str">
            <v>SF-17</v>
          </cell>
          <cell r="C52" t="str">
            <v>Tamarack Ventures, LP</v>
          </cell>
          <cell r="E52">
            <v>25000</v>
          </cell>
          <cell r="I52">
            <v>43957</v>
          </cell>
          <cell r="P52">
            <v>0.06</v>
          </cell>
        </row>
        <row r="53">
          <cell r="B53" t="str">
            <v>SF-18</v>
          </cell>
          <cell r="C53" t="str">
            <v>Marc Chaput</v>
          </cell>
          <cell r="E53">
            <v>6775.55</v>
          </cell>
          <cell r="I53">
            <v>43957</v>
          </cell>
          <cell r="P53">
            <v>0.06</v>
          </cell>
        </row>
        <row r="54">
          <cell r="B54" t="str">
            <v>SF-19</v>
          </cell>
          <cell r="C54" t="str">
            <v>Samuel E. Navarro</v>
          </cell>
          <cell r="E54">
            <v>6789.12</v>
          </cell>
          <cell r="I54">
            <v>43957</v>
          </cell>
          <cell r="P54">
            <v>0.06</v>
          </cell>
        </row>
        <row r="55">
          <cell r="B55" t="str">
            <v>SF-20</v>
          </cell>
          <cell r="C55" t="str">
            <v>Douglas Reed</v>
          </cell>
          <cell r="E55">
            <v>13580.87</v>
          </cell>
          <cell r="I55">
            <v>43957</v>
          </cell>
          <cell r="P55">
            <v>0.06</v>
          </cell>
        </row>
        <row r="56">
          <cell r="B56" t="str">
            <v>SF-21</v>
          </cell>
          <cell r="C56" t="str">
            <v>Gerald Mark Sylvain</v>
          </cell>
          <cell r="E56">
            <v>5000</v>
          </cell>
          <cell r="I56">
            <v>43957</v>
          </cell>
          <cell r="P56">
            <v>0.06</v>
          </cell>
        </row>
        <row r="57">
          <cell r="B57" t="str">
            <v>SF-22</v>
          </cell>
          <cell r="C57" t="str">
            <v>Bonnie A. Kassab Living Trust</v>
          </cell>
          <cell r="E57">
            <v>20000</v>
          </cell>
          <cell r="I57">
            <v>43957</v>
          </cell>
          <cell r="P57">
            <v>0.06</v>
          </cell>
        </row>
        <row r="58">
          <cell r="B58" t="str">
            <v>SF-23</v>
          </cell>
          <cell r="C58" t="str">
            <v>Stewart M. Kume</v>
          </cell>
          <cell r="E58">
            <v>7500</v>
          </cell>
          <cell r="I58">
            <v>43957</v>
          </cell>
          <cell r="P58">
            <v>0.06</v>
          </cell>
        </row>
        <row r="59">
          <cell r="B59" t="str">
            <v>SF-24</v>
          </cell>
          <cell r="C59" t="str">
            <v>Wheeler/Metcalf Trust</v>
          </cell>
          <cell r="E59">
            <v>25078.23</v>
          </cell>
          <cell r="I59">
            <v>43957</v>
          </cell>
          <cell r="P59">
            <v>0.06</v>
          </cell>
        </row>
        <row r="60">
          <cell r="B60" t="str">
            <v>SF-25</v>
          </cell>
          <cell r="C60" t="str">
            <v>Michael Cohen</v>
          </cell>
          <cell r="E60">
            <v>37500</v>
          </cell>
          <cell r="I60">
            <v>43957</v>
          </cell>
          <cell r="P60">
            <v>0.06</v>
          </cell>
        </row>
        <row r="61">
          <cell r="B61" t="str">
            <v>SF-26</v>
          </cell>
          <cell r="C61" t="str">
            <v>Jonathan Hartman</v>
          </cell>
          <cell r="E61">
            <v>50000</v>
          </cell>
          <cell r="I61">
            <v>43957</v>
          </cell>
          <cell r="P61">
            <v>0.06</v>
          </cell>
        </row>
        <row r="62">
          <cell r="B62" t="str">
            <v>SF-27</v>
          </cell>
          <cell r="C62" t="str">
            <v>Thomas S. Wilson</v>
          </cell>
          <cell r="E62">
            <v>25127</v>
          </cell>
          <cell r="I62">
            <v>43957</v>
          </cell>
          <cell r="P62">
            <v>0.06</v>
          </cell>
        </row>
        <row r="63">
          <cell r="B63" t="str">
            <v>SF-28</v>
          </cell>
          <cell r="C63" t="str">
            <v>RSS Real Estate Holdings, LLC</v>
          </cell>
          <cell r="E63">
            <v>7912.28</v>
          </cell>
          <cell r="I63">
            <v>43957</v>
          </cell>
          <cell r="P63">
            <v>0.06</v>
          </cell>
        </row>
        <row r="64">
          <cell r="B64" t="str">
            <v>SF-29</v>
          </cell>
          <cell r="C64" t="str">
            <v>David D. MacDonald</v>
          </cell>
          <cell r="E64">
            <v>37500</v>
          </cell>
          <cell r="I64">
            <v>43957</v>
          </cell>
          <cell r="P64">
            <v>0.06</v>
          </cell>
        </row>
        <row r="65">
          <cell r="B65" t="str">
            <v>SF-30</v>
          </cell>
          <cell r="C65" t="str">
            <v>Greg Wolf</v>
          </cell>
          <cell r="E65">
            <v>37500</v>
          </cell>
          <cell r="I65">
            <v>43957</v>
          </cell>
          <cell r="P65">
            <v>0.06</v>
          </cell>
        </row>
        <row r="66">
          <cell r="B66" t="str">
            <v>SF-31</v>
          </cell>
          <cell r="C66" t="str">
            <v>Steven Almany Trust</v>
          </cell>
          <cell r="E66">
            <v>37500</v>
          </cell>
          <cell r="I66">
            <v>43960</v>
          </cell>
          <cell r="P66">
            <v>0.06</v>
          </cell>
        </row>
        <row r="67">
          <cell r="B67" t="str">
            <v>SF-32</v>
          </cell>
          <cell r="C67" t="str">
            <v>Stradling Yocca Carlson &amp; Rauth Investment Partnership of 1982</v>
          </cell>
          <cell r="E67">
            <v>32500</v>
          </cell>
          <cell r="I67">
            <v>43957</v>
          </cell>
          <cell r="P67">
            <v>0.06</v>
          </cell>
        </row>
        <row r="68">
          <cell r="B68" t="str">
            <v>SF-33</v>
          </cell>
          <cell r="C68" t="str">
            <v>Getz Bros. &amp; Co. (BVI), Inc.</v>
          </cell>
          <cell r="E68">
            <v>500000</v>
          </cell>
          <cell r="I68">
            <v>43957</v>
          </cell>
          <cell r="P68">
            <v>0.06</v>
          </cell>
        </row>
        <row r="69">
          <cell r="B69" t="str">
            <v>SF-34</v>
          </cell>
          <cell r="C69" t="str">
            <v>Heike and Markus Lengsfeld</v>
          </cell>
          <cell r="E69">
            <v>15000</v>
          </cell>
          <cell r="I69">
            <v>43958</v>
          </cell>
          <cell r="P69">
            <v>0.06</v>
          </cell>
        </row>
        <row r="70">
          <cell r="B70" t="str">
            <v>SF-35</v>
          </cell>
          <cell r="C70" t="str">
            <v>NuView Trust Custodian FBO Joseph Horton's IRA</v>
          </cell>
          <cell r="E70">
            <v>50000</v>
          </cell>
          <cell r="I70">
            <v>43963</v>
          </cell>
          <cell r="P70">
            <v>0.06</v>
          </cell>
        </row>
        <row r="71">
          <cell r="B71" t="str">
            <v>SF-36</v>
          </cell>
          <cell r="C71" t="str">
            <v>Jon Lindstrom</v>
          </cell>
          <cell r="E71">
            <v>16000</v>
          </cell>
          <cell r="I71">
            <v>43957</v>
          </cell>
          <cell r="P71">
            <v>0.06</v>
          </cell>
        </row>
        <row r="72">
          <cell r="B72" t="str">
            <v>SF-37</v>
          </cell>
          <cell r="C72" t="str">
            <v>HBM-MedFocus, LLC</v>
          </cell>
          <cell r="E72">
            <v>600000</v>
          </cell>
          <cell r="I72">
            <v>43957</v>
          </cell>
          <cell r="P72">
            <v>0.06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hem"/>
      <sheetName val="Guardian"/>
      <sheetName val="Principal"/>
      <sheetName val="Kaiser"/>
      <sheetName val="Employee"/>
      <sheetName val="EE List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Name</v>
          </cell>
          <cell r="B1" t="str">
            <v>Department</v>
          </cell>
        </row>
        <row r="2">
          <cell r="A2" t="str">
            <v>Alvi,Muneeb</v>
          </cell>
          <cell r="B2" t="str">
            <v>Engineering</v>
          </cell>
        </row>
        <row r="3">
          <cell r="A3" t="str">
            <v>Brussolo,Adrian</v>
          </cell>
          <cell r="B3" t="str">
            <v>HR &amp; Facilities</v>
          </cell>
        </row>
        <row r="4">
          <cell r="A4" t="str">
            <v>Burkard,Shelley</v>
          </cell>
          <cell r="B4" t="str">
            <v>Admin &amp; External Affairs</v>
          </cell>
        </row>
        <row r="5">
          <cell r="A5" t="str">
            <v>Carter,Lance</v>
          </cell>
          <cell r="B5" t="str">
            <v>Engineering</v>
          </cell>
        </row>
        <row r="6">
          <cell r="A6" t="str">
            <v>Cole,Christopher</v>
          </cell>
          <cell r="B6" t="str">
            <v>Engineering</v>
          </cell>
        </row>
        <row r="7">
          <cell r="A7" t="str">
            <v>Coonrad,Jordan</v>
          </cell>
          <cell r="B7" t="str">
            <v>Engineering</v>
          </cell>
        </row>
        <row r="8">
          <cell r="A8" t="str">
            <v>Coulter,Brian</v>
          </cell>
          <cell r="B8" t="str">
            <v>Operations</v>
          </cell>
        </row>
        <row r="9">
          <cell r="A9" t="str">
            <v>de Leon,Janelle Valerie</v>
          </cell>
          <cell r="B9" t="str">
            <v>HR &amp; Facilities</v>
          </cell>
        </row>
        <row r="10">
          <cell r="A10" t="str">
            <v>Dionne,Gilberto</v>
          </cell>
          <cell r="B10" t="str">
            <v>Engineering</v>
          </cell>
        </row>
        <row r="11">
          <cell r="A11" t="str">
            <v>Dixon,Harry</v>
          </cell>
          <cell r="B11" t="str">
            <v>Operations</v>
          </cell>
        </row>
        <row r="12">
          <cell r="A12" t="str">
            <v>Faris,David</v>
          </cell>
          <cell r="B12" t="str">
            <v>Engineering</v>
          </cell>
        </row>
        <row r="13">
          <cell r="A13" t="str">
            <v>Feidt,Lindsay</v>
          </cell>
          <cell r="B13" t="str">
            <v>Admin &amp; External Affairs</v>
          </cell>
        </row>
        <row r="14">
          <cell r="A14" t="str">
            <v>Goldblatt,Jonathan</v>
          </cell>
          <cell r="B14" t="str">
            <v>Engineering</v>
          </cell>
        </row>
        <row r="15">
          <cell r="A15" t="str">
            <v>Goodwin,William</v>
          </cell>
          <cell r="B15" t="str">
            <v>Legal &amp; Policy</v>
          </cell>
        </row>
        <row r="16">
          <cell r="A16" t="str">
            <v>Groden,Mark</v>
          </cell>
          <cell r="B16" t="str">
            <v>Admin &amp; External Affairs</v>
          </cell>
        </row>
        <row r="17">
          <cell r="A17" t="str">
            <v>Hicks,Christina</v>
          </cell>
          <cell r="B17" t="str">
            <v>Engineering</v>
          </cell>
        </row>
        <row r="18">
          <cell r="A18" t="str">
            <v>Khimji,Hussein</v>
          </cell>
          <cell r="B18" t="str">
            <v>Engineering</v>
          </cell>
        </row>
        <row r="19">
          <cell r="A19" t="str">
            <v>Klein,Benjamin</v>
          </cell>
          <cell r="B19" t="str">
            <v>Legal &amp; Policy</v>
          </cell>
        </row>
        <row r="20">
          <cell r="A20" t="str">
            <v>Li,Bingxi</v>
          </cell>
          <cell r="B20" t="str">
            <v>Engineering</v>
          </cell>
        </row>
        <row r="21">
          <cell r="A21" t="str">
            <v>Li,Leihong</v>
          </cell>
          <cell r="B21" t="str">
            <v>Engineering</v>
          </cell>
        </row>
        <row r="22">
          <cell r="A22" t="str">
            <v>Mansourian,Parham</v>
          </cell>
          <cell r="B22" t="str">
            <v>Admin &amp; External Affairs</v>
          </cell>
        </row>
        <row r="23">
          <cell r="A23" t="str">
            <v>Morisie,Debra</v>
          </cell>
          <cell r="B23" t="str">
            <v>HR &amp; Facilities</v>
          </cell>
        </row>
        <row r="24">
          <cell r="A24" t="str">
            <v>Pan,Xiaojun</v>
          </cell>
          <cell r="B24" t="str">
            <v>Engineering</v>
          </cell>
        </row>
        <row r="25">
          <cell r="A25" t="str">
            <v>Rey,Gonzalo</v>
          </cell>
          <cell r="B25" t="str">
            <v>Engineering</v>
          </cell>
        </row>
        <row r="26">
          <cell r="A26" t="str">
            <v>Richardson,Devon</v>
          </cell>
          <cell r="B26" t="str">
            <v>Engineering</v>
          </cell>
        </row>
        <row r="27">
          <cell r="A27" t="str">
            <v>Rosal,Carlos</v>
          </cell>
          <cell r="B27" t="str">
            <v>HR &amp; Facilities</v>
          </cell>
        </row>
        <row r="28">
          <cell r="A28" t="str">
            <v>Salazar,Anthony</v>
          </cell>
          <cell r="B28" t="str">
            <v>Engineering</v>
          </cell>
        </row>
        <row r="29">
          <cell r="A29" t="str">
            <v>Smith,Christopher</v>
          </cell>
          <cell r="B29" t="str">
            <v>Engineering</v>
          </cell>
        </row>
        <row r="30">
          <cell r="A30" t="str">
            <v>Smith,Haylee</v>
          </cell>
          <cell r="B30" t="str">
            <v>HR &amp; Facilities</v>
          </cell>
        </row>
        <row r="31">
          <cell r="A31" t="str">
            <v>Wang,Sheng</v>
          </cell>
          <cell r="B31" t="str">
            <v>Engineering</v>
          </cell>
        </row>
        <row r="32">
          <cell r="A32" t="str">
            <v>Wang,Yingrui</v>
          </cell>
          <cell r="B32" t="str">
            <v>Admin &amp; External Affairs</v>
          </cell>
        </row>
        <row r="33">
          <cell r="A33" t="str">
            <v>Whalen,Lisa</v>
          </cell>
          <cell r="B33" t="str">
            <v>Operations</v>
          </cell>
        </row>
        <row r="34">
          <cell r="A34" t="str">
            <v>Wilcox,Mishelle</v>
          </cell>
          <cell r="B34" t="str">
            <v>Admin &amp; External Affairs</v>
          </cell>
        </row>
        <row r="35">
          <cell r="A35" t="str">
            <v>Young,Ian</v>
          </cell>
          <cell r="B35" t="str">
            <v>Engineering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ynamic Drop Down List with DV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cap table"/>
      <sheetName val="Summary by Cost Center"/>
      <sheetName val="Intermediate cap"/>
      <sheetName val="Detailed Cap"/>
      <sheetName val="CS Certificate Ledger"/>
      <sheetName val="PB Certificate Ledger"/>
      <sheetName val="PB1 Certificate Ledger"/>
      <sheetName val="PA Certificate Ledger"/>
      <sheetName val="2011 Incentive Plan"/>
      <sheetName val="2016 Equity Incentive Plan"/>
      <sheetName val="CS Warrant Ledger"/>
      <sheetName val="PB1 Warrant Ledger"/>
      <sheetName val="PA Warrant Ledger"/>
      <sheetName val="Convertible Ledger"/>
    </sheetNames>
    <sheetDataSet>
      <sheetData sheetId="0"/>
      <sheetData sheetId="1">
        <row r="54">
          <cell r="D54">
            <v>22578508</v>
          </cell>
        </row>
      </sheetData>
      <sheetData sheetId="2">
        <row r="65">
          <cell r="O65">
            <v>22578508</v>
          </cell>
        </row>
      </sheetData>
      <sheetData sheetId="3">
        <row r="106">
          <cell r="O106">
            <v>22578508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13 TB P&amp;L"/>
      <sheetName val="Exp Map"/>
      <sheetName val="Financial Statements"/>
      <sheetName val="Exp by VP by Qtr"/>
      <sheetName val="Exp by Dept by Qtr"/>
      <sheetName val="Headcount"/>
      <sheetName val="Contractors"/>
      <sheetName val="Exp by Dept by Month"/>
      <sheetName val="Hdct by Dept by Month"/>
      <sheetName val="Salaries by Dept by Month"/>
      <sheetName val="IT HR Allocation"/>
      <sheetName val="Facility Allocation"/>
      <sheetName val="Allocations by Dept"/>
      <sheetName val="TOTAL"/>
      <sheetName val="COGS"/>
      <sheetName val="OPEX"/>
      <sheetName val="R&amp;D"/>
      <sheetName val="SALES"/>
      <sheetName val="MKTG"/>
      <sheetName val="G&amp;A"/>
      <sheetName val="Campbell"/>
      <sheetName val="Chan"/>
      <sheetName val="Ferrari"/>
      <sheetName val="Heigel"/>
      <sheetName val="Lay"/>
      <sheetName val="McMinn"/>
      <sheetName val="Mingo"/>
      <sheetName val="Nardoci"/>
      <sheetName val="Parr"/>
      <sheetName val="Weathers"/>
      <sheetName val="Yorkey"/>
      <sheetName val="2040"/>
      <sheetName val="2100"/>
      <sheetName val="2110"/>
      <sheetName val="2115"/>
      <sheetName val="2120"/>
      <sheetName val="2130"/>
      <sheetName val="2140"/>
      <sheetName val="2180"/>
      <sheetName val="2200"/>
      <sheetName val="2240"/>
      <sheetName val="2600"/>
      <sheetName val="2620"/>
      <sheetName val="2621"/>
      <sheetName val="2630"/>
      <sheetName val="2631"/>
      <sheetName val="2632"/>
      <sheetName val="2640"/>
      <sheetName val="2700"/>
      <sheetName val="2720"/>
      <sheetName val="2740"/>
      <sheetName val="3000"/>
      <sheetName val="3100"/>
      <sheetName val="3400"/>
      <sheetName val="4000"/>
      <sheetName val="4010"/>
      <sheetName val="4040"/>
      <sheetName val="4100"/>
      <sheetName val="4200"/>
      <sheetName val="4310"/>
      <sheetName val="4320"/>
      <sheetName val="4340"/>
      <sheetName val="5000"/>
      <sheetName val="5001"/>
      <sheetName val="5020"/>
      <sheetName val="5100"/>
      <sheetName val="5110"/>
      <sheetName val="5140"/>
      <sheetName val="5800"/>
      <sheetName val="6100"/>
      <sheetName val="6110"/>
      <sheetName val="6140"/>
      <sheetName val="6200"/>
      <sheetName val="6210"/>
      <sheetName val="6240"/>
      <sheetName val="6400"/>
      <sheetName val="6410"/>
      <sheetName val="6500"/>
      <sheetName val="6510"/>
      <sheetName val="6520"/>
      <sheetName val="6540"/>
      <sheetName val="8000"/>
      <sheetName val="8010"/>
      <sheetName val="8100"/>
      <sheetName val="3XXX"/>
      <sheetName val="2XXX"/>
      <sheetName val="27XX"/>
      <sheetName val="4X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>
        <row r="5">
          <cell r="A5" t="str">
            <v>Dept. #</v>
          </cell>
          <cell r="B5" t="str">
            <v>Departments</v>
          </cell>
          <cell r="C5" t="str">
            <v>Headcount</v>
          </cell>
          <cell r="D5" t="str">
            <v>%</v>
          </cell>
          <cell r="E5" t="str">
            <v>Adj. Factor</v>
          </cell>
          <cell r="F5" t="str">
            <v>Headcount</v>
          </cell>
          <cell r="G5" t="str">
            <v>%</v>
          </cell>
        </row>
        <row r="6">
          <cell r="A6">
            <v>2040</v>
          </cell>
          <cell r="B6" t="str">
            <v>Clinical Education SST</v>
          </cell>
          <cell r="C6">
            <v>2</v>
          </cell>
          <cell r="D6">
            <v>4.7505938242280287E-3</v>
          </cell>
          <cell r="E6">
            <v>1</v>
          </cell>
          <cell r="F6">
            <v>2</v>
          </cell>
          <cell r="G6">
            <v>3.7629350893697085E-3</v>
          </cell>
        </row>
        <row r="7">
          <cell r="A7">
            <v>2100</v>
          </cell>
          <cell r="B7" t="str">
            <v>Domestic Sales</v>
          </cell>
          <cell r="C7">
            <v>81</v>
          </cell>
          <cell r="D7">
            <v>0.19239904988123516</v>
          </cell>
          <cell r="E7">
            <v>1.5</v>
          </cell>
          <cell r="F7">
            <v>121.5</v>
          </cell>
          <cell r="G7">
            <v>0.22859830667920977</v>
          </cell>
        </row>
        <row r="8">
          <cell r="A8">
            <v>2200</v>
          </cell>
          <cell r="B8" t="str">
            <v>Customer Service</v>
          </cell>
          <cell r="C8">
            <v>16</v>
          </cell>
          <cell r="D8">
            <v>3.800475059382423E-2</v>
          </cell>
          <cell r="E8">
            <v>2</v>
          </cell>
          <cell r="F8">
            <v>32</v>
          </cell>
          <cell r="G8">
            <v>6.0206961429915336E-2</v>
          </cell>
        </row>
        <row r="9">
          <cell r="A9">
            <v>2600</v>
          </cell>
          <cell r="B9" t="str">
            <v>International Sales</v>
          </cell>
          <cell r="C9">
            <v>48</v>
          </cell>
          <cell r="D9">
            <v>0.11401425178147269</v>
          </cell>
          <cell r="E9">
            <v>1.5</v>
          </cell>
          <cell r="F9">
            <v>72</v>
          </cell>
          <cell r="G9">
            <v>0.13546566321730949</v>
          </cell>
        </row>
        <row r="10">
          <cell r="A10">
            <v>2700</v>
          </cell>
          <cell r="B10" t="str">
            <v>Marketing US</v>
          </cell>
          <cell r="C10">
            <v>22</v>
          </cell>
          <cell r="D10">
            <v>5.2256532066508314E-2</v>
          </cell>
          <cell r="E10">
            <v>1</v>
          </cell>
          <cell r="F10">
            <v>22</v>
          </cell>
          <cell r="G10">
            <v>4.1392285983066796E-2</v>
          </cell>
        </row>
        <row r="11">
          <cell r="A11">
            <v>2720</v>
          </cell>
          <cell r="B11" t="str">
            <v>Marketing Intl</v>
          </cell>
          <cell r="C11">
            <v>12</v>
          </cell>
          <cell r="D11">
            <v>2.8503562945368172E-2</v>
          </cell>
          <cell r="E11">
            <v>1</v>
          </cell>
          <cell r="F11">
            <v>12</v>
          </cell>
          <cell r="G11">
            <v>2.2577610536218252E-2</v>
          </cell>
        </row>
        <row r="12">
          <cell r="A12">
            <v>3100</v>
          </cell>
          <cell r="B12" t="str">
            <v>R&amp;D</v>
          </cell>
          <cell r="C12">
            <v>22</v>
          </cell>
          <cell r="D12">
            <v>5.2256532066508314E-2</v>
          </cell>
          <cell r="E12">
            <v>1.5</v>
          </cell>
          <cell r="F12">
            <v>33</v>
          </cell>
          <cell r="G12">
            <v>6.2088428974600186E-2</v>
          </cell>
        </row>
        <row r="13">
          <cell r="A13">
            <v>3400</v>
          </cell>
          <cell r="B13" t="str">
            <v>Bothell R&amp;D</v>
          </cell>
          <cell r="C13">
            <v>16</v>
          </cell>
          <cell r="D13">
            <v>3.800475059382423E-2</v>
          </cell>
          <cell r="E13">
            <v>1.5</v>
          </cell>
          <cell r="F13">
            <v>24</v>
          </cell>
          <cell r="G13">
            <v>4.5155221072436504E-2</v>
          </cell>
        </row>
        <row r="14">
          <cell r="A14">
            <v>4000</v>
          </cell>
          <cell r="B14" t="str">
            <v>G&amp;A</v>
          </cell>
          <cell r="C14">
            <v>7</v>
          </cell>
          <cell r="D14">
            <v>1.66270783847981E-2</v>
          </cell>
          <cell r="E14">
            <v>1</v>
          </cell>
          <cell r="F14">
            <v>7</v>
          </cell>
          <cell r="G14">
            <v>1.317027281279398E-2</v>
          </cell>
        </row>
        <row r="15">
          <cell r="A15">
            <v>4010</v>
          </cell>
          <cell r="B15" t="str">
            <v>CEO</v>
          </cell>
          <cell r="C15">
            <v>2</v>
          </cell>
          <cell r="D15">
            <v>4.7505938242280287E-3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4100</v>
          </cell>
          <cell r="B16" t="str">
            <v>HR</v>
          </cell>
          <cell r="C16">
            <v>6</v>
          </cell>
          <cell r="D16">
            <v>1.4251781472684086E-2</v>
          </cell>
          <cell r="E16">
            <v>1</v>
          </cell>
          <cell r="F16">
            <v>6</v>
          </cell>
          <cell r="G16">
            <v>1.1288805268109126E-2</v>
          </cell>
        </row>
        <row r="17">
          <cell r="A17">
            <v>4200</v>
          </cell>
          <cell r="B17" t="str">
            <v>IT</v>
          </cell>
          <cell r="C17">
            <v>9</v>
          </cell>
          <cell r="D17">
            <v>2.1377672209026127E-2</v>
          </cell>
          <cell r="E17">
            <v>0</v>
          </cell>
          <cell r="F17">
            <v>0</v>
          </cell>
          <cell r="G17">
            <v>0</v>
          </cell>
        </row>
        <row r="18">
          <cell r="A18">
            <v>4310</v>
          </cell>
          <cell r="B18" t="str">
            <v>Bothell G&amp;A</v>
          </cell>
          <cell r="C18">
            <v>1</v>
          </cell>
          <cell r="D18">
            <v>2.3752969121140144E-3</v>
          </cell>
          <cell r="E18">
            <v>1</v>
          </cell>
          <cell r="F18">
            <v>1</v>
          </cell>
          <cell r="G18">
            <v>1.8814675446848542E-3</v>
          </cell>
        </row>
        <row r="19">
          <cell r="A19">
            <v>4320</v>
          </cell>
          <cell r="B19" t="str">
            <v>Accounting</v>
          </cell>
          <cell r="C19">
            <v>23</v>
          </cell>
          <cell r="D19">
            <v>5.4631828978622329E-2</v>
          </cell>
          <cell r="E19">
            <v>1.3</v>
          </cell>
          <cell r="F19">
            <v>29.900000000000002</v>
          </cell>
          <cell r="G19">
            <v>5.6255879586077147E-2</v>
          </cell>
        </row>
        <row r="20">
          <cell r="A20">
            <v>5000</v>
          </cell>
          <cell r="B20" t="str">
            <v>Clinical &amp; Regulatory</v>
          </cell>
          <cell r="C20">
            <v>7</v>
          </cell>
          <cell r="D20">
            <v>1.66270783847981E-2</v>
          </cell>
          <cell r="E20">
            <v>1.3</v>
          </cell>
          <cell r="F20">
            <v>9.1</v>
          </cell>
          <cell r="G20">
            <v>1.7121354656632174E-2</v>
          </cell>
        </row>
        <row r="21">
          <cell r="A21">
            <v>5800</v>
          </cell>
          <cell r="B21" t="str">
            <v>Application Development</v>
          </cell>
          <cell r="C21">
            <v>3</v>
          </cell>
          <cell r="D21">
            <v>7.1258907363420431E-3</v>
          </cell>
          <cell r="E21">
            <v>1</v>
          </cell>
          <cell r="F21">
            <v>3</v>
          </cell>
          <cell r="G21">
            <v>5.6444026340545629E-3</v>
          </cell>
        </row>
        <row r="22">
          <cell r="A22">
            <v>5100</v>
          </cell>
          <cell r="B22" t="str">
            <v>Quality</v>
          </cell>
          <cell r="C22">
            <v>16</v>
          </cell>
          <cell r="D22">
            <v>3.800475059382423E-2</v>
          </cell>
          <cell r="E22">
            <v>1.2</v>
          </cell>
          <cell r="F22">
            <v>19.2</v>
          </cell>
          <cell r="G22">
            <v>3.6124176857949199E-2</v>
          </cell>
        </row>
        <row r="23">
          <cell r="A23">
            <v>5110</v>
          </cell>
          <cell r="B23" t="str">
            <v>Bothell Quality</v>
          </cell>
          <cell r="C23">
            <v>7</v>
          </cell>
          <cell r="D23">
            <v>1.66270783847981E-2</v>
          </cell>
          <cell r="E23">
            <v>1.5</v>
          </cell>
          <cell r="F23">
            <v>10.5</v>
          </cell>
          <cell r="G23">
            <v>1.9755409219190969E-2</v>
          </cell>
        </row>
        <row r="24">
          <cell r="A24">
            <v>6100</v>
          </cell>
          <cell r="B24" t="str">
            <v>Mfg Engineering (indirect)</v>
          </cell>
          <cell r="C24">
            <v>10</v>
          </cell>
          <cell r="D24">
            <v>2.3752969121140142E-2</v>
          </cell>
          <cell r="E24">
            <v>0.9</v>
          </cell>
          <cell r="F24">
            <v>9</v>
          </cell>
          <cell r="G24">
            <v>1.6933207902163686E-2</v>
          </cell>
        </row>
        <row r="25">
          <cell r="A25">
            <v>6110</v>
          </cell>
          <cell r="B25" t="str">
            <v>Bothell Mfg Engineering</v>
          </cell>
          <cell r="C25">
            <v>12</v>
          </cell>
          <cell r="D25">
            <v>2.8503562945368172E-2</v>
          </cell>
          <cell r="E25">
            <v>0.9</v>
          </cell>
          <cell r="F25">
            <v>10.8</v>
          </cell>
          <cell r="G25">
            <v>2.0319849482596426E-2</v>
          </cell>
        </row>
        <row r="26">
          <cell r="A26">
            <v>6200</v>
          </cell>
          <cell r="B26" t="str">
            <v>Mfg Operations</v>
          </cell>
          <cell r="C26">
            <v>17</v>
          </cell>
          <cell r="D26">
            <v>4.0380047505938245E-2</v>
          </cell>
          <cell r="E26">
            <v>0.5</v>
          </cell>
          <cell r="F26">
            <v>8.5</v>
          </cell>
          <cell r="G26">
            <v>1.5992474129821261E-2</v>
          </cell>
        </row>
        <row r="27">
          <cell r="A27">
            <v>6210</v>
          </cell>
          <cell r="B27" t="str">
            <v>Bothell Mfg Operations</v>
          </cell>
          <cell r="C27">
            <v>18</v>
          </cell>
          <cell r="D27">
            <v>4.2755344418052253E-2</v>
          </cell>
          <cell r="E27">
            <v>0.5</v>
          </cell>
          <cell r="F27">
            <v>9</v>
          </cell>
          <cell r="G27">
            <v>1.6933207902163686E-2</v>
          </cell>
        </row>
        <row r="28">
          <cell r="A28">
            <v>6400</v>
          </cell>
          <cell r="B28" t="str">
            <v>Materials Mgmt</v>
          </cell>
          <cell r="C28">
            <v>17</v>
          </cell>
          <cell r="D28">
            <v>4.0380047505938245E-2</v>
          </cell>
          <cell r="E28">
            <v>1</v>
          </cell>
          <cell r="F28">
            <v>17</v>
          </cell>
          <cell r="G28">
            <v>3.1984948259642522E-2</v>
          </cell>
        </row>
        <row r="29">
          <cell r="A29">
            <v>6410</v>
          </cell>
          <cell r="B29" t="str">
            <v>Bothell Materials Mgmt</v>
          </cell>
          <cell r="C29">
            <v>7</v>
          </cell>
          <cell r="D29">
            <v>1.66270783847981E-2</v>
          </cell>
          <cell r="E29">
            <v>1</v>
          </cell>
          <cell r="F29">
            <v>7</v>
          </cell>
          <cell r="G29">
            <v>1.317027281279398E-2</v>
          </cell>
        </row>
        <row r="30">
          <cell r="A30">
            <v>6500</v>
          </cell>
          <cell r="B30" t="str">
            <v xml:space="preserve">Service </v>
          </cell>
          <cell r="C30">
            <v>30</v>
          </cell>
          <cell r="D30">
            <v>7.1258907363420429E-2</v>
          </cell>
          <cell r="E30">
            <v>2</v>
          </cell>
          <cell r="F30">
            <v>60</v>
          </cell>
          <cell r="G30">
            <v>0.11288805268109126</v>
          </cell>
        </row>
        <row r="31">
          <cell r="A31">
            <v>6510</v>
          </cell>
          <cell r="B31" t="str">
            <v>Bothell Service</v>
          </cell>
          <cell r="C31">
            <v>6</v>
          </cell>
          <cell r="D31">
            <v>1.4251781472684086E-2</v>
          </cell>
          <cell r="E31">
            <v>1</v>
          </cell>
          <cell r="F31">
            <v>6</v>
          </cell>
          <cell r="G31">
            <v>1.1288805268109126E-2</v>
          </cell>
        </row>
        <row r="32">
          <cell r="A32">
            <v>8000</v>
          </cell>
          <cell r="B32" t="str">
            <v>Facilities</v>
          </cell>
          <cell r="C32">
            <v>3</v>
          </cell>
          <cell r="D32">
            <v>7.1258907363420431E-3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8010</v>
          </cell>
          <cell r="B33" t="str">
            <v>Bothell Facilities</v>
          </cell>
          <cell r="C33">
            <v>1</v>
          </cell>
          <cell r="D33">
            <v>2.3752969121140144E-3</v>
          </cell>
          <cell r="E33">
            <v>0</v>
          </cell>
          <cell r="F33">
            <v>0</v>
          </cell>
          <cell r="G33">
            <v>0</v>
          </cell>
        </row>
      </sheetData>
      <sheetData sheetId="11">
        <row r="2">
          <cell r="A2" t="str">
            <v>Dept.</v>
          </cell>
          <cell r="B2" t="str">
            <v>Description</v>
          </cell>
          <cell r="C2" t="str">
            <v>Square Feet</v>
          </cell>
          <cell r="D2" t="str">
            <v>% of Total Square Feet</v>
          </cell>
        </row>
        <row r="3">
          <cell r="A3">
            <v>2200</v>
          </cell>
          <cell r="B3" t="str">
            <v>Sales Ops &amp; Customer Service</v>
          </cell>
          <cell r="C3">
            <v>3165</v>
          </cell>
          <cell r="D3">
            <v>5.0091795391238286E-2</v>
          </cell>
        </row>
        <row r="4">
          <cell r="A4">
            <v>2100</v>
          </cell>
          <cell r="B4" t="str">
            <v>VP Sales</v>
          </cell>
          <cell r="C4">
            <v>369</v>
          </cell>
          <cell r="D4">
            <v>5.8400860977462646E-3</v>
          </cell>
        </row>
        <row r="5">
          <cell r="A5">
            <v>2700</v>
          </cell>
          <cell r="B5" t="str">
            <v>Marketing</v>
          </cell>
          <cell r="C5">
            <v>5520</v>
          </cell>
          <cell r="D5">
            <v>8.7363889592301847E-2</v>
          </cell>
        </row>
        <row r="6">
          <cell r="A6">
            <v>3100</v>
          </cell>
          <cell r="B6" t="str">
            <v>Research &amp; Development</v>
          </cell>
          <cell r="C6">
            <v>13550</v>
          </cell>
          <cell r="D6">
            <v>0.21445302608255254</v>
          </cell>
        </row>
        <row r="7">
          <cell r="A7">
            <v>4000</v>
          </cell>
          <cell r="B7" t="str">
            <v>Administration (Legal &amp; Finance)</v>
          </cell>
          <cell r="C7">
            <v>847</v>
          </cell>
          <cell r="D7">
            <v>1.3405292479108636E-2</v>
          </cell>
        </row>
        <row r="8">
          <cell r="A8">
            <v>4010</v>
          </cell>
          <cell r="B8" t="str">
            <v>Office of the CEO</v>
          </cell>
          <cell r="C8">
            <v>738</v>
          </cell>
          <cell r="D8">
            <v>1.1680172195492529E-2</v>
          </cell>
        </row>
        <row r="9">
          <cell r="A9">
            <v>4020</v>
          </cell>
          <cell r="B9" t="str">
            <v>Office of the COO</v>
          </cell>
          <cell r="C9">
            <v>0</v>
          </cell>
          <cell r="D9">
            <v>0</v>
          </cell>
        </row>
        <row r="10">
          <cell r="A10">
            <v>4100</v>
          </cell>
          <cell r="B10" t="str">
            <v>Human Resources</v>
          </cell>
          <cell r="C10">
            <v>868</v>
          </cell>
          <cell r="D10">
            <v>1.373765510255761E-2</v>
          </cell>
        </row>
        <row r="11">
          <cell r="A11">
            <v>4200</v>
          </cell>
          <cell r="B11" t="str">
            <v>Information Technology</v>
          </cell>
          <cell r="C11">
            <v>2583</v>
          </cell>
          <cell r="D11">
            <v>4.0880602684223853E-2</v>
          </cell>
        </row>
        <row r="12">
          <cell r="A12">
            <v>4320</v>
          </cell>
          <cell r="B12" t="str">
            <v>Accounting</v>
          </cell>
          <cell r="C12">
            <v>3983</v>
          </cell>
          <cell r="D12">
            <v>6.3038110914155482E-2</v>
          </cell>
        </row>
        <row r="13">
          <cell r="A13">
            <v>5000</v>
          </cell>
          <cell r="B13" t="str">
            <v>Clinical, Quality &amp; Regulatory</v>
          </cell>
          <cell r="C13">
            <v>6484</v>
          </cell>
          <cell r="D13">
            <v>0.10262091668776906</v>
          </cell>
        </row>
        <row r="14">
          <cell r="A14">
            <v>5100</v>
          </cell>
          <cell r="B14" t="str">
            <v>Manufacturing QC</v>
          </cell>
          <cell r="C14">
            <v>3600</v>
          </cell>
          <cell r="D14">
            <v>5.6976449734109903E-2</v>
          </cell>
        </row>
        <row r="15">
          <cell r="A15">
            <v>5800</v>
          </cell>
          <cell r="B15" t="str">
            <v>Clinic</v>
          </cell>
          <cell r="C15">
            <v>1432</v>
          </cell>
          <cell r="D15">
            <v>2.2663965560901493E-2</v>
          </cell>
        </row>
        <row r="16">
          <cell r="A16">
            <v>6100</v>
          </cell>
          <cell r="B16" t="str">
            <v>Operations</v>
          </cell>
          <cell r="C16">
            <v>10604</v>
          </cell>
          <cell r="D16">
            <v>0.16782729805013927</v>
          </cell>
        </row>
        <row r="17">
          <cell r="A17">
            <v>6200</v>
          </cell>
          <cell r="B17" t="str">
            <v>Direct Manufacturing Costs-Production</v>
          </cell>
          <cell r="C17">
            <v>0</v>
          </cell>
          <cell r="D17">
            <v>0</v>
          </cell>
        </row>
        <row r="18">
          <cell r="A18">
            <v>6400</v>
          </cell>
          <cell r="B18" t="str">
            <v>Materials Management</v>
          </cell>
          <cell r="C18">
            <v>6942</v>
          </cell>
          <cell r="D18">
            <v>0.10986958723727526</v>
          </cell>
        </row>
        <row r="19">
          <cell r="A19">
            <v>6500</v>
          </cell>
          <cell r="B19" t="str">
            <v>Service</v>
          </cell>
          <cell r="C19">
            <v>2499</v>
          </cell>
          <cell r="D19">
            <v>3.9551152190427957E-2</v>
          </cell>
        </row>
        <row r="24">
          <cell r="A24" t="str">
            <v>Dept.</v>
          </cell>
          <cell r="B24" t="str">
            <v>Description</v>
          </cell>
          <cell r="C24" t="str">
            <v>Square Feet</v>
          </cell>
          <cell r="D24" t="str">
            <v>% of Total Square Feet</v>
          </cell>
        </row>
        <row r="25">
          <cell r="A25">
            <v>3400</v>
          </cell>
          <cell r="B25" t="str">
            <v>Liposonix Research &amp; Development</v>
          </cell>
          <cell r="C25">
            <v>4294.75</v>
          </cell>
          <cell r="D25">
            <v>0.33325573725969465</v>
          </cell>
        </row>
        <row r="26">
          <cell r="A26">
            <v>4310</v>
          </cell>
          <cell r="B26" t="str">
            <v>Liposonix G&amp;A</v>
          </cell>
          <cell r="C26">
            <v>156</v>
          </cell>
          <cell r="D26">
            <v>1.2104987487633126E-2</v>
          </cell>
        </row>
        <row r="27">
          <cell r="A27">
            <v>8010</v>
          </cell>
          <cell r="B27" t="str">
            <v>Liposonix Facilities</v>
          </cell>
          <cell r="C27"/>
          <cell r="D27">
            <v>0</v>
          </cell>
        </row>
        <row r="28">
          <cell r="A28">
            <v>5110</v>
          </cell>
          <cell r="B28" t="str">
            <v>Liposonix Quality</v>
          </cell>
          <cell r="C28">
            <v>617.25</v>
          </cell>
          <cell r="D28">
            <v>4.7896176453471453E-2</v>
          </cell>
        </row>
        <row r="29">
          <cell r="A29">
            <v>6110</v>
          </cell>
          <cell r="B29" t="str">
            <v>Liposonix Manufacturing Engineering</v>
          </cell>
          <cell r="C29">
            <v>576</v>
          </cell>
          <cell r="D29">
            <v>4.4695338415876154E-2</v>
          </cell>
        </row>
        <row r="30">
          <cell r="A30">
            <v>6210</v>
          </cell>
          <cell r="B30" t="str">
            <v>Liposonix Production</v>
          </cell>
          <cell r="C30">
            <v>5313.25</v>
          </cell>
          <cell r="D30">
            <v>0.41228733826068403</v>
          </cell>
        </row>
        <row r="31">
          <cell r="A31">
            <v>6410</v>
          </cell>
          <cell r="B31" t="str">
            <v>Liposonix Materials Management</v>
          </cell>
          <cell r="C31">
            <v>1380</v>
          </cell>
          <cell r="D31">
            <v>0.10708258162136997</v>
          </cell>
        </row>
        <row r="32">
          <cell r="A32">
            <v>6510</v>
          </cell>
          <cell r="B32" t="str">
            <v>Liposonix Service</v>
          </cell>
          <cell r="C32">
            <v>550</v>
          </cell>
          <cell r="D32">
            <v>4.2677840501270638E-2</v>
          </cell>
        </row>
        <row r="33">
          <cell r="A33"/>
          <cell r="B33" t="str">
            <v>Liposonix Small Form Factor Area</v>
          </cell>
          <cell r="C33"/>
          <cell r="D33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t Recon"/>
      <sheetName val="Brkdwns"/>
      <sheetName val="Portfolio"/>
      <sheetName val="P-S Actvty"/>
      <sheetName val="Tfr Actvty"/>
    </sheetNames>
    <sheetDataSet>
      <sheetData sheetId="0" refreshError="1">
        <row r="2">
          <cell r="A2" t="str">
            <v>Reliant Technologies, Inc.</v>
          </cell>
          <cell r="E2">
            <v>39264</v>
          </cell>
        </row>
        <row r="3">
          <cell r="A3" t="str">
            <v>5XL710277 1 CPC</v>
          </cell>
          <cell r="E3">
            <v>39294</v>
          </cell>
        </row>
        <row r="4">
          <cell r="E4">
            <v>31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 Statements"/>
      <sheetName val="Monthly View"/>
      <sheetName val="Revenue Assumptions"/>
      <sheetName val="Cost Assumptions"/>
      <sheetName val="Outside Services"/>
      <sheetName val="Headcount"/>
      <sheetName val="Detai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f Vertailu 2005  tot ja bud"/>
      <sheetName val="Vertailu 2005 tot ja bud"/>
      <sheetName val="Info"/>
      <sheetName val="kommentteja"/>
      <sheetName val="Input Tulos tase kassa 04-05"/>
      <sheetName val="Yhteenveto"/>
      <sheetName val="lyhyt 2005"/>
      <sheetName val="Business case 2005"/>
      <sheetName val="input"/>
      <sheetName val="tilijärjesty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 refreshError="1"/>
      <sheetData sheetId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Interim 9/99</v>
          </cell>
        </row>
        <row r="3">
          <cell r="F3">
            <v>438388</v>
          </cell>
          <cell r="G3">
            <v>334152</v>
          </cell>
          <cell r="H3">
            <v>772540</v>
          </cell>
          <cell r="I3">
            <v>0</v>
          </cell>
          <cell r="J3">
            <v>772540</v>
          </cell>
          <cell r="K3">
            <v>387256.21</v>
          </cell>
        </row>
        <row r="4">
          <cell r="F4">
            <v>-59986</v>
          </cell>
          <cell r="G4">
            <v>0</v>
          </cell>
          <cell r="H4">
            <v>-59986</v>
          </cell>
          <cell r="I4">
            <v>0</v>
          </cell>
          <cell r="J4">
            <v>-59986</v>
          </cell>
          <cell r="K4">
            <v>-59985.85</v>
          </cell>
        </row>
        <row r="5">
          <cell r="F5">
            <v>134998</v>
          </cell>
          <cell r="G5">
            <v>-20247</v>
          </cell>
          <cell r="H5">
            <v>114751</v>
          </cell>
          <cell r="I5">
            <v>0</v>
          </cell>
          <cell r="J5">
            <v>114751</v>
          </cell>
          <cell r="K5">
            <v>80998.100000000006</v>
          </cell>
        </row>
        <row r="6">
          <cell r="F6">
            <v>13370</v>
          </cell>
          <cell r="G6">
            <v>-2119</v>
          </cell>
          <cell r="H6">
            <v>11251</v>
          </cell>
          <cell r="I6">
            <v>0</v>
          </cell>
          <cell r="J6">
            <v>11251</v>
          </cell>
          <cell r="K6">
            <v>8111.38</v>
          </cell>
        </row>
        <row r="7">
          <cell r="F7">
            <v>482283</v>
          </cell>
          <cell r="G7">
            <v>-72599</v>
          </cell>
          <cell r="H7">
            <v>409684</v>
          </cell>
          <cell r="I7">
            <v>0</v>
          </cell>
          <cell r="J7">
            <v>409684</v>
          </cell>
          <cell r="K7">
            <v>289587.82</v>
          </cell>
        </row>
        <row r="8">
          <cell r="F8">
            <v>-13827</v>
          </cell>
          <cell r="G8">
            <v>0</v>
          </cell>
          <cell r="H8">
            <v>-13827</v>
          </cell>
          <cell r="I8">
            <v>0</v>
          </cell>
          <cell r="J8">
            <v>-13827</v>
          </cell>
          <cell r="K8">
            <v>0</v>
          </cell>
        </row>
        <row r="9">
          <cell r="F9">
            <v>995226</v>
          </cell>
          <cell r="G9">
            <v>239187</v>
          </cell>
          <cell r="H9">
            <v>1234413</v>
          </cell>
          <cell r="I9">
            <v>0</v>
          </cell>
          <cell r="J9">
            <v>1234413</v>
          </cell>
          <cell r="K9">
            <v>705967.66</v>
          </cell>
        </row>
        <row r="10">
          <cell r="F10">
            <v>995226</v>
          </cell>
          <cell r="G10">
            <v>239187</v>
          </cell>
          <cell r="H10">
            <v>1234413</v>
          </cell>
          <cell r="I10">
            <v>0</v>
          </cell>
          <cell r="J10">
            <v>1234413</v>
          </cell>
          <cell r="K10">
            <v>705967.66</v>
          </cell>
        </row>
      </sheetData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t Map"/>
      <sheetName val="TB"/>
      <sheetName val="TB All"/>
      <sheetName val="Exp Map"/>
      <sheetName val="Sheet17"/>
      <sheetName val="TB P&amp;L"/>
      <sheetName val="DH"/>
      <sheetName val="2200"/>
      <sheetName val="2240"/>
      <sheetName val="6100"/>
      <sheetName val="6110"/>
      <sheetName val="6140"/>
      <sheetName val="6200"/>
      <sheetName val="6210"/>
      <sheetName val="6240"/>
      <sheetName val="6400"/>
      <sheetName val="6410"/>
      <sheetName val="6500"/>
      <sheetName val="6510"/>
      <sheetName val="6520"/>
      <sheetName val="6540"/>
      <sheetName val="8000"/>
      <sheetName val="8010"/>
      <sheetName val="Sheet1"/>
      <sheetName val="Sheet2"/>
    </sheetNames>
    <sheetDataSet>
      <sheetData sheetId="0">
        <row r="1">
          <cell r="A1" t="str">
            <v>Dept</v>
          </cell>
          <cell r="B1" t="str">
            <v>LE/OP</v>
          </cell>
        </row>
        <row r="2">
          <cell r="A2">
            <v>0</v>
          </cell>
          <cell r="B2">
            <v>0</v>
          </cell>
        </row>
        <row r="3">
          <cell r="A3">
            <v>2040</v>
          </cell>
          <cell r="B3">
            <v>2040</v>
          </cell>
        </row>
        <row r="4">
          <cell r="A4">
            <v>2100</v>
          </cell>
          <cell r="B4">
            <v>2100</v>
          </cell>
        </row>
        <row r="5">
          <cell r="A5">
            <v>2110</v>
          </cell>
          <cell r="B5">
            <v>2110</v>
          </cell>
        </row>
        <row r="6">
          <cell r="A6">
            <v>2115</v>
          </cell>
          <cell r="B6">
            <v>2130</v>
          </cell>
        </row>
        <row r="7">
          <cell r="A7">
            <v>2120</v>
          </cell>
          <cell r="B7">
            <v>2120</v>
          </cell>
        </row>
        <row r="8">
          <cell r="A8">
            <v>2130</v>
          </cell>
          <cell r="B8">
            <v>2130</v>
          </cell>
        </row>
        <row r="9">
          <cell r="A9">
            <v>2140</v>
          </cell>
          <cell r="B9">
            <v>2140</v>
          </cell>
        </row>
        <row r="10">
          <cell r="A10">
            <v>2160</v>
          </cell>
          <cell r="B10">
            <v>2120</v>
          </cell>
        </row>
        <row r="11">
          <cell r="A11">
            <v>2180</v>
          </cell>
          <cell r="B11">
            <v>2180</v>
          </cell>
        </row>
        <row r="12">
          <cell r="A12">
            <v>2200</v>
          </cell>
          <cell r="B12">
            <v>2200</v>
          </cell>
        </row>
        <row r="13">
          <cell r="A13">
            <v>2240</v>
          </cell>
          <cell r="B13">
            <v>2240</v>
          </cell>
        </row>
        <row r="14">
          <cell r="A14">
            <v>2340</v>
          </cell>
          <cell r="B14">
            <v>2140</v>
          </cell>
        </row>
        <row r="15">
          <cell r="A15">
            <v>2600</v>
          </cell>
          <cell r="B15">
            <v>2600</v>
          </cell>
        </row>
        <row r="16">
          <cell r="A16">
            <v>2610</v>
          </cell>
          <cell r="B16">
            <v>2110</v>
          </cell>
        </row>
        <row r="17">
          <cell r="A17">
            <v>2620</v>
          </cell>
          <cell r="B17">
            <v>2620</v>
          </cell>
        </row>
        <row r="18">
          <cell r="A18">
            <v>2621</v>
          </cell>
          <cell r="B18">
            <v>2621</v>
          </cell>
        </row>
        <row r="19">
          <cell r="A19">
            <v>2630</v>
          </cell>
          <cell r="B19">
            <v>2630</v>
          </cell>
        </row>
        <row r="20">
          <cell r="A20">
            <v>2631</v>
          </cell>
          <cell r="B20">
            <v>2631</v>
          </cell>
        </row>
        <row r="21">
          <cell r="A21">
            <v>2632</v>
          </cell>
          <cell r="B21">
            <v>2632</v>
          </cell>
        </row>
        <row r="22">
          <cell r="A22">
            <v>2640</v>
          </cell>
          <cell r="B22">
            <v>2640</v>
          </cell>
        </row>
        <row r="23">
          <cell r="A23">
            <v>2700</v>
          </cell>
          <cell r="B23">
            <v>2700</v>
          </cell>
        </row>
        <row r="24">
          <cell r="A24">
            <v>2720</v>
          </cell>
          <cell r="B24">
            <v>2720</v>
          </cell>
        </row>
        <row r="25">
          <cell r="A25">
            <v>2740</v>
          </cell>
          <cell r="B25">
            <v>2740</v>
          </cell>
        </row>
        <row r="26">
          <cell r="A26">
            <v>2800</v>
          </cell>
          <cell r="B26">
            <v>2100</v>
          </cell>
        </row>
        <row r="27">
          <cell r="A27">
            <v>3100</v>
          </cell>
          <cell r="B27">
            <v>3100</v>
          </cell>
        </row>
        <row r="28">
          <cell r="A28">
            <v>3140</v>
          </cell>
          <cell r="B28">
            <v>3100</v>
          </cell>
        </row>
        <row r="29">
          <cell r="A29">
            <v>3400</v>
          </cell>
          <cell r="B29">
            <v>3400</v>
          </cell>
        </row>
        <row r="30">
          <cell r="A30">
            <v>3510</v>
          </cell>
          <cell r="B30">
            <v>3100</v>
          </cell>
        </row>
        <row r="31">
          <cell r="A31">
            <v>3511</v>
          </cell>
          <cell r="B31">
            <v>3100</v>
          </cell>
        </row>
        <row r="32">
          <cell r="A32">
            <v>3540</v>
          </cell>
          <cell r="B32">
            <v>3100</v>
          </cell>
        </row>
        <row r="33">
          <cell r="A33">
            <v>3570</v>
          </cell>
          <cell r="B33">
            <v>3100</v>
          </cell>
        </row>
        <row r="34">
          <cell r="A34">
            <v>3610</v>
          </cell>
          <cell r="B34">
            <v>3100</v>
          </cell>
        </row>
        <row r="35">
          <cell r="A35">
            <v>3611</v>
          </cell>
          <cell r="B35">
            <v>3100</v>
          </cell>
        </row>
        <row r="36">
          <cell r="A36">
            <v>3612</v>
          </cell>
          <cell r="B36">
            <v>3100</v>
          </cell>
        </row>
        <row r="37">
          <cell r="A37">
            <v>3613</v>
          </cell>
          <cell r="B37">
            <v>3100</v>
          </cell>
        </row>
        <row r="38">
          <cell r="A38">
            <v>3630</v>
          </cell>
          <cell r="B38">
            <v>3100</v>
          </cell>
        </row>
        <row r="39">
          <cell r="A39">
            <v>3640</v>
          </cell>
          <cell r="B39">
            <v>3100</v>
          </cell>
        </row>
        <row r="40">
          <cell r="A40">
            <v>3711</v>
          </cell>
          <cell r="B40">
            <v>3100</v>
          </cell>
        </row>
        <row r="41">
          <cell r="A41">
            <v>3730</v>
          </cell>
          <cell r="B41">
            <v>3100</v>
          </cell>
        </row>
        <row r="42">
          <cell r="A42">
            <v>4000</v>
          </cell>
          <cell r="B42">
            <v>4000</v>
          </cell>
        </row>
        <row r="43">
          <cell r="A43">
            <v>4010</v>
          </cell>
          <cell r="B43">
            <v>4010</v>
          </cell>
        </row>
        <row r="44">
          <cell r="A44">
            <v>4040</v>
          </cell>
          <cell r="B44">
            <v>4040</v>
          </cell>
        </row>
        <row r="45">
          <cell r="A45">
            <v>4100</v>
          </cell>
          <cell r="B45">
            <v>4100</v>
          </cell>
        </row>
        <row r="46">
          <cell r="A46">
            <v>4200</v>
          </cell>
          <cell r="B46">
            <v>4200</v>
          </cell>
        </row>
        <row r="47">
          <cell r="A47">
            <v>4310</v>
          </cell>
          <cell r="B47">
            <v>4310</v>
          </cell>
        </row>
        <row r="48">
          <cell r="A48">
            <v>4320</v>
          </cell>
          <cell r="B48">
            <v>4320</v>
          </cell>
        </row>
        <row r="49">
          <cell r="A49">
            <v>4340</v>
          </cell>
          <cell r="B49">
            <v>4340</v>
          </cell>
        </row>
        <row r="50">
          <cell r="A50">
            <v>5000</v>
          </cell>
          <cell r="B50">
            <v>5000</v>
          </cell>
        </row>
        <row r="51">
          <cell r="A51">
            <v>5010</v>
          </cell>
          <cell r="B51">
            <v>5000</v>
          </cell>
        </row>
        <row r="52">
          <cell r="A52">
            <v>5020</v>
          </cell>
          <cell r="B52">
            <v>5020</v>
          </cell>
        </row>
        <row r="53">
          <cell r="A53">
            <v>5100</v>
          </cell>
          <cell r="B53">
            <v>5100</v>
          </cell>
        </row>
        <row r="54">
          <cell r="A54">
            <v>5110</v>
          </cell>
          <cell r="B54">
            <v>5110</v>
          </cell>
        </row>
        <row r="55">
          <cell r="A55">
            <v>5140</v>
          </cell>
          <cell r="B55">
            <v>5140</v>
          </cell>
        </row>
        <row r="56">
          <cell r="A56">
            <v>5800</v>
          </cell>
          <cell r="B56">
            <v>5800</v>
          </cell>
        </row>
        <row r="57">
          <cell r="A57">
            <v>6100</v>
          </cell>
          <cell r="B57">
            <v>6100</v>
          </cell>
        </row>
        <row r="58">
          <cell r="A58">
            <v>6110</v>
          </cell>
          <cell r="B58">
            <v>6110</v>
          </cell>
        </row>
        <row r="59">
          <cell r="A59">
            <v>6140</v>
          </cell>
          <cell r="B59">
            <v>6140</v>
          </cell>
        </row>
        <row r="60">
          <cell r="A60">
            <v>6200</v>
          </cell>
          <cell r="B60">
            <v>6200</v>
          </cell>
        </row>
        <row r="61">
          <cell r="A61">
            <v>6210</v>
          </cell>
          <cell r="B61">
            <v>6210</v>
          </cell>
        </row>
        <row r="62">
          <cell r="A62">
            <v>6240</v>
          </cell>
          <cell r="B62">
            <v>6240</v>
          </cell>
        </row>
        <row r="63">
          <cell r="A63">
            <v>6400</v>
          </cell>
          <cell r="B63">
            <v>6400</v>
          </cell>
        </row>
        <row r="64">
          <cell r="A64">
            <v>6410</v>
          </cell>
          <cell r="B64">
            <v>6410</v>
          </cell>
        </row>
        <row r="65">
          <cell r="A65">
            <v>6500</v>
          </cell>
          <cell r="B65">
            <v>6500</v>
          </cell>
        </row>
        <row r="66">
          <cell r="A66">
            <v>6510</v>
          </cell>
          <cell r="B66">
            <v>6510</v>
          </cell>
        </row>
        <row r="67">
          <cell r="A67">
            <v>6520</v>
          </cell>
          <cell r="B67">
            <v>6520</v>
          </cell>
        </row>
        <row r="68">
          <cell r="A68">
            <v>6540</v>
          </cell>
          <cell r="B68">
            <v>6540</v>
          </cell>
        </row>
        <row r="69">
          <cell r="A69">
            <v>8000</v>
          </cell>
          <cell r="B69">
            <v>8000</v>
          </cell>
        </row>
        <row r="70">
          <cell r="A70">
            <v>8010</v>
          </cell>
          <cell r="B70">
            <v>8010</v>
          </cell>
        </row>
        <row r="71">
          <cell r="A71">
            <v>8100</v>
          </cell>
          <cell r="B71">
            <v>8100</v>
          </cell>
        </row>
      </sheetData>
      <sheetData sheetId="1"/>
      <sheetData sheetId="2"/>
      <sheetData sheetId="3">
        <row r="1">
          <cell r="A1" t="str">
            <v>GL Account</v>
          </cell>
          <cell r="B1" t="str">
            <v>Description</v>
          </cell>
          <cell r="C1" t="str">
            <v>Op Plan Account</v>
          </cell>
        </row>
        <row r="2">
          <cell r="A2">
            <v>61100</v>
          </cell>
          <cell r="B2" t="str">
            <v>Salaries &amp; Wages</v>
          </cell>
          <cell r="C2">
            <v>61100</v>
          </cell>
        </row>
        <row r="3">
          <cell r="A3">
            <v>61106</v>
          </cell>
          <cell r="B3" t="str">
            <v>Sales Commissions</v>
          </cell>
          <cell r="C3">
            <v>61106</v>
          </cell>
        </row>
        <row r="4">
          <cell r="A4">
            <v>61107</v>
          </cell>
          <cell r="B4" t="str">
            <v>Overtime Premium</v>
          </cell>
          <cell r="C4">
            <v>61107</v>
          </cell>
        </row>
        <row r="5">
          <cell r="A5">
            <v>61110</v>
          </cell>
          <cell r="B5" t="str">
            <v>Temps &amp; Part-time Labor</v>
          </cell>
          <cell r="C5">
            <v>61110</v>
          </cell>
        </row>
        <row r="6">
          <cell r="A6">
            <v>61111</v>
          </cell>
          <cell r="B6" t="str">
            <v>Cross-Charge Labor</v>
          </cell>
          <cell r="C6">
            <v>61111</v>
          </cell>
        </row>
        <row r="7">
          <cell r="A7">
            <v>61118</v>
          </cell>
          <cell r="B7" t="str">
            <v>Severance Expense</v>
          </cell>
          <cell r="C7">
            <v>61118</v>
          </cell>
        </row>
        <row r="8">
          <cell r="A8">
            <v>61120</v>
          </cell>
          <cell r="B8" t="str">
            <v>P.T.O.</v>
          </cell>
          <cell r="C8">
            <v>61120</v>
          </cell>
        </row>
        <row r="9">
          <cell r="A9">
            <v>61130</v>
          </cell>
          <cell r="B9" t="str">
            <v>Medical, Dental &amp; Life Ins.</v>
          </cell>
          <cell r="C9">
            <v>61130</v>
          </cell>
        </row>
        <row r="10">
          <cell r="A10">
            <v>61135</v>
          </cell>
          <cell r="B10" t="str">
            <v>M D L Ins. - Reimbursement</v>
          </cell>
          <cell r="C10">
            <v>61135</v>
          </cell>
        </row>
        <row r="11">
          <cell r="A11">
            <v>61140</v>
          </cell>
          <cell r="B11" t="str">
            <v>Payroll Taxes</v>
          </cell>
          <cell r="C11">
            <v>61140</v>
          </cell>
        </row>
        <row r="12">
          <cell r="A12">
            <v>61150</v>
          </cell>
          <cell r="B12" t="str">
            <v>Bonuses</v>
          </cell>
          <cell r="C12">
            <v>61150</v>
          </cell>
        </row>
        <row r="13">
          <cell r="A13">
            <v>61155</v>
          </cell>
          <cell r="B13" t="str">
            <v>Employee Welfare</v>
          </cell>
          <cell r="C13">
            <v>61155</v>
          </cell>
        </row>
        <row r="14">
          <cell r="A14">
            <v>61160</v>
          </cell>
          <cell r="B14" t="str">
            <v>Employee Ed &amp; Training</v>
          </cell>
          <cell r="C14">
            <v>61160</v>
          </cell>
        </row>
        <row r="15">
          <cell r="A15">
            <v>61164</v>
          </cell>
          <cell r="B15" t="str">
            <v>Employee Recruiting</v>
          </cell>
          <cell r="C15">
            <v>61164</v>
          </cell>
        </row>
        <row r="16">
          <cell r="A16">
            <v>61167</v>
          </cell>
          <cell r="B16" t="str">
            <v>Employee Relocation</v>
          </cell>
          <cell r="C16">
            <v>61167</v>
          </cell>
        </row>
        <row r="17">
          <cell r="A17">
            <v>61170</v>
          </cell>
          <cell r="B17" t="str">
            <v>Workers Compensation Ins.</v>
          </cell>
          <cell r="C17">
            <v>61170</v>
          </cell>
        </row>
        <row r="18">
          <cell r="A18">
            <v>61180</v>
          </cell>
          <cell r="B18" t="str">
            <v>Auto Allowance</v>
          </cell>
          <cell r="C18">
            <v>61180</v>
          </cell>
        </row>
        <row r="19">
          <cell r="A19">
            <v>61185</v>
          </cell>
          <cell r="B19" t="str">
            <v>Auto Lease Deduction</v>
          </cell>
          <cell r="C19">
            <v>61180</v>
          </cell>
        </row>
        <row r="20">
          <cell r="A20">
            <v>61190</v>
          </cell>
          <cell r="B20" t="str">
            <v>Stock Based Compensation</v>
          </cell>
          <cell r="C20" t="str">
            <v>-</v>
          </cell>
        </row>
        <row r="21">
          <cell r="A21">
            <v>61200</v>
          </cell>
          <cell r="B21" t="str">
            <v>Amortization Expense</v>
          </cell>
          <cell r="C21" t="str">
            <v>-</v>
          </cell>
        </row>
        <row r="22">
          <cell r="A22">
            <v>62100</v>
          </cell>
          <cell r="B22" t="str">
            <v>T&amp;E - Travel</v>
          </cell>
          <cell r="C22">
            <v>62100</v>
          </cell>
        </row>
        <row r="23">
          <cell r="A23">
            <v>62110</v>
          </cell>
          <cell r="B23" t="str">
            <v>T&amp;E - Meal</v>
          </cell>
          <cell r="C23">
            <v>62110</v>
          </cell>
        </row>
        <row r="24">
          <cell r="A24">
            <v>62150</v>
          </cell>
          <cell r="B24" t="str">
            <v>T&amp;E - Entertainment</v>
          </cell>
          <cell r="C24">
            <v>62150</v>
          </cell>
        </row>
        <row r="25">
          <cell r="A25">
            <v>62600</v>
          </cell>
          <cell r="B25" t="str">
            <v>M&amp;A  Expense</v>
          </cell>
          <cell r="C25" t="str">
            <v>-</v>
          </cell>
        </row>
        <row r="26">
          <cell r="A26">
            <v>62610</v>
          </cell>
          <cell r="B26" t="str">
            <v>Contingent Consideration</v>
          </cell>
          <cell r="C26" t="str">
            <v>-</v>
          </cell>
        </row>
        <row r="27">
          <cell r="A27">
            <v>62700</v>
          </cell>
          <cell r="B27" t="str">
            <v>Integration Expenses</v>
          </cell>
          <cell r="C27">
            <v>62900</v>
          </cell>
        </row>
        <row r="28">
          <cell r="A28">
            <v>62800</v>
          </cell>
          <cell r="B28" t="str">
            <v>Distributor Commission</v>
          </cell>
          <cell r="C28">
            <v>62800</v>
          </cell>
        </row>
        <row r="29">
          <cell r="A29">
            <v>62900</v>
          </cell>
          <cell r="B29" t="str">
            <v>Outside Services</v>
          </cell>
          <cell r="C29">
            <v>62900</v>
          </cell>
        </row>
        <row r="30">
          <cell r="A30">
            <v>62905</v>
          </cell>
          <cell r="B30" t="str">
            <v>RoHS Compliance</v>
          </cell>
          <cell r="C30">
            <v>62900</v>
          </cell>
        </row>
        <row r="31">
          <cell r="A31">
            <v>63150</v>
          </cell>
          <cell r="B31" t="str">
            <v>Software Maintenance</v>
          </cell>
          <cell r="C31">
            <v>63150</v>
          </cell>
        </row>
        <row r="32">
          <cell r="A32">
            <v>63210</v>
          </cell>
          <cell r="B32" t="str">
            <v>Prototype Supplies</v>
          </cell>
          <cell r="C32">
            <v>63210</v>
          </cell>
        </row>
        <row r="33">
          <cell r="A33">
            <v>63211</v>
          </cell>
          <cell r="B33" t="str">
            <v>Prototype Supplies</v>
          </cell>
          <cell r="C33">
            <v>63210</v>
          </cell>
        </row>
        <row r="34">
          <cell r="A34">
            <v>63215</v>
          </cell>
          <cell r="B34" t="str">
            <v>RD Prototype Supplies</v>
          </cell>
          <cell r="C34">
            <v>63210</v>
          </cell>
        </row>
        <row r="35">
          <cell r="A35">
            <v>63220</v>
          </cell>
          <cell r="B35" t="str">
            <v>Mfg Process Improvements</v>
          </cell>
          <cell r="C35">
            <v>63220</v>
          </cell>
        </row>
        <row r="36">
          <cell r="A36">
            <v>63300</v>
          </cell>
          <cell r="B36" t="str">
            <v>Product Development External</v>
          </cell>
          <cell r="C36">
            <v>63300</v>
          </cell>
        </row>
        <row r="37">
          <cell r="A37">
            <v>63500</v>
          </cell>
          <cell r="B37" t="str">
            <v>Clinical Studies Fees</v>
          </cell>
          <cell r="C37">
            <v>63500</v>
          </cell>
        </row>
        <row r="38">
          <cell r="A38">
            <v>63501</v>
          </cell>
          <cell r="B38" t="str">
            <v>R3 Expense Stores</v>
          </cell>
          <cell r="C38">
            <v>63210</v>
          </cell>
        </row>
        <row r="39">
          <cell r="A39">
            <v>63505</v>
          </cell>
          <cell r="B39" t="str">
            <v>R3 Expense WIP</v>
          </cell>
          <cell r="C39">
            <v>63210</v>
          </cell>
        </row>
        <row r="40">
          <cell r="A40">
            <v>63510</v>
          </cell>
          <cell r="B40" t="str">
            <v>R&amp;D Job Variances</v>
          </cell>
          <cell r="C40">
            <v>63210</v>
          </cell>
        </row>
        <row r="41">
          <cell r="A41">
            <v>63515</v>
          </cell>
          <cell r="B41" t="str">
            <v>R3 Job Scrap</v>
          </cell>
          <cell r="C41">
            <v>63210</v>
          </cell>
        </row>
        <row r="42">
          <cell r="A42">
            <v>63517</v>
          </cell>
          <cell r="B42" t="str">
            <v>R3 Std Cost Change</v>
          </cell>
          <cell r="C42">
            <v>63210</v>
          </cell>
        </row>
        <row r="43">
          <cell r="A43">
            <v>63521</v>
          </cell>
          <cell r="B43" t="str">
            <v>X1/X2 Expense Stores</v>
          </cell>
          <cell r="C43">
            <v>63210</v>
          </cell>
        </row>
        <row r="44">
          <cell r="A44">
            <v>63522</v>
          </cell>
          <cell r="B44" t="str">
            <v>X1/X2 Expense/QC</v>
          </cell>
          <cell r="C44">
            <v>63210</v>
          </cell>
        </row>
        <row r="45">
          <cell r="A45">
            <v>63523</v>
          </cell>
          <cell r="B45" t="str">
            <v>X1/X2 WIP</v>
          </cell>
          <cell r="C45">
            <v>63210</v>
          </cell>
        </row>
        <row r="46">
          <cell r="A46">
            <v>63524</v>
          </cell>
          <cell r="B46" t="str">
            <v>R1 Job Variances</v>
          </cell>
          <cell r="C46">
            <v>63210</v>
          </cell>
        </row>
        <row r="47">
          <cell r="A47">
            <v>63529</v>
          </cell>
          <cell r="B47" t="str">
            <v>X1/X2 Standard Cost Change</v>
          </cell>
          <cell r="C47">
            <v>63210</v>
          </cell>
        </row>
        <row r="48">
          <cell r="A48">
            <v>63531</v>
          </cell>
          <cell r="B48" t="str">
            <v>R2 Expense Stores</v>
          </cell>
          <cell r="C48">
            <v>63210</v>
          </cell>
        </row>
        <row r="49">
          <cell r="A49">
            <v>63532</v>
          </cell>
          <cell r="B49" t="str">
            <v>R2 Expense/QC</v>
          </cell>
          <cell r="C49">
            <v>63210</v>
          </cell>
        </row>
        <row r="50">
          <cell r="A50">
            <v>63533</v>
          </cell>
          <cell r="B50" t="str">
            <v>R2 Expense WIP</v>
          </cell>
          <cell r="C50">
            <v>63210</v>
          </cell>
        </row>
        <row r="51">
          <cell r="A51">
            <v>63534</v>
          </cell>
          <cell r="B51" t="str">
            <v>R2 Job Variances</v>
          </cell>
          <cell r="C51">
            <v>63210</v>
          </cell>
        </row>
        <row r="52">
          <cell r="A52">
            <v>63536</v>
          </cell>
          <cell r="B52" t="str">
            <v>R2 ECO Scrap</v>
          </cell>
          <cell r="C52">
            <v>63210</v>
          </cell>
        </row>
        <row r="53">
          <cell r="A53">
            <v>63538</v>
          </cell>
          <cell r="B53" t="str">
            <v>R2 Job Scrap</v>
          </cell>
          <cell r="C53">
            <v>63210</v>
          </cell>
        </row>
        <row r="54">
          <cell r="A54">
            <v>63539</v>
          </cell>
          <cell r="B54" t="str">
            <v>R2 Standard Cost Change</v>
          </cell>
          <cell r="C54">
            <v>63210</v>
          </cell>
        </row>
        <row r="55">
          <cell r="A55">
            <v>63541</v>
          </cell>
          <cell r="B55" t="str">
            <v>RD Expense Stores</v>
          </cell>
          <cell r="C55">
            <v>63210</v>
          </cell>
        </row>
        <row r="56">
          <cell r="A56">
            <v>63542</v>
          </cell>
          <cell r="B56" t="str">
            <v>RD Expense/QC</v>
          </cell>
          <cell r="C56">
            <v>63210</v>
          </cell>
        </row>
        <row r="57">
          <cell r="A57">
            <v>63544</v>
          </cell>
          <cell r="B57" t="str">
            <v>RD Job Variances</v>
          </cell>
          <cell r="C57">
            <v>63210</v>
          </cell>
        </row>
        <row r="58">
          <cell r="A58">
            <v>63547</v>
          </cell>
          <cell r="B58" t="str">
            <v>RD Project Complete Scrap</v>
          </cell>
          <cell r="C58">
            <v>63210</v>
          </cell>
        </row>
        <row r="59">
          <cell r="A59">
            <v>63549</v>
          </cell>
          <cell r="B59" t="str">
            <v>RD Standard Cost Change</v>
          </cell>
          <cell r="C59">
            <v>63210</v>
          </cell>
        </row>
        <row r="60">
          <cell r="A60">
            <v>63551</v>
          </cell>
          <cell r="B60" t="str">
            <v>R4 Expense Stores</v>
          </cell>
          <cell r="C60">
            <v>63210</v>
          </cell>
        </row>
        <row r="61">
          <cell r="A61">
            <v>63552</v>
          </cell>
          <cell r="B61" t="str">
            <v>R4 Expense/QC</v>
          </cell>
          <cell r="C61">
            <v>63210</v>
          </cell>
        </row>
        <row r="62">
          <cell r="A62">
            <v>63553</v>
          </cell>
          <cell r="B62" t="str">
            <v>R4 Expense WIP</v>
          </cell>
          <cell r="C62">
            <v>63210</v>
          </cell>
        </row>
        <row r="63">
          <cell r="A63">
            <v>63554</v>
          </cell>
          <cell r="B63" t="str">
            <v>R4 Job Variances</v>
          </cell>
          <cell r="C63">
            <v>63210</v>
          </cell>
        </row>
        <row r="64">
          <cell r="A64">
            <v>63559</v>
          </cell>
          <cell r="B64" t="str">
            <v>R4 Standard Cost Change</v>
          </cell>
          <cell r="C64">
            <v>63210</v>
          </cell>
        </row>
        <row r="65">
          <cell r="A65">
            <v>63600</v>
          </cell>
          <cell r="B65" t="str">
            <v>Regulatory</v>
          </cell>
          <cell r="C65">
            <v>63600</v>
          </cell>
        </row>
        <row r="66">
          <cell r="A66">
            <v>63650</v>
          </cell>
          <cell r="B66" t="str">
            <v>Regulatory - Retainer</v>
          </cell>
          <cell r="C66">
            <v>63650</v>
          </cell>
        </row>
        <row r="67">
          <cell r="A67">
            <v>63700</v>
          </cell>
          <cell r="B67" t="str">
            <v>Tooling</v>
          </cell>
          <cell r="C67">
            <v>63700</v>
          </cell>
        </row>
        <row r="68">
          <cell r="A68">
            <v>63705</v>
          </cell>
          <cell r="B68" t="str">
            <v>Small Tools and Fixtures</v>
          </cell>
          <cell r="C68">
            <v>63705</v>
          </cell>
        </row>
        <row r="69">
          <cell r="A69">
            <v>64500</v>
          </cell>
          <cell r="B69" t="str">
            <v>EMEA Direct</v>
          </cell>
          <cell r="C69">
            <v>64735</v>
          </cell>
        </row>
        <row r="70">
          <cell r="A70">
            <v>64600</v>
          </cell>
          <cell r="B70" t="str">
            <v>Supplies - Consumable Products</v>
          </cell>
          <cell r="C70">
            <v>64600</v>
          </cell>
        </row>
        <row r="71">
          <cell r="A71">
            <v>64620</v>
          </cell>
          <cell r="B71" t="str">
            <v>Service - In-House Products</v>
          </cell>
          <cell r="C71">
            <v>64620</v>
          </cell>
        </row>
        <row r="72">
          <cell r="A72">
            <v>64650</v>
          </cell>
          <cell r="B72" t="str">
            <v>Online / Social Media</v>
          </cell>
          <cell r="C72">
            <v>64650</v>
          </cell>
        </row>
        <row r="73">
          <cell r="A73">
            <v>64670</v>
          </cell>
          <cell r="B73" t="str">
            <v>Practice Mktg Matls New &amp; Maint</v>
          </cell>
          <cell r="C73">
            <v>64670</v>
          </cell>
        </row>
        <row r="74">
          <cell r="A74">
            <v>64680</v>
          </cell>
          <cell r="B74" t="str">
            <v>Multimedia Production</v>
          </cell>
          <cell r="C74">
            <v>64680</v>
          </cell>
        </row>
        <row r="75">
          <cell r="A75">
            <v>64720</v>
          </cell>
          <cell r="B75" t="str">
            <v>Workshops</v>
          </cell>
          <cell r="C75">
            <v>64720</v>
          </cell>
        </row>
        <row r="76">
          <cell r="A76">
            <v>64721</v>
          </cell>
          <cell r="B76" t="str">
            <v>US Workshops</v>
          </cell>
          <cell r="C76">
            <v>64720</v>
          </cell>
        </row>
        <row r="77">
          <cell r="A77">
            <v>64723</v>
          </cell>
          <cell r="B77" t="str">
            <v>Clinic Visits</v>
          </cell>
          <cell r="C77">
            <v>64720</v>
          </cell>
        </row>
        <row r="78">
          <cell r="A78">
            <v>64724</v>
          </cell>
          <cell r="B78" t="str">
            <v>Preceptorships</v>
          </cell>
          <cell r="C78">
            <v>64720</v>
          </cell>
        </row>
        <row r="79">
          <cell r="A79">
            <v>64725</v>
          </cell>
          <cell r="B79" t="str">
            <v>Regional/Local Tradeshows</v>
          </cell>
          <cell r="C79">
            <v>64800</v>
          </cell>
        </row>
        <row r="80">
          <cell r="A80">
            <v>64726</v>
          </cell>
          <cell r="B80" t="str">
            <v>Regional Workshops</v>
          </cell>
          <cell r="C80">
            <v>64720</v>
          </cell>
        </row>
        <row r="81">
          <cell r="A81">
            <v>64731</v>
          </cell>
          <cell r="B81" t="str">
            <v>Int'l Workshop</v>
          </cell>
          <cell r="C81">
            <v>64720</v>
          </cell>
        </row>
        <row r="82">
          <cell r="A82">
            <v>64733</v>
          </cell>
          <cell r="B82" t="str">
            <v>Int'l Promotional Campaign</v>
          </cell>
          <cell r="C82">
            <v>64760</v>
          </cell>
        </row>
        <row r="83">
          <cell r="A83">
            <v>64735</v>
          </cell>
          <cell r="B83" t="str">
            <v>Direct Mktg France</v>
          </cell>
          <cell r="C83">
            <v>64735</v>
          </cell>
        </row>
        <row r="84">
          <cell r="A84">
            <v>64736</v>
          </cell>
          <cell r="B84" t="str">
            <v>Direct Mktg Germany</v>
          </cell>
          <cell r="C84">
            <v>64735</v>
          </cell>
        </row>
        <row r="85">
          <cell r="A85">
            <v>64737</v>
          </cell>
          <cell r="B85" t="str">
            <v>Direct Mktg UK</v>
          </cell>
          <cell r="C85">
            <v>64735</v>
          </cell>
        </row>
        <row r="86">
          <cell r="A86">
            <v>64738</v>
          </cell>
          <cell r="B86" t="str">
            <v>Direct Mktg Spain</v>
          </cell>
          <cell r="C86">
            <v>64735</v>
          </cell>
        </row>
        <row r="87">
          <cell r="A87">
            <v>64740</v>
          </cell>
          <cell r="B87" t="str">
            <v>Direct Mktg HK/Singapore</v>
          </cell>
          <cell r="C87">
            <v>64735</v>
          </cell>
        </row>
        <row r="88">
          <cell r="A88">
            <v>64741</v>
          </cell>
          <cell r="B88" t="str">
            <v>Direct Mktg Australia</v>
          </cell>
          <cell r="C88">
            <v>64735</v>
          </cell>
        </row>
        <row r="89">
          <cell r="A89">
            <v>64742</v>
          </cell>
          <cell r="B89" t="str">
            <v>Distributor MSP APAC</v>
          </cell>
          <cell r="C89">
            <v>64742</v>
          </cell>
        </row>
        <row r="90">
          <cell r="A90">
            <v>64743</v>
          </cell>
          <cell r="B90" t="str">
            <v>Distributor MSP EMEA</v>
          </cell>
          <cell r="C90">
            <v>64742</v>
          </cell>
        </row>
        <row r="91">
          <cell r="A91">
            <v>64744</v>
          </cell>
          <cell r="B91" t="str">
            <v>Distributor MSP LA</v>
          </cell>
          <cell r="C91">
            <v>64742</v>
          </cell>
        </row>
        <row r="92">
          <cell r="A92">
            <v>64745</v>
          </cell>
          <cell r="B92" t="str">
            <v>Direct Mktg Japan</v>
          </cell>
          <cell r="C92">
            <v>64735</v>
          </cell>
        </row>
        <row r="93">
          <cell r="A93">
            <v>64750</v>
          </cell>
          <cell r="B93" t="str">
            <v>Marketing Campaigns</v>
          </cell>
          <cell r="C93">
            <v>64750</v>
          </cell>
        </row>
        <row r="94">
          <cell r="A94">
            <v>64760</v>
          </cell>
          <cell r="B94" t="str">
            <v>Lead Generation</v>
          </cell>
          <cell r="C94">
            <v>64760</v>
          </cell>
        </row>
        <row r="95">
          <cell r="A95">
            <v>64780</v>
          </cell>
          <cell r="B95" t="str">
            <v>Public Relations Activities</v>
          </cell>
          <cell r="C95">
            <v>64780</v>
          </cell>
        </row>
        <row r="96">
          <cell r="A96">
            <v>64800</v>
          </cell>
          <cell r="B96" t="str">
            <v>Tradeshows</v>
          </cell>
          <cell r="C96">
            <v>64800</v>
          </cell>
        </row>
        <row r="97">
          <cell r="A97">
            <v>64801</v>
          </cell>
          <cell r="B97" t="str">
            <v>US Tradeshow</v>
          </cell>
          <cell r="C97">
            <v>64800</v>
          </cell>
        </row>
        <row r="98">
          <cell r="A98">
            <v>64802</v>
          </cell>
          <cell r="B98" t="str">
            <v>International  Tradeshow</v>
          </cell>
          <cell r="C98">
            <v>64800</v>
          </cell>
        </row>
        <row r="99">
          <cell r="A99">
            <v>64810</v>
          </cell>
          <cell r="B99" t="str">
            <v>Training Matls - Dev and Prod</v>
          </cell>
          <cell r="C99">
            <v>64810</v>
          </cell>
        </row>
        <row r="100">
          <cell r="A100">
            <v>64823</v>
          </cell>
          <cell r="B100" t="str">
            <v>Training Material-Production</v>
          </cell>
          <cell r="C100">
            <v>64823</v>
          </cell>
        </row>
        <row r="101">
          <cell r="A101">
            <v>64830</v>
          </cell>
          <cell r="B101" t="str">
            <v>Honorariums</v>
          </cell>
          <cell r="C101">
            <v>64830</v>
          </cell>
        </row>
        <row r="102">
          <cell r="A102">
            <v>64900</v>
          </cell>
          <cell r="B102" t="str">
            <v>Agency Retainers</v>
          </cell>
          <cell r="C102">
            <v>64900</v>
          </cell>
        </row>
        <row r="103">
          <cell r="A103">
            <v>66120</v>
          </cell>
          <cell r="B103" t="str">
            <v>Legal Fees - Licensing</v>
          </cell>
          <cell r="C103">
            <v>66120</v>
          </cell>
        </row>
        <row r="104">
          <cell r="A104">
            <v>66140</v>
          </cell>
          <cell r="B104" t="str">
            <v>Legal Fees - Trademark</v>
          </cell>
          <cell r="C104">
            <v>66140</v>
          </cell>
        </row>
        <row r="105">
          <cell r="A105">
            <v>66150</v>
          </cell>
          <cell r="B105" t="str">
            <v>Legal Fees - Patents</v>
          </cell>
          <cell r="C105">
            <v>66150</v>
          </cell>
        </row>
        <row r="106">
          <cell r="A106">
            <v>66160</v>
          </cell>
          <cell r="B106" t="str">
            <v>Legal Fees - General Corporate</v>
          </cell>
          <cell r="C106">
            <v>66160</v>
          </cell>
        </row>
        <row r="107">
          <cell r="A107">
            <v>66190</v>
          </cell>
          <cell r="B107" t="str">
            <v>Product Claims</v>
          </cell>
          <cell r="C107">
            <v>66190</v>
          </cell>
        </row>
        <row r="108">
          <cell r="A108">
            <v>66200</v>
          </cell>
          <cell r="B108" t="str">
            <v>Accounting / Audit Fees</v>
          </cell>
          <cell r="C108">
            <v>66200</v>
          </cell>
        </row>
        <row r="109">
          <cell r="A109">
            <v>66220</v>
          </cell>
          <cell r="B109" t="str">
            <v>Bank &amp; Credit Card Fees</v>
          </cell>
          <cell r="C109">
            <v>66220</v>
          </cell>
        </row>
        <row r="110">
          <cell r="A110">
            <v>66250</v>
          </cell>
          <cell r="B110" t="str">
            <v>Bank &amp; Payroll  Charges</v>
          </cell>
          <cell r="C110">
            <v>66250</v>
          </cell>
        </row>
        <row r="111">
          <cell r="A111">
            <v>66500</v>
          </cell>
          <cell r="B111" t="str">
            <v>Board Meeting Fees</v>
          </cell>
          <cell r="C111">
            <v>66500</v>
          </cell>
        </row>
        <row r="112">
          <cell r="A112">
            <v>66600</v>
          </cell>
          <cell r="B112" t="str">
            <v>Expediting Fees + Penalties</v>
          </cell>
          <cell r="C112">
            <v>66600</v>
          </cell>
        </row>
        <row r="113">
          <cell r="A113">
            <v>67100</v>
          </cell>
          <cell r="B113" t="str">
            <v>Dues, Books &amp; Subscriptions</v>
          </cell>
          <cell r="C113">
            <v>67100</v>
          </cell>
        </row>
        <row r="114">
          <cell r="A114">
            <v>67250</v>
          </cell>
          <cell r="B114" t="str">
            <v>Equipment Repairs</v>
          </cell>
          <cell r="C114">
            <v>67250</v>
          </cell>
        </row>
        <row r="115">
          <cell r="A115">
            <v>67300</v>
          </cell>
          <cell r="B115" t="str">
            <v>Shipping &amp; Postage</v>
          </cell>
          <cell r="C115">
            <v>67300</v>
          </cell>
        </row>
        <row r="116">
          <cell r="A116">
            <v>67310</v>
          </cell>
          <cell r="B116" t="str">
            <v>Shipping &amp; Packing Material</v>
          </cell>
          <cell r="C116">
            <v>67310</v>
          </cell>
        </row>
        <row r="117">
          <cell r="A117">
            <v>67330</v>
          </cell>
          <cell r="B117" t="str">
            <v>Supplies - Expense Materials</v>
          </cell>
          <cell r="C117">
            <v>67330</v>
          </cell>
        </row>
        <row r="118">
          <cell r="A118">
            <v>67335</v>
          </cell>
          <cell r="B118" t="str">
            <v>Set up charges - materials</v>
          </cell>
          <cell r="C118">
            <v>67335</v>
          </cell>
        </row>
        <row r="119">
          <cell r="A119">
            <v>67338</v>
          </cell>
          <cell r="B119" t="str">
            <v>Sterilization Expense</v>
          </cell>
          <cell r="C119">
            <v>67338</v>
          </cell>
        </row>
        <row r="120">
          <cell r="A120">
            <v>67340</v>
          </cell>
          <cell r="B120" t="str">
            <v>Supplies - General</v>
          </cell>
          <cell r="C120">
            <v>67340</v>
          </cell>
        </row>
        <row r="121">
          <cell r="A121">
            <v>67350</v>
          </cell>
          <cell r="B121" t="str">
            <v>Supplies - Office</v>
          </cell>
          <cell r="C121">
            <v>67350</v>
          </cell>
        </row>
        <row r="122">
          <cell r="A122">
            <v>67360</v>
          </cell>
          <cell r="B122" t="str">
            <v>Supplies - Computer</v>
          </cell>
          <cell r="C122">
            <v>67360</v>
          </cell>
        </row>
        <row r="123">
          <cell r="A123">
            <v>67380</v>
          </cell>
          <cell r="B123" t="str">
            <v>Supplies - Clinical</v>
          </cell>
          <cell r="C123">
            <v>67380</v>
          </cell>
        </row>
        <row r="124">
          <cell r="A124">
            <v>67400</v>
          </cell>
          <cell r="B124" t="str">
            <v>Printing &amp; Copies</v>
          </cell>
          <cell r="C124">
            <v>67400</v>
          </cell>
        </row>
        <row r="125">
          <cell r="A125">
            <v>67450</v>
          </cell>
          <cell r="B125" t="str">
            <v>Rent- Equipment</v>
          </cell>
          <cell r="C125">
            <v>67450</v>
          </cell>
        </row>
        <row r="126">
          <cell r="A126">
            <v>67500</v>
          </cell>
          <cell r="B126" t="str">
            <v>Donations - Gifts</v>
          </cell>
          <cell r="C126">
            <v>67500</v>
          </cell>
        </row>
        <row r="127">
          <cell r="A127">
            <v>67900</v>
          </cell>
          <cell r="B127" t="str">
            <v>Other</v>
          </cell>
          <cell r="C127">
            <v>67340</v>
          </cell>
        </row>
        <row r="128">
          <cell r="A128">
            <v>68100</v>
          </cell>
          <cell r="B128" t="str">
            <v>Telephone &amp; Internet</v>
          </cell>
          <cell r="C128">
            <v>68100</v>
          </cell>
        </row>
        <row r="129">
          <cell r="A129">
            <v>68200</v>
          </cell>
          <cell r="B129" t="str">
            <v>Employee Activ. &amp; Mtgs.</v>
          </cell>
          <cell r="C129">
            <v>68200</v>
          </cell>
        </row>
        <row r="130">
          <cell r="A130">
            <v>68300</v>
          </cell>
          <cell r="B130" t="str">
            <v>Utilities &amp; Common Area Chgs</v>
          </cell>
          <cell r="C130">
            <v>68300</v>
          </cell>
        </row>
        <row r="131">
          <cell r="A131">
            <v>68340</v>
          </cell>
          <cell r="B131" t="str">
            <v>Facility Safety Charges</v>
          </cell>
          <cell r="C131">
            <v>68340</v>
          </cell>
        </row>
        <row r="132">
          <cell r="A132">
            <v>68350</v>
          </cell>
          <cell r="B132" t="str">
            <v>General Facility Charges</v>
          </cell>
          <cell r="C132">
            <v>68350</v>
          </cell>
        </row>
        <row r="133">
          <cell r="A133">
            <v>68400</v>
          </cell>
          <cell r="B133" t="str">
            <v>Janitorial Charges</v>
          </cell>
          <cell r="C133">
            <v>68400</v>
          </cell>
        </row>
        <row r="134">
          <cell r="A134">
            <v>68500</v>
          </cell>
          <cell r="B134" t="str">
            <v>Rent- Facilities</v>
          </cell>
          <cell r="C134">
            <v>68500</v>
          </cell>
        </row>
        <row r="135">
          <cell r="A135">
            <v>68510</v>
          </cell>
          <cell r="B135" t="str">
            <v>Business Licenses &amp; Permits</v>
          </cell>
          <cell r="C135">
            <v>68510</v>
          </cell>
        </row>
        <row r="136">
          <cell r="A136">
            <v>68520</v>
          </cell>
          <cell r="B136" t="str">
            <v>Sales Tax Filing Discounts</v>
          </cell>
          <cell r="C136">
            <v>68520</v>
          </cell>
        </row>
        <row r="137">
          <cell r="A137">
            <v>68530</v>
          </cell>
          <cell r="B137" t="str">
            <v>Bad Debt Expense</v>
          </cell>
          <cell r="C137">
            <v>68530</v>
          </cell>
        </row>
        <row r="138">
          <cell r="A138">
            <v>68600</v>
          </cell>
          <cell r="B138" t="str">
            <v>Insurance - Business</v>
          </cell>
          <cell r="C138">
            <v>68600</v>
          </cell>
        </row>
        <row r="139">
          <cell r="A139">
            <v>68700</v>
          </cell>
          <cell r="B139" t="str">
            <v>Franchise/Excise/Property Taxes</v>
          </cell>
          <cell r="C139">
            <v>68700</v>
          </cell>
        </row>
        <row r="140">
          <cell r="A140">
            <v>68710</v>
          </cell>
          <cell r="B140" t="str">
            <v>MDET Expense</v>
          </cell>
          <cell r="C140">
            <v>68999</v>
          </cell>
        </row>
        <row r="141">
          <cell r="A141">
            <v>68800</v>
          </cell>
          <cell r="B141" t="str">
            <v>Depreciation &amp; Amortization</v>
          </cell>
          <cell r="C141">
            <v>68800</v>
          </cell>
        </row>
        <row r="142">
          <cell r="A142">
            <v>68890</v>
          </cell>
          <cell r="B142" t="str">
            <v>Allocation - Inventory</v>
          </cell>
          <cell r="C142">
            <v>68890</v>
          </cell>
        </row>
        <row r="143">
          <cell r="A143">
            <v>68900</v>
          </cell>
          <cell r="B143" t="str">
            <v>Facility Allocation</v>
          </cell>
          <cell r="C143">
            <v>68900</v>
          </cell>
        </row>
        <row r="144">
          <cell r="A144">
            <v>68910</v>
          </cell>
          <cell r="B144" t="str">
            <v>Allocated Bonus</v>
          </cell>
          <cell r="C144">
            <v>68910</v>
          </cell>
        </row>
        <row r="145">
          <cell r="A145">
            <v>68920</v>
          </cell>
          <cell r="B145" t="str">
            <v>Allocated Headcount Expense</v>
          </cell>
          <cell r="C145">
            <v>68920</v>
          </cell>
        </row>
        <row r="146">
          <cell r="A146">
            <v>68930</v>
          </cell>
          <cell r="B146" t="str">
            <v>Allocated IT</v>
          </cell>
          <cell r="C146">
            <v>68930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07 System Detail HH(not used"/>
      <sheetName val="01-31 Final"/>
      <sheetName val="Jan'07 System DJM"/>
      <sheetName val="Jan'07 System assembly extract"/>
      <sheetName val="Jan07 Upgrd Detail HH"/>
      <sheetName val="Jan07 Tip Detail HH"/>
      <sheetName val="Regions"/>
      <sheetName val="Parts Master-Rev Cost C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I4" t="str">
            <v>1.7 - carry devices such as carts and cases</v>
          </cell>
        </row>
        <row r="5">
          <cell r="I5" t="str">
            <v>1.7 and 1.5(a)(i) - credit or allowances</v>
          </cell>
        </row>
        <row r="6">
          <cell r="I6" t="str">
            <v>1.7 - Disposables / Oth License</v>
          </cell>
        </row>
        <row r="7">
          <cell r="I7" t="str">
            <v>1.5 (a)(ii) - trade discounts</v>
          </cell>
        </row>
        <row r="8">
          <cell r="I8" t="str">
            <v>1.5 (a)(ii) - rebates</v>
          </cell>
        </row>
        <row r="9">
          <cell r="I9" t="str">
            <v>1.5 (a)(iii &amp; iv) - outbound transportation &amp; sales tax</v>
          </cell>
        </row>
        <row r="10">
          <cell r="I10" t="str">
            <v>Promo material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hem"/>
      <sheetName val="Guardian"/>
      <sheetName val="Principal"/>
      <sheetName val="Kaiser"/>
      <sheetName val="Employee"/>
      <sheetName val="EE List"/>
      <sheetName val="Dept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Name</v>
          </cell>
          <cell r="B1" t="str">
            <v>Department</v>
          </cell>
        </row>
        <row r="2">
          <cell r="A2" t="str">
            <v>Groden,Mark</v>
          </cell>
          <cell r="B2" t="str">
            <v>Admin &amp; External Affairs</v>
          </cell>
        </row>
        <row r="3">
          <cell r="A3" t="str">
            <v>Wilcox,Mishelle</v>
          </cell>
          <cell r="B3" t="str">
            <v>Admin &amp; External Affairs</v>
          </cell>
        </row>
        <row r="4">
          <cell r="A4" t="str">
            <v>Wang,Ray</v>
          </cell>
          <cell r="B4" t="str">
            <v>Admin &amp; External Affairs</v>
          </cell>
        </row>
        <row r="5">
          <cell r="A5" t="str">
            <v>Rey,Gonzalo</v>
          </cell>
          <cell r="B5" t="str">
            <v>Engineering</v>
          </cell>
        </row>
        <row r="6">
          <cell r="A6" t="str">
            <v>Smith,Christopher</v>
          </cell>
          <cell r="B6" t="str">
            <v>Engineering</v>
          </cell>
        </row>
        <row r="7">
          <cell r="A7" t="str">
            <v>Coonrad,Jordan</v>
          </cell>
          <cell r="B7" t="str">
            <v>Engineering</v>
          </cell>
        </row>
        <row r="8">
          <cell r="A8" t="str">
            <v>Carter,Lance</v>
          </cell>
          <cell r="B8" t="str">
            <v>Engineering</v>
          </cell>
        </row>
        <row r="9">
          <cell r="A9" t="str">
            <v>Wang,Stephen</v>
          </cell>
          <cell r="B9" t="str">
            <v>Engineering</v>
          </cell>
        </row>
        <row r="10">
          <cell r="A10" t="str">
            <v>Li,Bingxi</v>
          </cell>
          <cell r="B10" t="str">
            <v>Engineering</v>
          </cell>
        </row>
        <row r="11">
          <cell r="A11" t="str">
            <v>Alvi,Muneeb</v>
          </cell>
          <cell r="B11" t="str">
            <v>Engineering</v>
          </cell>
        </row>
        <row r="12">
          <cell r="A12" t="str">
            <v>Li,Leihong</v>
          </cell>
          <cell r="B12" t="str">
            <v>Engineering</v>
          </cell>
        </row>
        <row r="13">
          <cell r="A13" t="str">
            <v>Dionne,Gilberto</v>
          </cell>
          <cell r="B13" t="str">
            <v>Engineering</v>
          </cell>
        </row>
        <row r="14">
          <cell r="A14" t="str">
            <v>Pan,Henry</v>
          </cell>
          <cell r="B14" t="str">
            <v>Engineering</v>
          </cell>
        </row>
        <row r="15">
          <cell r="A15" t="str">
            <v>Salazar,Anthony</v>
          </cell>
          <cell r="B15" t="str">
            <v>Engineering</v>
          </cell>
        </row>
        <row r="16">
          <cell r="A16" t="str">
            <v>Young,Ian</v>
          </cell>
          <cell r="B16" t="str">
            <v>Engineering</v>
          </cell>
        </row>
        <row r="17">
          <cell r="A17" t="str">
            <v>Richardson,Devon</v>
          </cell>
          <cell r="B17" t="str">
            <v>Engineering</v>
          </cell>
        </row>
        <row r="18">
          <cell r="A18" t="str">
            <v>Hicks,Christina</v>
          </cell>
          <cell r="B18" t="str">
            <v>Engineering</v>
          </cell>
        </row>
        <row r="19">
          <cell r="A19" t="str">
            <v>Cole,Chris</v>
          </cell>
          <cell r="B19" t="str">
            <v>Engineering</v>
          </cell>
        </row>
        <row r="20">
          <cell r="A20" t="str">
            <v>Smith,Haylee</v>
          </cell>
          <cell r="B20" t="str">
            <v>Operations &amp; Facilities</v>
          </cell>
        </row>
        <row r="21">
          <cell r="A21" t="str">
            <v>Rosal,Carlos</v>
          </cell>
          <cell r="B21" t="str">
            <v>Operations &amp; Facilities</v>
          </cell>
        </row>
        <row r="22">
          <cell r="A22" t="str">
            <v>Morisie,Deb</v>
          </cell>
          <cell r="B22" t="str">
            <v>Operations &amp; Facilities</v>
          </cell>
        </row>
        <row r="23">
          <cell r="A23" t="str">
            <v>Cooper,Martin</v>
          </cell>
          <cell r="B23" t="str">
            <v>Operations &amp; Facilities</v>
          </cell>
        </row>
        <row r="24">
          <cell r="A24" t="str">
            <v>Brussolo,Adrian</v>
          </cell>
          <cell r="B24" t="str">
            <v>Operations &amp; Facilities</v>
          </cell>
        </row>
        <row r="25">
          <cell r="A25" t="str">
            <v>Klein,Ben</v>
          </cell>
          <cell r="B25" t="str">
            <v>Legal &amp; Policy</v>
          </cell>
        </row>
        <row r="26">
          <cell r="A26" t="str">
            <v>Whalen,Lisa</v>
          </cell>
          <cell r="B26" t="str">
            <v>Operations &amp; Facilities</v>
          </cell>
        </row>
        <row r="27">
          <cell r="A27" t="str">
            <v>Muse,Bob</v>
          </cell>
          <cell r="B27" t="str">
            <v>Operations &amp; Facilities</v>
          </cell>
        </row>
        <row r="28">
          <cell r="A28" t="str">
            <v>Maillet,Guillaume</v>
          </cell>
          <cell r="B28" t="str">
            <v>Operations &amp; Facilities</v>
          </cell>
        </row>
        <row r="29">
          <cell r="A29" t="str">
            <v>De Leon,Janelle</v>
          </cell>
          <cell r="B29" t="str">
            <v>Operations &amp; Facilities</v>
          </cell>
        </row>
        <row r="30">
          <cell r="A30" t="str">
            <v>Mansourian,Parham</v>
          </cell>
          <cell r="B30" t="str">
            <v>Admin &amp; External Affairs</v>
          </cell>
        </row>
        <row r="31">
          <cell r="A31" t="str">
            <v>Jonathan,Goldblatt</v>
          </cell>
          <cell r="B31" t="str">
            <v>Engineering</v>
          </cell>
        </row>
        <row r="32">
          <cell r="A32" t="str">
            <v>Khimji,Hussein</v>
          </cell>
          <cell r="B32" t="str">
            <v>Engineering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00"/>
    </sheetNames>
    <sheetDataSet>
      <sheetData sheetId="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Summary"/>
      <sheetName val="D&amp;0"/>
      <sheetName val="Options"/>
      <sheetName val="Common"/>
      <sheetName val="Series A"/>
      <sheetName val="Series B"/>
      <sheetName val="Series C"/>
      <sheetName val="Series D"/>
      <sheetName val="Warrants"/>
      <sheetName val="Promissory Notes"/>
      <sheetName val="Attachment A"/>
      <sheetName val="Addresses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BR_EXP template(Orig)"/>
    </sheetNames>
    <sheetDataSet>
      <sheetData sheetId="0" refreshError="1">
        <row r="8">
          <cell r="E8" t="str">
            <v>FY97</v>
          </cell>
          <cell r="F8" t="str">
            <v>FY97</v>
          </cell>
          <cell r="G8" t="str">
            <v>FY97</v>
          </cell>
          <cell r="H8" t="str">
            <v>FY98</v>
          </cell>
          <cell r="I8" t="str">
            <v>FY98</v>
          </cell>
          <cell r="J8" t="str">
            <v>FY98</v>
          </cell>
          <cell r="K8" t="str">
            <v>FY98</v>
          </cell>
          <cell r="L8" t="str">
            <v>FY98</v>
          </cell>
          <cell r="M8" t="str">
            <v>FY98</v>
          </cell>
          <cell r="N8" t="str">
            <v>FY98</v>
          </cell>
          <cell r="O8" t="str">
            <v>FY98</v>
          </cell>
          <cell r="P8" t="str">
            <v>FY98</v>
          </cell>
          <cell r="Q8" t="str">
            <v>FY98</v>
          </cell>
          <cell r="R8" t="str">
            <v>FY98</v>
          </cell>
          <cell r="S8" t="str">
            <v>FY98</v>
          </cell>
          <cell r="T8" t="str">
            <v>FY98</v>
          </cell>
        </row>
        <row r="9">
          <cell r="A9" t="str">
            <v>Dept</v>
          </cell>
          <cell r="B9" t="str">
            <v>Cross Charge</v>
          </cell>
          <cell r="C9" t="str">
            <v>Account</v>
          </cell>
          <cell r="D9" t="str">
            <v>ACCT TITLE</v>
          </cell>
          <cell r="E9" t="str">
            <v>Jul</v>
          </cell>
          <cell r="F9" t="str">
            <v>Aug</v>
          </cell>
          <cell r="G9" t="str">
            <v>Sep</v>
          </cell>
          <cell r="H9" t="str">
            <v>Oct</v>
          </cell>
          <cell r="I9" t="str">
            <v>Nov</v>
          </cell>
          <cell r="J9" t="str">
            <v>Dec</v>
          </cell>
          <cell r="K9" t="str">
            <v>Jan</v>
          </cell>
          <cell r="L9" t="str">
            <v>Feb</v>
          </cell>
          <cell r="M9" t="str">
            <v>Mar</v>
          </cell>
          <cell r="N9" t="str">
            <v>Apr</v>
          </cell>
          <cell r="O9" t="str">
            <v>May</v>
          </cell>
          <cell r="P9" t="str">
            <v>Jun</v>
          </cell>
          <cell r="Q9" t="str">
            <v>Jul</v>
          </cell>
          <cell r="R9" t="str">
            <v>Aug</v>
          </cell>
          <cell r="S9" t="str">
            <v>Sep</v>
          </cell>
          <cell r="T9" t="str">
            <v>Total</v>
          </cell>
        </row>
        <row r="10">
          <cell r="A10">
            <v>3501</v>
          </cell>
          <cell r="C10">
            <v>51511</v>
          </cell>
          <cell r="D10" t="str">
            <v>STOCK OPTION COMPENSATION (HR ONLY)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>
            <v>3501</v>
          </cell>
          <cell r="C11">
            <v>51512</v>
          </cell>
          <cell r="D11" t="str">
            <v>EXPAT ALLOWANCE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A12">
            <v>3501</v>
          </cell>
          <cell r="C12">
            <v>51513</v>
          </cell>
          <cell r="D12" t="str">
            <v>EMPLOYEE INCENTIVES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A13">
            <v>3501</v>
          </cell>
          <cell r="C13">
            <v>51514</v>
          </cell>
          <cell r="D13" t="str">
            <v>EMPLOYEE BENEFITS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3501</v>
          </cell>
          <cell r="C14">
            <v>51516</v>
          </cell>
          <cell r="D14" t="str">
            <v>EMPLOYEE MEALS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A15">
            <v>3501</v>
          </cell>
          <cell r="C15">
            <v>51517</v>
          </cell>
          <cell r="D15" t="str">
            <v>EMPLOYEE RELOCATION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A16">
            <v>3501</v>
          </cell>
          <cell r="B16" t="str">
            <v/>
          </cell>
          <cell r="C16">
            <v>51518</v>
          </cell>
          <cell r="D16" t="str">
            <v>OUTSIDE TRAINING &amp; CONFERENCES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>
            <v>3501</v>
          </cell>
          <cell r="B17" t="str">
            <v/>
          </cell>
          <cell r="C17">
            <v>51519</v>
          </cell>
          <cell r="D17" t="str">
            <v>PUBLICATIONS/SUBSCRIPTION'S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3501</v>
          </cell>
          <cell r="C18">
            <v>51520</v>
          </cell>
          <cell r="D18" t="str">
            <v>CORPORATE MEMBERSHIP/DUES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3501</v>
          </cell>
          <cell r="C19">
            <v>51521</v>
          </cell>
          <cell r="D19" t="str">
            <v xml:space="preserve">RECRUITING 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A20">
            <v>3501</v>
          </cell>
          <cell r="C20">
            <v>51523</v>
          </cell>
          <cell r="D20" t="str">
            <v>ADVERTISING FOR RECRUITING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3501</v>
          </cell>
          <cell r="C21">
            <v>51525</v>
          </cell>
          <cell r="D21" t="str">
            <v>COMPUTER LOAN SUBSIDY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3501</v>
          </cell>
          <cell r="B22" t="str">
            <v/>
          </cell>
          <cell r="C22">
            <v>51526</v>
          </cell>
          <cell r="D22" t="str">
            <v xml:space="preserve">QC INTERNAL TRAINING 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</row>
        <row r="23">
          <cell r="A23">
            <v>3501</v>
          </cell>
          <cell r="B23" t="str">
            <v/>
          </cell>
          <cell r="C23">
            <v>51527</v>
          </cell>
          <cell r="D23" t="str">
            <v>EDUCATION REIMBURSEMENT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B24" t="str">
            <v/>
          </cell>
          <cell r="D24" t="str">
            <v>SUBTOTAL - EMP. RELATED COSTS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A25">
            <v>3501</v>
          </cell>
          <cell r="C25">
            <v>52101</v>
          </cell>
          <cell r="D25" t="str">
            <v>OFFICE SUPPLIES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A26">
            <v>3501</v>
          </cell>
          <cell r="C26">
            <v>52201</v>
          </cell>
          <cell r="D26" t="str">
            <v>REPRO MAINTENANCE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A27">
            <v>3501</v>
          </cell>
          <cell r="C27">
            <v>52104</v>
          </cell>
          <cell r="D27" t="str">
            <v>DURABLE OFFICE EQUIPMENT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A28">
            <v>3501</v>
          </cell>
          <cell r="C28">
            <v>52411</v>
          </cell>
          <cell r="D28" t="str">
            <v>NON CAPITAL EQUIPMENT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3501</v>
          </cell>
          <cell r="B29" t="str">
            <v/>
          </cell>
          <cell r="C29">
            <v>52106</v>
          </cell>
          <cell r="D29" t="str">
            <v xml:space="preserve">OPERATING/ENG SUPPLIES 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3501</v>
          </cell>
          <cell r="C30">
            <v>52202</v>
          </cell>
          <cell r="D30" t="str">
            <v>BUILDING SERVICES &amp; MAINT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3501</v>
          </cell>
          <cell r="C31">
            <v>52203</v>
          </cell>
          <cell r="D31" t="str">
            <v>OUTSIDE SERVICES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3501</v>
          </cell>
          <cell r="C32">
            <v>52205</v>
          </cell>
          <cell r="D32" t="str">
            <v>MAINT-COMPANY VEHICLE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B33" t="str">
            <v/>
          </cell>
          <cell r="D33" t="str">
            <v>SUBTOTAL - SUPPLIES &amp; SERVICES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A34">
            <v>3501</v>
          </cell>
          <cell r="C34">
            <v>52311</v>
          </cell>
          <cell r="D34" t="str">
            <v>OVERNIGHT SHIPPING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A35">
            <v>3501</v>
          </cell>
          <cell r="C35">
            <v>52312</v>
          </cell>
          <cell r="D35" t="str">
            <v xml:space="preserve">POSTAGE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A36">
            <v>3501</v>
          </cell>
          <cell r="C36">
            <v>52313</v>
          </cell>
          <cell r="D36" t="str">
            <v>SHIPPING SUPPLIES &amp; PACKING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A37">
            <v>3501</v>
          </cell>
          <cell r="C37">
            <v>52314</v>
          </cell>
          <cell r="D37" t="str">
            <v>FREIGHT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D38" t="str">
            <v>SUBTOTAL - SHIPPING COSTS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A39">
            <v>3501</v>
          </cell>
          <cell r="C39">
            <v>52414</v>
          </cell>
          <cell r="D39" t="str">
            <v>EQUIPMENT REPAIR AND CALIBRATION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A40">
            <v>3501</v>
          </cell>
          <cell r="C40">
            <v>52415</v>
          </cell>
          <cell r="D40" t="str">
            <v>EQUIPMENT RENTAL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A41">
            <v>3501</v>
          </cell>
          <cell r="C41">
            <v>52416</v>
          </cell>
          <cell r="D41" t="str">
            <v>SMALL TOOLS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D42" t="str">
            <v>SUBTOTAL - MACH. &amp; EQUIP. EXPENSE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A43">
            <v>3501</v>
          </cell>
          <cell r="B43" t="str">
            <v/>
          </cell>
          <cell r="C43">
            <v>52515</v>
          </cell>
          <cell r="D43" t="str">
            <v>COMPUTER SUPPLIES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A44">
            <v>3501</v>
          </cell>
          <cell r="B44" t="str">
            <v/>
          </cell>
          <cell r="C44">
            <v>52513</v>
          </cell>
          <cell r="D44" t="str">
            <v>SOFTWARE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A45">
            <v>3501</v>
          </cell>
          <cell r="B45" t="str">
            <v/>
          </cell>
          <cell r="C45">
            <v>52511</v>
          </cell>
          <cell r="D45" t="str">
            <v>COMPUTER EQUIP. NON-CAPITAL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A46">
            <v>3501</v>
          </cell>
          <cell r="B46" t="str">
            <v/>
          </cell>
          <cell r="C46">
            <v>52514</v>
          </cell>
          <cell r="D46" t="str">
            <v>COMPUTER REPAIR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A47">
            <v>3501</v>
          </cell>
          <cell r="B47" t="str">
            <v/>
          </cell>
          <cell r="C47">
            <v>52512</v>
          </cell>
          <cell r="D47" t="str">
            <v>COMPUTER MAINTENANCE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B48" t="str">
            <v/>
          </cell>
          <cell r="D48" t="str">
            <v>SUBTOTAL - COMPUTER RELATED EXPENSE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A49">
            <v>3501</v>
          </cell>
          <cell r="B49" t="str">
            <v/>
          </cell>
          <cell r="C49">
            <v>54115</v>
          </cell>
          <cell r="D49" t="str">
            <v>CORPORATE TRAVEL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B50" t="str">
            <v/>
          </cell>
          <cell r="D50" t="str">
            <v>SUBTOTAL - GENERAL CORPORATE TRAVEL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A51">
            <v>3501</v>
          </cell>
          <cell r="C51">
            <v>54209</v>
          </cell>
          <cell r="D51" t="str">
            <v>MARKET DEVELOPMENT FUNDS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A52">
            <v>3501</v>
          </cell>
          <cell r="C52">
            <v>54210</v>
          </cell>
          <cell r="D52" t="str">
            <v>CO-OP ADVERTISING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A53">
            <v>3501</v>
          </cell>
          <cell r="C53">
            <v>54213</v>
          </cell>
          <cell r="D53" t="str">
            <v>SELLING/MARKETING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A54">
            <v>3501</v>
          </cell>
          <cell r="C54">
            <v>54214</v>
          </cell>
          <cell r="D54" t="str">
            <v>AGENT COMMISSION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A55">
            <v>3501</v>
          </cell>
          <cell r="C55">
            <v>54215</v>
          </cell>
          <cell r="D55" t="str">
            <v>SAMPLE PRODUCTS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A56">
            <v>3501</v>
          </cell>
          <cell r="B56" t="str">
            <v/>
          </cell>
          <cell r="C56">
            <v>54216</v>
          </cell>
          <cell r="D56" t="str">
            <v>JMD CONTRA EXPENSE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A57">
            <v>3501</v>
          </cell>
          <cell r="C57">
            <v>54311</v>
          </cell>
          <cell r="D57" t="str">
            <v>ADVERTISING PLACEMENT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A58">
            <v>3501</v>
          </cell>
          <cell r="C58">
            <v>54312</v>
          </cell>
          <cell r="D58" t="str">
            <v>MKT'G PROD/PRINTING AND MEDIA DESIGN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A59">
            <v>3501</v>
          </cell>
          <cell r="C59">
            <v>54313</v>
          </cell>
          <cell r="D59" t="str">
            <v>TRADE SHOW EXPENSES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</row>
        <row r="60">
          <cell r="D60" t="str">
            <v>SUBTOTAL - SALES/MARKETING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A61">
            <v>3501</v>
          </cell>
          <cell r="C61">
            <v>56101</v>
          </cell>
          <cell r="D61" t="str">
            <v>RENT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A62">
            <v>3501</v>
          </cell>
          <cell r="C62">
            <v>56151</v>
          </cell>
          <cell r="D62" t="str">
            <v>FACILITY RELOCATION COSTS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A63">
            <v>3501</v>
          </cell>
          <cell r="C63">
            <v>56201</v>
          </cell>
          <cell r="D63" t="str">
            <v>UTILITIES (POWER &amp; WATER)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A64">
            <v>3501</v>
          </cell>
          <cell r="B64" t="str">
            <v/>
          </cell>
          <cell r="C64">
            <v>56301</v>
          </cell>
          <cell r="D64" t="str">
            <v>TELEPHONE &amp; RELATED COMM.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A65">
            <v>3501</v>
          </cell>
          <cell r="C65">
            <v>56401</v>
          </cell>
          <cell r="D65" t="str">
            <v>BUSINESS INSURANCE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D66" t="str">
            <v>SUBTOTAL - OCCUPANCY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</row>
        <row r="67">
          <cell r="A67">
            <v>3501</v>
          </cell>
          <cell r="C67">
            <v>58101</v>
          </cell>
          <cell r="D67" t="str">
            <v>PROPERTY TAX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A68">
            <v>3501</v>
          </cell>
          <cell r="C68">
            <v>58103</v>
          </cell>
          <cell r="D68" t="str">
            <v>LICENSES, PERMITS, FEES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A69">
            <v>3501</v>
          </cell>
          <cell r="C69">
            <v>58104</v>
          </cell>
          <cell r="D69" t="str">
            <v>SALES &amp; USE TAX PAID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D70" t="str">
            <v>SUBTOTAL - TAXES &amp; LICENSES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A71">
            <v>3501</v>
          </cell>
          <cell r="C71">
            <v>58311</v>
          </cell>
          <cell r="D71" t="str">
            <v>PUBLIC ACCOUNTING FIRM FEES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A72">
            <v>3501</v>
          </cell>
          <cell r="C72">
            <v>58313</v>
          </cell>
          <cell r="D72" t="str">
            <v>PATENTS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A73">
            <v>3501</v>
          </cell>
          <cell r="C73">
            <v>58314</v>
          </cell>
          <cell r="D73" t="str">
            <v>GENERAL LEGAL EXPENSES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D74" t="str">
            <v>SUBTOTAL - PROFESSIONAL FEES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A75">
            <v>3501</v>
          </cell>
          <cell r="C75">
            <v>58221</v>
          </cell>
          <cell r="D75" t="str">
            <v>PAYMENT DISCOUNTS TAKEN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A76">
            <v>3501</v>
          </cell>
          <cell r="C76">
            <v>58211</v>
          </cell>
          <cell r="D76" t="str">
            <v>TEAM PERFORMANCE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A77">
            <v>3501</v>
          </cell>
          <cell r="C77">
            <v>58711</v>
          </cell>
          <cell r="D77" t="str">
            <v>PUBLIC COMPANY EXPENSE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</row>
        <row r="78">
          <cell r="A78">
            <v>3501</v>
          </cell>
          <cell r="B78" t="str">
            <v/>
          </cell>
          <cell r="C78">
            <v>58350</v>
          </cell>
          <cell r="D78" t="str">
            <v>CONSULTANTS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</row>
        <row r="79">
          <cell r="A79">
            <v>3501</v>
          </cell>
          <cell r="C79">
            <v>58712</v>
          </cell>
          <cell r="D79" t="str">
            <v>D &amp; O INSURANCE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A80">
            <v>3501</v>
          </cell>
          <cell r="C80">
            <v>58903</v>
          </cell>
          <cell r="D80" t="str">
            <v>DONATIONS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A81">
            <v>3501</v>
          </cell>
          <cell r="C81">
            <v>58905</v>
          </cell>
          <cell r="D81" t="str">
            <v>KEY MAN INSURANCE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A82">
            <v>3501</v>
          </cell>
          <cell r="C82">
            <v>50172</v>
          </cell>
          <cell r="D82" t="str">
            <v>OMNI OVERHEAD TRANSFER TO R&amp;D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A83">
            <v>3501</v>
          </cell>
          <cell r="C83">
            <v>50171</v>
          </cell>
          <cell r="D83" t="str">
            <v>OMNI CREDIT OVERHEAD TO COS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A84">
            <v>3501</v>
          </cell>
          <cell r="C84">
            <v>58921</v>
          </cell>
          <cell r="D84" t="str">
            <v>BAD DEBT EXPENSE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A85">
            <v>3501</v>
          </cell>
          <cell r="C85">
            <v>58930</v>
          </cell>
          <cell r="D85" t="str">
            <v>RESERVE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B86" t="str">
            <v/>
          </cell>
          <cell r="D86" t="str">
            <v>SUBTOTAL - OTHER EXPENSES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B87" t="str">
            <v/>
          </cell>
          <cell r="D87" t="str">
            <v>DEPRECIATION/AMORT SUBTOTAL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9">
          <cell r="A89">
            <v>3501</v>
          </cell>
          <cell r="C89" t="str">
            <v>A0111</v>
          </cell>
          <cell r="D89" t="str">
            <v>FULL TIME HEADCOUNT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A90">
            <v>3501</v>
          </cell>
          <cell r="C90" t="str">
            <v>A0112</v>
          </cell>
          <cell r="D90" t="str">
            <v>TEMP/CONSULTANT HEADCOUNT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D91" t="str">
            <v>TOTAL HEADCOUNT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A92">
            <v>3501</v>
          </cell>
          <cell r="C92">
            <v>51112</v>
          </cell>
          <cell r="D92" t="str">
            <v>DIRECT LABOR - EMPLOYEE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A93">
            <v>3501</v>
          </cell>
          <cell r="C93">
            <v>51132</v>
          </cell>
          <cell r="D93" t="str">
            <v>DIRECT LABOR - TEMPORARY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D94" t="str">
            <v>TOTAL DIRECT LABOR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A95">
            <v>3501</v>
          </cell>
          <cell r="C95">
            <v>51111</v>
          </cell>
          <cell r="D95" t="str">
            <v>OVERHEAD LABOR - FULL TIME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A96">
            <v>3501</v>
          </cell>
          <cell r="C96">
            <v>51113</v>
          </cell>
          <cell r="D96" t="str">
            <v>BEREAVEMENT LEAVE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A97">
            <v>3501</v>
          </cell>
          <cell r="C97">
            <v>51114</v>
          </cell>
          <cell r="D97" t="str">
            <v>JURY DUTY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A98">
            <v>3501</v>
          </cell>
          <cell r="C98">
            <v>51115</v>
          </cell>
          <cell r="D98" t="str">
            <v>SEVERANCE PAY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A99">
            <v>3501</v>
          </cell>
          <cell r="C99">
            <v>51116</v>
          </cell>
          <cell r="D99" t="str">
            <v>FULL TIME EMP. OVERTIME (INCL. 51117)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A100">
            <v>3501</v>
          </cell>
          <cell r="C100">
            <v>51131</v>
          </cell>
          <cell r="D100" t="str">
            <v>TEMP/CONTRACT OVERHEAD LABOR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A101">
            <v>3501</v>
          </cell>
          <cell r="C101">
            <v>51136</v>
          </cell>
          <cell r="D101" t="str">
            <v>TEMP/CONTRACT OVERTIME (INCL 51137)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A102">
            <v>3501</v>
          </cell>
          <cell r="C102">
            <v>51137</v>
          </cell>
          <cell r="D102" t="str">
            <v>CONTRACT D/T PREMIUM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A103">
            <v>3501</v>
          </cell>
          <cell r="B103">
            <v>0</v>
          </cell>
          <cell r="C103">
            <v>51139</v>
          </cell>
          <cell r="D103" t="str">
            <v>CONT. LBR CROSS-OUT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A104">
            <v>3501</v>
          </cell>
          <cell r="B104">
            <v>0</v>
          </cell>
          <cell r="C104">
            <v>51139</v>
          </cell>
          <cell r="D104" t="str">
            <v>CONT. LBR CROSS-OUT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A105">
            <v>3501</v>
          </cell>
          <cell r="B105">
            <v>0</v>
          </cell>
          <cell r="C105">
            <v>51139</v>
          </cell>
          <cell r="D105" t="str">
            <v>CONT. LBR CROSS-OUT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A106">
            <v>3501</v>
          </cell>
          <cell r="B106">
            <v>0</v>
          </cell>
          <cell r="C106">
            <v>51139</v>
          </cell>
          <cell r="D106" t="str">
            <v>CONT. LBR CROSS-OUT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A107">
            <v>3501</v>
          </cell>
          <cell r="B107">
            <v>0</v>
          </cell>
          <cell r="C107">
            <v>51139</v>
          </cell>
          <cell r="D107" t="str">
            <v>CONT. LBR CROSS-OUT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8">
          <cell r="A108">
            <v>3501</v>
          </cell>
          <cell r="C108">
            <v>51211</v>
          </cell>
          <cell r="D108" t="str">
            <v>Overhead Labor Clearing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A109">
            <v>3501</v>
          </cell>
          <cell r="C109">
            <v>51231</v>
          </cell>
          <cell r="D109" t="str">
            <v>Overhead Temp Clearing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A110">
            <v>3501</v>
          </cell>
          <cell r="B110">
            <v>0</v>
          </cell>
          <cell r="C110">
            <v>51119</v>
          </cell>
          <cell r="D110" t="str">
            <v>EE LABOR CROSS CHARGE OUT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</row>
        <row r="111">
          <cell r="A111">
            <v>3501</v>
          </cell>
          <cell r="B111">
            <v>0</v>
          </cell>
          <cell r="C111">
            <v>51119</v>
          </cell>
          <cell r="D111" t="str">
            <v>EE LABOR CROSS CHARGE OUT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A112">
            <v>3501</v>
          </cell>
          <cell r="B112">
            <v>0</v>
          </cell>
          <cell r="C112">
            <v>51119</v>
          </cell>
          <cell r="D112" t="str">
            <v>EE LABOR CROSS CHARGE OUT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A113">
            <v>3501</v>
          </cell>
          <cell r="B113">
            <v>0</v>
          </cell>
          <cell r="C113">
            <v>51119</v>
          </cell>
          <cell r="D113" t="str">
            <v>EE LABOR CROSS CHARGE OUT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A114">
            <v>3501</v>
          </cell>
          <cell r="B114">
            <v>0</v>
          </cell>
          <cell r="C114">
            <v>51119</v>
          </cell>
          <cell r="D114" t="str">
            <v>EE LABOR CROSS CHARGE OUT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</row>
        <row r="115">
          <cell r="D115" t="str">
            <v>SUBTOTAL - OVERHEAD LABOR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A116">
            <v>3501</v>
          </cell>
          <cell r="C116">
            <v>51381</v>
          </cell>
          <cell r="D116" t="str">
            <v>CONTRACT LABOR PREMIUM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</row>
        <row r="117">
          <cell r="A117">
            <v>3501</v>
          </cell>
          <cell r="C117">
            <v>59323</v>
          </cell>
          <cell r="D117" t="str">
            <v>SVC BURDEN TO JOBS ( Service Depts Only )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A118" t="str">
            <v>End</v>
          </cell>
          <cell r="D118" t="str">
            <v>EXPENSE SUBTOTAL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20">
          <cell r="C120" t="str">
            <v>Estimated Applied Allocations (Based on FY97 Budgeted Rates)</v>
          </cell>
        </row>
        <row r="122">
          <cell r="C122">
            <v>59512</v>
          </cell>
          <cell r="D122" t="str">
            <v>FRINGE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  <row r="123">
          <cell r="C123">
            <v>59513</v>
          </cell>
          <cell r="D123" t="str">
            <v>COMPUTER SUPPORT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4">
          <cell r="C124">
            <v>59515</v>
          </cell>
          <cell r="D124" t="str">
            <v>HUMAN RESOURCES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C125">
            <v>59516</v>
          </cell>
          <cell r="D125" t="str">
            <v>INSURANCE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6">
          <cell r="C126">
            <v>59517</v>
          </cell>
          <cell r="D126" t="str">
            <v>MIS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</row>
        <row r="127">
          <cell r="C127">
            <v>59518</v>
          </cell>
          <cell r="D127" t="str">
            <v>ADMINISTRATION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</row>
        <row r="128">
          <cell r="C128">
            <v>59519</v>
          </cell>
          <cell r="D128" t="str">
            <v>FACILITIES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</row>
        <row r="129">
          <cell r="D129" t="str">
            <v>ALLOCATIONS SUBTOTAL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</row>
        <row r="131">
          <cell r="D131" t="str">
            <v>TOTAL EXPENSES AND ALLOCATIONS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</row>
        <row r="133">
          <cell r="D133" t="str">
            <v>OVERALL TOTAL (INCL. DIRECT LABOR)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</row>
        <row r="212">
          <cell r="D212" t="str">
            <v>FULL TIME HEADCOUNT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D213" t="str">
            <v>TEMP/CONSULTANT HEADCOUNT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D214" t="str">
            <v>TOTAL HEADCOUNT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6">
          <cell r="D216" t="str">
            <v>TOTAL DIRECT LABOR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</row>
        <row r="218">
          <cell r="D218" t="str">
            <v>OVERHEAD LABOR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</row>
        <row r="219">
          <cell r="D219" t="str">
            <v>CONTRACT LABOR PREMIUM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</row>
        <row r="220">
          <cell r="D220" t="str">
            <v>EMP. RELATED COSTS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</row>
        <row r="221">
          <cell r="D221" t="str">
            <v>SUPPLIES &amp; SERVICES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</row>
        <row r="222">
          <cell r="D222" t="str">
            <v>SHIPPING COSTS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</row>
        <row r="223">
          <cell r="D223" t="str">
            <v>MACH. &amp; EQUIP. EXPENSE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</row>
        <row r="224">
          <cell r="D224" t="str">
            <v>COMPUTER RELATED EXPENSE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</row>
        <row r="225">
          <cell r="D225" t="str">
            <v>GENERAL CORPORATE TRAVEL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6">
          <cell r="D226" t="str">
            <v>SALES/MARKETING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</row>
        <row r="227">
          <cell r="D227" t="str">
            <v xml:space="preserve">DEPRECIATION/AMORT 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</row>
        <row r="228">
          <cell r="D228" t="str">
            <v>OCCUPANCY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</row>
        <row r="229">
          <cell r="D229" t="str">
            <v>TAXES &amp; LICENSES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</row>
        <row r="230">
          <cell r="D230" t="str">
            <v>PROFESSIONAL FEES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</row>
        <row r="231">
          <cell r="D231" t="str">
            <v>CONSULTANTS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</row>
        <row r="232">
          <cell r="D232" t="str">
            <v>OTHER EXPENSES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</row>
        <row r="233">
          <cell r="D233" t="str">
            <v>SVC BURDEN TO JOBS ( Service Depts Only )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</row>
        <row r="234">
          <cell r="D234" t="str">
            <v>SUBTOTAL EXPENSES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</row>
        <row r="236">
          <cell r="D236" t="str">
            <v>FRINGE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</row>
        <row r="237">
          <cell r="D237" t="str">
            <v>COMPUTER SUPPORT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</row>
        <row r="238">
          <cell r="D238" t="str">
            <v>HUMAN RESOURCES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</row>
        <row r="239">
          <cell r="D239" t="str">
            <v>INSURANCE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</row>
        <row r="240">
          <cell r="D240" t="str">
            <v>MIS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</row>
        <row r="241">
          <cell r="D241" t="str">
            <v>ADMINISTRATION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</row>
        <row r="242">
          <cell r="D242" t="str">
            <v>FACILITIES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</row>
        <row r="243">
          <cell r="D243" t="str">
            <v>ALLOCATIONS SUBTOTAL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</row>
        <row r="245">
          <cell r="D245" t="str">
            <v>TOTAL EXPENSES AND ALLOCATIONS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 List"/>
      <sheetName val="Paid Invoices"/>
      <sheetName val="Unpaid Invoices"/>
      <sheetName val="Paid Bills"/>
      <sheetName val="Unpaid bills"/>
      <sheetName val="pivot table"/>
      <sheetName val="Payroll"/>
      <sheetName val="Commissions"/>
      <sheetName val="Salaries"/>
      <sheetName val="Money Market"/>
      <sheetName val="CD Account"/>
      <sheetName val="Advances Kaidara SA"/>
    </sheetNames>
    <sheetDataSet>
      <sheetData sheetId="0">
        <row r="2">
          <cell r="A2" t="str">
            <v>030705-CME-maintenance03-05</v>
          </cell>
        </row>
        <row r="3">
          <cell r="A3" t="str">
            <v>030813-Cisco-PhaseIII</v>
          </cell>
        </row>
        <row r="4">
          <cell r="A4" t="str">
            <v>030822-NSC-RAIN-Annual-License-03</v>
          </cell>
        </row>
        <row r="5">
          <cell r="A5" t="str">
            <v>030925-NSC-Developer-Maintenance03</v>
          </cell>
        </row>
        <row r="6">
          <cell r="A6" t="str">
            <v>031001-NSC-Commerce-Annual-License-03</v>
          </cell>
        </row>
        <row r="7">
          <cell r="A7" t="str">
            <v>031211-CME-TrainingTravel</v>
          </cell>
        </row>
        <row r="8">
          <cell r="A8" t="str">
            <v>031217-Cisco-Hosting-Dec03-Q1</v>
          </cell>
        </row>
        <row r="9">
          <cell r="A9" t="str">
            <v>040121-Cisco-TE</v>
          </cell>
        </row>
        <row r="10">
          <cell r="A10" t="str">
            <v>040123-freightliner-maintenance04</v>
          </cell>
        </row>
        <row r="11">
          <cell r="A11" t="str">
            <v>040131-DCX-maintenance04</v>
          </cell>
        </row>
        <row r="12">
          <cell r="A12" t="str">
            <v>040224-Cisco-Topic-Integration</v>
          </cell>
        </row>
        <row r="13">
          <cell r="A13" t="str">
            <v>040330-GM-TE</v>
          </cell>
        </row>
        <row r="14">
          <cell r="A14" t="str">
            <v>040330-GM-TravelExp</v>
          </cell>
        </row>
        <row r="15">
          <cell r="A15" t="str">
            <v>040331-CME-PhaseII</v>
          </cell>
        </row>
        <row r="16">
          <cell r="A16" t="str">
            <v>040426-Cisco-Maintenance04</v>
          </cell>
        </row>
        <row r="17">
          <cell r="A17" t="str">
            <v>040430-Cisco-Hosting-Q2-04</v>
          </cell>
        </row>
        <row r="18">
          <cell r="A18" t="str">
            <v>040517-NSC-Rain-Annual-License-04</v>
          </cell>
        </row>
        <row r="19">
          <cell r="A19" t="str">
            <v>040518-IDX-POC</v>
          </cell>
        </row>
        <row r="20">
          <cell r="A20" t="str">
            <v>040518-IDX-POC-TE</v>
          </cell>
        </row>
        <row r="21">
          <cell r="A21" t="str">
            <v>040607-Toro-POC</v>
          </cell>
        </row>
        <row r="22">
          <cell r="A22" t="str">
            <v>040607-Toro-POC-TE</v>
          </cell>
        </row>
        <row r="23">
          <cell r="A23" t="str">
            <v>040611-CME-Travel-Nanda-May-24-27</v>
          </cell>
        </row>
        <row r="24">
          <cell r="A24" t="str">
            <v>040709-Cisco-UpdateTAC</v>
          </cell>
        </row>
        <row r="25">
          <cell r="A25" t="str">
            <v>040709-Cisco-Update-TAC</v>
          </cell>
        </row>
        <row r="26">
          <cell r="A26" t="str">
            <v>040727-Cisco-V2-Enhancements</v>
          </cell>
        </row>
        <row r="27">
          <cell r="A27" t="str">
            <v>040730-Cisco-Hosting-JulDec04</v>
          </cell>
        </row>
        <row r="28">
          <cell r="A28" t="str">
            <v>040819-NetJets-Pilot</v>
          </cell>
        </row>
        <row r="29">
          <cell r="A29" t="str">
            <v>040819-NetJets-Pilot-TE</v>
          </cell>
        </row>
        <row r="30">
          <cell r="A30" t="str">
            <v>040823-CreativeSolutions</v>
          </cell>
        </row>
        <row r="31">
          <cell r="A31" t="str">
            <v>040823-CreativeSolutions-TE</v>
          </cell>
        </row>
        <row r="32">
          <cell r="A32" t="str">
            <v>040826-Cisco-Search-Enhancements</v>
          </cell>
        </row>
        <row r="33">
          <cell r="A33" t="str">
            <v>040831-IDX-License</v>
          </cell>
        </row>
        <row r="34">
          <cell r="A34" t="str">
            <v>040831-IDX-Maintenance</v>
          </cell>
        </row>
        <row r="35">
          <cell r="A35" t="str">
            <v>040831-IDX-PS-Core-Knowledge-Development</v>
          </cell>
        </row>
        <row r="36">
          <cell r="A36" t="str">
            <v>040831-IDX-TE</v>
          </cell>
        </row>
        <row r="37">
          <cell r="A37" t="str">
            <v>040709-Cisco-Update-TAC</v>
          </cell>
        </row>
        <row r="38">
          <cell r="A38" t="str">
            <v>040910-DCX-V2-to-V3</v>
          </cell>
        </row>
        <row r="39">
          <cell r="A39" t="str">
            <v>040916-Toro-pilot-extension</v>
          </cell>
        </row>
        <row r="40">
          <cell r="A40" t="str">
            <v>040924-Cisco-TAC-Integration</v>
          </cell>
        </row>
        <row r="41">
          <cell r="A41" t="str">
            <v>040930-Netjets-deployment</v>
          </cell>
        </row>
        <row r="42">
          <cell r="A42" t="str">
            <v>040930-Netjets-TE</v>
          </cell>
        </row>
        <row r="43">
          <cell r="A43" t="str">
            <v>040930-Netjets-license</v>
          </cell>
        </row>
        <row r="44">
          <cell r="A44" t="str">
            <v>040930-Netjets-maintenance</v>
          </cell>
        </row>
        <row r="45">
          <cell r="A45" t="str">
            <v>041019-Toro-license</v>
          </cell>
        </row>
        <row r="46">
          <cell r="A46" t="str">
            <v>041019-Toro-Maintenance</v>
          </cell>
        </row>
        <row r="47">
          <cell r="A47" t="str">
            <v>041019-Toro-PS</v>
          </cell>
        </row>
        <row r="48">
          <cell r="A48" t="str">
            <v>041028-3M-Pilot</v>
          </cell>
        </row>
        <row r="49">
          <cell r="A49" t="str">
            <v>041123-Cisco-Topic/Search Enhancement</v>
          </cell>
        </row>
        <row r="50">
          <cell r="A50" t="str">
            <v>041119-DCX-MaintenanceSupport</v>
          </cell>
        </row>
        <row r="51">
          <cell r="A51" t="str">
            <v>041019-Toro-T&amp;E</v>
          </cell>
        </row>
        <row r="52">
          <cell r="A52" t="str">
            <v>050211-Cisco-Referral-URL</v>
          </cell>
        </row>
        <row r="53">
          <cell r="A53" t="str">
            <v>050105-Cisco-Hosting-JanJun05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1 Assumptions"/>
      <sheetName val="FS (Acct View)"/>
      <sheetName val="FS (Dept View)"/>
      <sheetName val="2021 Expense Summary"/>
      <sheetName val="Slides"/>
      <sheetName val="Charts"/>
      <sheetName val="Revenue"/>
      <sheetName val="COS"/>
      <sheetName val="Assumptions"/>
      <sheetName val="Headcount"/>
      <sheetName val="Outside Svcs"/>
      <sheetName val="Facilities"/>
      <sheetName val="Employee Costs"/>
      <sheetName val="SW"/>
      <sheetName val="CapEx"/>
      <sheetName val="FS Detail"/>
      <sheetName val="Forecast Detail"/>
      <sheetName val="Month End Variances"/>
      <sheetName val="P&amp;L"/>
      <sheetName val="BS"/>
      <sheetName val="SCF"/>
      <sheetName val="FA"/>
      <sheetName val="COGS Calculation"/>
      <sheetName val="Notes 011221"/>
      <sheetName val="Notes 121820"/>
      <sheetName val="CL202104"/>
      <sheetName val="CL202103"/>
      <sheetName val="CL202101"/>
      <sheetName val="SW Exps"/>
      <sheetName val="Notes 121420"/>
      <sheetName val="Notes 113020"/>
      <sheetName val="121420 Hdct Changes"/>
      <sheetName val="121420 OSS Changes"/>
      <sheetName val="P&amp;L (Cash)"/>
      <sheetName val="Notes"/>
      <sheetName val="Instru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C3" t="str">
            <v>A5 Labs</v>
          </cell>
        </row>
        <row r="4">
          <cell r="C4">
            <v>2020</v>
          </cell>
          <cell r="P4">
            <v>43861</v>
          </cell>
        </row>
        <row r="6">
          <cell r="P6">
            <v>1</v>
          </cell>
        </row>
        <row r="8">
          <cell r="C8" t="str">
            <v xml:space="preserve"> </v>
          </cell>
        </row>
        <row r="9">
          <cell r="C9" t="str">
            <v xml:space="preserve"> </v>
          </cell>
        </row>
        <row r="10">
          <cell r="C10" t="str">
            <v xml:space="preserve"> </v>
          </cell>
        </row>
        <row r="11">
          <cell r="C11" t="str">
            <v xml:space="preserve"> </v>
          </cell>
        </row>
        <row r="12">
          <cell r="C12" t="str">
            <v xml:space="preserve"> </v>
          </cell>
        </row>
        <row r="15">
          <cell r="C15" t="str">
            <v xml:space="preserve"> </v>
          </cell>
        </row>
        <row r="16">
          <cell r="C16" t="str">
            <v xml:space="preserve"> </v>
          </cell>
        </row>
        <row r="17">
          <cell r="C17" t="str">
            <v xml:space="preserve"> </v>
          </cell>
        </row>
        <row r="18">
          <cell r="C18" t="str">
            <v xml:space="preserve"> </v>
          </cell>
        </row>
        <row r="19">
          <cell r="C19" t="str">
            <v xml:space="preserve"> </v>
          </cell>
        </row>
        <row r="20">
          <cell r="C20" t="str">
            <v xml:space="preserve">   </v>
          </cell>
        </row>
        <row r="56">
          <cell r="E56">
            <v>500</v>
          </cell>
        </row>
        <row r="57">
          <cell r="E57">
            <v>525</v>
          </cell>
        </row>
        <row r="64">
          <cell r="E64">
            <v>0.3</v>
          </cell>
        </row>
        <row r="65">
          <cell r="E65">
            <v>1500</v>
          </cell>
        </row>
        <row r="71">
          <cell r="E71">
            <v>0</v>
          </cell>
        </row>
        <row r="73">
          <cell r="E73">
            <v>0</v>
          </cell>
        </row>
        <row r="75">
          <cell r="E75">
            <v>999.99</v>
          </cell>
        </row>
        <row r="85">
          <cell r="E85">
            <v>30</v>
          </cell>
        </row>
      </sheetData>
      <sheetData sheetId="9" refreshError="1"/>
      <sheetData sheetId="10" refreshError="1"/>
      <sheetData sheetId="11" refreshError="1"/>
      <sheetData sheetId="12">
        <row r="8">
          <cell r="C8">
            <v>0.08</v>
          </cell>
        </row>
        <row r="9">
          <cell r="C9">
            <v>0.25</v>
          </cell>
        </row>
        <row r="10">
          <cell r="C10">
            <v>10</v>
          </cell>
        </row>
        <row r="20">
          <cell r="C20" t="str">
            <v>Office Supplies</v>
          </cell>
          <cell r="D20" t="str">
            <v>Software Subs</v>
          </cell>
          <cell r="E20" t="str">
            <v>Tel &amp; Internet</v>
          </cell>
          <cell r="F20" t="str">
            <v>Travel &amp; Meals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 1"/>
      <sheetName val="Sheet1"/>
    </sheetNames>
    <sheetDataSet>
      <sheetData sheetId="0"/>
      <sheetData sheetId="1">
        <row r="1">
          <cell r="A1" t="str">
            <v>Num</v>
          </cell>
          <cell r="B1" t="str">
            <v>Name</v>
          </cell>
          <cell r="C1" t="str">
            <v>Due Date</v>
          </cell>
          <cell r="D1" t="str">
            <v>Amount</v>
          </cell>
        </row>
        <row r="2">
          <cell r="A2">
            <v>1003</v>
          </cell>
          <cell r="B2" t="str">
            <v>Etsy, Inc.</v>
          </cell>
          <cell r="C2" t="str">
            <v>11/04/2017</v>
          </cell>
          <cell r="D2">
            <v>8325</v>
          </cell>
        </row>
        <row r="3">
          <cell r="A3">
            <v>1004</v>
          </cell>
          <cell r="B3" t="str">
            <v>Gearbest.com</v>
          </cell>
          <cell r="C3" t="str">
            <v>11/04/2017</v>
          </cell>
          <cell r="D3">
            <v>10275</v>
          </cell>
        </row>
        <row r="4">
          <cell r="A4">
            <v>1005</v>
          </cell>
          <cell r="B4" t="str">
            <v>eBags</v>
          </cell>
          <cell r="C4" t="str">
            <v>09/16/2017</v>
          </cell>
          <cell r="D4">
            <v>1000</v>
          </cell>
        </row>
        <row r="5">
          <cell r="A5">
            <v>1006</v>
          </cell>
          <cell r="B5" t="str">
            <v>Luisa Via Roma</v>
          </cell>
          <cell r="C5" t="str">
            <v>11/11/2017</v>
          </cell>
          <cell r="D5">
            <v>1000</v>
          </cell>
        </row>
        <row r="6">
          <cell r="A6">
            <v>1007</v>
          </cell>
          <cell r="B6" t="str">
            <v>LOMEWAY E-COMMERCE (HONGKONG) LIMITED</v>
          </cell>
          <cell r="C6" t="str">
            <v>11/19/2017</v>
          </cell>
          <cell r="D6">
            <v>2775</v>
          </cell>
        </row>
        <row r="7">
          <cell r="A7">
            <v>1008</v>
          </cell>
          <cell r="B7" t="str">
            <v>Rose Wholesale</v>
          </cell>
          <cell r="C7" t="str">
            <v>12/07/2017</v>
          </cell>
          <cell r="D7">
            <v>3100</v>
          </cell>
        </row>
        <row r="8">
          <cell r="A8">
            <v>1009</v>
          </cell>
          <cell r="B8" t="str">
            <v>Gamiss</v>
          </cell>
          <cell r="C8" t="str">
            <v>12/21/2017</v>
          </cell>
          <cell r="D8">
            <v>2700</v>
          </cell>
        </row>
        <row r="9">
          <cell r="A9">
            <v>1011</v>
          </cell>
          <cell r="B9" t="str">
            <v>The Quilting Company</v>
          </cell>
          <cell r="C9" t="str">
            <v>01/07/2018</v>
          </cell>
          <cell r="D9">
            <v>500</v>
          </cell>
        </row>
        <row r="10">
          <cell r="A10">
            <v>1012</v>
          </cell>
          <cell r="B10" t="str">
            <v>FOREO Inc.</v>
          </cell>
          <cell r="C10" t="str">
            <v>01/07/2018</v>
          </cell>
          <cell r="D10">
            <v>2775</v>
          </cell>
        </row>
        <row r="11">
          <cell r="A11">
            <v>1013</v>
          </cell>
          <cell r="B11" t="str">
            <v>LELO Inc.</v>
          </cell>
          <cell r="C11" t="str">
            <v>01/07/2018</v>
          </cell>
          <cell r="D11">
            <v>1575</v>
          </cell>
        </row>
        <row r="12">
          <cell r="A12">
            <v>1014</v>
          </cell>
          <cell r="B12" t="str">
            <v>Healthmate International, LLC</v>
          </cell>
          <cell r="C12" t="str">
            <v>02/09/2018</v>
          </cell>
          <cell r="D12">
            <v>1575</v>
          </cell>
        </row>
        <row r="13">
          <cell r="A13">
            <v>1016</v>
          </cell>
          <cell r="B13" t="str">
            <v>LOMEWAY E-COMMERCE (HONGKONG) LIMITED</v>
          </cell>
          <cell r="C13" t="str">
            <v>03/31/2018</v>
          </cell>
          <cell r="D13">
            <v>6500</v>
          </cell>
        </row>
        <row r="14">
          <cell r="A14">
            <v>1017</v>
          </cell>
          <cell r="B14" t="str">
            <v>ivivva</v>
          </cell>
          <cell r="C14" t="str">
            <v>05/03/2018</v>
          </cell>
          <cell r="D14">
            <v>999</v>
          </cell>
        </row>
        <row r="15">
          <cell r="A15">
            <v>1116</v>
          </cell>
          <cell r="B15" t="str">
            <v>Jane.com</v>
          </cell>
          <cell r="C15" t="str">
            <v>05/25/2018</v>
          </cell>
          <cell r="D15">
            <v>3100</v>
          </cell>
        </row>
        <row r="16">
          <cell r="A16">
            <v>1156</v>
          </cell>
          <cell r="B16" t="str">
            <v>Hudson’s Bay</v>
          </cell>
          <cell r="C16" t="str">
            <v>05/25/2018</v>
          </cell>
          <cell r="D16">
            <v>600</v>
          </cell>
        </row>
        <row r="17">
          <cell r="A17">
            <v>1158</v>
          </cell>
          <cell r="B17" t="str">
            <v>Hudson’s Bay</v>
          </cell>
          <cell r="C17" t="str">
            <v>05/25/2018</v>
          </cell>
          <cell r="D17">
            <v>3402</v>
          </cell>
        </row>
        <row r="18">
          <cell r="A18">
            <v>1169</v>
          </cell>
          <cell r="B18" t="str">
            <v>Classpass</v>
          </cell>
          <cell r="C18" t="str">
            <v>06/10/2018</v>
          </cell>
          <cell r="D18">
            <v>7000</v>
          </cell>
        </row>
        <row r="19">
          <cell r="A19">
            <v>1335</v>
          </cell>
          <cell r="B19" t="str">
            <v>Classpass</v>
          </cell>
          <cell r="C19" t="str">
            <v>05/26/2018</v>
          </cell>
          <cell r="D19">
            <v>2500</v>
          </cell>
        </row>
        <row r="20">
          <cell r="A20">
            <v>1459</v>
          </cell>
          <cell r="B20" t="str">
            <v>Impact Radius</v>
          </cell>
          <cell r="C20" t="str">
            <v>11/16/2018</v>
          </cell>
          <cell r="D20">
            <v>75000</v>
          </cell>
        </row>
        <row r="21">
          <cell r="A21">
            <v>1505</v>
          </cell>
          <cell r="B21" t="str">
            <v>Rakuten Linkshare</v>
          </cell>
          <cell r="C21" t="str">
            <v>03/02/2019</v>
          </cell>
          <cell r="D21">
            <v>12250</v>
          </cell>
        </row>
        <row r="22">
          <cell r="A22">
            <v>1514</v>
          </cell>
          <cell r="B22" t="str">
            <v>Rakuten Linkshare</v>
          </cell>
          <cell r="C22" t="str">
            <v>12/23/2018</v>
          </cell>
          <cell r="D22">
            <v>6500</v>
          </cell>
        </row>
        <row r="23">
          <cell r="A23">
            <v>1525</v>
          </cell>
          <cell r="B23" t="str">
            <v>Commission Junction</v>
          </cell>
          <cell r="C23" t="str">
            <v>01/02/2019</v>
          </cell>
          <cell r="D23">
            <v>12000</v>
          </cell>
        </row>
        <row r="24">
          <cell r="A24">
            <v>1540</v>
          </cell>
          <cell r="B24" t="str">
            <v>Impact Radius</v>
          </cell>
          <cell r="C24" t="str">
            <v>02/16/2019</v>
          </cell>
          <cell r="D24">
            <v>110000</v>
          </cell>
        </row>
        <row r="25">
          <cell r="A25">
            <v>1552</v>
          </cell>
          <cell r="B25" t="str">
            <v>Impact Radius</v>
          </cell>
          <cell r="C25" t="str">
            <v>03/02/2019</v>
          </cell>
          <cell r="D25">
            <v>42000</v>
          </cell>
        </row>
        <row r="26">
          <cell r="A26">
            <v>1553</v>
          </cell>
          <cell r="B26" t="str">
            <v>Impact Radius</v>
          </cell>
          <cell r="C26" t="str">
            <v>03/02/2019</v>
          </cell>
          <cell r="D26">
            <v>25000</v>
          </cell>
        </row>
        <row r="27">
          <cell r="A27">
            <v>1554</v>
          </cell>
          <cell r="B27" t="str">
            <v>Impact Radius</v>
          </cell>
          <cell r="C27" t="str">
            <v>03/02/2019</v>
          </cell>
          <cell r="D27">
            <v>25000</v>
          </cell>
        </row>
        <row r="28">
          <cell r="A28">
            <v>1563</v>
          </cell>
          <cell r="B28" t="str">
            <v>Rakuten Linkshare</v>
          </cell>
          <cell r="C28" t="str">
            <v>01/30/2019</v>
          </cell>
          <cell r="D28">
            <v>3000</v>
          </cell>
        </row>
        <row r="29">
          <cell r="A29">
            <v>1565</v>
          </cell>
          <cell r="B29" t="str">
            <v>Commission Junction</v>
          </cell>
          <cell r="C29" t="str">
            <v>01/30/2019</v>
          </cell>
          <cell r="D29">
            <v>8000</v>
          </cell>
        </row>
        <row r="30">
          <cell r="A30">
            <v>1570</v>
          </cell>
          <cell r="B30" t="str">
            <v>Partnerize</v>
          </cell>
          <cell r="C30" t="str">
            <v>11/30/2018</v>
          </cell>
          <cell r="D30">
            <v>25000</v>
          </cell>
        </row>
        <row r="31">
          <cell r="A31">
            <v>1572</v>
          </cell>
          <cell r="B31" t="str">
            <v>Impact Radius</v>
          </cell>
          <cell r="C31" t="str">
            <v>11/30/2018</v>
          </cell>
          <cell r="D31">
            <v>10000</v>
          </cell>
        </row>
        <row r="32">
          <cell r="A32">
            <v>1577</v>
          </cell>
          <cell r="B32" t="str">
            <v>Commission Junction</v>
          </cell>
          <cell r="C32" t="str">
            <v>03/02/2019</v>
          </cell>
          <cell r="D32">
            <v>15000</v>
          </cell>
        </row>
        <row r="33">
          <cell r="A33">
            <v>1578</v>
          </cell>
          <cell r="B33" t="str">
            <v>Commission Junction</v>
          </cell>
          <cell r="C33" t="str">
            <v>11/30/2018</v>
          </cell>
          <cell r="D33">
            <v>3000</v>
          </cell>
        </row>
        <row r="34">
          <cell r="A34">
            <v>1579</v>
          </cell>
          <cell r="B34" t="str">
            <v>Priceline.com LLC</v>
          </cell>
          <cell r="C34" t="str">
            <v>05/02/2019</v>
          </cell>
          <cell r="D34">
            <v>46500</v>
          </cell>
        </row>
        <row r="35">
          <cell r="A35">
            <v>1587</v>
          </cell>
          <cell r="B35" t="str">
            <v>Commission Junction</v>
          </cell>
          <cell r="C35" t="str">
            <v>12/02/2018</v>
          </cell>
          <cell r="D35">
            <v>12000</v>
          </cell>
        </row>
        <row r="36">
          <cell r="A36">
            <v>1678</v>
          </cell>
          <cell r="B36" t="str">
            <v>Impact Radius</v>
          </cell>
          <cell r="C36" t="str">
            <v>11/30/2018</v>
          </cell>
          <cell r="D36">
            <v>12800</v>
          </cell>
        </row>
        <row r="37">
          <cell r="A37">
            <v>1679</v>
          </cell>
          <cell r="B37" t="str">
            <v>Commission Junction</v>
          </cell>
          <cell r="C37" t="str">
            <v>01/02/2019</v>
          </cell>
          <cell r="D37">
            <v>2250</v>
          </cell>
        </row>
        <row r="38">
          <cell r="A38">
            <v>1684</v>
          </cell>
          <cell r="B38" t="str">
            <v>Rakuten Linkshare</v>
          </cell>
          <cell r="C38" t="str">
            <v>11/30/2018</v>
          </cell>
          <cell r="D38">
            <v>18000</v>
          </cell>
        </row>
        <row r="39">
          <cell r="A39">
            <v>1685</v>
          </cell>
          <cell r="B39" t="str">
            <v>Commission Junction</v>
          </cell>
          <cell r="C39" t="str">
            <v>11/14/2018</v>
          </cell>
          <cell r="D39">
            <v>1000</v>
          </cell>
        </row>
        <row r="40">
          <cell r="A40">
            <v>1686</v>
          </cell>
          <cell r="B40" t="str">
            <v>Rakuten Linkshare</v>
          </cell>
          <cell r="C40" t="str">
            <v>01/30/2019</v>
          </cell>
          <cell r="D40">
            <v>15000</v>
          </cell>
        </row>
        <row r="41">
          <cell r="A41">
            <v>1695</v>
          </cell>
          <cell r="B41" t="str">
            <v>Rakuten Linkshare</v>
          </cell>
          <cell r="C41" t="str">
            <v>12/27/2018</v>
          </cell>
          <cell r="D41">
            <v>12250</v>
          </cell>
        </row>
        <row r="42">
          <cell r="A42">
            <v>1696</v>
          </cell>
          <cell r="B42" t="str">
            <v>Commission Junction</v>
          </cell>
          <cell r="C42" t="str">
            <v>12/27/2018</v>
          </cell>
          <cell r="D42">
            <v>11750</v>
          </cell>
        </row>
        <row r="43">
          <cell r="A43">
            <v>1699</v>
          </cell>
          <cell r="B43" t="str">
            <v>ShareASale.com</v>
          </cell>
          <cell r="C43" t="str">
            <v>12/11/2018</v>
          </cell>
          <cell r="D43">
            <v>3000</v>
          </cell>
        </row>
        <row r="44">
          <cell r="A44">
            <v>1700</v>
          </cell>
          <cell r="B44" t="str">
            <v>Commission Junction</v>
          </cell>
          <cell r="C44" t="str">
            <v>01/30/2019</v>
          </cell>
          <cell r="D44">
            <v>10000</v>
          </cell>
        </row>
        <row r="45">
          <cell r="A45">
            <v>1702</v>
          </cell>
          <cell r="B45" t="str">
            <v>Impact Radius</v>
          </cell>
          <cell r="C45" t="str">
            <v>12/27/2018</v>
          </cell>
          <cell r="D45">
            <v>5750</v>
          </cell>
        </row>
        <row r="46">
          <cell r="A46">
            <v>1703</v>
          </cell>
          <cell r="B46" t="str">
            <v>Commission Junction</v>
          </cell>
          <cell r="C46" t="str">
            <v>12/27/2018</v>
          </cell>
          <cell r="D46">
            <v>7000</v>
          </cell>
        </row>
        <row r="47">
          <cell r="A47">
            <v>1704</v>
          </cell>
          <cell r="B47" t="str">
            <v>Impact Radius</v>
          </cell>
          <cell r="C47" t="str">
            <v>02/04/2019</v>
          </cell>
          <cell r="D47">
            <v>25000</v>
          </cell>
        </row>
        <row r="48">
          <cell r="A48">
            <v>1705</v>
          </cell>
          <cell r="B48" t="str">
            <v>Impact Radius</v>
          </cell>
          <cell r="C48" t="str">
            <v>12/30/2018</v>
          </cell>
          <cell r="D48">
            <v>5000</v>
          </cell>
        </row>
        <row r="49">
          <cell r="A49">
            <v>1706</v>
          </cell>
          <cell r="B49" t="str">
            <v>Impact Radius</v>
          </cell>
          <cell r="C49" t="str">
            <v>01/08/2019</v>
          </cell>
          <cell r="D49">
            <v>26750</v>
          </cell>
        </row>
        <row r="50">
          <cell r="A50">
            <v>1709</v>
          </cell>
          <cell r="B50" t="str">
            <v>Impact Radius</v>
          </cell>
          <cell r="C50" t="str">
            <v>01/13/2019</v>
          </cell>
          <cell r="D50">
            <v>7500</v>
          </cell>
        </row>
        <row r="51">
          <cell r="A51">
            <v>1710</v>
          </cell>
          <cell r="B51" t="str">
            <v>Rakuten Linkshare</v>
          </cell>
          <cell r="C51" t="str">
            <v>11/30/2018</v>
          </cell>
          <cell r="D51">
            <v>5000</v>
          </cell>
        </row>
        <row r="52">
          <cell r="A52">
            <v>1714</v>
          </cell>
          <cell r="B52" t="str">
            <v>Commission Junction</v>
          </cell>
          <cell r="C52" t="str">
            <v>01/30/2019</v>
          </cell>
          <cell r="D52">
            <v>3000</v>
          </cell>
        </row>
        <row r="53">
          <cell r="A53">
            <v>1716</v>
          </cell>
          <cell r="B53" t="str">
            <v>Impact Radius</v>
          </cell>
          <cell r="C53" t="str">
            <v>01/02/2019</v>
          </cell>
          <cell r="D53">
            <v>2250</v>
          </cell>
        </row>
        <row r="54">
          <cell r="A54">
            <v>1731</v>
          </cell>
          <cell r="B54" t="str">
            <v>Commission Junction</v>
          </cell>
          <cell r="C54" t="str">
            <v>12/13/2018</v>
          </cell>
          <cell r="D54">
            <v>6500</v>
          </cell>
        </row>
        <row r="55">
          <cell r="A55">
            <v>1732</v>
          </cell>
          <cell r="B55" t="str">
            <v>Commission Junction</v>
          </cell>
          <cell r="C55" t="str">
            <v>12/23/2018</v>
          </cell>
          <cell r="D55">
            <v>6500</v>
          </cell>
        </row>
        <row r="56">
          <cell r="A56">
            <v>1746</v>
          </cell>
          <cell r="B56" t="str">
            <v>ShareASale.com</v>
          </cell>
          <cell r="C56" t="str">
            <v>12/05/2018</v>
          </cell>
          <cell r="D56">
            <v>500</v>
          </cell>
        </row>
        <row r="57">
          <cell r="A57">
            <v>1761</v>
          </cell>
          <cell r="B57" t="str">
            <v>Impact Radius</v>
          </cell>
          <cell r="C57" t="str">
            <v>12/26/2018</v>
          </cell>
          <cell r="D57">
            <v>5000</v>
          </cell>
        </row>
        <row r="58">
          <cell r="A58">
            <v>1774</v>
          </cell>
          <cell r="B58" t="str">
            <v>Commission Junction</v>
          </cell>
          <cell r="C58" t="str">
            <v>01/10/2019</v>
          </cell>
          <cell r="D58">
            <v>1500</v>
          </cell>
        </row>
        <row r="59">
          <cell r="A59">
            <v>1779</v>
          </cell>
          <cell r="B59" t="str">
            <v>Rakuten Linkshare</v>
          </cell>
          <cell r="C59" t="str">
            <v>01/02/2019</v>
          </cell>
          <cell r="D59">
            <v>2250</v>
          </cell>
        </row>
        <row r="60">
          <cell r="A60">
            <v>1781</v>
          </cell>
          <cell r="B60" t="str">
            <v>Rakuten Linkshare</v>
          </cell>
          <cell r="C60" t="str">
            <v>12/27/2018</v>
          </cell>
          <cell r="D60">
            <v>5750</v>
          </cell>
        </row>
        <row r="61">
          <cell r="A61">
            <v>1782</v>
          </cell>
          <cell r="B61" t="str">
            <v>Rakuten Linkshare</v>
          </cell>
          <cell r="C61" t="str">
            <v>12/23/2018</v>
          </cell>
          <cell r="D61">
            <v>3000</v>
          </cell>
        </row>
        <row r="62">
          <cell r="A62">
            <v>1783</v>
          </cell>
          <cell r="B62" t="str">
            <v>Partnerize</v>
          </cell>
          <cell r="C62" t="str">
            <v>01/29/2019</v>
          </cell>
          <cell r="D62">
            <v>10000</v>
          </cell>
        </row>
        <row r="63">
          <cell r="A63">
            <v>1785</v>
          </cell>
          <cell r="B63" t="str">
            <v>Rakuten Linkshare</v>
          </cell>
          <cell r="C63" t="str">
            <v>12/24/2018</v>
          </cell>
          <cell r="D63">
            <v>6000</v>
          </cell>
        </row>
        <row r="64">
          <cell r="A64">
            <v>1786</v>
          </cell>
          <cell r="B64" t="str">
            <v>Rakuten Linkshare</v>
          </cell>
          <cell r="C64" t="str">
            <v>12/19/2018</v>
          </cell>
          <cell r="D64">
            <v>3000</v>
          </cell>
        </row>
        <row r="65">
          <cell r="A65">
            <v>1788</v>
          </cell>
          <cell r="B65" t="str">
            <v>Commission Junction</v>
          </cell>
          <cell r="C65" t="str">
            <v>12/16/2018</v>
          </cell>
          <cell r="D65">
            <v>250</v>
          </cell>
        </row>
        <row r="66">
          <cell r="A66">
            <v>1792</v>
          </cell>
          <cell r="B66" t="str">
            <v>Commission Junction</v>
          </cell>
          <cell r="C66" t="str">
            <v>01/30/2019</v>
          </cell>
          <cell r="D66">
            <v>3000</v>
          </cell>
        </row>
        <row r="67">
          <cell r="A67">
            <v>1793</v>
          </cell>
          <cell r="B67" t="str">
            <v>Commission Junction</v>
          </cell>
          <cell r="C67" t="str">
            <v>12/27/2018</v>
          </cell>
          <cell r="D67">
            <v>12500</v>
          </cell>
        </row>
        <row r="68">
          <cell r="A68">
            <v>1796</v>
          </cell>
          <cell r="B68" t="str">
            <v>PepperJam</v>
          </cell>
          <cell r="C68" t="str">
            <v>01/30/2019</v>
          </cell>
          <cell r="D68">
            <v>2500</v>
          </cell>
        </row>
        <row r="69">
          <cell r="A69">
            <v>1798</v>
          </cell>
          <cell r="B69" t="str">
            <v>Impact Radius</v>
          </cell>
          <cell r="C69" t="str">
            <v>01/09/2019</v>
          </cell>
          <cell r="D69">
            <v>3000</v>
          </cell>
        </row>
        <row r="70">
          <cell r="A70">
            <v>1803</v>
          </cell>
          <cell r="B70" t="str">
            <v>Partnerize</v>
          </cell>
          <cell r="C70" t="str">
            <v>01/23/2019</v>
          </cell>
          <cell r="D70">
            <v>3000</v>
          </cell>
        </row>
        <row r="71">
          <cell r="A71">
            <v>1809</v>
          </cell>
          <cell r="B71" t="str">
            <v>Rakuten Linkshare</v>
          </cell>
          <cell r="C71" t="str">
            <v>12/28/2018</v>
          </cell>
          <cell r="D71">
            <v>250</v>
          </cell>
        </row>
        <row r="72">
          <cell r="A72">
            <v>1815</v>
          </cell>
          <cell r="B72" t="str">
            <v>Commission Junction</v>
          </cell>
          <cell r="C72" t="str">
            <v>01/20/2019</v>
          </cell>
          <cell r="D72">
            <v>15000</v>
          </cell>
        </row>
        <row r="73">
          <cell r="A73">
            <v>1817</v>
          </cell>
          <cell r="B73" t="str">
            <v>Commission Junction</v>
          </cell>
          <cell r="C73" t="str">
            <v>01/30/2019</v>
          </cell>
          <cell r="D73">
            <v>5000</v>
          </cell>
        </row>
        <row r="74">
          <cell r="A74">
            <v>1818</v>
          </cell>
          <cell r="B74" t="str">
            <v>Commission Junction</v>
          </cell>
          <cell r="C74" t="str">
            <v>01/30/2019</v>
          </cell>
          <cell r="D74">
            <v>1500</v>
          </cell>
        </row>
        <row r="75">
          <cell r="A75">
            <v>1824</v>
          </cell>
          <cell r="B75" t="str">
            <v>PepperJam</v>
          </cell>
          <cell r="C75" t="str">
            <v>01/06/2019</v>
          </cell>
          <cell r="D75">
            <v>250</v>
          </cell>
        </row>
        <row r="76">
          <cell r="A76">
            <v>1828</v>
          </cell>
          <cell r="B76" t="str">
            <v>Impact Radius</v>
          </cell>
          <cell r="C76" t="str">
            <v>01/24/2019</v>
          </cell>
          <cell r="D76">
            <v>7500</v>
          </cell>
        </row>
        <row r="77">
          <cell r="A77">
            <v>1835</v>
          </cell>
          <cell r="B77" t="str">
            <v>ShareASale.com</v>
          </cell>
          <cell r="C77" t="str">
            <v>01/16/2019</v>
          </cell>
          <cell r="D77">
            <v>250</v>
          </cell>
        </row>
        <row r="78">
          <cell r="A78">
            <v>1836</v>
          </cell>
          <cell r="B78" t="str">
            <v>Rakuten Linkshare</v>
          </cell>
          <cell r="C78" t="str">
            <v>01/23/2019</v>
          </cell>
          <cell r="D78">
            <v>3500</v>
          </cell>
        </row>
        <row r="79">
          <cell r="A79">
            <v>1839</v>
          </cell>
          <cell r="B79" t="str">
            <v>Commission Junction</v>
          </cell>
          <cell r="C79" t="str">
            <v>01/29/2019</v>
          </cell>
          <cell r="D79">
            <v>4000</v>
          </cell>
        </row>
        <row r="80">
          <cell r="A80">
            <v>1845</v>
          </cell>
          <cell r="B80" t="str">
            <v>Rakuten Linkshare</v>
          </cell>
          <cell r="C80" t="str">
            <v>01/30/2019</v>
          </cell>
          <cell r="D80">
            <v>3000</v>
          </cell>
        </row>
        <row r="81">
          <cell r="A81">
            <v>1853</v>
          </cell>
          <cell r="B81" t="str">
            <v>Impact Radius</v>
          </cell>
          <cell r="C81" t="str">
            <v>03/30/2019</v>
          </cell>
          <cell r="D81">
            <v>40000</v>
          </cell>
        </row>
        <row r="82">
          <cell r="A82">
            <v>1860</v>
          </cell>
          <cell r="B82" t="str">
            <v>PepperJam</v>
          </cell>
          <cell r="C82" t="str">
            <v>02/19/2019</v>
          </cell>
          <cell r="D82">
            <v>1750</v>
          </cell>
        </row>
        <row r="83">
          <cell r="A83">
            <v>1861</v>
          </cell>
          <cell r="B83" t="str">
            <v>Commission Junction</v>
          </cell>
          <cell r="C83" t="str">
            <v>04/30/2019</v>
          </cell>
          <cell r="D83">
            <v>2000</v>
          </cell>
        </row>
        <row r="84">
          <cell r="A84">
            <v>1864</v>
          </cell>
          <cell r="B84" t="str">
            <v>Commission Junction</v>
          </cell>
          <cell r="C84" t="str">
            <v>03/02/2019</v>
          </cell>
          <cell r="D84">
            <v>5000</v>
          </cell>
        </row>
        <row r="85">
          <cell r="A85">
            <v>1873</v>
          </cell>
          <cell r="B85" t="str">
            <v>Commission Junction</v>
          </cell>
          <cell r="C85" t="str">
            <v>02/10/2019</v>
          </cell>
          <cell r="D85">
            <v>500</v>
          </cell>
        </row>
        <row r="86">
          <cell r="A86">
            <v>1903</v>
          </cell>
          <cell r="B86" t="str">
            <v>Affiliate Window</v>
          </cell>
          <cell r="C86" t="str">
            <v>02/24/2019</v>
          </cell>
          <cell r="D86">
            <v>500</v>
          </cell>
        </row>
        <row r="87">
          <cell r="A87">
            <v>1906</v>
          </cell>
          <cell r="B87" t="str">
            <v>Impact Radius</v>
          </cell>
          <cell r="C87" t="str">
            <v>03/02/2019</v>
          </cell>
          <cell r="D87">
            <v>5000</v>
          </cell>
        </row>
        <row r="88">
          <cell r="A88">
            <v>1907</v>
          </cell>
          <cell r="B88" t="str">
            <v>Impact Radius</v>
          </cell>
          <cell r="C88" t="str">
            <v>04/30/2019</v>
          </cell>
          <cell r="D88">
            <v>2500</v>
          </cell>
        </row>
        <row r="89">
          <cell r="A89">
            <v>1914</v>
          </cell>
          <cell r="B89" t="str">
            <v>Commission Junction</v>
          </cell>
          <cell r="C89" t="str">
            <v>03/21/2019</v>
          </cell>
          <cell r="D89">
            <v>10000</v>
          </cell>
        </row>
        <row r="90">
          <cell r="A90">
            <v>1918</v>
          </cell>
          <cell r="B90" t="str">
            <v>Affiliate Window</v>
          </cell>
          <cell r="C90" t="str">
            <v>04/20/2019</v>
          </cell>
          <cell r="D90">
            <v>2000</v>
          </cell>
        </row>
        <row r="91">
          <cell r="A91">
            <v>1925</v>
          </cell>
          <cell r="B91" t="str">
            <v>Affiliate Window</v>
          </cell>
          <cell r="C91" t="str">
            <v>03/01/2020</v>
          </cell>
          <cell r="D91">
            <v>500</v>
          </cell>
        </row>
        <row r="92">
          <cell r="A92">
            <v>1933</v>
          </cell>
          <cell r="B92" t="str">
            <v>Commission Junction</v>
          </cell>
          <cell r="C92" t="str">
            <v>03/25/2019</v>
          </cell>
          <cell r="D92">
            <v>9000</v>
          </cell>
        </row>
        <row r="93">
          <cell r="A93">
            <v>1935</v>
          </cell>
          <cell r="B93" t="str">
            <v>Impact Radius</v>
          </cell>
          <cell r="C93" t="str">
            <v>03/03/2019</v>
          </cell>
          <cell r="D93">
            <v>500</v>
          </cell>
        </row>
        <row r="94">
          <cell r="A94">
            <v>1936</v>
          </cell>
          <cell r="B94" t="str">
            <v>Commission Junction</v>
          </cell>
          <cell r="C94" t="str">
            <v>03/22/2019</v>
          </cell>
          <cell r="D94">
            <v>3000</v>
          </cell>
        </row>
        <row r="95">
          <cell r="A95">
            <v>1937</v>
          </cell>
          <cell r="B95" t="str">
            <v>Affiliate Window</v>
          </cell>
          <cell r="C95" t="str">
            <v>03/06/2019</v>
          </cell>
          <cell r="D95">
            <v>500</v>
          </cell>
        </row>
        <row r="96">
          <cell r="A96">
            <v>1938</v>
          </cell>
          <cell r="B96" t="str">
            <v>Affiliate Window</v>
          </cell>
          <cell r="C96" t="str">
            <v>04/30/2019</v>
          </cell>
          <cell r="D96">
            <v>1000</v>
          </cell>
        </row>
        <row r="97">
          <cell r="A97">
            <v>1943</v>
          </cell>
          <cell r="B97" t="str">
            <v>Impact Radius</v>
          </cell>
          <cell r="C97" t="str">
            <v>03/30/2019</v>
          </cell>
          <cell r="D97">
            <v>1000</v>
          </cell>
        </row>
        <row r="98">
          <cell r="A98">
            <v>1945</v>
          </cell>
          <cell r="B98" t="str">
            <v>Impact Radius</v>
          </cell>
          <cell r="C98" t="str">
            <v>05/15/2019</v>
          </cell>
          <cell r="D98">
            <v>16000</v>
          </cell>
        </row>
        <row r="99">
          <cell r="A99">
            <v>1945</v>
          </cell>
          <cell r="B99" t="str">
            <v>Impact Radius</v>
          </cell>
          <cell r="C99" t="str">
            <v>06/04/2019</v>
          </cell>
          <cell r="D99">
            <v>16000</v>
          </cell>
        </row>
        <row r="100">
          <cell r="A100">
            <v>1959</v>
          </cell>
          <cell r="B100" t="str">
            <v>Impact Radius</v>
          </cell>
          <cell r="C100" t="str">
            <v>05/14/2019</v>
          </cell>
          <cell r="D100">
            <v>30000</v>
          </cell>
        </row>
        <row r="101">
          <cell r="A101">
            <v>1961</v>
          </cell>
          <cell r="B101" t="str">
            <v>Impact Radius</v>
          </cell>
          <cell r="C101" t="str">
            <v>03/29/2019</v>
          </cell>
          <cell r="D101">
            <v>1000</v>
          </cell>
        </row>
        <row r="102">
          <cell r="A102">
            <v>1967</v>
          </cell>
          <cell r="B102" t="str">
            <v>Commission Junction</v>
          </cell>
          <cell r="C102" t="str">
            <v>05/31/2021</v>
          </cell>
          <cell r="D102">
            <v>5000</v>
          </cell>
        </row>
        <row r="103">
          <cell r="A103">
            <v>1992</v>
          </cell>
          <cell r="B103" t="str">
            <v>Impact Radius</v>
          </cell>
          <cell r="C103" t="str">
            <v>04/07/2019</v>
          </cell>
          <cell r="D103">
            <v>500</v>
          </cell>
        </row>
        <row r="104">
          <cell r="A104">
            <v>1997</v>
          </cell>
          <cell r="B104" t="str">
            <v>Commission Junction</v>
          </cell>
          <cell r="C104" t="str">
            <v>04/06/2019</v>
          </cell>
          <cell r="D104">
            <v>5000</v>
          </cell>
        </row>
        <row r="105">
          <cell r="A105">
            <v>1999</v>
          </cell>
          <cell r="B105" t="str">
            <v>Impact Radius</v>
          </cell>
          <cell r="C105" t="str">
            <v>04/30/2019</v>
          </cell>
          <cell r="D105">
            <v>8000</v>
          </cell>
        </row>
        <row r="106">
          <cell r="A106">
            <v>2000</v>
          </cell>
          <cell r="B106" t="str">
            <v>Commission Junction</v>
          </cell>
          <cell r="C106" t="str">
            <v>05/08/2019</v>
          </cell>
          <cell r="D106">
            <v>3000</v>
          </cell>
        </row>
        <row r="107">
          <cell r="A107">
            <v>2011</v>
          </cell>
          <cell r="B107" t="str">
            <v>Commission Junction</v>
          </cell>
          <cell r="C107" t="str">
            <v>04/07/2019</v>
          </cell>
          <cell r="D107">
            <v>2000</v>
          </cell>
        </row>
        <row r="108">
          <cell r="A108">
            <v>2012</v>
          </cell>
          <cell r="B108" t="str">
            <v>Commission Junction</v>
          </cell>
          <cell r="C108" t="str">
            <v>06/30/2019</v>
          </cell>
          <cell r="D108">
            <v>1500</v>
          </cell>
        </row>
        <row r="109">
          <cell r="A109">
            <v>2014</v>
          </cell>
          <cell r="B109" t="str">
            <v>Rakuten Linkshare</v>
          </cell>
          <cell r="C109" t="str">
            <v>04/30/2019</v>
          </cell>
          <cell r="D109">
            <v>3000</v>
          </cell>
        </row>
        <row r="110">
          <cell r="A110">
            <v>2015</v>
          </cell>
          <cell r="B110" t="str">
            <v>Affiliate Window</v>
          </cell>
          <cell r="C110" t="str">
            <v>05/29/2019</v>
          </cell>
          <cell r="D110">
            <v>8000</v>
          </cell>
        </row>
        <row r="111">
          <cell r="A111">
            <v>2016</v>
          </cell>
          <cell r="B111" t="str">
            <v>Rakuten Linkshare</v>
          </cell>
          <cell r="C111" t="str">
            <v>04/30/2019</v>
          </cell>
          <cell r="D111">
            <v>5000</v>
          </cell>
        </row>
        <row r="112">
          <cell r="A112">
            <v>2018</v>
          </cell>
          <cell r="B112" t="str">
            <v>Partnerize</v>
          </cell>
          <cell r="C112" t="str">
            <v>05/30/2019</v>
          </cell>
          <cell r="D112">
            <v>10000</v>
          </cell>
        </row>
        <row r="113">
          <cell r="A113">
            <v>2020</v>
          </cell>
          <cell r="B113" t="str">
            <v>PepperJam</v>
          </cell>
          <cell r="C113" t="str">
            <v>04/30/2019</v>
          </cell>
          <cell r="D113">
            <v>5000</v>
          </cell>
        </row>
        <row r="114">
          <cell r="A114">
            <v>2021</v>
          </cell>
          <cell r="B114" t="str">
            <v>Rakuten Linkshare</v>
          </cell>
          <cell r="C114" t="str">
            <v>04/30/2019</v>
          </cell>
          <cell r="D114">
            <v>5000</v>
          </cell>
        </row>
        <row r="115">
          <cell r="A115">
            <v>2032</v>
          </cell>
          <cell r="B115" t="str">
            <v>ShareASale.com</v>
          </cell>
          <cell r="C115" t="str">
            <v>04/03/2019</v>
          </cell>
          <cell r="D115">
            <v>500</v>
          </cell>
        </row>
        <row r="116">
          <cell r="A116">
            <v>2033</v>
          </cell>
          <cell r="B116" t="str">
            <v>Rakuten Linkshare</v>
          </cell>
          <cell r="C116" t="str">
            <v>04/30/2019</v>
          </cell>
          <cell r="D116">
            <v>10000</v>
          </cell>
        </row>
        <row r="117">
          <cell r="A117">
            <v>2034</v>
          </cell>
          <cell r="B117" t="str">
            <v>Commission Junction</v>
          </cell>
          <cell r="C117" t="str">
            <v>04/30/2019</v>
          </cell>
          <cell r="D117">
            <v>5000</v>
          </cell>
        </row>
        <row r="118">
          <cell r="A118">
            <v>2036</v>
          </cell>
          <cell r="B118" t="str">
            <v>Rakuten Linkshare</v>
          </cell>
          <cell r="C118" t="str">
            <v>09/02/2019</v>
          </cell>
          <cell r="D118">
            <v>15000</v>
          </cell>
        </row>
        <row r="119">
          <cell r="A119">
            <v>2040</v>
          </cell>
          <cell r="B119" t="str">
            <v>Commission Junction</v>
          </cell>
          <cell r="C119" t="str">
            <v>04/20/2019</v>
          </cell>
          <cell r="D119">
            <v>5000</v>
          </cell>
        </row>
        <row r="120">
          <cell r="A120">
            <v>2041</v>
          </cell>
          <cell r="B120" t="str">
            <v>Rakuten Linkshare</v>
          </cell>
          <cell r="C120" t="str">
            <v>05/10/2019</v>
          </cell>
          <cell r="D120">
            <v>4000</v>
          </cell>
        </row>
        <row r="121">
          <cell r="A121">
            <v>2042</v>
          </cell>
          <cell r="B121" t="str">
            <v>Commission Junction</v>
          </cell>
          <cell r="C121" t="str">
            <v>04/07/2019</v>
          </cell>
          <cell r="D121">
            <v>500</v>
          </cell>
        </row>
        <row r="122">
          <cell r="A122">
            <v>2043</v>
          </cell>
          <cell r="B122" t="str">
            <v>Rakuten Linkshare</v>
          </cell>
          <cell r="C122" t="str">
            <v>04/23/2019</v>
          </cell>
          <cell r="D122">
            <v>7500</v>
          </cell>
        </row>
        <row r="123">
          <cell r="A123">
            <v>2044</v>
          </cell>
          <cell r="B123" t="str">
            <v>Rakuten Linkshare</v>
          </cell>
          <cell r="C123" t="str">
            <v>04/16/2019</v>
          </cell>
          <cell r="D123">
            <v>8000</v>
          </cell>
        </row>
        <row r="124">
          <cell r="A124">
            <v>2048</v>
          </cell>
          <cell r="B124" t="str">
            <v>Rakuten Linkshare</v>
          </cell>
          <cell r="C124" t="str">
            <v>04/10/2019</v>
          </cell>
          <cell r="D124">
            <v>500</v>
          </cell>
        </row>
        <row r="125">
          <cell r="A125">
            <v>2050</v>
          </cell>
          <cell r="B125" t="str">
            <v>Rakuten Linkshare</v>
          </cell>
          <cell r="C125" t="str">
            <v>04/17/2019</v>
          </cell>
          <cell r="D125">
            <v>2000</v>
          </cell>
        </row>
        <row r="126">
          <cell r="A126">
            <v>2051</v>
          </cell>
          <cell r="B126" t="str">
            <v>Commission Junction</v>
          </cell>
          <cell r="C126" t="str">
            <v>04/16/2019</v>
          </cell>
          <cell r="D126">
            <v>1100</v>
          </cell>
        </row>
        <row r="127">
          <cell r="A127">
            <v>2052</v>
          </cell>
          <cell r="B127" t="str">
            <v>Affiliate Window</v>
          </cell>
          <cell r="C127" t="str">
            <v>04/18/2019</v>
          </cell>
          <cell r="D127">
            <v>750</v>
          </cell>
        </row>
        <row r="128">
          <cell r="A128">
            <v>2060</v>
          </cell>
          <cell r="B128" t="str">
            <v>Rakuten Linkshare</v>
          </cell>
          <cell r="C128" t="str">
            <v>07/30/2019</v>
          </cell>
          <cell r="D128">
            <v>15000</v>
          </cell>
        </row>
        <row r="129">
          <cell r="A129">
            <v>2066</v>
          </cell>
          <cell r="B129" t="str">
            <v>Commission Junction</v>
          </cell>
          <cell r="C129" t="str">
            <v>09/25/2019</v>
          </cell>
          <cell r="D129">
            <v>10000</v>
          </cell>
        </row>
        <row r="130">
          <cell r="A130">
            <v>2070</v>
          </cell>
          <cell r="B130" t="str">
            <v>Commission Junction</v>
          </cell>
          <cell r="C130" t="str">
            <v>04/30/2019</v>
          </cell>
          <cell r="D130">
            <v>2500</v>
          </cell>
        </row>
        <row r="131">
          <cell r="A131">
            <v>2071</v>
          </cell>
          <cell r="B131" t="str">
            <v>Commission Junction</v>
          </cell>
          <cell r="C131" t="str">
            <v>04/30/2019</v>
          </cell>
          <cell r="D131">
            <v>3000</v>
          </cell>
        </row>
        <row r="132">
          <cell r="A132">
            <v>2075</v>
          </cell>
          <cell r="B132" t="str">
            <v>Impact Radius</v>
          </cell>
          <cell r="C132" t="str">
            <v>04/30/2019</v>
          </cell>
          <cell r="D132">
            <v>12000</v>
          </cell>
        </row>
        <row r="133">
          <cell r="A133">
            <v>2079</v>
          </cell>
          <cell r="B133" t="str">
            <v>Impact Radius</v>
          </cell>
          <cell r="C133" t="str">
            <v>05/30/2019</v>
          </cell>
          <cell r="D133">
            <v>3000</v>
          </cell>
        </row>
        <row r="134">
          <cell r="A134">
            <v>2081</v>
          </cell>
          <cell r="B134" t="str">
            <v>Commission Junction</v>
          </cell>
          <cell r="C134" t="str">
            <v>06/30/2019</v>
          </cell>
          <cell r="D134">
            <v>2000</v>
          </cell>
        </row>
        <row r="135">
          <cell r="A135">
            <v>2082</v>
          </cell>
          <cell r="B135" t="str">
            <v>Commission Junction</v>
          </cell>
          <cell r="C135" t="str">
            <v>06/11/2019</v>
          </cell>
          <cell r="D135">
            <v>5000</v>
          </cell>
        </row>
        <row r="136">
          <cell r="A136">
            <v>2087</v>
          </cell>
          <cell r="B136" t="str">
            <v>Rakuten Linkshare</v>
          </cell>
          <cell r="C136" t="str">
            <v>05/21/2019</v>
          </cell>
          <cell r="D136">
            <v>5000</v>
          </cell>
        </row>
        <row r="137">
          <cell r="A137">
            <v>2088</v>
          </cell>
          <cell r="B137" t="str">
            <v>Commission Junction</v>
          </cell>
          <cell r="C137" t="str">
            <v>05/30/2019</v>
          </cell>
          <cell r="D137">
            <v>2000</v>
          </cell>
        </row>
        <row r="138">
          <cell r="A138">
            <v>2089</v>
          </cell>
          <cell r="B138" t="str">
            <v>Affiliate Window</v>
          </cell>
          <cell r="C138" t="str">
            <v>07/30/2019</v>
          </cell>
          <cell r="D138">
            <v>7000</v>
          </cell>
        </row>
        <row r="139">
          <cell r="A139">
            <v>2090</v>
          </cell>
          <cell r="B139" t="str">
            <v>Impact Radius</v>
          </cell>
          <cell r="C139" t="str">
            <v>09/17/2019</v>
          </cell>
          <cell r="D139">
            <v>100000</v>
          </cell>
        </row>
        <row r="140">
          <cell r="A140">
            <v>2091</v>
          </cell>
          <cell r="B140" t="str">
            <v>PepperJam</v>
          </cell>
          <cell r="C140" t="str">
            <v>06/11/2019</v>
          </cell>
          <cell r="D140">
            <v>5000</v>
          </cell>
        </row>
        <row r="141">
          <cell r="A141">
            <v>2092</v>
          </cell>
          <cell r="B141" t="str">
            <v>Impact Radius</v>
          </cell>
          <cell r="C141" t="str">
            <v>05/22/2019</v>
          </cell>
          <cell r="D141">
            <v>500</v>
          </cell>
        </row>
        <row r="142">
          <cell r="A142">
            <v>2096</v>
          </cell>
          <cell r="B142" t="str">
            <v>Commission Junction</v>
          </cell>
          <cell r="C142" t="str">
            <v>05/21/2019</v>
          </cell>
          <cell r="D142">
            <v>5500</v>
          </cell>
        </row>
        <row r="143">
          <cell r="A143">
            <v>2099</v>
          </cell>
          <cell r="B143" t="str">
            <v>Impact Radius</v>
          </cell>
          <cell r="C143" t="str">
            <v>06/04/2019</v>
          </cell>
          <cell r="D143">
            <v>1000</v>
          </cell>
        </row>
        <row r="144">
          <cell r="A144">
            <v>2106</v>
          </cell>
          <cell r="B144" t="str">
            <v>Rakuten Linkshare</v>
          </cell>
          <cell r="C144" t="str">
            <v>06/05/2019</v>
          </cell>
          <cell r="D144">
            <v>3000</v>
          </cell>
        </row>
        <row r="145">
          <cell r="A145">
            <v>2108</v>
          </cell>
          <cell r="B145" t="str">
            <v>Rakuten Linkshare</v>
          </cell>
          <cell r="C145" t="str">
            <v>05/22/2019</v>
          </cell>
          <cell r="D145">
            <v>2500</v>
          </cell>
        </row>
        <row r="146">
          <cell r="A146">
            <v>2109</v>
          </cell>
          <cell r="B146" t="str">
            <v>Impact Radius</v>
          </cell>
          <cell r="C146" t="str">
            <v>08/07/2019</v>
          </cell>
          <cell r="D146">
            <v>10000</v>
          </cell>
        </row>
        <row r="147">
          <cell r="A147">
            <v>2110</v>
          </cell>
          <cell r="B147" t="str">
            <v>Impact Radius</v>
          </cell>
          <cell r="C147" t="str">
            <v>05/12/2019</v>
          </cell>
          <cell r="D147">
            <v>10000</v>
          </cell>
        </row>
        <row r="148">
          <cell r="A148">
            <v>2115</v>
          </cell>
          <cell r="B148" t="str">
            <v>Impact Radius</v>
          </cell>
          <cell r="C148" t="str">
            <v>05/14/2019</v>
          </cell>
          <cell r="D148">
            <v>1000</v>
          </cell>
        </row>
        <row r="149">
          <cell r="A149">
            <v>2117</v>
          </cell>
          <cell r="B149" t="str">
            <v>Commission Junction</v>
          </cell>
          <cell r="C149" t="str">
            <v>05/23/2019</v>
          </cell>
          <cell r="D149">
            <v>2500</v>
          </cell>
        </row>
        <row r="150">
          <cell r="A150">
            <v>2120</v>
          </cell>
          <cell r="B150" t="str">
            <v>Commission Junction</v>
          </cell>
          <cell r="C150" t="str">
            <v>05/26/2019</v>
          </cell>
          <cell r="D150">
            <v>5000</v>
          </cell>
        </row>
        <row r="151">
          <cell r="A151">
            <v>2126</v>
          </cell>
          <cell r="B151" t="str">
            <v>Rakuten Linkshare</v>
          </cell>
          <cell r="C151" t="str">
            <v>07/17/2019</v>
          </cell>
          <cell r="D151">
            <v>4000</v>
          </cell>
        </row>
        <row r="152">
          <cell r="A152">
            <v>2127</v>
          </cell>
          <cell r="B152" t="str">
            <v>Rakuten Linkshare</v>
          </cell>
          <cell r="C152" t="str">
            <v>06/26/2019</v>
          </cell>
          <cell r="D152">
            <v>2500</v>
          </cell>
        </row>
        <row r="153">
          <cell r="A153">
            <v>2129</v>
          </cell>
          <cell r="B153" t="str">
            <v>Commission Junction</v>
          </cell>
          <cell r="C153" t="str">
            <v>05/30/2019</v>
          </cell>
          <cell r="D153">
            <v>4500</v>
          </cell>
        </row>
        <row r="154">
          <cell r="A154">
            <v>2135</v>
          </cell>
          <cell r="B154" t="str">
            <v>ShareASale.com</v>
          </cell>
          <cell r="C154" t="str">
            <v>05/19/2019</v>
          </cell>
          <cell r="D154">
            <v>500</v>
          </cell>
        </row>
        <row r="155">
          <cell r="A155">
            <v>2138</v>
          </cell>
          <cell r="B155" t="str">
            <v>Commission Junction</v>
          </cell>
          <cell r="C155" t="str">
            <v>06/14/2019</v>
          </cell>
          <cell r="D155">
            <v>2000</v>
          </cell>
        </row>
        <row r="156">
          <cell r="A156">
            <v>2141</v>
          </cell>
          <cell r="B156" t="str">
            <v>Commission Junction</v>
          </cell>
          <cell r="C156" t="str">
            <v>06/29/2019</v>
          </cell>
          <cell r="D156">
            <v>2000</v>
          </cell>
        </row>
        <row r="157">
          <cell r="A157">
            <v>2143</v>
          </cell>
          <cell r="B157" t="str">
            <v>Rakuten Linkshare</v>
          </cell>
          <cell r="C157" t="str">
            <v>06/30/2019</v>
          </cell>
          <cell r="D157">
            <v>3000</v>
          </cell>
        </row>
        <row r="158">
          <cell r="A158">
            <v>2145</v>
          </cell>
          <cell r="B158" t="str">
            <v>Commission Junction</v>
          </cell>
          <cell r="C158" t="str">
            <v>06/27/2019</v>
          </cell>
          <cell r="D158">
            <v>6931</v>
          </cell>
        </row>
        <row r="159">
          <cell r="A159">
            <v>2146</v>
          </cell>
          <cell r="B159" t="str">
            <v>Commission Junction</v>
          </cell>
          <cell r="C159" t="str">
            <v>06/30/2019</v>
          </cell>
          <cell r="D159">
            <v>7000</v>
          </cell>
        </row>
        <row r="160">
          <cell r="A160">
            <v>2147</v>
          </cell>
          <cell r="B160" t="str">
            <v>Rakuten Linkshare</v>
          </cell>
          <cell r="C160" t="str">
            <v>06/30/2019</v>
          </cell>
          <cell r="D160">
            <v>5000</v>
          </cell>
        </row>
        <row r="161">
          <cell r="A161">
            <v>2148</v>
          </cell>
          <cell r="B161" t="str">
            <v>Commission Junction</v>
          </cell>
          <cell r="C161" t="str">
            <v>05/30/2019</v>
          </cell>
          <cell r="D161">
            <v>500</v>
          </cell>
        </row>
        <row r="162">
          <cell r="A162">
            <v>2153</v>
          </cell>
          <cell r="B162" t="str">
            <v>Commission Junction</v>
          </cell>
          <cell r="C162" t="str">
            <v>08/06/2019</v>
          </cell>
          <cell r="D162">
            <v>18000</v>
          </cell>
        </row>
        <row r="163">
          <cell r="A163">
            <v>2175</v>
          </cell>
          <cell r="B163" t="str">
            <v>Commission Junction</v>
          </cell>
          <cell r="C163" t="str">
            <v>06/06/2019</v>
          </cell>
          <cell r="D163">
            <v>5000</v>
          </cell>
        </row>
        <row r="164">
          <cell r="A164">
            <v>2178</v>
          </cell>
          <cell r="B164" t="str">
            <v>Commission Junction</v>
          </cell>
          <cell r="C164" t="str">
            <v>09/04/2019</v>
          </cell>
          <cell r="D164">
            <v>7500</v>
          </cell>
        </row>
        <row r="165">
          <cell r="A165">
            <v>2180</v>
          </cell>
          <cell r="B165" t="str">
            <v>Impact Radius</v>
          </cell>
          <cell r="C165" t="str">
            <v>06/05/2019</v>
          </cell>
          <cell r="D165">
            <v>500</v>
          </cell>
        </row>
        <row r="166">
          <cell r="A166">
            <v>2182</v>
          </cell>
          <cell r="B166" t="str">
            <v>Rakuten Linkshare</v>
          </cell>
          <cell r="C166" t="str">
            <v>07/09/2019</v>
          </cell>
          <cell r="D166">
            <v>1000</v>
          </cell>
        </row>
        <row r="167">
          <cell r="A167">
            <v>2183</v>
          </cell>
          <cell r="B167" t="str">
            <v>Commission Junction</v>
          </cell>
          <cell r="C167" t="str">
            <v>06/10/2019</v>
          </cell>
          <cell r="D167">
            <v>5000</v>
          </cell>
        </row>
        <row r="168">
          <cell r="A168">
            <v>2186</v>
          </cell>
          <cell r="B168" t="str">
            <v>Rakuten Linkshare</v>
          </cell>
          <cell r="C168" t="str">
            <v>06/09/2019</v>
          </cell>
          <cell r="D168">
            <v>1500</v>
          </cell>
        </row>
        <row r="169">
          <cell r="A169">
            <v>2188</v>
          </cell>
          <cell r="B169" t="str">
            <v>Impact Radius</v>
          </cell>
          <cell r="C169" t="str">
            <v>09/08/2019</v>
          </cell>
          <cell r="D169">
            <v>10000</v>
          </cell>
        </row>
        <row r="170">
          <cell r="A170">
            <v>2190</v>
          </cell>
          <cell r="B170" t="str">
            <v>Commission Junction</v>
          </cell>
          <cell r="C170" t="str">
            <v>06/28/2019</v>
          </cell>
          <cell r="D170">
            <v>16000</v>
          </cell>
        </row>
        <row r="171">
          <cell r="A171">
            <v>2195</v>
          </cell>
          <cell r="B171" t="str">
            <v>Commission Junction</v>
          </cell>
          <cell r="C171" t="str">
            <v>07/01/2019</v>
          </cell>
          <cell r="D171">
            <v>13500</v>
          </cell>
        </row>
        <row r="172">
          <cell r="A172">
            <v>2197</v>
          </cell>
          <cell r="B172" t="str">
            <v>Impact Radius</v>
          </cell>
          <cell r="C172" t="str">
            <v>06/30/2019</v>
          </cell>
          <cell r="D172">
            <v>3000</v>
          </cell>
        </row>
        <row r="173">
          <cell r="A173">
            <v>2201</v>
          </cell>
          <cell r="B173" t="str">
            <v>Impact Radius</v>
          </cell>
          <cell r="C173" t="str">
            <v>06/30/2019</v>
          </cell>
          <cell r="D173">
            <v>1500</v>
          </cell>
        </row>
        <row r="174">
          <cell r="A174">
            <v>2203</v>
          </cell>
          <cell r="B174" t="str">
            <v>Rakuten Linkshare</v>
          </cell>
          <cell r="C174" t="str">
            <v>07/05/2019</v>
          </cell>
          <cell r="D174">
            <v>10000</v>
          </cell>
        </row>
        <row r="175">
          <cell r="A175">
            <v>2206</v>
          </cell>
          <cell r="B175" t="str">
            <v>Rakuten Linkshare</v>
          </cell>
          <cell r="C175" t="str">
            <v>07/02/2019</v>
          </cell>
          <cell r="D175">
            <v>6000</v>
          </cell>
        </row>
        <row r="176">
          <cell r="A176">
            <v>2208</v>
          </cell>
          <cell r="B176" t="str">
            <v>Affiliate Window</v>
          </cell>
          <cell r="C176" t="str">
            <v>06/19/2019</v>
          </cell>
          <cell r="D176">
            <v>500</v>
          </cell>
        </row>
        <row r="177">
          <cell r="A177">
            <v>2210</v>
          </cell>
          <cell r="B177" t="str">
            <v>Glossier</v>
          </cell>
          <cell r="C177" t="str">
            <v>06/30/2019</v>
          </cell>
          <cell r="D177">
            <v>7000</v>
          </cell>
        </row>
        <row r="178">
          <cell r="A178">
            <v>2217</v>
          </cell>
          <cell r="B178" t="str">
            <v>Commission Junction</v>
          </cell>
          <cell r="C178" t="str">
            <v>07/30/2019</v>
          </cell>
          <cell r="D178">
            <v>1000</v>
          </cell>
        </row>
        <row r="179">
          <cell r="A179">
            <v>2221</v>
          </cell>
          <cell r="B179" t="str">
            <v>Commission Junction</v>
          </cell>
          <cell r="C179" t="str">
            <v>07/19/2019</v>
          </cell>
          <cell r="D179">
            <v>10000</v>
          </cell>
        </row>
        <row r="180">
          <cell r="A180">
            <v>2222</v>
          </cell>
          <cell r="B180" t="str">
            <v>Commission Junction</v>
          </cell>
          <cell r="C180" t="str">
            <v>07/20/2019</v>
          </cell>
          <cell r="D180">
            <v>5000</v>
          </cell>
        </row>
        <row r="181">
          <cell r="A181">
            <v>2223</v>
          </cell>
          <cell r="B181" t="str">
            <v>Rakuten Linkshare</v>
          </cell>
          <cell r="C181" t="str">
            <v>07/11/2019</v>
          </cell>
          <cell r="D181">
            <v>1000</v>
          </cell>
        </row>
        <row r="182">
          <cell r="A182">
            <v>2226</v>
          </cell>
          <cell r="B182" t="str">
            <v>Commission Junction</v>
          </cell>
          <cell r="C182" t="str">
            <v>07/15/2019</v>
          </cell>
          <cell r="D182">
            <v>10000</v>
          </cell>
        </row>
        <row r="183">
          <cell r="A183">
            <v>2229</v>
          </cell>
          <cell r="B183" t="str">
            <v>Commission Junction</v>
          </cell>
          <cell r="C183" t="str">
            <v>09/30/2019</v>
          </cell>
          <cell r="D183">
            <v>5000</v>
          </cell>
        </row>
        <row r="184">
          <cell r="A184">
            <v>2230</v>
          </cell>
          <cell r="B184" t="str">
            <v>Rakuten Linkshare</v>
          </cell>
          <cell r="C184" t="str">
            <v>07/21/2019</v>
          </cell>
          <cell r="D184">
            <v>2000</v>
          </cell>
        </row>
        <row r="185">
          <cell r="A185">
            <v>2235</v>
          </cell>
          <cell r="B185" t="str">
            <v>Affiliate Window</v>
          </cell>
          <cell r="C185" t="str">
            <v>08/30/2019</v>
          </cell>
          <cell r="D185">
            <v>4000</v>
          </cell>
        </row>
        <row r="186">
          <cell r="A186">
            <v>2236</v>
          </cell>
          <cell r="B186" t="str">
            <v>Commission Junction</v>
          </cell>
          <cell r="C186" t="str">
            <v>08/05/2019</v>
          </cell>
          <cell r="D186">
            <v>3500</v>
          </cell>
        </row>
        <row r="187">
          <cell r="A187">
            <v>2237</v>
          </cell>
          <cell r="B187" t="str">
            <v>Rakuten Linkshare</v>
          </cell>
          <cell r="C187" t="str">
            <v>10/22/2019</v>
          </cell>
          <cell r="D187">
            <v>4000</v>
          </cell>
        </row>
        <row r="188">
          <cell r="A188">
            <v>2240</v>
          </cell>
          <cell r="B188" t="str">
            <v>Commission Junction</v>
          </cell>
          <cell r="C188" t="str">
            <v>07/29/2019</v>
          </cell>
          <cell r="D188">
            <v>2000</v>
          </cell>
        </row>
        <row r="189">
          <cell r="A189">
            <v>2241</v>
          </cell>
          <cell r="B189" t="str">
            <v>Rakuten Linkshare</v>
          </cell>
          <cell r="C189" t="str">
            <v>08/17/2019</v>
          </cell>
          <cell r="D189">
            <v>2000</v>
          </cell>
        </row>
        <row r="190">
          <cell r="A190">
            <v>2243</v>
          </cell>
          <cell r="B190" t="str">
            <v>Commission Junction</v>
          </cell>
          <cell r="C190" t="str">
            <v>07/30/2019</v>
          </cell>
          <cell r="D190">
            <v>7000</v>
          </cell>
        </row>
        <row r="191">
          <cell r="A191">
            <v>2244</v>
          </cell>
          <cell r="B191" t="str">
            <v>Commission Junction</v>
          </cell>
          <cell r="C191" t="str">
            <v>07/15/2019</v>
          </cell>
          <cell r="D191">
            <v>5000</v>
          </cell>
        </row>
        <row r="192">
          <cell r="A192">
            <v>2245</v>
          </cell>
          <cell r="B192" t="str">
            <v>Commission Junction</v>
          </cell>
          <cell r="C192" t="str">
            <v>07/21/2019</v>
          </cell>
          <cell r="D192">
            <v>2000</v>
          </cell>
        </row>
        <row r="193">
          <cell r="A193">
            <v>2246</v>
          </cell>
          <cell r="B193" t="str">
            <v>Commission Junction</v>
          </cell>
          <cell r="C193" t="str">
            <v>07/22/2019</v>
          </cell>
          <cell r="D193">
            <v>5000</v>
          </cell>
        </row>
        <row r="194">
          <cell r="A194">
            <v>2251</v>
          </cell>
          <cell r="B194" t="str">
            <v>Impact Radius</v>
          </cell>
          <cell r="C194" t="str">
            <v>08/06/2019</v>
          </cell>
          <cell r="D194">
            <v>1000</v>
          </cell>
        </row>
        <row r="195">
          <cell r="A195">
            <v>2253</v>
          </cell>
          <cell r="B195" t="str">
            <v>Commission Junction</v>
          </cell>
          <cell r="C195" t="str">
            <v>08/05/2019</v>
          </cell>
          <cell r="D195">
            <v>10000</v>
          </cell>
        </row>
        <row r="196">
          <cell r="A196">
            <v>2255</v>
          </cell>
          <cell r="B196" t="str">
            <v>Affiliate Window</v>
          </cell>
          <cell r="C196" t="str">
            <v>10/30/2019</v>
          </cell>
          <cell r="D196">
            <v>7000</v>
          </cell>
        </row>
        <row r="197">
          <cell r="A197">
            <v>2256</v>
          </cell>
          <cell r="B197" t="str">
            <v>Commission Junction</v>
          </cell>
          <cell r="C197" t="str">
            <v>09/30/2019</v>
          </cell>
          <cell r="D197">
            <v>1000</v>
          </cell>
        </row>
        <row r="198">
          <cell r="A198">
            <v>2258</v>
          </cell>
          <cell r="B198" t="str">
            <v>Impact Radius</v>
          </cell>
          <cell r="C198" t="str">
            <v>10/30/2019</v>
          </cell>
          <cell r="D198">
            <v>4000</v>
          </cell>
        </row>
        <row r="199">
          <cell r="A199">
            <v>2259</v>
          </cell>
          <cell r="B199" t="str">
            <v>Impact Radius</v>
          </cell>
          <cell r="C199" t="str">
            <v>10/30/2019</v>
          </cell>
          <cell r="D199">
            <v>2000</v>
          </cell>
        </row>
        <row r="200">
          <cell r="A200">
            <v>2261</v>
          </cell>
          <cell r="B200" t="str">
            <v>Rakuten Linkshare</v>
          </cell>
          <cell r="C200" t="str">
            <v>08/13/2019</v>
          </cell>
          <cell r="D200">
            <v>6000</v>
          </cell>
        </row>
        <row r="201">
          <cell r="A201">
            <v>2262</v>
          </cell>
          <cell r="B201" t="str">
            <v>Rakuten Linkshare</v>
          </cell>
          <cell r="C201" t="str">
            <v>08/30/2019</v>
          </cell>
          <cell r="D201">
            <v>4000</v>
          </cell>
        </row>
        <row r="202">
          <cell r="A202">
            <v>2265</v>
          </cell>
          <cell r="B202" t="str">
            <v>Affiliate Window</v>
          </cell>
          <cell r="C202" t="str">
            <v>07/28/2019</v>
          </cell>
          <cell r="D202">
            <v>4500</v>
          </cell>
        </row>
        <row r="203">
          <cell r="A203">
            <v>2266</v>
          </cell>
          <cell r="B203" t="str">
            <v>Rakuten Linkshare</v>
          </cell>
          <cell r="C203" t="str">
            <v>08/01/2019</v>
          </cell>
          <cell r="D203">
            <v>7000</v>
          </cell>
        </row>
        <row r="204">
          <cell r="A204">
            <v>2267</v>
          </cell>
          <cell r="B204" t="str">
            <v>Rakuten Linkshare</v>
          </cell>
          <cell r="C204" t="str">
            <v>08/30/2019</v>
          </cell>
          <cell r="D204">
            <v>5000</v>
          </cell>
        </row>
        <row r="205">
          <cell r="A205">
            <v>2271</v>
          </cell>
          <cell r="B205" t="str">
            <v>Impact Radius</v>
          </cell>
          <cell r="C205" t="str">
            <v>08/27/2019</v>
          </cell>
          <cell r="D205">
            <v>2500</v>
          </cell>
        </row>
        <row r="206">
          <cell r="A206">
            <v>2274</v>
          </cell>
          <cell r="B206" t="str">
            <v>Commission Junction</v>
          </cell>
          <cell r="C206" t="str">
            <v>08/26/2019</v>
          </cell>
          <cell r="D206">
            <v>3000</v>
          </cell>
        </row>
        <row r="207">
          <cell r="A207">
            <v>2278</v>
          </cell>
          <cell r="B207" t="str">
            <v>Rakuten Linkshare</v>
          </cell>
          <cell r="C207" t="str">
            <v>10/03/2019</v>
          </cell>
          <cell r="D207">
            <v>5000</v>
          </cell>
        </row>
        <row r="208">
          <cell r="A208">
            <v>2280</v>
          </cell>
          <cell r="B208" t="str">
            <v>Commission Junction</v>
          </cell>
          <cell r="C208" t="str">
            <v>08/30/2019</v>
          </cell>
          <cell r="D208">
            <v>7000</v>
          </cell>
        </row>
        <row r="209">
          <cell r="A209">
            <v>2281</v>
          </cell>
          <cell r="B209" t="str">
            <v>PepperJam</v>
          </cell>
          <cell r="C209" t="str">
            <v>08/08/2019</v>
          </cell>
          <cell r="D209">
            <v>500</v>
          </cell>
        </row>
        <row r="210">
          <cell r="A210">
            <v>2282</v>
          </cell>
          <cell r="B210" t="str">
            <v>Commission Junction</v>
          </cell>
          <cell r="C210" t="str">
            <v>08/27/2019</v>
          </cell>
          <cell r="D210">
            <v>4000</v>
          </cell>
        </row>
        <row r="211">
          <cell r="A211">
            <v>2283</v>
          </cell>
          <cell r="B211" t="str">
            <v>Impact Radius</v>
          </cell>
          <cell r="C211" t="str">
            <v>10/15/2019</v>
          </cell>
          <cell r="D211">
            <v>50000</v>
          </cell>
        </row>
        <row r="212">
          <cell r="A212">
            <v>2289</v>
          </cell>
          <cell r="B212" t="str">
            <v>Commission Junction</v>
          </cell>
          <cell r="C212" t="str">
            <v>08/19/2019</v>
          </cell>
          <cell r="D212">
            <v>5000</v>
          </cell>
        </row>
        <row r="213">
          <cell r="A213">
            <v>2291</v>
          </cell>
          <cell r="B213" t="str">
            <v>Commission Junction</v>
          </cell>
          <cell r="C213" t="str">
            <v>08/20/2019</v>
          </cell>
          <cell r="D213">
            <v>3000</v>
          </cell>
        </row>
        <row r="214">
          <cell r="A214">
            <v>2292</v>
          </cell>
          <cell r="B214" t="str">
            <v>Rakuten Linkshare</v>
          </cell>
          <cell r="C214" t="str">
            <v>09/14/2019</v>
          </cell>
          <cell r="D214">
            <v>15000</v>
          </cell>
        </row>
        <row r="215">
          <cell r="A215">
            <v>2293</v>
          </cell>
          <cell r="B215" t="str">
            <v>Commission Junction</v>
          </cell>
          <cell r="C215" t="str">
            <v>08/31/2019</v>
          </cell>
          <cell r="D215">
            <v>700</v>
          </cell>
        </row>
        <row r="216">
          <cell r="A216">
            <v>2296</v>
          </cell>
          <cell r="B216" t="str">
            <v>Glossier</v>
          </cell>
          <cell r="C216" t="str">
            <v>08/31/2019</v>
          </cell>
          <cell r="D216">
            <v>5000</v>
          </cell>
        </row>
        <row r="217">
          <cell r="A217">
            <v>2297</v>
          </cell>
          <cell r="B217" t="str">
            <v>Commission Junction</v>
          </cell>
          <cell r="C217" t="str">
            <v>09/17/2019</v>
          </cell>
          <cell r="D217">
            <v>5000</v>
          </cell>
        </row>
        <row r="218">
          <cell r="A218">
            <v>2298</v>
          </cell>
          <cell r="B218" t="str">
            <v>Impact Radius</v>
          </cell>
          <cell r="C218" t="str">
            <v>09/03/2019</v>
          </cell>
          <cell r="D218">
            <v>5000</v>
          </cell>
        </row>
        <row r="219">
          <cell r="A219">
            <v>2299</v>
          </cell>
          <cell r="B219" t="str">
            <v>Rakuten Linkshare</v>
          </cell>
          <cell r="C219" t="str">
            <v>05/01/2021</v>
          </cell>
          <cell r="D219">
            <v>500</v>
          </cell>
        </row>
        <row r="220">
          <cell r="A220">
            <v>2300</v>
          </cell>
          <cell r="B220" t="str">
            <v>Impact Radius</v>
          </cell>
          <cell r="C220" t="str">
            <v>09/17/2019</v>
          </cell>
          <cell r="D220">
            <v>4000</v>
          </cell>
        </row>
        <row r="221">
          <cell r="A221">
            <v>2301</v>
          </cell>
          <cell r="B221" t="str">
            <v>AvantLink</v>
          </cell>
          <cell r="C221" t="str">
            <v>08/18/2019</v>
          </cell>
          <cell r="D221">
            <v>500</v>
          </cell>
        </row>
        <row r="222">
          <cell r="A222">
            <v>2302</v>
          </cell>
          <cell r="B222" t="str">
            <v>Commission Junction</v>
          </cell>
          <cell r="C222" t="str">
            <v>09/02/2019</v>
          </cell>
          <cell r="D222">
            <v>10000</v>
          </cell>
        </row>
        <row r="223">
          <cell r="A223">
            <v>2304</v>
          </cell>
          <cell r="B223" t="str">
            <v>Impact Radius</v>
          </cell>
          <cell r="C223" t="str">
            <v>11/30/2019</v>
          </cell>
          <cell r="D223">
            <v>100000</v>
          </cell>
        </row>
        <row r="224">
          <cell r="A224">
            <v>2307</v>
          </cell>
          <cell r="B224" t="str">
            <v>Commission Junction</v>
          </cell>
          <cell r="C224" t="str">
            <v>09/25/2019</v>
          </cell>
          <cell r="D224">
            <v>10000</v>
          </cell>
        </row>
        <row r="225">
          <cell r="A225">
            <v>2308</v>
          </cell>
          <cell r="B225" t="str">
            <v>Rakuten Linkshare</v>
          </cell>
          <cell r="C225" t="str">
            <v>10/03/2019</v>
          </cell>
          <cell r="D225">
            <v>1000</v>
          </cell>
        </row>
        <row r="226">
          <cell r="A226">
            <v>2310</v>
          </cell>
          <cell r="B226" t="str">
            <v>Rakuten Linkshare</v>
          </cell>
          <cell r="C226" t="str">
            <v>09/15/2019</v>
          </cell>
          <cell r="D226">
            <v>700</v>
          </cell>
        </row>
        <row r="227">
          <cell r="A227">
            <v>2311</v>
          </cell>
          <cell r="B227" t="str">
            <v>Commission Junction</v>
          </cell>
          <cell r="C227" t="str">
            <v>10/07/2019</v>
          </cell>
          <cell r="D227">
            <v>15000</v>
          </cell>
        </row>
        <row r="228">
          <cell r="A228">
            <v>2312</v>
          </cell>
          <cell r="B228" t="str">
            <v>Commission Junction</v>
          </cell>
          <cell r="C228" t="str">
            <v>10/05/2019</v>
          </cell>
          <cell r="D228">
            <v>3000</v>
          </cell>
        </row>
        <row r="229">
          <cell r="A229">
            <v>2313</v>
          </cell>
          <cell r="B229" t="str">
            <v>Commission Junction</v>
          </cell>
          <cell r="C229" t="str">
            <v>11/30/2019</v>
          </cell>
          <cell r="D229">
            <v>48000</v>
          </cell>
        </row>
        <row r="230">
          <cell r="A230">
            <v>2317</v>
          </cell>
          <cell r="B230" t="str">
            <v>Commission Junction</v>
          </cell>
          <cell r="C230" t="str">
            <v>09/30/2019</v>
          </cell>
          <cell r="D230">
            <v>7700</v>
          </cell>
        </row>
        <row r="231">
          <cell r="A231">
            <v>2326</v>
          </cell>
          <cell r="B231" t="str">
            <v>Impact Radius</v>
          </cell>
          <cell r="C231" t="str">
            <v>09/20/2019</v>
          </cell>
          <cell r="D231">
            <v>1000</v>
          </cell>
        </row>
        <row r="232">
          <cell r="A232">
            <v>2329</v>
          </cell>
          <cell r="B232" t="str">
            <v>Rakuten Linkshare</v>
          </cell>
          <cell r="C232" t="str">
            <v>09/25/2019</v>
          </cell>
          <cell r="D232">
            <v>2250</v>
          </cell>
        </row>
        <row r="233">
          <cell r="A233">
            <v>2331</v>
          </cell>
          <cell r="B233" t="str">
            <v>Commission Junction</v>
          </cell>
          <cell r="C233" t="str">
            <v>09/30/2019</v>
          </cell>
          <cell r="D233">
            <v>5000</v>
          </cell>
        </row>
        <row r="234">
          <cell r="A234">
            <v>2336</v>
          </cell>
          <cell r="B234" t="str">
            <v>Rakuten Linkshare</v>
          </cell>
          <cell r="C234" t="str">
            <v>10/08/2019</v>
          </cell>
          <cell r="D234">
            <v>1800</v>
          </cell>
        </row>
        <row r="235">
          <cell r="A235">
            <v>2338</v>
          </cell>
          <cell r="B235" t="str">
            <v>Rakuten Linkshare</v>
          </cell>
          <cell r="C235" t="str">
            <v>10/03/2019</v>
          </cell>
          <cell r="D235">
            <v>2000</v>
          </cell>
        </row>
        <row r="236">
          <cell r="A236">
            <v>2346</v>
          </cell>
          <cell r="B236" t="str">
            <v>Commission Junction</v>
          </cell>
          <cell r="C236" t="str">
            <v>10/26/2019</v>
          </cell>
          <cell r="D236">
            <v>4000</v>
          </cell>
        </row>
        <row r="237">
          <cell r="A237">
            <v>2350</v>
          </cell>
          <cell r="B237" t="str">
            <v>Rakuten Linkshare</v>
          </cell>
          <cell r="C237" t="str">
            <v>10/02/2019</v>
          </cell>
          <cell r="D237">
            <v>1000</v>
          </cell>
        </row>
        <row r="238">
          <cell r="A238">
            <v>2352</v>
          </cell>
          <cell r="B238" t="str">
            <v>Impact Radius</v>
          </cell>
          <cell r="C238" t="str">
            <v>10/25/2019</v>
          </cell>
          <cell r="D238">
            <v>1000</v>
          </cell>
        </row>
        <row r="239">
          <cell r="A239">
            <v>2355</v>
          </cell>
          <cell r="B239" t="str">
            <v>Rakuten Linkshare</v>
          </cell>
          <cell r="C239" t="str">
            <v>01/21/2020</v>
          </cell>
          <cell r="D239">
            <v>5000</v>
          </cell>
        </row>
        <row r="240">
          <cell r="A240">
            <v>2359</v>
          </cell>
          <cell r="B240" t="str">
            <v>Commission Junction</v>
          </cell>
          <cell r="C240" t="str">
            <v>10/30/2019</v>
          </cell>
          <cell r="D240">
            <v>7000</v>
          </cell>
        </row>
        <row r="241">
          <cell r="A241">
            <v>2361</v>
          </cell>
          <cell r="B241" t="str">
            <v>Commission Junction</v>
          </cell>
          <cell r="C241" t="str">
            <v>01/30/2020</v>
          </cell>
          <cell r="D241">
            <v>2000</v>
          </cell>
        </row>
        <row r="242">
          <cell r="A242">
            <v>2362</v>
          </cell>
          <cell r="B242" t="str">
            <v>Commission Junction</v>
          </cell>
          <cell r="C242" t="str">
            <v>01/30/2020</v>
          </cell>
          <cell r="D242">
            <v>8000</v>
          </cell>
        </row>
        <row r="243">
          <cell r="A243">
            <v>2364</v>
          </cell>
          <cell r="B243" t="str">
            <v>Commission Junction</v>
          </cell>
          <cell r="C243" t="str">
            <v>10/21/2019</v>
          </cell>
          <cell r="D243">
            <v>10000</v>
          </cell>
        </row>
        <row r="244">
          <cell r="A244">
            <v>2365</v>
          </cell>
          <cell r="B244" t="str">
            <v>Rakuten Linkshare</v>
          </cell>
          <cell r="C244" t="str">
            <v>11/14/2019</v>
          </cell>
          <cell r="D244">
            <v>8000</v>
          </cell>
        </row>
        <row r="245">
          <cell r="A245">
            <v>2366</v>
          </cell>
          <cell r="B245" t="str">
            <v>Commission Junction</v>
          </cell>
          <cell r="C245" t="str">
            <v>10/28/2019</v>
          </cell>
          <cell r="D245">
            <v>5000</v>
          </cell>
        </row>
        <row r="246">
          <cell r="A246">
            <v>2375</v>
          </cell>
          <cell r="B246" t="str">
            <v>Rakuten Linkshare</v>
          </cell>
          <cell r="C246" t="str">
            <v>10/29/2019</v>
          </cell>
          <cell r="D246">
            <v>1000</v>
          </cell>
        </row>
        <row r="247">
          <cell r="A247">
            <v>2376</v>
          </cell>
          <cell r="B247" t="str">
            <v>Rakuten Linkshare</v>
          </cell>
          <cell r="C247" t="str">
            <v>11/30/2019</v>
          </cell>
          <cell r="D247">
            <v>2000</v>
          </cell>
        </row>
        <row r="248">
          <cell r="A248">
            <v>2377</v>
          </cell>
          <cell r="B248" t="str">
            <v>Commission Junction</v>
          </cell>
          <cell r="C248" t="str">
            <v>10/30/2019</v>
          </cell>
          <cell r="D248">
            <v>2700</v>
          </cell>
        </row>
        <row r="249">
          <cell r="A249">
            <v>2378</v>
          </cell>
          <cell r="B249" t="str">
            <v>Commission Junction</v>
          </cell>
          <cell r="C249" t="str">
            <v>11/30/2019</v>
          </cell>
          <cell r="D249">
            <v>10000</v>
          </cell>
        </row>
        <row r="250">
          <cell r="A250">
            <v>2380</v>
          </cell>
          <cell r="B250" t="str">
            <v>Commission Junction</v>
          </cell>
          <cell r="C250" t="str">
            <v>01/09/2020</v>
          </cell>
          <cell r="D250">
            <v>5200</v>
          </cell>
        </row>
        <row r="251">
          <cell r="A251">
            <v>2381</v>
          </cell>
          <cell r="B251" t="str">
            <v>Commission Junction</v>
          </cell>
          <cell r="C251" t="str">
            <v>11/04/2019</v>
          </cell>
          <cell r="D251">
            <v>5000</v>
          </cell>
        </row>
        <row r="252">
          <cell r="A252">
            <v>2383</v>
          </cell>
          <cell r="B252" t="str">
            <v>Impact Radius</v>
          </cell>
          <cell r="C252" t="str">
            <v>03/01/2020</v>
          </cell>
          <cell r="D252">
            <v>122000</v>
          </cell>
        </row>
        <row r="253">
          <cell r="A253">
            <v>2384</v>
          </cell>
          <cell r="B253" t="str">
            <v>Commission Junction</v>
          </cell>
          <cell r="C253" t="str">
            <v>01/30/2020</v>
          </cell>
          <cell r="D253">
            <v>3000</v>
          </cell>
        </row>
        <row r="254">
          <cell r="A254">
            <v>2385</v>
          </cell>
          <cell r="B254" t="str">
            <v>Affiliate Window</v>
          </cell>
          <cell r="C254" t="str">
            <v>11/06/2019</v>
          </cell>
          <cell r="D254">
            <v>2000</v>
          </cell>
        </row>
        <row r="255">
          <cell r="A255">
            <v>2387</v>
          </cell>
          <cell r="B255" t="str">
            <v>ShareASale.com</v>
          </cell>
          <cell r="C255" t="str">
            <v>10/26/2019</v>
          </cell>
          <cell r="D255">
            <v>500</v>
          </cell>
        </row>
        <row r="256">
          <cell r="A256">
            <v>2388</v>
          </cell>
          <cell r="B256" t="str">
            <v>Impact Radius</v>
          </cell>
          <cell r="C256" t="str">
            <v>01/30/2020</v>
          </cell>
          <cell r="D256">
            <v>30000</v>
          </cell>
        </row>
        <row r="257">
          <cell r="A257">
            <v>2389</v>
          </cell>
          <cell r="B257" t="str">
            <v>Rakuten Linkshare</v>
          </cell>
          <cell r="C257" t="str">
            <v>11/19/2019</v>
          </cell>
          <cell r="D257">
            <v>10000</v>
          </cell>
        </row>
        <row r="258">
          <cell r="A258">
            <v>2390</v>
          </cell>
          <cell r="B258" t="str">
            <v>Rakuten Linkshare</v>
          </cell>
          <cell r="C258" t="str">
            <v>02/19/2020</v>
          </cell>
          <cell r="D258">
            <v>1000</v>
          </cell>
        </row>
        <row r="259">
          <cell r="A259">
            <v>2391</v>
          </cell>
          <cell r="B259" t="str">
            <v>Commission Junction</v>
          </cell>
          <cell r="C259" t="str">
            <v>01/30/2020</v>
          </cell>
          <cell r="D259">
            <v>30000</v>
          </cell>
        </row>
        <row r="260">
          <cell r="A260">
            <v>2393</v>
          </cell>
          <cell r="B260" t="str">
            <v>Commission Junction</v>
          </cell>
          <cell r="C260" t="str">
            <v>11/18/2019</v>
          </cell>
          <cell r="D260">
            <v>5000</v>
          </cell>
        </row>
        <row r="261">
          <cell r="A261">
            <v>2394</v>
          </cell>
          <cell r="B261" t="str">
            <v>Commission Junction</v>
          </cell>
          <cell r="C261" t="str">
            <v>01/30/2020</v>
          </cell>
          <cell r="D261">
            <v>3000</v>
          </cell>
        </row>
        <row r="262">
          <cell r="A262">
            <v>2396</v>
          </cell>
          <cell r="B262" t="str">
            <v>Rakuten Linkshare</v>
          </cell>
          <cell r="C262" t="str">
            <v>11/30/2019</v>
          </cell>
          <cell r="D262">
            <v>5000</v>
          </cell>
        </row>
        <row r="263">
          <cell r="A263">
            <v>2401</v>
          </cell>
          <cell r="B263" t="str">
            <v>Rakuten Linkshare</v>
          </cell>
          <cell r="C263" t="str">
            <v>12/31/2019</v>
          </cell>
          <cell r="D263">
            <v>5000</v>
          </cell>
        </row>
        <row r="264">
          <cell r="A264">
            <v>2402</v>
          </cell>
          <cell r="B264" t="str">
            <v>Commission Junction</v>
          </cell>
          <cell r="C264" t="str">
            <v>11/08/2019</v>
          </cell>
          <cell r="D264">
            <v>6000</v>
          </cell>
        </row>
        <row r="265">
          <cell r="A265">
            <v>2403</v>
          </cell>
          <cell r="B265" t="str">
            <v>Commission Junction</v>
          </cell>
          <cell r="C265" t="str">
            <v>01/07/2020</v>
          </cell>
          <cell r="D265">
            <v>6125</v>
          </cell>
        </row>
        <row r="266">
          <cell r="A266">
            <v>2405</v>
          </cell>
          <cell r="B266" t="str">
            <v>Commission Junction</v>
          </cell>
          <cell r="C266" t="str">
            <v>01/10/2020</v>
          </cell>
          <cell r="D266">
            <v>5000</v>
          </cell>
        </row>
        <row r="267">
          <cell r="A267">
            <v>2407</v>
          </cell>
          <cell r="B267" t="str">
            <v>Affiliate Window</v>
          </cell>
          <cell r="C267" t="str">
            <v>01/30/2020</v>
          </cell>
          <cell r="D267">
            <v>6000</v>
          </cell>
        </row>
        <row r="268">
          <cell r="A268">
            <v>2408</v>
          </cell>
          <cell r="B268" t="str">
            <v>Impact Radius</v>
          </cell>
          <cell r="C268" t="str">
            <v>11/30/2019</v>
          </cell>
          <cell r="D268">
            <v>8000</v>
          </cell>
        </row>
        <row r="269">
          <cell r="A269">
            <v>2409</v>
          </cell>
          <cell r="B269" t="str">
            <v>Commission Junction</v>
          </cell>
          <cell r="C269" t="str">
            <v>01/07/2020</v>
          </cell>
          <cell r="D269">
            <v>9000</v>
          </cell>
        </row>
        <row r="270">
          <cell r="A270">
            <v>2411</v>
          </cell>
          <cell r="B270" t="str">
            <v>Impact Radius</v>
          </cell>
          <cell r="C270" t="str">
            <v>01/30/2020</v>
          </cell>
          <cell r="D270">
            <v>10000</v>
          </cell>
        </row>
        <row r="271">
          <cell r="A271">
            <v>2413</v>
          </cell>
          <cell r="B271" t="str">
            <v>Commission Junction</v>
          </cell>
          <cell r="C271" t="str">
            <v>11/30/2019</v>
          </cell>
          <cell r="D271">
            <v>1500</v>
          </cell>
        </row>
        <row r="272">
          <cell r="A272">
            <v>2416</v>
          </cell>
          <cell r="B272" t="str">
            <v>Rakuten Linkshare</v>
          </cell>
          <cell r="C272" t="str">
            <v>12/30/2019</v>
          </cell>
          <cell r="D272">
            <v>5000</v>
          </cell>
        </row>
        <row r="273">
          <cell r="A273">
            <v>2417</v>
          </cell>
          <cell r="B273" t="str">
            <v>Affiliate Window</v>
          </cell>
          <cell r="C273" t="str">
            <v>11/15/2019</v>
          </cell>
          <cell r="D273">
            <v>1000</v>
          </cell>
        </row>
        <row r="274">
          <cell r="A274">
            <v>2418</v>
          </cell>
          <cell r="B274" t="str">
            <v>Rakuten Linkshare</v>
          </cell>
          <cell r="C274" t="str">
            <v>12/11/2019</v>
          </cell>
          <cell r="D274">
            <v>4000</v>
          </cell>
        </row>
        <row r="275">
          <cell r="A275">
            <v>2419</v>
          </cell>
          <cell r="B275" t="str">
            <v>Commission Junction</v>
          </cell>
          <cell r="C275" t="str">
            <v>01/21/2020</v>
          </cell>
          <cell r="D275">
            <v>11500</v>
          </cell>
        </row>
        <row r="276">
          <cell r="A276">
            <v>2420</v>
          </cell>
          <cell r="B276" t="str">
            <v>Rakuten Linkshare</v>
          </cell>
          <cell r="C276" t="str">
            <v>01/07/2020</v>
          </cell>
          <cell r="D276">
            <v>9000</v>
          </cell>
        </row>
        <row r="277">
          <cell r="A277">
            <v>2421</v>
          </cell>
          <cell r="B277" t="str">
            <v>Rakuten Linkshare</v>
          </cell>
          <cell r="C277" t="str">
            <v>01/23/2020</v>
          </cell>
          <cell r="D277">
            <v>25000</v>
          </cell>
        </row>
        <row r="278">
          <cell r="A278">
            <v>2422</v>
          </cell>
          <cell r="B278" t="str">
            <v>Impact Radius</v>
          </cell>
          <cell r="C278" t="str">
            <v>01/30/2020</v>
          </cell>
          <cell r="D278">
            <v>4000</v>
          </cell>
        </row>
        <row r="279">
          <cell r="A279">
            <v>2423</v>
          </cell>
          <cell r="B279" t="str">
            <v>Impact Radius</v>
          </cell>
          <cell r="C279" t="str">
            <v>01/30/2020</v>
          </cell>
          <cell r="D279">
            <v>4000</v>
          </cell>
        </row>
        <row r="280">
          <cell r="A280">
            <v>2425</v>
          </cell>
          <cell r="B280" t="str">
            <v>Impact Radius</v>
          </cell>
          <cell r="C280" t="str">
            <v>01/07/2020</v>
          </cell>
          <cell r="D280">
            <v>5000</v>
          </cell>
        </row>
        <row r="281">
          <cell r="A281">
            <v>2426</v>
          </cell>
          <cell r="B281" t="str">
            <v>Rakuten Linkshare</v>
          </cell>
          <cell r="C281" t="str">
            <v>01/30/2020</v>
          </cell>
          <cell r="D281">
            <v>40000</v>
          </cell>
        </row>
        <row r="282">
          <cell r="A282">
            <v>2427</v>
          </cell>
          <cell r="B282" t="str">
            <v>Commission Junction</v>
          </cell>
          <cell r="C282" t="str">
            <v>01/30/2020</v>
          </cell>
          <cell r="D282">
            <v>3000</v>
          </cell>
        </row>
        <row r="283">
          <cell r="A283">
            <v>2429</v>
          </cell>
          <cell r="B283" t="str">
            <v>Commission Junction</v>
          </cell>
          <cell r="C283" t="str">
            <v>01/01/2020</v>
          </cell>
          <cell r="D283">
            <v>3000</v>
          </cell>
        </row>
        <row r="284">
          <cell r="A284">
            <v>2431</v>
          </cell>
          <cell r="B284" t="str">
            <v>Rakuten Linkshare</v>
          </cell>
          <cell r="C284" t="str">
            <v>11/30/2019</v>
          </cell>
          <cell r="D284">
            <v>3500</v>
          </cell>
        </row>
        <row r="285">
          <cell r="A285">
            <v>2435</v>
          </cell>
          <cell r="B285" t="str">
            <v>Impact Radius</v>
          </cell>
          <cell r="C285" t="str">
            <v>01/30/2020</v>
          </cell>
          <cell r="D285">
            <v>13000</v>
          </cell>
        </row>
        <row r="286">
          <cell r="A286">
            <v>2438</v>
          </cell>
          <cell r="B286" t="str">
            <v>Commission Junction</v>
          </cell>
          <cell r="C286" t="str">
            <v>12/11/2019</v>
          </cell>
          <cell r="D286">
            <v>4000</v>
          </cell>
        </row>
        <row r="287">
          <cell r="A287">
            <v>2440</v>
          </cell>
          <cell r="B287" t="str">
            <v>Commission Junction</v>
          </cell>
          <cell r="C287" t="str">
            <v>02/19/2020</v>
          </cell>
          <cell r="D287">
            <v>14000</v>
          </cell>
        </row>
        <row r="288">
          <cell r="A288">
            <v>2442</v>
          </cell>
          <cell r="B288" t="str">
            <v>Glossier</v>
          </cell>
          <cell r="C288" t="str">
            <v>01/30/2020</v>
          </cell>
          <cell r="D288">
            <v>25400</v>
          </cell>
        </row>
        <row r="289">
          <cell r="A289">
            <v>2443</v>
          </cell>
          <cell r="B289" t="str">
            <v>Commission Junction</v>
          </cell>
          <cell r="C289" t="str">
            <v>12/05/2019</v>
          </cell>
          <cell r="D289">
            <v>4000</v>
          </cell>
        </row>
        <row r="290">
          <cell r="A290">
            <v>2444</v>
          </cell>
          <cell r="B290" t="str">
            <v>Affiliate Window</v>
          </cell>
          <cell r="C290" t="str">
            <v>12/31/2019</v>
          </cell>
          <cell r="D290">
            <v>7000</v>
          </cell>
        </row>
        <row r="291">
          <cell r="A291">
            <v>2445</v>
          </cell>
          <cell r="B291" t="str">
            <v>Commission Junction</v>
          </cell>
          <cell r="C291" t="str">
            <v>12/30/2019</v>
          </cell>
          <cell r="D291">
            <v>6000</v>
          </cell>
        </row>
        <row r="292">
          <cell r="A292">
            <v>2446</v>
          </cell>
          <cell r="B292" t="str">
            <v>PepperJam</v>
          </cell>
          <cell r="C292" t="str">
            <v>01/07/2020</v>
          </cell>
          <cell r="D292">
            <v>4000</v>
          </cell>
        </row>
        <row r="293">
          <cell r="A293">
            <v>2447</v>
          </cell>
          <cell r="B293" t="str">
            <v>Commission Junction</v>
          </cell>
          <cell r="C293" t="str">
            <v>11/30/2019</v>
          </cell>
          <cell r="D293">
            <v>1000</v>
          </cell>
        </row>
        <row r="294">
          <cell r="A294">
            <v>2450</v>
          </cell>
          <cell r="B294" t="str">
            <v>Commission Junction</v>
          </cell>
          <cell r="C294" t="str">
            <v>01/15/2020</v>
          </cell>
          <cell r="D294">
            <v>2500</v>
          </cell>
        </row>
        <row r="295">
          <cell r="A295">
            <v>2451</v>
          </cell>
          <cell r="B295" t="str">
            <v>Rakuten Linkshare</v>
          </cell>
          <cell r="C295" t="str">
            <v>01/21/2020</v>
          </cell>
          <cell r="D295">
            <v>10000</v>
          </cell>
        </row>
        <row r="296">
          <cell r="A296">
            <v>2452</v>
          </cell>
          <cell r="B296" t="str">
            <v>Commission Junction</v>
          </cell>
          <cell r="C296" t="str">
            <v>01/07/2020</v>
          </cell>
          <cell r="D296">
            <v>5000</v>
          </cell>
        </row>
        <row r="297">
          <cell r="A297">
            <v>2453</v>
          </cell>
          <cell r="B297" t="str">
            <v>Commission Junction</v>
          </cell>
          <cell r="C297" t="str">
            <v>01/30/2020</v>
          </cell>
          <cell r="D297">
            <v>20000</v>
          </cell>
        </row>
        <row r="298">
          <cell r="A298">
            <v>2454</v>
          </cell>
          <cell r="B298" t="str">
            <v>Rakuten Linkshare</v>
          </cell>
          <cell r="C298" t="str">
            <v>01/30/2020</v>
          </cell>
          <cell r="D298">
            <v>4500</v>
          </cell>
        </row>
        <row r="299">
          <cell r="A299">
            <v>2456</v>
          </cell>
          <cell r="B299" t="str">
            <v>Commission Junction</v>
          </cell>
          <cell r="C299" t="str">
            <v>01/31/2020</v>
          </cell>
          <cell r="D299">
            <v>5000</v>
          </cell>
        </row>
        <row r="300">
          <cell r="A300">
            <v>2458</v>
          </cell>
          <cell r="B300" t="str">
            <v>Impact Radius</v>
          </cell>
          <cell r="C300" t="str">
            <v>01/09/2020</v>
          </cell>
          <cell r="D300">
            <v>4000</v>
          </cell>
        </row>
        <row r="301">
          <cell r="A301">
            <v>2459</v>
          </cell>
          <cell r="B301" t="str">
            <v>Rakuten Linkshare</v>
          </cell>
          <cell r="C301" t="str">
            <v>12/11/2019</v>
          </cell>
          <cell r="D301">
            <v>4500</v>
          </cell>
        </row>
        <row r="302">
          <cell r="A302">
            <v>2460</v>
          </cell>
          <cell r="B302" t="str">
            <v>Commission Junction</v>
          </cell>
          <cell r="C302" t="str">
            <v>01/05/2020</v>
          </cell>
          <cell r="D302">
            <v>10000</v>
          </cell>
        </row>
        <row r="303">
          <cell r="A303">
            <v>2462</v>
          </cell>
          <cell r="B303" t="str">
            <v>Commission Junction</v>
          </cell>
          <cell r="C303" t="str">
            <v>01/04/2020</v>
          </cell>
          <cell r="D303">
            <v>5000</v>
          </cell>
        </row>
        <row r="304">
          <cell r="A304">
            <v>2463</v>
          </cell>
          <cell r="B304" t="str">
            <v>Commission Junction</v>
          </cell>
          <cell r="C304" t="str">
            <v>12/11/2019</v>
          </cell>
          <cell r="D304">
            <v>4000</v>
          </cell>
        </row>
        <row r="305">
          <cell r="A305">
            <v>2465</v>
          </cell>
          <cell r="B305" t="str">
            <v>Rakuten Linkshare</v>
          </cell>
          <cell r="C305" t="str">
            <v>01/30/2020</v>
          </cell>
          <cell r="D305">
            <v>6000</v>
          </cell>
        </row>
        <row r="306">
          <cell r="A306">
            <v>2466</v>
          </cell>
          <cell r="B306" t="str">
            <v>Rakuten Linkshare</v>
          </cell>
          <cell r="C306" t="str">
            <v>01/30/2020</v>
          </cell>
          <cell r="D306">
            <v>5000</v>
          </cell>
        </row>
        <row r="307">
          <cell r="A307">
            <v>2468</v>
          </cell>
          <cell r="B307" t="str">
            <v>ShareASale.com</v>
          </cell>
          <cell r="C307" t="str">
            <v>01/15/2020</v>
          </cell>
          <cell r="D307">
            <v>5000</v>
          </cell>
        </row>
        <row r="308">
          <cell r="A308">
            <v>2469</v>
          </cell>
          <cell r="B308" t="str">
            <v>Commission Junction</v>
          </cell>
          <cell r="C308" t="str">
            <v>01/30/2020</v>
          </cell>
          <cell r="D308">
            <v>6500</v>
          </cell>
        </row>
        <row r="309">
          <cell r="A309">
            <v>2470</v>
          </cell>
          <cell r="B309" t="str">
            <v>Commission Junction</v>
          </cell>
          <cell r="C309" t="str">
            <v>01/30/2020</v>
          </cell>
          <cell r="D309">
            <v>3000</v>
          </cell>
        </row>
        <row r="310">
          <cell r="A310">
            <v>2471</v>
          </cell>
          <cell r="B310" t="str">
            <v>Rakuten Linkshare</v>
          </cell>
          <cell r="C310" t="str">
            <v>01/03/2020</v>
          </cell>
          <cell r="D310">
            <v>1500</v>
          </cell>
        </row>
        <row r="311">
          <cell r="A311">
            <v>2472</v>
          </cell>
          <cell r="B311" t="str">
            <v>Rakuten Linkshare</v>
          </cell>
          <cell r="C311" t="str">
            <v>01/05/2020</v>
          </cell>
          <cell r="D311">
            <v>2500</v>
          </cell>
        </row>
        <row r="312">
          <cell r="A312">
            <v>2474</v>
          </cell>
          <cell r="B312" t="str">
            <v>Commission Junction</v>
          </cell>
          <cell r="C312" t="str">
            <v>01/01/2020</v>
          </cell>
          <cell r="D312">
            <v>4000</v>
          </cell>
        </row>
        <row r="313">
          <cell r="A313">
            <v>2475</v>
          </cell>
          <cell r="B313" t="str">
            <v>Rakuten Linkshare</v>
          </cell>
          <cell r="C313" t="str">
            <v>01/10/2020</v>
          </cell>
          <cell r="D313">
            <v>3000</v>
          </cell>
        </row>
        <row r="314">
          <cell r="A314">
            <v>2476</v>
          </cell>
          <cell r="B314" t="str">
            <v>Commission Junction</v>
          </cell>
          <cell r="C314" t="str">
            <v>01/30/2020</v>
          </cell>
          <cell r="D314">
            <v>5000</v>
          </cell>
        </row>
        <row r="315">
          <cell r="A315">
            <v>2478</v>
          </cell>
          <cell r="B315" t="str">
            <v>Commission Junction</v>
          </cell>
          <cell r="C315" t="str">
            <v>01/30/2020</v>
          </cell>
          <cell r="D315">
            <v>10000</v>
          </cell>
        </row>
        <row r="316">
          <cell r="A316">
            <v>2479</v>
          </cell>
          <cell r="B316" t="str">
            <v>Partnerize</v>
          </cell>
          <cell r="C316" t="str">
            <v>01/30/2020</v>
          </cell>
          <cell r="D316">
            <v>10000</v>
          </cell>
        </row>
        <row r="317">
          <cell r="A317">
            <v>2480</v>
          </cell>
          <cell r="B317" t="str">
            <v>Commission Junction</v>
          </cell>
          <cell r="C317" t="str">
            <v>01/05/2020</v>
          </cell>
          <cell r="D317">
            <v>3500</v>
          </cell>
        </row>
        <row r="318">
          <cell r="A318">
            <v>2481</v>
          </cell>
          <cell r="B318" t="str">
            <v>Rakuten Linkshare</v>
          </cell>
          <cell r="C318" t="str">
            <v>01/07/2020</v>
          </cell>
          <cell r="D318">
            <v>2000</v>
          </cell>
        </row>
        <row r="319">
          <cell r="A319">
            <v>2484</v>
          </cell>
          <cell r="B319" t="str">
            <v>Rakuten Linkshare</v>
          </cell>
          <cell r="C319" t="str">
            <v>01/21/2020</v>
          </cell>
          <cell r="D319">
            <v>6000</v>
          </cell>
        </row>
        <row r="320">
          <cell r="A320">
            <v>2486</v>
          </cell>
          <cell r="B320" t="str">
            <v>Rakuten Linkshare</v>
          </cell>
          <cell r="C320" t="str">
            <v>01/30/2020</v>
          </cell>
          <cell r="D320">
            <v>5000</v>
          </cell>
        </row>
        <row r="321">
          <cell r="A321">
            <v>2487</v>
          </cell>
          <cell r="B321" t="str">
            <v>PepperJam</v>
          </cell>
          <cell r="C321" t="str">
            <v>01/01/2020</v>
          </cell>
          <cell r="D321">
            <v>3000</v>
          </cell>
        </row>
        <row r="322">
          <cell r="A322">
            <v>2489</v>
          </cell>
          <cell r="B322" t="str">
            <v>Impact Radius</v>
          </cell>
          <cell r="C322" t="str">
            <v>01/06/2020</v>
          </cell>
          <cell r="D322">
            <v>10000</v>
          </cell>
        </row>
        <row r="323">
          <cell r="A323">
            <v>2492</v>
          </cell>
          <cell r="B323" t="str">
            <v>Impact Radius</v>
          </cell>
          <cell r="C323" t="str">
            <v>01/20/2020</v>
          </cell>
          <cell r="D323">
            <v>10000</v>
          </cell>
        </row>
        <row r="324">
          <cell r="A324">
            <v>2493</v>
          </cell>
          <cell r="B324" t="str">
            <v>Commission Junction</v>
          </cell>
          <cell r="C324" t="str">
            <v>01/30/2020</v>
          </cell>
          <cell r="D324">
            <v>3000</v>
          </cell>
        </row>
        <row r="325">
          <cell r="A325">
            <v>2496</v>
          </cell>
          <cell r="B325" t="str">
            <v>PepperJam</v>
          </cell>
          <cell r="C325" t="str">
            <v>01/06/2020</v>
          </cell>
          <cell r="D325">
            <v>2000</v>
          </cell>
        </row>
        <row r="326">
          <cell r="A326">
            <v>2497</v>
          </cell>
          <cell r="B326" t="str">
            <v>PepperJam</v>
          </cell>
          <cell r="C326" t="str">
            <v>12/31/2019</v>
          </cell>
          <cell r="D326">
            <v>5000</v>
          </cell>
        </row>
        <row r="327">
          <cell r="A327">
            <v>2498</v>
          </cell>
          <cell r="B327" t="str">
            <v>Partnerize</v>
          </cell>
          <cell r="C327" t="str">
            <v>01/30/2020</v>
          </cell>
          <cell r="D327">
            <v>10000</v>
          </cell>
        </row>
        <row r="328">
          <cell r="A328">
            <v>2499</v>
          </cell>
          <cell r="B328" t="str">
            <v>Commission Junction</v>
          </cell>
          <cell r="C328" t="str">
            <v>01/01/2020</v>
          </cell>
          <cell r="D328">
            <v>5000</v>
          </cell>
        </row>
        <row r="329">
          <cell r="A329">
            <v>2500</v>
          </cell>
          <cell r="B329" t="str">
            <v>Impact Radius</v>
          </cell>
          <cell r="C329" t="str">
            <v>01/14/2020</v>
          </cell>
          <cell r="D329">
            <v>3000</v>
          </cell>
        </row>
        <row r="330">
          <cell r="A330">
            <v>2502</v>
          </cell>
          <cell r="B330" t="str">
            <v>Affiliate Window</v>
          </cell>
          <cell r="C330" t="str">
            <v>01/21/2020</v>
          </cell>
          <cell r="D330">
            <v>5000</v>
          </cell>
        </row>
        <row r="331">
          <cell r="A331">
            <v>2506</v>
          </cell>
          <cell r="B331" t="str">
            <v>Rakuten Linkshare</v>
          </cell>
          <cell r="C331" t="str">
            <v>02/18/2020</v>
          </cell>
          <cell r="D331">
            <v>4000</v>
          </cell>
        </row>
        <row r="332">
          <cell r="A332">
            <v>2507</v>
          </cell>
          <cell r="B332" t="str">
            <v>Commission Junction</v>
          </cell>
          <cell r="C332" t="str">
            <v>01/08/2020</v>
          </cell>
          <cell r="D332">
            <v>10000</v>
          </cell>
        </row>
        <row r="333">
          <cell r="A333">
            <v>2509</v>
          </cell>
          <cell r="B333" t="str">
            <v>Impact Radius</v>
          </cell>
          <cell r="C333" t="str">
            <v>01/07/2020</v>
          </cell>
          <cell r="D333">
            <v>10000</v>
          </cell>
        </row>
        <row r="334">
          <cell r="A334">
            <v>2510</v>
          </cell>
          <cell r="B334" t="str">
            <v>Commission Junction</v>
          </cell>
          <cell r="C334" t="str">
            <v>01/30/2020</v>
          </cell>
          <cell r="D334">
            <v>1000</v>
          </cell>
        </row>
        <row r="335">
          <cell r="A335">
            <v>2511</v>
          </cell>
          <cell r="B335" t="str">
            <v>Rakuten Linkshare</v>
          </cell>
          <cell r="C335" t="str">
            <v>01/13/2020</v>
          </cell>
          <cell r="D335">
            <v>2000</v>
          </cell>
        </row>
        <row r="336">
          <cell r="A336">
            <v>2514</v>
          </cell>
          <cell r="B336" t="str">
            <v>Partnerize</v>
          </cell>
          <cell r="C336" t="str">
            <v>01/11/2020</v>
          </cell>
          <cell r="D336">
            <v>500</v>
          </cell>
        </row>
        <row r="337">
          <cell r="A337">
            <v>2518</v>
          </cell>
          <cell r="B337" t="str">
            <v>Commission Junction</v>
          </cell>
          <cell r="C337" t="str">
            <v>01/17/2020</v>
          </cell>
          <cell r="D337">
            <v>500</v>
          </cell>
        </row>
        <row r="338">
          <cell r="A338">
            <v>2519</v>
          </cell>
          <cell r="B338" t="str">
            <v>Commission Junction</v>
          </cell>
          <cell r="C338" t="str">
            <v>01/31/2020</v>
          </cell>
          <cell r="D338">
            <v>10000</v>
          </cell>
        </row>
        <row r="339">
          <cell r="A339">
            <v>2520</v>
          </cell>
          <cell r="B339" t="str">
            <v>Partnerize</v>
          </cell>
          <cell r="C339" t="str">
            <v>01/31/2020</v>
          </cell>
          <cell r="D339">
            <v>1000</v>
          </cell>
        </row>
        <row r="340">
          <cell r="A340">
            <v>2521</v>
          </cell>
          <cell r="B340" t="str">
            <v>Rakuten Linkshare</v>
          </cell>
          <cell r="C340" t="str">
            <v>01/31/2020</v>
          </cell>
          <cell r="D340">
            <v>3000</v>
          </cell>
        </row>
        <row r="341">
          <cell r="A341">
            <v>2522</v>
          </cell>
          <cell r="B341" t="str">
            <v>Commission Junction</v>
          </cell>
          <cell r="C341" t="str">
            <v>03/01/2020</v>
          </cell>
          <cell r="D341">
            <v>8500</v>
          </cell>
        </row>
        <row r="342">
          <cell r="A342">
            <v>2524</v>
          </cell>
          <cell r="B342" t="str">
            <v>Impact Radius</v>
          </cell>
          <cell r="C342" t="str">
            <v>07/31/2020</v>
          </cell>
          <cell r="D342">
            <v>4000</v>
          </cell>
        </row>
        <row r="343">
          <cell r="A343">
            <v>2526</v>
          </cell>
          <cell r="B343" t="str">
            <v>Impact Radius</v>
          </cell>
          <cell r="C343" t="str">
            <v>01/26/2020</v>
          </cell>
          <cell r="D343">
            <v>500</v>
          </cell>
        </row>
        <row r="344">
          <cell r="A344">
            <v>2527</v>
          </cell>
          <cell r="B344" t="str">
            <v>Rakuten Linkshare</v>
          </cell>
          <cell r="C344" t="str">
            <v>03/01/2020</v>
          </cell>
          <cell r="D344">
            <v>2000</v>
          </cell>
        </row>
        <row r="345">
          <cell r="A345">
            <v>2529</v>
          </cell>
          <cell r="B345" t="str">
            <v>Commission Junction</v>
          </cell>
          <cell r="C345" t="str">
            <v>04/30/2020</v>
          </cell>
          <cell r="D345">
            <v>30000</v>
          </cell>
        </row>
        <row r="346">
          <cell r="A346">
            <v>2530</v>
          </cell>
          <cell r="B346" t="str">
            <v>Rakuten Linkshare</v>
          </cell>
          <cell r="C346" t="str">
            <v>02/12/2020</v>
          </cell>
          <cell r="D346">
            <v>2000</v>
          </cell>
        </row>
        <row r="347">
          <cell r="A347">
            <v>2535</v>
          </cell>
          <cell r="B347" t="str">
            <v>Impact Radius</v>
          </cell>
          <cell r="C347" t="str">
            <v>02/19/2020</v>
          </cell>
          <cell r="D347">
            <v>460</v>
          </cell>
        </row>
        <row r="348">
          <cell r="A348">
            <v>2537</v>
          </cell>
          <cell r="B348" t="str">
            <v>Commission Junction</v>
          </cell>
          <cell r="C348" t="str">
            <v>03/18/2020</v>
          </cell>
          <cell r="D348">
            <v>500</v>
          </cell>
        </row>
        <row r="349">
          <cell r="A349">
            <v>2540</v>
          </cell>
          <cell r="B349" t="str">
            <v>Commission Junction</v>
          </cell>
          <cell r="C349" t="str">
            <v>03/10/2020</v>
          </cell>
          <cell r="D349">
            <v>5000</v>
          </cell>
        </row>
        <row r="350">
          <cell r="A350">
            <v>2541</v>
          </cell>
          <cell r="B350" t="str">
            <v>Impact Radius</v>
          </cell>
          <cell r="C350" t="str">
            <v>03/07/2020</v>
          </cell>
          <cell r="D350">
            <v>400</v>
          </cell>
        </row>
        <row r="351">
          <cell r="A351">
            <v>2544</v>
          </cell>
          <cell r="B351" t="str">
            <v>Commission Junction</v>
          </cell>
          <cell r="C351" t="str">
            <v>04/30/2020</v>
          </cell>
          <cell r="D351">
            <v>3000</v>
          </cell>
        </row>
        <row r="352">
          <cell r="A352">
            <v>2546</v>
          </cell>
          <cell r="B352" t="str">
            <v>Rakuten Linkshare</v>
          </cell>
          <cell r="C352" t="str">
            <v>04/30/2020</v>
          </cell>
          <cell r="D352">
            <v>5000</v>
          </cell>
        </row>
        <row r="353">
          <cell r="A353">
            <v>2547</v>
          </cell>
          <cell r="B353" t="str">
            <v>Impact Radius</v>
          </cell>
          <cell r="C353" t="str">
            <v>02/25/2020</v>
          </cell>
          <cell r="D353">
            <v>5000</v>
          </cell>
        </row>
        <row r="354">
          <cell r="A354">
            <v>2549</v>
          </cell>
          <cell r="B354" t="str">
            <v>Rakuten Linkshare</v>
          </cell>
          <cell r="C354" t="str">
            <v>04/30/2020</v>
          </cell>
          <cell r="D354">
            <v>3000</v>
          </cell>
        </row>
        <row r="355">
          <cell r="A355">
            <v>2551</v>
          </cell>
          <cell r="B355" t="str">
            <v>Rakuten Linkshare</v>
          </cell>
          <cell r="C355" t="str">
            <v>03/17/2020</v>
          </cell>
          <cell r="D355">
            <v>5000</v>
          </cell>
        </row>
        <row r="356">
          <cell r="A356">
            <v>2552</v>
          </cell>
          <cell r="B356" t="str">
            <v>Commission Junction</v>
          </cell>
          <cell r="C356" t="str">
            <v>03/01/2020</v>
          </cell>
          <cell r="D356">
            <v>10000</v>
          </cell>
        </row>
        <row r="357">
          <cell r="A357">
            <v>2553</v>
          </cell>
          <cell r="B357" t="str">
            <v>Commission Junction</v>
          </cell>
          <cell r="C357" t="str">
            <v>04/30/2020</v>
          </cell>
          <cell r="D357">
            <v>2000</v>
          </cell>
        </row>
        <row r="358">
          <cell r="A358">
            <v>2555</v>
          </cell>
          <cell r="B358" t="str">
            <v>Impact Radius</v>
          </cell>
          <cell r="C358" t="str">
            <v>03/15/2020</v>
          </cell>
          <cell r="D358">
            <v>3800</v>
          </cell>
        </row>
        <row r="359">
          <cell r="A359">
            <v>2557</v>
          </cell>
          <cell r="B359" t="str">
            <v>Commission Junction</v>
          </cell>
          <cell r="C359" t="str">
            <v>03/15/2020</v>
          </cell>
          <cell r="D359">
            <v>4000</v>
          </cell>
        </row>
        <row r="360">
          <cell r="A360">
            <v>2559</v>
          </cell>
          <cell r="B360" t="str">
            <v>Rakuten Linkshare</v>
          </cell>
          <cell r="C360" t="str">
            <v>02/20/2020</v>
          </cell>
          <cell r="D360">
            <v>500</v>
          </cell>
        </row>
        <row r="361">
          <cell r="A361">
            <v>2560</v>
          </cell>
          <cell r="B361" t="str">
            <v>Rakuten Linkshare</v>
          </cell>
          <cell r="C361" t="str">
            <v>06/25/2020</v>
          </cell>
          <cell r="D361">
            <v>3000</v>
          </cell>
        </row>
        <row r="362">
          <cell r="A362">
            <v>2561</v>
          </cell>
          <cell r="B362" t="str">
            <v>Rakuten Linkshare</v>
          </cell>
          <cell r="C362" t="str">
            <v>02/21/2020</v>
          </cell>
          <cell r="D362">
            <v>500</v>
          </cell>
        </row>
        <row r="363">
          <cell r="A363">
            <v>2562</v>
          </cell>
          <cell r="B363" t="str">
            <v>Commission Junction</v>
          </cell>
          <cell r="C363" t="str">
            <v>04/30/2020</v>
          </cell>
          <cell r="D363">
            <v>4500</v>
          </cell>
        </row>
        <row r="364">
          <cell r="A364">
            <v>2565</v>
          </cell>
          <cell r="B364" t="str">
            <v>Commission Junction</v>
          </cell>
          <cell r="C364" t="str">
            <v>03/15/2020</v>
          </cell>
          <cell r="D364">
            <v>7500</v>
          </cell>
        </row>
        <row r="365">
          <cell r="A365">
            <v>2568</v>
          </cell>
          <cell r="B365" t="str">
            <v>Impact Radius</v>
          </cell>
          <cell r="C365" t="str">
            <v>07/29/2020</v>
          </cell>
          <cell r="D365">
            <v>65000</v>
          </cell>
        </row>
        <row r="366">
          <cell r="A366">
            <v>2569</v>
          </cell>
          <cell r="B366" t="str">
            <v>Glossier</v>
          </cell>
          <cell r="C366" t="str">
            <v>03/29/2020</v>
          </cell>
          <cell r="D366">
            <v>10000</v>
          </cell>
        </row>
        <row r="367">
          <cell r="A367">
            <v>2575</v>
          </cell>
          <cell r="B367" t="str">
            <v>Rakuten Linkshare</v>
          </cell>
          <cell r="C367" t="str">
            <v>03/24/2020</v>
          </cell>
          <cell r="D367">
            <v>10000</v>
          </cell>
        </row>
        <row r="368">
          <cell r="A368">
            <v>2576</v>
          </cell>
          <cell r="B368" t="str">
            <v>Rakuten Linkshare</v>
          </cell>
          <cell r="C368" t="str">
            <v>03/12/2020</v>
          </cell>
          <cell r="D368">
            <v>2500</v>
          </cell>
        </row>
        <row r="369">
          <cell r="A369">
            <v>2577</v>
          </cell>
          <cell r="B369" t="str">
            <v>Impact Radius</v>
          </cell>
          <cell r="C369" t="str">
            <v>03/15/2020</v>
          </cell>
          <cell r="D369">
            <v>6000</v>
          </cell>
        </row>
        <row r="370">
          <cell r="A370">
            <v>2579</v>
          </cell>
          <cell r="B370" t="str">
            <v>Rakuten Linkshare</v>
          </cell>
          <cell r="C370" t="str">
            <v>03/30/2020</v>
          </cell>
          <cell r="D370">
            <v>1000</v>
          </cell>
        </row>
        <row r="371">
          <cell r="A371">
            <v>2580</v>
          </cell>
          <cell r="B371" t="str">
            <v>Impact Radius</v>
          </cell>
          <cell r="C371" t="str">
            <v>07/31/2020</v>
          </cell>
          <cell r="D371">
            <v>5000</v>
          </cell>
        </row>
        <row r="372">
          <cell r="A372">
            <v>2582</v>
          </cell>
          <cell r="B372" t="str">
            <v>Rakuten Linkshare</v>
          </cell>
          <cell r="C372" t="str">
            <v>04/30/2020</v>
          </cell>
          <cell r="D372">
            <v>10000</v>
          </cell>
        </row>
        <row r="373">
          <cell r="A373">
            <v>2583</v>
          </cell>
          <cell r="B373" t="str">
            <v>Rakuten Linkshare</v>
          </cell>
          <cell r="C373" t="str">
            <v>04/13/2020</v>
          </cell>
          <cell r="D373">
            <v>8000</v>
          </cell>
        </row>
        <row r="374">
          <cell r="A374">
            <v>2585</v>
          </cell>
          <cell r="B374" t="str">
            <v>Impact Radius</v>
          </cell>
          <cell r="C374" t="str">
            <v>03/30/2020</v>
          </cell>
          <cell r="D374">
            <v>1000</v>
          </cell>
        </row>
        <row r="375">
          <cell r="A375">
            <v>2590</v>
          </cell>
          <cell r="B375" t="str">
            <v>Commission Junction</v>
          </cell>
          <cell r="C375" t="str">
            <v>03/12/2020</v>
          </cell>
          <cell r="D375">
            <v>1000</v>
          </cell>
        </row>
        <row r="376">
          <cell r="A376">
            <v>2593</v>
          </cell>
          <cell r="B376" t="str">
            <v>Rakuten Linkshare</v>
          </cell>
          <cell r="C376" t="str">
            <v>03/11/2020</v>
          </cell>
          <cell r="D376">
            <v>500</v>
          </cell>
        </row>
        <row r="377">
          <cell r="A377">
            <v>2595</v>
          </cell>
          <cell r="B377" t="str">
            <v>Affiliate Window</v>
          </cell>
          <cell r="C377" t="str">
            <v>03/18/2020</v>
          </cell>
          <cell r="D377">
            <v>2500</v>
          </cell>
        </row>
        <row r="378">
          <cell r="A378">
            <v>2596</v>
          </cell>
          <cell r="B378" t="str">
            <v>Commission Junction</v>
          </cell>
          <cell r="C378" t="str">
            <v>03/23/2020</v>
          </cell>
          <cell r="D378">
            <v>18000</v>
          </cell>
        </row>
        <row r="379">
          <cell r="A379">
            <v>2597</v>
          </cell>
          <cell r="B379" t="str">
            <v>Glossier</v>
          </cell>
          <cell r="C379" t="str">
            <v>04/30/2020</v>
          </cell>
          <cell r="D379">
            <v>8000</v>
          </cell>
        </row>
        <row r="380">
          <cell r="A380">
            <v>2598</v>
          </cell>
          <cell r="B380" t="str">
            <v>Rakuten Linkshare</v>
          </cell>
          <cell r="C380" t="str">
            <v>03/19/2020</v>
          </cell>
          <cell r="D380">
            <v>4500</v>
          </cell>
        </row>
        <row r="381">
          <cell r="A381">
            <v>2602</v>
          </cell>
          <cell r="B381" t="str">
            <v>Commission Junction</v>
          </cell>
          <cell r="C381" t="str">
            <v>04/29/2020</v>
          </cell>
          <cell r="D381">
            <v>2000</v>
          </cell>
        </row>
        <row r="382">
          <cell r="A382">
            <v>2606</v>
          </cell>
          <cell r="B382" t="str">
            <v>Impact Radius</v>
          </cell>
          <cell r="C382" t="str">
            <v>03/31/2020</v>
          </cell>
          <cell r="D382">
            <v>1000</v>
          </cell>
        </row>
        <row r="383">
          <cell r="A383">
            <v>2607</v>
          </cell>
          <cell r="B383" t="str">
            <v>Affiliate Window</v>
          </cell>
          <cell r="C383" t="str">
            <v>04/19/2020</v>
          </cell>
          <cell r="D383">
            <v>1500</v>
          </cell>
        </row>
        <row r="384">
          <cell r="A384">
            <v>2610</v>
          </cell>
          <cell r="B384" t="str">
            <v>Commission Junction</v>
          </cell>
          <cell r="C384" t="str">
            <v>03/30/2020</v>
          </cell>
          <cell r="D384">
            <v>5000</v>
          </cell>
        </row>
        <row r="385">
          <cell r="A385">
            <v>2613</v>
          </cell>
          <cell r="B385" t="str">
            <v>Rakuten Linkshare</v>
          </cell>
          <cell r="C385" t="str">
            <v>03/30/2020</v>
          </cell>
          <cell r="D385">
            <v>3000</v>
          </cell>
        </row>
        <row r="386">
          <cell r="A386">
            <v>2615</v>
          </cell>
          <cell r="B386" t="str">
            <v>Impact Radius</v>
          </cell>
          <cell r="C386" t="str">
            <v>04/30/2020</v>
          </cell>
          <cell r="D386">
            <v>4000</v>
          </cell>
        </row>
        <row r="387">
          <cell r="A387">
            <v>2616</v>
          </cell>
          <cell r="B387" t="str">
            <v>Rakuten Linkshare</v>
          </cell>
          <cell r="C387" t="str">
            <v>04/30/2020</v>
          </cell>
          <cell r="D387">
            <v>8000</v>
          </cell>
        </row>
        <row r="388">
          <cell r="A388">
            <v>2618</v>
          </cell>
          <cell r="B388" t="str">
            <v>Rakuten Linkshare</v>
          </cell>
          <cell r="C388" t="str">
            <v>04/16/2020</v>
          </cell>
          <cell r="D388">
            <v>500</v>
          </cell>
        </row>
        <row r="389">
          <cell r="A389">
            <v>2619</v>
          </cell>
          <cell r="B389" t="str">
            <v>Commission Junction</v>
          </cell>
          <cell r="C389" t="str">
            <v>07/26/2020</v>
          </cell>
          <cell r="D389">
            <v>500</v>
          </cell>
        </row>
        <row r="390">
          <cell r="A390">
            <v>2620</v>
          </cell>
          <cell r="B390" t="str">
            <v>Commission Junction</v>
          </cell>
          <cell r="C390" t="str">
            <v>04/13/2020</v>
          </cell>
          <cell r="D390">
            <v>3500</v>
          </cell>
        </row>
        <row r="391">
          <cell r="A391">
            <v>2622</v>
          </cell>
          <cell r="B391" t="str">
            <v>Commission Junction</v>
          </cell>
          <cell r="C391" t="str">
            <v>04/16/2020</v>
          </cell>
          <cell r="D391">
            <v>8000</v>
          </cell>
        </row>
        <row r="392">
          <cell r="A392">
            <v>2624</v>
          </cell>
          <cell r="B392" t="str">
            <v>Rakuten Linkshare</v>
          </cell>
          <cell r="C392" t="str">
            <v>04/21/2020</v>
          </cell>
          <cell r="D392">
            <v>10000</v>
          </cell>
        </row>
        <row r="393">
          <cell r="A393">
            <v>2625</v>
          </cell>
          <cell r="B393" t="str">
            <v>Impact Radius</v>
          </cell>
          <cell r="C393" t="str">
            <v>04/30/2020</v>
          </cell>
          <cell r="D393">
            <v>2000</v>
          </cell>
        </row>
        <row r="394">
          <cell r="A394">
            <v>2626</v>
          </cell>
          <cell r="B394" t="str">
            <v>Rakuten Linkshare</v>
          </cell>
          <cell r="C394" t="str">
            <v>04/16/2020</v>
          </cell>
          <cell r="D394">
            <v>5000</v>
          </cell>
        </row>
        <row r="395">
          <cell r="A395">
            <v>2630</v>
          </cell>
          <cell r="B395" t="str">
            <v>Rakuten Linkshare</v>
          </cell>
          <cell r="C395" t="str">
            <v>04/30/2020</v>
          </cell>
          <cell r="D395">
            <v>5000</v>
          </cell>
        </row>
        <row r="396">
          <cell r="A396">
            <v>2631</v>
          </cell>
          <cell r="B396" t="str">
            <v>ShareASale.com</v>
          </cell>
          <cell r="C396" t="str">
            <v>04/28/2020</v>
          </cell>
          <cell r="D396">
            <v>1500</v>
          </cell>
        </row>
        <row r="397">
          <cell r="A397">
            <v>2632</v>
          </cell>
          <cell r="B397" t="str">
            <v>Impact Radius</v>
          </cell>
          <cell r="C397" t="str">
            <v>06/24/2020</v>
          </cell>
          <cell r="D397">
            <v>15000</v>
          </cell>
        </row>
        <row r="398">
          <cell r="A398">
            <v>2633</v>
          </cell>
          <cell r="B398" t="str">
            <v>Impact Radius</v>
          </cell>
          <cell r="C398" t="str">
            <v>07/31/2020</v>
          </cell>
          <cell r="D398">
            <v>5000</v>
          </cell>
        </row>
        <row r="399">
          <cell r="A399">
            <v>2635</v>
          </cell>
          <cell r="B399" t="str">
            <v>Rakuten Linkshare</v>
          </cell>
          <cell r="C399" t="str">
            <v>04/15/2020</v>
          </cell>
          <cell r="D399">
            <v>3000</v>
          </cell>
        </row>
        <row r="400">
          <cell r="A400">
            <v>2636</v>
          </cell>
          <cell r="B400" t="str">
            <v>Rakuten Linkshare</v>
          </cell>
          <cell r="C400" t="str">
            <v>04/30/2020</v>
          </cell>
          <cell r="D400">
            <v>2000</v>
          </cell>
        </row>
        <row r="401">
          <cell r="A401">
            <v>2637</v>
          </cell>
          <cell r="B401" t="str">
            <v>Rakuten Linkshare</v>
          </cell>
          <cell r="C401" t="str">
            <v>01/30/2021</v>
          </cell>
          <cell r="D401">
            <v>17500</v>
          </cell>
        </row>
        <row r="402">
          <cell r="A402">
            <v>2638</v>
          </cell>
          <cell r="B402" t="str">
            <v>Commission Junction</v>
          </cell>
          <cell r="C402" t="str">
            <v>04/16/2020</v>
          </cell>
          <cell r="D402">
            <v>2000</v>
          </cell>
        </row>
        <row r="403">
          <cell r="A403">
            <v>2639</v>
          </cell>
          <cell r="B403" t="str">
            <v>ShareASale.com</v>
          </cell>
          <cell r="C403" t="str">
            <v>04/30/2020</v>
          </cell>
          <cell r="D403">
            <v>4500</v>
          </cell>
        </row>
        <row r="404">
          <cell r="A404">
            <v>2640</v>
          </cell>
          <cell r="B404" t="str">
            <v>Rakuten Linkshare</v>
          </cell>
          <cell r="C404" t="str">
            <v>06/02/2020</v>
          </cell>
          <cell r="D404">
            <v>5000</v>
          </cell>
        </row>
        <row r="405">
          <cell r="A405">
            <v>2641</v>
          </cell>
          <cell r="B405" t="str">
            <v>Commission Junction</v>
          </cell>
          <cell r="C405" t="str">
            <v>05/30/2020</v>
          </cell>
          <cell r="D405">
            <v>3000</v>
          </cell>
        </row>
        <row r="406">
          <cell r="A406">
            <v>2644</v>
          </cell>
          <cell r="B406" t="str">
            <v>PepperJam</v>
          </cell>
          <cell r="C406" t="str">
            <v>04/16/2020</v>
          </cell>
          <cell r="D406">
            <v>500</v>
          </cell>
        </row>
        <row r="407">
          <cell r="A407">
            <v>2645</v>
          </cell>
          <cell r="B407" t="str">
            <v>Rakuten Linkshare</v>
          </cell>
          <cell r="C407" t="str">
            <v>04/19/2020</v>
          </cell>
          <cell r="D407">
            <v>3000</v>
          </cell>
        </row>
        <row r="408">
          <cell r="A408">
            <v>2646</v>
          </cell>
          <cell r="B408" t="str">
            <v>Impact Radius</v>
          </cell>
          <cell r="C408" t="str">
            <v>08/06/2020</v>
          </cell>
          <cell r="D408">
            <v>2500</v>
          </cell>
        </row>
        <row r="409">
          <cell r="A409">
            <v>2649</v>
          </cell>
          <cell r="B409" t="str">
            <v>Impact Radius</v>
          </cell>
          <cell r="C409" t="str">
            <v>04/17/2020</v>
          </cell>
          <cell r="D409">
            <v>5000</v>
          </cell>
        </row>
        <row r="410">
          <cell r="A410">
            <v>2651</v>
          </cell>
          <cell r="B410" t="str">
            <v>Impact Radius</v>
          </cell>
          <cell r="C410" t="str">
            <v>05/07/2020</v>
          </cell>
          <cell r="D410">
            <v>2500</v>
          </cell>
        </row>
        <row r="411">
          <cell r="A411">
            <v>2652</v>
          </cell>
          <cell r="B411" t="str">
            <v>Rakuten Linkshare</v>
          </cell>
          <cell r="C411" t="str">
            <v>04/11/2020</v>
          </cell>
          <cell r="D411">
            <v>500</v>
          </cell>
        </row>
        <row r="412">
          <cell r="A412">
            <v>2655</v>
          </cell>
          <cell r="B412" t="str">
            <v>Commission Junction</v>
          </cell>
          <cell r="C412" t="str">
            <v>06/30/2020</v>
          </cell>
          <cell r="D412">
            <v>7000</v>
          </cell>
        </row>
        <row r="413">
          <cell r="A413">
            <v>2656</v>
          </cell>
          <cell r="B413" t="str">
            <v>Commission Junction</v>
          </cell>
          <cell r="C413" t="str">
            <v>08/30/2020</v>
          </cell>
          <cell r="D413">
            <v>5000</v>
          </cell>
        </row>
        <row r="414">
          <cell r="A414">
            <v>2657</v>
          </cell>
          <cell r="B414" t="str">
            <v>Commission Junction</v>
          </cell>
          <cell r="C414" t="str">
            <v>04/16/2020</v>
          </cell>
          <cell r="D414">
            <v>3000</v>
          </cell>
        </row>
        <row r="415">
          <cell r="A415">
            <v>2658</v>
          </cell>
          <cell r="B415" t="str">
            <v>ShareASale.com</v>
          </cell>
          <cell r="C415" t="str">
            <v>04/12/2020</v>
          </cell>
          <cell r="D415">
            <v>350</v>
          </cell>
        </row>
        <row r="416">
          <cell r="A416">
            <v>2659</v>
          </cell>
          <cell r="B416" t="str">
            <v>Commission Junction</v>
          </cell>
          <cell r="C416" t="str">
            <v>04/12/2020</v>
          </cell>
          <cell r="D416">
            <v>350</v>
          </cell>
        </row>
        <row r="417">
          <cell r="A417">
            <v>2670</v>
          </cell>
          <cell r="B417" t="str">
            <v>Commission Junction</v>
          </cell>
          <cell r="C417" t="str">
            <v>04/12/2020</v>
          </cell>
          <cell r="D417">
            <v>350</v>
          </cell>
        </row>
        <row r="418">
          <cell r="A418">
            <v>2671</v>
          </cell>
          <cell r="B418" t="str">
            <v>Rakuten Linkshare</v>
          </cell>
          <cell r="C418" t="str">
            <v>04/12/2020</v>
          </cell>
          <cell r="D418">
            <v>350</v>
          </cell>
        </row>
        <row r="419">
          <cell r="A419">
            <v>2672</v>
          </cell>
          <cell r="B419" t="str">
            <v>ShareASale.com</v>
          </cell>
          <cell r="C419" t="str">
            <v>04/12/2020</v>
          </cell>
          <cell r="D419">
            <v>350</v>
          </cell>
        </row>
        <row r="420">
          <cell r="A420">
            <v>2673</v>
          </cell>
          <cell r="B420" t="str">
            <v>ShareASale.com</v>
          </cell>
          <cell r="C420" t="str">
            <v>04/12/2020</v>
          </cell>
          <cell r="D420">
            <v>350</v>
          </cell>
        </row>
        <row r="421">
          <cell r="A421">
            <v>2674</v>
          </cell>
          <cell r="B421" t="str">
            <v>ShareASale.com</v>
          </cell>
          <cell r="C421" t="str">
            <v>04/12/2020</v>
          </cell>
          <cell r="D421">
            <v>350</v>
          </cell>
        </row>
        <row r="422">
          <cell r="A422">
            <v>2675</v>
          </cell>
          <cell r="B422" t="str">
            <v>PepperJam</v>
          </cell>
          <cell r="C422" t="str">
            <v>04/12/2020</v>
          </cell>
          <cell r="D422">
            <v>350</v>
          </cell>
        </row>
        <row r="423">
          <cell r="A423">
            <v>2676</v>
          </cell>
          <cell r="B423" t="str">
            <v>Partnerize</v>
          </cell>
          <cell r="C423" t="str">
            <v>05/09/2020</v>
          </cell>
          <cell r="D423">
            <v>12000</v>
          </cell>
        </row>
        <row r="424">
          <cell r="A424">
            <v>2681</v>
          </cell>
          <cell r="B424" t="str">
            <v>Rakuten Linkshare</v>
          </cell>
          <cell r="C424" t="str">
            <v>05/30/2020</v>
          </cell>
          <cell r="D424">
            <v>1028</v>
          </cell>
        </row>
        <row r="425">
          <cell r="A425">
            <v>2682</v>
          </cell>
          <cell r="B425" t="str">
            <v>Commission Junction</v>
          </cell>
          <cell r="C425" t="str">
            <v>07/30/2020</v>
          </cell>
          <cell r="D425">
            <v>1000</v>
          </cell>
        </row>
        <row r="426">
          <cell r="A426">
            <v>2683</v>
          </cell>
          <cell r="B426" t="str">
            <v>Affiliate Window</v>
          </cell>
          <cell r="C426" t="str">
            <v>05/30/2020</v>
          </cell>
          <cell r="D426">
            <v>1500</v>
          </cell>
        </row>
        <row r="427">
          <cell r="A427">
            <v>2685</v>
          </cell>
          <cell r="B427" t="str">
            <v>Rakuten Linkshare</v>
          </cell>
          <cell r="C427" t="str">
            <v>06/30/2020</v>
          </cell>
          <cell r="D427">
            <v>3500</v>
          </cell>
        </row>
        <row r="428">
          <cell r="A428">
            <v>2686</v>
          </cell>
          <cell r="B428" t="str">
            <v>Commission Junction</v>
          </cell>
          <cell r="C428" t="str">
            <v>04/30/2020</v>
          </cell>
          <cell r="D428">
            <v>5000</v>
          </cell>
        </row>
        <row r="429">
          <cell r="A429">
            <v>2687</v>
          </cell>
          <cell r="B429" t="str">
            <v>Impact Radius</v>
          </cell>
          <cell r="C429" t="str">
            <v>04/26/2020</v>
          </cell>
          <cell r="D429">
            <v>500</v>
          </cell>
        </row>
        <row r="430">
          <cell r="A430">
            <v>2688</v>
          </cell>
          <cell r="B430" t="str">
            <v>Affiliate Window</v>
          </cell>
          <cell r="C430" t="str">
            <v>05/05/2020</v>
          </cell>
          <cell r="D430">
            <v>500</v>
          </cell>
        </row>
        <row r="431">
          <cell r="A431">
            <v>2691</v>
          </cell>
          <cell r="B431" t="str">
            <v>Glossier</v>
          </cell>
          <cell r="C431" t="str">
            <v>05/30/2020</v>
          </cell>
          <cell r="D431">
            <v>8000</v>
          </cell>
        </row>
        <row r="432">
          <cell r="A432">
            <v>2694</v>
          </cell>
          <cell r="B432" t="str">
            <v>Affiliate Window</v>
          </cell>
          <cell r="C432" t="str">
            <v>07/30/2020</v>
          </cell>
          <cell r="D432">
            <v>3000</v>
          </cell>
        </row>
        <row r="433">
          <cell r="A433">
            <v>2698</v>
          </cell>
          <cell r="B433" t="str">
            <v>Commission Junction</v>
          </cell>
          <cell r="C433" t="str">
            <v>07/15/2020</v>
          </cell>
          <cell r="D433">
            <v>3000</v>
          </cell>
        </row>
        <row r="434">
          <cell r="A434">
            <v>2700</v>
          </cell>
          <cell r="B434" t="str">
            <v>Rakuten Linkshare</v>
          </cell>
          <cell r="C434" t="str">
            <v>07/30/2020</v>
          </cell>
          <cell r="D434">
            <v>15000</v>
          </cell>
        </row>
        <row r="435">
          <cell r="A435">
            <v>2701</v>
          </cell>
          <cell r="B435" t="str">
            <v>Commission Junction</v>
          </cell>
          <cell r="C435" t="str">
            <v>05/14/2020</v>
          </cell>
          <cell r="D435">
            <v>1000</v>
          </cell>
        </row>
        <row r="436">
          <cell r="A436">
            <v>2703</v>
          </cell>
          <cell r="B436" t="str">
            <v>Impact Radius</v>
          </cell>
          <cell r="C436" t="str">
            <v>05/22/2020</v>
          </cell>
          <cell r="D436">
            <v>500</v>
          </cell>
        </row>
        <row r="437">
          <cell r="A437">
            <v>2704</v>
          </cell>
          <cell r="B437" t="str">
            <v>Commission Junction</v>
          </cell>
          <cell r="C437" t="str">
            <v>05/23/2020</v>
          </cell>
          <cell r="D437">
            <v>4500</v>
          </cell>
        </row>
        <row r="438">
          <cell r="A438">
            <v>2705</v>
          </cell>
          <cell r="B438" t="str">
            <v>Rakuten Linkshare</v>
          </cell>
          <cell r="C438" t="str">
            <v>05/07/2020</v>
          </cell>
          <cell r="D438">
            <v>500</v>
          </cell>
        </row>
        <row r="439">
          <cell r="A439">
            <v>2706</v>
          </cell>
          <cell r="B439" t="str">
            <v>Rakuten Linkshare</v>
          </cell>
          <cell r="C439" t="str">
            <v>05/22/2020</v>
          </cell>
          <cell r="D439">
            <v>2000</v>
          </cell>
        </row>
        <row r="440">
          <cell r="A440">
            <v>2707</v>
          </cell>
          <cell r="B440" t="str">
            <v>Impact Radius</v>
          </cell>
          <cell r="C440" t="str">
            <v>05/22/2020</v>
          </cell>
          <cell r="D440">
            <v>500</v>
          </cell>
        </row>
        <row r="441">
          <cell r="A441">
            <v>2708</v>
          </cell>
          <cell r="B441" t="str">
            <v>PepperJam</v>
          </cell>
          <cell r="C441" t="str">
            <v>05/22/2020</v>
          </cell>
          <cell r="D441">
            <v>1000</v>
          </cell>
        </row>
        <row r="442">
          <cell r="A442">
            <v>2709</v>
          </cell>
          <cell r="B442" t="str">
            <v>Rakuten Linkshare</v>
          </cell>
          <cell r="C442" t="str">
            <v>07/30/2020</v>
          </cell>
          <cell r="D442">
            <v>3000</v>
          </cell>
        </row>
        <row r="443">
          <cell r="A443">
            <v>2716</v>
          </cell>
          <cell r="B443" t="str">
            <v>Commission Junction</v>
          </cell>
          <cell r="C443" t="str">
            <v>06/25/2020</v>
          </cell>
          <cell r="D443">
            <v>1000</v>
          </cell>
        </row>
        <row r="444">
          <cell r="A444">
            <v>2717</v>
          </cell>
          <cell r="B444" t="str">
            <v>Commission Junction</v>
          </cell>
          <cell r="C444" t="str">
            <v>06/14/2020</v>
          </cell>
          <cell r="D444">
            <v>500</v>
          </cell>
        </row>
        <row r="445">
          <cell r="A445">
            <v>2720</v>
          </cell>
          <cell r="B445" t="str">
            <v>Commission Junction</v>
          </cell>
          <cell r="C445" t="str">
            <v>06/03/2020</v>
          </cell>
          <cell r="D445">
            <v>3000</v>
          </cell>
        </row>
        <row r="446">
          <cell r="A446">
            <v>2723</v>
          </cell>
          <cell r="B446" t="str">
            <v>Commission Junction</v>
          </cell>
          <cell r="C446" t="str">
            <v>05/30/2020</v>
          </cell>
          <cell r="D446">
            <v>5000</v>
          </cell>
        </row>
        <row r="447">
          <cell r="A447">
            <v>2724</v>
          </cell>
          <cell r="B447" t="str">
            <v>Impact Radius</v>
          </cell>
          <cell r="C447" t="str">
            <v>07/21/2020</v>
          </cell>
          <cell r="D447">
            <v>4500</v>
          </cell>
        </row>
        <row r="448">
          <cell r="A448">
            <v>2725</v>
          </cell>
          <cell r="B448" t="str">
            <v>PepperJam</v>
          </cell>
          <cell r="C448" t="str">
            <v>06/04/2020</v>
          </cell>
          <cell r="D448">
            <v>750</v>
          </cell>
        </row>
        <row r="449">
          <cell r="A449">
            <v>2727</v>
          </cell>
          <cell r="B449" t="str">
            <v>Rakuten Linkshare</v>
          </cell>
          <cell r="C449" t="str">
            <v>06/29/2020</v>
          </cell>
          <cell r="D449">
            <v>2000</v>
          </cell>
        </row>
        <row r="450">
          <cell r="A450">
            <v>2729</v>
          </cell>
          <cell r="B450" t="str">
            <v>Affiliate Window</v>
          </cell>
          <cell r="C450" t="str">
            <v>06/09/2020</v>
          </cell>
          <cell r="D450">
            <v>4500</v>
          </cell>
        </row>
        <row r="451">
          <cell r="A451">
            <v>2730</v>
          </cell>
          <cell r="B451" t="str">
            <v>Commission Junction</v>
          </cell>
          <cell r="C451" t="str">
            <v>06/29/2020</v>
          </cell>
          <cell r="D451">
            <v>2000</v>
          </cell>
        </row>
        <row r="452">
          <cell r="A452">
            <v>2733</v>
          </cell>
          <cell r="B452" t="str">
            <v>Commission Junction</v>
          </cell>
          <cell r="C452" t="str">
            <v>05/29/2020</v>
          </cell>
          <cell r="D452">
            <v>500</v>
          </cell>
        </row>
        <row r="453">
          <cell r="A453">
            <v>2734</v>
          </cell>
          <cell r="B453" t="str">
            <v>Rakuten Linkshare</v>
          </cell>
          <cell r="C453" t="str">
            <v>06/29/2020</v>
          </cell>
          <cell r="D453">
            <v>1500</v>
          </cell>
        </row>
        <row r="454">
          <cell r="A454">
            <v>2739</v>
          </cell>
          <cell r="B454" t="str">
            <v>Commission Junction</v>
          </cell>
          <cell r="C454" t="str">
            <v>06/30/2020</v>
          </cell>
          <cell r="D454">
            <v>5000</v>
          </cell>
        </row>
        <row r="455">
          <cell r="A455">
            <v>2741</v>
          </cell>
          <cell r="B455" t="str">
            <v>Impact Radius</v>
          </cell>
          <cell r="C455" t="str">
            <v>06/30/2020</v>
          </cell>
          <cell r="D455">
            <v>2000</v>
          </cell>
        </row>
        <row r="456">
          <cell r="A456">
            <v>2742</v>
          </cell>
          <cell r="B456" t="str">
            <v>Commission Junction</v>
          </cell>
          <cell r="C456" t="str">
            <v>06/28/2020</v>
          </cell>
          <cell r="D456">
            <v>2500</v>
          </cell>
        </row>
        <row r="457">
          <cell r="A457">
            <v>2743</v>
          </cell>
          <cell r="B457" t="str">
            <v>Commission Junction</v>
          </cell>
          <cell r="C457" t="str">
            <v>06/09/2020</v>
          </cell>
          <cell r="D457">
            <v>2000</v>
          </cell>
        </row>
        <row r="458">
          <cell r="A458">
            <v>2748</v>
          </cell>
          <cell r="B458" t="str">
            <v>Rakuten Linkshare</v>
          </cell>
          <cell r="C458" t="str">
            <v>06/04/2020</v>
          </cell>
          <cell r="D458">
            <v>750</v>
          </cell>
        </row>
        <row r="459">
          <cell r="A459">
            <v>2750</v>
          </cell>
          <cell r="B459" t="str">
            <v>Rakuten Linkshare</v>
          </cell>
          <cell r="C459" t="str">
            <v>06/20/2020</v>
          </cell>
          <cell r="D459">
            <v>15000</v>
          </cell>
        </row>
        <row r="460">
          <cell r="A460">
            <v>2755</v>
          </cell>
          <cell r="B460" t="str">
            <v>Rakuten Linkshare</v>
          </cell>
          <cell r="C460" t="str">
            <v>06/29/2020</v>
          </cell>
          <cell r="D460">
            <v>1000</v>
          </cell>
        </row>
        <row r="461">
          <cell r="A461">
            <v>2756</v>
          </cell>
          <cell r="B461" t="str">
            <v>Rakuten Linkshare</v>
          </cell>
          <cell r="C461" t="str">
            <v>06/29/2020</v>
          </cell>
          <cell r="D461">
            <v>1000</v>
          </cell>
        </row>
        <row r="462">
          <cell r="A462">
            <v>2757</v>
          </cell>
          <cell r="B462" t="str">
            <v>Rakuten Linkshare</v>
          </cell>
          <cell r="C462" t="str">
            <v>06/30/2020</v>
          </cell>
          <cell r="D462">
            <v>5000</v>
          </cell>
        </row>
        <row r="463">
          <cell r="A463">
            <v>2759</v>
          </cell>
          <cell r="B463" t="str">
            <v>Rakuten Linkshare</v>
          </cell>
          <cell r="C463" t="str">
            <v>06/14/2020</v>
          </cell>
          <cell r="D463">
            <v>300</v>
          </cell>
        </row>
        <row r="464">
          <cell r="A464">
            <v>2765</v>
          </cell>
          <cell r="B464" t="str">
            <v>Rakuten Linkshare</v>
          </cell>
          <cell r="C464" t="str">
            <v>07/01/2020</v>
          </cell>
          <cell r="D464">
            <v>4000</v>
          </cell>
        </row>
        <row r="465">
          <cell r="A465">
            <v>2766</v>
          </cell>
          <cell r="B465" t="str">
            <v>Impact Radius</v>
          </cell>
          <cell r="C465" t="str">
            <v>12/01/2020</v>
          </cell>
          <cell r="D465">
            <v>6000</v>
          </cell>
        </row>
        <row r="466">
          <cell r="A466">
            <v>2767</v>
          </cell>
          <cell r="B466" t="str">
            <v>Commission Junction</v>
          </cell>
          <cell r="C466" t="str">
            <v>07/05/2020</v>
          </cell>
          <cell r="D466">
            <v>500</v>
          </cell>
        </row>
        <row r="467">
          <cell r="A467">
            <v>2769</v>
          </cell>
          <cell r="B467" t="str">
            <v>Affiliate Window</v>
          </cell>
          <cell r="C467" t="str">
            <v>06/25/2020</v>
          </cell>
          <cell r="D467">
            <v>1500</v>
          </cell>
        </row>
        <row r="468">
          <cell r="A468">
            <v>2770</v>
          </cell>
          <cell r="B468" t="str">
            <v>Commission Junction</v>
          </cell>
          <cell r="C468" t="str">
            <v>06/24/2020</v>
          </cell>
          <cell r="D468">
            <v>1500</v>
          </cell>
        </row>
        <row r="469">
          <cell r="A469">
            <v>2771</v>
          </cell>
          <cell r="B469" t="str">
            <v>Rakuten Linkshare</v>
          </cell>
          <cell r="C469" t="str">
            <v>07/18/2020</v>
          </cell>
          <cell r="D469">
            <v>1500</v>
          </cell>
        </row>
        <row r="470">
          <cell r="A470">
            <v>2772</v>
          </cell>
          <cell r="B470" t="str">
            <v>Commission Junction</v>
          </cell>
          <cell r="C470" t="str">
            <v>06/25/2020</v>
          </cell>
          <cell r="D470">
            <v>4000</v>
          </cell>
        </row>
        <row r="471">
          <cell r="A471">
            <v>2773</v>
          </cell>
          <cell r="B471" t="str">
            <v>Commission Junction</v>
          </cell>
          <cell r="C471" t="str">
            <v>07/30/2020</v>
          </cell>
          <cell r="D471">
            <v>500</v>
          </cell>
        </row>
        <row r="472">
          <cell r="A472">
            <v>2774</v>
          </cell>
          <cell r="B472" t="str">
            <v>Commission Junction</v>
          </cell>
          <cell r="C472" t="str">
            <v>06/30/2020</v>
          </cell>
          <cell r="D472">
            <v>700</v>
          </cell>
        </row>
        <row r="473">
          <cell r="A473">
            <v>2775</v>
          </cell>
          <cell r="B473" t="str">
            <v>Commission Junction</v>
          </cell>
          <cell r="C473" t="str">
            <v>06/30/2020</v>
          </cell>
          <cell r="D473">
            <v>500</v>
          </cell>
        </row>
        <row r="474">
          <cell r="A474">
            <v>2776</v>
          </cell>
          <cell r="B474" t="str">
            <v>Impact Radius</v>
          </cell>
          <cell r="C474" t="str">
            <v>07/17/2020</v>
          </cell>
          <cell r="D474">
            <v>3000</v>
          </cell>
        </row>
        <row r="475">
          <cell r="A475">
            <v>2778</v>
          </cell>
          <cell r="B475" t="str">
            <v>Affiliate Window</v>
          </cell>
          <cell r="C475" t="str">
            <v>06/30/2020</v>
          </cell>
          <cell r="D475">
            <v>1000</v>
          </cell>
        </row>
        <row r="476">
          <cell r="A476">
            <v>2779</v>
          </cell>
          <cell r="B476" t="str">
            <v>Commission Junction</v>
          </cell>
          <cell r="C476" t="str">
            <v>07/02/2020</v>
          </cell>
          <cell r="D476">
            <v>5000</v>
          </cell>
        </row>
        <row r="477">
          <cell r="A477">
            <v>2781</v>
          </cell>
          <cell r="B477" t="str">
            <v>Affiliate Window</v>
          </cell>
          <cell r="C477" t="str">
            <v>06/24/2020</v>
          </cell>
          <cell r="D477">
            <v>1500</v>
          </cell>
        </row>
        <row r="478">
          <cell r="A478">
            <v>2784</v>
          </cell>
          <cell r="B478" t="str">
            <v>Impact Radius</v>
          </cell>
          <cell r="C478" t="str">
            <v>06/20/2020</v>
          </cell>
          <cell r="D478">
            <v>500</v>
          </cell>
        </row>
        <row r="479">
          <cell r="A479">
            <v>2786</v>
          </cell>
          <cell r="B479" t="str">
            <v>Rakuten Linkshare</v>
          </cell>
          <cell r="C479" t="str">
            <v>07/30/2020</v>
          </cell>
          <cell r="D479">
            <v>3000</v>
          </cell>
        </row>
        <row r="480">
          <cell r="A480">
            <v>2789</v>
          </cell>
          <cell r="B480" t="str">
            <v>Glossier</v>
          </cell>
          <cell r="C480" t="str">
            <v>07/30/2020</v>
          </cell>
          <cell r="D480">
            <v>10000</v>
          </cell>
        </row>
        <row r="481">
          <cell r="A481">
            <v>2791</v>
          </cell>
          <cell r="B481" t="str">
            <v>Impact Radius</v>
          </cell>
          <cell r="C481" t="str">
            <v>06/28/2020</v>
          </cell>
          <cell r="D481">
            <v>500</v>
          </cell>
        </row>
        <row r="482">
          <cell r="A482">
            <v>2793</v>
          </cell>
          <cell r="B482" t="str">
            <v>Commission Junction</v>
          </cell>
          <cell r="C482" t="str">
            <v>07/31/2020</v>
          </cell>
          <cell r="D482">
            <v>2000</v>
          </cell>
        </row>
        <row r="483">
          <cell r="A483">
            <v>2795</v>
          </cell>
          <cell r="B483" t="str">
            <v>Commission Junction</v>
          </cell>
          <cell r="C483" t="str">
            <v>07/30/2020</v>
          </cell>
          <cell r="D483">
            <v>2000</v>
          </cell>
        </row>
        <row r="484">
          <cell r="A484">
            <v>2797</v>
          </cell>
          <cell r="B484" t="str">
            <v>Impact Radius</v>
          </cell>
          <cell r="C484" t="str">
            <v>08/30/2020</v>
          </cell>
          <cell r="D484">
            <v>4200</v>
          </cell>
        </row>
        <row r="485">
          <cell r="A485">
            <v>2801</v>
          </cell>
          <cell r="B485" t="str">
            <v>PepperJam</v>
          </cell>
          <cell r="C485" t="str">
            <v>07/30/2020</v>
          </cell>
          <cell r="D485">
            <v>2000</v>
          </cell>
        </row>
        <row r="486">
          <cell r="A486">
            <v>2802</v>
          </cell>
          <cell r="B486" t="str">
            <v>Impact Radius</v>
          </cell>
          <cell r="C486" t="str">
            <v>07/30/2020</v>
          </cell>
          <cell r="D486">
            <v>3500</v>
          </cell>
        </row>
        <row r="487">
          <cell r="A487">
            <v>2806</v>
          </cell>
          <cell r="B487" t="str">
            <v>Commission Junction</v>
          </cell>
          <cell r="C487" t="str">
            <v>07/21/2020</v>
          </cell>
          <cell r="D487">
            <v>2000</v>
          </cell>
        </row>
        <row r="488">
          <cell r="A488">
            <v>2808</v>
          </cell>
          <cell r="B488" t="str">
            <v>Impact Radius</v>
          </cell>
          <cell r="C488" t="str">
            <v>08/30/2020</v>
          </cell>
          <cell r="D488">
            <v>2000</v>
          </cell>
        </row>
        <row r="489">
          <cell r="A489">
            <v>2809</v>
          </cell>
          <cell r="B489" t="str">
            <v>Commission Junction</v>
          </cell>
          <cell r="C489" t="str">
            <v>07/30/2020</v>
          </cell>
          <cell r="D489">
            <v>1000</v>
          </cell>
        </row>
        <row r="490">
          <cell r="A490">
            <v>2810</v>
          </cell>
          <cell r="B490" t="str">
            <v>Commission Junction</v>
          </cell>
          <cell r="C490" t="str">
            <v>07/23/2020</v>
          </cell>
          <cell r="D490">
            <v>700</v>
          </cell>
        </row>
        <row r="491">
          <cell r="A491">
            <v>2811</v>
          </cell>
          <cell r="B491" t="str">
            <v>Commission Junction</v>
          </cell>
          <cell r="C491" t="str">
            <v>10/05/2020</v>
          </cell>
          <cell r="D491">
            <v>10000</v>
          </cell>
        </row>
        <row r="492">
          <cell r="A492">
            <v>2813</v>
          </cell>
          <cell r="B492" t="str">
            <v>Commission Junction</v>
          </cell>
          <cell r="C492" t="str">
            <v>08/11/2020</v>
          </cell>
          <cell r="D492">
            <v>3000</v>
          </cell>
        </row>
        <row r="493">
          <cell r="A493">
            <v>2814</v>
          </cell>
          <cell r="B493" t="str">
            <v>Impact Radius</v>
          </cell>
          <cell r="C493" t="str">
            <v>08/30/2020</v>
          </cell>
          <cell r="D493">
            <v>40000</v>
          </cell>
        </row>
        <row r="494">
          <cell r="A494">
            <v>2815</v>
          </cell>
          <cell r="B494" t="str">
            <v>Affiliate Window</v>
          </cell>
          <cell r="C494" t="str">
            <v>07/14/2020</v>
          </cell>
          <cell r="D494">
            <v>550</v>
          </cell>
        </row>
        <row r="495">
          <cell r="A495">
            <v>2817</v>
          </cell>
          <cell r="B495" t="str">
            <v>Rakuten Linkshare</v>
          </cell>
          <cell r="C495" t="str">
            <v>08/30/2020</v>
          </cell>
          <cell r="D495">
            <v>2000</v>
          </cell>
        </row>
        <row r="496">
          <cell r="A496">
            <v>2818</v>
          </cell>
          <cell r="B496" t="str">
            <v>Rakuten Linkshare</v>
          </cell>
          <cell r="C496" t="str">
            <v>07/28/2020</v>
          </cell>
          <cell r="D496">
            <v>30000</v>
          </cell>
        </row>
        <row r="497">
          <cell r="A497">
            <v>2819</v>
          </cell>
          <cell r="B497" t="str">
            <v>Impact Radius</v>
          </cell>
          <cell r="C497" t="str">
            <v>08/03/2020</v>
          </cell>
          <cell r="D497">
            <v>15000</v>
          </cell>
        </row>
        <row r="498">
          <cell r="A498">
            <v>2820</v>
          </cell>
          <cell r="B498" t="str">
            <v>Commission Junction</v>
          </cell>
          <cell r="C498" t="str">
            <v>07/30/2020</v>
          </cell>
          <cell r="D498">
            <v>2000</v>
          </cell>
        </row>
        <row r="499">
          <cell r="A499">
            <v>2821</v>
          </cell>
          <cell r="B499" t="str">
            <v>Affiliate Window</v>
          </cell>
          <cell r="C499" t="str">
            <v>08/30/2020</v>
          </cell>
          <cell r="D499">
            <v>3000</v>
          </cell>
        </row>
        <row r="500">
          <cell r="A500">
            <v>2824</v>
          </cell>
          <cell r="B500" t="str">
            <v>PepperJam</v>
          </cell>
          <cell r="C500" t="str">
            <v>06/28/2020</v>
          </cell>
          <cell r="D500">
            <v>3000</v>
          </cell>
        </row>
        <row r="501">
          <cell r="A501">
            <v>2825</v>
          </cell>
          <cell r="B501" t="str">
            <v>Rakuten Linkshare</v>
          </cell>
          <cell r="C501" t="str">
            <v>07/30/2020</v>
          </cell>
          <cell r="D501">
            <v>1500</v>
          </cell>
        </row>
        <row r="502">
          <cell r="A502">
            <v>2829</v>
          </cell>
          <cell r="B502" t="str">
            <v>Commission Junction</v>
          </cell>
          <cell r="C502" t="str">
            <v>07/26/2020</v>
          </cell>
          <cell r="D502">
            <v>1000</v>
          </cell>
        </row>
        <row r="503">
          <cell r="A503">
            <v>2830</v>
          </cell>
          <cell r="B503" t="str">
            <v>Rakuten Linkshare</v>
          </cell>
          <cell r="C503" t="str">
            <v>08/10/2020</v>
          </cell>
          <cell r="D503">
            <v>1300</v>
          </cell>
        </row>
        <row r="504">
          <cell r="A504">
            <v>2831</v>
          </cell>
          <cell r="B504" t="str">
            <v>Commission Junction</v>
          </cell>
          <cell r="C504" t="str">
            <v>07/21/2020</v>
          </cell>
          <cell r="D504">
            <v>2500</v>
          </cell>
        </row>
        <row r="505">
          <cell r="A505">
            <v>2832</v>
          </cell>
          <cell r="B505" t="str">
            <v>Commission Junction</v>
          </cell>
          <cell r="C505" t="str">
            <v>07/16/2020</v>
          </cell>
          <cell r="D505">
            <v>500</v>
          </cell>
        </row>
        <row r="506">
          <cell r="A506">
            <v>2836</v>
          </cell>
          <cell r="B506" t="str">
            <v>Affiliate Window</v>
          </cell>
          <cell r="C506" t="str">
            <v>08/18/2020</v>
          </cell>
          <cell r="D506">
            <v>500</v>
          </cell>
        </row>
        <row r="507">
          <cell r="A507">
            <v>2838</v>
          </cell>
          <cell r="B507" t="str">
            <v>ebay Enterprise</v>
          </cell>
          <cell r="C507" t="str">
            <v>08/03/2020</v>
          </cell>
          <cell r="D507">
            <v>15000</v>
          </cell>
        </row>
        <row r="508">
          <cell r="A508">
            <v>2839</v>
          </cell>
          <cell r="B508" t="str">
            <v>Rakuten Linkshare</v>
          </cell>
          <cell r="C508" t="str">
            <v>08/04/2020</v>
          </cell>
          <cell r="D508">
            <v>3000</v>
          </cell>
        </row>
        <row r="509">
          <cell r="A509">
            <v>2847</v>
          </cell>
          <cell r="B509" t="str">
            <v>Rakuten Linkshare</v>
          </cell>
          <cell r="C509" t="str">
            <v>08/30/2020</v>
          </cell>
          <cell r="D509">
            <v>3500</v>
          </cell>
        </row>
        <row r="510">
          <cell r="A510">
            <v>2848</v>
          </cell>
          <cell r="B510" t="str">
            <v>Commission Junction</v>
          </cell>
          <cell r="C510" t="str">
            <v>09/30/2020</v>
          </cell>
          <cell r="D510">
            <v>6000</v>
          </cell>
        </row>
        <row r="511">
          <cell r="A511">
            <v>2849</v>
          </cell>
          <cell r="B511" t="str">
            <v>Commission Junction</v>
          </cell>
          <cell r="C511" t="str">
            <v>08/03/2020</v>
          </cell>
          <cell r="D511">
            <v>500</v>
          </cell>
        </row>
        <row r="512">
          <cell r="A512">
            <v>2850</v>
          </cell>
          <cell r="B512" t="str">
            <v>Commission Junction</v>
          </cell>
          <cell r="C512" t="str">
            <v>08/03/2020</v>
          </cell>
          <cell r="D512">
            <v>500</v>
          </cell>
        </row>
        <row r="513">
          <cell r="A513">
            <v>2851</v>
          </cell>
          <cell r="B513" t="str">
            <v>Commission Junction</v>
          </cell>
          <cell r="C513" t="str">
            <v>08/03/2020</v>
          </cell>
          <cell r="D513">
            <v>500</v>
          </cell>
        </row>
        <row r="514">
          <cell r="A514">
            <v>2853</v>
          </cell>
          <cell r="B514" t="str">
            <v>Impact Radius</v>
          </cell>
          <cell r="C514" t="str">
            <v>10/30/2020</v>
          </cell>
          <cell r="D514">
            <v>5000</v>
          </cell>
        </row>
        <row r="515">
          <cell r="A515">
            <v>2854</v>
          </cell>
          <cell r="B515" t="str">
            <v>Rakuten Linkshare</v>
          </cell>
          <cell r="C515" t="str">
            <v>08/05/2020</v>
          </cell>
          <cell r="D515">
            <v>2000</v>
          </cell>
        </row>
        <row r="516">
          <cell r="A516">
            <v>2855</v>
          </cell>
          <cell r="B516" t="str">
            <v>Affiliate Window</v>
          </cell>
          <cell r="C516" t="str">
            <v>10/30/2020</v>
          </cell>
          <cell r="D516">
            <v>3000</v>
          </cell>
        </row>
        <row r="517">
          <cell r="A517">
            <v>2857</v>
          </cell>
          <cell r="B517" t="str">
            <v>Commission Junction</v>
          </cell>
          <cell r="C517" t="str">
            <v>09/30/2020</v>
          </cell>
          <cell r="D517">
            <v>8000</v>
          </cell>
        </row>
        <row r="518">
          <cell r="A518">
            <v>2858</v>
          </cell>
          <cell r="B518" t="str">
            <v>Rakuten Linkshare</v>
          </cell>
          <cell r="C518" t="str">
            <v>08/30/2020</v>
          </cell>
          <cell r="D518">
            <v>6000</v>
          </cell>
        </row>
        <row r="519">
          <cell r="A519">
            <v>2859</v>
          </cell>
          <cell r="B519" t="str">
            <v>Commission Junction</v>
          </cell>
          <cell r="C519" t="str">
            <v>08/30/2020</v>
          </cell>
          <cell r="D519">
            <v>1000</v>
          </cell>
        </row>
        <row r="520">
          <cell r="A520">
            <v>2860</v>
          </cell>
          <cell r="B520" t="str">
            <v>Commission Junction</v>
          </cell>
          <cell r="C520" t="str">
            <v>10/26/2020</v>
          </cell>
          <cell r="D520">
            <v>10000</v>
          </cell>
        </row>
        <row r="521">
          <cell r="A521">
            <v>2862</v>
          </cell>
          <cell r="B521" t="str">
            <v>Rakuten Linkshare</v>
          </cell>
          <cell r="C521" t="str">
            <v>10/30/2020</v>
          </cell>
          <cell r="D521">
            <v>17000</v>
          </cell>
        </row>
        <row r="522">
          <cell r="A522">
            <v>2866</v>
          </cell>
          <cell r="B522" t="str">
            <v>Impact Radius</v>
          </cell>
          <cell r="C522" t="str">
            <v>09/04/2020</v>
          </cell>
          <cell r="D522">
            <v>1500</v>
          </cell>
        </row>
        <row r="523">
          <cell r="A523">
            <v>2867</v>
          </cell>
          <cell r="B523" t="str">
            <v>Glossier</v>
          </cell>
          <cell r="C523" t="str">
            <v>08/30/2020</v>
          </cell>
          <cell r="D523">
            <v>8000</v>
          </cell>
        </row>
        <row r="524">
          <cell r="A524">
            <v>2868</v>
          </cell>
          <cell r="B524" t="str">
            <v>Commission Junction</v>
          </cell>
          <cell r="C524" t="str">
            <v>09/30/2020</v>
          </cell>
          <cell r="D524">
            <v>2500</v>
          </cell>
        </row>
        <row r="525">
          <cell r="A525">
            <v>2869</v>
          </cell>
          <cell r="B525" t="str">
            <v>Impact Radius</v>
          </cell>
          <cell r="C525" t="str">
            <v>09/06/2020</v>
          </cell>
          <cell r="D525">
            <v>5000</v>
          </cell>
        </row>
        <row r="526">
          <cell r="A526">
            <v>2870</v>
          </cell>
          <cell r="B526" t="str">
            <v>Impact Radius</v>
          </cell>
          <cell r="C526" t="str">
            <v>11/30/2020</v>
          </cell>
          <cell r="D526">
            <v>63000</v>
          </cell>
        </row>
        <row r="527">
          <cell r="A527">
            <v>2871</v>
          </cell>
          <cell r="B527" t="str">
            <v>Commission Junction</v>
          </cell>
          <cell r="C527" t="str">
            <v>08/30/2020</v>
          </cell>
          <cell r="D527">
            <v>500</v>
          </cell>
        </row>
        <row r="528">
          <cell r="A528">
            <v>2872</v>
          </cell>
          <cell r="B528" t="str">
            <v>Impact Radius</v>
          </cell>
          <cell r="C528" t="str">
            <v>10/06/2020</v>
          </cell>
          <cell r="D528">
            <v>50000</v>
          </cell>
        </row>
        <row r="529">
          <cell r="A529">
            <v>2874</v>
          </cell>
          <cell r="B529" t="str">
            <v>Rakuten Linkshare</v>
          </cell>
          <cell r="C529" t="str">
            <v>08/07/2020</v>
          </cell>
          <cell r="D529">
            <v>500</v>
          </cell>
        </row>
        <row r="530">
          <cell r="A530">
            <v>2875</v>
          </cell>
          <cell r="B530" t="str">
            <v>Commission Junction</v>
          </cell>
          <cell r="C530" t="str">
            <v>08/17/2020</v>
          </cell>
          <cell r="D530">
            <v>2000</v>
          </cell>
        </row>
        <row r="531">
          <cell r="A531">
            <v>2877</v>
          </cell>
          <cell r="B531" t="str">
            <v>Affiliate Window</v>
          </cell>
          <cell r="C531" t="str">
            <v>08/18/2020</v>
          </cell>
          <cell r="D531">
            <v>1700</v>
          </cell>
        </row>
        <row r="532">
          <cell r="A532">
            <v>2880</v>
          </cell>
          <cell r="B532" t="str">
            <v>Rakuten Linkshare</v>
          </cell>
          <cell r="C532" t="str">
            <v>09/27/2020</v>
          </cell>
          <cell r="D532">
            <v>500</v>
          </cell>
        </row>
        <row r="533">
          <cell r="A533">
            <v>2881</v>
          </cell>
          <cell r="B533" t="str">
            <v>Rakuten Linkshare</v>
          </cell>
          <cell r="C533" t="str">
            <v>09/08/2020</v>
          </cell>
          <cell r="D533">
            <v>5000</v>
          </cell>
        </row>
        <row r="534">
          <cell r="A534">
            <v>2882</v>
          </cell>
          <cell r="B534" t="str">
            <v>Impact Radius</v>
          </cell>
          <cell r="C534" t="str">
            <v>09/15/2020</v>
          </cell>
          <cell r="D534">
            <v>6800</v>
          </cell>
        </row>
        <row r="535">
          <cell r="A535">
            <v>2883</v>
          </cell>
          <cell r="B535" t="str">
            <v>Rakuten Linkshare</v>
          </cell>
          <cell r="C535" t="str">
            <v>08/30/2020</v>
          </cell>
          <cell r="D535">
            <v>5000</v>
          </cell>
        </row>
        <row r="536">
          <cell r="A536">
            <v>2884</v>
          </cell>
          <cell r="B536" t="str">
            <v>Rakuten Linkshare</v>
          </cell>
          <cell r="C536" t="str">
            <v>09/02/2020</v>
          </cell>
          <cell r="D536">
            <v>1000</v>
          </cell>
        </row>
        <row r="537">
          <cell r="A537">
            <v>2885</v>
          </cell>
          <cell r="B537" t="str">
            <v>ebay Enterprise</v>
          </cell>
          <cell r="C537" t="str">
            <v>09/08/2020</v>
          </cell>
          <cell r="D537">
            <v>15000</v>
          </cell>
        </row>
        <row r="538">
          <cell r="A538">
            <v>2886</v>
          </cell>
          <cell r="B538" t="str">
            <v>Impact Radius</v>
          </cell>
          <cell r="C538" t="str">
            <v>08/30/2020</v>
          </cell>
          <cell r="D538">
            <v>5000</v>
          </cell>
        </row>
        <row r="539">
          <cell r="A539">
            <v>2889</v>
          </cell>
          <cell r="B539" t="str">
            <v>Rakuten Linkshare</v>
          </cell>
          <cell r="C539" t="str">
            <v>09/08/2020</v>
          </cell>
          <cell r="D539">
            <v>20000</v>
          </cell>
        </row>
        <row r="540">
          <cell r="A540">
            <v>2891</v>
          </cell>
          <cell r="B540" t="str">
            <v>Impact Radius</v>
          </cell>
          <cell r="C540" t="str">
            <v>08/22/2020</v>
          </cell>
          <cell r="D540">
            <v>500</v>
          </cell>
        </row>
        <row r="541">
          <cell r="A541">
            <v>2892</v>
          </cell>
          <cell r="B541" t="str">
            <v>Rakuten Linkshare</v>
          </cell>
          <cell r="C541" t="str">
            <v>08/19/2020</v>
          </cell>
          <cell r="D541">
            <v>500</v>
          </cell>
        </row>
        <row r="542">
          <cell r="A542">
            <v>2894</v>
          </cell>
          <cell r="B542" t="str">
            <v>Impact Radius</v>
          </cell>
          <cell r="C542" t="str">
            <v>09/06/2020</v>
          </cell>
          <cell r="D542">
            <v>2000</v>
          </cell>
        </row>
        <row r="543">
          <cell r="A543">
            <v>2896</v>
          </cell>
          <cell r="B543" t="str">
            <v>Commission Junction</v>
          </cell>
          <cell r="C543" t="str">
            <v>09/24/2020</v>
          </cell>
          <cell r="D543">
            <v>4750</v>
          </cell>
        </row>
        <row r="544">
          <cell r="A544">
            <v>2897</v>
          </cell>
          <cell r="B544" t="str">
            <v>Commission Junction</v>
          </cell>
          <cell r="C544" t="str">
            <v>10/30/2020</v>
          </cell>
          <cell r="D544">
            <v>6500</v>
          </cell>
        </row>
        <row r="545">
          <cell r="A545">
            <v>2898</v>
          </cell>
          <cell r="B545" t="str">
            <v>Impact Radius</v>
          </cell>
          <cell r="C545" t="str">
            <v>09/30/2020</v>
          </cell>
          <cell r="D545">
            <v>10000</v>
          </cell>
        </row>
        <row r="546">
          <cell r="A546">
            <v>2899</v>
          </cell>
          <cell r="B546" t="str">
            <v>Commission Junction</v>
          </cell>
          <cell r="C546" t="str">
            <v>10/24/2020</v>
          </cell>
          <cell r="D546">
            <v>5000</v>
          </cell>
        </row>
        <row r="547">
          <cell r="A547">
            <v>2900</v>
          </cell>
          <cell r="B547" t="str">
            <v>PepperJam</v>
          </cell>
          <cell r="C547" t="str">
            <v>08/21/2020</v>
          </cell>
          <cell r="D547">
            <v>500</v>
          </cell>
        </row>
        <row r="548">
          <cell r="A548">
            <v>2901</v>
          </cell>
          <cell r="B548" t="str">
            <v>Rakuten Linkshare</v>
          </cell>
          <cell r="C548" t="str">
            <v>08/30/2020</v>
          </cell>
          <cell r="D548">
            <v>2000</v>
          </cell>
        </row>
        <row r="549">
          <cell r="A549">
            <v>2903</v>
          </cell>
          <cell r="B549" t="str">
            <v>Commission Junction</v>
          </cell>
          <cell r="C549" t="str">
            <v>09/15/2020</v>
          </cell>
          <cell r="D549">
            <v>2500</v>
          </cell>
        </row>
        <row r="550">
          <cell r="A550">
            <v>2904</v>
          </cell>
          <cell r="B550" t="str">
            <v>Commission Junction</v>
          </cell>
          <cell r="C550" t="str">
            <v>10/27/2020</v>
          </cell>
          <cell r="D550">
            <v>2000</v>
          </cell>
        </row>
        <row r="551">
          <cell r="A551">
            <v>2905</v>
          </cell>
          <cell r="B551" t="str">
            <v>Commission Junction</v>
          </cell>
          <cell r="C551" t="str">
            <v>10/27/2020</v>
          </cell>
          <cell r="D551">
            <v>2000</v>
          </cell>
        </row>
        <row r="552">
          <cell r="A552">
            <v>2906</v>
          </cell>
          <cell r="B552" t="str">
            <v>Commission Junction</v>
          </cell>
          <cell r="C552" t="str">
            <v>10/27/2020</v>
          </cell>
          <cell r="D552">
            <v>4000</v>
          </cell>
        </row>
        <row r="553">
          <cell r="A553">
            <v>2907</v>
          </cell>
          <cell r="B553" t="str">
            <v>Commission Junction</v>
          </cell>
          <cell r="C553" t="str">
            <v>08/22/2020</v>
          </cell>
          <cell r="D553">
            <v>500</v>
          </cell>
        </row>
        <row r="554">
          <cell r="A554">
            <v>2908</v>
          </cell>
          <cell r="B554" t="str">
            <v>Commission Junction</v>
          </cell>
          <cell r="C554" t="str">
            <v>10/30/2020</v>
          </cell>
          <cell r="D554">
            <v>5000</v>
          </cell>
        </row>
        <row r="555">
          <cell r="A555">
            <v>2909</v>
          </cell>
          <cell r="B555" t="str">
            <v>Rakuten Linkshare</v>
          </cell>
          <cell r="C555" t="str">
            <v>09/08/2020</v>
          </cell>
          <cell r="D555">
            <v>500</v>
          </cell>
        </row>
        <row r="556">
          <cell r="A556">
            <v>2910</v>
          </cell>
          <cell r="B556" t="str">
            <v>Rakuten Linkshare</v>
          </cell>
          <cell r="C556" t="str">
            <v>11/30/2020</v>
          </cell>
          <cell r="D556">
            <v>10000</v>
          </cell>
        </row>
        <row r="557">
          <cell r="A557">
            <v>2911</v>
          </cell>
          <cell r="B557" t="str">
            <v>Rakuten Linkshare</v>
          </cell>
          <cell r="C557" t="str">
            <v>09/30/2020</v>
          </cell>
          <cell r="D557">
            <v>1800</v>
          </cell>
        </row>
        <row r="558">
          <cell r="A558">
            <v>2912</v>
          </cell>
          <cell r="B558" t="str">
            <v>Rakuten Linkshare</v>
          </cell>
          <cell r="C558" t="str">
            <v>08/31/2020</v>
          </cell>
          <cell r="D558">
            <v>3000</v>
          </cell>
        </row>
        <row r="559">
          <cell r="A559">
            <v>2913</v>
          </cell>
          <cell r="B559" t="str">
            <v>Affiliate Window</v>
          </cell>
          <cell r="C559" t="str">
            <v>09/16/2020</v>
          </cell>
          <cell r="D559">
            <v>100</v>
          </cell>
        </row>
        <row r="560">
          <cell r="A560">
            <v>2914</v>
          </cell>
          <cell r="B560" t="str">
            <v>ShareASale.com</v>
          </cell>
          <cell r="C560" t="str">
            <v>09/30/2020</v>
          </cell>
          <cell r="D560">
            <v>5000</v>
          </cell>
        </row>
        <row r="561">
          <cell r="A561">
            <v>2915</v>
          </cell>
          <cell r="B561" t="str">
            <v>Rakuten Linkshare</v>
          </cell>
          <cell r="C561" t="str">
            <v>09/30/2020</v>
          </cell>
          <cell r="D561">
            <v>2000</v>
          </cell>
        </row>
        <row r="562">
          <cell r="A562">
            <v>2916</v>
          </cell>
          <cell r="B562" t="str">
            <v>Commission Junction</v>
          </cell>
          <cell r="C562" t="str">
            <v>09/16/2020</v>
          </cell>
          <cell r="D562">
            <v>100</v>
          </cell>
        </row>
        <row r="563">
          <cell r="A563">
            <v>2917</v>
          </cell>
          <cell r="B563" t="str">
            <v>Impact Radius</v>
          </cell>
          <cell r="C563" t="str">
            <v>09/16/2020</v>
          </cell>
          <cell r="D563">
            <v>100</v>
          </cell>
        </row>
        <row r="564">
          <cell r="A564">
            <v>2918</v>
          </cell>
          <cell r="B564" t="str">
            <v>Rakuten Linkshare</v>
          </cell>
          <cell r="C564" t="str">
            <v>09/08/2020</v>
          </cell>
          <cell r="D564">
            <v>15000</v>
          </cell>
        </row>
        <row r="565">
          <cell r="A565">
            <v>2920</v>
          </cell>
          <cell r="B565" t="str">
            <v>Partnerize</v>
          </cell>
          <cell r="C565" t="str">
            <v>09/15/2020</v>
          </cell>
          <cell r="D565">
            <v>4000</v>
          </cell>
        </row>
        <row r="566">
          <cell r="A566">
            <v>2921</v>
          </cell>
          <cell r="B566" t="str">
            <v>Rakuten Linkshare</v>
          </cell>
          <cell r="C566" t="str">
            <v>09/30/2020</v>
          </cell>
          <cell r="D566">
            <v>5000</v>
          </cell>
        </row>
        <row r="567">
          <cell r="A567">
            <v>2922</v>
          </cell>
          <cell r="B567" t="str">
            <v>ShareASale.com</v>
          </cell>
          <cell r="C567" t="str">
            <v>09/30/2020</v>
          </cell>
          <cell r="D567">
            <v>1000</v>
          </cell>
        </row>
        <row r="568">
          <cell r="A568">
            <v>2923</v>
          </cell>
          <cell r="B568" t="str">
            <v>Affiliate Window</v>
          </cell>
          <cell r="C568" t="str">
            <v>09/16/2020</v>
          </cell>
          <cell r="D568">
            <v>100</v>
          </cell>
        </row>
        <row r="569">
          <cell r="A569">
            <v>2924</v>
          </cell>
          <cell r="B569" t="str">
            <v>Rakuten Linkshare</v>
          </cell>
          <cell r="C569" t="str">
            <v>09/16/2020</v>
          </cell>
          <cell r="D569">
            <v>100</v>
          </cell>
        </row>
        <row r="570">
          <cell r="A570">
            <v>2925</v>
          </cell>
          <cell r="B570" t="str">
            <v>Commission Junction</v>
          </cell>
          <cell r="C570" t="str">
            <v>09/18/2020</v>
          </cell>
          <cell r="D570">
            <v>450</v>
          </cell>
        </row>
        <row r="571">
          <cell r="A571">
            <v>2926</v>
          </cell>
          <cell r="B571" t="str">
            <v>PepperJam</v>
          </cell>
          <cell r="C571" t="str">
            <v>09/15/2020</v>
          </cell>
          <cell r="D571">
            <v>2000</v>
          </cell>
        </row>
        <row r="572">
          <cell r="A572">
            <v>2927</v>
          </cell>
          <cell r="B572" t="str">
            <v>Glossier</v>
          </cell>
          <cell r="C572" t="str">
            <v>09/30/2020</v>
          </cell>
          <cell r="D572">
            <v>10000</v>
          </cell>
        </row>
        <row r="573">
          <cell r="A573">
            <v>2928</v>
          </cell>
          <cell r="B573" t="str">
            <v>Impact Radius</v>
          </cell>
          <cell r="C573" t="str">
            <v>10/30/2020</v>
          </cell>
          <cell r="D573">
            <v>1800</v>
          </cell>
        </row>
        <row r="574">
          <cell r="A574">
            <v>2929</v>
          </cell>
          <cell r="B574" t="str">
            <v>Webgains</v>
          </cell>
          <cell r="C574" t="str">
            <v>10/30/2020</v>
          </cell>
          <cell r="D574">
            <v>2000</v>
          </cell>
        </row>
        <row r="575">
          <cell r="A575">
            <v>2930</v>
          </cell>
          <cell r="B575" t="str">
            <v>Commission Junction</v>
          </cell>
          <cell r="C575" t="str">
            <v>09/16/2020</v>
          </cell>
          <cell r="D575">
            <v>100</v>
          </cell>
        </row>
        <row r="576">
          <cell r="A576">
            <v>2931</v>
          </cell>
          <cell r="B576" t="str">
            <v>Impact Radius</v>
          </cell>
          <cell r="C576" t="str">
            <v>11/30/2020</v>
          </cell>
          <cell r="D576">
            <v>85000</v>
          </cell>
        </row>
        <row r="577">
          <cell r="A577">
            <v>2932</v>
          </cell>
          <cell r="B577" t="str">
            <v>Commission Junction</v>
          </cell>
          <cell r="C577" t="str">
            <v>09/16/2020</v>
          </cell>
          <cell r="D577">
            <v>100</v>
          </cell>
        </row>
        <row r="578">
          <cell r="A578">
            <v>2933</v>
          </cell>
          <cell r="B578" t="str">
            <v>PepperJam</v>
          </cell>
          <cell r="C578" t="str">
            <v>09/16/2020</v>
          </cell>
          <cell r="D578">
            <v>100</v>
          </cell>
        </row>
        <row r="579">
          <cell r="A579">
            <v>2934</v>
          </cell>
          <cell r="B579" t="str">
            <v>Rakuten Linkshare</v>
          </cell>
          <cell r="C579" t="str">
            <v>10/30/2020</v>
          </cell>
          <cell r="D579">
            <v>5000</v>
          </cell>
        </row>
        <row r="580">
          <cell r="A580">
            <v>2935</v>
          </cell>
          <cell r="B580" t="str">
            <v>Rakuten Linkshare</v>
          </cell>
          <cell r="C580" t="str">
            <v>09/16/2020</v>
          </cell>
          <cell r="D580">
            <v>100</v>
          </cell>
        </row>
        <row r="581">
          <cell r="A581">
            <v>2937</v>
          </cell>
          <cell r="B581" t="str">
            <v>Impact Radius</v>
          </cell>
          <cell r="C581" t="str">
            <v>09/29/2020</v>
          </cell>
          <cell r="D581">
            <v>2000</v>
          </cell>
        </row>
        <row r="582">
          <cell r="A582">
            <v>2939</v>
          </cell>
          <cell r="B582" t="str">
            <v>Commission Junction</v>
          </cell>
          <cell r="C582" t="str">
            <v>09/16/2020</v>
          </cell>
          <cell r="D582">
            <v>500</v>
          </cell>
        </row>
        <row r="583">
          <cell r="A583">
            <v>2943</v>
          </cell>
          <cell r="B583" t="str">
            <v>Commission Junction</v>
          </cell>
          <cell r="C583" t="str">
            <v>09/15/2020</v>
          </cell>
          <cell r="D583">
            <v>10000</v>
          </cell>
        </row>
        <row r="584">
          <cell r="A584">
            <v>2944</v>
          </cell>
          <cell r="B584" t="str">
            <v>Commission Junction</v>
          </cell>
          <cell r="C584" t="str">
            <v>09/16/2020</v>
          </cell>
          <cell r="D584">
            <v>100</v>
          </cell>
        </row>
        <row r="585">
          <cell r="A585">
            <v>2945</v>
          </cell>
          <cell r="B585" t="str">
            <v>Commission Junction</v>
          </cell>
          <cell r="C585" t="str">
            <v>09/16/2020</v>
          </cell>
          <cell r="D585">
            <v>100</v>
          </cell>
        </row>
        <row r="586">
          <cell r="A586">
            <v>2946</v>
          </cell>
          <cell r="B586" t="str">
            <v>Commission Junction</v>
          </cell>
          <cell r="C586" t="str">
            <v>09/16/2020</v>
          </cell>
          <cell r="D586">
            <v>100</v>
          </cell>
        </row>
        <row r="587">
          <cell r="A587">
            <v>2947</v>
          </cell>
          <cell r="B587" t="str">
            <v>Commission Junction</v>
          </cell>
          <cell r="C587" t="str">
            <v>09/16/2020</v>
          </cell>
          <cell r="D587">
            <v>100</v>
          </cell>
        </row>
        <row r="588">
          <cell r="A588">
            <v>2948</v>
          </cell>
          <cell r="B588" t="str">
            <v>Impact Radius</v>
          </cell>
          <cell r="C588" t="str">
            <v>09/16/2020</v>
          </cell>
          <cell r="D588">
            <v>100</v>
          </cell>
        </row>
        <row r="589">
          <cell r="A589">
            <v>2949</v>
          </cell>
          <cell r="B589" t="str">
            <v>Commission Junction</v>
          </cell>
          <cell r="C589" t="str">
            <v>09/17/2020</v>
          </cell>
          <cell r="D589">
            <v>2000</v>
          </cell>
        </row>
        <row r="590">
          <cell r="A590">
            <v>2950</v>
          </cell>
          <cell r="B590" t="str">
            <v>PepperJam</v>
          </cell>
          <cell r="C590" t="str">
            <v>09/16/2020</v>
          </cell>
          <cell r="D590">
            <v>100</v>
          </cell>
        </row>
        <row r="591">
          <cell r="A591">
            <v>2951</v>
          </cell>
          <cell r="B591" t="str">
            <v>Rakuten Linkshare</v>
          </cell>
          <cell r="C591" t="str">
            <v>09/16/2020</v>
          </cell>
          <cell r="D591">
            <v>100</v>
          </cell>
        </row>
        <row r="592">
          <cell r="A592">
            <v>2952</v>
          </cell>
          <cell r="B592" t="str">
            <v>PepperJam</v>
          </cell>
          <cell r="C592" t="str">
            <v>09/27/2020</v>
          </cell>
          <cell r="D592">
            <v>3500</v>
          </cell>
        </row>
        <row r="593">
          <cell r="A593">
            <v>2954</v>
          </cell>
          <cell r="B593" t="str">
            <v>Impact Radius</v>
          </cell>
          <cell r="C593" t="str">
            <v>09/15/2020</v>
          </cell>
          <cell r="D593">
            <v>5000</v>
          </cell>
        </row>
        <row r="594">
          <cell r="A594">
            <v>2955</v>
          </cell>
          <cell r="B594" t="str">
            <v>Impact Radius</v>
          </cell>
          <cell r="C594" t="str">
            <v>09/16/2020</v>
          </cell>
          <cell r="D594">
            <v>100</v>
          </cell>
        </row>
        <row r="595">
          <cell r="A595">
            <v>2956</v>
          </cell>
          <cell r="B595" t="str">
            <v>Rakuten Linkshare</v>
          </cell>
          <cell r="C595" t="str">
            <v>09/30/2020</v>
          </cell>
          <cell r="D595">
            <v>5000</v>
          </cell>
        </row>
        <row r="596">
          <cell r="A596">
            <v>2957</v>
          </cell>
          <cell r="B596" t="str">
            <v>Impact Radius</v>
          </cell>
          <cell r="C596" t="str">
            <v>09/30/2020</v>
          </cell>
          <cell r="D596">
            <v>1300</v>
          </cell>
        </row>
        <row r="597">
          <cell r="A597">
            <v>2958</v>
          </cell>
          <cell r="B597" t="str">
            <v>Commission Junction</v>
          </cell>
          <cell r="C597" t="str">
            <v>11/30/2020</v>
          </cell>
          <cell r="D597">
            <v>12000</v>
          </cell>
        </row>
        <row r="598">
          <cell r="A598">
            <v>2959</v>
          </cell>
          <cell r="B598" t="str">
            <v>Rakuten Linkshare</v>
          </cell>
          <cell r="C598" t="str">
            <v>09/16/2020</v>
          </cell>
          <cell r="D598">
            <v>100</v>
          </cell>
        </row>
        <row r="599">
          <cell r="A599">
            <v>2961</v>
          </cell>
          <cell r="B599" t="str">
            <v>Impact Radius</v>
          </cell>
          <cell r="C599" t="str">
            <v>10/07/2020</v>
          </cell>
          <cell r="D599">
            <v>500</v>
          </cell>
        </row>
        <row r="600">
          <cell r="A600">
            <v>2962</v>
          </cell>
          <cell r="B600" t="str">
            <v>Commission Junction</v>
          </cell>
          <cell r="C600" t="str">
            <v>10/13/2020</v>
          </cell>
          <cell r="D600">
            <v>10000</v>
          </cell>
        </row>
        <row r="601">
          <cell r="A601">
            <v>2963</v>
          </cell>
          <cell r="B601" t="str">
            <v>ShareASale.com</v>
          </cell>
          <cell r="C601" t="str">
            <v>09/06/2020</v>
          </cell>
          <cell r="D601">
            <v>500</v>
          </cell>
        </row>
        <row r="602">
          <cell r="A602">
            <v>2965</v>
          </cell>
          <cell r="B602" t="str">
            <v>ShareASale.com</v>
          </cell>
          <cell r="C602" t="str">
            <v>09/06/2020</v>
          </cell>
          <cell r="D602">
            <v>500</v>
          </cell>
        </row>
        <row r="603">
          <cell r="A603">
            <v>2966</v>
          </cell>
          <cell r="B603" t="str">
            <v>Rakuten Linkshare</v>
          </cell>
          <cell r="C603" t="str">
            <v>09/09/2020</v>
          </cell>
          <cell r="D603">
            <v>500</v>
          </cell>
        </row>
        <row r="604">
          <cell r="A604">
            <v>2967</v>
          </cell>
          <cell r="B604" t="str">
            <v>Rakuten Linkshare</v>
          </cell>
          <cell r="C604" t="str">
            <v>11/10/2020</v>
          </cell>
          <cell r="D604">
            <v>20000</v>
          </cell>
        </row>
        <row r="605">
          <cell r="A605">
            <v>2968</v>
          </cell>
          <cell r="B605" t="str">
            <v>Rakuten Linkshare</v>
          </cell>
          <cell r="C605" t="str">
            <v>10/06/2020</v>
          </cell>
          <cell r="D605">
            <v>4000</v>
          </cell>
        </row>
        <row r="606">
          <cell r="A606">
            <v>2969</v>
          </cell>
          <cell r="B606" t="str">
            <v>Rakuten Linkshare</v>
          </cell>
          <cell r="C606" t="str">
            <v>10/30/2020</v>
          </cell>
          <cell r="D606">
            <v>19725</v>
          </cell>
        </row>
        <row r="607">
          <cell r="A607">
            <v>2970</v>
          </cell>
          <cell r="B607" t="str">
            <v>Impact Radius</v>
          </cell>
          <cell r="C607" t="str">
            <v>10/27/2020</v>
          </cell>
          <cell r="D607">
            <v>8500</v>
          </cell>
        </row>
        <row r="608">
          <cell r="A608">
            <v>2971</v>
          </cell>
          <cell r="B608" t="str">
            <v>Affiliate Window</v>
          </cell>
          <cell r="C608" t="str">
            <v>10/30/2020</v>
          </cell>
          <cell r="D608">
            <v>2600</v>
          </cell>
        </row>
        <row r="609">
          <cell r="A609">
            <v>2972</v>
          </cell>
          <cell r="B609" t="str">
            <v>Rakuten Linkshare</v>
          </cell>
          <cell r="C609" t="str">
            <v>09/30/2020</v>
          </cell>
          <cell r="D609">
            <v>6000</v>
          </cell>
        </row>
        <row r="610">
          <cell r="A610">
            <v>2973</v>
          </cell>
          <cell r="B610" t="str">
            <v>Commission Junction</v>
          </cell>
          <cell r="C610" t="str">
            <v>11/30/2020</v>
          </cell>
          <cell r="D610">
            <v>15000</v>
          </cell>
        </row>
        <row r="611">
          <cell r="A611">
            <v>2975</v>
          </cell>
          <cell r="B611" t="str">
            <v>Impact Radius</v>
          </cell>
          <cell r="C611" t="str">
            <v>10/30/2020</v>
          </cell>
          <cell r="D611">
            <v>6500</v>
          </cell>
        </row>
        <row r="612">
          <cell r="A612">
            <v>2976</v>
          </cell>
          <cell r="B612" t="str">
            <v>Commission Junction</v>
          </cell>
          <cell r="C612" t="str">
            <v>10/30/2020</v>
          </cell>
          <cell r="D612">
            <v>5000</v>
          </cell>
        </row>
        <row r="613">
          <cell r="A613">
            <v>2977</v>
          </cell>
          <cell r="B613" t="str">
            <v>Commission Junction</v>
          </cell>
          <cell r="C613" t="str">
            <v>10/30/2020</v>
          </cell>
          <cell r="D613">
            <v>6000</v>
          </cell>
        </row>
        <row r="614">
          <cell r="A614">
            <v>2978</v>
          </cell>
          <cell r="B614" t="str">
            <v>Commission Junction</v>
          </cell>
          <cell r="C614" t="str">
            <v>10/30/2020</v>
          </cell>
          <cell r="D614">
            <v>2000</v>
          </cell>
        </row>
        <row r="615">
          <cell r="A615">
            <v>2979</v>
          </cell>
          <cell r="B615" t="str">
            <v>Commission Junction</v>
          </cell>
          <cell r="C615" t="str">
            <v>09/30/2020</v>
          </cell>
          <cell r="D615">
            <v>4000</v>
          </cell>
        </row>
        <row r="616">
          <cell r="A616">
            <v>2980</v>
          </cell>
          <cell r="B616" t="str">
            <v>Commission Junction</v>
          </cell>
          <cell r="C616" t="str">
            <v>09/30/2020</v>
          </cell>
          <cell r="D616">
            <v>2000</v>
          </cell>
        </row>
        <row r="617">
          <cell r="A617">
            <v>2981</v>
          </cell>
          <cell r="B617" t="str">
            <v>Commission Junction</v>
          </cell>
          <cell r="C617" t="str">
            <v>09/16/2020</v>
          </cell>
          <cell r="D617">
            <v>100</v>
          </cell>
        </row>
        <row r="618">
          <cell r="A618">
            <v>2983</v>
          </cell>
          <cell r="B618" t="str">
            <v>PepperJam</v>
          </cell>
          <cell r="C618" t="str">
            <v>09/16/2020</v>
          </cell>
          <cell r="D618">
            <v>100</v>
          </cell>
        </row>
        <row r="619">
          <cell r="A619">
            <v>2984</v>
          </cell>
          <cell r="B619" t="str">
            <v>PepperJam</v>
          </cell>
          <cell r="C619" t="str">
            <v>10/30/2020</v>
          </cell>
          <cell r="D619">
            <v>5000</v>
          </cell>
        </row>
        <row r="620">
          <cell r="A620">
            <v>2986</v>
          </cell>
          <cell r="B620" t="str">
            <v>Commission Junction</v>
          </cell>
          <cell r="C620" t="str">
            <v>09/30/2020</v>
          </cell>
          <cell r="D620">
            <v>4000</v>
          </cell>
        </row>
        <row r="621">
          <cell r="A621">
            <v>2987</v>
          </cell>
          <cell r="B621" t="str">
            <v>Commission Junction</v>
          </cell>
          <cell r="C621" t="str">
            <v>03/02/2021</v>
          </cell>
          <cell r="D621">
            <v>20000</v>
          </cell>
        </row>
        <row r="622">
          <cell r="A622">
            <v>2989</v>
          </cell>
          <cell r="B622" t="str">
            <v>Rakuten Linkshare</v>
          </cell>
          <cell r="C622" t="str">
            <v>09/27/2020</v>
          </cell>
          <cell r="D622">
            <v>2000</v>
          </cell>
        </row>
        <row r="623">
          <cell r="A623">
            <v>2990</v>
          </cell>
          <cell r="B623" t="str">
            <v>ebay Enterprise</v>
          </cell>
          <cell r="C623" t="str">
            <v>09/08/2020</v>
          </cell>
          <cell r="D623">
            <v>5216</v>
          </cell>
        </row>
        <row r="624">
          <cell r="A624">
            <v>2993</v>
          </cell>
          <cell r="B624" t="str">
            <v>Commission Junction</v>
          </cell>
          <cell r="C624" t="str">
            <v>09/29/2020</v>
          </cell>
          <cell r="D624">
            <v>2500</v>
          </cell>
        </row>
        <row r="625">
          <cell r="A625">
            <v>2994</v>
          </cell>
          <cell r="B625" t="str">
            <v>Commission Junction</v>
          </cell>
          <cell r="C625" t="str">
            <v>09/28/2020</v>
          </cell>
          <cell r="D625">
            <v>10000</v>
          </cell>
        </row>
        <row r="626">
          <cell r="A626">
            <v>2995</v>
          </cell>
          <cell r="B626" t="str">
            <v>Impact Radius</v>
          </cell>
          <cell r="C626" t="str">
            <v>11/23/2020</v>
          </cell>
          <cell r="D626">
            <v>10000</v>
          </cell>
        </row>
        <row r="627">
          <cell r="A627">
            <v>2996</v>
          </cell>
          <cell r="B627" t="str">
            <v>Commission Junction</v>
          </cell>
          <cell r="C627" t="str">
            <v>10/22/2020</v>
          </cell>
          <cell r="D627">
            <v>3000</v>
          </cell>
        </row>
        <row r="628">
          <cell r="A628">
            <v>2997</v>
          </cell>
          <cell r="B628" t="str">
            <v>PepperJam</v>
          </cell>
          <cell r="C628" t="str">
            <v>09/27/2020</v>
          </cell>
          <cell r="D628">
            <v>500</v>
          </cell>
        </row>
        <row r="629">
          <cell r="A629">
            <v>2998</v>
          </cell>
          <cell r="B629" t="str">
            <v>Commission Junction</v>
          </cell>
          <cell r="C629" t="str">
            <v>09/27/2020</v>
          </cell>
          <cell r="D629">
            <v>500</v>
          </cell>
        </row>
        <row r="630">
          <cell r="A630">
            <v>2999</v>
          </cell>
          <cell r="B630" t="str">
            <v>Affiliate Window</v>
          </cell>
          <cell r="C630" t="str">
            <v>10/07/2020</v>
          </cell>
          <cell r="D630">
            <v>500</v>
          </cell>
        </row>
        <row r="631">
          <cell r="A631">
            <v>3000</v>
          </cell>
          <cell r="B631" t="str">
            <v>Impact Radius</v>
          </cell>
          <cell r="C631" t="str">
            <v>10/30/2020</v>
          </cell>
          <cell r="D631">
            <v>2000</v>
          </cell>
        </row>
        <row r="632">
          <cell r="A632">
            <v>3002</v>
          </cell>
          <cell r="B632" t="str">
            <v>Commission Junction</v>
          </cell>
          <cell r="C632" t="str">
            <v>09/30/2020</v>
          </cell>
          <cell r="D632">
            <v>2000</v>
          </cell>
        </row>
        <row r="633">
          <cell r="A633">
            <v>3003</v>
          </cell>
          <cell r="B633" t="str">
            <v>Commission Junction</v>
          </cell>
          <cell r="C633" t="str">
            <v>10/07/2020</v>
          </cell>
          <cell r="D633">
            <v>1000</v>
          </cell>
        </row>
        <row r="634">
          <cell r="A634">
            <v>3004</v>
          </cell>
          <cell r="B634" t="str">
            <v>Impact Radius</v>
          </cell>
          <cell r="C634" t="str">
            <v>10/15/2020</v>
          </cell>
          <cell r="D634">
            <v>2500</v>
          </cell>
        </row>
        <row r="635">
          <cell r="A635">
            <v>3005</v>
          </cell>
          <cell r="B635" t="str">
            <v>Impact Radius</v>
          </cell>
          <cell r="C635" t="str">
            <v>10/15/2020</v>
          </cell>
          <cell r="D635">
            <v>2500</v>
          </cell>
        </row>
        <row r="636">
          <cell r="A636">
            <v>3008</v>
          </cell>
          <cell r="B636" t="str">
            <v>Commission Junction</v>
          </cell>
          <cell r="C636" t="str">
            <v>10/07/2020</v>
          </cell>
          <cell r="D636">
            <v>2500</v>
          </cell>
        </row>
        <row r="637">
          <cell r="A637">
            <v>3010</v>
          </cell>
          <cell r="B637" t="str">
            <v>Commission Junction</v>
          </cell>
          <cell r="C637" t="str">
            <v>10/20/2020</v>
          </cell>
          <cell r="D637">
            <v>3000</v>
          </cell>
        </row>
        <row r="638">
          <cell r="A638">
            <v>3012</v>
          </cell>
          <cell r="B638" t="str">
            <v>Commission Junction</v>
          </cell>
          <cell r="C638" t="str">
            <v>10/30/2020</v>
          </cell>
          <cell r="D638">
            <v>2500</v>
          </cell>
        </row>
        <row r="639">
          <cell r="A639">
            <v>3013</v>
          </cell>
          <cell r="B639" t="str">
            <v>Rakuten Linkshare</v>
          </cell>
          <cell r="C639" t="str">
            <v>05/01/2021</v>
          </cell>
          <cell r="D639">
            <v>500</v>
          </cell>
        </row>
        <row r="640">
          <cell r="A640">
            <v>3014</v>
          </cell>
          <cell r="B640" t="str">
            <v>Rakuten Linkshare</v>
          </cell>
          <cell r="C640" t="str">
            <v>10/17/2020</v>
          </cell>
          <cell r="D640">
            <v>2000</v>
          </cell>
        </row>
        <row r="641">
          <cell r="A641">
            <v>3015</v>
          </cell>
          <cell r="B641" t="str">
            <v>Rakuten Linkshare</v>
          </cell>
          <cell r="C641" t="str">
            <v>10/07/2020</v>
          </cell>
          <cell r="D641">
            <v>500</v>
          </cell>
        </row>
        <row r="642">
          <cell r="A642">
            <v>3017</v>
          </cell>
          <cell r="B642" t="str">
            <v>Rakuten Linkshare</v>
          </cell>
          <cell r="C642" t="str">
            <v>10/22/2020</v>
          </cell>
          <cell r="D642">
            <v>6000</v>
          </cell>
        </row>
        <row r="643">
          <cell r="A643">
            <v>3018</v>
          </cell>
          <cell r="B643" t="str">
            <v>Commission Junction</v>
          </cell>
          <cell r="C643" t="str">
            <v>10/07/2020</v>
          </cell>
          <cell r="D643">
            <v>3300</v>
          </cell>
        </row>
        <row r="644">
          <cell r="A644">
            <v>3019</v>
          </cell>
          <cell r="B644" t="str">
            <v>Commission Junction</v>
          </cell>
          <cell r="C644" t="str">
            <v>10/30/2020</v>
          </cell>
          <cell r="D644">
            <v>5000</v>
          </cell>
        </row>
        <row r="645">
          <cell r="A645">
            <v>3021</v>
          </cell>
          <cell r="B645" t="str">
            <v>Commission Junction</v>
          </cell>
          <cell r="C645" t="str">
            <v>10/07/2020</v>
          </cell>
          <cell r="D645">
            <v>1000</v>
          </cell>
        </row>
        <row r="646">
          <cell r="A646">
            <v>3022</v>
          </cell>
          <cell r="B646" t="str">
            <v>Rakuten Linkshare</v>
          </cell>
          <cell r="C646" t="str">
            <v>10/30/2020</v>
          </cell>
          <cell r="D646">
            <v>6000</v>
          </cell>
        </row>
        <row r="647">
          <cell r="A647">
            <v>3023</v>
          </cell>
          <cell r="B647" t="str">
            <v>Impact Radius</v>
          </cell>
          <cell r="C647" t="str">
            <v>10/22/2020</v>
          </cell>
          <cell r="D647">
            <v>5500</v>
          </cell>
        </row>
        <row r="648">
          <cell r="A648">
            <v>3024</v>
          </cell>
          <cell r="B648" t="str">
            <v>Commission Junction</v>
          </cell>
          <cell r="C648" t="str">
            <v>10/30/2020</v>
          </cell>
          <cell r="D648">
            <v>6500</v>
          </cell>
        </row>
        <row r="649">
          <cell r="A649">
            <v>3025</v>
          </cell>
          <cell r="B649" t="str">
            <v>Impact Radius</v>
          </cell>
          <cell r="C649" t="str">
            <v>10/22/2020</v>
          </cell>
          <cell r="D649">
            <v>5500</v>
          </cell>
        </row>
        <row r="650">
          <cell r="A650">
            <v>3026</v>
          </cell>
          <cell r="B650" t="str">
            <v>Commission Junction</v>
          </cell>
          <cell r="C650" t="str">
            <v>10/30/2020</v>
          </cell>
          <cell r="D650">
            <v>4650</v>
          </cell>
        </row>
        <row r="651">
          <cell r="A651">
            <v>3027</v>
          </cell>
          <cell r="B651" t="str">
            <v>Commission Junction</v>
          </cell>
          <cell r="C651" t="str">
            <v>10/30/2020</v>
          </cell>
          <cell r="D651">
            <v>15000</v>
          </cell>
        </row>
        <row r="652">
          <cell r="A652">
            <v>3028</v>
          </cell>
          <cell r="B652" t="str">
            <v>Glossier</v>
          </cell>
          <cell r="C652" t="str">
            <v>10/30/2020</v>
          </cell>
          <cell r="D652">
            <v>10000</v>
          </cell>
        </row>
        <row r="653">
          <cell r="A653">
            <v>3030</v>
          </cell>
          <cell r="B653" t="str">
            <v>Rakuten Linkshare</v>
          </cell>
          <cell r="C653" t="str">
            <v>10/07/2020</v>
          </cell>
          <cell r="D653">
            <v>500</v>
          </cell>
        </row>
        <row r="654">
          <cell r="A654">
            <v>3031</v>
          </cell>
          <cell r="B654" t="str">
            <v>Commission Junction</v>
          </cell>
          <cell r="C654" t="str">
            <v>11/29/2020</v>
          </cell>
          <cell r="D654">
            <v>7100</v>
          </cell>
        </row>
        <row r="655">
          <cell r="A655">
            <v>3032</v>
          </cell>
          <cell r="B655" t="str">
            <v>Rakuten Linkshare</v>
          </cell>
          <cell r="C655" t="str">
            <v>10/30/2020</v>
          </cell>
          <cell r="D655">
            <v>7500</v>
          </cell>
        </row>
        <row r="656">
          <cell r="A656">
            <v>3033</v>
          </cell>
          <cell r="B656" t="str">
            <v>Rakuten Linkshare</v>
          </cell>
          <cell r="C656" t="str">
            <v>10/27/2020</v>
          </cell>
          <cell r="D656">
            <v>3000</v>
          </cell>
        </row>
        <row r="657">
          <cell r="A657">
            <v>3035</v>
          </cell>
          <cell r="B657" t="str">
            <v>Commission Junction</v>
          </cell>
          <cell r="C657" t="str">
            <v>10/07/2020</v>
          </cell>
          <cell r="D657">
            <v>500</v>
          </cell>
        </row>
        <row r="658">
          <cell r="A658">
            <v>3036</v>
          </cell>
          <cell r="B658" t="str">
            <v>Rakuten Linkshare</v>
          </cell>
          <cell r="C658" t="str">
            <v>10/25/2020</v>
          </cell>
          <cell r="D658">
            <v>1500</v>
          </cell>
        </row>
        <row r="659">
          <cell r="A659">
            <v>3038</v>
          </cell>
          <cell r="B659" t="str">
            <v>PepperJam</v>
          </cell>
          <cell r="C659" t="str">
            <v>10/07/2020</v>
          </cell>
          <cell r="D659">
            <v>500</v>
          </cell>
        </row>
        <row r="660">
          <cell r="A660">
            <v>3039</v>
          </cell>
          <cell r="B660" t="str">
            <v>Impact Radius</v>
          </cell>
          <cell r="C660" t="str">
            <v>10/30/2020</v>
          </cell>
          <cell r="D660">
            <v>7000</v>
          </cell>
        </row>
        <row r="661">
          <cell r="A661">
            <v>3040</v>
          </cell>
          <cell r="B661" t="str">
            <v>Impact Radius</v>
          </cell>
          <cell r="C661" t="str">
            <v>10/27/2020</v>
          </cell>
          <cell r="D661">
            <v>500</v>
          </cell>
        </row>
        <row r="662">
          <cell r="A662">
            <v>3041</v>
          </cell>
          <cell r="B662" t="str">
            <v>Glossier</v>
          </cell>
          <cell r="C662" t="str">
            <v>01/30/2021</v>
          </cell>
          <cell r="D662">
            <v>65000</v>
          </cell>
        </row>
        <row r="663">
          <cell r="A663">
            <v>3042</v>
          </cell>
          <cell r="B663" t="str">
            <v>Rakuten Linkshare</v>
          </cell>
          <cell r="C663" t="str">
            <v>10/27/2020</v>
          </cell>
          <cell r="D663">
            <v>2000</v>
          </cell>
        </row>
        <row r="664">
          <cell r="A664">
            <v>3044</v>
          </cell>
          <cell r="B664" t="str">
            <v>Commission Junction</v>
          </cell>
          <cell r="C664" t="str">
            <v>01/31/2021</v>
          </cell>
          <cell r="D664">
            <v>25000</v>
          </cell>
        </row>
        <row r="665">
          <cell r="A665">
            <v>3045</v>
          </cell>
          <cell r="B665" t="str">
            <v>Commission Junction</v>
          </cell>
          <cell r="C665" t="str">
            <v>10/27/2020</v>
          </cell>
          <cell r="D665">
            <v>500</v>
          </cell>
        </row>
        <row r="666">
          <cell r="A666">
            <v>3046</v>
          </cell>
          <cell r="B666" t="str">
            <v>Commission Junction</v>
          </cell>
          <cell r="C666" t="str">
            <v>10/27/2020</v>
          </cell>
          <cell r="D666">
            <v>500</v>
          </cell>
        </row>
        <row r="667">
          <cell r="A667">
            <v>3047</v>
          </cell>
          <cell r="B667" t="str">
            <v>Commission Junction</v>
          </cell>
          <cell r="C667" t="str">
            <v>10/27/2020</v>
          </cell>
          <cell r="D667">
            <v>500</v>
          </cell>
        </row>
        <row r="668">
          <cell r="A668">
            <v>3048</v>
          </cell>
          <cell r="B668" t="str">
            <v>Rakuten Linkshare</v>
          </cell>
          <cell r="C668" t="str">
            <v>01/03/2021</v>
          </cell>
          <cell r="D668">
            <v>7000</v>
          </cell>
        </row>
        <row r="669">
          <cell r="A669">
            <v>3049</v>
          </cell>
          <cell r="B669" t="str">
            <v>Impact Radius</v>
          </cell>
          <cell r="C669" t="str">
            <v>05/31/2021</v>
          </cell>
          <cell r="D669">
            <v>500</v>
          </cell>
        </row>
        <row r="670">
          <cell r="A670">
            <v>3050</v>
          </cell>
          <cell r="B670" t="str">
            <v>PepperJam</v>
          </cell>
          <cell r="C670" t="str">
            <v>10/21/2020</v>
          </cell>
          <cell r="D670">
            <v>2500</v>
          </cell>
        </row>
        <row r="671">
          <cell r="A671">
            <v>3051</v>
          </cell>
          <cell r="B671" t="str">
            <v>Rakuten Linkshare</v>
          </cell>
          <cell r="C671" t="str">
            <v>10/26/2020</v>
          </cell>
          <cell r="D671">
            <v>2000</v>
          </cell>
        </row>
        <row r="672">
          <cell r="A672">
            <v>3052</v>
          </cell>
          <cell r="B672" t="str">
            <v>Commission Junction</v>
          </cell>
          <cell r="C672" t="str">
            <v>01/30/2021</v>
          </cell>
          <cell r="D672">
            <v>35800</v>
          </cell>
        </row>
        <row r="673">
          <cell r="A673">
            <v>3053</v>
          </cell>
          <cell r="B673" t="str">
            <v>Impact Radius</v>
          </cell>
          <cell r="C673" t="str">
            <v>01/30/2021</v>
          </cell>
          <cell r="D673">
            <v>12000</v>
          </cell>
        </row>
        <row r="674">
          <cell r="A674">
            <v>3054</v>
          </cell>
          <cell r="B674" t="str">
            <v>Commission Junction</v>
          </cell>
          <cell r="C674" t="str">
            <v>12/01/2020</v>
          </cell>
          <cell r="D674">
            <v>5000</v>
          </cell>
        </row>
        <row r="675">
          <cell r="A675">
            <v>3055</v>
          </cell>
          <cell r="B675" t="str">
            <v>Commission Junction</v>
          </cell>
          <cell r="C675" t="str">
            <v>01/20/2021</v>
          </cell>
          <cell r="D675">
            <v>1200</v>
          </cell>
        </row>
        <row r="676">
          <cell r="A676">
            <v>3056</v>
          </cell>
          <cell r="B676" t="str">
            <v>Rakuten Linkshare</v>
          </cell>
          <cell r="C676" t="str">
            <v>10/26/2020</v>
          </cell>
          <cell r="D676">
            <v>1000</v>
          </cell>
        </row>
        <row r="677">
          <cell r="A677">
            <v>3057</v>
          </cell>
          <cell r="B677" t="str">
            <v>Commission Junction</v>
          </cell>
          <cell r="C677" t="str">
            <v>10/30/2020</v>
          </cell>
          <cell r="D677">
            <v>2600</v>
          </cell>
        </row>
        <row r="678">
          <cell r="A678">
            <v>3059</v>
          </cell>
          <cell r="B678" t="str">
            <v>ShareASale.com</v>
          </cell>
          <cell r="C678" t="str">
            <v>10/27/2020</v>
          </cell>
          <cell r="D678">
            <v>500</v>
          </cell>
        </row>
        <row r="679">
          <cell r="A679">
            <v>3060</v>
          </cell>
          <cell r="B679" t="str">
            <v>Commission Junction</v>
          </cell>
          <cell r="C679" t="str">
            <v>01/30/2021</v>
          </cell>
          <cell r="D679">
            <v>7500</v>
          </cell>
        </row>
        <row r="680">
          <cell r="A680">
            <v>3061</v>
          </cell>
          <cell r="B680" t="str">
            <v>Affiliate Window</v>
          </cell>
          <cell r="C680" t="str">
            <v>11/04/2020</v>
          </cell>
          <cell r="D680">
            <v>1800</v>
          </cell>
        </row>
        <row r="681">
          <cell r="A681">
            <v>3062</v>
          </cell>
          <cell r="B681" t="str">
            <v>Commission Junction</v>
          </cell>
          <cell r="C681" t="str">
            <v>01/30/2021</v>
          </cell>
          <cell r="D681">
            <v>10000</v>
          </cell>
        </row>
        <row r="682">
          <cell r="A682">
            <v>3064</v>
          </cell>
          <cell r="B682" t="str">
            <v>Impact Radius</v>
          </cell>
          <cell r="C682" t="str">
            <v>10/27/2020</v>
          </cell>
          <cell r="D682">
            <v>1300</v>
          </cell>
        </row>
        <row r="683">
          <cell r="A683">
            <v>3066</v>
          </cell>
          <cell r="B683" t="str">
            <v>Rakuten Linkshare</v>
          </cell>
          <cell r="C683" t="str">
            <v>11/30/2020</v>
          </cell>
          <cell r="D683">
            <v>10000</v>
          </cell>
        </row>
        <row r="684">
          <cell r="A684">
            <v>3067</v>
          </cell>
          <cell r="B684" t="str">
            <v>Commission Junction</v>
          </cell>
          <cell r="C684" t="str">
            <v>01/30/2021</v>
          </cell>
          <cell r="D684">
            <v>25000</v>
          </cell>
        </row>
        <row r="685">
          <cell r="A685">
            <v>3068</v>
          </cell>
          <cell r="B685" t="str">
            <v>Rakuten Linkshare</v>
          </cell>
          <cell r="C685" t="str">
            <v>10/27/2020</v>
          </cell>
          <cell r="D685">
            <v>2500</v>
          </cell>
        </row>
        <row r="686">
          <cell r="A686">
            <v>3069</v>
          </cell>
          <cell r="B686" t="str">
            <v>Commission Junction</v>
          </cell>
          <cell r="C686" t="str">
            <v>01/03/2021</v>
          </cell>
          <cell r="D686">
            <v>10000</v>
          </cell>
        </row>
        <row r="687">
          <cell r="A687">
            <v>3070</v>
          </cell>
          <cell r="B687" t="str">
            <v>Impact Radius</v>
          </cell>
          <cell r="C687" t="str">
            <v>12/05/2020</v>
          </cell>
          <cell r="D687">
            <v>7400</v>
          </cell>
        </row>
        <row r="688">
          <cell r="A688">
            <v>3071</v>
          </cell>
          <cell r="B688" t="str">
            <v>Commission Junction</v>
          </cell>
          <cell r="C688" t="str">
            <v>01/30/2021</v>
          </cell>
          <cell r="D688">
            <v>10000</v>
          </cell>
        </row>
        <row r="689">
          <cell r="A689">
            <v>3072</v>
          </cell>
          <cell r="B689" t="str">
            <v>Rakuten Linkshare</v>
          </cell>
          <cell r="C689" t="str">
            <v>11/10/2020</v>
          </cell>
          <cell r="D689">
            <v>500</v>
          </cell>
        </row>
        <row r="690">
          <cell r="A690">
            <v>3073</v>
          </cell>
          <cell r="B690" t="str">
            <v>Commission Junction</v>
          </cell>
          <cell r="C690" t="str">
            <v>11/15/2020</v>
          </cell>
          <cell r="D690">
            <v>1000</v>
          </cell>
        </row>
        <row r="691">
          <cell r="A691">
            <v>3074</v>
          </cell>
          <cell r="B691" t="str">
            <v>Impact Radius</v>
          </cell>
          <cell r="C691" t="str">
            <v>03/02/2021</v>
          </cell>
          <cell r="D691">
            <v>65000</v>
          </cell>
        </row>
        <row r="692">
          <cell r="A692">
            <v>3077</v>
          </cell>
          <cell r="B692" t="str">
            <v>Impact Radius</v>
          </cell>
          <cell r="C692" t="str">
            <v>01/30/2021</v>
          </cell>
          <cell r="D692">
            <v>6000</v>
          </cell>
        </row>
        <row r="693">
          <cell r="A693">
            <v>3078</v>
          </cell>
          <cell r="B693" t="str">
            <v>Impact Radius</v>
          </cell>
          <cell r="C693" t="str">
            <v>01/03/2021</v>
          </cell>
          <cell r="D693">
            <v>7000</v>
          </cell>
        </row>
        <row r="694">
          <cell r="A694">
            <v>3082</v>
          </cell>
          <cell r="B694" t="str">
            <v>Impact Radius</v>
          </cell>
          <cell r="C694" t="str">
            <v>11/30/2020</v>
          </cell>
          <cell r="D694">
            <v>2500</v>
          </cell>
        </row>
        <row r="695">
          <cell r="A695">
            <v>3083</v>
          </cell>
          <cell r="B695" t="str">
            <v>Commission Junction</v>
          </cell>
          <cell r="C695" t="str">
            <v>01/30/2021</v>
          </cell>
          <cell r="D695">
            <v>50000</v>
          </cell>
        </row>
        <row r="696">
          <cell r="A696">
            <v>3084</v>
          </cell>
          <cell r="B696" t="str">
            <v>Commission Junction</v>
          </cell>
          <cell r="C696" t="str">
            <v>01/30/2021</v>
          </cell>
          <cell r="D696">
            <v>7000</v>
          </cell>
        </row>
        <row r="697">
          <cell r="A697">
            <v>3085</v>
          </cell>
          <cell r="B697" t="str">
            <v>Rakuten Linkshare</v>
          </cell>
          <cell r="C697" t="str">
            <v>11/30/2020</v>
          </cell>
          <cell r="D697">
            <v>2500</v>
          </cell>
        </row>
        <row r="698">
          <cell r="A698">
            <v>3087</v>
          </cell>
          <cell r="B698" t="str">
            <v>Rakuten Linkshare</v>
          </cell>
          <cell r="C698" t="str">
            <v>01/03/2021</v>
          </cell>
          <cell r="D698">
            <v>7000</v>
          </cell>
        </row>
        <row r="699">
          <cell r="A699">
            <v>3088</v>
          </cell>
          <cell r="B699" t="str">
            <v>Rakuten Linkshare</v>
          </cell>
          <cell r="C699" t="str">
            <v>01/30/2021</v>
          </cell>
          <cell r="D699">
            <v>25000</v>
          </cell>
        </row>
        <row r="700">
          <cell r="A700">
            <v>3091</v>
          </cell>
          <cell r="B700" t="str">
            <v>Impact Radius</v>
          </cell>
          <cell r="C700" t="str">
            <v>01/05/2021</v>
          </cell>
          <cell r="D700">
            <v>4500</v>
          </cell>
        </row>
        <row r="701">
          <cell r="A701">
            <v>3092</v>
          </cell>
          <cell r="B701" t="str">
            <v>Commission Junction</v>
          </cell>
          <cell r="C701" t="str">
            <v>11/30/2020</v>
          </cell>
          <cell r="D701">
            <v>3000</v>
          </cell>
        </row>
        <row r="702">
          <cell r="A702">
            <v>3093</v>
          </cell>
          <cell r="B702" t="str">
            <v>PepperJam</v>
          </cell>
          <cell r="C702" t="str">
            <v>01/05/2021</v>
          </cell>
          <cell r="D702">
            <v>12200</v>
          </cell>
        </row>
        <row r="703">
          <cell r="A703">
            <v>3094</v>
          </cell>
          <cell r="B703" t="str">
            <v>Rakuten Linkshare</v>
          </cell>
          <cell r="C703" t="str">
            <v>01/30/2021</v>
          </cell>
          <cell r="D703">
            <v>8000</v>
          </cell>
        </row>
        <row r="704">
          <cell r="A704">
            <v>3095</v>
          </cell>
          <cell r="B704" t="str">
            <v>PepperJam</v>
          </cell>
          <cell r="C704" t="str">
            <v>01/30/2021</v>
          </cell>
          <cell r="D704">
            <v>30950</v>
          </cell>
        </row>
        <row r="705">
          <cell r="A705">
            <v>3096</v>
          </cell>
          <cell r="B705" t="str">
            <v>PepperJam</v>
          </cell>
          <cell r="C705" t="str">
            <v>01/03/2021</v>
          </cell>
          <cell r="D705">
            <v>14500</v>
          </cell>
        </row>
        <row r="706">
          <cell r="A706">
            <v>3097</v>
          </cell>
          <cell r="B706" t="str">
            <v>Commission Junction</v>
          </cell>
          <cell r="C706" t="str">
            <v>01/25/2021</v>
          </cell>
          <cell r="D706">
            <v>28000</v>
          </cell>
        </row>
        <row r="707">
          <cell r="A707">
            <v>3098</v>
          </cell>
          <cell r="B707" t="str">
            <v>Commission Junction</v>
          </cell>
          <cell r="C707" t="str">
            <v>01/30/2021</v>
          </cell>
          <cell r="D707">
            <v>6700</v>
          </cell>
        </row>
        <row r="708">
          <cell r="A708">
            <v>3099</v>
          </cell>
          <cell r="B708" t="str">
            <v>Commission Junction</v>
          </cell>
          <cell r="C708" t="str">
            <v>01/30/2021</v>
          </cell>
          <cell r="D708">
            <v>6700</v>
          </cell>
        </row>
        <row r="709">
          <cell r="A709">
            <v>3100</v>
          </cell>
          <cell r="B709" t="str">
            <v>Commission Junction</v>
          </cell>
          <cell r="C709" t="str">
            <v>01/11/2021</v>
          </cell>
          <cell r="D709">
            <v>2000</v>
          </cell>
        </row>
        <row r="710">
          <cell r="A710">
            <v>3101</v>
          </cell>
          <cell r="B710" t="str">
            <v>Commission Junction</v>
          </cell>
          <cell r="C710" t="str">
            <v>01/29/2021</v>
          </cell>
          <cell r="D710">
            <v>1000</v>
          </cell>
        </row>
        <row r="711">
          <cell r="A711">
            <v>3102</v>
          </cell>
          <cell r="B711" t="str">
            <v>Commission Junction</v>
          </cell>
          <cell r="C711" t="str">
            <v>01/29/2021</v>
          </cell>
          <cell r="D711">
            <v>2000</v>
          </cell>
        </row>
        <row r="712">
          <cell r="A712">
            <v>3103</v>
          </cell>
          <cell r="B712" t="str">
            <v>Impact Radius</v>
          </cell>
          <cell r="C712" t="str">
            <v>11/20/2020</v>
          </cell>
          <cell r="D712">
            <v>7500</v>
          </cell>
        </row>
        <row r="713">
          <cell r="A713">
            <v>3105</v>
          </cell>
          <cell r="B713" t="str">
            <v>Commission Junction</v>
          </cell>
          <cell r="C713" t="str">
            <v>01/03/2021</v>
          </cell>
          <cell r="D713">
            <v>7000</v>
          </cell>
        </row>
        <row r="714">
          <cell r="A714">
            <v>3106</v>
          </cell>
          <cell r="B714" t="str">
            <v>Commission Junction</v>
          </cell>
          <cell r="C714" t="str">
            <v>01/30/2021</v>
          </cell>
          <cell r="D714">
            <v>22000</v>
          </cell>
        </row>
        <row r="715">
          <cell r="A715">
            <v>3107</v>
          </cell>
          <cell r="B715" t="str">
            <v>Commission Junction</v>
          </cell>
          <cell r="C715" t="str">
            <v>11/29/2020</v>
          </cell>
          <cell r="D715">
            <v>500</v>
          </cell>
        </row>
        <row r="716">
          <cell r="A716">
            <v>3108</v>
          </cell>
          <cell r="B716" t="str">
            <v>Commission Junction</v>
          </cell>
          <cell r="C716" t="str">
            <v>01/03/2021</v>
          </cell>
          <cell r="D716">
            <v>20000</v>
          </cell>
        </row>
        <row r="717">
          <cell r="A717">
            <v>3109</v>
          </cell>
          <cell r="B717" t="str">
            <v>Impact Radius</v>
          </cell>
          <cell r="C717" t="str">
            <v>12/31/2020</v>
          </cell>
          <cell r="D717">
            <v>20800</v>
          </cell>
        </row>
        <row r="718">
          <cell r="A718">
            <v>3110</v>
          </cell>
          <cell r="B718" t="str">
            <v>Commission Junction</v>
          </cell>
          <cell r="C718" t="str">
            <v>01/30/2021</v>
          </cell>
          <cell r="D718">
            <v>10000</v>
          </cell>
        </row>
        <row r="719">
          <cell r="A719">
            <v>3111</v>
          </cell>
          <cell r="B719" t="str">
            <v>PepperJam</v>
          </cell>
          <cell r="C719" t="str">
            <v>11/30/2020</v>
          </cell>
          <cell r="D719">
            <v>5200</v>
          </cell>
        </row>
        <row r="720">
          <cell r="A720">
            <v>3113</v>
          </cell>
          <cell r="B720" t="str">
            <v>Commission Junction</v>
          </cell>
          <cell r="C720" t="str">
            <v>03/02/2021</v>
          </cell>
          <cell r="D720">
            <v>10000</v>
          </cell>
        </row>
        <row r="721">
          <cell r="A721">
            <v>3114</v>
          </cell>
          <cell r="B721" t="str">
            <v>Impact Radius</v>
          </cell>
          <cell r="C721" t="str">
            <v>01/22/2021</v>
          </cell>
          <cell r="D721">
            <v>17130</v>
          </cell>
        </row>
        <row r="722">
          <cell r="A722">
            <v>3315</v>
          </cell>
          <cell r="B722" t="str">
            <v>Commission Junction</v>
          </cell>
          <cell r="C722" t="str">
            <v>12/30/2020</v>
          </cell>
          <cell r="D722">
            <v>12000</v>
          </cell>
        </row>
        <row r="723">
          <cell r="A723">
            <v>3316</v>
          </cell>
          <cell r="B723" t="str">
            <v>Rakuten Linkshare</v>
          </cell>
          <cell r="C723" t="str">
            <v>11/15/2020</v>
          </cell>
          <cell r="D723">
            <v>3000</v>
          </cell>
        </row>
        <row r="724">
          <cell r="A724">
            <v>3318</v>
          </cell>
          <cell r="B724" t="str">
            <v>Affiliate Window</v>
          </cell>
          <cell r="C724" t="str">
            <v>01/30/2021</v>
          </cell>
          <cell r="D724">
            <v>15500</v>
          </cell>
        </row>
        <row r="725">
          <cell r="A725">
            <v>3319</v>
          </cell>
          <cell r="B725" t="str">
            <v>Rakuten Linkshare</v>
          </cell>
          <cell r="C725" t="str">
            <v>11/11/2020</v>
          </cell>
          <cell r="D725">
            <v>15000</v>
          </cell>
        </row>
        <row r="726">
          <cell r="A726">
            <v>3320</v>
          </cell>
          <cell r="B726" t="str">
            <v>Rakuten Linkshare</v>
          </cell>
          <cell r="C726" t="str">
            <v>01/30/2021</v>
          </cell>
          <cell r="D726">
            <v>15000</v>
          </cell>
        </row>
        <row r="727">
          <cell r="A727">
            <v>3321</v>
          </cell>
          <cell r="B727" t="str">
            <v>ShareASale.com</v>
          </cell>
          <cell r="C727" t="str">
            <v>12/27/2020</v>
          </cell>
          <cell r="D727">
            <v>8100</v>
          </cell>
        </row>
        <row r="728">
          <cell r="A728">
            <v>3322</v>
          </cell>
          <cell r="B728" t="str">
            <v>PepperJam</v>
          </cell>
          <cell r="C728" t="str">
            <v>01/30/2021</v>
          </cell>
          <cell r="D728">
            <v>5000</v>
          </cell>
        </row>
        <row r="729">
          <cell r="A729">
            <v>3323</v>
          </cell>
          <cell r="B729" t="str">
            <v>Impact Radius</v>
          </cell>
          <cell r="C729" t="str">
            <v>01/03/2021</v>
          </cell>
          <cell r="D729">
            <v>9700</v>
          </cell>
        </row>
        <row r="730">
          <cell r="A730">
            <v>3326</v>
          </cell>
          <cell r="B730" t="str">
            <v>Commission Junction</v>
          </cell>
          <cell r="C730" t="str">
            <v>12/14/2020</v>
          </cell>
          <cell r="D730">
            <v>7000</v>
          </cell>
        </row>
        <row r="731">
          <cell r="A731">
            <v>3327</v>
          </cell>
          <cell r="B731" t="str">
            <v>Commission Junction</v>
          </cell>
          <cell r="C731" t="str">
            <v>11/13/2020</v>
          </cell>
          <cell r="D731">
            <v>3000</v>
          </cell>
        </row>
        <row r="732">
          <cell r="A732">
            <v>3329</v>
          </cell>
          <cell r="B732" t="str">
            <v>Impact Radius</v>
          </cell>
          <cell r="C732" t="str">
            <v>01/30/2021</v>
          </cell>
          <cell r="D732">
            <v>18700</v>
          </cell>
        </row>
        <row r="733">
          <cell r="A733">
            <v>3330</v>
          </cell>
          <cell r="B733" t="str">
            <v>Impact Radius</v>
          </cell>
          <cell r="C733" t="str">
            <v>01/30/2021</v>
          </cell>
          <cell r="D733">
            <v>18700</v>
          </cell>
        </row>
        <row r="734">
          <cell r="A734">
            <v>3331</v>
          </cell>
          <cell r="B734" t="str">
            <v>Commission Junction</v>
          </cell>
          <cell r="C734" t="str">
            <v>11/30/2020</v>
          </cell>
          <cell r="D734">
            <v>4580</v>
          </cell>
        </row>
        <row r="735">
          <cell r="A735">
            <v>3332</v>
          </cell>
          <cell r="B735" t="str">
            <v>PepperJam</v>
          </cell>
          <cell r="C735" t="str">
            <v>11/24/2020</v>
          </cell>
          <cell r="D735">
            <v>4000</v>
          </cell>
        </row>
        <row r="736">
          <cell r="A736">
            <v>3333</v>
          </cell>
          <cell r="B736" t="str">
            <v>Impact Radius</v>
          </cell>
          <cell r="C736" t="str">
            <v>11/15/2020</v>
          </cell>
          <cell r="D736">
            <v>500</v>
          </cell>
        </row>
        <row r="737">
          <cell r="A737">
            <v>3334</v>
          </cell>
          <cell r="B737" t="str">
            <v>Impact Radius</v>
          </cell>
          <cell r="C737" t="str">
            <v>12/05/2020</v>
          </cell>
          <cell r="D737">
            <v>500</v>
          </cell>
        </row>
        <row r="738">
          <cell r="A738">
            <v>3336</v>
          </cell>
          <cell r="B738" t="str">
            <v>Commission Junction</v>
          </cell>
          <cell r="C738" t="str">
            <v>02/15/2021</v>
          </cell>
          <cell r="D738">
            <v>6700</v>
          </cell>
        </row>
        <row r="739">
          <cell r="A739">
            <v>3337</v>
          </cell>
          <cell r="B739" t="str">
            <v>PepperJam</v>
          </cell>
          <cell r="C739" t="str">
            <v>01/30/2021</v>
          </cell>
          <cell r="D739">
            <v>15300</v>
          </cell>
        </row>
        <row r="740">
          <cell r="A740">
            <v>3338</v>
          </cell>
          <cell r="B740" t="str">
            <v>Impact Radius</v>
          </cell>
          <cell r="C740" t="str">
            <v>11/30/2020</v>
          </cell>
          <cell r="D740">
            <v>5000</v>
          </cell>
        </row>
        <row r="741">
          <cell r="A741">
            <v>3339</v>
          </cell>
          <cell r="B741" t="str">
            <v>Impact Radius</v>
          </cell>
          <cell r="C741" t="str">
            <v>11/15/2020</v>
          </cell>
          <cell r="D741">
            <v>500</v>
          </cell>
        </row>
        <row r="742">
          <cell r="A742">
            <v>3341</v>
          </cell>
          <cell r="B742" t="str">
            <v>Commission Junction</v>
          </cell>
          <cell r="C742" t="str">
            <v>11/15/2020</v>
          </cell>
          <cell r="D742">
            <v>500</v>
          </cell>
        </row>
        <row r="743">
          <cell r="A743">
            <v>3342</v>
          </cell>
          <cell r="B743" t="str">
            <v>Commission Junction</v>
          </cell>
          <cell r="C743" t="str">
            <v>01/14/2021</v>
          </cell>
          <cell r="D743">
            <v>9000</v>
          </cell>
        </row>
        <row r="744">
          <cell r="A744">
            <v>3343</v>
          </cell>
          <cell r="B744" t="str">
            <v>Commission Junction</v>
          </cell>
          <cell r="C744" t="str">
            <v>11/20/2020</v>
          </cell>
          <cell r="D744">
            <v>500</v>
          </cell>
        </row>
        <row r="745">
          <cell r="A745">
            <v>3344</v>
          </cell>
          <cell r="B745" t="str">
            <v>Affiliate Window</v>
          </cell>
          <cell r="C745" t="str">
            <v>01/30/2021</v>
          </cell>
          <cell r="D745">
            <v>2500</v>
          </cell>
        </row>
        <row r="746">
          <cell r="A746">
            <v>3345</v>
          </cell>
          <cell r="B746" t="str">
            <v>PepperJam</v>
          </cell>
          <cell r="C746" t="str">
            <v>01/03/2021</v>
          </cell>
          <cell r="D746">
            <v>12750</v>
          </cell>
        </row>
        <row r="747">
          <cell r="A747">
            <v>3346</v>
          </cell>
          <cell r="B747" t="str">
            <v>Commission Junction</v>
          </cell>
          <cell r="C747" t="str">
            <v>11/22/2020</v>
          </cell>
          <cell r="D747">
            <v>5000</v>
          </cell>
        </row>
        <row r="748">
          <cell r="A748">
            <v>3347</v>
          </cell>
          <cell r="B748" t="str">
            <v>Rakuten Linkshare</v>
          </cell>
          <cell r="C748" t="str">
            <v>01/31/2021</v>
          </cell>
          <cell r="D748">
            <v>30000</v>
          </cell>
        </row>
        <row r="749">
          <cell r="A749">
            <v>3348</v>
          </cell>
          <cell r="B749" t="str">
            <v>Rakuten Linkshare</v>
          </cell>
          <cell r="C749" t="str">
            <v>01/31/2021</v>
          </cell>
          <cell r="D749">
            <v>6870</v>
          </cell>
        </row>
        <row r="750">
          <cell r="A750">
            <v>3349</v>
          </cell>
          <cell r="B750" t="str">
            <v>PepperJam</v>
          </cell>
          <cell r="C750" t="str">
            <v>11/13/2020</v>
          </cell>
          <cell r="D750">
            <v>1950</v>
          </cell>
        </row>
        <row r="751">
          <cell r="A751">
            <v>3350</v>
          </cell>
          <cell r="B751" t="str">
            <v>Commission Junction</v>
          </cell>
          <cell r="C751" t="str">
            <v>01/30/2021</v>
          </cell>
          <cell r="D751">
            <v>5000</v>
          </cell>
        </row>
        <row r="752">
          <cell r="A752">
            <v>3351</v>
          </cell>
          <cell r="B752" t="str">
            <v>Commission Junction</v>
          </cell>
          <cell r="C752" t="str">
            <v>01/01/2021</v>
          </cell>
          <cell r="D752">
            <v>3000</v>
          </cell>
        </row>
        <row r="753">
          <cell r="A753">
            <v>3352</v>
          </cell>
          <cell r="B753" t="str">
            <v>Impact Radius</v>
          </cell>
          <cell r="C753" t="str">
            <v>12/14/2020</v>
          </cell>
          <cell r="D753">
            <v>18000</v>
          </cell>
        </row>
        <row r="754">
          <cell r="A754">
            <v>3353</v>
          </cell>
          <cell r="B754" t="str">
            <v>Commission Junction</v>
          </cell>
          <cell r="C754" t="str">
            <v>11/20/2020</v>
          </cell>
          <cell r="D754">
            <v>3000</v>
          </cell>
        </row>
        <row r="755">
          <cell r="A755">
            <v>3355</v>
          </cell>
          <cell r="B755" t="str">
            <v>ShareASale.com</v>
          </cell>
          <cell r="C755" t="str">
            <v>01/05/2021</v>
          </cell>
          <cell r="D755">
            <v>4500</v>
          </cell>
        </row>
        <row r="756">
          <cell r="A756">
            <v>3357</v>
          </cell>
          <cell r="B756" t="str">
            <v>Commission Junction</v>
          </cell>
          <cell r="C756" t="str">
            <v>01/05/2021</v>
          </cell>
          <cell r="D756">
            <v>4500</v>
          </cell>
        </row>
        <row r="757">
          <cell r="A757">
            <v>3358</v>
          </cell>
          <cell r="B757" t="str">
            <v>Commission Junction</v>
          </cell>
          <cell r="C757" t="str">
            <v>01/21/2021</v>
          </cell>
          <cell r="D757">
            <v>3000</v>
          </cell>
        </row>
        <row r="758">
          <cell r="A758">
            <v>3359</v>
          </cell>
          <cell r="B758" t="str">
            <v>Rakuten Linkshare</v>
          </cell>
          <cell r="C758" t="str">
            <v>01/30/2021</v>
          </cell>
          <cell r="D758">
            <v>2000</v>
          </cell>
        </row>
        <row r="759">
          <cell r="A759">
            <v>3360</v>
          </cell>
          <cell r="B759" t="str">
            <v>Commission Junction</v>
          </cell>
          <cell r="C759" t="str">
            <v>11/30/2020</v>
          </cell>
          <cell r="D759">
            <v>5000</v>
          </cell>
        </row>
        <row r="760">
          <cell r="A760">
            <v>3361</v>
          </cell>
          <cell r="B760" t="str">
            <v>Commission Junction</v>
          </cell>
          <cell r="C760" t="str">
            <v>11/30/2020</v>
          </cell>
          <cell r="D760">
            <v>30000</v>
          </cell>
        </row>
        <row r="761">
          <cell r="A761">
            <v>3363</v>
          </cell>
          <cell r="B761" t="str">
            <v>Partnerize</v>
          </cell>
          <cell r="C761" t="str">
            <v>12/07/2020</v>
          </cell>
          <cell r="D761">
            <v>2500</v>
          </cell>
        </row>
        <row r="762">
          <cell r="A762">
            <v>3365</v>
          </cell>
          <cell r="B762" t="str">
            <v>Rakuten Linkshare</v>
          </cell>
          <cell r="C762" t="str">
            <v>01/05/2021</v>
          </cell>
          <cell r="D762">
            <v>4700</v>
          </cell>
        </row>
        <row r="763">
          <cell r="A763">
            <v>3366</v>
          </cell>
          <cell r="B763" t="str">
            <v>Rakuten Linkshare</v>
          </cell>
          <cell r="C763" t="str">
            <v>02/05/2021</v>
          </cell>
          <cell r="D763">
            <v>7000</v>
          </cell>
        </row>
        <row r="764">
          <cell r="A764">
            <v>3367</v>
          </cell>
          <cell r="B764" t="str">
            <v>Rakuten Linkshare</v>
          </cell>
          <cell r="C764" t="str">
            <v>01/30/2021</v>
          </cell>
          <cell r="D764">
            <v>16900</v>
          </cell>
        </row>
        <row r="765">
          <cell r="A765">
            <v>3368</v>
          </cell>
          <cell r="B765" t="str">
            <v>Impact Radius</v>
          </cell>
          <cell r="C765" t="str">
            <v>01/30/2021</v>
          </cell>
          <cell r="D765">
            <v>100000</v>
          </cell>
        </row>
        <row r="766">
          <cell r="A766">
            <v>3369</v>
          </cell>
          <cell r="B766" t="str">
            <v>Impact Radius</v>
          </cell>
          <cell r="C766" t="str">
            <v>01/05/2021</v>
          </cell>
          <cell r="D766">
            <v>25300</v>
          </cell>
        </row>
        <row r="767">
          <cell r="A767">
            <v>3371</v>
          </cell>
          <cell r="B767" t="str">
            <v>Rakuten Linkshare</v>
          </cell>
          <cell r="C767" t="str">
            <v>12/30/2020</v>
          </cell>
          <cell r="D767">
            <v>2000</v>
          </cell>
        </row>
        <row r="768">
          <cell r="A768">
            <v>3372</v>
          </cell>
          <cell r="B768" t="str">
            <v>Impact Radius</v>
          </cell>
          <cell r="C768" t="str">
            <v>01/03/2021</v>
          </cell>
          <cell r="D768">
            <v>10000</v>
          </cell>
        </row>
        <row r="769">
          <cell r="A769">
            <v>3377</v>
          </cell>
          <cell r="B769" t="str">
            <v>Commission Junction</v>
          </cell>
          <cell r="C769" t="str">
            <v>12/05/2020</v>
          </cell>
          <cell r="D769">
            <v>400</v>
          </cell>
        </row>
        <row r="770">
          <cell r="A770">
            <v>3378</v>
          </cell>
          <cell r="B770" t="str">
            <v>Impact Radius</v>
          </cell>
          <cell r="C770" t="str">
            <v>01/21/2021</v>
          </cell>
          <cell r="D770">
            <v>10000</v>
          </cell>
        </row>
        <row r="771">
          <cell r="A771">
            <v>3379</v>
          </cell>
          <cell r="B771" t="str">
            <v>Impact Radius</v>
          </cell>
          <cell r="C771" t="str">
            <v>01/30/2021</v>
          </cell>
          <cell r="D771">
            <v>3000</v>
          </cell>
        </row>
        <row r="772">
          <cell r="A772">
            <v>3380</v>
          </cell>
          <cell r="B772" t="str">
            <v>Impact Radius</v>
          </cell>
          <cell r="C772" t="str">
            <v>11/30/2020</v>
          </cell>
          <cell r="D772">
            <v>5000</v>
          </cell>
        </row>
        <row r="773">
          <cell r="A773">
            <v>3390</v>
          </cell>
          <cell r="B773" t="str">
            <v>Rakuten Linkshare</v>
          </cell>
          <cell r="C773" t="str">
            <v>01/30/2021</v>
          </cell>
          <cell r="D773">
            <v>50000</v>
          </cell>
        </row>
        <row r="774">
          <cell r="A774">
            <v>3391</v>
          </cell>
          <cell r="B774" t="str">
            <v>Rakuten Linkshare</v>
          </cell>
          <cell r="C774" t="str">
            <v>12/30/2020</v>
          </cell>
          <cell r="D774">
            <v>22750</v>
          </cell>
        </row>
        <row r="775">
          <cell r="A775">
            <v>3392</v>
          </cell>
          <cell r="B775" t="str">
            <v>ShareASale.com</v>
          </cell>
          <cell r="C775" t="str">
            <v>12/04/2020</v>
          </cell>
          <cell r="D775">
            <v>1500</v>
          </cell>
        </row>
        <row r="776">
          <cell r="A776">
            <v>3394</v>
          </cell>
          <cell r="B776" t="str">
            <v>Partnerize</v>
          </cell>
          <cell r="C776" t="str">
            <v>12/27/2020</v>
          </cell>
          <cell r="D776">
            <v>2500</v>
          </cell>
        </row>
        <row r="777">
          <cell r="A777">
            <v>3396</v>
          </cell>
          <cell r="B777" t="str">
            <v>Impact Radius</v>
          </cell>
          <cell r="C777" t="str">
            <v>12/12/2020</v>
          </cell>
          <cell r="D777">
            <v>2200</v>
          </cell>
        </row>
        <row r="778">
          <cell r="A778">
            <v>3397</v>
          </cell>
          <cell r="B778" t="str">
            <v>Commission Junction</v>
          </cell>
          <cell r="C778" t="str">
            <v>12/11/2020</v>
          </cell>
          <cell r="D778">
            <v>5000</v>
          </cell>
        </row>
        <row r="779">
          <cell r="A779">
            <v>3399</v>
          </cell>
          <cell r="B779" t="str">
            <v>Impact Radius</v>
          </cell>
          <cell r="C779" t="str">
            <v>12/30/2020</v>
          </cell>
          <cell r="D779">
            <v>7000</v>
          </cell>
        </row>
        <row r="780">
          <cell r="A780">
            <v>3401</v>
          </cell>
          <cell r="B780" t="str">
            <v>Commission Junction</v>
          </cell>
          <cell r="C780" t="str">
            <v>12/01/2020</v>
          </cell>
          <cell r="D780">
            <v>685</v>
          </cell>
        </row>
        <row r="781">
          <cell r="A781">
            <v>3402</v>
          </cell>
          <cell r="B781" t="str">
            <v>Commission Junction</v>
          </cell>
          <cell r="C781" t="str">
            <v>12/01/2020</v>
          </cell>
          <cell r="D781">
            <v>2742</v>
          </cell>
        </row>
        <row r="782">
          <cell r="A782">
            <v>3403</v>
          </cell>
          <cell r="B782" t="str">
            <v>Commission Junction</v>
          </cell>
          <cell r="C782" t="str">
            <v>01/30/2021</v>
          </cell>
          <cell r="D782">
            <v>1000</v>
          </cell>
        </row>
        <row r="783">
          <cell r="A783">
            <v>3404</v>
          </cell>
          <cell r="B783" t="str">
            <v>Partnerize</v>
          </cell>
          <cell r="C783" t="str">
            <v>01/29/2021</v>
          </cell>
          <cell r="D783">
            <v>1000</v>
          </cell>
        </row>
        <row r="784">
          <cell r="A784">
            <v>3405</v>
          </cell>
          <cell r="B784" t="str">
            <v>Rakuten Linkshare</v>
          </cell>
          <cell r="C784" t="str">
            <v>01/05/2021</v>
          </cell>
          <cell r="D784">
            <v>5000</v>
          </cell>
        </row>
        <row r="785">
          <cell r="A785">
            <v>3407</v>
          </cell>
          <cell r="B785" t="str">
            <v>Impact Radius</v>
          </cell>
          <cell r="C785" t="str">
            <v>12/30/2020</v>
          </cell>
          <cell r="D785">
            <v>6700</v>
          </cell>
        </row>
        <row r="786">
          <cell r="A786">
            <v>3408</v>
          </cell>
          <cell r="B786" t="str">
            <v>Rakuten Linkshare</v>
          </cell>
          <cell r="C786" t="str">
            <v>01/21/2021</v>
          </cell>
          <cell r="D786">
            <v>9500</v>
          </cell>
        </row>
        <row r="787">
          <cell r="A787">
            <v>3410</v>
          </cell>
          <cell r="B787" t="str">
            <v>Impact Radius</v>
          </cell>
          <cell r="C787" t="str">
            <v>01/31/2021</v>
          </cell>
          <cell r="D787">
            <v>8500</v>
          </cell>
        </row>
        <row r="788">
          <cell r="A788">
            <v>3411</v>
          </cell>
          <cell r="B788" t="str">
            <v>Affiliate Window</v>
          </cell>
          <cell r="C788" t="str">
            <v>12/05/2020</v>
          </cell>
          <cell r="D788">
            <v>200</v>
          </cell>
        </row>
        <row r="789">
          <cell r="A789">
            <v>3412</v>
          </cell>
          <cell r="B789" t="str">
            <v>ShareASale.com</v>
          </cell>
          <cell r="C789" t="str">
            <v>12/03/2020</v>
          </cell>
          <cell r="D789">
            <v>500</v>
          </cell>
        </row>
        <row r="790">
          <cell r="A790">
            <v>3413</v>
          </cell>
          <cell r="B790" t="str">
            <v>Commission Junction</v>
          </cell>
          <cell r="C790" t="str">
            <v>01/30/2021</v>
          </cell>
          <cell r="D790">
            <v>10000</v>
          </cell>
        </row>
        <row r="791">
          <cell r="A791">
            <v>3414</v>
          </cell>
          <cell r="B791" t="str">
            <v>Commission Junction</v>
          </cell>
          <cell r="C791" t="str">
            <v>12/13/2020</v>
          </cell>
          <cell r="D791">
            <v>5000</v>
          </cell>
        </row>
        <row r="792">
          <cell r="A792">
            <v>3415</v>
          </cell>
          <cell r="B792" t="str">
            <v>Commission Junction</v>
          </cell>
          <cell r="C792" t="str">
            <v>12/30/2020</v>
          </cell>
          <cell r="D792">
            <v>30000</v>
          </cell>
        </row>
        <row r="793">
          <cell r="A793">
            <v>3416</v>
          </cell>
          <cell r="B793" t="str">
            <v>Rakuten Linkshare</v>
          </cell>
          <cell r="C793" t="str">
            <v>01/05/2021</v>
          </cell>
          <cell r="D793">
            <v>4500</v>
          </cell>
        </row>
        <row r="794">
          <cell r="A794">
            <v>3417</v>
          </cell>
          <cell r="B794" t="str">
            <v>Impact Radius</v>
          </cell>
          <cell r="C794" t="str">
            <v>01/31/2021</v>
          </cell>
          <cell r="D794">
            <v>3500</v>
          </cell>
        </row>
        <row r="795">
          <cell r="A795">
            <v>3420</v>
          </cell>
          <cell r="B795" t="str">
            <v>Rakuten Linkshare</v>
          </cell>
          <cell r="C795" t="str">
            <v>12/30/2020</v>
          </cell>
          <cell r="D795">
            <v>10000</v>
          </cell>
        </row>
        <row r="796">
          <cell r="A796">
            <v>3421</v>
          </cell>
          <cell r="B796" t="str">
            <v>Commission Junction</v>
          </cell>
          <cell r="C796" t="str">
            <v>01/31/2021</v>
          </cell>
          <cell r="D796">
            <v>7500</v>
          </cell>
        </row>
        <row r="797">
          <cell r="A797">
            <v>3423</v>
          </cell>
          <cell r="B797" t="str">
            <v>Rakuten Linkshare</v>
          </cell>
          <cell r="C797" t="str">
            <v>12/30/2020</v>
          </cell>
          <cell r="D797">
            <v>2000</v>
          </cell>
        </row>
        <row r="798">
          <cell r="A798">
            <v>3425</v>
          </cell>
          <cell r="B798" t="str">
            <v>Impact Radius</v>
          </cell>
          <cell r="C798" t="str">
            <v>12/29/2020</v>
          </cell>
          <cell r="D798">
            <v>9000</v>
          </cell>
        </row>
        <row r="799">
          <cell r="A799">
            <v>3427</v>
          </cell>
          <cell r="B799" t="str">
            <v>Commission Junction</v>
          </cell>
          <cell r="C799" t="str">
            <v>01/30/2021</v>
          </cell>
          <cell r="D799">
            <v>5000</v>
          </cell>
        </row>
        <row r="800">
          <cell r="A800">
            <v>3428</v>
          </cell>
          <cell r="B800" t="str">
            <v>Rakuten Linkshare</v>
          </cell>
          <cell r="C800" t="str">
            <v>01/12/2021</v>
          </cell>
          <cell r="D800">
            <v>6500</v>
          </cell>
        </row>
        <row r="801">
          <cell r="A801">
            <v>3429</v>
          </cell>
          <cell r="B801" t="str">
            <v>Commission Junction</v>
          </cell>
          <cell r="C801" t="str">
            <v>12/14/2020</v>
          </cell>
          <cell r="D801">
            <v>2350</v>
          </cell>
        </row>
        <row r="802">
          <cell r="A802">
            <v>3430</v>
          </cell>
          <cell r="B802" t="str">
            <v>Commission Junction</v>
          </cell>
          <cell r="C802" t="str">
            <v>01/01/2021</v>
          </cell>
          <cell r="D802">
            <v>500</v>
          </cell>
        </row>
        <row r="803">
          <cell r="A803">
            <v>3432</v>
          </cell>
          <cell r="B803" t="str">
            <v>Commission Junction</v>
          </cell>
          <cell r="C803" t="str">
            <v>12/20/2020</v>
          </cell>
          <cell r="D803">
            <v>4000</v>
          </cell>
        </row>
        <row r="804">
          <cell r="A804">
            <v>3434</v>
          </cell>
          <cell r="B804" t="str">
            <v>Partnerize</v>
          </cell>
          <cell r="C804" t="str">
            <v>01/20/2021</v>
          </cell>
          <cell r="D804">
            <v>9000</v>
          </cell>
        </row>
        <row r="805">
          <cell r="A805">
            <v>3435</v>
          </cell>
          <cell r="B805" t="str">
            <v>Rakuten Linkshare</v>
          </cell>
          <cell r="C805" t="str">
            <v>01/05/2021</v>
          </cell>
          <cell r="D805">
            <v>5750</v>
          </cell>
        </row>
        <row r="806">
          <cell r="A806">
            <v>3436</v>
          </cell>
          <cell r="B806" t="str">
            <v>Affiliate Window</v>
          </cell>
          <cell r="C806" t="str">
            <v>01/31/2021</v>
          </cell>
          <cell r="D806">
            <v>6700</v>
          </cell>
        </row>
        <row r="807">
          <cell r="A807">
            <v>3437</v>
          </cell>
          <cell r="B807" t="str">
            <v>Commission Junction</v>
          </cell>
          <cell r="C807" t="str">
            <v>01/04/2021</v>
          </cell>
          <cell r="D807">
            <v>10000</v>
          </cell>
        </row>
        <row r="808">
          <cell r="A808">
            <v>3438</v>
          </cell>
          <cell r="B808" t="str">
            <v>Commission Junction</v>
          </cell>
          <cell r="C808" t="str">
            <v>12/28/2020</v>
          </cell>
          <cell r="D808">
            <v>5000</v>
          </cell>
        </row>
        <row r="809">
          <cell r="A809">
            <v>3439</v>
          </cell>
          <cell r="B809" t="str">
            <v>Commission Junction</v>
          </cell>
          <cell r="C809" t="str">
            <v>01/31/2021</v>
          </cell>
          <cell r="D809">
            <v>5000</v>
          </cell>
        </row>
        <row r="810">
          <cell r="A810">
            <v>3440</v>
          </cell>
          <cell r="B810" t="str">
            <v>ShareASale.com</v>
          </cell>
          <cell r="C810" t="str">
            <v>01/05/2021</v>
          </cell>
          <cell r="D810">
            <v>4500</v>
          </cell>
        </row>
        <row r="811">
          <cell r="A811">
            <v>3441</v>
          </cell>
          <cell r="B811" t="str">
            <v>Commission Junction</v>
          </cell>
          <cell r="C811" t="str">
            <v>04/29/2021</v>
          </cell>
          <cell r="D811">
            <v>14300</v>
          </cell>
        </row>
        <row r="812">
          <cell r="A812">
            <v>3442</v>
          </cell>
          <cell r="B812" t="str">
            <v>Rakuten Linkshare</v>
          </cell>
          <cell r="C812" t="str">
            <v>01/10/2021</v>
          </cell>
          <cell r="D812">
            <v>1200</v>
          </cell>
        </row>
        <row r="813">
          <cell r="A813">
            <v>3443</v>
          </cell>
          <cell r="B813" t="str">
            <v>Impact Radius</v>
          </cell>
          <cell r="C813" t="str">
            <v>01/01/2021</v>
          </cell>
          <cell r="D813">
            <v>5000</v>
          </cell>
        </row>
        <row r="814">
          <cell r="A814">
            <v>3445</v>
          </cell>
          <cell r="B814" t="str">
            <v>Commission Junction</v>
          </cell>
          <cell r="C814" t="str">
            <v>01/04/2021</v>
          </cell>
          <cell r="D814">
            <v>5000</v>
          </cell>
        </row>
        <row r="815">
          <cell r="A815">
            <v>3447</v>
          </cell>
          <cell r="B815" t="str">
            <v>Commission Junction</v>
          </cell>
          <cell r="C815" t="str">
            <v>01/04/2021</v>
          </cell>
          <cell r="D815">
            <v>5000</v>
          </cell>
        </row>
        <row r="816">
          <cell r="A816">
            <v>3448</v>
          </cell>
          <cell r="B816" t="str">
            <v>Commission Junction</v>
          </cell>
          <cell r="C816" t="str">
            <v>01/05/2021</v>
          </cell>
          <cell r="D816">
            <v>5000</v>
          </cell>
        </row>
        <row r="817">
          <cell r="A817">
            <v>3449</v>
          </cell>
          <cell r="B817" t="str">
            <v>Commission Junction</v>
          </cell>
          <cell r="C817" t="str">
            <v>03/30/2021</v>
          </cell>
          <cell r="D817">
            <v>7700</v>
          </cell>
        </row>
        <row r="818">
          <cell r="A818">
            <v>3450</v>
          </cell>
          <cell r="B818" t="str">
            <v>ShareASale.com</v>
          </cell>
          <cell r="C818" t="str">
            <v>05/31/2021</v>
          </cell>
          <cell r="D818">
            <v>500</v>
          </cell>
        </row>
        <row r="819">
          <cell r="A819">
            <v>3451</v>
          </cell>
          <cell r="B819" t="str">
            <v>Rakuten Linkshare</v>
          </cell>
          <cell r="C819" t="str">
            <v>01/13/2021</v>
          </cell>
          <cell r="D819">
            <v>5000</v>
          </cell>
        </row>
        <row r="820">
          <cell r="A820">
            <v>3452</v>
          </cell>
          <cell r="B820" t="str">
            <v>Impact Radius</v>
          </cell>
          <cell r="C820" t="str">
            <v>01/21/2021</v>
          </cell>
          <cell r="D820">
            <v>2000</v>
          </cell>
        </row>
        <row r="821">
          <cell r="A821">
            <v>3453</v>
          </cell>
          <cell r="B821" t="str">
            <v>ShareASale.com</v>
          </cell>
          <cell r="C821" t="str">
            <v>01/30/2021</v>
          </cell>
          <cell r="D821">
            <v>1000</v>
          </cell>
        </row>
        <row r="822">
          <cell r="A822">
            <v>3456</v>
          </cell>
          <cell r="B822" t="str">
            <v>Affiliate Window</v>
          </cell>
          <cell r="C822" t="str">
            <v>01/30/2021</v>
          </cell>
          <cell r="D822">
            <v>2000</v>
          </cell>
        </row>
        <row r="823">
          <cell r="A823">
            <v>3459</v>
          </cell>
          <cell r="B823" t="str">
            <v>ShareASale.com</v>
          </cell>
          <cell r="C823" t="str">
            <v>01/10/2021</v>
          </cell>
          <cell r="D823">
            <v>500</v>
          </cell>
        </row>
        <row r="824">
          <cell r="A824">
            <v>3460</v>
          </cell>
          <cell r="B824" t="str">
            <v>Rakuten Linkshare</v>
          </cell>
          <cell r="C824" t="str">
            <v>01/17/2021</v>
          </cell>
          <cell r="D824">
            <v>700</v>
          </cell>
        </row>
        <row r="825">
          <cell r="A825">
            <v>3463</v>
          </cell>
          <cell r="B825" t="str">
            <v>Rakuten Linkshare</v>
          </cell>
          <cell r="C825" t="str">
            <v>01/22/2021</v>
          </cell>
          <cell r="D825">
            <v>5000</v>
          </cell>
        </row>
        <row r="826">
          <cell r="A826">
            <v>3465</v>
          </cell>
          <cell r="B826" t="str">
            <v>Impact Radius</v>
          </cell>
          <cell r="C826" t="str">
            <v>03/02/2021</v>
          </cell>
          <cell r="D826">
            <v>10000</v>
          </cell>
        </row>
        <row r="827">
          <cell r="A827">
            <v>3466</v>
          </cell>
          <cell r="B827" t="str">
            <v>Commission Junction</v>
          </cell>
          <cell r="C827" t="str">
            <v>04/30/2021</v>
          </cell>
          <cell r="D827">
            <v>10000</v>
          </cell>
        </row>
        <row r="828">
          <cell r="A828">
            <v>3467</v>
          </cell>
          <cell r="B828" t="str">
            <v>Commission Junction</v>
          </cell>
          <cell r="C828" t="str">
            <v>04/30/2021</v>
          </cell>
          <cell r="D828">
            <v>35000</v>
          </cell>
        </row>
        <row r="829">
          <cell r="A829">
            <v>3468</v>
          </cell>
          <cell r="B829" t="str">
            <v>Rakuten Linkshare</v>
          </cell>
          <cell r="C829" t="str">
            <v>03/02/2021</v>
          </cell>
          <cell r="D829">
            <v>6500</v>
          </cell>
        </row>
        <row r="830">
          <cell r="A830">
            <v>3469</v>
          </cell>
          <cell r="B830" t="str">
            <v>Rakuten Linkshare</v>
          </cell>
          <cell r="C830" t="str">
            <v>02/10/2021</v>
          </cell>
          <cell r="D830">
            <v>2000</v>
          </cell>
        </row>
        <row r="831">
          <cell r="A831">
            <v>3470</v>
          </cell>
          <cell r="B831" t="str">
            <v>Rakuten Linkshare</v>
          </cell>
          <cell r="C831" t="str">
            <v>03/02/2021</v>
          </cell>
          <cell r="D831">
            <v>2000</v>
          </cell>
        </row>
        <row r="832">
          <cell r="A832">
            <v>3472</v>
          </cell>
          <cell r="B832" t="str">
            <v>Commission Junction</v>
          </cell>
          <cell r="C832" t="str">
            <v>04/30/2021</v>
          </cell>
          <cell r="D832">
            <v>6000</v>
          </cell>
        </row>
        <row r="833">
          <cell r="A833">
            <v>3475</v>
          </cell>
          <cell r="B833" t="str">
            <v>Rakuten Linkshare</v>
          </cell>
          <cell r="C833" t="str">
            <v>04/30/2021</v>
          </cell>
          <cell r="D833">
            <v>30000</v>
          </cell>
        </row>
        <row r="834">
          <cell r="A834">
            <v>3476</v>
          </cell>
          <cell r="B834" t="str">
            <v>Affiliate Window</v>
          </cell>
          <cell r="C834" t="str">
            <v>02/09/2021</v>
          </cell>
          <cell r="D834">
            <v>1000</v>
          </cell>
        </row>
        <row r="835">
          <cell r="A835">
            <v>3477</v>
          </cell>
          <cell r="B835" t="str">
            <v>Rakuten Linkshare</v>
          </cell>
          <cell r="C835" t="str">
            <v>02/23/2021</v>
          </cell>
          <cell r="D835">
            <v>10000</v>
          </cell>
        </row>
        <row r="836">
          <cell r="A836">
            <v>3479</v>
          </cell>
          <cell r="B836" t="str">
            <v>Glossier</v>
          </cell>
          <cell r="C836" t="str">
            <v>03/02/2021</v>
          </cell>
          <cell r="D836">
            <v>15000</v>
          </cell>
        </row>
        <row r="837">
          <cell r="A837">
            <v>3480</v>
          </cell>
          <cell r="B837" t="str">
            <v>Impact Radius</v>
          </cell>
          <cell r="C837" t="str">
            <v>04/30/2021</v>
          </cell>
          <cell r="D837">
            <v>3700</v>
          </cell>
        </row>
        <row r="838">
          <cell r="A838">
            <v>3482</v>
          </cell>
          <cell r="B838" t="str">
            <v>Commission Junction</v>
          </cell>
          <cell r="C838" t="str">
            <v>05/04/2021</v>
          </cell>
          <cell r="D838">
            <v>12000</v>
          </cell>
        </row>
        <row r="839">
          <cell r="A839">
            <v>3483</v>
          </cell>
          <cell r="B839" t="str">
            <v>Commission Junction</v>
          </cell>
          <cell r="C839" t="str">
            <v>04/30/2021</v>
          </cell>
          <cell r="D839">
            <v>20300</v>
          </cell>
        </row>
        <row r="840">
          <cell r="A840">
            <v>3485</v>
          </cell>
          <cell r="B840" t="str">
            <v>Commission Junction</v>
          </cell>
          <cell r="C840" t="str">
            <v>04/30/2021</v>
          </cell>
          <cell r="D840">
            <v>5000</v>
          </cell>
        </row>
        <row r="841">
          <cell r="A841">
            <v>3486</v>
          </cell>
          <cell r="B841" t="str">
            <v>Impact Radius</v>
          </cell>
          <cell r="C841" t="str">
            <v>02/17/2021</v>
          </cell>
          <cell r="D841">
            <v>650</v>
          </cell>
        </row>
        <row r="842">
          <cell r="A842">
            <v>3487</v>
          </cell>
          <cell r="B842" t="str">
            <v>Commission Junction</v>
          </cell>
          <cell r="C842" t="str">
            <v>03/30/2021</v>
          </cell>
          <cell r="D842">
            <v>3000</v>
          </cell>
        </row>
        <row r="843">
          <cell r="A843">
            <v>3488</v>
          </cell>
          <cell r="B843" t="str">
            <v>Impact Radius</v>
          </cell>
          <cell r="C843" t="str">
            <v>04/30/2021</v>
          </cell>
          <cell r="D843">
            <v>15000</v>
          </cell>
        </row>
        <row r="844">
          <cell r="A844">
            <v>3489</v>
          </cell>
          <cell r="B844" t="str">
            <v>Commission Junction</v>
          </cell>
          <cell r="C844" t="str">
            <v>04/30/2021</v>
          </cell>
          <cell r="D844">
            <v>10000</v>
          </cell>
        </row>
        <row r="845">
          <cell r="A845">
            <v>3492</v>
          </cell>
          <cell r="B845" t="str">
            <v>Commission Junction</v>
          </cell>
          <cell r="C845" t="str">
            <v>04/21/2021</v>
          </cell>
          <cell r="D845">
            <v>3800</v>
          </cell>
        </row>
        <row r="846">
          <cell r="A846">
            <v>3494</v>
          </cell>
          <cell r="B846" t="str">
            <v>Impact Radius</v>
          </cell>
          <cell r="C846" t="str">
            <v>04/30/2021</v>
          </cell>
          <cell r="D846">
            <v>26500</v>
          </cell>
        </row>
        <row r="847">
          <cell r="A847">
            <v>3497</v>
          </cell>
          <cell r="B847" t="str">
            <v>Rakuten Linkshare</v>
          </cell>
          <cell r="C847" t="str">
            <v>02/11/2021</v>
          </cell>
          <cell r="D847">
            <v>500</v>
          </cell>
        </row>
        <row r="848">
          <cell r="A848">
            <v>3498</v>
          </cell>
          <cell r="B848" t="str">
            <v>Rakuten Linkshare</v>
          </cell>
          <cell r="C848" t="str">
            <v>04/07/2021</v>
          </cell>
          <cell r="D848">
            <v>5000</v>
          </cell>
        </row>
        <row r="849">
          <cell r="A849">
            <v>3499</v>
          </cell>
          <cell r="B849" t="str">
            <v>Affiliate Window</v>
          </cell>
          <cell r="C849" t="str">
            <v>03/02/2021</v>
          </cell>
          <cell r="D849">
            <v>1350</v>
          </cell>
        </row>
        <row r="850">
          <cell r="A850">
            <v>3500</v>
          </cell>
          <cell r="B850" t="str">
            <v>Commission Junction</v>
          </cell>
          <cell r="C850" t="str">
            <v>02/17/2021</v>
          </cell>
          <cell r="D850">
            <v>650</v>
          </cell>
        </row>
        <row r="851">
          <cell r="A851">
            <v>3502</v>
          </cell>
          <cell r="B851" t="str">
            <v>PepperJam</v>
          </cell>
          <cell r="C851" t="str">
            <v>02/17/2021</v>
          </cell>
          <cell r="D851">
            <v>500</v>
          </cell>
        </row>
        <row r="852">
          <cell r="A852">
            <v>3503</v>
          </cell>
          <cell r="B852" t="str">
            <v>Rakuten Linkshare</v>
          </cell>
          <cell r="C852" t="str">
            <v>03/16/2021</v>
          </cell>
          <cell r="D852">
            <v>5000</v>
          </cell>
        </row>
        <row r="853">
          <cell r="A853">
            <v>3505</v>
          </cell>
          <cell r="B853" t="str">
            <v>Commission Junction</v>
          </cell>
          <cell r="C853" t="str">
            <v>03/16/2021</v>
          </cell>
          <cell r="D853">
            <v>6800</v>
          </cell>
        </row>
        <row r="854">
          <cell r="A854">
            <v>3506</v>
          </cell>
          <cell r="B854" t="str">
            <v>Impact Radius</v>
          </cell>
          <cell r="C854" t="str">
            <v>02/17/2021</v>
          </cell>
          <cell r="D854">
            <v>500</v>
          </cell>
        </row>
        <row r="855">
          <cell r="A855">
            <v>3508</v>
          </cell>
          <cell r="B855" t="str">
            <v>Impact Radius</v>
          </cell>
          <cell r="C855" t="str">
            <v>04/30/2021</v>
          </cell>
          <cell r="D855">
            <v>4000</v>
          </cell>
        </row>
        <row r="856">
          <cell r="A856">
            <v>3512</v>
          </cell>
          <cell r="B856" t="str">
            <v>Affiliate Window</v>
          </cell>
          <cell r="C856" t="str">
            <v>04/30/2021</v>
          </cell>
          <cell r="D856">
            <v>5500</v>
          </cell>
        </row>
        <row r="857">
          <cell r="A857">
            <v>3513</v>
          </cell>
          <cell r="B857" t="str">
            <v>Impact Radius</v>
          </cell>
          <cell r="C857" t="str">
            <v>03/16/2021</v>
          </cell>
          <cell r="D857">
            <v>2000</v>
          </cell>
        </row>
        <row r="858">
          <cell r="A858">
            <v>3514</v>
          </cell>
          <cell r="B858" t="str">
            <v>Commission Junction</v>
          </cell>
          <cell r="C858" t="str">
            <v>02/23/2021</v>
          </cell>
          <cell r="D858">
            <v>4000</v>
          </cell>
        </row>
        <row r="859">
          <cell r="A859">
            <v>3515</v>
          </cell>
          <cell r="B859" t="str">
            <v>Commission Junction</v>
          </cell>
          <cell r="C859" t="str">
            <v>03/02/2021</v>
          </cell>
          <cell r="D859">
            <v>1000</v>
          </cell>
        </row>
        <row r="860">
          <cell r="A860">
            <v>3516</v>
          </cell>
          <cell r="B860" t="str">
            <v>Impact Radius</v>
          </cell>
          <cell r="C860" t="str">
            <v>06/01/2021</v>
          </cell>
          <cell r="D860">
            <v>50000</v>
          </cell>
        </row>
        <row r="861">
          <cell r="A861">
            <v>3517</v>
          </cell>
          <cell r="B861" t="str">
            <v>Rakuten Linkshare</v>
          </cell>
          <cell r="C861" t="str">
            <v>03/23/2021</v>
          </cell>
          <cell r="D861">
            <v>10000</v>
          </cell>
        </row>
        <row r="862">
          <cell r="A862">
            <v>3520</v>
          </cell>
          <cell r="B862" t="str">
            <v>Impact Radius</v>
          </cell>
          <cell r="C862" t="str">
            <v>03/17/2021</v>
          </cell>
          <cell r="D862">
            <v>2000</v>
          </cell>
        </row>
        <row r="863">
          <cell r="A863">
            <v>3522</v>
          </cell>
          <cell r="B863" t="str">
            <v>Commission Junction</v>
          </cell>
          <cell r="C863" t="str">
            <v>03/16/2021</v>
          </cell>
          <cell r="D863">
            <v>6500</v>
          </cell>
        </row>
        <row r="864">
          <cell r="A864">
            <v>3526</v>
          </cell>
          <cell r="B864" t="str">
            <v>Commission Junction</v>
          </cell>
          <cell r="C864" t="str">
            <v>03/17/2021</v>
          </cell>
          <cell r="D864">
            <v>650</v>
          </cell>
        </row>
        <row r="865">
          <cell r="A865">
            <v>3528</v>
          </cell>
          <cell r="B865" t="str">
            <v>Commission Junction</v>
          </cell>
          <cell r="C865" t="str">
            <v>04/30/2021</v>
          </cell>
          <cell r="D865">
            <v>20000</v>
          </cell>
        </row>
        <row r="866">
          <cell r="A866">
            <v>3529</v>
          </cell>
          <cell r="B866" t="str">
            <v>Rakuten Linkshare</v>
          </cell>
          <cell r="C866" t="str">
            <v>03/30/2021</v>
          </cell>
          <cell r="D866">
            <v>2000</v>
          </cell>
        </row>
        <row r="867">
          <cell r="A867">
            <v>3530</v>
          </cell>
          <cell r="B867" t="str">
            <v>Rakuten Linkshare</v>
          </cell>
          <cell r="C867" t="str">
            <v>05/01/2021</v>
          </cell>
          <cell r="D867">
            <v>500</v>
          </cell>
        </row>
        <row r="868">
          <cell r="A868">
            <v>3535</v>
          </cell>
          <cell r="B868" t="str">
            <v>Glossier</v>
          </cell>
          <cell r="C868" t="str">
            <v>04/30/2021</v>
          </cell>
          <cell r="D868">
            <v>38500</v>
          </cell>
        </row>
        <row r="869">
          <cell r="A869">
            <v>3537</v>
          </cell>
          <cell r="B869" t="str">
            <v>Rakuten Linkshare</v>
          </cell>
          <cell r="C869" t="str">
            <v>04/30/2021</v>
          </cell>
          <cell r="D869">
            <v>10000</v>
          </cell>
        </row>
        <row r="870">
          <cell r="A870">
            <v>3538</v>
          </cell>
          <cell r="B870" t="str">
            <v>Affiliate Window</v>
          </cell>
          <cell r="C870" t="str">
            <v>04/07/2021</v>
          </cell>
          <cell r="D870">
            <v>1000</v>
          </cell>
        </row>
        <row r="871">
          <cell r="A871">
            <v>3540</v>
          </cell>
          <cell r="B871" t="str">
            <v>Commission Junction</v>
          </cell>
          <cell r="C871" t="str">
            <v>03/27/2021</v>
          </cell>
          <cell r="D871">
            <v>2000</v>
          </cell>
        </row>
        <row r="872">
          <cell r="A872">
            <v>3541</v>
          </cell>
          <cell r="B872" t="str">
            <v>ShareASale.com</v>
          </cell>
          <cell r="C872" t="str">
            <v>03/17/2021</v>
          </cell>
          <cell r="D872">
            <v>1700</v>
          </cell>
        </row>
        <row r="873">
          <cell r="A873">
            <v>3543</v>
          </cell>
          <cell r="B873" t="str">
            <v>Commission Junction</v>
          </cell>
          <cell r="C873" t="str">
            <v>03/30/2021</v>
          </cell>
          <cell r="D873">
            <v>3000</v>
          </cell>
        </row>
        <row r="874">
          <cell r="A874">
            <v>3545</v>
          </cell>
          <cell r="B874" t="str">
            <v>Commission Junction</v>
          </cell>
          <cell r="C874" t="str">
            <v>03/23/2021</v>
          </cell>
          <cell r="D874">
            <v>1500</v>
          </cell>
        </row>
        <row r="875">
          <cell r="A875">
            <v>3546</v>
          </cell>
          <cell r="B875" t="str">
            <v>Rakuten Linkshare</v>
          </cell>
          <cell r="C875" t="str">
            <v>05/30/2021</v>
          </cell>
          <cell r="D875">
            <v>15000</v>
          </cell>
        </row>
        <row r="876">
          <cell r="A876">
            <v>3547</v>
          </cell>
          <cell r="B876" t="str">
            <v>Affiliate Window</v>
          </cell>
          <cell r="C876" t="str">
            <v>03/29/2021</v>
          </cell>
          <cell r="D876">
            <v>1280</v>
          </cell>
        </row>
        <row r="877">
          <cell r="A877">
            <v>3548</v>
          </cell>
          <cell r="B877" t="str">
            <v>ShareASale.com</v>
          </cell>
          <cell r="C877" t="str">
            <v>03/17/2021</v>
          </cell>
          <cell r="D877">
            <v>650</v>
          </cell>
        </row>
        <row r="878">
          <cell r="A878">
            <v>3550</v>
          </cell>
          <cell r="B878" t="str">
            <v>Commission Junction</v>
          </cell>
          <cell r="C878" t="str">
            <v>03/29/2021</v>
          </cell>
          <cell r="D878">
            <v>5000</v>
          </cell>
        </row>
        <row r="879">
          <cell r="A879">
            <v>3551</v>
          </cell>
          <cell r="B879" t="str">
            <v>Impact Radius</v>
          </cell>
          <cell r="C879" t="str">
            <v>04/30/2021</v>
          </cell>
          <cell r="D879">
            <v>7500</v>
          </cell>
        </row>
        <row r="880">
          <cell r="A880">
            <v>3552</v>
          </cell>
          <cell r="B880" t="str">
            <v>Commission Junction</v>
          </cell>
          <cell r="C880" t="str">
            <v>04/11/2021</v>
          </cell>
          <cell r="D880">
            <v>2000</v>
          </cell>
        </row>
        <row r="881">
          <cell r="A881">
            <v>3553</v>
          </cell>
          <cell r="B881" t="str">
            <v>ebay Enterprise</v>
          </cell>
          <cell r="C881" t="str">
            <v>03/17/2021</v>
          </cell>
          <cell r="D881">
            <v>10000</v>
          </cell>
        </row>
        <row r="882">
          <cell r="A882">
            <v>3555</v>
          </cell>
          <cell r="B882" t="str">
            <v>Affiliate Window</v>
          </cell>
          <cell r="C882" t="str">
            <v>03/17/2021</v>
          </cell>
          <cell r="D882">
            <v>650</v>
          </cell>
        </row>
        <row r="883">
          <cell r="A883">
            <v>3556</v>
          </cell>
          <cell r="B883" t="str">
            <v>Commission Junction</v>
          </cell>
          <cell r="C883" t="str">
            <v>03/11/2021</v>
          </cell>
          <cell r="D883">
            <v>500</v>
          </cell>
        </row>
        <row r="884">
          <cell r="A884">
            <v>3557</v>
          </cell>
          <cell r="B884" t="str">
            <v>Rakuten Linkshare</v>
          </cell>
          <cell r="C884" t="str">
            <v>03/17/2021</v>
          </cell>
          <cell r="D884">
            <v>650</v>
          </cell>
        </row>
        <row r="885">
          <cell r="A885">
            <v>3558</v>
          </cell>
          <cell r="B885" t="str">
            <v>Impact Radius</v>
          </cell>
          <cell r="C885" t="str">
            <v>03/11/2021</v>
          </cell>
          <cell r="D885">
            <v>500</v>
          </cell>
        </row>
        <row r="886">
          <cell r="A886">
            <v>3559</v>
          </cell>
          <cell r="B886" t="str">
            <v>Impact Radius</v>
          </cell>
          <cell r="C886" t="str">
            <v>05/02/2021</v>
          </cell>
          <cell r="D886">
            <v>7000</v>
          </cell>
        </row>
        <row r="887">
          <cell r="A887">
            <v>3561</v>
          </cell>
          <cell r="B887" t="str">
            <v>Commission Junction</v>
          </cell>
          <cell r="C887" t="str">
            <v>03/17/2021</v>
          </cell>
          <cell r="D887">
            <v>4000</v>
          </cell>
        </row>
        <row r="888">
          <cell r="A888">
            <v>3562</v>
          </cell>
          <cell r="B888" t="str">
            <v>Commission Junction</v>
          </cell>
          <cell r="C888" t="str">
            <v>04/13/2021</v>
          </cell>
          <cell r="D888">
            <v>1000</v>
          </cell>
        </row>
        <row r="889">
          <cell r="A889">
            <v>3563</v>
          </cell>
          <cell r="B889" t="str">
            <v>Rakuten Linkshare</v>
          </cell>
          <cell r="C889" t="str">
            <v>04/01/2021</v>
          </cell>
          <cell r="D889">
            <v>4200</v>
          </cell>
        </row>
        <row r="890">
          <cell r="A890">
            <v>3564</v>
          </cell>
          <cell r="B890" t="str">
            <v>Impact Radius</v>
          </cell>
          <cell r="C890" t="str">
            <v>03/17/2021</v>
          </cell>
          <cell r="D890">
            <v>650</v>
          </cell>
        </row>
        <row r="891">
          <cell r="A891">
            <v>3567</v>
          </cell>
          <cell r="B891" t="str">
            <v>ShareASale.com</v>
          </cell>
          <cell r="C891" t="str">
            <v>05/01/2021</v>
          </cell>
          <cell r="D891">
            <v>500</v>
          </cell>
        </row>
        <row r="892">
          <cell r="A892">
            <v>3568</v>
          </cell>
          <cell r="B892" t="str">
            <v>Impact Radius</v>
          </cell>
          <cell r="C892" t="str">
            <v>04/07/2021</v>
          </cell>
          <cell r="D892">
            <v>1000</v>
          </cell>
        </row>
        <row r="893">
          <cell r="A893">
            <v>3569</v>
          </cell>
          <cell r="B893" t="str">
            <v>Impact Radius</v>
          </cell>
          <cell r="C893" t="str">
            <v>03/29/2021</v>
          </cell>
          <cell r="D893">
            <v>1000</v>
          </cell>
        </row>
        <row r="894">
          <cell r="A894">
            <v>3570</v>
          </cell>
          <cell r="B894" t="str">
            <v>Commission Junction</v>
          </cell>
          <cell r="C894" t="str">
            <v>04/30/2021</v>
          </cell>
          <cell r="D894">
            <v>6000</v>
          </cell>
        </row>
        <row r="895">
          <cell r="A895">
            <v>3572</v>
          </cell>
          <cell r="B895" t="str">
            <v>Impact Radius</v>
          </cell>
          <cell r="C895" t="str">
            <v>04/30/2021</v>
          </cell>
          <cell r="D895">
            <v>2900</v>
          </cell>
        </row>
        <row r="896">
          <cell r="A896">
            <v>3573</v>
          </cell>
          <cell r="B896" t="str">
            <v>ShareASale.com</v>
          </cell>
          <cell r="C896" t="str">
            <v>04/30/2021</v>
          </cell>
          <cell r="D896">
            <v>1500</v>
          </cell>
        </row>
        <row r="897">
          <cell r="A897">
            <v>3577</v>
          </cell>
          <cell r="B897" t="str">
            <v>Commission Junction</v>
          </cell>
          <cell r="C897" t="str">
            <v>04/07/2021</v>
          </cell>
          <cell r="D897">
            <v>1000</v>
          </cell>
        </row>
        <row r="898">
          <cell r="A898">
            <v>3579</v>
          </cell>
          <cell r="B898" t="str">
            <v>Commission Junction</v>
          </cell>
          <cell r="C898" t="str">
            <v>04/13/2021</v>
          </cell>
          <cell r="D898">
            <v>2000</v>
          </cell>
        </row>
        <row r="899">
          <cell r="A899">
            <v>3580</v>
          </cell>
          <cell r="B899" t="str">
            <v>Rakuten Linkshare</v>
          </cell>
          <cell r="C899" t="str">
            <v>03/25/2021</v>
          </cell>
          <cell r="D899">
            <v>500</v>
          </cell>
        </row>
        <row r="900">
          <cell r="A900">
            <v>3581</v>
          </cell>
          <cell r="B900" t="str">
            <v>Rakuten Linkshare</v>
          </cell>
          <cell r="C900" t="str">
            <v>05/01/2021</v>
          </cell>
          <cell r="D900">
            <v>2000</v>
          </cell>
        </row>
        <row r="901">
          <cell r="A901">
            <v>3582</v>
          </cell>
          <cell r="B901" t="str">
            <v>Commission Junction</v>
          </cell>
          <cell r="C901" t="str">
            <v>03/30/2021</v>
          </cell>
          <cell r="D901">
            <v>2000</v>
          </cell>
        </row>
        <row r="902">
          <cell r="A902">
            <v>3583</v>
          </cell>
          <cell r="B902" t="str">
            <v>Commission Junction</v>
          </cell>
          <cell r="C902" t="str">
            <v>03/30/2021</v>
          </cell>
          <cell r="D902">
            <v>1800</v>
          </cell>
        </row>
        <row r="903">
          <cell r="A903">
            <v>3585</v>
          </cell>
          <cell r="B903" t="str">
            <v>PepperJam</v>
          </cell>
          <cell r="C903" t="str">
            <v>04/27/2021</v>
          </cell>
          <cell r="D903">
            <v>2000</v>
          </cell>
        </row>
        <row r="904">
          <cell r="A904">
            <v>3586</v>
          </cell>
          <cell r="B904" t="str">
            <v>Commission Junction</v>
          </cell>
          <cell r="C904" t="str">
            <v>05/05/2021</v>
          </cell>
          <cell r="D904">
            <v>5000</v>
          </cell>
        </row>
        <row r="905">
          <cell r="A905">
            <v>3587</v>
          </cell>
          <cell r="B905" t="str">
            <v>Impact Radius</v>
          </cell>
          <cell r="C905" t="str">
            <v>04/30/2021</v>
          </cell>
          <cell r="D905">
            <v>1000</v>
          </cell>
        </row>
        <row r="906">
          <cell r="A906">
            <v>3589</v>
          </cell>
          <cell r="B906" t="str">
            <v>Partnerize</v>
          </cell>
          <cell r="C906" t="str">
            <v>03/27/2021</v>
          </cell>
          <cell r="D906">
            <v>500</v>
          </cell>
        </row>
        <row r="907">
          <cell r="A907">
            <v>3590</v>
          </cell>
          <cell r="B907" t="str">
            <v>Affiliate Window</v>
          </cell>
          <cell r="C907" t="str">
            <v>07/30/2021</v>
          </cell>
          <cell r="D907">
            <v>3250</v>
          </cell>
        </row>
        <row r="908">
          <cell r="A908">
            <v>3592</v>
          </cell>
          <cell r="B908" t="str">
            <v>Impact Radius</v>
          </cell>
          <cell r="C908" t="str">
            <v>04/16/2021</v>
          </cell>
          <cell r="D908">
            <v>1500</v>
          </cell>
        </row>
        <row r="909">
          <cell r="A909">
            <v>3595</v>
          </cell>
          <cell r="B909" t="str">
            <v>Impact Radius</v>
          </cell>
          <cell r="C909" t="str">
            <v>07/30/2021</v>
          </cell>
          <cell r="D909">
            <v>2500</v>
          </cell>
        </row>
        <row r="910">
          <cell r="A910">
            <v>3596</v>
          </cell>
          <cell r="B910" t="str">
            <v>Commission Junction</v>
          </cell>
          <cell r="C910" t="str">
            <v>05/31/2021</v>
          </cell>
          <cell r="D910">
            <v>500</v>
          </cell>
        </row>
        <row r="911">
          <cell r="A911">
            <v>3599</v>
          </cell>
          <cell r="B911" t="str">
            <v>Impact Radius</v>
          </cell>
          <cell r="C911" t="str">
            <v>04/07/2021</v>
          </cell>
          <cell r="D911">
            <v>1000</v>
          </cell>
        </row>
        <row r="912">
          <cell r="A912">
            <v>3600</v>
          </cell>
          <cell r="B912" t="str">
            <v>Impact Radius</v>
          </cell>
          <cell r="C912" t="str">
            <v>04/30/2021</v>
          </cell>
          <cell r="D912">
            <v>6500</v>
          </cell>
        </row>
        <row r="913">
          <cell r="A913">
            <v>3601</v>
          </cell>
          <cell r="B913" t="str">
            <v>Impact Radius</v>
          </cell>
          <cell r="C913" t="str">
            <v>04/30/2021</v>
          </cell>
          <cell r="D913">
            <v>6500</v>
          </cell>
        </row>
        <row r="914">
          <cell r="A914">
            <v>3602</v>
          </cell>
          <cell r="B914" t="str">
            <v>Commission Junction</v>
          </cell>
          <cell r="C914" t="str">
            <v>04/13/2021</v>
          </cell>
          <cell r="D914">
            <v>1000</v>
          </cell>
        </row>
        <row r="915">
          <cell r="A915">
            <v>3603</v>
          </cell>
          <cell r="B915" t="str">
            <v>Commission Junction</v>
          </cell>
          <cell r="C915" t="str">
            <v>06/29/2021</v>
          </cell>
          <cell r="D915">
            <v>3000</v>
          </cell>
        </row>
        <row r="916">
          <cell r="A916">
            <v>3604</v>
          </cell>
          <cell r="B916" t="str">
            <v>Affiliate Window</v>
          </cell>
          <cell r="C916" t="str">
            <v>04/08/2021</v>
          </cell>
          <cell r="D916">
            <v>1500</v>
          </cell>
        </row>
        <row r="917">
          <cell r="A917">
            <v>3605</v>
          </cell>
          <cell r="B917" t="str">
            <v>Commission Junction</v>
          </cell>
          <cell r="C917" t="str">
            <v>04/30/2021</v>
          </cell>
          <cell r="D917">
            <v>1000</v>
          </cell>
        </row>
        <row r="918">
          <cell r="A918">
            <v>3606</v>
          </cell>
          <cell r="B918" t="str">
            <v>Commission Junction</v>
          </cell>
          <cell r="C918" t="str">
            <v>07/30/2021</v>
          </cell>
          <cell r="D918">
            <v>20000</v>
          </cell>
        </row>
        <row r="919">
          <cell r="A919">
            <v>3608</v>
          </cell>
          <cell r="B919" t="str">
            <v>Impact Radius</v>
          </cell>
          <cell r="C919" t="str">
            <v>04/03/2021</v>
          </cell>
          <cell r="D919">
            <v>500</v>
          </cell>
        </row>
        <row r="920">
          <cell r="A920">
            <v>3609</v>
          </cell>
          <cell r="B920" t="str">
            <v>Commission Junction</v>
          </cell>
          <cell r="C920" t="str">
            <v>04/30/2021</v>
          </cell>
          <cell r="D920">
            <v>5000</v>
          </cell>
        </row>
        <row r="921">
          <cell r="A921">
            <v>3610</v>
          </cell>
          <cell r="B921" t="str">
            <v>Commission Junction</v>
          </cell>
          <cell r="C921" t="str">
            <v>04/13/2021</v>
          </cell>
          <cell r="D921">
            <v>1000</v>
          </cell>
        </row>
        <row r="922">
          <cell r="A922">
            <v>3611</v>
          </cell>
          <cell r="B922" t="str">
            <v>ebay Enterprise</v>
          </cell>
          <cell r="C922" t="str">
            <v>05/01/2021</v>
          </cell>
          <cell r="D922">
            <v>25000</v>
          </cell>
        </row>
        <row r="923">
          <cell r="A923">
            <v>3612</v>
          </cell>
          <cell r="B923" t="str">
            <v>Rakuten Linkshare</v>
          </cell>
          <cell r="C923" t="str">
            <v>04/30/2021</v>
          </cell>
          <cell r="D923">
            <v>5000</v>
          </cell>
        </row>
        <row r="924">
          <cell r="A924">
            <v>3614</v>
          </cell>
          <cell r="B924" t="str">
            <v>Commission Junction</v>
          </cell>
          <cell r="C924" t="str">
            <v>04/13/2021</v>
          </cell>
          <cell r="D924">
            <v>1000</v>
          </cell>
        </row>
        <row r="925">
          <cell r="A925">
            <v>3619</v>
          </cell>
          <cell r="B925" t="str">
            <v>Rakuten Linkshare</v>
          </cell>
          <cell r="C925" t="str">
            <v>04/30/2021</v>
          </cell>
          <cell r="D925">
            <v>1000</v>
          </cell>
        </row>
        <row r="926">
          <cell r="A926">
            <v>3621</v>
          </cell>
          <cell r="B926" t="str">
            <v>Impact Radius</v>
          </cell>
          <cell r="C926" t="str">
            <v>06/01/2021</v>
          </cell>
          <cell r="D926">
            <v>20000</v>
          </cell>
        </row>
        <row r="927">
          <cell r="A927">
            <v>3622</v>
          </cell>
          <cell r="B927" t="str">
            <v>Impact Radius</v>
          </cell>
          <cell r="C927" t="str">
            <v>04/08/2021</v>
          </cell>
          <cell r="D927">
            <v>500</v>
          </cell>
        </row>
        <row r="928">
          <cell r="A928">
            <v>3623</v>
          </cell>
          <cell r="B928" t="str">
            <v>Impact Radius</v>
          </cell>
          <cell r="C928" t="str">
            <v>07/30/2021</v>
          </cell>
          <cell r="D928">
            <v>6000</v>
          </cell>
        </row>
        <row r="929">
          <cell r="A929">
            <v>3624</v>
          </cell>
          <cell r="B929" t="str">
            <v>Commission Junction</v>
          </cell>
          <cell r="C929" t="str">
            <v>07/30/2021</v>
          </cell>
          <cell r="D929">
            <v>35000</v>
          </cell>
        </row>
        <row r="930">
          <cell r="A930">
            <v>3625</v>
          </cell>
          <cell r="B930" t="str">
            <v>Commission Junction</v>
          </cell>
          <cell r="C930" t="str">
            <v>07/24/2021</v>
          </cell>
          <cell r="D930">
            <v>13600</v>
          </cell>
        </row>
        <row r="931">
          <cell r="A931">
            <v>3626</v>
          </cell>
          <cell r="B931" t="str">
            <v>Commission Junction</v>
          </cell>
          <cell r="C931" t="str">
            <v>04/10/2021</v>
          </cell>
          <cell r="D931">
            <v>500</v>
          </cell>
        </row>
        <row r="932">
          <cell r="A932">
            <v>3627</v>
          </cell>
          <cell r="B932" t="str">
            <v>Commission Junction</v>
          </cell>
          <cell r="C932" t="str">
            <v>03/11/2021</v>
          </cell>
          <cell r="D932">
            <v>500</v>
          </cell>
        </row>
        <row r="933">
          <cell r="A933">
            <v>3628</v>
          </cell>
          <cell r="B933" t="str">
            <v>Rakuten Linkshare</v>
          </cell>
          <cell r="C933" t="str">
            <v>04/10/2021</v>
          </cell>
          <cell r="D933">
            <v>500</v>
          </cell>
        </row>
        <row r="934">
          <cell r="A934">
            <v>3629</v>
          </cell>
          <cell r="B934" t="str">
            <v>PepperJam</v>
          </cell>
          <cell r="C934" t="str">
            <v>04/10/2021</v>
          </cell>
          <cell r="D934">
            <v>500</v>
          </cell>
        </row>
        <row r="935">
          <cell r="A935">
            <v>3630</v>
          </cell>
          <cell r="B935" t="str">
            <v>Commission Junction</v>
          </cell>
          <cell r="C935" t="str">
            <v>04/30/2021</v>
          </cell>
          <cell r="D935">
            <v>4000</v>
          </cell>
        </row>
        <row r="936">
          <cell r="A936">
            <v>3631</v>
          </cell>
          <cell r="B936" t="str">
            <v>Commission Junction</v>
          </cell>
          <cell r="C936" t="str">
            <v>04/30/2021</v>
          </cell>
          <cell r="D936">
            <v>1000</v>
          </cell>
        </row>
        <row r="937">
          <cell r="A937">
            <v>3632</v>
          </cell>
          <cell r="B937" t="str">
            <v>PepperJam</v>
          </cell>
          <cell r="C937" t="str">
            <v>04/11/2021</v>
          </cell>
          <cell r="D937">
            <v>500</v>
          </cell>
        </row>
        <row r="938">
          <cell r="A938">
            <v>3633</v>
          </cell>
          <cell r="B938" t="str">
            <v>PepperJam</v>
          </cell>
          <cell r="C938" t="str">
            <v>04/11/2021</v>
          </cell>
          <cell r="D938">
            <v>500</v>
          </cell>
        </row>
        <row r="939">
          <cell r="A939">
            <v>3634</v>
          </cell>
          <cell r="B939" t="str">
            <v>Impact Radius</v>
          </cell>
          <cell r="C939" t="str">
            <v>06/30/2021</v>
          </cell>
          <cell r="D939">
            <v>4000</v>
          </cell>
        </row>
        <row r="940">
          <cell r="A940">
            <v>3635</v>
          </cell>
          <cell r="B940" t="str">
            <v>Impact Radius</v>
          </cell>
          <cell r="C940" t="str">
            <v>06/30/2021</v>
          </cell>
          <cell r="D940">
            <v>3000</v>
          </cell>
        </row>
        <row r="941">
          <cell r="A941">
            <v>3637</v>
          </cell>
          <cell r="B941" t="str">
            <v>ShareASale.com</v>
          </cell>
          <cell r="C941" t="str">
            <v>04/11/2021</v>
          </cell>
          <cell r="D941">
            <v>500</v>
          </cell>
        </row>
        <row r="942">
          <cell r="A942">
            <v>3638</v>
          </cell>
          <cell r="B942" t="str">
            <v>Commission Junction</v>
          </cell>
          <cell r="C942" t="str">
            <v>04/30/2021</v>
          </cell>
          <cell r="D942">
            <v>1000</v>
          </cell>
        </row>
        <row r="943">
          <cell r="A943">
            <v>3639</v>
          </cell>
          <cell r="B943" t="str">
            <v>Partnerize</v>
          </cell>
          <cell r="C943" t="str">
            <v>04/30/2021</v>
          </cell>
          <cell r="D943">
            <v>5400</v>
          </cell>
        </row>
        <row r="944">
          <cell r="A944">
            <v>3640</v>
          </cell>
          <cell r="B944" t="str">
            <v>Commission Junction</v>
          </cell>
          <cell r="C944" t="str">
            <v>05/08/2021</v>
          </cell>
          <cell r="D944">
            <v>5000</v>
          </cell>
        </row>
        <row r="945">
          <cell r="A945">
            <v>3641</v>
          </cell>
          <cell r="B945" t="str">
            <v>Commission Junction</v>
          </cell>
          <cell r="C945" t="str">
            <v>04/30/2021</v>
          </cell>
          <cell r="D945">
            <v>5000</v>
          </cell>
        </row>
        <row r="946">
          <cell r="A946">
            <v>3643</v>
          </cell>
          <cell r="B946" t="str">
            <v>Commission Junction</v>
          </cell>
          <cell r="C946" t="str">
            <v>05/10/2021</v>
          </cell>
          <cell r="D946">
            <v>2000</v>
          </cell>
        </row>
        <row r="947">
          <cell r="A947">
            <v>3644</v>
          </cell>
          <cell r="B947" t="str">
            <v>Commission Junction</v>
          </cell>
          <cell r="C947" t="str">
            <v>07/30/2021</v>
          </cell>
          <cell r="D947">
            <v>11000</v>
          </cell>
        </row>
        <row r="948">
          <cell r="A948">
            <v>3645</v>
          </cell>
          <cell r="B948" t="str">
            <v>Rakuten Linkshare</v>
          </cell>
          <cell r="C948" t="str">
            <v>04/30/2021</v>
          </cell>
          <cell r="D948">
            <v>5000</v>
          </cell>
        </row>
        <row r="949">
          <cell r="A949">
            <v>3647</v>
          </cell>
          <cell r="B949" t="str">
            <v>Partnerize</v>
          </cell>
          <cell r="C949" t="str">
            <v>07/30/2021</v>
          </cell>
          <cell r="D949">
            <v>10000</v>
          </cell>
        </row>
        <row r="950">
          <cell r="A950">
            <v>3648</v>
          </cell>
          <cell r="B950" t="str">
            <v>Impact Radius</v>
          </cell>
          <cell r="C950" t="str">
            <v>05/24/2021</v>
          </cell>
          <cell r="D950">
            <v>1500</v>
          </cell>
        </row>
        <row r="951">
          <cell r="A951">
            <v>3649</v>
          </cell>
          <cell r="B951" t="str">
            <v>Webgains</v>
          </cell>
          <cell r="C951" t="str">
            <v>07/06/2021</v>
          </cell>
          <cell r="D951">
            <v>1000</v>
          </cell>
        </row>
        <row r="952">
          <cell r="A952">
            <v>3650</v>
          </cell>
          <cell r="B952" t="str">
            <v>Rakuten Linkshare</v>
          </cell>
          <cell r="C952" t="str">
            <v>05/01/2021</v>
          </cell>
          <cell r="D952">
            <v>500</v>
          </cell>
        </row>
        <row r="953">
          <cell r="A953">
            <v>3652</v>
          </cell>
          <cell r="B953" t="str">
            <v>Commission Junction</v>
          </cell>
          <cell r="C953" t="str">
            <v>04/27/2021</v>
          </cell>
          <cell r="D953">
            <v>1000</v>
          </cell>
        </row>
        <row r="954">
          <cell r="A954">
            <v>3653</v>
          </cell>
          <cell r="B954" t="str">
            <v>Partnerize</v>
          </cell>
          <cell r="C954" t="str">
            <v>06/04/2021</v>
          </cell>
          <cell r="D954">
            <v>1600</v>
          </cell>
        </row>
        <row r="955">
          <cell r="A955">
            <v>3654</v>
          </cell>
          <cell r="B955" t="str">
            <v>Commission Junction</v>
          </cell>
          <cell r="C955" t="str">
            <v>07/30/2021</v>
          </cell>
          <cell r="D955">
            <v>6000</v>
          </cell>
        </row>
        <row r="956">
          <cell r="A956">
            <v>3655</v>
          </cell>
          <cell r="B956" t="str">
            <v>Impact Radius</v>
          </cell>
          <cell r="C956" t="str">
            <v>04/18/2021</v>
          </cell>
          <cell r="D956">
            <v>500</v>
          </cell>
        </row>
        <row r="957">
          <cell r="A957">
            <v>3656</v>
          </cell>
          <cell r="B957" t="str">
            <v>Commission Junction</v>
          </cell>
          <cell r="C957" t="str">
            <v>04/30/2021</v>
          </cell>
          <cell r="D957">
            <v>5000</v>
          </cell>
        </row>
        <row r="958">
          <cell r="A958">
            <v>3657</v>
          </cell>
          <cell r="B958" t="str">
            <v>Commission Junction</v>
          </cell>
          <cell r="C958" t="str">
            <v>05/22/2021</v>
          </cell>
          <cell r="D958">
            <v>2400</v>
          </cell>
        </row>
        <row r="959">
          <cell r="A959">
            <v>3658</v>
          </cell>
          <cell r="B959" t="str">
            <v>Affiliate Window</v>
          </cell>
          <cell r="C959" t="str">
            <v>04/27/2021</v>
          </cell>
          <cell r="D959">
            <v>1500</v>
          </cell>
        </row>
        <row r="960">
          <cell r="A960">
            <v>3659</v>
          </cell>
          <cell r="B960" t="str">
            <v>Impact Radius</v>
          </cell>
          <cell r="C960" t="str">
            <v>05/29/2021</v>
          </cell>
          <cell r="D960">
            <v>2000</v>
          </cell>
        </row>
        <row r="961">
          <cell r="A961">
            <v>3661</v>
          </cell>
          <cell r="B961" t="str">
            <v>Impact Radius</v>
          </cell>
          <cell r="C961" t="str">
            <v>04/30/2021</v>
          </cell>
          <cell r="D961">
            <v>10000</v>
          </cell>
        </row>
        <row r="962">
          <cell r="A962">
            <v>3663</v>
          </cell>
          <cell r="B962" t="str">
            <v>Impact Radius</v>
          </cell>
          <cell r="C962" t="str">
            <v>05/22/2021</v>
          </cell>
          <cell r="D962">
            <v>1000</v>
          </cell>
        </row>
        <row r="963">
          <cell r="A963">
            <v>3665</v>
          </cell>
          <cell r="B963" t="str">
            <v>ShareASale.com</v>
          </cell>
          <cell r="C963" t="str">
            <v>04/23/2021</v>
          </cell>
          <cell r="D963">
            <v>500</v>
          </cell>
        </row>
        <row r="964">
          <cell r="A964">
            <v>3666</v>
          </cell>
          <cell r="B964" t="str">
            <v>Rakuten Linkshare</v>
          </cell>
          <cell r="C964" t="str">
            <v>04/24/2021</v>
          </cell>
          <cell r="D964">
            <v>500</v>
          </cell>
        </row>
        <row r="965">
          <cell r="A965">
            <v>3667</v>
          </cell>
          <cell r="B965" t="str">
            <v>Rakuten Linkshare</v>
          </cell>
          <cell r="C965" t="str">
            <v>07/30/2021</v>
          </cell>
          <cell r="D965">
            <v>8000</v>
          </cell>
        </row>
        <row r="966">
          <cell r="A966">
            <v>3668</v>
          </cell>
          <cell r="B966" t="str">
            <v>Commission Junction</v>
          </cell>
          <cell r="C966" t="str">
            <v>05/03/2021</v>
          </cell>
          <cell r="D966">
            <v>2000</v>
          </cell>
        </row>
        <row r="967">
          <cell r="A967">
            <v>3671</v>
          </cell>
          <cell r="B967" t="str">
            <v>Commission Junction</v>
          </cell>
          <cell r="C967" t="str">
            <v>07/05/2021</v>
          </cell>
          <cell r="D967">
            <v>3000</v>
          </cell>
        </row>
        <row r="968">
          <cell r="A968">
            <v>3673</v>
          </cell>
          <cell r="B968" t="str">
            <v>Rakuten Linkshare</v>
          </cell>
          <cell r="C968" t="str">
            <v>07/24/2021</v>
          </cell>
          <cell r="D968">
            <v>10000</v>
          </cell>
        </row>
        <row r="969">
          <cell r="A969">
            <v>3674</v>
          </cell>
          <cell r="B969" t="str">
            <v>Rakuten Linkshare</v>
          </cell>
          <cell r="C969" t="str">
            <v>06/08/2021</v>
          </cell>
          <cell r="D969">
            <v>1500</v>
          </cell>
        </row>
        <row r="970">
          <cell r="A970">
            <v>3678</v>
          </cell>
          <cell r="B970" t="str">
            <v>Commission Junction</v>
          </cell>
          <cell r="C970" t="str">
            <v>07/30/2021</v>
          </cell>
          <cell r="D970">
            <v>9000</v>
          </cell>
        </row>
        <row r="971">
          <cell r="A971">
            <v>3679</v>
          </cell>
          <cell r="B971" t="str">
            <v>Affiliate Window</v>
          </cell>
          <cell r="C971" t="str">
            <v>07/30/2021</v>
          </cell>
          <cell r="D971">
            <v>6900</v>
          </cell>
        </row>
        <row r="972">
          <cell r="A972">
            <v>3680</v>
          </cell>
          <cell r="B972" t="str">
            <v>Impact Radius</v>
          </cell>
          <cell r="C972" t="str">
            <v>07/30/2021</v>
          </cell>
          <cell r="D972">
            <v>60000</v>
          </cell>
        </row>
        <row r="973">
          <cell r="A973">
            <v>3681</v>
          </cell>
          <cell r="B973" t="str">
            <v>PepperJam</v>
          </cell>
          <cell r="C973" t="str">
            <v>06/01/2021</v>
          </cell>
          <cell r="D973">
            <v>2500</v>
          </cell>
        </row>
        <row r="974">
          <cell r="A974">
            <v>3682</v>
          </cell>
          <cell r="B974" t="str">
            <v>Rakuten Linkshare</v>
          </cell>
          <cell r="C974" t="str">
            <v>05/30/2021</v>
          </cell>
          <cell r="D974">
            <v>1400</v>
          </cell>
        </row>
        <row r="975">
          <cell r="A975">
            <v>3684</v>
          </cell>
          <cell r="B975" t="str">
            <v>Commission Junction</v>
          </cell>
          <cell r="C975" t="str">
            <v>07/24/2021</v>
          </cell>
          <cell r="D975">
            <v>3000</v>
          </cell>
        </row>
        <row r="976">
          <cell r="A976">
            <v>3685</v>
          </cell>
          <cell r="B976" t="str">
            <v>Impact Radius</v>
          </cell>
          <cell r="C976" t="str">
            <v>06/30/2021</v>
          </cell>
          <cell r="D976">
            <v>1500</v>
          </cell>
        </row>
        <row r="977">
          <cell r="A977">
            <v>3687</v>
          </cell>
          <cell r="B977" t="str">
            <v>Commission Junction</v>
          </cell>
          <cell r="C977" t="str">
            <v>06/01/2021</v>
          </cell>
          <cell r="D977">
            <v>8500</v>
          </cell>
        </row>
        <row r="978">
          <cell r="A978">
            <v>3689</v>
          </cell>
          <cell r="B978" t="str">
            <v>Commission Junction</v>
          </cell>
          <cell r="C978" t="str">
            <v>05/22/2021</v>
          </cell>
          <cell r="D978">
            <v>1000</v>
          </cell>
        </row>
        <row r="979">
          <cell r="A979">
            <v>3690</v>
          </cell>
          <cell r="B979" t="str">
            <v>Rakuten Linkshare</v>
          </cell>
          <cell r="C979" t="str">
            <v>05/30/2021</v>
          </cell>
          <cell r="D979">
            <v>4000</v>
          </cell>
        </row>
        <row r="980">
          <cell r="A980">
            <v>3691</v>
          </cell>
          <cell r="B980" t="str">
            <v>Commission Junction</v>
          </cell>
          <cell r="C980" t="str">
            <v>06/16/2021</v>
          </cell>
          <cell r="D980">
            <v>3200</v>
          </cell>
        </row>
        <row r="981">
          <cell r="A981">
            <v>3692</v>
          </cell>
          <cell r="B981" t="str">
            <v>Rakuten Linkshare</v>
          </cell>
          <cell r="C981" t="str">
            <v>05/16/2021</v>
          </cell>
          <cell r="D981">
            <v>600</v>
          </cell>
        </row>
        <row r="982">
          <cell r="A982">
            <v>3693</v>
          </cell>
          <cell r="B982" t="str">
            <v>ShareASale.com</v>
          </cell>
          <cell r="C982" t="str">
            <v>07/30/2021</v>
          </cell>
          <cell r="D982">
            <v>5000</v>
          </cell>
        </row>
        <row r="983">
          <cell r="A983">
            <v>3694</v>
          </cell>
          <cell r="B983" t="str">
            <v>Commission Junction</v>
          </cell>
          <cell r="C983" t="str">
            <v>07/20/2021</v>
          </cell>
          <cell r="D983">
            <v>8000</v>
          </cell>
        </row>
        <row r="984">
          <cell r="A984">
            <v>3697</v>
          </cell>
          <cell r="B984" t="str">
            <v>Commission Junction</v>
          </cell>
          <cell r="C984" t="str">
            <v>05/22/2021</v>
          </cell>
          <cell r="D984">
            <v>1000</v>
          </cell>
        </row>
        <row r="985">
          <cell r="A985">
            <v>3698</v>
          </cell>
          <cell r="B985" t="str">
            <v>Rakuten Linkshare</v>
          </cell>
          <cell r="C985" t="str">
            <v>05/30/2021</v>
          </cell>
          <cell r="D985">
            <v>2000</v>
          </cell>
        </row>
        <row r="986">
          <cell r="A986">
            <v>3701</v>
          </cell>
          <cell r="B986" t="str">
            <v>Rakuten Linkshare</v>
          </cell>
          <cell r="C986" t="str">
            <v>07/30/2021</v>
          </cell>
          <cell r="D986">
            <v>2000</v>
          </cell>
        </row>
        <row r="987">
          <cell r="A987">
            <v>3702</v>
          </cell>
          <cell r="B987" t="str">
            <v>Rakuten Linkshare</v>
          </cell>
          <cell r="C987" t="str">
            <v>06/30/2021</v>
          </cell>
          <cell r="D987">
            <v>3000</v>
          </cell>
        </row>
        <row r="988">
          <cell r="A988">
            <v>3703</v>
          </cell>
          <cell r="B988" t="str">
            <v>Affiliate Window</v>
          </cell>
          <cell r="C988" t="str">
            <v>05/11/2021</v>
          </cell>
          <cell r="D988">
            <v>1500</v>
          </cell>
        </row>
        <row r="989">
          <cell r="A989">
            <v>3704</v>
          </cell>
          <cell r="B989" t="str">
            <v>Commission Junction</v>
          </cell>
          <cell r="C989" t="str">
            <v>05/30/2021</v>
          </cell>
          <cell r="D989">
            <v>3250</v>
          </cell>
        </row>
        <row r="990">
          <cell r="A990">
            <v>3705</v>
          </cell>
          <cell r="B990" t="str">
            <v>ShareASale.com</v>
          </cell>
          <cell r="C990" t="str">
            <v>05/08/2021</v>
          </cell>
          <cell r="D990">
            <v>500</v>
          </cell>
        </row>
        <row r="991">
          <cell r="A991">
            <v>3707</v>
          </cell>
          <cell r="B991" t="str">
            <v>Rakuten Linkshare</v>
          </cell>
          <cell r="C991" t="str">
            <v>05/22/2021</v>
          </cell>
          <cell r="D991">
            <v>1000</v>
          </cell>
        </row>
        <row r="992">
          <cell r="A992">
            <v>3708</v>
          </cell>
          <cell r="B992" t="str">
            <v>Rakuten Linkshare</v>
          </cell>
          <cell r="C992" t="str">
            <v>05/09/2021</v>
          </cell>
          <cell r="D992">
            <v>500</v>
          </cell>
        </row>
        <row r="993">
          <cell r="A993">
            <v>3709</v>
          </cell>
          <cell r="B993" t="str">
            <v>Impact Radius</v>
          </cell>
          <cell r="C993" t="str">
            <v>05/30/2021</v>
          </cell>
          <cell r="D993">
            <v>50000</v>
          </cell>
        </row>
        <row r="994">
          <cell r="A994">
            <v>3710</v>
          </cell>
          <cell r="B994" t="str">
            <v>Rakuten Linkshare</v>
          </cell>
          <cell r="C994" t="str">
            <v>06/08/2021</v>
          </cell>
          <cell r="D994">
            <v>5000</v>
          </cell>
        </row>
        <row r="995">
          <cell r="A995">
            <v>3711</v>
          </cell>
          <cell r="B995" t="str">
            <v>Impact Radius</v>
          </cell>
          <cell r="C995" t="str">
            <v>05/09/2021</v>
          </cell>
          <cell r="D995">
            <v>500</v>
          </cell>
        </row>
        <row r="996">
          <cell r="A996">
            <v>3712</v>
          </cell>
          <cell r="B996" t="str">
            <v>Impact Radius</v>
          </cell>
          <cell r="C996" t="str">
            <v>06/08/2021</v>
          </cell>
          <cell r="D996">
            <v>4600</v>
          </cell>
        </row>
        <row r="997">
          <cell r="A997">
            <v>3714</v>
          </cell>
          <cell r="B997" t="str">
            <v>Commission Junction</v>
          </cell>
          <cell r="C997" t="str">
            <v>05/22/2021</v>
          </cell>
          <cell r="D997">
            <v>2500</v>
          </cell>
        </row>
        <row r="998">
          <cell r="A998">
            <v>3715</v>
          </cell>
          <cell r="B998" t="str">
            <v>Commission Junction</v>
          </cell>
          <cell r="C998" t="str">
            <v>06/01/2021</v>
          </cell>
          <cell r="D998">
            <v>4000</v>
          </cell>
        </row>
        <row r="999">
          <cell r="A999">
            <v>3716</v>
          </cell>
          <cell r="B999" t="str">
            <v>Impact Radius</v>
          </cell>
          <cell r="C999" t="str">
            <v>05/22/2021</v>
          </cell>
          <cell r="D999">
            <v>1000</v>
          </cell>
        </row>
        <row r="1000">
          <cell r="A1000">
            <v>3717</v>
          </cell>
          <cell r="B1000" t="str">
            <v>Commission Junction</v>
          </cell>
          <cell r="C1000" t="str">
            <v>05/24/2021</v>
          </cell>
          <cell r="D1000">
            <v>3000</v>
          </cell>
        </row>
        <row r="1001">
          <cell r="A1001">
            <v>3720</v>
          </cell>
          <cell r="B1001" t="str">
            <v>Rakuten Linkshare</v>
          </cell>
          <cell r="C1001" t="str">
            <v>05/14/2021</v>
          </cell>
          <cell r="D1001">
            <v>500</v>
          </cell>
        </row>
        <row r="1002">
          <cell r="A1002">
            <v>3721</v>
          </cell>
          <cell r="B1002" t="str">
            <v>Partnerize</v>
          </cell>
          <cell r="C1002" t="str">
            <v>05/14/2021</v>
          </cell>
          <cell r="D1002">
            <v>500</v>
          </cell>
        </row>
        <row r="1003">
          <cell r="A1003">
            <v>3722</v>
          </cell>
          <cell r="B1003" t="str">
            <v>Commission Junction</v>
          </cell>
          <cell r="C1003" t="str">
            <v>05/27/2021</v>
          </cell>
          <cell r="D1003">
            <v>3000</v>
          </cell>
        </row>
        <row r="1004">
          <cell r="A1004">
            <v>3723</v>
          </cell>
          <cell r="B1004" t="str">
            <v>Rakuten Linkshare</v>
          </cell>
          <cell r="C1004" t="str">
            <v>06/30/2021</v>
          </cell>
          <cell r="D1004">
            <v>30000</v>
          </cell>
        </row>
        <row r="1005">
          <cell r="A1005">
            <v>3724</v>
          </cell>
          <cell r="B1005" t="str">
            <v>Commission Junction</v>
          </cell>
          <cell r="C1005" t="str">
            <v>06/03/2021</v>
          </cell>
          <cell r="D1005">
            <v>3220</v>
          </cell>
        </row>
        <row r="1006">
          <cell r="A1006">
            <v>3725</v>
          </cell>
          <cell r="B1006" t="str">
            <v>Rakuten Linkshare</v>
          </cell>
          <cell r="C1006" t="str">
            <v>05/16/2021</v>
          </cell>
          <cell r="D1006">
            <v>500</v>
          </cell>
        </row>
        <row r="1007">
          <cell r="A1007">
            <v>3726</v>
          </cell>
          <cell r="B1007" t="str">
            <v>Affiliate Window</v>
          </cell>
          <cell r="C1007" t="str">
            <v>07/30/2021</v>
          </cell>
          <cell r="D1007">
            <v>2700</v>
          </cell>
        </row>
        <row r="1008">
          <cell r="A1008">
            <v>3727</v>
          </cell>
          <cell r="B1008" t="str">
            <v>Commission Junction</v>
          </cell>
          <cell r="C1008" t="str">
            <v>10/30/2021</v>
          </cell>
          <cell r="D1008">
            <v>20000</v>
          </cell>
        </row>
        <row r="1009">
          <cell r="A1009">
            <v>3728</v>
          </cell>
          <cell r="B1009" t="str">
            <v>Commission Junction</v>
          </cell>
          <cell r="C1009" t="str">
            <v>05/22/2021</v>
          </cell>
          <cell r="D1009">
            <v>2400</v>
          </cell>
        </row>
        <row r="1010">
          <cell r="A1010">
            <v>3730</v>
          </cell>
          <cell r="B1010" t="str">
            <v>ShareASale.com</v>
          </cell>
          <cell r="C1010" t="str">
            <v>06/08/2021</v>
          </cell>
          <cell r="D1010">
            <v>6400</v>
          </cell>
        </row>
        <row r="1011">
          <cell r="A1011">
            <v>3732</v>
          </cell>
          <cell r="B1011" t="str">
            <v>Rakuten Linkshare</v>
          </cell>
          <cell r="C1011" t="str">
            <v>07/20/2021</v>
          </cell>
          <cell r="D1011">
            <v>12800</v>
          </cell>
        </row>
        <row r="1012">
          <cell r="A1012">
            <v>3733</v>
          </cell>
          <cell r="B1012" t="str">
            <v>ShareASale.com</v>
          </cell>
          <cell r="C1012" t="str">
            <v>05/20/2021</v>
          </cell>
          <cell r="D1012">
            <v>500</v>
          </cell>
        </row>
        <row r="1013">
          <cell r="A1013">
            <v>3734</v>
          </cell>
          <cell r="B1013" t="str">
            <v>Commission Junction</v>
          </cell>
          <cell r="C1013" t="str">
            <v>05/30/2021</v>
          </cell>
          <cell r="D1013">
            <v>2000</v>
          </cell>
        </row>
        <row r="1014">
          <cell r="A1014">
            <v>3736</v>
          </cell>
          <cell r="B1014" t="str">
            <v>Rakuten Linkshare</v>
          </cell>
          <cell r="C1014" t="str">
            <v>06/30/2021</v>
          </cell>
          <cell r="D1014">
            <v>4900</v>
          </cell>
        </row>
        <row r="1015">
          <cell r="A1015">
            <v>3737</v>
          </cell>
          <cell r="B1015" t="str">
            <v>Impact Radius</v>
          </cell>
          <cell r="C1015" t="str">
            <v>06/13/2021</v>
          </cell>
          <cell r="D1015">
            <v>570</v>
          </cell>
        </row>
        <row r="1016">
          <cell r="A1016">
            <v>3739</v>
          </cell>
          <cell r="B1016" t="str">
            <v>Rakuten Linkshare</v>
          </cell>
          <cell r="C1016" t="str">
            <v>06/08/2021</v>
          </cell>
          <cell r="D1016">
            <v>6400</v>
          </cell>
        </row>
        <row r="1017">
          <cell r="A1017">
            <v>3740</v>
          </cell>
          <cell r="B1017" t="str">
            <v>Impact Radius</v>
          </cell>
          <cell r="C1017" t="str">
            <v>07/01/2021</v>
          </cell>
          <cell r="D1017">
            <v>3000</v>
          </cell>
        </row>
        <row r="1018">
          <cell r="A1018">
            <v>3742</v>
          </cell>
          <cell r="B1018" t="str">
            <v>Commission Junction</v>
          </cell>
          <cell r="C1018" t="str">
            <v>08/31/2021</v>
          </cell>
          <cell r="D1018">
            <v>5000</v>
          </cell>
        </row>
        <row r="1019">
          <cell r="A1019">
            <v>3743</v>
          </cell>
          <cell r="B1019" t="str">
            <v>Commission Junction</v>
          </cell>
          <cell r="C1019" t="str">
            <v>06/30/2021</v>
          </cell>
          <cell r="D1019">
            <v>5000</v>
          </cell>
        </row>
        <row r="1020">
          <cell r="A1020">
            <v>3744</v>
          </cell>
          <cell r="B1020" t="str">
            <v>Commission Junction</v>
          </cell>
          <cell r="C1020" t="str">
            <v>06/30/2021</v>
          </cell>
          <cell r="D1020">
            <v>5000</v>
          </cell>
        </row>
        <row r="1021">
          <cell r="A1021">
            <v>3745</v>
          </cell>
          <cell r="B1021" t="str">
            <v>Impact Radius</v>
          </cell>
          <cell r="C1021" t="str">
            <v>05/28/2021</v>
          </cell>
          <cell r="D1021">
            <v>500</v>
          </cell>
        </row>
        <row r="1022">
          <cell r="A1022">
            <v>3747</v>
          </cell>
          <cell r="B1022" t="str">
            <v>Commission Junction</v>
          </cell>
          <cell r="C1022" t="str">
            <v>07/27/2021</v>
          </cell>
          <cell r="D1022">
            <v>7800</v>
          </cell>
        </row>
        <row r="1023">
          <cell r="A1023">
            <v>3748</v>
          </cell>
          <cell r="B1023" t="str">
            <v>Rakuten Linkshare</v>
          </cell>
          <cell r="C1023" t="str">
            <v>06/30/2021</v>
          </cell>
          <cell r="D1023">
            <v>1800</v>
          </cell>
        </row>
        <row r="1024">
          <cell r="A1024">
            <v>3749</v>
          </cell>
          <cell r="B1024" t="str">
            <v>Commission Junction</v>
          </cell>
          <cell r="C1024" t="str">
            <v>06/14/2021</v>
          </cell>
          <cell r="D1024">
            <v>1000</v>
          </cell>
        </row>
        <row r="1025">
          <cell r="A1025">
            <v>3750</v>
          </cell>
          <cell r="B1025" t="str">
            <v>Rakuten Linkshare</v>
          </cell>
          <cell r="C1025" t="str">
            <v>08/30/2021</v>
          </cell>
          <cell r="D1025">
            <v>15000</v>
          </cell>
        </row>
        <row r="1026">
          <cell r="A1026">
            <v>3753</v>
          </cell>
          <cell r="B1026" t="str">
            <v>Commission Junction</v>
          </cell>
          <cell r="C1026" t="str">
            <v>07/20/2021</v>
          </cell>
          <cell r="D1026">
            <v>3900</v>
          </cell>
        </row>
        <row r="1027">
          <cell r="A1027">
            <v>3754</v>
          </cell>
          <cell r="B1027" t="str">
            <v>Rakuten Linkshare</v>
          </cell>
          <cell r="C1027" t="str">
            <v>06/30/2021</v>
          </cell>
          <cell r="D1027">
            <v>3000</v>
          </cell>
        </row>
        <row r="1028">
          <cell r="A1028">
            <v>3757</v>
          </cell>
          <cell r="B1028" t="str">
            <v>Rakuten Linkshare</v>
          </cell>
          <cell r="C1028" t="str">
            <v>06/14/2021</v>
          </cell>
          <cell r="D1028">
            <v>500</v>
          </cell>
        </row>
        <row r="1029">
          <cell r="A1029">
            <v>3758</v>
          </cell>
          <cell r="B1029" t="str">
            <v>Commission Junction</v>
          </cell>
          <cell r="C1029" t="str">
            <v>07/30/2021</v>
          </cell>
          <cell r="D1029">
            <v>12000</v>
          </cell>
        </row>
        <row r="1030">
          <cell r="A1030">
            <v>3759</v>
          </cell>
          <cell r="B1030" t="str">
            <v>Impact Radius</v>
          </cell>
          <cell r="C1030" t="str">
            <v>06/02/2021</v>
          </cell>
          <cell r="D1030">
            <v>500</v>
          </cell>
        </row>
        <row r="1031">
          <cell r="A1031">
            <v>3760</v>
          </cell>
          <cell r="B1031" t="str">
            <v>Rakuten Linkshare</v>
          </cell>
          <cell r="C1031" t="str">
            <v>07/02/2021</v>
          </cell>
          <cell r="D1031">
            <v>2000</v>
          </cell>
        </row>
        <row r="1032">
          <cell r="A1032">
            <v>3761</v>
          </cell>
          <cell r="B1032" t="str">
            <v>Commission Junction</v>
          </cell>
          <cell r="C1032" t="str">
            <v>09/30/2021</v>
          </cell>
          <cell r="D1032">
            <v>3500</v>
          </cell>
        </row>
        <row r="1033">
          <cell r="A1033">
            <v>3762</v>
          </cell>
          <cell r="B1033" t="str">
            <v>Rakuten Linkshare</v>
          </cell>
          <cell r="C1033" t="str">
            <v>06/14/2021</v>
          </cell>
          <cell r="D1033">
            <v>1000</v>
          </cell>
        </row>
        <row r="1034">
          <cell r="A1034">
            <v>3763</v>
          </cell>
          <cell r="B1034" t="str">
            <v>Rakuten Linkshare</v>
          </cell>
          <cell r="C1034" t="str">
            <v>06/17/2021</v>
          </cell>
          <cell r="D1034">
            <v>10000</v>
          </cell>
        </row>
        <row r="1035">
          <cell r="A1035">
            <v>3764</v>
          </cell>
          <cell r="B1035" t="str">
            <v>Impact Radius</v>
          </cell>
          <cell r="C1035" t="str">
            <v>07/17/2021</v>
          </cell>
          <cell r="D1035">
            <v>570</v>
          </cell>
        </row>
        <row r="1036">
          <cell r="A1036">
            <v>3765</v>
          </cell>
          <cell r="B1036" t="str">
            <v>Rakuten Linkshare</v>
          </cell>
          <cell r="C1036" t="str">
            <v>06/30/2021</v>
          </cell>
          <cell r="D1036">
            <v>2300</v>
          </cell>
        </row>
        <row r="1037">
          <cell r="A1037">
            <v>3766</v>
          </cell>
          <cell r="B1037" t="str">
            <v>Impact Radius</v>
          </cell>
          <cell r="C1037" t="str">
            <v>06/30/2021</v>
          </cell>
          <cell r="D1037">
            <v>50000</v>
          </cell>
        </row>
        <row r="1038">
          <cell r="A1038">
            <v>3771</v>
          </cell>
          <cell r="B1038" t="str">
            <v>Commission Junction</v>
          </cell>
          <cell r="C1038" t="str">
            <v>06/30/2021</v>
          </cell>
          <cell r="D1038">
            <v>2000</v>
          </cell>
        </row>
        <row r="1039">
          <cell r="A1039">
            <v>3772</v>
          </cell>
          <cell r="B1039" t="str">
            <v>Impact Radius</v>
          </cell>
          <cell r="C1039" t="str">
            <v>07/20/2021</v>
          </cell>
          <cell r="D1039">
            <v>10000</v>
          </cell>
        </row>
        <row r="1040">
          <cell r="A1040">
            <v>3773</v>
          </cell>
          <cell r="B1040" t="str">
            <v>Commission Junction</v>
          </cell>
          <cell r="C1040" t="str">
            <v>06/30/2021</v>
          </cell>
          <cell r="D1040">
            <v>4500</v>
          </cell>
        </row>
        <row r="1041">
          <cell r="A1041">
            <v>3774</v>
          </cell>
          <cell r="B1041" t="str">
            <v>PepperJam</v>
          </cell>
          <cell r="C1041" t="str">
            <v>06/30/2021</v>
          </cell>
          <cell r="D1041">
            <v>10000</v>
          </cell>
        </row>
        <row r="1042">
          <cell r="A1042">
            <v>3776</v>
          </cell>
          <cell r="B1042" t="str">
            <v>Rakuten Linkshare</v>
          </cell>
          <cell r="C1042" t="str">
            <v>07/30/2021</v>
          </cell>
          <cell r="D1042">
            <v>5000</v>
          </cell>
        </row>
        <row r="1043">
          <cell r="A1043">
            <v>3777</v>
          </cell>
          <cell r="B1043" t="str">
            <v>Impact Radius</v>
          </cell>
          <cell r="C1043" t="str">
            <v>06/16/2021</v>
          </cell>
          <cell r="D1043">
            <v>3000</v>
          </cell>
        </row>
        <row r="1044">
          <cell r="A1044">
            <v>3780</v>
          </cell>
          <cell r="B1044" t="str">
            <v>Commission Junction</v>
          </cell>
          <cell r="C1044" t="str">
            <v>07/24/2021</v>
          </cell>
          <cell r="D1044">
            <v>1000</v>
          </cell>
        </row>
        <row r="1045">
          <cell r="A1045">
            <v>3784</v>
          </cell>
          <cell r="B1045" t="str">
            <v>Commission Junction</v>
          </cell>
          <cell r="C1045" t="str">
            <v>07/31/2021</v>
          </cell>
          <cell r="D1045">
            <v>5000</v>
          </cell>
        </row>
        <row r="1046">
          <cell r="A1046">
            <v>3785</v>
          </cell>
          <cell r="B1046" t="str">
            <v>Rakuten Linkshare</v>
          </cell>
          <cell r="C1046" t="str">
            <v>07/30/2021</v>
          </cell>
          <cell r="D1046">
            <v>1000</v>
          </cell>
        </row>
        <row r="1047">
          <cell r="A1047">
            <v>3788</v>
          </cell>
          <cell r="B1047" t="str">
            <v>ShareASale.com</v>
          </cell>
          <cell r="C1047" t="str">
            <v>09/10/2021</v>
          </cell>
          <cell r="D1047">
            <v>14000</v>
          </cell>
        </row>
        <row r="1048">
          <cell r="A1048">
            <v>3789</v>
          </cell>
          <cell r="B1048" t="str">
            <v>Commission Junction</v>
          </cell>
          <cell r="C1048" t="str">
            <v>07/31/2021</v>
          </cell>
          <cell r="D1048">
            <v>6000</v>
          </cell>
        </row>
        <row r="1049">
          <cell r="A1049">
            <v>3790</v>
          </cell>
          <cell r="B1049" t="str">
            <v>Rakuten Linkshare</v>
          </cell>
          <cell r="C1049" t="str">
            <v>07/30/2021</v>
          </cell>
          <cell r="D1049">
            <v>3000</v>
          </cell>
        </row>
        <row r="1050">
          <cell r="A1050">
            <v>3794</v>
          </cell>
          <cell r="B1050" t="str">
            <v>Commission Junction</v>
          </cell>
          <cell r="C1050" t="str">
            <v>07/24/2021</v>
          </cell>
          <cell r="D1050">
            <v>3400</v>
          </cell>
        </row>
        <row r="1051">
          <cell r="A1051">
            <v>3798</v>
          </cell>
          <cell r="B1051" t="str">
            <v>Impact Radius</v>
          </cell>
          <cell r="C1051" t="str">
            <v>07/20/2021</v>
          </cell>
          <cell r="D1051">
            <v>5000</v>
          </cell>
        </row>
        <row r="1052">
          <cell r="A1052">
            <v>3799</v>
          </cell>
          <cell r="B1052" t="str">
            <v>Rakuten Linkshare</v>
          </cell>
          <cell r="C1052" t="str">
            <v>07/30/2021</v>
          </cell>
          <cell r="D1052">
            <v>5500</v>
          </cell>
        </row>
        <row r="1053">
          <cell r="A1053">
            <v>3800</v>
          </cell>
          <cell r="B1053" t="str">
            <v>Rakuten Linkshare</v>
          </cell>
          <cell r="C1053" t="str">
            <v>07/30/2021</v>
          </cell>
          <cell r="D1053">
            <v>5500</v>
          </cell>
        </row>
        <row r="1054">
          <cell r="A1054">
            <v>3802</v>
          </cell>
          <cell r="B1054" t="str">
            <v>Rakuten Linkshare</v>
          </cell>
          <cell r="C1054" t="str">
            <v>07/09/2021</v>
          </cell>
          <cell r="D1054">
            <v>1000</v>
          </cell>
        </row>
        <row r="1055">
          <cell r="A1055">
            <v>3803</v>
          </cell>
          <cell r="B1055" t="str">
            <v>ebay Enterprise</v>
          </cell>
          <cell r="C1055" t="str">
            <v>07/20/2021</v>
          </cell>
          <cell r="D1055">
            <v>15000</v>
          </cell>
        </row>
        <row r="1056">
          <cell r="A1056">
            <v>3804</v>
          </cell>
          <cell r="B1056" t="str">
            <v>Commission Junction</v>
          </cell>
          <cell r="C1056" t="str">
            <v>10/30/2021</v>
          </cell>
          <cell r="D1056">
            <v>6000</v>
          </cell>
        </row>
        <row r="1057">
          <cell r="A1057">
            <v>3806</v>
          </cell>
          <cell r="B1057" t="str">
            <v>Commission Junction</v>
          </cell>
          <cell r="C1057" t="str">
            <v>07/14/2021</v>
          </cell>
          <cell r="D1057">
            <v>3000</v>
          </cell>
        </row>
        <row r="1058">
          <cell r="A1058">
            <v>3808</v>
          </cell>
          <cell r="B1058" t="str">
            <v>Rakuten Linkshare</v>
          </cell>
          <cell r="C1058" t="str">
            <v>07/24/2021</v>
          </cell>
          <cell r="D1058">
            <v>2000</v>
          </cell>
        </row>
        <row r="1059">
          <cell r="A1059">
            <v>3809</v>
          </cell>
          <cell r="B1059" t="str">
            <v>ShareASale.com</v>
          </cell>
          <cell r="C1059" t="str">
            <v>08/01/2021</v>
          </cell>
          <cell r="D1059">
            <v>2000</v>
          </cell>
        </row>
        <row r="1060">
          <cell r="A1060">
            <v>3810</v>
          </cell>
          <cell r="B1060" t="str">
            <v>Commission Junction</v>
          </cell>
          <cell r="C1060" t="str">
            <v>07/30/2021</v>
          </cell>
          <cell r="D1060">
            <v>2000</v>
          </cell>
        </row>
        <row r="1061">
          <cell r="A1061">
            <v>3812</v>
          </cell>
          <cell r="B1061" t="str">
            <v>Impact Radius</v>
          </cell>
          <cell r="C1061" t="str">
            <v>10/30/2021</v>
          </cell>
          <cell r="D1061">
            <v>3000</v>
          </cell>
        </row>
        <row r="1062">
          <cell r="A1062">
            <v>3813</v>
          </cell>
          <cell r="B1062" t="str">
            <v>Impact Radius</v>
          </cell>
          <cell r="C1062" t="str">
            <v>10/30/2021</v>
          </cell>
          <cell r="D1062">
            <v>5000</v>
          </cell>
        </row>
        <row r="1063">
          <cell r="A1063">
            <v>3815</v>
          </cell>
          <cell r="B1063" t="str">
            <v>Rakuten Linkshare</v>
          </cell>
          <cell r="C1063" t="str">
            <v>10/30/2021</v>
          </cell>
          <cell r="D1063">
            <v>15000</v>
          </cell>
        </row>
        <row r="1064">
          <cell r="A1064">
            <v>3816</v>
          </cell>
          <cell r="B1064" t="str">
            <v>Partnerize</v>
          </cell>
          <cell r="C1064" t="str">
            <v>07/22/2021</v>
          </cell>
          <cell r="D1064">
            <v>3200</v>
          </cell>
        </row>
        <row r="1065">
          <cell r="A1065">
            <v>3817</v>
          </cell>
          <cell r="B1065" t="str">
            <v>PepperJam</v>
          </cell>
          <cell r="C1065" t="str">
            <v>08/30/2021</v>
          </cell>
          <cell r="D1065">
            <v>1000</v>
          </cell>
        </row>
        <row r="1066">
          <cell r="A1066">
            <v>3818</v>
          </cell>
          <cell r="B1066" t="str">
            <v>PepperJam</v>
          </cell>
          <cell r="C1066" t="str">
            <v>07/24/2021</v>
          </cell>
          <cell r="D1066">
            <v>1000</v>
          </cell>
        </row>
        <row r="1067">
          <cell r="A1067">
            <v>3819</v>
          </cell>
          <cell r="B1067" t="str">
            <v>Partnerize</v>
          </cell>
          <cell r="C1067" t="str">
            <v>07/24/2021</v>
          </cell>
          <cell r="D1067">
            <v>3200</v>
          </cell>
        </row>
        <row r="1068">
          <cell r="A1068">
            <v>3820</v>
          </cell>
          <cell r="B1068" t="str">
            <v>Rakuten Linkshare</v>
          </cell>
          <cell r="C1068" t="str">
            <v>07/16/2021</v>
          </cell>
          <cell r="D1068">
            <v>3900</v>
          </cell>
        </row>
        <row r="1069">
          <cell r="A1069">
            <v>3822</v>
          </cell>
          <cell r="B1069" t="str">
            <v>Rakuten Linkshare</v>
          </cell>
          <cell r="C1069" t="str">
            <v>08/04/2021</v>
          </cell>
          <cell r="D1069">
            <v>5000</v>
          </cell>
        </row>
        <row r="1070">
          <cell r="A1070">
            <v>3823</v>
          </cell>
          <cell r="B1070" t="str">
            <v>Impact Radius</v>
          </cell>
          <cell r="C1070" t="str">
            <v>08/30/2021</v>
          </cell>
          <cell r="D1070">
            <v>23000</v>
          </cell>
        </row>
        <row r="1071">
          <cell r="A1071">
            <v>3824</v>
          </cell>
          <cell r="B1071" t="str">
            <v>Commission Junction</v>
          </cell>
          <cell r="C1071" t="str">
            <v>07/24/2021</v>
          </cell>
          <cell r="D1071">
            <v>2800</v>
          </cell>
        </row>
        <row r="1072">
          <cell r="A1072">
            <v>3827</v>
          </cell>
          <cell r="B1072" t="str">
            <v>Commission Junction</v>
          </cell>
          <cell r="C1072" t="str">
            <v>10/30/2021</v>
          </cell>
          <cell r="D1072">
            <v>35000</v>
          </cell>
        </row>
        <row r="1073">
          <cell r="A1073">
            <v>3828</v>
          </cell>
          <cell r="B1073" t="str">
            <v>Impact Radius</v>
          </cell>
          <cell r="C1073" t="str">
            <v>10/30/2021</v>
          </cell>
          <cell r="D1073">
            <v>5000</v>
          </cell>
        </row>
        <row r="1074">
          <cell r="A1074" t="str">
            <v>1578(a)</v>
          </cell>
          <cell r="B1074" t="str">
            <v>Priceline.com LLC</v>
          </cell>
          <cell r="C1074" t="str">
            <v>01/25/2019</v>
          </cell>
          <cell r="D1074">
            <v>46500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nel Design"/>
      <sheetName val="19Q3 Variance"/>
      <sheetName val="2019-09 Variance"/>
      <sheetName val="Vendors Accrual Sep-19"/>
      <sheetName val="Official Plan Detail"/>
      <sheetName val="Actual P&amp;L Expanded"/>
      <sheetName val="Actual P&amp;L Condensed"/>
      <sheetName val="Actual Disbursements"/>
      <sheetName val="Vendors Cash Sep-19"/>
      <sheetName val="Actual Cash Flow"/>
      <sheetName val="Actual Balance Sheet "/>
      <sheetName val="Official Plan Summary"/>
      <sheetName val="Official Plan Cash Flow"/>
      <sheetName val="IS Mapping"/>
      <sheetName val="2019-08 Variance"/>
      <sheetName val="2019-07 Variance"/>
      <sheetName val="Summary"/>
      <sheetName val="Annual Summary"/>
      <sheetName val="Monthly Rolling Forecast"/>
      <sheetName val="CashFlowForecast"/>
      <sheetName val="Detail"/>
      <sheetName val="Revenue v6"/>
      <sheetName val="CC_Cust.Support"/>
      <sheetName val="CC_Sales"/>
      <sheetName val="CC_Product"/>
      <sheetName val="CC_Marketing"/>
      <sheetName val="CC_Engineering"/>
      <sheetName val="CC_G&amp;A"/>
      <sheetName val="Headcount_FTE"/>
      <sheetName val="Prepaid"/>
      <sheetName val="Loan_Amort"/>
      <sheetName val="Conv_Notes"/>
      <sheetName val="Charts"/>
      <sheetName val="Input_IS"/>
      <sheetName val="Input_BS"/>
      <sheetName val="Other_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1">
          <cell r="C21">
            <v>0.25700000000000001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ised LE Hdct"/>
      <sheetName val="Chk 081513"/>
      <sheetName val="Chk LE"/>
      <sheetName val="081513"/>
    </sheetNames>
    <sheetDataSet>
      <sheetData sheetId="0"/>
      <sheetData sheetId="1"/>
      <sheetData sheetId="2">
        <row r="1">
          <cell r="A1" t="str">
            <v>Name</v>
          </cell>
          <cell r="B1" t="str">
            <v>Dept #</v>
          </cell>
        </row>
        <row r="2">
          <cell r="A2">
            <v>0</v>
          </cell>
          <cell r="B2">
            <v>0</v>
          </cell>
        </row>
        <row r="3">
          <cell r="A3" t="str">
            <v>-</v>
          </cell>
          <cell r="B3" t="str">
            <v>2040</v>
          </cell>
        </row>
        <row r="4">
          <cell r="A4" t="str">
            <v>-</v>
          </cell>
          <cell r="B4" t="str">
            <v>2040</v>
          </cell>
        </row>
        <row r="5">
          <cell r="A5" t="str">
            <v>Cynthia Matull</v>
          </cell>
          <cell r="B5" t="str">
            <v>2040</v>
          </cell>
        </row>
        <row r="6">
          <cell r="A6" t="str">
            <v>Serena Chase</v>
          </cell>
          <cell r="B6" t="str">
            <v>2040</v>
          </cell>
        </row>
        <row r="7">
          <cell r="A7" t="str">
            <v>Kristen Pennington</v>
          </cell>
          <cell r="B7" t="str">
            <v>2100</v>
          </cell>
        </row>
        <row r="8">
          <cell r="A8" t="str">
            <v>Michael Arendt</v>
          </cell>
          <cell r="B8" t="str">
            <v>2100</v>
          </cell>
        </row>
        <row r="9">
          <cell r="A9" t="str">
            <v>Athanasios Flevotomos</v>
          </cell>
          <cell r="B9" t="str">
            <v>2100</v>
          </cell>
        </row>
        <row r="10">
          <cell r="A10" t="str">
            <v>Kristopher Koistinen</v>
          </cell>
          <cell r="B10" t="str">
            <v>2100</v>
          </cell>
        </row>
        <row r="11">
          <cell r="A11" t="str">
            <v>Savilla Tuck</v>
          </cell>
          <cell r="B11" t="str">
            <v>2100</v>
          </cell>
        </row>
        <row r="12">
          <cell r="A12" t="str">
            <v>Edward Mock</v>
          </cell>
          <cell r="B12" t="str">
            <v>2100</v>
          </cell>
        </row>
        <row r="13">
          <cell r="A13" t="str">
            <v>Benjamin Beckham</v>
          </cell>
          <cell r="B13" t="str">
            <v>2100</v>
          </cell>
        </row>
        <row r="14">
          <cell r="A14" t="str">
            <v>Tara Block</v>
          </cell>
          <cell r="B14" t="str">
            <v>2110</v>
          </cell>
        </row>
        <row r="15">
          <cell r="A15" t="str">
            <v>Cierra Sample</v>
          </cell>
          <cell r="B15" t="str">
            <v>2110</v>
          </cell>
        </row>
        <row r="16">
          <cell r="A16" t="str">
            <v>Nicole Conzatti</v>
          </cell>
          <cell r="B16">
            <v>2110</v>
          </cell>
        </row>
        <row r="17">
          <cell r="A17" t="str">
            <v>Kristen Jenkins</v>
          </cell>
          <cell r="B17" t="str">
            <v>2110</v>
          </cell>
        </row>
        <row r="18">
          <cell r="A18" t="str">
            <v>-</v>
          </cell>
          <cell r="B18" t="str">
            <v>2110</v>
          </cell>
        </row>
        <row r="19">
          <cell r="A19" t="str">
            <v>Karmen Ritchie</v>
          </cell>
          <cell r="B19" t="str">
            <v>2110</v>
          </cell>
        </row>
        <row r="20">
          <cell r="A20" t="str">
            <v>Kristie Williams</v>
          </cell>
          <cell r="B20">
            <v>2110</v>
          </cell>
        </row>
        <row r="21">
          <cell r="A21" t="str">
            <v>Vladimir Paul-Blanc</v>
          </cell>
          <cell r="B21" t="str">
            <v>2110</v>
          </cell>
        </row>
        <row r="22">
          <cell r="A22" t="str">
            <v>Maria Medina</v>
          </cell>
          <cell r="B22" t="str">
            <v>2110</v>
          </cell>
        </row>
        <row r="23">
          <cell r="A23" t="str">
            <v>Kristen Malkovich</v>
          </cell>
          <cell r="B23">
            <v>2110</v>
          </cell>
        </row>
        <row r="24">
          <cell r="A24" t="str">
            <v>Lacinda Bussell</v>
          </cell>
          <cell r="B24" t="str">
            <v>2120</v>
          </cell>
        </row>
        <row r="25">
          <cell r="A25" t="str">
            <v>Wendy Gustin</v>
          </cell>
          <cell r="B25" t="str">
            <v>2120</v>
          </cell>
        </row>
        <row r="26">
          <cell r="A26" t="str">
            <v>Linda Knapp</v>
          </cell>
          <cell r="B26" t="str">
            <v>2120</v>
          </cell>
        </row>
        <row r="27">
          <cell r="A27" t="str">
            <v>Elena Peden</v>
          </cell>
          <cell r="B27" t="str">
            <v>2120</v>
          </cell>
        </row>
        <row r="28">
          <cell r="A28" t="str">
            <v>Jacalyn Rosson (Caldaronello)</v>
          </cell>
          <cell r="B28">
            <v>2120</v>
          </cell>
        </row>
        <row r="29">
          <cell r="A29" t="str">
            <v>Joseph Ushinski</v>
          </cell>
          <cell r="B29" t="str">
            <v>2120</v>
          </cell>
        </row>
        <row r="30">
          <cell r="A30" t="str">
            <v>Jenny Adamou</v>
          </cell>
          <cell r="B30" t="str">
            <v>2120</v>
          </cell>
        </row>
        <row r="31">
          <cell r="A31" t="str">
            <v>Danielle Cobo</v>
          </cell>
          <cell r="B31">
            <v>2120</v>
          </cell>
        </row>
        <row r="32">
          <cell r="A32" t="str">
            <v>Brian Easler</v>
          </cell>
          <cell r="B32" t="str">
            <v>2120</v>
          </cell>
        </row>
        <row r="33">
          <cell r="A33" t="str">
            <v>David Nimz</v>
          </cell>
          <cell r="B33" t="str">
            <v>2120</v>
          </cell>
        </row>
        <row r="34">
          <cell r="A34" t="str">
            <v>Sammy Shaheen (Tantawy)</v>
          </cell>
          <cell r="B34">
            <v>2120</v>
          </cell>
        </row>
        <row r="35">
          <cell r="A35" t="str">
            <v>Shawn Carter</v>
          </cell>
          <cell r="B35">
            <v>2120</v>
          </cell>
        </row>
        <row r="36">
          <cell r="A36" t="str">
            <v>Mary Carson</v>
          </cell>
          <cell r="B36">
            <v>2120</v>
          </cell>
        </row>
        <row r="37">
          <cell r="A37" t="str">
            <v>Dawn Overman</v>
          </cell>
          <cell r="B37">
            <v>2120</v>
          </cell>
        </row>
        <row r="38">
          <cell r="A38" t="str">
            <v>Catherine Parker</v>
          </cell>
          <cell r="B38">
            <v>2120</v>
          </cell>
        </row>
        <row r="39">
          <cell r="A39" t="str">
            <v>Nicholas Magruder</v>
          </cell>
          <cell r="B39" t="str">
            <v>2120</v>
          </cell>
        </row>
        <row r="40">
          <cell r="A40" t="str">
            <v>Chris Oertel</v>
          </cell>
          <cell r="B40">
            <v>2120</v>
          </cell>
        </row>
        <row r="41">
          <cell r="A41" t="str">
            <v>Timothy Barrett</v>
          </cell>
          <cell r="B41" t="str">
            <v>2130</v>
          </cell>
        </row>
        <row r="42">
          <cell r="A42" t="str">
            <v>Ashley Jensen</v>
          </cell>
          <cell r="B42" t="str">
            <v>2130</v>
          </cell>
        </row>
        <row r="43">
          <cell r="A43" t="str">
            <v>Maria Mindel</v>
          </cell>
          <cell r="B43" t="str">
            <v>2130</v>
          </cell>
        </row>
        <row r="44">
          <cell r="A44" t="str">
            <v>Meghann Moreno</v>
          </cell>
          <cell r="B44" t="str">
            <v>2130</v>
          </cell>
        </row>
        <row r="45">
          <cell r="A45" t="str">
            <v>-</v>
          </cell>
          <cell r="B45" t="str">
            <v>2130</v>
          </cell>
        </row>
        <row r="46">
          <cell r="A46" t="str">
            <v>-</v>
          </cell>
          <cell r="B46" t="str">
            <v>2130</v>
          </cell>
        </row>
        <row r="47">
          <cell r="A47" t="str">
            <v>William Tiller</v>
          </cell>
          <cell r="B47" t="str">
            <v>2130</v>
          </cell>
        </row>
        <row r="48">
          <cell r="A48" t="str">
            <v>William Armstrong</v>
          </cell>
          <cell r="B48" t="str">
            <v>2130</v>
          </cell>
        </row>
        <row r="49">
          <cell r="A49" t="str">
            <v>Adrian Bishop</v>
          </cell>
          <cell r="B49" t="str">
            <v>2130</v>
          </cell>
        </row>
        <row r="50">
          <cell r="A50" t="str">
            <v>Taylor Gallaher</v>
          </cell>
          <cell r="B50" t="str">
            <v>2130</v>
          </cell>
        </row>
        <row r="51">
          <cell r="A51" t="str">
            <v>Meredith Griffin</v>
          </cell>
          <cell r="B51" t="str">
            <v>2130</v>
          </cell>
        </row>
        <row r="52">
          <cell r="A52" t="str">
            <v>Sebastien Lebeau</v>
          </cell>
          <cell r="B52" t="str">
            <v>2130</v>
          </cell>
        </row>
        <row r="53">
          <cell r="A53" t="str">
            <v>-</v>
          </cell>
          <cell r="B53" t="str">
            <v>2130</v>
          </cell>
        </row>
        <row r="54">
          <cell r="A54" t="str">
            <v>-</v>
          </cell>
          <cell r="B54" t="str">
            <v>2130</v>
          </cell>
        </row>
        <row r="55">
          <cell r="A55" t="str">
            <v>Caroline Oess</v>
          </cell>
          <cell r="B55">
            <v>2130</v>
          </cell>
        </row>
        <row r="56">
          <cell r="A56" t="str">
            <v>Anne Marie Louis XVI</v>
          </cell>
          <cell r="B56">
            <v>2130</v>
          </cell>
        </row>
        <row r="57">
          <cell r="A57" t="str">
            <v>Peter Cousins</v>
          </cell>
          <cell r="B57" t="str">
            <v>2130</v>
          </cell>
        </row>
        <row r="58">
          <cell r="A58" t="str">
            <v>Beth Goetz</v>
          </cell>
          <cell r="B58">
            <v>2130</v>
          </cell>
        </row>
        <row r="59">
          <cell r="A59" t="str">
            <v>-</v>
          </cell>
          <cell r="B59">
            <v>2130</v>
          </cell>
        </row>
        <row r="60">
          <cell r="A60" t="str">
            <v>Susan Rogers</v>
          </cell>
          <cell r="B60" t="str">
            <v>2130</v>
          </cell>
        </row>
        <row r="61">
          <cell r="A61" t="str">
            <v>Edward Alton</v>
          </cell>
          <cell r="B61" t="str">
            <v>2140</v>
          </cell>
        </row>
        <row r="62">
          <cell r="A62" t="str">
            <v>John Barnes</v>
          </cell>
          <cell r="B62" t="str">
            <v>2140</v>
          </cell>
        </row>
        <row r="63">
          <cell r="A63" t="str">
            <v>Jeffrey Bethune</v>
          </cell>
          <cell r="B63" t="str">
            <v>2140</v>
          </cell>
        </row>
        <row r="64">
          <cell r="A64" t="str">
            <v>Bradley Brelage</v>
          </cell>
          <cell r="B64" t="str">
            <v>2140</v>
          </cell>
        </row>
        <row r="65">
          <cell r="A65" t="str">
            <v>-</v>
          </cell>
          <cell r="B65" t="str">
            <v>2140</v>
          </cell>
        </row>
        <row r="66">
          <cell r="A66" t="str">
            <v>Luis Figueroa III</v>
          </cell>
          <cell r="B66" t="str">
            <v>2140</v>
          </cell>
        </row>
        <row r="67">
          <cell r="A67" t="str">
            <v>Marc Frankel</v>
          </cell>
          <cell r="B67" t="str">
            <v>2140</v>
          </cell>
        </row>
        <row r="68">
          <cell r="A68" t="str">
            <v>Thomas Giarratano</v>
          </cell>
          <cell r="B68" t="str">
            <v>2140</v>
          </cell>
        </row>
        <row r="69">
          <cell r="A69" t="str">
            <v>Richard Gill</v>
          </cell>
          <cell r="B69" t="str">
            <v>2140</v>
          </cell>
        </row>
        <row r="70">
          <cell r="A70" t="str">
            <v>David Khodayar</v>
          </cell>
          <cell r="B70" t="str">
            <v>2140</v>
          </cell>
        </row>
        <row r="71">
          <cell r="A71" t="str">
            <v>Marcellino Manilla</v>
          </cell>
          <cell r="B71" t="str">
            <v>2140</v>
          </cell>
        </row>
        <row r="72">
          <cell r="A72" t="str">
            <v>Virna Martinez</v>
          </cell>
          <cell r="B72" t="str">
            <v>2140</v>
          </cell>
        </row>
        <row r="73">
          <cell r="A73" t="str">
            <v>Jaime Meltzer</v>
          </cell>
          <cell r="B73" t="str">
            <v>2140</v>
          </cell>
        </row>
        <row r="74">
          <cell r="A74" t="str">
            <v>Michael Miles</v>
          </cell>
          <cell r="B74" t="str">
            <v>2140</v>
          </cell>
        </row>
        <row r="75">
          <cell r="A75" t="str">
            <v>Manuel Rodrigues III</v>
          </cell>
          <cell r="B75" t="str">
            <v>2140</v>
          </cell>
        </row>
        <row r="76">
          <cell r="A76" t="str">
            <v>Andrew Schlagel</v>
          </cell>
          <cell r="B76" t="str">
            <v>2140</v>
          </cell>
        </row>
        <row r="77">
          <cell r="A77" t="str">
            <v>Robert Shoup</v>
          </cell>
          <cell r="B77" t="str">
            <v>2140</v>
          </cell>
        </row>
        <row r="78">
          <cell r="A78" t="str">
            <v>Mary Ann Stambaugh</v>
          </cell>
          <cell r="B78" t="str">
            <v>2140</v>
          </cell>
        </row>
        <row r="79">
          <cell r="A79" t="str">
            <v>Terry Tesak</v>
          </cell>
          <cell r="B79" t="str">
            <v>2140</v>
          </cell>
        </row>
        <row r="80">
          <cell r="A80" t="str">
            <v>John Paul Vasquez</v>
          </cell>
          <cell r="B80" t="str">
            <v>2140</v>
          </cell>
        </row>
        <row r="81">
          <cell r="A81" t="str">
            <v>James Walker</v>
          </cell>
          <cell r="B81" t="str">
            <v>2140</v>
          </cell>
        </row>
        <row r="82">
          <cell r="A82" t="str">
            <v>Jonathan Williams</v>
          </cell>
          <cell r="B82" t="str">
            <v>2140</v>
          </cell>
        </row>
        <row r="83">
          <cell r="A83" t="str">
            <v>Charles Wright</v>
          </cell>
          <cell r="B83" t="str">
            <v>2140</v>
          </cell>
        </row>
        <row r="84">
          <cell r="A84" t="str">
            <v>Cary Greene</v>
          </cell>
          <cell r="B84">
            <v>2140</v>
          </cell>
        </row>
        <row r="85">
          <cell r="A85" t="str">
            <v>Joseph Russell</v>
          </cell>
          <cell r="B85">
            <v>2140</v>
          </cell>
        </row>
        <row r="86">
          <cell r="A86" t="str">
            <v>Ashley Masin</v>
          </cell>
          <cell r="B86" t="str">
            <v>2140</v>
          </cell>
        </row>
        <row r="87">
          <cell r="A87" t="str">
            <v>Matthew Olson</v>
          </cell>
          <cell r="B87" t="str">
            <v>2140</v>
          </cell>
        </row>
        <row r="88">
          <cell r="A88" t="str">
            <v>Jeffrey Kolster</v>
          </cell>
          <cell r="B88">
            <v>2140</v>
          </cell>
        </row>
        <row r="89">
          <cell r="A89" t="str">
            <v>Clement Burwell</v>
          </cell>
          <cell r="B89" t="str">
            <v>2140</v>
          </cell>
        </row>
        <row r="90">
          <cell r="A90" t="str">
            <v>Brad Goldstein</v>
          </cell>
          <cell r="B90">
            <v>2140</v>
          </cell>
        </row>
        <row r="91">
          <cell r="A91" t="str">
            <v>Michael Goodman</v>
          </cell>
          <cell r="B91" t="str">
            <v>2140</v>
          </cell>
        </row>
        <row r="92">
          <cell r="A92" t="str">
            <v>Paul Quetell</v>
          </cell>
          <cell r="B92" t="str">
            <v>2140</v>
          </cell>
        </row>
        <row r="93">
          <cell r="A93" t="str">
            <v>Nancy Lee Fulchino</v>
          </cell>
          <cell r="B93" t="str">
            <v>2180</v>
          </cell>
        </row>
        <row r="94">
          <cell r="A94" t="str">
            <v>Jacqueline Luby</v>
          </cell>
          <cell r="B94" t="str">
            <v>2180</v>
          </cell>
        </row>
        <row r="95">
          <cell r="A95" t="str">
            <v>Melanie Mullen</v>
          </cell>
          <cell r="B95" t="str">
            <v>2180</v>
          </cell>
        </row>
        <row r="96">
          <cell r="A96" t="str">
            <v>-</v>
          </cell>
          <cell r="B96" t="str">
            <v>2180</v>
          </cell>
        </row>
        <row r="97">
          <cell r="A97" t="str">
            <v>Thomas Reidy</v>
          </cell>
          <cell r="B97" t="str">
            <v>2180</v>
          </cell>
        </row>
        <row r="98">
          <cell r="A98" t="str">
            <v>Megann Henzel</v>
          </cell>
          <cell r="B98" t="str">
            <v>2180</v>
          </cell>
        </row>
        <row r="99">
          <cell r="A99" t="str">
            <v>-</v>
          </cell>
          <cell r="B99" t="str">
            <v>2180</v>
          </cell>
        </row>
        <row r="100">
          <cell r="A100" t="str">
            <v>Marc Rodman</v>
          </cell>
          <cell r="B100" t="str">
            <v>2180</v>
          </cell>
        </row>
        <row r="101">
          <cell r="A101" t="str">
            <v>William Snyder</v>
          </cell>
          <cell r="B101" t="str">
            <v>2180</v>
          </cell>
        </row>
        <row r="102">
          <cell r="A102" t="str">
            <v>Amy Levesque</v>
          </cell>
          <cell r="B102">
            <v>2180</v>
          </cell>
        </row>
        <row r="103">
          <cell r="A103" t="str">
            <v>Matthew Donaldson</v>
          </cell>
          <cell r="B103" t="str">
            <v>2180</v>
          </cell>
        </row>
        <row r="104">
          <cell r="A104" t="str">
            <v>Jason Golden</v>
          </cell>
          <cell r="B104" t="str">
            <v>2180</v>
          </cell>
        </row>
        <row r="105">
          <cell r="A105" t="str">
            <v>Stacy Fleury</v>
          </cell>
          <cell r="B105" t="str">
            <v>2180</v>
          </cell>
        </row>
        <row r="106">
          <cell r="A106" t="str">
            <v>Juanita Trujillo</v>
          </cell>
          <cell r="B106" t="str">
            <v>2200</v>
          </cell>
        </row>
        <row r="107">
          <cell r="A107" t="str">
            <v>Jennifer Alison</v>
          </cell>
          <cell r="B107" t="str">
            <v>2200</v>
          </cell>
        </row>
        <row r="108">
          <cell r="A108" t="str">
            <v>Linda Bristow-Dick</v>
          </cell>
          <cell r="B108" t="str">
            <v>2200</v>
          </cell>
        </row>
        <row r="109">
          <cell r="A109" t="str">
            <v>Lucia Frischerz</v>
          </cell>
          <cell r="B109" t="str">
            <v>2200</v>
          </cell>
        </row>
        <row r="110">
          <cell r="A110" t="str">
            <v>Margaret Lewis</v>
          </cell>
          <cell r="B110" t="str">
            <v>2200</v>
          </cell>
        </row>
        <row r="111">
          <cell r="A111" t="str">
            <v>-</v>
          </cell>
          <cell r="B111" t="str">
            <v>2200</v>
          </cell>
        </row>
        <row r="112">
          <cell r="A112" t="str">
            <v>-</v>
          </cell>
          <cell r="B112" t="str">
            <v>2200</v>
          </cell>
        </row>
        <row r="113">
          <cell r="A113" t="str">
            <v>Ana-Maria Cardenas</v>
          </cell>
          <cell r="B113" t="str">
            <v>2200</v>
          </cell>
        </row>
        <row r="114">
          <cell r="A114" t="str">
            <v>Rhonda Williams</v>
          </cell>
          <cell r="B114" t="str">
            <v>2200</v>
          </cell>
        </row>
        <row r="115">
          <cell r="A115" t="str">
            <v>Heather Nikcevich</v>
          </cell>
          <cell r="B115" t="str">
            <v>2200</v>
          </cell>
        </row>
        <row r="116">
          <cell r="A116" t="str">
            <v>Megan Burbick</v>
          </cell>
          <cell r="B116" t="str">
            <v>2200</v>
          </cell>
        </row>
        <row r="117">
          <cell r="A117" t="str">
            <v>Matthew Irons</v>
          </cell>
          <cell r="B117" t="str">
            <v>2200</v>
          </cell>
        </row>
        <row r="118">
          <cell r="A118" t="str">
            <v>Fahima Mohammad</v>
          </cell>
          <cell r="B118" t="str">
            <v>2200</v>
          </cell>
        </row>
        <row r="119">
          <cell r="A119" t="str">
            <v>Julie Hill</v>
          </cell>
          <cell r="B119" t="str">
            <v>2200</v>
          </cell>
        </row>
        <row r="120">
          <cell r="A120" t="str">
            <v>Claudia Alvarado</v>
          </cell>
          <cell r="B120" t="str">
            <v>2200</v>
          </cell>
        </row>
        <row r="121">
          <cell r="A121" t="str">
            <v>Linda Clarke</v>
          </cell>
          <cell r="B121" t="str">
            <v>2200</v>
          </cell>
        </row>
        <row r="122">
          <cell r="A122" t="str">
            <v>Rosa Felix</v>
          </cell>
          <cell r="B122" t="str">
            <v>2200</v>
          </cell>
        </row>
        <row r="123">
          <cell r="A123" t="str">
            <v>Jill Walter</v>
          </cell>
          <cell r="B123" t="str">
            <v>2240</v>
          </cell>
        </row>
        <row r="124">
          <cell r="A124" t="str">
            <v>Jeremy Long</v>
          </cell>
          <cell r="B124" t="str">
            <v>2240</v>
          </cell>
        </row>
        <row r="125">
          <cell r="A125" t="str">
            <v>Christopher Swedhin</v>
          </cell>
          <cell r="B125" t="str">
            <v>2240</v>
          </cell>
        </row>
        <row r="126">
          <cell r="A126" t="str">
            <v>Aubrey Rankin</v>
          </cell>
          <cell r="B126" t="str">
            <v>2600</v>
          </cell>
        </row>
        <row r="127">
          <cell r="A127" t="str">
            <v>Maria Eremina</v>
          </cell>
          <cell r="B127" t="str">
            <v>2620</v>
          </cell>
        </row>
        <row r="128">
          <cell r="A128" t="str">
            <v>Kadry Moukaied</v>
          </cell>
          <cell r="B128" t="str">
            <v>2620</v>
          </cell>
        </row>
        <row r="129">
          <cell r="A129" t="str">
            <v>Katsiaryna Brouka</v>
          </cell>
          <cell r="B129" t="str">
            <v>2620</v>
          </cell>
        </row>
        <row r="130">
          <cell r="A130" t="str">
            <v>Vojin Kos</v>
          </cell>
          <cell r="B130" t="str">
            <v>2620</v>
          </cell>
        </row>
        <row r="131">
          <cell r="A131" t="str">
            <v>Jane Lewis</v>
          </cell>
          <cell r="B131" t="str">
            <v>2620</v>
          </cell>
        </row>
        <row r="132">
          <cell r="A132" t="str">
            <v>-</v>
          </cell>
          <cell r="B132" t="str">
            <v>2620</v>
          </cell>
        </row>
        <row r="133">
          <cell r="A133" t="str">
            <v>Justine Larmenier</v>
          </cell>
          <cell r="B133" t="str">
            <v>2621</v>
          </cell>
        </row>
        <row r="134">
          <cell r="A134" t="str">
            <v>Adria Angeles</v>
          </cell>
          <cell r="B134" t="str">
            <v>2621</v>
          </cell>
        </row>
        <row r="135">
          <cell r="A135" t="str">
            <v>Daniela Behrendt-Strengbier</v>
          </cell>
          <cell r="B135" t="str">
            <v>2621</v>
          </cell>
        </row>
        <row r="136">
          <cell r="A136" t="str">
            <v>Nick Blake</v>
          </cell>
          <cell r="B136" t="str">
            <v>2621</v>
          </cell>
        </row>
        <row r="137">
          <cell r="A137" t="str">
            <v>Frank Nordmann</v>
          </cell>
          <cell r="B137" t="str">
            <v>2621</v>
          </cell>
        </row>
        <row r="138">
          <cell r="A138" t="str">
            <v>Pierre Simoncini</v>
          </cell>
          <cell r="B138" t="str">
            <v>2621</v>
          </cell>
        </row>
        <row r="139">
          <cell r="A139" t="str">
            <v>Tyrone Smyth</v>
          </cell>
          <cell r="B139" t="str">
            <v>2621</v>
          </cell>
        </row>
        <row r="140">
          <cell r="A140" t="str">
            <v>Ricardo Valenzuela</v>
          </cell>
          <cell r="B140" t="str">
            <v>2621</v>
          </cell>
        </row>
        <row r="141">
          <cell r="A141" t="str">
            <v>-</v>
          </cell>
          <cell r="B141" t="str">
            <v>2621</v>
          </cell>
        </row>
        <row r="142">
          <cell r="A142" t="str">
            <v>Eric Beland</v>
          </cell>
          <cell r="B142" t="str">
            <v>2621</v>
          </cell>
        </row>
        <row r="143">
          <cell r="A143" t="str">
            <v>Dhanbai Valji</v>
          </cell>
          <cell r="B143" t="str">
            <v>2621</v>
          </cell>
        </row>
        <row r="144">
          <cell r="A144" t="str">
            <v>Chun-Yiu Lau</v>
          </cell>
          <cell r="B144" t="str">
            <v>2630</v>
          </cell>
        </row>
        <row r="145">
          <cell r="A145" t="str">
            <v>Patricia Leung</v>
          </cell>
          <cell r="B145" t="str">
            <v>2630</v>
          </cell>
        </row>
        <row r="146">
          <cell r="A146" t="str">
            <v>Wai Ping Ng</v>
          </cell>
          <cell r="B146" t="str">
            <v>2630</v>
          </cell>
        </row>
        <row r="147">
          <cell r="A147" t="str">
            <v>Ivy Lim</v>
          </cell>
          <cell r="B147">
            <v>2630</v>
          </cell>
        </row>
        <row r="148">
          <cell r="A148" t="str">
            <v>Michelle Foo</v>
          </cell>
          <cell r="B148" t="str">
            <v>2630</v>
          </cell>
        </row>
        <row r="149">
          <cell r="A149" t="str">
            <v>Chaucer Shen</v>
          </cell>
          <cell r="B149">
            <v>2630</v>
          </cell>
        </row>
        <row r="150">
          <cell r="A150" t="str">
            <v>Sze-Ming Yau</v>
          </cell>
          <cell r="B150" t="str">
            <v>2630</v>
          </cell>
        </row>
        <row r="151">
          <cell r="A151" t="str">
            <v>Gim Cheong Ong</v>
          </cell>
          <cell r="B151" t="str">
            <v>2630</v>
          </cell>
        </row>
        <row r="152">
          <cell r="A152" t="str">
            <v>Piyaareetham Mayson</v>
          </cell>
          <cell r="B152" t="str">
            <v>2630</v>
          </cell>
        </row>
        <row r="153">
          <cell r="A153" t="str">
            <v>-</v>
          </cell>
          <cell r="B153" t="str">
            <v>2630</v>
          </cell>
        </row>
        <row r="154">
          <cell r="A154" t="str">
            <v>-</v>
          </cell>
          <cell r="B154" t="str">
            <v>2630</v>
          </cell>
        </row>
        <row r="155">
          <cell r="A155" t="str">
            <v>Yim Ng</v>
          </cell>
          <cell r="B155" t="str">
            <v>2630</v>
          </cell>
        </row>
        <row r="156">
          <cell r="A156" t="str">
            <v>Yu-Feng Lee</v>
          </cell>
          <cell r="B156">
            <v>2720</v>
          </cell>
        </row>
        <row r="157">
          <cell r="A157" t="str">
            <v>Vivian Wong</v>
          </cell>
          <cell r="B157">
            <v>2630</v>
          </cell>
        </row>
        <row r="158">
          <cell r="A158" t="str">
            <v>Katherine Moon</v>
          </cell>
          <cell r="B158" t="str">
            <v>2630</v>
          </cell>
        </row>
        <row r="159">
          <cell r="A159" t="str">
            <v>Coby Derksen</v>
          </cell>
          <cell r="B159" t="str">
            <v>2630</v>
          </cell>
        </row>
        <row r="160">
          <cell r="A160" t="str">
            <v>Mingo Ku</v>
          </cell>
          <cell r="B160" t="str">
            <v>2630</v>
          </cell>
        </row>
        <row r="161">
          <cell r="A161" t="str">
            <v>Paul McGee</v>
          </cell>
          <cell r="B161" t="str">
            <v>2631</v>
          </cell>
        </row>
        <row r="162">
          <cell r="A162" t="str">
            <v>Simon Luscombe</v>
          </cell>
          <cell r="B162" t="str">
            <v>2631</v>
          </cell>
        </row>
        <row r="163">
          <cell r="A163" t="str">
            <v>Susan Gaddin</v>
          </cell>
          <cell r="B163" t="str">
            <v>2631</v>
          </cell>
        </row>
        <row r="164">
          <cell r="A164" t="str">
            <v>Jamie Powell</v>
          </cell>
          <cell r="B164" t="str">
            <v>2631</v>
          </cell>
        </row>
        <row r="165">
          <cell r="A165" t="str">
            <v>Yukiko Kitayama</v>
          </cell>
          <cell r="B165" t="str">
            <v>2632</v>
          </cell>
        </row>
        <row r="166">
          <cell r="A166" t="str">
            <v>Nobuhito Naito</v>
          </cell>
          <cell r="B166" t="str">
            <v>2632</v>
          </cell>
        </row>
        <row r="167">
          <cell r="A167" t="str">
            <v>-</v>
          </cell>
          <cell r="B167">
            <v>2632</v>
          </cell>
        </row>
        <row r="168">
          <cell r="A168" t="str">
            <v>Kenya Sakamoto</v>
          </cell>
          <cell r="B168" t="str">
            <v>2632</v>
          </cell>
        </row>
        <row r="169">
          <cell r="A169" t="str">
            <v>Hiroko Kawamoto</v>
          </cell>
          <cell r="B169" t="str">
            <v>2632</v>
          </cell>
        </row>
        <row r="170">
          <cell r="A170" t="str">
            <v>Mitsuru Kougo</v>
          </cell>
          <cell r="B170" t="str">
            <v>2632</v>
          </cell>
        </row>
        <row r="171">
          <cell r="A171" t="str">
            <v>Kazuya Yokoyama</v>
          </cell>
          <cell r="B171" t="str">
            <v>2632</v>
          </cell>
        </row>
        <row r="172">
          <cell r="A172" t="str">
            <v>Simon Davies</v>
          </cell>
          <cell r="B172" t="str">
            <v>2640</v>
          </cell>
        </row>
        <row r="173">
          <cell r="A173" t="str">
            <v>Raj Jain</v>
          </cell>
          <cell r="B173" t="str">
            <v>2640</v>
          </cell>
        </row>
        <row r="174">
          <cell r="A174" t="str">
            <v>Kristen Matteson</v>
          </cell>
          <cell r="B174" t="str">
            <v>2700</v>
          </cell>
        </row>
        <row r="175">
          <cell r="A175" t="str">
            <v>Molvina Hollenbach</v>
          </cell>
          <cell r="B175" t="str">
            <v>2700</v>
          </cell>
        </row>
        <row r="176">
          <cell r="A176" t="str">
            <v>Sergio Blumenblat</v>
          </cell>
          <cell r="B176">
            <v>2700</v>
          </cell>
        </row>
        <row r="177">
          <cell r="A177" t="str">
            <v>Eduardo Garcia</v>
          </cell>
          <cell r="B177" t="str">
            <v>2700</v>
          </cell>
        </row>
        <row r="178">
          <cell r="A178" t="str">
            <v>Diba Mehri</v>
          </cell>
          <cell r="B178" t="str">
            <v>2700</v>
          </cell>
        </row>
        <row r="179">
          <cell r="A179" t="str">
            <v>Kimberly Schofield</v>
          </cell>
          <cell r="B179" t="str">
            <v>2700</v>
          </cell>
        </row>
        <row r="180">
          <cell r="A180" t="str">
            <v>Tala York</v>
          </cell>
          <cell r="B180" t="str">
            <v>2700</v>
          </cell>
        </row>
        <row r="181">
          <cell r="A181" t="str">
            <v>Natalie Sanderson</v>
          </cell>
          <cell r="B181" t="str">
            <v>2700</v>
          </cell>
        </row>
        <row r="182">
          <cell r="A182" t="str">
            <v>Elizabeth Conrady</v>
          </cell>
          <cell r="B182" t="str">
            <v>2700</v>
          </cell>
        </row>
        <row r="183">
          <cell r="A183" t="str">
            <v>Leslie Whitehead</v>
          </cell>
          <cell r="B183" t="str">
            <v>2700</v>
          </cell>
        </row>
        <row r="184">
          <cell r="A184" t="str">
            <v>Elizabeth Mazzei</v>
          </cell>
          <cell r="B184" t="str">
            <v>2700</v>
          </cell>
        </row>
        <row r="185">
          <cell r="A185" t="str">
            <v>Joel Judal</v>
          </cell>
          <cell r="B185" t="str">
            <v>2700</v>
          </cell>
        </row>
        <row r="186">
          <cell r="A186" t="str">
            <v>-</v>
          </cell>
          <cell r="B186">
            <v>2700</v>
          </cell>
        </row>
        <row r="187">
          <cell r="A187" t="str">
            <v>Narges Masoudi</v>
          </cell>
          <cell r="B187" t="str">
            <v>2700</v>
          </cell>
        </row>
        <row r="188">
          <cell r="A188" t="str">
            <v>-</v>
          </cell>
          <cell r="B188" t="str">
            <v>2700</v>
          </cell>
        </row>
        <row r="189">
          <cell r="A189" t="str">
            <v>Nicole Hill</v>
          </cell>
          <cell r="B189" t="str">
            <v>2700</v>
          </cell>
        </row>
        <row r="190">
          <cell r="A190" t="str">
            <v>-</v>
          </cell>
          <cell r="B190" t="str">
            <v>2700</v>
          </cell>
        </row>
        <row r="191">
          <cell r="A191" t="str">
            <v>Linh Vorhis</v>
          </cell>
          <cell r="B191" t="str">
            <v>2700</v>
          </cell>
        </row>
        <row r="192">
          <cell r="A192" t="str">
            <v>Gregory Nagy</v>
          </cell>
          <cell r="B192" t="str">
            <v>2700</v>
          </cell>
        </row>
        <row r="193">
          <cell r="A193" t="str">
            <v>Grace Hsu</v>
          </cell>
          <cell r="B193" t="str">
            <v>2700</v>
          </cell>
        </row>
        <row r="194">
          <cell r="A194" t="str">
            <v>Stephen Cheng</v>
          </cell>
          <cell r="B194" t="str">
            <v>2700</v>
          </cell>
        </row>
        <row r="195">
          <cell r="A195" t="str">
            <v>Leandry Estrella</v>
          </cell>
          <cell r="B195" t="str">
            <v>2700</v>
          </cell>
        </row>
        <row r="196">
          <cell r="A196" t="str">
            <v>Hung Yu</v>
          </cell>
          <cell r="B196" t="str">
            <v>2700</v>
          </cell>
        </row>
        <row r="197">
          <cell r="A197" t="str">
            <v>Lay Kee</v>
          </cell>
          <cell r="B197" t="str">
            <v>2700</v>
          </cell>
        </row>
        <row r="198">
          <cell r="A198" t="str">
            <v>Jeffrey Nardoci</v>
          </cell>
          <cell r="B198" t="str">
            <v>2700</v>
          </cell>
        </row>
        <row r="199">
          <cell r="A199" t="str">
            <v>Beata Czekaj</v>
          </cell>
          <cell r="B199" t="str">
            <v>2720</v>
          </cell>
        </row>
        <row r="200">
          <cell r="A200" t="str">
            <v>Alina Schnitzlein</v>
          </cell>
          <cell r="B200" t="str">
            <v>2720</v>
          </cell>
        </row>
        <row r="201">
          <cell r="A201" t="str">
            <v>Gene Burdette</v>
          </cell>
          <cell r="B201" t="str">
            <v>2720</v>
          </cell>
        </row>
        <row r="202">
          <cell r="A202" t="str">
            <v>Sergio Blumenblat</v>
          </cell>
          <cell r="B202" t="str">
            <v>2720</v>
          </cell>
        </row>
        <row r="203">
          <cell r="A203" t="str">
            <v>-</v>
          </cell>
          <cell r="B203">
            <v>2720</v>
          </cell>
        </row>
        <row r="204">
          <cell r="A204" t="str">
            <v>-</v>
          </cell>
          <cell r="B204">
            <v>2720</v>
          </cell>
        </row>
        <row r="205">
          <cell r="A205" t="str">
            <v>Hiromichi Kuriyama</v>
          </cell>
          <cell r="B205" t="str">
            <v>2720</v>
          </cell>
        </row>
        <row r="206">
          <cell r="A206" t="str">
            <v>-</v>
          </cell>
          <cell r="B206">
            <v>2720</v>
          </cell>
        </row>
        <row r="207">
          <cell r="A207" t="str">
            <v>Noelle Tsoi</v>
          </cell>
          <cell r="B207">
            <v>2720</v>
          </cell>
        </row>
        <row r="208">
          <cell r="A208" t="str">
            <v>Miyuki Hosaka</v>
          </cell>
          <cell r="B208">
            <v>2720</v>
          </cell>
        </row>
        <row r="209">
          <cell r="A209" t="str">
            <v>-</v>
          </cell>
          <cell r="B209">
            <v>2720</v>
          </cell>
        </row>
        <row r="210">
          <cell r="A210" t="str">
            <v>Adnan Khatib</v>
          </cell>
          <cell r="B210" t="str">
            <v>2720</v>
          </cell>
        </row>
        <row r="211">
          <cell r="A211" t="str">
            <v>-</v>
          </cell>
          <cell r="B211">
            <v>2720</v>
          </cell>
        </row>
        <row r="212">
          <cell r="A212" t="str">
            <v>-</v>
          </cell>
          <cell r="B212">
            <v>2720</v>
          </cell>
        </row>
        <row r="213">
          <cell r="A213" t="str">
            <v>-</v>
          </cell>
          <cell r="B213">
            <v>2720</v>
          </cell>
        </row>
        <row r="214">
          <cell r="A214" t="str">
            <v>-</v>
          </cell>
          <cell r="B214">
            <v>2720</v>
          </cell>
        </row>
        <row r="215">
          <cell r="A215" t="str">
            <v>-</v>
          </cell>
          <cell r="B215">
            <v>2720</v>
          </cell>
        </row>
        <row r="216">
          <cell r="A216" t="str">
            <v>Dom Sillapanont</v>
          </cell>
          <cell r="B216">
            <v>2720</v>
          </cell>
        </row>
        <row r="217">
          <cell r="A217" t="str">
            <v>Geraldine Tan</v>
          </cell>
          <cell r="B217" t="str">
            <v>2720</v>
          </cell>
        </row>
        <row r="218">
          <cell r="A218" t="str">
            <v>Kenneth Krieg</v>
          </cell>
          <cell r="B218" t="str">
            <v>3100</v>
          </cell>
        </row>
        <row r="219">
          <cell r="A219" t="str">
            <v>Piotr Przybyszewski</v>
          </cell>
          <cell r="B219" t="str">
            <v>3100</v>
          </cell>
        </row>
        <row r="220">
          <cell r="A220" t="str">
            <v>Vikramaditya Bedi</v>
          </cell>
          <cell r="B220" t="str">
            <v>3100</v>
          </cell>
        </row>
        <row r="221">
          <cell r="A221" t="str">
            <v>Jeffrey Wright</v>
          </cell>
          <cell r="B221" t="str">
            <v>3100</v>
          </cell>
        </row>
        <row r="222">
          <cell r="A222" t="str">
            <v>Adrienne Deguzman</v>
          </cell>
          <cell r="B222" t="str">
            <v>3100</v>
          </cell>
        </row>
        <row r="223">
          <cell r="A223" t="str">
            <v>Fred Carrillo</v>
          </cell>
          <cell r="B223" t="str">
            <v>3100</v>
          </cell>
        </row>
        <row r="224">
          <cell r="A224" t="str">
            <v>Ava Hill</v>
          </cell>
          <cell r="B224" t="str">
            <v>3100</v>
          </cell>
        </row>
        <row r="225">
          <cell r="A225" t="str">
            <v>Michael Recknor</v>
          </cell>
          <cell r="B225" t="str">
            <v>3100</v>
          </cell>
        </row>
        <row r="226">
          <cell r="A226" t="str">
            <v>Edward Lao</v>
          </cell>
          <cell r="B226" t="str">
            <v>3100</v>
          </cell>
        </row>
        <row r="227">
          <cell r="A227" t="str">
            <v>Donald Yeh</v>
          </cell>
          <cell r="B227" t="str">
            <v>3100</v>
          </cell>
        </row>
        <row r="228">
          <cell r="A228" t="str">
            <v>Joseph Loeffler</v>
          </cell>
          <cell r="B228" t="str">
            <v>3100</v>
          </cell>
        </row>
        <row r="229">
          <cell r="A229" t="str">
            <v>Eugene Orloff</v>
          </cell>
          <cell r="B229" t="str">
            <v>3100</v>
          </cell>
        </row>
        <row r="230">
          <cell r="A230" t="str">
            <v>Mahalingam Ramkumar</v>
          </cell>
          <cell r="B230" t="str">
            <v>3100</v>
          </cell>
        </row>
        <row r="231">
          <cell r="A231" t="str">
            <v>Amir Fakhri</v>
          </cell>
          <cell r="B231" t="str">
            <v>3100</v>
          </cell>
        </row>
        <row r="232">
          <cell r="A232" t="str">
            <v>Alessandro Avila</v>
          </cell>
          <cell r="B232" t="str">
            <v>3100</v>
          </cell>
        </row>
        <row r="233">
          <cell r="A233" t="str">
            <v>Bani Gadhoke</v>
          </cell>
          <cell r="B233" t="str">
            <v>3100</v>
          </cell>
        </row>
        <row r="234">
          <cell r="A234" t="str">
            <v>Erica Elford</v>
          </cell>
          <cell r="B234" t="str">
            <v>3100</v>
          </cell>
        </row>
        <row r="235">
          <cell r="A235" t="str">
            <v>Lawrence Smith</v>
          </cell>
          <cell r="B235" t="str">
            <v>3100</v>
          </cell>
        </row>
        <row r="236">
          <cell r="A236" t="str">
            <v>George Frangineas</v>
          </cell>
          <cell r="B236" t="str">
            <v>3100</v>
          </cell>
        </row>
        <row r="237">
          <cell r="A237" t="str">
            <v>Vasily Dronov</v>
          </cell>
          <cell r="B237" t="str">
            <v>3100</v>
          </cell>
        </row>
        <row r="238">
          <cell r="A238" t="str">
            <v>Vihar Kapadia</v>
          </cell>
          <cell r="B238" t="str">
            <v>3100</v>
          </cell>
        </row>
        <row r="239">
          <cell r="A239" t="str">
            <v>Leonard Lay</v>
          </cell>
          <cell r="B239" t="str">
            <v>3100</v>
          </cell>
        </row>
        <row r="240">
          <cell r="A240" t="str">
            <v>Jay Miao</v>
          </cell>
          <cell r="B240" t="str">
            <v>3100</v>
          </cell>
        </row>
        <row r="241">
          <cell r="A241" t="str">
            <v>Rey Celestino</v>
          </cell>
          <cell r="B241" t="str">
            <v>3100</v>
          </cell>
        </row>
        <row r="242">
          <cell r="A242" t="str">
            <v>Sayeed Andeshmand</v>
          </cell>
          <cell r="B242" t="str">
            <v>3100</v>
          </cell>
        </row>
        <row r="243">
          <cell r="A243" t="str">
            <v>Danilo Bueno</v>
          </cell>
          <cell r="B243" t="str">
            <v>3100</v>
          </cell>
        </row>
        <row r="244">
          <cell r="A244" t="str">
            <v>Kai Nakamura</v>
          </cell>
          <cell r="B244" t="str">
            <v>3100</v>
          </cell>
        </row>
        <row r="245">
          <cell r="A245" t="str">
            <v>Vishal Temburni</v>
          </cell>
          <cell r="B245" t="str">
            <v>3100</v>
          </cell>
        </row>
        <row r="246">
          <cell r="A246" t="str">
            <v>Brian Adolf</v>
          </cell>
          <cell r="B246" t="str">
            <v>3100</v>
          </cell>
        </row>
        <row r="247">
          <cell r="A247" t="str">
            <v>Alberto Campos</v>
          </cell>
          <cell r="B247" t="str">
            <v>3100</v>
          </cell>
        </row>
        <row r="248">
          <cell r="A248" t="str">
            <v>Amitava Bandyopadhyay</v>
          </cell>
          <cell r="B248" t="str">
            <v>3100</v>
          </cell>
        </row>
        <row r="249">
          <cell r="A249" t="str">
            <v>Marcos Gallego</v>
          </cell>
          <cell r="B249" t="str">
            <v>3100</v>
          </cell>
        </row>
        <row r="250">
          <cell r="A250" t="str">
            <v>Brian La Plume</v>
          </cell>
          <cell r="B250" t="str">
            <v>3100</v>
          </cell>
        </row>
        <row r="251">
          <cell r="A251" t="str">
            <v>Rosa McGinney</v>
          </cell>
          <cell r="B251" t="str">
            <v>3100</v>
          </cell>
        </row>
        <row r="252">
          <cell r="A252" t="str">
            <v>Di Yuan Wang</v>
          </cell>
          <cell r="B252" t="str">
            <v>3100</v>
          </cell>
        </row>
        <row r="253">
          <cell r="A253" t="str">
            <v>David Tang</v>
          </cell>
          <cell r="B253" t="str">
            <v>3100</v>
          </cell>
        </row>
        <row r="254">
          <cell r="A254" t="str">
            <v>Steven Trebotich</v>
          </cell>
          <cell r="B254" t="str">
            <v>3100</v>
          </cell>
        </row>
        <row r="255">
          <cell r="A255" t="str">
            <v>Thomas Yorkey</v>
          </cell>
          <cell r="B255" t="str">
            <v>3100</v>
          </cell>
        </row>
        <row r="256">
          <cell r="A256" t="str">
            <v>Tanar Ulric</v>
          </cell>
          <cell r="B256" t="str">
            <v>3400</v>
          </cell>
        </row>
        <row r="257">
          <cell r="A257" t="str">
            <v>Martin Kenney</v>
          </cell>
          <cell r="B257" t="str">
            <v>3400</v>
          </cell>
        </row>
        <row r="258">
          <cell r="A258" t="str">
            <v>Gregory Wing</v>
          </cell>
          <cell r="B258" t="str">
            <v>3400</v>
          </cell>
        </row>
        <row r="259">
          <cell r="A259" t="str">
            <v>Howard Holman</v>
          </cell>
          <cell r="B259" t="str">
            <v>3400</v>
          </cell>
        </row>
        <row r="260">
          <cell r="A260" t="str">
            <v>Jack Ham</v>
          </cell>
          <cell r="B260" t="str">
            <v>3400</v>
          </cell>
        </row>
        <row r="261">
          <cell r="A261" t="str">
            <v>Craig Bockenstedt</v>
          </cell>
          <cell r="B261" t="str">
            <v>3400</v>
          </cell>
        </row>
        <row r="262">
          <cell r="A262" t="str">
            <v>Richard Fix</v>
          </cell>
          <cell r="B262" t="str">
            <v>3400</v>
          </cell>
        </row>
        <row r="263">
          <cell r="A263" t="str">
            <v>Frederick Bennett</v>
          </cell>
          <cell r="B263" t="str">
            <v>3400</v>
          </cell>
        </row>
        <row r="264">
          <cell r="A264" t="str">
            <v>William Vandenberg</v>
          </cell>
          <cell r="B264" t="str">
            <v>3400</v>
          </cell>
        </row>
        <row r="265">
          <cell r="A265" t="str">
            <v>Richard Malwitz</v>
          </cell>
          <cell r="B265" t="str">
            <v>3400</v>
          </cell>
        </row>
        <row r="266">
          <cell r="A266" t="str">
            <v>Michael Clendenen</v>
          </cell>
          <cell r="B266" t="str">
            <v>3400</v>
          </cell>
        </row>
        <row r="267">
          <cell r="A267" t="str">
            <v>Cliff Cristobal</v>
          </cell>
          <cell r="B267" t="str">
            <v>3400</v>
          </cell>
        </row>
        <row r="268">
          <cell r="A268" t="str">
            <v>Marion Douglas</v>
          </cell>
          <cell r="B268" t="str">
            <v>3400</v>
          </cell>
        </row>
        <row r="269">
          <cell r="A269" t="str">
            <v>Aleisha Haley</v>
          </cell>
          <cell r="B269" t="str">
            <v>3400</v>
          </cell>
        </row>
        <row r="270">
          <cell r="A270" t="str">
            <v>Blake Little</v>
          </cell>
          <cell r="B270" t="str">
            <v>3400</v>
          </cell>
        </row>
        <row r="271">
          <cell r="A271" t="str">
            <v>John Glenn</v>
          </cell>
          <cell r="B271" t="str">
            <v>4000</v>
          </cell>
        </row>
        <row r="272">
          <cell r="A272" t="str">
            <v>Corinne Wahl</v>
          </cell>
          <cell r="B272" t="str">
            <v>4000</v>
          </cell>
        </row>
        <row r="273">
          <cell r="A273" t="str">
            <v>Donna Meyer</v>
          </cell>
          <cell r="B273" t="str">
            <v>4000</v>
          </cell>
        </row>
        <row r="274">
          <cell r="A274" t="str">
            <v>Dennis Kovach</v>
          </cell>
          <cell r="B274" t="str">
            <v>4000</v>
          </cell>
        </row>
        <row r="275">
          <cell r="A275" t="str">
            <v>Scott Pribble</v>
          </cell>
          <cell r="B275" t="str">
            <v>4000</v>
          </cell>
        </row>
        <row r="276">
          <cell r="A276" t="str">
            <v>Tracey Horne</v>
          </cell>
          <cell r="B276" t="str">
            <v>4000</v>
          </cell>
        </row>
        <row r="277">
          <cell r="A277" t="str">
            <v>H D. Ferrari</v>
          </cell>
          <cell r="B277" t="str">
            <v>4000</v>
          </cell>
        </row>
        <row r="278">
          <cell r="A278" t="str">
            <v>Stephen Fanning</v>
          </cell>
          <cell r="B278" t="str">
            <v>4010</v>
          </cell>
        </row>
        <row r="279">
          <cell r="A279" t="str">
            <v>Lois Ritter</v>
          </cell>
          <cell r="B279" t="str">
            <v>4010</v>
          </cell>
        </row>
        <row r="280">
          <cell r="A280" t="str">
            <v>Catherine Roth</v>
          </cell>
          <cell r="B280" t="str">
            <v>4040</v>
          </cell>
        </row>
        <row r="281">
          <cell r="A281" t="str">
            <v>Rebeca Ramirez</v>
          </cell>
          <cell r="B281" t="str">
            <v>4100</v>
          </cell>
        </row>
        <row r="282">
          <cell r="A282" t="str">
            <v>Elza Reynolds</v>
          </cell>
          <cell r="B282" t="str">
            <v>4100</v>
          </cell>
        </row>
        <row r="283">
          <cell r="A283" t="str">
            <v>Ronald Gee</v>
          </cell>
          <cell r="B283" t="str">
            <v>4100</v>
          </cell>
        </row>
        <row r="284">
          <cell r="A284" t="str">
            <v>Christy Valencia</v>
          </cell>
          <cell r="B284" t="str">
            <v>4100</v>
          </cell>
        </row>
        <row r="285">
          <cell r="A285" t="str">
            <v>Lisa Campbell</v>
          </cell>
          <cell r="B285" t="str">
            <v>4100</v>
          </cell>
        </row>
        <row r="286">
          <cell r="A286" t="str">
            <v>Robin Steckhahn</v>
          </cell>
          <cell r="B286" t="str">
            <v>4100</v>
          </cell>
        </row>
        <row r="287">
          <cell r="A287" t="str">
            <v>Pratima Gokhale</v>
          </cell>
          <cell r="B287" t="str">
            <v>4100</v>
          </cell>
        </row>
        <row r="288">
          <cell r="A288" t="str">
            <v>Richard Cranor</v>
          </cell>
          <cell r="B288" t="str">
            <v>4200</v>
          </cell>
        </row>
        <row r="289">
          <cell r="A289" t="str">
            <v>Jaanaki Rajagopalan</v>
          </cell>
          <cell r="B289" t="str">
            <v>4200</v>
          </cell>
        </row>
        <row r="290">
          <cell r="A290" t="str">
            <v>Abdul Moghul</v>
          </cell>
          <cell r="B290" t="str">
            <v>4200</v>
          </cell>
        </row>
        <row r="291">
          <cell r="A291" t="str">
            <v>Jamie Ngo</v>
          </cell>
          <cell r="B291" t="str">
            <v>4200</v>
          </cell>
        </row>
        <row r="292">
          <cell r="A292" t="str">
            <v>Jason Ruchert</v>
          </cell>
          <cell r="B292" t="str">
            <v>4200</v>
          </cell>
        </row>
        <row r="293">
          <cell r="A293" t="str">
            <v>Pinakin Purohit</v>
          </cell>
          <cell r="B293" t="str">
            <v>4200</v>
          </cell>
        </row>
        <row r="294">
          <cell r="A294" t="str">
            <v>James Lay</v>
          </cell>
          <cell r="B294" t="str">
            <v>4200</v>
          </cell>
        </row>
        <row r="295">
          <cell r="A295" t="str">
            <v>David Jacowitz</v>
          </cell>
          <cell r="B295" t="str">
            <v>4200</v>
          </cell>
        </row>
        <row r="296">
          <cell r="A296" t="str">
            <v>Jose Parra</v>
          </cell>
          <cell r="B296" t="str">
            <v>4200</v>
          </cell>
        </row>
        <row r="297">
          <cell r="A297" t="str">
            <v>Jayesh Sathe</v>
          </cell>
          <cell r="B297" t="str">
            <v>4200</v>
          </cell>
        </row>
        <row r="298">
          <cell r="A298" t="str">
            <v>Jiantao Su</v>
          </cell>
          <cell r="B298" t="str">
            <v>4310</v>
          </cell>
        </row>
        <row r="299">
          <cell r="A299" t="str">
            <v>-</v>
          </cell>
          <cell r="B299">
            <v>4320</v>
          </cell>
        </row>
        <row r="300">
          <cell r="A300" t="str">
            <v>Mary Irene Nea Cla Bernal</v>
          </cell>
          <cell r="B300" t="str">
            <v>4320</v>
          </cell>
        </row>
        <row r="301">
          <cell r="A301" t="str">
            <v>Corazon Donan</v>
          </cell>
          <cell r="B301" t="str">
            <v>4320</v>
          </cell>
        </row>
        <row r="302">
          <cell r="A302" t="str">
            <v>Hiroko Hasegawa</v>
          </cell>
          <cell r="B302" t="str">
            <v>4320</v>
          </cell>
        </row>
        <row r="303">
          <cell r="A303" t="str">
            <v>Lynn Nguyen</v>
          </cell>
          <cell r="B303" t="str">
            <v>4320</v>
          </cell>
        </row>
        <row r="304">
          <cell r="A304" t="str">
            <v>Michele La</v>
          </cell>
          <cell r="B304" t="str">
            <v>4320</v>
          </cell>
        </row>
        <row r="305">
          <cell r="A305" t="str">
            <v>Michael Fults</v>
          </cell>
          <cell r="B305" t="str">
            <v>4320</v>
          </cell>
        </row>
        <row r="306">
          <cell r="A306" t="str">
            <v>Hardy Lam</v>
          </cell>
          <cell r="B306">
            <v>4320</v>
          </cell>
        </row>
        <row r="307">
          <cell r="A307" t="str">
            <v>Linda Lesko</v>
          </cell>
          <cell r="B307" t="str">
            <v>4320</v>
          </cell>
        </row>
        <row r="308">
          <cell r="A308" t="str">
            <v>Jon Trees</v>
          </cell>
          <cell r="B308" t="str">
            <v>4320</v>
          </cell>
        </row>
        <row r="309">
          <cell r="A309" t="str">
            <v>Lien Bui</v>
          </cell>
          <cell r="B309" t="str">
            <v>4320</v>
          </cell>
        </row>
        <row r="310">
          <cell r="A310" t="str">
            <v>Gina Jensen</v>
          </cell>
          <cell r="B310" t="str">
            <v>4320</v>
          </cell>
        </row>
        <row r="311">
          <cell r="A311" t="str">
            <v>Stephen Morlin</v>
          </cell>
          <cell r="B311" t="str">
            <v>4320</v>
          </cell>
        </row>
        <row r="312">
          <cell r="A312" t="str">
            <v>Shi-Choung Wang</v>
          </cell>
          <cell r="B312" t="str">
            <v>4320</v>
          </cell>
        </row>
        <row r="313">
          <cell r="A313" t="str">
            <v>Pilarica Lylah Balaoro</v>
          </cell>
          <cell r="B313" t="str">
            <v>4320</v>
          </cell>
        </row>
        <row r="314">
          <cell r="A314" t="str">
            <v>Hong-Ha Hoang</v>
          </cell>
          <cell r="B314" t="str">
            <v>4320</v>
          </cell>
        </row>
        <row r="315">
          <cell r="A315" t="str">
            <v>-</v>
          </cell>
          <cell r="B315">
            <v>4320</v>
          </cell>
        </row>
        <row r="316">
          <cell r="A316" t="str">
            <v>Nahla Erakat</v>
          </cell>
          <cell r="B316" t="str">
            <v>4320</v>
          </cell>
        </row>
        <row r="317">
          <cell r="A317" t="str">
            <v>Thanh Hui</v>
          </cell>
          <cell r="B317" t="str">
            <v>4320</v>
          </cell>
        </row>
        <row r="318">
          <cell r="A318" t="str">
            <v>Melanie So</v>
          </cell>
          <cell r="B318" t="str">
            <v>4320</v>
          </cell>
        </row>
        <row r="319">
          <cell r="A319" t="str">
            <v>Jandra Bell</v>
          </cell>
          <cell r="B319" t="str">
            <v>4320</v>
          </cell>
        </row>
        <row r="320">
          <cell r="A320" t="str">
            <v>Jocelyn Yee</v>
          </cell>
          <cell r="B320" t="str">
            <v>4320</v>
          </cell>
        </row>
        <row r="321">
          <cell r="A321" t="str">
            <v>Mary Collins</v>
          </cell>
          <cell r="B321" t="str">
            <v>4320</v>
          </cell>
        </row>
        <row r="322">
          <cell r="A322" t="str">
            <v>Steven Chan</v>
          </cell>
          <cell r="B322" t="str">
            <v>4320</v>
          </cell>
        </row>
        <row r="323">
          <cell r="A323" t="str">
            <v>Chad Hebberd</v>
          </cell>
          <cell r="B323" t="str">
            <v>4340</v>
          </cell>
        </row>
        <row r="324">
          <cell r="A324" t="str">
            <v>Ariel Bruni</v>
          </cell>
          <cell r="B324" t="str">
            <v>4340</v>
          </cell>
        </row>
        <row r="325">
          <cell r="A325" t="str">
            <v>Lisa Griffin</v>
          </cell>
          <cell r="B325" t="str">
            <v>4340</v>
          </cell>
        </row>
        <row r="326">
          <cell r="A326" t="str">
            <v>-</v>
          </cell>
          <cell r="B326">
            <v>5000</v>
          </cell>
        </row>
        <row r="327">
          <cell r="A327" t="str">
            <v>Anya Loncaric</v>
          </cell>
          <cell r="B327" t="str">
            <v>5000</v>
          </cell>
        </row>
        <row r="328">
          <cell r="A328" t="str">
            <v>Linda Fleming</v>
          </cell>
          <cell r="B328" t="str">
            <v>5000</v>
          </cell>
        </row>
        <row r="329">
          <cell r="A329" t="str">
            <v>Punam Gollamudi</v>
          </cell>
          <cell r="B329" t="str">
            <v>5000</v>
          </cell>
        </row>
        <row r="330">
          <cell r="A330" t="str">
            <v>-</v>
          </cell>
          <cell r="B330">
            <v>5000</v>
          </cell>
        </row>
        <row r="331">
          <cell r="A331" t="str">
            <v>Jennifer Hledik</v>
          </cell>
          <cell r="B331" t="str">
            <v>5000</v>
          </cell>
        </row>
        <row r="332">
          <cell r="A332" t="str">
            <v>Raymond Lee</v>
          </cell>
          <cell r="B332" t="str">
            <v>5000</v>
          </cell>
        </row>
        <row r="333">
          <cell r="A333" t="str">
            <v>Peter Chang</v>
          </cell>
          <cell r="B333" t="str">
            <v>5000</v>
          </cell>
        </row>
        <row r="334">
          <cell r="A334" t="str">
            <v>Carole Sykes</v>
          </cell>
          <cell r="B334" t="str">
            <v>5000</v>
          </cell>
        </row>
        <row r="335">
          <cell r="A335" t="str">
            <v>Lisa Parr</v>
          </cell>
          <cell r="B335" t="str">
            <v>5000</v>
          </cell>
        </row>
        <row r="336">
          <cell r="A336" t="str">
            <v>Johnny Huang</v>
          </cell>
          <cell r="B336" t="str">
            <v>5020</v>
          </cell>
        </row>
        <row r="337">
          <cell r="A337" t="str">
            <v>Michelle Jess</v>
          </cell>
          <cell r="B337" t="str">
            <v>5100</v>
          </cell>
        </row>
        <row r="338">
          <cell r="A338" t="str">
            <v>Oleg Levin</v>
          </cell>
          <cell r="B338" t="str">
            <v>5100</v>
          </cell>
        </row>
        <row r="339">
          <cell r="A339" t="str">
            <v>Alberto Sanchez</v>
          </cell>
          <cell r="B339" t="str">
            <v>5100</v>
          </cell>
        </row>
        <row r="340">
          <cell r="A340" t="str">
            <v>Rafael Trejo</v>
          </cell>
          <cell r="B340" t="str">
            <v>5100</v>
          </cell>
        </row>
        <row r="341">
          <cell r="A341" t="str">
            <v>John Vrooman</v>
          </cell>
          <cell r="B341" t="str">
            <v>5100</v>
          </cell>
        </row>
        <row r="342">
          <cell r="A342" t="str">
            <v>Timothy Smith</v>
          </cell>
          <cell r="B342" t="str">
            <v>5100</v>
          </cell>
        </row>
        <row r="343">
          <cell r="A343" t="str">
            <v>Roman Padilla</v>
          </cell>
          <cell r="B343" t="str">
            <v>5100</v>
          </cell>
        </row>
        <row r="344">
          <cell r="A344" t="str">
            <v>Dinesh Patel</v>
          </cell>
          <cell r="B344" t="str">
            <v>5100</v>
          </cell>
        </row>
        <row r="345">
          <cell r="A345" t="str">
            <v>Phuong Pham</v>
          </cell>
          <cell r="B345" t="str">
            <v>5100</v>
          </cell>
        </row>
        <row r="346">
          <cell r="A346" t="str">
            <v>Anna Roshets</v>
          </cell>
          <cell r="B346" t="str">
            <v>5100</v>
          </cell>
        </row>
        <row r="347">
          <cell r="A347" t="str">
            <v>Jenny Du</v>
          </cell>
          <cell r="B347" t="str">
            <v>5100</v>
          </cell>
        </row>
        <row r="348">
          <cell r="A348" t="str">
            <v>Diane Avolicino</v>
          </cell>
          <cell r="B348" t="str">
            <v>5100</v>
          </cell>
        </row>
        <row r="349">
          <cell r="A349" t="str">
            <v>Tiffany Khosravy</v>
          </cell>
          <cell r="B349" t="str">
            <v>5100</v>
          </cell>
        </row>
        <row r="350">
          <cell r="A350" t="str">
            <v>Irene Mo</v>
          </cell>
          <cell r="B350" t="str">
            <v>5100</v>
          </cell>
        </row>
        <row r="351">
          <cell r="A351" t="str">
            <v>-</v>
          </cell>
          <cell r="B351">
            <v>5100</v>
          </cell>
        </row>
        <row r="352">
          <cell r="A352" t="str">
            <v>Mark Blakely</v>
          </cell>
          <cell r="B352" t="str">
            <v>5100</v>
          </cell>
        </row>
        <row r="353">
          <cell r="A353" t="str">
            <v>Daniel McMinn</v>
          </cell>
          <cell r="B353" t="str">
            <v>5100</v>
          </cell>
        </row>
        <row r="354">
          <cell r="A354" t="str">
            <v>James Miller</v>
          </cell>
          <cell r="B354" t="str">
            <v>5110</v>
          </cell>
        </row>
        <row r="355">
          <cell r="A355" t="str">
            <v>Barbara Rosmus</v>
          </cell>
          <cell r="B355" t="str">
            <v>5110</v>
          </cell>
        </row>
        <row r="356">
          <cell r="A356" t="str">
            <v>Douglas Fett</v>
          </cell>
          <cell r="B356" t="str">
            <v>5110</v>
          </cell>
        </row>
        <row r="357">
          <cell r="A357" t="str">
            <v>Tracy Hoffman</v>
          </cell>
          <cell r="B357" t="str">
            <v>5110</v>
          </cell>
        </row>
        <row r="358">
          <cell r="A358" t="str">
            <v>Donatella Thomson</v>
          </cell>
          <cell r="B358" t="str">
            <v>5110</v>
          </cell>
        </row>
        <row r="359">
          <cell r="A359" t="str">
            <v>David Alexander</v>
          </cell>
          <cell r="B359" t="str">
            <v>5110</v>
          </cell>
        </row>
        <row r="360">
          <cell r="A360" t="str">
            <v>Devin McBlair</v>
          </cell>
          <cell r="B360" t="str">
            <v>5140</v>
          </cell>
        </row>
        <row r="361">
          <cell r="A361" t="str">
            <v>Lisa Kiernan</v>
          </cell>
          <cell r="B361" t="str">
            <v>5140</v>
          </cell>
        </row>
        <row r="362">
          <cell r="A362" t="str">
            <v>Kevin Hight</v>
          </cell>
          <cell r="B362" t="str">
            <v>5140</v>
          </cell>
        </row>
        <row r="363">
          <cell r="A363" t="str">
            <v>William Halsey</v>
          </cell>
          <cell r="B363" t="str">
            <v>5140</v>
          </cell>
        </row>
        <row r="364">
          <cell r="A364" t="str">
            <v>Stephen Smith</v>
          </cell>
          <cell r="B364" t="str">
            <v>5140</v>
          </cell>
        </row>
        <row r="365">
          <cell r="A365" t="str">
            <v>Kristianne Guest</v>
          </cell>
          <cell r="B365" t="str">
            <v>5800</v>
          </cell>
        </row>
        <row r="366">
          <cell r="A366" t="str">
            <v>Dennell Krzyzanowski</v>
          </cell>
          <cell r="B366" t="str">
            <v>5800</v>
          </cell>
        </row>
        <row r="367">
          <cell r="A367" t="str">
            <v>Shannon Kane</v>
          </cell>
          <cell r="B367" t="str">
            <v>5800</v>
          </cell>
        </row>
        <row r="368">
          <cell r="A368" t="str">
            <v>Michele Giardina</v>
          </cell>
          <cell r="B368" t="str">
            <v>5800</v>
          </cell>
        </row>
        <row r="369">
          <cell r="A369" t="str">
            <v>Sherry Alandt</v>
          </cell>
          <cell r="B369" t="str">
            <v>5800</v>
          </cell>
        </row>
        <row r="370">
          <cell r="A370" t="str">
            <v>Sandra Rodarte</v>
          </cell>
          <cell r="B370" t="str">
            <v>5800</v>
          </cell>
        </row>
        <row r="371">
          <cell r="A371" t="str">
            <v>Karen Du</v>
          </cell>
          <cell r="B371" t="str">
            <v>6100</v>
          </cell>
        </row>
        <row r="372">
          <cell r="A372" t="str">
            <v>Christopher Mead</v>
          </cell>
          <cell r="B372" t="str">
            <v>6100</v>
          </cell>
        </row>
        <row r="373">
          <cell r="A373" t="str">
            <v>Diana Laguna</v>
          </cell>
          <cell r="B373" t="str">
            <v>6100</v>
          </cell>
        </row>
        <row r="374">
          <cell r="A374" t="str">
            <v>Sean Kregness</v>
          </cell>
          <cell r="B374" t="str">
            <v>6100</v>
          </cell>
        </row>
        <row r="375">
          <cell r="A375" t="str">
            <v>Sheryll Del Rosario</v>
          </cell>
          <cell r="B375" t="str">
            <v>6100</v>
          </cell>
        </row>
        <row r="376">
          <cell r="A376" t="str">
            <v>Thomas Wu</v>
          </cell>
          <cell r="B376" t="str">
            <v>6100</v>
          </cell>
        </row>
        <row r="377">
          <cell r="A377" t="str">
            <v>Jesse Castillo</v>
          </cell>
          <cell r="B377" t="str">
            <v>6100</v>
          </cell>
        </row>
        <row r="378">
          <cell r="A378" t="str">
            <v>Fakher Elboudwarej</v>
          </cell>
          <cell r="B378" t="str">
            <v>6100</v>
          </cell>
        </row>
        <row r="379">
          <cell r="A379" t="str">
            <v>Douglas Heigel</v>
          </cell>
          <cell r="B379" t="str">
            <v>6100</v>
          </cell>
        </row>
        <row r="380">
          <cell r="A380" t="str">
            <v>Sam Armstrong</v>
          </cell>
          <cell r="B380" t="str">
            <v>6110</v>
          </cell>
        </row>
        <row r="381">
          <cell r="A381" t="str">
            <v>James Demaria</v>
          </cell>
          <cell r="B381" t="str">
            <v>6110</v>
          </cell>
        </row>
        <row r="382">
          <cell r="A382" t="str">
            <v>Nicholas Change</v>
          </cell>
          <cell r="B382" t="str">
            <v>6110</v>
          </cell>
        </row>
        <row r="383">
          <cell r="A383" t="str">
            <v>Michael Horton</v>
          </cell>
          <cell r="B383" t="str">
            <v>6110</v>
          </cell>
        </row>
        <row r="384">
          <cell r="A384" t="str">
            <v>Jack Stalker</v>
          </cell>
          <cell r="B384" t="str">
            <v>6110</v>
          </cell>
        </row>
        <row r="385">
          <cell r="A385" t="str">
            <v>Patrick Babcock</v>
          </cell>
          <cell r="B385" t="str">
            <v>6110</v>
          </cell>
        </row>
        <row r="386">
          <cell r="A386" t="str">
            <v>-</v>
          </cell>
          <cell r="B386">
            <v>6110</v>
          </cell>
        </row>
        <row r="387">
          <cell r="A387" t="str">
            <v>-</v>
          </cell>
          <cell r="B387">
            <v>6110</v>
          </cell>
        </row>
        <row r="388">
          <cell r="A388" t="str">
            <v>Michael Achey</v>
          </cell>
          <cell r="B388" t="str">
            <v>6110</v>
          </cell>
        </row>
        <row r="389">
          <cell r="A389" t="str">
            <v>Robert Severin</v>
          </cell>
          <cell r="B389" t="str">
            <v>6110</v>
          </cell>
        </row>
        <row r="390">
          <cell r="A390" t="str">
            <v>Johnathan Mallari</v>
          </cell>
          <cell r="B390" t="str">
            <v>6110</v>
          </cell>
        </row>
        <row r="391">
          <cell r="A391" t="str">
            <v>Joanna Stevens</v>
          </cell>
          <cell r="B391" t="str">
            <v>6140</v>
          </cell>
        </row>
        <row r="392">
          <cell r="A392" t="str">
            <v>Robert Rodgers</v>
          </cell>
          <cell r="B392" t="str">
            <v>6140</v>
          </cell>
        </row>
        <row r="393">
          <cell r="A393" t="str">
            <v>Jannet Vela</v>
          </cell>
          <cell r="B393" t="str">
            <v>6140</v>
          </cell>
        </row>
        <row r="394">
          <cell r="A394" t="str">
            <v>David Mogill</v>
          </cell>
          <cell r="B394" t="str">
            <v>6140</v>
          </cell>
        </row>
        <row r="395">
          <cell r="A395" t="str">
            <v>Loretta Garcia</v>
          </cell>
          <cell r="B395" t="str">
            <v>6200</v>
          </cell>
        </row>
        <row r="396">
          <cell r="A396" t="str">
            <v>Grace Guan</v>
          </cell>
          <cell r="B396" t="str">
            <v>6200</v>
          </cell>
        </row>
        <row r="397">
          <cell r="A397" t="str">
            <v>Thoai Luong</v>
          </cell>
          <cell r="B397" t="str">
            <v>6200</v>
          </cell>
        </row>
        <row r="398">
          <cell r="A398" t="str">
            <v>Phuong Nguyen</v>
          </cell>
          <cell r="B398" t="str">
            <v>6200</v>
          </cell>
        </row>
        <row r="399">
          <cell r="A399" t="str">
            <v>Nancy Wong</v>
          </cell>
          <cell r="B399" t="str">
            <v>6200</v>
          </cell>
        </row>
        <row r="400">
          <cell r="A400" t="str">
            <v>-</v>
          </cell>
          <cell r="B400">
            <v>6200</v>
          </cell>
        </row>
        <row r="401">
          <cell r="A401" t="str">
            <v>Mary Elizabeth Occiano</v>
          </cell>
          <cell r="B401" t="str">
            <v>6200</v>
          </cell>
        </row>
        <row r="402">
          <cell r="A402" t="str">
            <v>Tammi To</v>
          </cell>
          <cell r="B402" t="str">
            <v>6200</v>
          </cell>
        </row>
        <row r="403">
          <cell r="A403" t="str">
            <v>Peter Paw</v>
          </cell>
          <cell r="B403" t="str">
            <v>6200</v>
          </cell>
        </row>
        <row r="404">
          <cell r="A404" t="str">
            <v>Luis Bonilla</v>
          </cell>
          <cell r="B404" t="str">
            <v>6200</v>
          </cell>
        </row>
        <row r="405">
          <cell r="A405" t="str">
            <v>Tom Pham</v>
          </cell>
          <cell r="B405" t="str">
            <v>6200</v>
          </cell>
        </row>
        <row r="406">
          <cell r="A406" t="str">
            <v>Andy Nguyen</v>
          </cell>
          <cell r="B406" t="str">
            <v>6200</v>
          </cell>
        </row>
        <row r="407">
          <cell r="A407" t="str">
            <v>Maria Cachinho</v>
          </cell>
          <cell r="B407" t="str">
            <v>6200</v>
          </cell>
        </row>
        <row r="408">
          <cell r="A408" t="str">
            <v>Phong Nguyen</v>
          </cell>
          <cell r="B408" t="str">
            <v>6200</v>
          </cell>
        </row>
        <row r="409">
          <cell r="A409" t="str">
            <v>Nasreen Adil</v>
          </cell>
          <cell r="B409" t="str">
            <v>6200</v>
          </cell>
        </row>
        <row r="410">
          <cell r="A410" t="str">
            <v>Robert Emory</v>
          </cell>
          <cell r="B410" t="str">
            <v>6200</v>
          </cell>
        </row>
        <row r="411">
          <cell r="A411" t="str">
            <v>Tien Lam</v>
          </cell>
          <cell r="B411" t="str">
            <v>6210</v>
          </cell>
        </row>
        <row r="412">
          <cell r="A412" t="str">
            <v>Matina Luangrath</v>
          </cell>
          <cell r="B412" t="str">
            <v>6210</v>
          </cell>
        </row>
        <row r="413">
          <cell r="A413" t="str">
            <v>Mehrdad Nikooei-Nejad</v>
          </cell>
          <cell r="B413" t="str">
            <v>6210</v>
          </cell>
        </row>
        <row r="414">
          <cell r="A414" t="str">
            <v>Nin Phothichack</v>
          </cell>
          <cell r="B414" t="str">
            <v>6210</v>
          </cell>
        </row>
        <row r="415">
          <cell r="A415" t="str">
            <v>Cheng Saing</v>
          </cell>
          <cell r="B415" t="str">
            <v>6210</v>
          </cell>
        </row>
        <row r="416">
          <cell r="A416" t="str">
            <v>Jason Huot</v>
          </cell>
          <cell r="B416" t="str">
            <v>6210</v>
          </cell>
        </row>
        <row r="417">
          <cell r="A417" t="str">
            <v>Narith Eng</v>
          </cell>
          <cell r="B417" t="str">
            <v>6210</v>
          </cell>
        </row>
        <row r="418">
          <cell r="A418" t="str">
            <v>Thuy Van Huynh</v>
          </cell>
          <cell r="B418" t="str">
            <v>6210</v>
          </cell>
        </row>
        <row r="419">
          <cell r="A419" t="str">
            <v>Kimberly Maddox</v>
          </cell>
          <cell r="B419" t="str">
            <v>6210</v>
          </cell>
        </row>
        <row r="420">
          <cell r="A420" t="str">
            <v>Chhiv-Lang Ngor</v>
          </cell>
          <cell r="B420" t="str">
            <v>6210</v>
          </cell>
        </row>
        <row r="421">
          <cell r="A421" t="str">
            <v>Doua Vang</v>
          </cell>
          <cell r="B421" t="str">
            <v>6210</v>
          </cell>
        </row>
        <row r="422">
          <cell r="A422" t="str">
            <v>Linh Vo</v>
          </cell>
          <cell r="B422" t="str">
            <v>6210</v>
          </cell>
        </row>
        <row r="423">
          <cell r="A423" t="str">
            <v>Hien Vu</v>
          </cell>
          <cell r="B423" t="str">
            <v>6210</v>
          </cell>
        </row>
        <row r="424">
          <cell r="A424" t="str">
            <v>Frans Yosua</v>
          </cell>
          <cell r="B424" t="str">
            <v>6240</v>
          </cell>
        </row>
        <row r="425">
          <cell r="A425" t="str">
            <v>A.l. Petey Hughes</v>
          </cell>
          <cell r="B425" t="str">
            <v>6240</v>
          </cell>
        </row>
        <row r="426">
          <cell r="A426" t="str">
            <v>Heather Greenwood</v>
          </cell>
          <cell r="B426" t="str">
            <v>6400</v>
          </cell>
        </row>
        <row r="427">
          <cell r="A427" t="str">
            <v>Susan Teng</v>
          </cell>
          <cell r="B427" t="str">
            <v>6400</v>
          </cell>
        </row>
        <row r="428">
          <cell r="A428" t="str">
            <v>Trent Balalis</v>
          </cell>
          <cell r="B428" t="str">
            <v>6400</v>
          </cell>
        </row>
        <row r="429">
          <cell r="A429" t="str">
            <v>Chao Shiange Wu</v>
          </cell>
          <cell r="B429" t="str">
            <v>6400</v>
          </cell>
        </row>
        <row r="430">
          <cell r="A430" t="str">
            <v>Elizabeth Baiza</v>
          </cell>
          <cell r="B430" t="str">
            <v>6400</v>
          </cell>
        </row>
        <row r="431">
          <cell r="A431" t="str">
            <v>Adrian Montoya</v>
          </cell>
          <cell r="B431" t="str">
            <v>6400</v>
          </cell>
        </row>
        <row r="432">
          <cell r="A432" t="str">
            <v>Craig Nakamura</v>
          </cell>
          <cell r="B432" t="str">
            <v>6400</v>
          </cell>
        </row>
        <row r="433">
          <cell r="A433" t="str">
            <v>Gregory Paiva</v>
          </cell>
          <cell r="B433" t="str">
            <v>6400</v>
          </cell>
        </row>
        <row r="434">
          <cell r="A434" t="str">
            <v>-</v>
          </cell>
          <cell r="B434">
            <v>6400</v>
          </cell>
        </row>
        <row r="435">
          <cell r="A435" t="str">
            <v>-</v>
          </cell>
          <cell r="B435">
            <v>6400</v>
          </cell>
        </row>
        <row r="436">
          <cell r="A436" t="str">
            <v>Jose Marenco</v>
          </cell>
          <cell r="B436" t="str">
            <v>6400</v>
          </cell>
        </row>
        <row r="437">
          <cell r="A437" t="str">
            <v>George Withers</v>
          </cell>
          <cell r="B437" t="str">
            <v>6400</v>
          </cell>
        </row>
        <row r="438">
          <cell r="A438" t="str">
            <v>Robert Perkins</v>
          </cell>
          <cell r="B438" t="str">
            <v>6400</v>
          </cell>
        </row>
        <row r="439">
          <cell r="A439" t="str">
            <v>Daniel Phipps</v>
          </cell>
          <cell r="B439" t="str">
            <v>6400</v>
          </cell>
        </row>
        <row r="440">
          <cell r="A440" t="str">
            <v>Laurie Michaud</v>
          </cell>
          <cell r="B440" t="str">
            <v>6400</v>
          </cell>
        </row>
        <row r="441">
          <cell r="A441" t="str">
            <v>Mark Palmatier</v>
          </cell>
          <cell r="B441" t="str">
            <v>6400</v>
          </cell>
        </row>
        <row r="442">
          <cell r="A442" t="str">
            <v>-</v>
          </cell>
          <cell r="B442">
            <v>6400</v>
          </cell>
        </row>
        <row r="443">
          <cell r="A443" t="str">
            <v>Michael Cuenca</v>
          </cell>
          <cell r="B443" t="str">
            <v>6400</v>
          </cell>
        </row>
        <row r="444">
          <cell r="A444" t="str">
            <v>-</v>
          </cell>
          <cell r="B444">
            <v>6410</v>
          </cell>
        </row>
        <row r="445">
          <cell r="A445" t="str">
            <v>Soi Jung</v>
          </cell>
          <cell r="B445" t="str">
            <v>6410</v>
          </cell>
        </row>
        <row r="446">
          <cell r="A446" t="str">
            <v>Johnny Benton</v>
          </cell>
          <cell r="B446" t="str">
            <v>6410</v>
          </cell>
        </row>
        <row r="447">
          <cell r="A447" t="str">
            <v>William Segesser</v>
          </cell>
          <cell r="B447" t="str">
            <v>6410</v>
          </cell>
        </row>
        <row r="448">
          <cell r="A448" t="str">
            <v>Lana Lane</v>
          </cell>
          <cell r="B448" t="str">
            <v>6410</v>
          </cell>
        </row>
        <row r="449">
          <cell r="A449" t="str">
            <v>Scott Rose</v>
          </cell>
          <cell r="B449" t="str">
            <v>6410</v>
          </cell>
        </row>
        <row r="450">
          <cell r="A450" t="str">
            <v>Carsten Hantl</v>
          </cell>
          <cell r="B450" t="str">
            <v>6500</v>
          </cell>
        </row>
        <row r="451">
          <cell r="A451" t="str">
            <v>-</v>
          </cell>
          <cell r="B451">
            <v>6500</v>
          </cell>
        </row>
        <row r="452">
          <cell r="A452" t="str">
            <v>Heather Silva</v>
          </cell>
          <cell r="B452" t="str">
            <v>6500</v>
          </cell>
        </row>
        <row r="453">
          <cell r="A453" t="str">
            <v>Jonathan Dills</v>
          </cell>
          <cell r="B453" t="str">
            <v>6500</v>
          </cell>
        </row>
        <row r="454">
          <cell r="A454" t="str">
            <v>Joel Nista</v>
          </cell>
          <cell r="B454" t="str">
            <v>6500</v>
          </cell>
        </row>
        <row r="455">
          <cell r="A455" t="str">
            <v>Lisa Peri</v>
          </cell>
          <cell r="B455" t="str">
            <v>6500</v>
          </cell>
        </row>
        <row r="456">
          <cell r="A456" t="str">
            <v>Earl Webster</v>
          </cell>
          <cell r="B456" t="str">
            <v>6500</v>
          </cell>
        </row>
        <row r="457">
          <cell r="A457" t="str">
            <v>-</v>
          </cell>
          <cell r="B457">
            <v>6500</v>
          </cell>
        </row>
        <row r="458">
          <cell r="A458" t="str">
            <v>Marie-Lyne Lestin</v>
          </cell>
          <cell r="B458" t="str">
            <v>6500</v>
          </cell>
        </row>
        <row r="459">
          <cell r="A459" t="str">
            <v>Godfredo Tejada</v>
          </cell>
          <cell r="B459" t="str">
            <v>6500</v>
          </cell>
        </row>
        <row r="460">
          <cell r="A460" t="str">
            <v>Matthew Scardina</v>
          </cell>
          <cell r="B460" t="str">
            <v>6500</v>
          </cell>
        </row>
        <row r="461">
          <cell r="A461" t="str">
            <v>Alberto Castillo</v>
          </cell>
          <cell r="B461" t="str">
            <v>6500</v>
          </cell>
        </row>
        <row r="462">
          <cell r="A462" t="str">
            <v>Robert Lin</v>
          </cell>
          <cell r="B462" t="str">
            <v>6500</v>
          </cell>
        </row>
        <row r="463">
          <cell r="A463" t="str">
            <v>-</v>
          </cell>
          <cell r="B463">
            <v>6500</v>
          </cell>
        </row>
        <row r="464">
          <cell r="A464" t="str">
            <v>Salendra Singh</v>
          </cell>
          <cell r="B464" t="str">
            <v>6500</v>
          </cell>
        </row>
        <row r="465">
          <cell r="A465" t="str">
            <v>Chau Trang</v>
          </cell>
          <cell r="B465" t="str">
            <v>6500</v>
          </cell>
        </row>
        <row r="466">
          <cell r="A466" t="str">
            <v>Nyunt Win</v>
          </cell>
          <cell r="B466" t="str">
            <v>6500</v>
          </cell>
        </row>
        <row r="467">
          <cell r="A467" t="str">
            <v>-</v>
          </cell>
          <cell r="B467">
            <v>6500</v>
          </cell>
        </row>
        <row r="468">
          <cell r="A468" t="str">
            <v>Nicholas Wondka</v>
          </cell>
          <cell r="B468" t="str">
            <v>6500</v>
          </cell>
        </row>
        <row r="469">
          <cell r="A469" t="str">
            <v>Shawn Hannon</v>
          </cell>
          <cell r="B469" t="str">
            <v>6500</v>
          </cell>
        </row>
        <row r="470">
          <cell r="A470" t="str">
            <v>Ernesto Felix, Jr</v>
          </cell>
          <cell r="B470" t="str">
            <v>6500</v>
          </cell>
        </row>
        <row r="471">
          <cell r="A471" t="str">
            <v>Van Lam</v>
          </cell>
          <cell r="B471" t="str">
            <v>6500</v>
          </cell>
        </row>
        <row r="472">
          <cell r="A472" t="str">
            <v>Jody Johnson</v>
          </cell>
          <cell r="B472" t="str">
            <v>6510</v>
          </cell>
        </row>
        <row r="473">
          <cell r="A473" t="str">
            <v>Daniel Pattison</v>
          </cell>
          <cell r="B473" t="str">
            <v>6510</v>
          </cell>
        </row>
        <row r="474">
          <cell r="A474" t="str">
            <v>-</v>
          </cell>
          <cell r="B474">
            <v>6510</v>
          </cell>
        </row>
        <row r="475">
          <cell r="A475" t="str">
            <v>Michael Bishop</v>
          </cell>
          <cell r="B475" t="str">
            <v>6510</v>
          </cell>
        </row>
        <row r="476">
          <cell r="A476" t="str">
            <v>Junnosuke Sasada</v>
          </cell>
          <cell r="B476" t="str">
            <v>6520</v>
          </cell>
        </row>
        <row r="477">
          <cell r="A477" t="str">
            <v>-</v>
          </cell>
          <cell r="B477">
            <v>6520</v>
          </cell>
        </row>
        <row r="478">
          <cell r="A478" t="str">
            <v>Wai Man Lee</v>
          </cell>
          <cell r="B478" t="str">
            <v>6520</v>
          </cell>
        </row>
        <row r="479">
          <cell r="A479" t="str">
            <v>Hon Sum Li</v>
          </cell>
          <cell r="B479" t="str">
            <v>6520</v>
          </cell>
        </row>
        <row r="480">
          <cell r="A480" t="str">
            <v>-</v>
          </cell>
          <cell r="B480">
            <v>6520</v>
          </cell>
        </row>
        <row r="481">
          <cell r="A481" t="str">
            <v>Paul Rosevear</v>
          </cell>
          <cell r="B481" t="str">
            <v>6520</v>
          </cell>
        </row>
        <row r="482">
          <cell r="A482" t="str">
            <v>Jamie Gibreal</v>
          </cell>
          <cell r="B482" t="str">
            <v>6540</v>
          </cell>
        </row>
        <row r="483">
          <cell r="A483" t="str">
            <v>Renne Reyna</v>
          </cell>
          <cell r="B483" t="str">
            <v>8000</v>
          </cell>
        </row>
        <row r="484">
          <cell r="A484" t="str">
            <v>Holly Nagase</v>
          </cell>
          <cell r="B484" t="str">
            <v>8000</v>
          </cell>
        </row>
        <row r="485">
          <cell r="A485" t="str">
            <v>Christine Hawkins</v>
          </cell>
          <cell r="B485" t="str">
            <v>8000</v>
          </cell>
        </row>
        <row r="486">
          <cell r="A486" t="str">
            <v>Susan Rogers</v>
          </cell>
          <cell r="B486" t="str">
            <v>8010</v>
          </cell>
        </row>
        <row r="487">
          <cell r="A487" t="str">
            <v>Pamella Pechy - Bertholo</v>
          </cell>
          <cell r="B487">
            <v>2110</v>
          </cell>
        </row>
        <row r="488">
          <cell r="A488" t="str">
            <v>Joshua Faulkner</v>
          </cell>
          <cell r="B488" t="str">
            <v>2200</v>
          </cell>
        </row>
        <row r="489">
          <cell r="A489" t="str">
            <v>Veronica Jauregui</v>
          </cell>
          <cell r="B489" t="str">
            <v>2200</v>
          </cell>
        </row>
        <row r="490">
          <cell r="A490" t="str">
            <v>Haley Nikcevich</v>
          </cell>
          <cell r="B490" t="str">
            <v>2200</v>
          </cell>
        </row>
        <row r="491">
          <cell r="A491" t="str">
            <v>Apostolos Arvanitidis</v>
          </cell>
          <cell r="B491" t="str">
            <v>2620</v>
          </cell>
        </row>
        <row r="492">
          <cell r="A492" t="str">
            <v>Diego Fabbri</v>
          </cell>
          <cell r="B492" t="str">
            <v>2620</v>
          </cell>
        </row>
        <row r="493">
          <cell r="A493" t="str">
            <v>Sandy Chang</v>
          </cell>
          <cell r="B493" t="str">
            <v>2630</v>
          </cell>
        </row>
        <row r="494">
          <cell r="A494" t="str">
            <v>Maurice Goon</v>
          </cell>
          <cell r="B494" t="str">
            <v>2630</v>
          </cell>
        </row>
        <row r="495">
          <cell r="A495" t="str">
            <v>Joseph Kao</v>
          </cell>
          <cell r="B495" t="str">
            <v>2630</v>
          </cell>
        </row>
        <row r="496">
          <cell r="A496" t="str">
            <v>Tone Kao</v>
          </cell>
          <cell r="B496" t="str">
            <v>2630</v>
          </cell>
        </row>
        <row r="497">
          <cell r="A497" t="str">
            <v>Hyun Jung Kim</v>
          </cell>
          <cell r="B497" t="str">
            <v>2630</v>
          </cell>
        </row>
        <row r="498">
          <cell r="A498" t="str">
            <v>Corrinne Leung</v>
          </cell>
          <cell r="B498" t="str">
            <v>2630</v>
          </cell>
        </row>
        <row r="499">
          <cell r="A499" t="str">
            <v>Benedict Lim</v>
          </cell>
          <cell r="B499">
            <v>2630</v>
          </cell>
        </row>
        <row r="500">
          <cell r="A500" t="str">
            <v>Ti Shun Lim</v>
          </cell>
          <cell r="B500" t="str">
            <v>2630</v>
          </cell>
        </row>
        <row r="501">
          <cell r="A501" t="str">
            <v>Arvind Pal Singh</v>
          </cell>
          <cell r="B501" t="str">
            <v>2630</v>
          </cell>
        </row>
        <row r="502">
          <cell r="A502" t="str">
            <v>Milind Sawant</v>
          </cell>
          <cell r="B502" t="str">
            <v>2630</v>
          </cell>
        </row>
        <row r="503">
          <cell r="A503" t="str">
            <v>Keith Sullivan</v>
          </cell>
          <cell r="B503" t="str">
            <v>2630</v>
          </cell>
        </row>
        <row r="504">
          <cell r="A504" t="str">
            <v>Deepak Tripathi</v>
          </cell>
          <cell r="B504" t="str">
            <v>2630</v>
          </cell>
        </row>
        <row r="505">
          <cell r="A505" t="str">
            <v>Elena Horszowski</v>
          </cell>
          <cell r="B505" t="str">
            <v>2631</v>
          </cell>
        </row>
        <row r="506">
          <cell r="A506" t="str">
            <v>Daniela Liga</v>
          </cell>
          <cell r="B506" t="str">
            <v>2631</v>
          </cell>
        </row>
        <row r="507">
          <cell r="A507" t="str">
            <v>Jerine Erice</v>
          </cell>
          <cell r="B507" t="str">
            <v>2700</v>
          </cell>
        </row>
        <row r="508">
          <cell r="A508" t="str">
            <v>Wen Fei</v>
          </cell>
          <cell r="B508" t="str">
            <v>2720</v>
          </cell>
        </row>
        <row r="509">
          <cell r="A509" t="str">
            <v>Sunmi Jung</v>
          </cell>
          <cell r="B509" t="str">
            <v>2720</v>
          </cell>
        </row>
        <row r="510">
          <cell r="A510" t="str">
            <v>Kim Kyoung</v>
          </cell>
          <cell r="B510" t="str">
            <v>2720</v>
          </cell>
        </row>
        <row r="511">
          <cell r="A511" t="str">
            <v>Gil Depaula</v>
          </cell>
          <cell r="B511" t="str">
            <v>3100</v>
          </cell>
        </row>
        <row r="512">
          <cell r="A512" t="str">
            <v>Hector Madrigal</v>
          </cell>
          <cell r="B512" t="str">
            <v>3100</v>
          </cell>
        </row>
        <row r="513">
          <cell r="A513" t="str">
            <v>Chris Marquis</v>
          </cell>
          <cell r="B513" t="str">
            <v>3100</v>
          </cell>
        </row>
        <row r="514">
          <cell r="A514" t="str">
            <v>Thomas Merrick</v>
          </cell>
          <cell r="B514" t="str">
            <v>3100</v>
          </cell>
        </row>
        <row r="515">
          <cell r="A515" t="str">
            <v>Danica Wyatt</v>
          </cell>
          <cell r="B515" t="str">
            <v>3100</v>
          </cell>
        </row>
        <row r="516">
          <cell r="A516" t="str">
            <v>Benjamin Yorkey</v>
          </cell>
          <cell r="B516" t="str">
            <v>3100</v>
          </cell>
        </row>
        <row r="517">
          <cell r="A517" t="str">
            <v>John Collins</v>
          </cell>
          <cell r="B517" t="str">
            <v>3400</v>
          </cell>
        </row>
        <row r="518">
          <cell r="A518" t="str">
            <v>Jeffrey Cranor</v>
          </cell>
          <cell r="B518" t="str">
            <v>3400</v>
          </cell>
        </row>
        <row r="519">
          <cell r="A519" t="str">
            <v>Hung Nguyen</v>
          </cell>
          <cell r="B519" t="str">
            <v>3400</v>
          </cell>
        </row>
        <row r="520">
          <cell r="A520" t="str">
            <v>Thomas Pierce</v>
          </cell>
          <cell r="B520" t="str">
            <v>3400</v>
          </cell>
        </row>
        <row r="521">
          <cell r="A521" t="str">
            <v>Eric Chen</v>
          </cell>
          <cell r="B521" t="str">
            <v>4200</v>
          </cell>
        </row>
        <row r="522">
          <cell r="A522" t="str">
            <v>Medy Sana</v>
          </cell>
          <cell r="B522" t="str">
            <v>4320</v>
          </cell>
        </row>
        <row r="523">
          <cell r="A523" t="str">
            <v>Angela Ware</v>
          </cell>
          <cell r="B523" t="str">
            <v>4320</v>
          </cell>
        </row>
        <row r="524">
          <cell r="A524" t="str">
            <v>Patti Floyd</v>
          </cell>
          <cell r="B524" t="str">
            <v>4340</v>
          </cell>
        </row>
        <row r="525">
          <cell r="A525" t="str">
            <v>Ellen Cabana</v>
          </cell>
          <cell r="B525" t="str">
            <v>5000</v>
          </cell>
        </row>
        <row r="526">
          <cell r="A526" t="str">
            <v>Patricia Le</v>
          </cell>
          <cell r="B526" t="str">
            <v>5000</v>
          </cell>
        </row>
        <row r="527">
          <cell r="A527" t="str">
            <v>Caitlin Staat</v>
          </cell>
          <cell r="B527" t="str">
            <v>5000</v>
          </cell>
        </row>
        <row r="528">
          <cell r="A528" t="str">
            <v>Anne Marie Arevalo</v>
          </cell>
          <cell r="B528" t="str">
            <v>5100</v>
          </cell>
        </row>
        <row r="529">
          <cell r="A529" t="str">
            <v>Peter Knopp</v>
          </cell>
          <cell r="B529" t="str">
            <v>5100</v>
          </cell>
        </row>
        <row r="530">
          <cell r="A530" t="str">
            <v>Ken Vu</v>
          </cell>
          <cell r="B530" t="str">
            <v>5100</v>
          </cell>
        </row>
        <row r="531">
          <cell r="A531" t="str">
            <v>Mark Harp</v>
          </cell>
          <cell r="B531" t="str">
            <v>5140</v>
          </cell>
        </row>
        <row r="532">
          <cell r="A532" t="str">
            <v>Andrew Seelye</v>
          </cell>
          <cell r="B532" t="str">
            <v>6110</v>
          </cell>
        </row>
        <row r="533">
          <cell r="A533" t="str">
            <v>Nga Ngo</v>
          </cell>
          <cell r="B533" t="str">
            <v>6210</v>
          </cell>
        </row>
        <row r="534">
          <cell r="A534" t="str">
            <v>Ruben Salinas</v>
          </cell>
          <cell r="B534" t="str">
            <v>6240</v>
          </cell>
        </row>
        <row r="535">
          <cell r="A535" t="str">
            <v>Michael Soto</v>
          </cell>
          <cell r="B535" t="str">
            <v>6240</v>
          </cell>
        </row>
        <row r="536">
          <cell r="A536" t="str">
            <v>Taylor Thompson</v>
          </cell>
          <cell r="B536" t="str">
            <v>6240</v>
          </cell>
        </row>
        <row r="537">
          <cell r="A537" t="str">
            <v>Casey Antonio</v>
          </cell>
          <cell r="B537" t="str">
            <v>6400</v>
          </cell>
        </row>
        <row r="538">
          <cell r="A538" t="str">
            <v>Michael Diaz</v>
          </cell>
          <cell r="B538" t="str">
            <v>6400</v>
          </cell>
        </row>
        <row r="539">
          <cell r="A539" t="str">
            <v>Jennifer Seymour</v>
          </cell>
          <cell r="B539">
            <v>2140</v>
          </cell>
        </row>
      </sheetData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011722"/>
      <sheetName val="Notes 0221422"/>
      <sheetName val="Consolidated Financial Summary"/>
      <sheetName val="Notes 060722"/>
      <sheetName val="Assumptions"/>
      <sheetName val="Financial Summary by Acct"/>
      <sheetName val="Financial Summary by Dept &amp; BU"/>
      <sheetName val="BvA"/>
      <sheetName val="MGO Q1 PPT1"/>
      <sheetName val="Services"/>
      <sheetName val="Infrastructure"/>
      <sheetName val="Training"/>
      <sheetName val="Cargo"/>
      <sheetName val="Mfg"/>
      <sheetName val="SG&amp;A"/>
      <sheetName val="P&amp;L (Cash)"/>
      <sheetName val="Slides"/>
      <sheetName val="CalcEngine"/>
      <sheetName val="Setup"/>
      <sheetName val="Employee Costs"/>
      <sheetName val="Headcount"/>
      <sheetName val="CapEx"/>
      <sheetName val="Outside Services"/>
      <sheetName val="Facilities"/>
      <sheetName val="MGO Q1 PPT2"/>
      <sheetName val="Instructions"/>
      <sheetName val="Fixed Assets"/>
      <sheetName val="ChartData"/>
      <sheetName val="Headcount Summary"/>
      <sheetName val="Cash Summary"/>
      <sheetName val="YTD P&amp;L by Class"/>
      <sheetName val="Revenue"/>
      <sheetName val="COGS"/>
      <sheetName val="P&amp;L"/>
      <sheetName val="BS"/>
      <sheetName val="SCF"/>
      <sheetName val="Notes 052522"/>
      <sheetName val="22 CF"/>
      <sheetName val="P&amp;L 21"/>
      <sheetName val="BS 21"/>
      <sheetName val="P&amp;L 22"/>
      <sheetName val="BS 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6">
          <cell r="D16" t="str">
            <v>Manufacturing</v>
          </cell>
        </row>
        <row r="17">
          <cell r="D17" t="str">
            <v xml:space="preserve"> </v>
          </cell>
          <cell r="E17" t="str">
            <v xml:space="preserve"> </v>
          </cell>
          <cell r="F17" t="str">
            <v xml:space="preserve"> </v>
          </cell>
          <cell r="G17" t="str">
            <v xml:space="preserve"> </v>
          </cell>
        </row>
        <row r="18">
          <cell r="D18" t="str">
            <v xml:space="preserve"> </v>
          </cell>
          <cell r="E18" t="str">
            <v xml:space="preserve"> </v>
          </cell>
          <cell r="F18" t="str">
            <v xml:space="preserve"> </v>
          </cell>
          <cell r="G18" t="str">
            <v xml:space="preserve"> </v>
          </cell>
        </row>
        <row r="19">
          <cell r="D19" t="str">
            <v xml:space="preserve"> </v>
          </cell>
          <cell r="E19" t="str">
            <v xml:space="preserve"> </v>
          </cell>
          <cell r="F19" t="str">
            <v xml:space="preserve"> </v>
          </cell>
          <cell r="G19" t="str">
            <v xml:space="preserve"> </v>
          </cell>
        </row>
        <row r="47">
          <cell r="F47">
            <v>9000</v>
          </cell>
        </row>
        <row r="48">
          <cell r="F48">
            <v>0</v>
          </cell>
        </row>
        <row r="56">
          <cell r="F56">
            <v>0</v>
          </cell>
        </row>
        <row r="60">
          <cell r="F60">
            <v>0</v>
          </cell>
        </row>
        <row r="62">
          <cell r="F62">
            <v>90</v>
          </cell>
        </row>
        <row r="64">
          <cell r="F64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Summary"/>
      <sheetName val="Summary of Individual Holdings"/>
      <sheetName val="Common Stk Ledger"/>
      <sheetName val="Preferred Stock Ledger"/>
      <sheetName val="2006 Equity Incentive Plan"/>
      <sheetName val="Securities Holders Mailing List"/>
      <sheetName val="Principal Shareholders"/>
      <sheetName val="D&amp;O Questionnaire"/>
      <sheetName val="Exec. Compens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0a"/>
      <sheetName val="0b"/>
      <sheetName val="1"/>
      <sheetName val="1-eg."/>
      <sheetName val="2"/>
      <sheetName val="3"/>
      <sheetName val="4 "/>
      <sheetName val="5"/>
      <sheetName val="6"/>
      <sheetName val="7"/>
      <sheetName val="8"/>
      <sheetName val="9"/>
      <sheetName val="9a"/>
      <sheetName val="10"/>
      <sheetName val="11"/>
      <sheetName val="12"/>
      <sheetName val="13"/>
      <sheetName val="14"/>
      <sheetName val="15"/>
      <sheetName val="16 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EY USE ON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out"/>
      <sheetName val="Instructions"/>
      <sheetName val="Set-up"/>
      <sheetName val="Data"/>
      <sheetName val="Cashbook"/>
      <sheetName val="Recon"/>
    </sheetNames>
    <sheetDataSet>
      <sheetData sheetId="0"/>
      <sheetData sheetId="1"/>
      <sheetData sheetId="2">
        <row r="10">
          <cell r="A10" t="str">
            <v>B1</v>
          </cell>
        </row>
        <row r="11">
          <cell r="A11" t="str">
            <v>B2</v>
          </cell>
        </row>
        <row r="12">
          <cell r="A12" t="str">
            <v>B3</v>
          </cell>
        </row>
        <row r="13">
          <cell r="A13" t="str">
            <v>PC</v>
          </cell>
        </row>
      </sheetData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nstructions"/>
      <sheetName val="Summary"/>
      <sheetName val="FS (Acct View)"/>
      <sheetName val="FS (Dept View)"/>
      <sheetName val="Slides"/>
      <sheetName val="CalcEngine"/>
      <sheetName val="Setup"/>
      <sheetName val="Employee Costs"/>
      <sheetName val="Headcount"/>
      <sheetName val="Outside Services"/>
      <sheetName val="CapEx"/>
      <sheetName val="Facilities"/>
      <sheetName val="Revenue"/>
      <sheetName val="EquityDebt"/>
      <sheetName val="COGS"/>
      <sheetName val="Inventory"/>
      <sheetName val="P&amp;L"/>
      <sheetName val="BS"/>
      <sheetName val="SCF"/>
      <sheetName val="Headcount Summary"/>
      <sheetName val="ChartData"/>
      <sheetName val="P&amp;L (Cash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0">
          <cell r="D10">
            <v>44196</v>
          </cell>
        </row>
        <row r="18">
          <cell r="D18" t="str">
            <v xml:space="preserve"> </v>
          </cell>
        </row>
        <row r="19">
          <cell r="D19" t="str">
            <v xml:space="preserve"> </v>
          </cell>
        </row>
        <row r="60">
          <cell r="F60">
            <v>424517.32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Maturites &amp; Purchases"/>
      <sheetName val="Audit Summary"/>
      <sheetName val="10(Q)"/>
      <sheetName val="Sheet16"/>
    </sheetNames>
    <sheetDataSet>
      <sheetData sheetId="0">
        <row r="5">
          <cell r="A5" t="str">
            <v>1051-000</v>
          </cell>
          <cell r="B5" t="str">
            <v>Cash &amp; Cash Equivalents*</v>
          </cell>
        </row>
        <row r="6">
          <cell r="A6" t="str">
            <v>1101-000</v>
          </cell>
        </row>
        <row r="7">
          <cell r="A7" t="str">
            <v>1501-000</v>
          </cell>
        </row>
        <row r="8">
          <cell r="A8" t="str">
            <v>1260-000</v>
          </cell>
        </row>
        <row r="52">
          <cell r="B52" t="str">
            <v>6307-502</v>
          </cell>
        </row>
        <row r="56">
          <cell r="B56" t="str">
            <v>7150-502</v>
          </cell>
        </row>
        <row r="67">
          <cell r="B67" t="str">
            <v>7150-502</v>
          </cell>
        </row>
        <row r="70">
          <cell r="B70" t="str">
            <v>3080-000</v>
          </cell>
        </row>
        <row r="71">
          <cell r="B71" t="str">
            <v>3080-000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761EB-E209-4813-8188-D0ED9D99060E}">
  <sheetPr>
    <tabColor rgb="FF002060"/>
    <pageSetUpPr fitToPage="1"/>
  </sheetPr>
  <dimension ref="A1:CY58"/>
  <sheetViews>
    <sheetView tabSelected="1" zoomScale="80" zoomScaleNormal="80" workbookViewId="0">
      <pane xSplit="3" ySplit="2" topLeftCell="T3" activePane="bottomRight" state="frozen"/>
      <selection activeCell="C35" sqref="C35"/>
      <selection pane="topRight" activeCell="C35" sqref="C35"/>
      <selection pane="bottomLeft" activeCell="C35" sqref="C35"/>
      <selection pane="bottomRight" activeCell="W19" sqref="W19"/>
    </sheetView>
  </sheetViews>
  <sheetFormatPr defaultColWidth="0" defaultRowHeight="12" zeroHeight="1" outlineLevelCol="2"/>
  <cols>
    <col min="1" max="1" width="0.85546875" style="681" customWidth="1"/>
    <col min="2" max="2" width="5.28515625" style="681" customWidth="1"/>
    <col min="3" max="3" width="29.42578125" style="681" customWidth="1"/>
    <col min="4" max="4" width="15.5703125" style="681" hidden="1" customWidth="1" outlineLevel="2"/>
    <col min="5" max="6" width="14.28515625" style="681" hidden="1" customWidth="1" outlineLevel="2"/>
    <col min="7" max="7" width="14.28515625" style="681" hidden="1" customWidth="1" outlineLevel="1" collapsed="1"/>
    <col min="8" max="10" width="14.28515625" style="681" hidden="1" customWidth="1" outlineLevel="2"/>
    <col min="11" max="11" width="14.28515625" style="681" hidden="1" customWidth="1" outlineLevel="1" collapsed="1"/>
    <col min="12" max="14" width="14.28515625" style="681" hidden="1" customWidth="1" outlineLevel="2"/>
    <col min="15" max="15" width="14.28515625" style="681" hidden="1" customWidth="1" outlineLevel="1" collapsed="1"/>
    <col min="16" max="18" width="14.28515625" style="681" hidden="1" customWidth="1" outlineLevel="2"/>
    <col min="19" max="19" width="14.28515625" style="681" hidden="1" customWidth="1" outlineLevel="1" collapsed="1"/>
    <col min="20" max="20" width="16.28515625" style="681" bestFit="1" customWidth="1" collapsed="1"/>
    <col min="21" max="21" width="15.5703125" style="681" customWidth="1" outlineLevel="2"/>
    <col min="22" max="23" width="14.28515625" style="681" customWidth="1" outlineLevel="2"/>
    <col min="24" max="24" width="14.28515625" style="681" customWidth="1" outlineLevel="1"/>
    <col min="25" max="27" width="14.28515625" style="681" customWidth="1" outlineLevel="2"/>
    <col min="28" max="28" width="14.28515625" style="681" customWidth="1" outlineLevel="1"/>
    <col min="29" max="31" width="14.28515625" style="681" customWidth="1" outlineLevel="2"/>
    <col min="32" max="32" width="14.28515625" style="681" customWidth="1" outlineLevel="1"/>
    <col min="33" max="35" width="14.28515625" style="681" customWidth="1" outlineLevel="2"/>
    <col min="36" max="36" width="14.28515625" style="681" customWidth="1" outlineLevel="1"/>
    <col min="37" max="37" width="16.28515625" style="681" bestFit="1" customWidth="1"/>
    <col min="38" max="38" width="15.5703125" style="681" customWidth="1" outlineLevel="2"/>
    <col min="39" max="40" width="14.28515625" style="681" customWidth="1" outlineLevel="2"/>
    <col min="41" max="41" width="14.28515625" style="681" customWidth="1" outlineLevel="1"/>
    <col min="42" max="44" width="14.28515625" style="681" hidden="1" customWidth="1" outlineLevel="2"/>
    <col min="45" max="45" width="14.28515625" style="681" customWidth="1" outlineLevel="1" collapsed="1"/>
    <col min="46" max="48" width="14.28515625" style="681" hidden="1" customWidth="1" outlineLevel="2"/>
    <col min="49" max="49" width="14.28515625" style="681" customWidth="1" outlineLevel="1" collapsed="1"/>
    <col min="50" max="52" width="14.28515625" style="681" hidden="1" customWidth="1" outlineLevel="2"/>
    <col min="53" max="53" width="14.28515625" style="681" customWidth="1" outlineLevel="1" collapsed="1"/>
    <col min="54" max="54" width="16.28515625" style="681" bestFit="1" customWidth="1"/>
    <col min="55" max="55" width="15.5703125" style="681" hidden="1" customWidth="1" outlineLevel="2"/>
    <col min="56" max="57" width="14.28515625" style="681" hidden="1" customWidth="1" outlineLevel="2"/>
    <col min="58" max="58" width="14.28515625" style="681" customWidth="1" outlineLevel="1" collapsed="1"/>
    <col min="59" max="61" width="14.28515625" style="681" hidden="1" customWidth="1" outlineLevel="2"/>
    <col min="62" max="62" width="14.28515625" style="681" customWidth="1" outlineLevel="1" collapsed="1"/>
    <col min="63" max="65" width="14.28515625" style="681" hidden="1" customWidth="1" outlineLevel="2"/>
    <col min="66" max="66" width="14.28515625" style="681" customWidth="1" outlineLevel="1" collapsed="1"/>
    <col min="67" max="69" width="14.28515625" style="681" hidden="1" customWidth="1" outlineLevel="2"/>
    <col min="70" max="70" width="14.28515625" style="681" customWidth="1" outlineLevel="1" collapsed="1"/>
    <col min="71" max="71" width="16.28515625" style="681" bestFit="1" customWidth="1"/>
    <col min="72" max="72" width="15.5703125" style="681" hidden="1" customWidth="1" outlineLevel="2"/>
    <col min="73" max="74" width="14.28515625" style="681" hidden="1" customWidth="1" outlineLevel="2"/>
    <col min="75" max="75" width="14.28515625" style="681" customWidth="1" outlineLevel="1" collapsed="1"/>
    <col min="76" max="78" width="14.28515625" style="681" hidden="1" customWidth="1" outlineLevel="2"/>
    <col min="79" max="79" width="16.28515625" style="681" customWidth="1" outlineLevel="1" collapsed="1"/>
    <col min="80" max="82" width="14.28515625" style="681" hidden="1" customWidth="1" outlineLevel="2"/>
    <col min="83" max="83" width="16.28515625" style="681" customWidth="1" outlineLevel="1" collapsed="1"/>
    <col min="84" max="86" width="14.28515625" style="681" hidden="1" customWidth="1" outlineLevel="2"/>
    <col min="87" max="87" width="16.28515625" style="681" customWidth="1" outlineLevel="1" collapsed="1"/>
    <col min="88" max="88" width="16.28515625" style="681" bestFit="1" customWidth="1"/>
    <col min="89" max="89" width="16.28515625" style="681" customWidth="1"/>
    <col min="90" max="90" width="15.7109375" style="750" customWidth="1"/>
    <col min="91" max="91" width="2.140625" style="681" customWidth="1"/>
    <col min="92" max="92" width="1.5703125" style="681" hidden="1" customWidth="1"/>
    <col min="93" max="103" width="0" style="681" hidden="1" customWidth="1"/>
    <col min="104" max="16384" width="11.28515625" style="681" hidden="1"/>
  </cols>
  <sheetData>
    <row r="1" spans="2:89">
      <c r="B1" s="682"/>
      <c r="C1" s="968"/>
      <c r="D1" s="683" t="s">
        <v>496</v>
      </c>
      <c r="E1" s="683" t="s">
        <v>496</v>
      </c>
      <c r="F1" s="683" t="s">
        <v>496</v>
      </c>
      <c r="G1" s="684" t="s">
        <v>496</v>
      </c>
      <c r="H1" s="683" t="s">
        <v>496</v>
      </c>
      <c r="I1" s="683" t="s">
        <v>496</v>
      </c>
      <c r="J1" s="683" t="s">
        <v>496</v>
      </c>
      <c r="K1" s="684" t="s">
        <v>496</v>
      </c>
      <c r="L1" s="683" t="s">
        <v>496</v>
      </c>
      <c r="M1" s="683" t="s">
        <v>496</v>
      </c>
      <c r="N1" s="683" t="s">
        <v>496</v>
      </c>
      <c r="O1" s="684" t="s">
        <v>496</v>
      </c>
      <c r="P1" s="683" t="s">
        <v>496</v>
      </c>
      <c r="Q1" s="683" t="s">
        <v>496</v>
      </c>
      <c r="R1" s="683" t="s">
        <v>496</v>
      </c>
      <c r="S1" s="684" t="s">
        <v>496</v>
      </c>
      <c r="T1" s="756" t="s">
        <v>496</v>
      </c>
      <c r="U1" s="685" t="s">
        <v>495</v>
      </c>
      <c r="V1" s="685" t="s">
        <v>495</v>
      </c>
      <c r="W1" s="685" t="s">
        <v>495</v>
      </c>
      <c r="X1" s="976" t="s">
        <v>495</v>
      </c>
      <c r="Y1" s="685" t="s">
        <v>495</v>
      </c>
      <c r="Z1" s="685" t="s">
        <v>495</v>
      </c>
      <c r="AA1" s="685" t="s">
        <v>495</v>
      </c>
      <c r="AB1" s="976" t="s">
        <v>495</v>
      </c>
      <c r="AC1" s="685" t="s">
        <v>495</v>
      </c>
      <c r="AD1" s="685" t="s">
        <v>495</v>
      </c>
      <c r="AE1" s="685" t="s">
        <v>495</v>
      </c>
      <c r="AF1" s="976" t="s">
        <v>495</v>
      </c>
      <c r="AG1" s="685" t="s">
        <v>495</v>
      </c>
      <c r="AH1" s="685" t="s">
        <v>495</v>
      </c>
      <c r="AI1" s="685" t="s">
        <v>495</v>
      </c>
      <c r="AJ1" s="976" t="s">
        <v>495</v>
      </c>
      <c r="AK1" s="687" t="s">
        <v>495</v>
      </c>
      <c r="AL1" s="685" t="s">
        <v>495</v>
      </c>
      <c r="AM1" s="685" t="s">
        <v>495</v>
      </c>
      <c r="AN1" s="685" t="s">
        <v>495</v>
      </c>
      <c r="AO1" s="976" t="s">
        <v>495</v>
      </c>
      <c r="AP1" s="685" t="s">
        <v>495</v>
      </c>
      <c r="AQ1" s="685" t="s">
        <v>495</v>
      </c>
      <c r="AR1" s="685" t="s">
        <v>495</v>
      </c>
      <c r="AS1" s="976" t="s">
        <v>495</v>
      </c>
      <c r="AT1" s="685" t="s">
        <v>495</v>
      </c>
      <c r="AU1" s="685" t="s">
        <v>495</v>
      </c>
      <c r="AV1" s="685" t="s">
        <v>495</v>
      </c>
      <c r="AW1" s="976" t="s">
        <v>495</v>
      </c>
      <c r="AX1" s="685" t="s">
        <v>495</v>
      </c>
      <c r="AY1" s="685" t="s">
        <v>495</v>
      </c>
      <c r="AZ1" s="685" t="s">
        <v>495</v>
      </c>
      <c r="BA1" s="976" t="s">
        <v>495</v>
      </c>
      <c r="BB1" s="687" t="s">
        <v>495</v>
      </c>
      <c r="BC1" s="685" t="s">
        <v>495</v>
      </c>
      <c r="BD1" s="685" t="s">
        <v>495</v>
      </c>
      <c r="BE1" s="685" t="s">
        <v>495</v>
      </c>
      <c r="BF1" s="686" t="s">
        <v>495</v>
      </c>
      <c r="BG1" s="685" t="s">
        <v>495</v>
      </c>
      <c r="BH1" s="685" t="s">
        <v>495</v>
      </c>
      <c r="BI1" s="685" t="s">
        <v>495</v>
      </c>
      <c r="BJ1" s="686" t="s">
        <v>495</v>
      </c>
      <c r="BK1" s="685" t="s">
        <v>495</v>
      </c>
      <c r="BL1" s="685" t="s">
        <v>495</v>
      </c>
      <c r="BM1" s="685" t="s">
        <v>495</v>
      </c>
      <c r="BN1" s="686" t="s">
        <v>495</v>
      </c>
      <c r="BO1" s="685" t="s">
        <v>495</v>
      </c>
      <c r="BP1" s="685" t="s">
        <v>495</v>
      </c>
      <c r="BQ1" s="685" t="s">
        <v>495</v>
      </c>
      <c r="BR1" s="686" t="s">
        <v>495</v>
      </c>
      <c r="BS1" s="687" t="s">
        <v>495</v>
      </c>
      <c r="BT1" s="685" t="s">
        <v>495</v>
      </c>
      <c r="BU1" s="685" t="s">
        <v>495</v>
      </c>
      <c r="BV1" s="685" t="s">
        <v>495</v>
      </c>
      <c r="BW1" s="686" t="s">
        <v>495</v>
      </c>
      <c r="BX1" s="685" t="s">
        <v>495</v>
      </c>
      <c r="BY1" s="685" t="s">
        <v>495</v>
      </c>
      <c r="BZ1" s="685" t="s">
        <v>495</v>
      </c>
      <c r="CA1" s="686" t="s">
        <v>495</v>
      </c>
      <c r="CB1" s="685" t="s">
        <v>495</v>
      </c>
      <c r="CC1" s="685" t="s">
        <v>495</v>
      </c>
      <c r="CD1" s="685" t="s">
        <v>495</v>
      </c>
      <c r="CE1" s="686" t="s">
        <v>495</v>
      </c>
      <c r="CF1" s="685" t="s">
        <v>495</v>
      </c>
      <c r="CG1" s="685" t="s">
        <v>495</v>
      </c>
      <c r="CH1" s="685" t="s">
        <v>495</v>
      </c>
      <c r="CI1" s="686" t="s">
        <v>495</v>
      </c>
      <c r="CJ1" s="687" t="s">
        <v>495</v>
      </c>
      <c r="CK1" s="687" t="s">
        <v>495</v>
      </c>
    </row>
    <row r="2" spans="2:89">
      <c r="B2" s="688"/>
      <c r="C2" s="969"/>
      <c r="D2" s="689">
        <f>DATE(Setup!$D$5,1,31)</f>
        <v>44592</v>
      </c>
      <c r="E2" s="689">
        <f>EOMONTH(D2,1)</f>
        <v>44620</v>
      </c>
      <c r="F2" s="689">
        <f>EOMONTH(E2,1)</f>
        <v>44651</v>
      </c>
      <c r="G2" s="690" t="str">
        <f>"Q1 "&amp;YEAR(F2)</f>
        <v>Q1 2022</v>
      </c>
      <c r="H2" s="689">
        <f>EOMONTH(F2,1)</f>
        <v>44681</v>
      </c>
      <c r="I2" s="689">
        <f>EOMONTH(H2,1)</f>
        <v>44712</v>
      </c>
      <c r="J2" s="689">
        <f>EOMONTH(I2,1)</f>
        <v>44742</v>
      </c>
      <c r="K2" s="690" t="str">
        <f>"Q2 "&amp;YEAR(J2)</f>
        <v>Q2 2022</v>
      </c>
      <c r="L2" s="689">
        <f>EOMONTH(J2,1)</f>
        <v>44773</v>
      </c>
      <c r="M2" s="689">
        <f>EOMONTH(L2,1)</f>
        <v>44804</v>
      </c>
      <c r="N2" s="689">
        <f>EOMONTH(M2,1)</f>
        <v>44834</v>
      </c>
      <c r="O2" s="690" t="str">
        <f>"Q3 "&amp;YEAR(N2)</f>
        <v>Q3 2022</v>
      </c>
      <c r="P2" s="689">
        <f>EOMONTH(N2,1)</f>
        <v>44865</v>
      </c>
      <c r="Q2" s="689">
        <f>EOMONTH(P2,1)</f>
        <v>44895</v>
      </c>
      <c r="R2" s="689">
        <f>EOMONTH(Q2,1)</f>
        <v>44926</v>
      </c>
      <c r="S2" s="690" t="str">
        <f>"Q4 "&amp;YEAR(R2)</f>
        <v>Q4 2022</v>
      </c>
      <c r="T2" s="757">
        <f>YEAR(R2)</f>
        <v>2022</v>
      </c>
      <c r="U2" s="691">
        <f>EOMONTH(R2,1)</f>
        <v>44957</v>
      </c>
      <c r="V2" s="691">
        <f>EOMONTH(U2,1)</f>
        <v>44985</v>
      </c>
      <c r="W2" s="691">
        <f>EOMONTH(V2,1)</f>
        <v>45016</v>
      </c>
      <c r="X2" s="977" t="str">
        <f>"Q1 "&amp;YEAR(W2)</f>
        <v>Q1 2023</v>
      </c>
      <c r="Y2" s="691">
        <f>EOMONTH(W2,1)</f>
        <v>45046</v>
      </c>
      <c r="Z2" s="691">
        <f>EOMONTH(Y2,1)</f>
        <v>45077</v>
      </c>
      <c r="AA2" s="691">
        <f>EOMONTH(Z2,1)</f>
        <v>45107</v>
      </c>
      <c r="AB2" s="977" t="str">
        <f>"Q2 "&amp;YEAR(AA2)</f>
        <v>Q2 2023</v>
      </c>
      <c r="AC2" s="691">
        <f>EOMONTH(AA2,1)</f>
        <v>45138</v>
      </c>
      <c r="AD2" s="691">
        <f>EOMONTH(AC2,1)</f>
        <v>45169</v>
      </c>
      <c r="AE2" s="691">
        <f>EOMONTH(AD2,1)</f>
        <v>45199</v>
      </c>
      <c r="AF2" s="977" t="str">
        <f>"Q3 "&amp;YEAR(AE2)</f>
        <v>Q3 2023</v>
      </c>
      <c r="AG2" s="691">
        <f>EOMONTH(AE2,1)</f>
        <v>45230</v>
      </c>
      <c r="AH2" s="691">
        <f>EOMONTH(AG2,1)</f>
        <v>45260</v>
      </c>
      <c r="AI2" s="691">
        <f>EOMONTH(AH2,1)</f>
        <v>45291</v>
      </c>
      <c r="AJ2" s="977" t="str">
        <f>"Q4 "&amp;YEAR(AI2)</f>
        <v>Q4 2023</v>
      </c>
      <c r="AK2" s="693">
        <f>YEAR(AI2)</f>
        <v>2023</v>
      </c>
      <c r="AL2" s="691">
        <f>EOMONTH(AI2,1)</f>
        <v>45322</v>
      </c>
      <c r="AM2" s="691">
        <f>EOMONTH(AL2,1)</f>
        <v>45351</v>
      </c>
      <c r="AN2" s="691">
        <f>EOMONTH(AM2,1)</f>
        <v>45382</v>
      </c>
      <c r="AO2" s="977" t="str">
        <f>"Q1 "&amp;YEAR(AN2)</f>
        <v>Q1 2024</v>
      </c>
      <c r="AP2" s="691">
        <f>EOMONTH(AN2,1)</f>
        <v>45412</v>
      </c>
      <c r="AQ2" s="691">
        <f>EOMONTH(AP2,1)</f>
        <v>45443</v>
      </c>
      <c r="AR2" s="691">
        <f>EOMONTH(AQ2,1)</f>
        <v>45473</v>
      </c>
      <c r="AS2" s="977" t="str">
        <f>"Q2 "&amp;YEAR(AR2)</f>
        <v>Q2 2024</v>
      </c>
      <c r="AT2" s="691">
        <f>EOMONTH(AR2,1)</f>
        <v>45504</v>
      </c>
      <c r="AU2" s="691">
        <f>EOMONTH(AT2,1)</f>
        <v>45535</v>
      </c>
      <c r="AV2" s="691">
        <f>EOMONTH(AU2,1)</f>
        <v>45565</v>
      </c>
      <c r="AW2" s="977" t="str">
        <f>"Q3 "&amp;YEAR(AV2)</f>
        <v>Q3 2024</v>
      </c>
      <c r="AX2" s="691">
        <f>EOMONTH(AV2,1)</f>
        <v>45596</v>
      </c>
      <c r="AY2" s="691">
        <f>EOMONTH(AX2,1)</f>
        <v>45626</v>
      </c>
      <c r="AZ2" s="691">
        <f>EOMONTH(AY2,1)</f>
        <v>45657</v>
      </c>
      <c r="BA2" s="977" t="str">
        <f>"Q4 "&amp;YEAR(AZ2)</f>
        <v>Q4 2024</v>
      </c>
      <c r="BB2" s="693">
        <f>YEAR(AZ2)</f>
        <v>2024</v>
      </c>
      <c r="BC2" s="691">
        <f>EOMONTH(AZ2,1)</f>
        <v>45688</v>
      </c>
      <c r="BD2" s="691">
        <f>EOMONTH(BC2,1)</f>
        <v>45716</v>
      </c>
      <c r="BE2" s="691">
        <f>EOMONTH(BD2,1)</f>
        <v>45747</v>
      </c>
      <c r="BF2" s="692" t="str">
        <f>"Q1 "&amp;YEAR(BE2)</f>
        <v>Q1 2025</v>
      </c>
      <c r="BG2" s="691">
        <f>EOMONTH(BE2,1)</f>
        <v>45777</v>
      </c>
      <c r="BH2" s="691">
        <f>EOMONTH(BG2,1)</f>
        <v>45808</v>
      </c>
      <c r="BI2" s="691">
        <f>EOMONTH(BH2,1)</f>
        <v>45838</v>
      </c>
      <c r="BJ2" s="692" t="str">
        <f>"Q2 "&amp;YEAR(BI2)</f>
        <v>Q2 2025</v>
      </c>
      <c r="BK2" s="691">
        <f>EOMONTH(BI2,1)</f>
        <v>45869</v>
      </c>
      <c r="BL2" s="691">
        <f>EOMONTH(BK2,1)</f>
        <v>45900</v>
      </c>
      <c r="BM2" s="691">
        <f>EOMONTH(BL2,1)</f>
        <v>45930</v>
      </c>
      <c r="BN2" s="692" t="str">
        <f>"Q3 "&amp;YEAR(BM2)</f>
        <v>Q3 2025</v>
      </c>
      <c r="BO2" s="691">
        <f>EOMONTH(BM2,1)</f>
        <v>45961</v>
      </c>
      <c r="BP2" s="691">
        <f>EOMONTH(BO2,1)</f>
        <v>45991</v>
      </c>
      <c r="BQ2" s="691">
        <f>EOMONTH(BP2,1)</f>
        <v>46022</v>
      </c>
      <c r="BR2" s="692" t="str">
        <f>"Q4 "&amp;YEAR(BQ2)</f>
        <v>Q4 2025</v>
      </c>
      <c r="BS2" s="693">
        <f>YEAR(BQ2)</f>
        <v>2025</v>
      </c>
      <c r="BT2" s="691">
        <f>EOMONTH(BQ2,1)</f>
        <v>46053</v>
      </c>
      <c r="BU2" s="691">
        <f>EOMONTH(BT2,1)</f>
        <v>46081</v>
      </c>
      <c r="BV2" s="691">
        <f>EOMONTH(BU2,1)</f>
        <v>46112</v>
      </c>
      <c r="BW2" s="692" t="str">
        <f>"Q1 "&amp;YEAR(BV2)</f>
        <v>Q1 2026</v>
      </c>
      <c r="BX2" s="691">
        <f>EOMONTH(BV2,1)</f>
        <v>46142</v>
      </c>
      <c r="BY2" s="691">
        <f>EOMONTH(BX2,1)</f>
        <v>46173</v>
      </c>
      <c r="BZ2" s="691">
        <f>EOMONTH(BY2,1)</f>
        <v>46203</v>
      </c>
      <c r="CA2" s="692" t="str">
        <f>"Q2 "&amp;YEAR(BZ2)</f>
        <v>Q2 2026</v>
      </c>
      <c r="CB2" s="691">
        <f>EOMONTH(BZ2,1)</f>
        <v>46234</v>
      </c>
      <c r="CC2" s="691">
        <f>EOMONTH(CB2,1)</f>
        <v>46265</v>
      </c>
      <c r="CD2" s="691">
        <f>EOMONTH(CC2,1)</f>
        <v>46295</v>
      </c>
      <c r="CE2" s="692" t="str">
        <f>"Q3 "&amp;YEAR(CD2)</f>
        <v>Q3 2026</v>
      </c>
      <c r="CF2" s="691">
        <f>EOMONTH(CD2,1)</f>
        <v>46326</v>
      </c>
      <c r="CG2" s="691">
        <f>EOMONTH(CF2,1)</f>
        <v>46356</v>
      </c>
      <c r="CH2" s="691">
        <f>EOMONTH(CG2,1)</f>
        <v>46387</v>
      </c>
      <c r="CI2" s="692" t="str">
        <f>"Q4 "&amp;YEAR(CH2)</f>
        <v>Q4 2026</v>
      </c>
      <c r="CJ2" s="693">
        <f>YEAR(CH2)</f>
        <v>2026</v>
      </c>
      <c r="CK2" s="693">
        <f>CJ2+1</f>
        <v>2027</v>
      </c>
    </row>
    <row r="3" spans="2:89" ht="7.05" customHeight="1">
      <c r="B3" s="688"/>
      <c r="C3" s="969"/>
      <c r="D3" s="694"/>
      <c r="E3" s="695"/>
      <c r="F3" s="695"/>
      <c r="G3" s="695"/>
      <c r="H3" s="695"/>
      <c r="I3" s="695"/>
      <c r="J3" s="695"/>
      <c r="K3" s="695"/>
      <c r="L3" s="695"/>
      <c r="M3" s="695"/>
      <c r="N3" s="695"/>
      <c r="O3" s="695"/>
      <c r="P3" s="695"/>
      <c r="Q3" s="695"/>
      <c r="R3" s="695"/>
      <c r="S3" s="695"/>
      <c r="T3" s="758"/>
      <c r="U3" s="707"/>
      <c r="V3" s="749"/>
      <c r="W3" s="749"/>
      <c r="X3" s="978"/>
      <c r="Y3" s="749"/>
      <c r="Z3" s="749"/>
      <c r="AA3" s="749"/>
      <c r="AB3" s="978"/>
      <c r="AC3" s="749"/>
      <c r="AD3" s="749"/>
      <c r="AE3" s="749"/>
      <c r="AF3" s="978"/>
      <c r="AG3" s="749"/>
      <c r="AH3" s="749"/>
      <c r="AI3" s="749"/>
      <c r="AJ3" s="978"/>
      <c r="AK3" s="708"/>
      <c r="AL3" s="707"/>
      <c r="AM3" s="749"/>
      <c r="AN3" s="749"/>
      <c r="AO3" s="978"/>
      <c r="AP3" s="749"/>
      <c r="AQ3" s="749"/>
      <c r="AR3" s="749"/>
      <c r="AS3" s="978"/>
      <c r="AT3" s="749"/>
      <c r="AU3" s="749"/>
      <c r="AV3" s="749"/>
      <c r="AW3" s="978"/>
      <c r="AX3" s="749"/>
      <c r="AY3" s="749"/>
      <c r="AZ3" s="749"/>
      <c r="BA3" s="978"/>
      <c r="BB3" s="696"/>
      <c r="BC3" s="959"/>
      <c r="BD3" s="959"/>
      <c r="BE3" s="959"/>
      <c r="BF3" s="960"/>
      <c r="BG3" s="959"/>
      <c r="BH3" s="959"/>
      <c r="BI3" s="959"/>
      <c r="BJ3" s="960"/>
      <c r="BK3" s="959"/>
      <c r="BL3" s="959"/>
      <c r="BM3" s="959"/>
      <c r="BN3" s="960"/>
      <c r="BO3" s="959"/>
      <c r="BP3" s="959"/>
      <c r="BQ3" s="959"/>
      <c r="BR3" s="960"/>
      <c r="BS3" s="696"/>
      <c r="BT3" s="959"/>
      <c r="BU3" s="959"/>
      <c r="BV3" s="959"/>
      <c r="BW3" s="960"/>
      <c r="BX3" s="959"/>
      <c r="BY3" s="959"/>
      <c r="BZ3" s="959"/>
      <c r="CA3" s="960"/>
      <c r="CB3" s="959"/>
      <c r="CC3" s="959"/>
      <c r="CD3" s="959"/>
      <c r="CE3" s="960"/>
      <c r="CF3" s="959"/>
      <c r="CG3" s="959"/>
      <c r="CH3" s="959"/>
      <c r="CI3" s="960"/>
      <c r="CJ3" s="697"/>
      <c r="CK3" s="697"/>
    </row>
    <row r="4" spans="2:89">
      <c r="B4" s="688" t="s">
        <v>649</v>
      </c>
      <c r="C4" s="969"/>
      <c r="D4" s="755"/>
      <c r="E4" s="755"/>
      <c r="F4" s="755"/>
      <c r="G4" s="752">
        <f>SUM(D4:F4)</f>
        <v>0</v>
      </c>
      <c r="H4" s="755"/>
      <c r="I4" s="755"/>
      <c r="J4" s="755"/>
      <c r="K4" s="752">
        <f>SUM(H4:J4)</f>
        <v>0</v>
      </c>
      <c r="L4" s="755"/>
      <c r="M4" s="755"/>
      <c r="N4" s="755"/>
      <c r="O4" s="752">
        <f>SUM(L4:N4)</f>
        <v>0</v>
      </c>
      <c r="P4" s="755"/>
      <c r="Q4" s="755"/>
      <c r="R4" s="755"/>
      <c r="S4" s="752">
        <f>SUM(P4:R4)</f>
        <v>0</v>
      </c>
      <c r="T4" s="759">
        <f>G4+K4+O4+S4</f>
        <v>0</v>
      </c>
      <c r="U4" s="754">
        <f>'SaaS Inputs'!I17</f>
        <v>0</v>
      </c>
      <c r="V4" s="754">
        <f>'SaaS Inputs'!J17</f>
        <v>0</v>
      </c>
      <c r="W4" s="754">
        <f>'SaaS Inputs'!K17</f>
        <v>0</v>
      </c>
      <c r="X4" s="979">
        <f>W4</f>
        <v>0</v>
      </c>
      <c r="Y4" s="754">
        <f>'SaaS Inputs'!L17</f>
        <v>0</v>
      </c>
      <c r="Z4" s="754">
        <f>'SaaS Inputs'!M17</f>
        <v>0</v>
      </c>
      <c r="AA4" s="754">
        <f>'SaaS Inputs'!N17</f>
        <v>0</v>
      </c>
      <c r="AB4" s="979">
        <f>AA4</f>
        <v>0</v>
      </c>
      <c r="AC4" s="754">
        <f>'SaaS Inputs'!O17</f>
        <v>0</v>
      </c>
      <c r="AD4" s="754">
        <f>'SaaS Inputs'!P17</f>
        <v>0</v>
      </c>
      <c r="AE4" s="754">
        <f>'SaaS Inputs'!Q17</f>
        <v>0</v>
      </c>
      <c r="AF4" s="979">
        <f>AE4</f>
        <v>0</v>
      </c>
      <c r="AG4" s="754">
        <f>'SaaS Inputs'!R17</f>
        <v>0</v>
      </c>
      <c r="AH4" s="754">
        <f>'SaaS Inputs'!S17</f>
        <v>0</v>
      </c>
      <c r="AI4" s="754">
        <f>'SaaS Inputs'!T17</f>
        <v>0</v>
      </c>
      <c r="AJ4" s="979">
        <f>AI4</f>
        <v>0</v>
      </c>
      <c r="AK4" s="751">
        <f>AJ4</f>
        <v>0</v>
      </c>
      <c r="AL4" s="754">
        <f>'SaaS Inputs'!V17</f>
        <v>0</v>
      </c>
      <c r="AM4" s="754">
        <f>'SaaS Inputs'!W17</f>
        <v>0</v>
      </c>
      <c r="AN4" s="754">
        <f>'SaaS Inputs'!X17</f>
        <v>0</v>
      </c>
      <c r="AO4" s="979">
        <f>AN4</f>
        <v>0</v>
      </c>
      <c r="AP4" s="754">
        <f>'SaaS Inputs'!Y17</f>
        <v>0</v>
      </c>
      <c r="AQ4" s="754">
        <f>'SaaS Inputs'!Z17</f>
        <v>0</v>
      </c>
      <c r="AR4" s="754">
        <f>'SaaS Inputs'!AA17</f>
        <v>0</v>
      </c>
      <c r="AS4" s="979">
        <f>AR4</f>
        <v>0</v>
      </c>
      <c r="AT4" s="754">
        <f>'SaaS Inputs'!AB17</f>
        <v>0</v>
      </c>
      <c r="AU4" s="754">
        <f>'SaaS Inputs'!AC17</f>
        <v>0</v>
      </c>
      <c r="AV4" s="754">
        <f>'SaaS Inputs'!AD17</f>
        <v>0</v>
      </c>
      <c r="AW4" s="979">
        <f>AV4</f>
        <v>0</v>
      </c>
      <c r="AX4" s="754">
        <f>'SaaS Inputs'!AE17</f>
        <v>0</v>
      </c>
      <c r="AY4" s="754">
        <f>'SaaS Inputs'!AF17</f>
        <v>0</v>
      </c>
      <c r="AZ4" s="754">
        <f>'SaaS Inputs'!AG17</f>
        <v>0</v>
      </c>
      <c r="BA4" s="979">
        <f>AZ4</f>
        <v>0</v>
      </c>
      <c r="BB4" s="751">
        <f>BA4</f>
        <v>0</v>
      </c>
      <c r="BC4" s="754">
        <f>'SaaS Inputs'!AI17</f>
        <v>0</v>
      </c>
      <c r="BD4" s="754">
        <f>'SaaS Inputs'!AJ17</f>
        <v>0</v>
      </c>
      <c r="BE4" s="754">
        <f>'SaaS Inputs'!AK17</f>
        <v>0</v>
      </c>
      <c r="BF4" s="753">
        <f>BE4</f>
        <v>0</v>
      </c>
      <c r="BG4" s="754">
        <f>'SaaS Inputs'!AL17</f>
        <v>0</v>
      </c>
      <c r="BH4" s="754">
        <f>'SaaS Inputs'!AM17</f>
        <v>0</v>
      </c>
      <c r="BI4" s="754">
        <f>'SaaS Inputs'!AN17</f>
        <v>0</v>
      </c>
      <c r="BJ4" s="753">
        <f>BI4</f>
        <v>0</v>
      </c>
      <c r="BK4" s="754">
        <f>'SaaS Inputs'!AO17</f>
        <v>0</v>
      </c>
      <c r="BL4" s="754">
        <f>'SaaS Inputs'!AP17</f>
        <v>0</v>
      </c>
      <c r="BM4" s="754">
        <f>'SaaS Inputs'!AQ17</f>
        <v>0</v>
      </c>
      <c r="BN4" s="753">
        <f>BM4</f>
        <v>0</v>
      </c>
      <c r="BO4" s="754">
        <f>'SaaS Inputs'!AR17</f>
        <v>0</v>
      </c>
      <c r="BP4" s="754">
        <f>'SaaS Inputs'!AS17</f>
        <v>0</v>
      </c>
      <c r="BQ4" s="754">
        <f>'SaaS Inputs'!AT17</f>
        <v>0</v>
      </c>
      <c r="BR4" s="753">
        <f>BQ4</f>
        <v>0</v>
      </c>
      <c r="BS4" s="751">
        <f>BR4</f>
        <v>0</v>
      </c>
      <c r="BT4" s="754">
        <f>'SaaS Inputs'!AV17</f>
        <v>0</v>
      </c>
      <c r="BU4" s="754">
        <f>'SaaS Inputs'!AW17</f>
        <v>0</v>
      </c>
      <c r="BV4" s="754">
        <f>'SaaS Inputs'!AX17</f>
        <v>0</v>
      </c>
      <c r="BW4" s="753">
        <f>BV4</f>
        <v>0</v>
      </c>
      <c r="BX4" s="754">
        <f>'SaaS Inputs'!AY17</f>
        <v>0</v>
      </c>
      <c r="BY4" s="754">
        <f>'SaaS Inputs'!AZ17</f>
        <v>0</v>
      </c>
      <c r="BZ4" s="754">
        <f>'SaaS Inputs'!BA17</f>
        <v>0</v>
      </c>
      <c r="CA4" s="753">
        <f>BZ4</f>
        <v>0</v>
      </c>
      <c r="CB4" s="754">
        <f>'SaaS Inputs'!BB17</f>
        <v>0</v>
      </c>
      <c r="CC4" s="754">
        <f>'SaaS Inputs'!BC17</f>
        <v>0</v>
      </c>
      <c r="CD4" s="754">
        <f>'SaaS Inputs'!BD17</f>
        <v>0</v>
      </c>
      <c r="CE4" s="753">
        <f>CD4</f>
        <v>0</v>
      </c>
      <c r="CF4" s="754">
        <f>'SaaS Inputs'!BE17</f>
        <v>0</v>
      </c>
      <c r="CG4" s="754">
        <f>'SaaS Inputs'!BF17</f>
        <v>0</v>
      </c>
      <c r="CH4" s="754">
        <f>'SaaS Inputs'!BG17</f>
        <v>0</v>
      </c>
      <c r="CI4" s="753">
        <f>CH4</f>
        <v>0</v>
      </c>
      <c r="CJ4" s="751">
        <f>CI4</f>
        <v>0</v>
      </c>
      <c r="CK4" s="751">
        <f>'SaaS Inputs'!BU17</f>
        <v>0</v>
      </c>
    </row>
    <row r="5" spans="2:89" ht="7.05" customHeight="1">
      <c r="B5" s="688"/>
      <c r="C5" s="969"/>
      <c r="D5" s="694"/>
      <c r="E5" s="694"/>
      <c r="F5" s="694"/>
      <c r="G5" s="694"/>
      <c r="H5" s="694"/>
      <c r="I5" s="694"/>
      <c r="J5" s="694"/>
      <c r="K5" s="694"/>
      <c r="L5" s="694"/>
      <c r="M5" s="694"/>
      <c r="N5" s="694"/>
      <c r="O5" s="694"/>
      <c r="P5" s="694"/>
      <c r="Q5" s="694"/>
      <c r="R5" s="694"/>
      <c r="S5" s="694"/>
      <c r="T5" s="758"/>
      <c r="U5" s="707"/>
      <c r="V5" s="707"/>
      <c r="W5" s="707"/>
      <c r="X5" s="980"/>
      <c r="Y5" s="707"/>
      <c r="Z5" s="707"/>
      <c r="AA5" s="707"/>
      <c r="AB5" s="980"/>
      <c r="AC5" s="707"/>
      <c r="AD5" s="707"/>
      <c r="AE5" s="707"/>
      <c r="AF5" s="980"/>
      <c r="AG5" s="707"/>
      <c r="AH5" s="707"/>
      <c r="AI5" s="707"/>
      <c r="AJ5" s="980"/>
      <c r="AK5" s="708"/>
      <c r="AL5" s="707"/>
      <c r="AM5" s="707"/>
      <c r="AN5" s="707"/>
      <c r="AO5" s="980"/>
      <c r="AP5" s="707"/>
      <c r="AQ5" s="707"/>
      <c r="AR5" s="707"/>
      <c r="AS5" s="980"/>
      <c r="AT5" s="707"/>
      <c r="AU5" s="707"/>
      <c r="AV5" s="707"/>
      <c r="AW5" s="980"/>
      <c r="AX5" s="707"/>
      <c r="AY5" s="707"/>
      <c r="AZ5" s="707"/>
      <c r="BA5" s="980"/>
      <c r="BB5" s="696"/>
      <c r="BC5" s="959"/>
      <c r="BD5" s="959"/>
      <c r="BE5" s="959"/>
      <c r="BF5" s="960"/>
      <c r="BG5" s="959"/>
      <c r="BH5" s="959"/>
      <c r="BI5" s="959"/>
      <c r="BJ5" s="960"/>
      <c r="BK5" s="959"/>
      <c r="BL5" s="959"/>
      <c r="BM5" s="959"/>
      <c r="BN5" s="960"/>
      <c r="BO5" s="959"/>
      <c r="BP5" s="959"/>
      <c r="BQ5" s="959"/>
      <c r="BR5" s="960"/>
      <c r="BS5" s="696"/>
      <c r="BT5" s="959"/>
      <c r="BU5" s="959"/>
      <c r="BV5" s="959"/>
      <c r="BW5" s="960"/>
      <c r="BX5" s="959"/>
      <c r="BY5" s="959"/>
      <c r="BZ5" s="959"/>
      <c r="CA5" s="960"/>
      <c r="CB5" s="959"/>
      <c r="CC5" s="959"/>
      <c r="CD5" s="959"/>
      <c r="CE5" s="960"/>
      <c r="CF5" s="959"/>
      <c r="CG5" s="959"/>
      <c r="CH5" s="959"/>
      <c r="CI5" s="960"/>
      <c r="CJ5" s="697"/>
      <c r="CK5" s="697"/>
    </row>
    <row r="6" spans="2:89">
      <c r="B6" s="698" t="s">
        <v>16</v>
      </c>
      <c r="C6" s="970"/>
      <c r="D6" s="700">
        <f>'Financial Summary by Dept'!E10</f>
        <v>0</v>
      </c>
      <c r="E6" s="700">
        <f>'Financial Summary by Dept'!F10</f>
        <v>0</v>
      </c>
      <c r="F6" s="700">
        <f>'Financial Summary by Dept'!G10</f>
        <v>0</v>
      </c>
      <c r="G6" s="701">
        <f>SUM(D6:F6)</f>
        <v>0</v>
      </c>
      <c r="H6" s="700">
        <f>'Financial Summary by Dept'!H10</f>
        <v>0</v>
      </c>
      <c r="I6" s="700">
        <f>'Financial Summary by Dept'!I10</f>
        <v>0</v>
      </c>
      <c r="J6" s="700">
        <f>'Financial Summary by Dept'!J10</f>
        <v>0</v>
      </c>
      <c r="K6" s="701">
        <f>SUM(H6:J6)</f>
        <v>0</v>
      </c>
      <c r="L6" s="700">
        <f>'Financial Summary by Dept'!K10</f>
        <v>0</v>
      </c>
      <c r="M6" s="700">
        <f>'Financial Summary by Dept'!L10</f>
        <v>0</v>
      </c>
      <c r="N6" s="700">
        <f>'Financial Summary by Dept'!M10</f>
        <v>0</v>
      </c>
      <c r="O6" s="701">
        <f>SUM(L6:N6)</f>
        <v>0</v>
      </c>
      <c r="P6" s="700">
        <f>'Financial Summary by Dept'!N10</f>
        <v>0</v>
      </c>
      <c r="Q6" s="700">
        <f>'Financial Summary by Dept'!O10</f>
        <v>0</v>
      </c>
      <c r="R6" s="700">
        <f>'Financial Summary by Dept'!P10</f>
        <v>0</v>
      </c>
      <c r="S6" s="701">
        <f>SUM(P6:R6)</f>
        <v>0</v>
      </c>
      <c r="T6" s="760">
        <f>G6+K6+O6+S6</f>
        <v>0</v>
      </c>
      <c r="U6" s="702">
        <f>'Financial Summary by Dept'!R10</f>
        <v>0</v>
      </c>
      <c r="V6" s="702">
        <f>'Financial Summary by Dept'!S10</f>
        <v>0</v>
      </c>
      <c r="W6" s="702">
        <f>'Financial Summary by Dept'!T10</f>
        <v>0</v>
      </c>
      <c r="X6" s="981">
        <f>SUM(U6:W6)</f>
        <v>0</v>
      </c>
      <c r="Y6" s="702">
        <f>'Financial Summary by Dept'!U10</f>
        <v>0</v>
      </c>
      <c r="Z6" s="702">
        <f>'Financial Summary by Dept'!V10</f>
        <v>0</v>
      </c>
      <c r="AA6" s="702">
        <f>'Financial Summary by Dept'!W10</f>
        <v>0</v>
      </c>
      <c r="AB6" s="981">
        <f>SUM(Y6:AA6)</f>
        <v>0</v>
      </c>
      <c r="AC6" s="702">
        <f>'Financial Summary by Dept'!X10</f>
        <v>0</v>
      </c>
      <c r="AD6" s="702">
        <f>'Financial Summary by Dept'!Y10</f>
        <v>0</v>
      </c>
      <c r="AE6" s="702">
        <f>'Financial Summary by Dept'!Z10</f>
        <v>0</v>
      </c>
      <c r="AF6" s="981">
        <f>SUM(AC6:AE6)</f>
        <v>0</v>
      </c>
      <c r="AG6" s="702">
        <f>'Financial Summary by Dept'!AA10</f>
        <v>0</v>
      </c>
      <c r="AH6" s="702">
        <f>'Financial Summary by Dept'!AB10</f>
        <v>0</v>
      </c>
      <c r="AI6" s="702">
        <f>'Financial Summary by Dept'!AC10</f>
        <v>0</v>
      </c>
      <c r="AJ6" s="981">
        <f>SUM(AG6:AI6)</f>
        <v>0</v>
      </c>
      <c r="AK6" s="704">
        <f>X6+AB6+AF6+AJ6</f>
        <v>0</v>
      </c>
      <c r="AL6" s="702">
        <f>'Financial Summary by Dept'!AE10</f>
        <v>0</v>
      </c>
      <c r="AM6" s="702">
        <f>'Financial Summary by Dept'!AF10</f>
        <v>0</v>
      </c>
      <c r="AN6" s="702">
        <f>'Financial Summary by Dept'!AG10</f>
        <v>0</v>
      </c>
      <c r="AO6" s="981">
        <f>SUM(AL6:AN6)</f>
        <v>0</v>
      </c>
      <c r="AP6" s="702">
        <f>'Financial Summary by Dept'!AH10</f>
        <v>0</v>
      </c>
      <c r="AQ6" s="702">
        <f>'Financial Summary by Dept'!AI10</f>
        <v>0</v>
      </c>
      <c r="AR6" s="702">
        <f>'Financial Summary by Dept'!AJ10</f>
        <v>0</v>
      </c>
      <c r="AS6" s="981">
        <f>SUM(AP6:AR6)</f>
        <v>0</v>
      </c>
      <c r="AT6" s="702">
        <f>'Financial Summary by Dept'!AK10</f>
        <v>0</v>
      </c>
      <c r="AU6" s="702">
        <f>'Financial Summary by Dept'!AL10</f>
        <v>0</v>
      </c>
      <c r="AV6" s="702">
        <f>'Financial Summary by Dept'!AM10</f>
        <v>0</v>
      </c>
      <c r="AW6" s="981">
        <f>SUM(AT6:AV6)</f>
        <v>0</v>
      </c>
      <c r="AX6" s="702">
        <f>'Financial Summary by Dept'!AN10</f>
        <v>0</v>
      </c>
      <c r="AY6" s="702">
        <f>'Financial Summary by Dept'!AO10</f>
        <v>0</v>
      </c>
      <c r="AZ6" s="702">
        <f>'Financial Summary by Dept'!AP10</f>
        <v>0</v>
      </c>
      <c r="BA6" s="981">
        <f>SUM(AX6:AZ6)</f>
        <v>0</v>
      </c>
      <c r="BB6" s="704">
        <f>AO6+AS6+AW6+BA6</f>
        <v>0</v>
      </c>
      <c r="BC6" s="702">
        <f>'Financial Summary by Dept'!AR10</f>
        <v>0</v>
      </c>
      <c r="BD6" s="702">
        <f>'Financial Summary by Dept'!AS10</f>
        <v>0</v>
      </c>
      <c r="BE6" s="702">
        <f>'Financial Summary by Dept'!AT10</f>
        <v>0</v>
      </c>
      <c r="BF6" s="703">
        <f>SUM(BC6:BE6)</f>
        <v>0</v>
      </c>
      <c r="BG6" s="702">
        <f>'Financial Summary by Dept'!AU10</f>
        <v>0</v>
      </c>
      <c r="BH6" s="702">
        <f>'Financial Summary by Dept'!AV10</f>
        <v>0</v>
      </c>
      <c r="BI6" s="702">
        <f>'Financial Summary by Dept'!AW10</f>
        <v>0</v>
      </c>
      <c r="BJ6" s="703">
        <f>SUM(BG6:BI6)</f>
        <v>0</v>
      </c>
      <c r="BK6" s="702">
        <f>'Financial Summary by Dept'!AX10</f>
        <v>0</v>
      </c>
      <c r="BL6" s="702">
        <f>'Financial Summary by Dept'!AY10</f>
        <v>0</v>
      </c>
      <c r="BM6" s="702">
        <f>'Financial Summary by Dept'!AZ10</f>
        <v>0</v>
      </c>
      <c r="BN6" s="703">
        <f>SUM(BK6:BM6)</f>
        <v>0</v>
      </c>
      <c r="BO6" s="702">
        <f>'Financial Summary by Dept'!BA10</f>
        <v>0</v>
      </c>
      <c r="BP6" s="702">
        <f>'Financial Summary by Dept'!BB10</f>
        <v>0</v>
      </c>
      <c r="BQ6" s="702">
        <f>'Financial Summary by Dept'!BC10</f>
        <v>0</v>
      </c>
      <c r="BR6" s="703">
        <f>SUM(BO6:BQ6)</f>
        <v>0</v>
      </c>
      <c r="BS6" s="704">
        <f>BF6+BJ6+BN6+BR6</f>
        <v>0</v>
      </c>
      <c r="BT6" s="702">
        <f>'Financial Summary by Dept'!BE10</f>
        <v>0</v>
      </c>
      <c r="BU6" s="702">
        <f>'Financial Summary by Dept'!BF10</f>
        <v>0</v>
      </c>
      <c r="BV6" s="702">
        <f>'Financial Summary by Dept'!BG10</f>
        <v>0</v>
      </c>
      <c r="BW6" s="703">
        <f>SUM(BT6:BV6)</f>
        <v>0</v>
      </c>
      <c r="BX6" s="702">
        <f>'Financial Summary by Dept'!BH10</f>
        <v>0</v>
      </c>
      <c r="BY6" s="702">
        <f>'Financial Summary by Dept'!BI10</f>
        <v>0</v>
      </c>
      <c r="BZ6" s="702">
        <f>'Financial Summary by Dept'!BJ10</f>
        <v>0</v>
      </c>
      <c r="CA6" s="703">
        <f>SUM(BX6:BZ6)</f>
        <v>0</v>
      </c>
      <c r="CB6" s="702">
        <f>'Financial Summary by Dept'!BK10</f>
        <v>0</v>
      </c>
      <c r="CC6" s="702">
        <f>'Financial Summary by Dept'!BL10</f>
        <v>0</v>
      </c>
      <c r="CD6" s="702">
        <f>'Financial Summary by Dept'!BM10</f>
        <v>0</v>
      </c>
      <c r="CE6" s="703">
        <f>SUM(CB6:CD6)</f>
        <v>0</v>
      </c>
      <c r="CF6" s="702">
        <f>'Financial Summary by Dept'!BN10</f>
        <v>0</v>
      </c>
      <c r="CG6" s="702">
        <f>'Financial Summary by Dept'!BO10</f>
        <v>0</v>
      </c>
      <c r="CH6" s="702">
        <f>'Financial Summary by Dept'!BP10</f>
        <v>0</v>
      </c>
      <c r="CI6" s="703">
        <f>SUM(CF6:CH6)</f>
        <v>0</v>
      </c>
      <c r="CJ6" s="704">
        <f>BW6+CA6+CE6+CI6</f>
        <v>0</v>
      </c>
      <c r="CK6" s="704">
        <f>'Financial Summary by Dept'!CD10</f>
        <v>0</v>
      </c>
    </row>
    <row r="7" spans="2:89" ht="7.05" customHeight="1">
      <c r="B7" s="698"/>
      <c r="C7" s="970"/>
      <c r="D7" s="705"/>
      <c r="E7" s="705"/>
      <c r="F7" s="705"/>
      <c r="G7" s="694"/>
      <c r="H7" s="705"/>
      <c r="I7" s="705"/>
      <c r="J7" s="705"/>
      <c r="K7" s="694"/>
      <c r="L7" s="705"/>
      <c r="M7" s="705"/>
      <c r="N7" s="705"/>
      <c r="O7" s="694"/>
      <c r="P7" s="705"/>
      <c r="Q7" s="705"/>
      <c r="R7" s="705"/>
      <c r="S7" s="694"/>
      <c r="T7" s="758"/>
      <c r="U7" s="706"/>
      <c r="V7" s="706"/>
      <c r="W7" s="706"/>
      <c r="X7" s="980"/>
      <c r="Y7" s="706"/>
      <c r="Z7" s="706"/>
      <c r="AA7" s="706"/>
      <c r="AB7" s="980"/>
      <c r="AC7" s="706"/>
      <c r="AD7" s="706"/>
      <c r="AE7" s="706"/>
      <c r="AF7" s="980"/>
      <c r="AG7" s="706"/>
      <c r="AH7" s="706"/>
      <c r="AI7" s="706"/>
      <c r="AJ7" s="980"/>
      <c r="AK7" s="708"/>
      <c r="AL7" s="706"/>
      <c r="AM7" s="706"/>
      <c r="AN7" s="706"/>
      <c r="AO7" s="980"/>
      <c r="AP7" s="706"/>
      <c r="AQ7" s="706"/>
      <c r="AR7" s="706"/>
      <c r="AS7" s="980"/>
      <c r="AT7" s="706"/>
      <c r="AU7" s="706"/>
      <c r="AV7" s="706"/>
      <c r="AW7" s="980"/>
      <c r="AX7" s="706"/>
      <c r="AY7" s="706"/>
      <c r="AZ7" s="706"/>
      <c r="BA7" s="980"/>
      <c r="BB7" s="708"/>
      <c r="BC7" s="706"/>
      <c r="BD7" s="706"/>
      <c r="BE7" s="706"/>
      <c r="BF7" s="707"/>
      <c r="BG7" s="706"/>
      <c r="BH7" s="706"/>
      <c r="BI7" s="706"/>
      <c r="BJ7" s="707"/>
      <c r="BK7" s="706"/>
      <c r="BL7" s="706"/>
      <c r="BM7" s="706"/>
      <c r="BN7" s="707"/>
      <c r="BO7" s="706"/>
      <c r="BP7" s="706"/>
      <c r="BQ7" s="706"/>
      <c r="BR7" s="707"/>
      <c r="BS7" s="708"/>
      <c r="BT7" s="706"/>
      <c r="BU7" s="706"/>
      <c r="BV7" s="706"/>
      <c r="BW7" s="707"/>
      <c r="BX7" s="706"/>
      <c r="BY7" s="706"/>
      <c r="BZ7" s="706"/>
      <c r="CA7" s="707"/>
      <c r="CB7" s="706"/>
      <c r="CC7" s="706"/>
      <c r="CD7" s="706"/>
      <c r="CE7" s="707"/>
      <c r="CF7" s="706"/>
      <c r="CG7" s="706"/>
      <c r="CH7" s="706"/>
      <c r="CI7" s="707"/>
      <c r="CJ7" s="708"/>
      <c r="CK7" s="708"/>
    </row>
    <row r="8" spans="2:89">
      <c r="B8" s="698" t="s">
        <v>89</v>
      </c>
      <c r="C8" s="970"/>
      <c r="D8" s="709">
        <f>'Financial Summary by Dept'!E14</f>
        <v>0</v>
      </c>
      <c r="E8" s="709">
        <f>'Financial Summary by Dept'!F14</f>
        <v>0</v>
      </c>
      <c r="F8" s="709">
        <f>'Financial Summary by Dept'!G14</f>
        <v>0</v>
      </c>
      <c r="G8" s="710">
        <f>SUM(D8:F8)</f>
        <v>0</v>
      </c>
      <c r="H8" s="709">
        <f>'Financial Summary by Dept'!H14</f>
        <v>0</v>
      </c>
      <c r="I8" s="709">
        <f>'Financial Summary by Dept'!I14</f>
        <v>0</v>
      </c>
      <c r="J8" s="709">
        <f>'Financial Summary by Dept'!J14</f>
        <v>0</v>
      </c>
      <c r="K8" s="710">
        <f>SUM(H8:J8)</f>
        <v>0</v>
      </c>
      <c r="L8" s="709">
        <f>'Financial Summary by Dept'!K14</f>
        <v>0</v>
      </c>
      <c r="M8" s="709">
        <f>'Financial Summary by Dept'!L14</f>
        <v>0</v>
      </c>
      <c r="N8" s="709">
        <f>'Financial Summary by Dept'!M14</f>
        <v>0</v>
      </c>
      <c r="O8" s="710">
        <f>SUM(L8:N8)</f>
        <v>0</v>
      </c>
      <c r="P8" s="709">
        <f>'Financial Summary by Dept'!N14</f>
        <v>0</v>
      </c>
      <c r="Q8" s="709">
        <f>'Financial Summary by Dept'!O14</f>
        <v>0</v>
      </c>
      <c r="R8" s="709">
        <f>'Financial Summary by Dept'!P14</f>
        <v>0</v>
      </c>
      <c r="S8" s="710">
        <f>SUM(P8:R8)</f>
        <v>0</v>
      </c>
      <c r="T8" s="761">
        <f>G8+K8+O8+S8</f>
        <v>0</v>
      </c>
      <c r="U8" s="711">
        <f>'Financial Summary by Dept'!R14</f>
        <v>0</v>
      </c>
      <c r="V8" s="711">
        <f>'Financial Summary by Dept'!S14</f>
        <v>0</v>
      </c>
      <c r="W8" s="711">
        <f>'Financial Summary by Dept'!T14</f>
        <v>0</v>
      </c>
      <c r="X8" s="982">
        <f>SUM(U8:W8)</f>
        <v>0</v>
      </c>
      <c r="Y8" s="711">
        <f>'Financial Summary by Dept'!U14</f>
        <v>0</v>
      </c>
      <c r="Z8" s="711">
        <f>'Financial Summary by Dept'!V14</f>
        <v>0</v>
      </c>
      <c r="AA8" s="711">
        <f>'Financial Summary by Dept'!W14</f>
        <v>0</v>
      </c>
      <c r="AB8" s="982">
        <f>SUM(Y8:AA8)</f>
        <v>0</v>
      </c>
      <c r="AC8" s="711">
        <f>'Financial Summary by Dept'!X14</f>
        <v>0</v>
      </c>
      <c r="AD8" s="711">
        <f>'Financial Summary by Dept'!Y14</f>
        <v>0</v>
      </c>
      <c r="AE8" s="711">
        <f>'Financial Summary by Dept'!Z14</f>
        <v>0</v>
      </c>
      <c r="AF8" s="982">
        <f>SUM(AC8:AE8)</f>
        <v>0</v>
      </c>
      <c r="AG8" s="711">
        <f>'Financial Summary by Dept'!AA14</f>
        <v>0</v>
      </c>
      <c r="AH8" s="711">
        <f>'Financial Summary by Dept'!AB14</f>
        <v>0</v>
      </c>
      <c r="AI8" s="711">
        <f>'Financial Summary by Dept'!AC14</f>
        <v>0</v>
      </c>
      <c r="AJ8" s="982">
        <f>SUM(AG8:AI8)</f>
        <v>0</v>
      </c>
      <c r="AK8" s="713">
        <f>X8+AB8+AF8+AJ8</f>
        <v>0</v>
      </c>
      <c r="AL8" s="711">
        <f>'Financial Summary by Dept'!AE14</f>
        <v>0</v>
      </c>
      <c r="AM8" s="711">
        <f>'Financial Summary by Dept'!AF14</f>
        <v>0</v>
      </c>
      <c r="AN8" s="711">
        <f>'Financial Summary by Dept'!AG14</f>
        <v>0</v>
      </c>
      <c r="AO8" s="982">
        <f>SUM(AL8:AN8)</f>
        <v>0</v>
      </c>
      <c r="AP8" s="711">
        <f>'Financial Summary by Dept'!AH14</f>
        <v>0</v>
      </c>
      <c r="AQ8" s="711">
        <f>'Financial Summary by Dept'!AI14</f>
        <v>0</v>
      </c>
      <c r="AR8" s="711">
        <f>'Financial Summary by Dept'!AJ14</f>
        <v>0</v>
      </c>
      <c r="AS8" s="982">
        <f>SUM(AP8:AR8)</f>
        <v>0</v>
      </c>
      <c r="AT8" s="711">
        <f>'Financial Summary by Dept'!AK14</f>
        <v>0</v>
      </c>
      <c r="AU8" s="711">
        <f>'Financial Summary by Dept'!AL14</f>
        <v>0</v>
      </c>
      <c r="AV8" s="711">
        <f>'Financial Summary by Dept'!AM14</f>
        <v>0</v>
      </c>
      <c r="AW8" s="982">
        <f>SUM(AT8:AV8)</f>
        <v>0</v>
      </c>
      <c r="AX8" s="711">
        <f>'Financial Summary by Dept'!AN14</f>
        <v>0</v>
      </c>
      <c r="AY8" s="711">
        <f>'Financial Summary by Dept'!AO14</f>
        <v>0</v>
      </c>
      <c r="AZ8" s="711">
        <f>'Financial Summary by Dept'!AP14</f>
        <v>0</v>
      </c>
      <c r="BA8" s="982">
        <f>SUM(AX8:AZ8)</f>
        <v>0</v>
      </c>
      <c r="BB8" s="713">
        <f>AO8+AS8+AW8+BA8</f>
        <v>0</v>
      </c>
      <c r="BC8" s="711">
        <f>'Financial Summary by Dept'!AR14</f>
        <v>0</v>
      </c>
      <c r="BD8" s="711">
        <f>'Financial Summary by Dept'!AS14</f>
        <v>0</v>
      </c>
      <c r="BE8" s="711">
        <f>'Financial Summary by Dept'!AT14</f>
        <v>0</v>
      </c>
      <c r="BF8" s="712">
        <f>SUM(BC8:BE8)</f>
        <v>0</v>
      </c>
      <c r="BG8" s="711">
        <f>'Financial Summary by Dept'!AU14</f>
        <v>0</v>
      </c>
      <c r="BH8" s="711">
        <f>'Financial Summary by Dept'!AV14</f>
        <v>0</v>
      </c>
      <c r="BI8" s="711">
        <f>'Financial Summary by Dept'!AW14</f>
        <v>0</v>
      </c>
      <c r="BJ8" s="712">
        <f>SUM(BG8:BI8)</f>
        <v>0</v>
      </c>
      <c r="BK8" s="711">
        <f>'Financial Summary by Dept'!AX14</f>
        <v>0</v>
      </c>
      <c r="BL8" s="711">
        <f>'Financial Summary by Dept'!AY14</f>
        <v>0</v>
      </c>
      <c r="BM8" s="711">
        <f>'Financial Summary by Dept'!AZ14</f>
        <v>0</v>
      </c>
      <c r="BN8" s="712">
        <f>SUM(BK8:BM8)</f>
        <v>0</v>
      </c>
      <c r="BO8" s="711">
        <f>'Financial Summary by Dept'!BA14</f>
        <v>0</v>
      </c>
      <c r="BP8" s="711">
        <f>'Financial Summary by Dept'!BB14</f>
        <v>0</v>
      </c>
      <c r="BQ8" s="711">
        <f>'Financial Summary by Dept'!BC14</f>
        <v>0</v>
      </c>
      <c r="BR8" s="712">
        <f>SUM(BO8:BQ8)</f>
        <v>0</v>
      </c>
      <c r="BS8" s="713">
        <f>BF8+BJ8+BN8+BR8</f>
        <v>0</v>
      </c>
      <c r="BT8" s="711">
        <f>'Financial Summary by Dept'!BE14</f>
        <v>0</v>
      </c>
      <c r="BU8" s="711">
        <f>'Financial Summary by Dept'!BF14</f>
        <v>0</v>
      </c>
      <c r="BV8" s="711">
        <f>'Financial Summary by Dept'!BG14</f>
        <v>0</v>
      </c>
      <c r="BW8" s="712">
        <f>SUM(BT8:BV8)</f>
        <v>0</v>
      </c>
      <c r="BX8" s="711">
        <f>'Financial Summary by Dept'!BH14</f>
        <v>0</v>
      </c>
      <c r="BY8" s="711">
        <f>'Financial Summary by Dept'!BI14</f>
        <v>0</v>
      </c>
      <c r="BZ8" s="711">
        <f>'Financial Summary by Dept'!BJ14</f>
        <v>0</v>
      </c>
      <c r="CA8" s="712">
        <f>SUM(BX8:BZ8)</f>
        <v>0</v>
      </c>
      <c r="CB8" s="711">
        <f>'Financial Summary by Dept'!BK14</f>
        <v>0</v>
      </c>
      <c r="CC8" s="711">
        <f>'Financial Summary by Dept'!BL14</f>
        <v>0</v>
      </c>
      <c r="CD8" s="711">
        <f>'Financial Summary by Dept'!BM14</f>
        <v>0</v>
      </c>
      <c r="CE8" s="712">
        <f>SUM(CB8:CD8)</f>
        <v>0</v>
      </c>
      <c r="CF8" s="711">
        <f>'Financial Summary by Dept'!BN14</f>
        <v>0</v>
      </c>
      <c r="CG8" s="711">
        <f>'Financial Summary by Dept'!BO14</f>
        <v>0</v>
      </c>
      <c r="CH8" s="711">
        <f>'Financial Summary by Dept'!BP14</f>
        <v>0</v>
      </c>
      <c r="CI8" s="712">
        <f>SUM(CF8:CH8)</f>
        <v>0</v>
      </c>
      <c r="CJ8" s="713">
        <f>BW8+CA8+CE8+CI8</f>
        <v>0</v>
      </c>
      <c r="CK8" s="713">
        <f>'Financial Summary by Dept'!CD14</f>
        <v>0</v>
      </c>
    </row>
    <row r="9" spans="2:89" ht="7.05" customHeight="1">
      <c r="B9" s="698"/>
      <c r="C9" s="970"/>
      <c r="D9" s="705"/>
      <c r="E9" s="705"/>
      <c r="F9" s="705"/>
      <c r="G9" s="694"/>
      <c r="H9" s="705"/>
      <c r="I9" s="705"/>
      <c r="J9" s="705"/>
      <c r="K9" s="694"/>
      <c r="L9" s="705"/>
      <c r="M9" s="705"/>
      <c r="N9" s="705"/>
      <c r="O9" s="694"/>
      <c r="P9" s="705"/>
      <c r="Q9" s="705"/>
      <c r="R9" s="705"/>
      <c r="S9" s="694"/>
      <c r="T9" s="758"/>
      <c r="U9" s="706"/>
      <c r="V9" s="706"/>
      <c r="W9" s="706"/>
      <c r="X9" s="980"/>
      <c r="Y9" s="706"/>
      <c r="Z9" s="706"/>
      <c r="AA9" s="706"/>
      <c r="AB9" s="980"/>
      <c r="AC9" s="706"/>
      <c r="AD9" s="706"/>
      <c r="AE9" s="706"/>
      <c r="AF9" s="980"/>
      <c r="AG9" s="706"/>
      <c r="AH9" s="706"/>
      <c r="AI9" s="706"/>
      <c r="AJ9" s="980"/>
      <c r="AK9" s="708"/>
      <c r="AL9" s="706"/>
      <c r="AM9" s="706"/>
      <c r="AN9" s="706"/>
      <c r="AO9" s="980"/>
      <c r="AP9" s="706"/>
      <c r="AQ9" s="706"/>
      <c r="AR9" s="706"/>
      <c r="AS9" s="980"/>
      <c r="AT9" s="706"/>
      <c r="AU9" s="706"/>
      <c r="AV9" s="706"/>
      <c r="AW9" s="980"/>
      <c r="AX9" s="706"/>
      <c r="AY9" s="706"/>
      <c r="AZ9" s="706"/>
      <c r="BA9" s="980"/>
      <c r="BB9" s="708"/>
      <c r="BC9" s="706"/>
      <c r="BD9" s="706"/>
      <c r="BE9" s="706"/>
      <c r="BF9" s="707"/>
      <c r="BG9" s="706"/>
      <c r="BH9" s="706"/>
      <c r="BI9" s="706"/>
      <c r="BJ9" s="707"/>
      <c r="BK9" s="706"/>
      <c r="BL9" s="706"/>
      <c r="BM9" s="706"/>
      <c r="BN9" s="707"/>
      <c r="BO9" s="706"/>
      <c r="BP9" s="706"/>
      <c r="BQ9" s="706"/>
      <c r="BR9" s="707"/>
      <c r="BS9" s="708"/>
      <c r="BT9" s="706"/>
      <c r="BU9" s="706"/>
      <c r="BV9" s="706"/>
      <c r="BW9" s="707"/>
      <c r="BX9" s="706"/>
      <c r="BY9" s="706"/>
      <c r="BZ9" s="706"/>
      <c r="CA9" s="707"/>
      <c r="CB9" s="706"/>
      <c r="CC9" s="706"/>
      <c r="CD9" s="706"/>
      <c r="CE9" s="707"/>
      <c r="CF9" s="706"/>
      <c r="CG9" s="706"/>
      <c r="CH9" s="706"/>
      <c r="CI9" s="707"/>
      <c r="CJ9" s="708"/>
      <c r="CK9" s="708"/>
    </row>
    <row r="10" spans="2:89">
      <c r="B10" s="698" t="s">
        <v>68</v>
      </c>
      <c r="C10" s="970"/>
      <c r="D10" s="709">
        <f>D6-D8</f>
        <v>0</v>
      </c>
      <c r="E10" s="709">
        <f t="shared" ref="E10:F10" si="0">E6-E8</f>
        <v>0</v>
      </c>
      <c r="F10" s="709">
        <f t="shared" si="0"/>
        <v>0</v>
      </c>
      <c r="G10" s="710">
        <f>G6-G8</f>
        <v>0</v>
      </c>
      <c r="H10" s="709">
        <f>H6-H8</f>
        <v>0</v>
      </c>
      <c r="I10" s="709">
        <f t="shared" ref="I10:J10" si="1">I6-I8</f>
        <v>0</v>
      </c>
      <c r="J10" s="709">
        <f t="shared" si="1"/>
        <v>0</v>
      </c>
      <c r="K10" s="710">
        <f>K6-K8</f>
        <v>0</v>
      </c>
      <c r="L10" s="709">
        <f>L6-L8</f>
        <v>0</v>
      </c>
      <c r="M10" s="709">
        <f t="shared" ref="M10:N10" si="2">M6-M8</f>
        <v>0</v>
      </c>
      <c r="N10" s="709">
        <f t="shared" si="2"/>
        <v>0</v>
      </c>
      <c r="O10" s="710">
        <f>O6-O8</f>
        <v>0</v>
      </c>
      <c r="P10" s="709">
        <f t="shared" ref="P10:R10" si="3">P6-P8</f>
        <v>0</v>
      </c>
      <c r="Q10" s="709">
        <f t="shared" si="3"/>
        <v>0</v>
      </c>
      <c r="R10" s="709">
        <f t="shared" si="3"/>
        <v>0</v>
      </c>
      <c r="S10" s="710">
        <f>S6-S8</f>
        <v>0</v>
      </c>
      <c r="T10" s="761">
        <f>T6-T8</f>
        <v>0</v>
      </c>
      <c r="U10" s="711">
        <f>U6-U8</f>
        <v>0</v>
      </c>
      <c r="V10" s="711">
        <f t="shared" ref="V10:W10" si="4">V6-V8</f>
        <v>0</v>
      </c>
      <c r="W10" s="711">
        <f t="shared" si="4"/>
        <v>0</v>
      </c>
      <c r="X10" s="982">
        <f>X6-X8</f>
        <v>0</v>
      </c>
      <c r="Y10" s="711">
        <f t="shared" ref="Y10:AA10" si="5">Y6-Y8</f>
        <v>0</v>
      </c>
      <c r="Z10" s="711">
        <f t="shared" si="5"/>
        <v>0</v>
      </c>
      <c r="AA10" s="711">
        <f t="shared" si="5"/>
        <v>0</v>
      </c>
      <c r="AB10" s="982">
        <f>AB6-AB8</f>
        <v>0</v>
      </c>
      <c r="AC10" s="711">
        <f t="shared" ref="AC10:AE10" si="6">AC6-AC8</f>
        <v>0</v>
      </c>
      <c r="AD10" s="711">
        <f t="shared" si="6"/>
        <v>0</v>
      </c>
      <c r="AE10" s="711">
        <f t="shared" si="6"/>
        <v>0</v>
      </c>
      <c r="AF10" s="982">
        <f>AF6-AF8</f>
        <v>0</v>
      </c>
      <c r="AG10" s="711">
        <f t="shared" ref="AG10:AI10" si="7">AG6-AG8</f>
        <v>0</v>
      </c>
      <c r="AH10" s="711">
        <f t="shared" si="7"/>
        <v>0</v>
      </c>
      <c r="AI10" s="711">
        <f t="shared" si="7"/>
        <v>0</v>
      </c>
      <c r="AJ10" s="982">
        <f>AJ6-AJ8</f>
        <v>0</v>
      </c>
      <c r="AK10" s="713">
        <f>AK6-AK8</f>
        <v>0</v>
      </c>
      <c r="AL10" s="711">
        <f t="shared" ref="AL10:AN10" si="8">AL6-AL8</f>
        <v>0</v>
      </c>
      <c r="AM10" s="711">
        <f t="shared" si="8"/>
        <v>0</v>
      </c>
      <c r="AN10" s="711">
        <f t="shared" si="8"/>
        <v>0</v>
      </c>
      <c r="AO10" s="982">
        <f>AO6-AO8</f>
        <v>0</v>
      </c>
      <c r="AP10" s="711">
        <f t="shared" ref="AP10:AR10" si="9">AP6-AP8</f>
        <v>0</v>
      </c>
      <c r="AQ10" s="711">
        <f t="shared" si="9"/>
        <v>0</v>
      </c>
      <c r="AR10" s="711">
        <f t="shared" si="9"/>
        <v>0</v>
      </c>
      <c r="AS10" s="982">
        <f>AS6-AS8</f>
        <v>0</v>
      </c>
      <c r="AT10" s="711">
        <f t="shared" ref="AT10:AV10" si="10">AT6-AT8</f>
        <v>0</v>
      </c>
      <c r="AU10" s="711">
        <f t="shared" si="10"/>
        <v>0</v>
      </c>
      <c r="AV10" s="711">
        <f t="shared" si="10"/>
        <v>0</v>
      </c>
      <c r="AW10" s="982">
        <f>AW6-AW8</f>
        <v>0</v>
      </c>
      <c r="AX10" s="711">
        <f t="shared" ref="AX10:AZ10" si="11">AX6-AX8</f>
        <v>0</v>
      </c>
      <c r="AY10" s="711">
        <f t="shared" si="11"/>
        <v>0</v>
      </c>
      <c r="AZ10" s="711">
        <f t="shared" si="11"/>
        <v>0</v>
      </c>
      <c r="BA10" s="982">
        <f>BA6-BA8</f>
        <v>0</v>
      </c>
      <c r="BB10" s="713">
        <f>BB6-BB8</f>
        <v>0</v>
      </c>
      <c r="BC10" s="711">
        <f t="shared" ref="BC10:BE10" si="12">BC6-BC8</f>
        <v>0</v>
      </c>
      <c r="BD10" s="711">
        <f t="shared" si="12"/>
        <v>0</v>
      </c>
      <c r="BE10" s="711">
        <f t="shared" si="12"/>
        <v>0</v>
      </c>
      <c r="BF10" s="712">
        <f>BF6-BF8</f>
        <v>0</v>
      </c>
      <c r="BG10" s="711">
        <f t="shared" ref="BG10:BI10" si="13">BG6-BG8</f>
        <v>0</v>
      </c>
      <c r="BH10" s="711">
        <f t="shared" si="13"/>
        <v>0</v>
      </c>
      <c r="BI10" s="711">
        <f t="shared" si="13"/>
        <v>0</v>
      </c>
      <c r="BJ10" s="712">
        <f>BJ6-BJ8</f>
        <v>0</v>
      </c>
      <c r="BK10" s="711">
        <f t="shared" ref="BK10:BM10" si="14">BK6-BK8</f>
        <v>0</v>
      </c>
      <c r="BL10" s="711">
        <f t="shared" si="14"/>
        <v>0</v>
      </c>
      <c r="BM10" s="711">
        <f t="shared" si="14"/>
        <v>0</v>
      </c>
      <c r="BN10" s="712">
        <f>BN6-BN8</f>
        <v>0</v>
      </c>
      <c r="BO10" s="711">
        <f t="shared" ref="BO10:BQ10" si="15">BO6-BO8</f>
        <v>0</v>
      </c>
      <c r="BP10" s="711">
        <f t="shared" si="15"/>
        <v>0</v>
      </c>
      <c r="BQ10" s="711">
        <f t="shared" si="15"/>
        <v>0</v>
      </c>
      <c r="BR10" s="712">
        <f t="shared" ref="BR10:CF10" si="16">BR6-BR8</f>
        <v>0</v>
      </c>
      <c r="BS10" s="713">
        <f t="shared" si="16"/>
        <v>0</v>
      </c>
      <c r="BT10" s="711">
        <f t="shared" si="16"/>
        <v>0</v>
      </c>
      <c r="BU10" s="711">
        <f t="shared" ref="BU10:BV10" si="17">BU6-BU8</f>
        <v>0</v>
      </c>
      <c r="BV10" s="711">
        <f t="shared" si="17"/>
        <v>0</v>
      </c>
      <c r="BW10" s="712">
        <f t="shared" si="16"/>
        <v>0</v>
      </c>
      <c r="BX10" s="711">
        <f t="shared" si="16"/>
        <v>0</v>
      </c>
      <c r="BY10" s="711">
        <f t="shared" ref="BY10:BZ10" si="18">BY6-BY8</f>
        <v>0</v>
      </c>
      <c r="BZ10" s="711">
        <f t="shared" si="18"/>
        <v>0</v>
      </c>
      <c r="CA10" s="712">
        <f t="shared" si="16"/>
        <v>0</v>
      </c>
      <c r="CB10" s="711">
        <f t="shared" si="16"/>
        <v>0</v>
      </c>
      <c r="CC10" s="711">
        <f t="shared" ref="CC10:CD10" si="19">CC6-CC8</f>
        <v>0</v>
      </c>
      <c r="CD10" s="711">
        <f t="shared" si="19"/>
        <v>0</v>
      </c>
      <c r="CE10" s="712">
        <f t="shared" si="16"/>
        <v>0</v>
      </c>
      <c r="CF10" s="711">
        <f t="shared" si="16"/>
        <v>0</v>
      </c>
      <c r="CG10" s="711">
        <f t="shared" ref="CG10:CJ10" si="20">CG6-CG8</f>
        <v>0</v>
      </c>
      <c r="CH10" s="711">
        <f t="shared" si="20"/>
        <v>0</v>
      </c>
      <c r="CI10" s="712">
        <f t="shared" si="20"/>
        <v>0</v>
      </c>
      <c r="CJ10" s="713">
        <f t="shared" si="20"/>
        <v>0</v>
      </c>
      <c r="CK10" s="713">
        <f t="shared" ref="CK10" si="21">CK6-CK8</f>
        <v>0</v>
      </c>
    </row>
    <row r="11" spans="2:89">
      <c r="B11" s="698"/>
      <c r="C11" s="971" t="s">
        <v>45</v>
      </c>
      <c r="D11" s="714">
        <f>IFERROR(D10/D6,0)</f>
        <v>0</v>
      </c>
      <c r="E11" s="714">
        <f t="shared" ref="E11:F11" si="22">IFERROR(E10/E6,0)</f>
        <v>0</v>
      </c>
      <c r="F11" s="714">
        <f t="shared" si="22"/>
        <v>0</v>
      </c>
      <c r="G11" s="715">
        <f>IFERROR(G10/G6,0)</f>
        <v>0</v>
      </c>
      <c r="H11" s="714">
        <f>IFERROR(H10/H6,0)</f>
        <v>0</v>
      </c>
      <c r="I11" s="714">
        <f t="shared" ref="I11:J11" si="23">IFERROR(I10/I6,0)</f>
        <v>0</v>
      </c>
      <c r="J11" s="714">
        <f t="shared" si="23"/>
        <v>0</v>
      </c>
      <c r="K11" s="715">
        <f>IFERROR(K10/K6,0)</f>
        <v>0</v>
      </c>
      <c r="L11" s="714">
        <f>IFERROR(L10/L6,0)</f>
        <v>0</v>
      </c>
      <c r="M11" s="714">
        <f t="shared" ref="M11:P11" si="24">IFERROR(M10/M6,0)</f>
        <v>0</v>
      </c>
      <c r="N11" s="714">
        <f t="shared" si="24"/>
        <v>0</v>
      </c>
      <c r="O11" s="715">
        <f>IFERROR(O10/O6,0)</f>
        <v>0</v>
      </c>
      <c r="P11" s="714">
        <f t="shared" si="24"/>
        <v>0</v>
      </c>
      <c r="Q11" s="714">
        <f t="shared" ref="Q11" si="25">IFERROR(Q10/Q6,0)</f>
        <v>0</v>
      </c>
      <c r="R11" s="714">
        <f t="shared" ref="R11" si="26">IFERROR(R10/R6,0)</f>
        <v>0</v>
      </c>
      <c r="S11" s="715">
        <f>IFERROR(S10/S6,0)</f>
        <v>0</v>
      </c>
      <c r="T11" s="762">
        <f>IFERROR(T10/T6,0)</f>
        <v>0</v>
      </c>
      <c r="U11" s="716">
        <f>IFERROR(U10/U6,0)</f>
        <v>0</v>
      </c>
      <c r="V11" s="716">
        <f t="shared" ref="V11:Y11" si="27">IFERROR(V10/V6,0)</f>
        <v>0</v>
      </c>
      <c r="W11" s="716">
        <f t="shared" si="27"/>
        <v>0</v>
      </c>
      <c r="X11" s="983">
        <f>IFERROR(X10/X6,0)</f>
        <v>0</v>
      </c>
      <c r="Y11" s="716">
        <f t="shared" si="27"/>
        <v>0</v>
      </c>
      <c r="Z11" s="716">
        <f t="shared" ref="Z11" si="28">IFERROR(Z10/Z6,0)</f>
        <v>0</v>
      </c>
      <c r="AA11" s="716">
        <f t="shared" ref="AA11:AC11" si="29">IFERROR(AA10/AA6,0)</f>
        <v>0</v>
      </c>
      <c r="AB11" s="983">
        <f>IFERROR(AB10/AB6,0)</f>
        <v>0</v>
      </c>
      <c r="AC11" s="716">
        <f t="shared" si="29"/>
        <v>0</v>
      </c>
      <c r="AD11" s="716">
        <f t="shared" ref="AD11" si="30">IFERROR(AD10/AD6,0)</f>
        <v>0</v>
      </c>
      <c r="AE11" s="716">
        <f t="shared" ref="AE11:AG11" si="31">IFERROR(AE10/AE6,0)</f>
        <v>0</v>
      </c>
      <c r="AF11" s="983">
        <f>IFERROR(AF10/AF6,0)</f>
        <v>0</v>
      </c>
      <c r="AG11" s="716">
        <f t="shared" si="31"/>
        <v>0</v>
      </c>
      <c r="AH11" s="716">
        <f t="shared" ref="AH11" si="32">IFERROR(AH10/AH6,0)</f>
        <v>0</v>
      </c>
      <c r="AI11" s="716">
        <f t="shared" ref="AI11" si="33">IFERROR(AI10/AI6,0)</f>
        <v>0</v>
      </c>
      <c r="AJ11" s="983">
        <f>IFERROR(AJ10/AJ6,0)</f>
        <v>0</v>
      </c>
      <c r="AK11" s="718">
        <f>IFERROR(AK10/AK6,0)</f>
        <v>0</v>
      </c>
      <c r="AL11" s="716">
        <f t="shared" ref="AL11" si="34">IFERROR(AL10/AL6,0)</f>
        <v>0</v>
      </c>
      <c r="AM11" s="716">
        <f t="shared" ref="AM11" si="35">IFERROR(AM10/AM6,0)</f>
        <v>0</v>
      </c>
      <c r="AN11" s="716">
        <f t="shared" ref="AN11:AP11" si="36">IFERROR(AN10/AN6,0)</f>
        <v>0</v>
      </c>
      <c r="AO11" s="983">
        <f>IFERROR(AO10/AO6,0)</f>
        <v>0</v>
      </c>
      <c r="AP11" s="716">
        <f t="shared" si="36"/>
        <v>0</v>
      </c>
      <c r="AQ11" s="716">
        <f t="shared" ref="AQ11" si="37">IFERROR(AQ10/AQ6,0)</f>
        <v>0</v>
      </c>
      <c r="AR11" s="716">
        <f t="shared" ref="AR11:AT11" si="38">IFERROR(AR10/AR6,0)</f>
        <v>0</v>
      </c>
      <c r="AS11" s="983">
        <f>IFERROR(AS10/AS6,0)</f>
        <v>0</v>
      </c>
      <c r="AT11" s="716">
        <f t="shared" si="38"/>
        <v>0</v>
      </c>
      <c r="AU11" s="716">
        <f t="shared" ref="AU11" si="39">IFERROR(AU10/AU6,0)</f>
        <v>0</v>
      </c>
      <c r="AV11" s="716">
        <f t="shared" ref="AV11:AX11" si="40">IFERROR(AV10/AV6,0)</f>
        <v>0</v>
      </c>
      <c r="AW11" s="983">
        <f>IFERROR(AW10/AW6,0)</f>
        <v>0</v>
      </c>
      <c r="AX11" s="716">
        <f t="shared" si="40"/>
        <v>0</v>
      </c>
      <c r="AY11" s="716">
        <f t="shared" ref="AY11" si="41">IFERROR(AY10/AY6,0)</f>
        <v>0</v>
      </c>
      <c r="AZ11" s="716">
        <f t="shared" ref="AZ11" si="42">IFERROR(AZ10/AZ6,0)</f>
        <v>0</v>
      </c>
      <c r="BA11" s="983">
        <f>IFERROR(BA10/BA6,0)</f>
        <v>0</v>
      </c>
      <c r="BB11" s="718">
        <f>IFERROR(BB10/BB6,0)</f>
        <v>0</v>
      </c>
      <c r="BC11" s="716">
        <f t="shared" ref="BC11" si="43">IFERROR(BC10/BC6,0)</f>
        <v>0</v>
      </c>
      <c r="BD11" s="716">
        <f t="shared" ref="BD11" si="44">IFERROR(BD10/BD6,0)</f>
        <v>0</v>
      </c>
      <c r="BE11" s="716">
        <f t="shared" ref="BE11:BG11" si="45">IFERROR(BE10/BE6,0)</f>
        <v>0</v>
      </c>
      <c r="BF11" s="717">
        <f>IFERROR(BF10/BF6,0)</f>
        <v>0</v>
      </c>
      <c r="BG11" s="716">
        <f t="shared" si="45"/>
        <v>0</v>
      </c>
      <c r="BH11" s="716">
        <f t="shared" ref="BH11" si="46">IFERROR(BH10/BH6,0)</f>
        <v>0</v>
      </c>
      <c r="BI11" s="716">
        <f t="shared" ref="BI11:BK11" si="47">IFERROR(BI10/BI6,0)</f>
        <v>0</v>
      </c>
      <c r="BJ11" s="717">
        <f>IFERROR(BJ10/BJ6,0)</f>
        <v>0</v>
      </c>
      <c r="BK11" s="716">
        <f t="shared" si="47"/>
        <v>0</v>
      </c>
      <c r="BL11" s="716">
        <f t="shared" ref="BL11" si="48">IFERROR(BL10/BL6,0)</f>
        <v>0</v>
      </c>
      <c r="BM11" s="716">
        <f t="shared" ref="BM11:BO11" si="49">IFERROR(BM10/BM6,0)</f>
        <v>0</v>
      </c>
      <c r="BN11" s="717">
        <f>IFERROR(BN10/BN6,0)</f>
        <v>0</v>
      </c>
      <c r="BO11" s="716">
        <f t="shared" si="49"/>
        <v>0</v>
      </c>
      <c r="BP11" s="716">
        <f t="shared" ref="BP11" si="50">IFERROR(BP10/BP6,0)</f>
        <v>0</v>
      </c>
      <c r="BQ11" s="716">
        <f t="shared" ref="BQ11" si="51">IFERROR(BQ10/BQ6,0)</f>
        <v>0</v>
      </c>
      <c r="BR11" s="717">
        <f t="shared" ref="BR11:CK11" si="52">IFERROR(BR10/BR6,0)</f>
        <v>0</v>
      </c>
      <c r="BS11" s="718">
        <f t="shared" si="52"/>
        <v>0</v>
      </c>
      <c r="BT11" s="716">
        <f t="shared" si="52"/>
        <v>0</v>
      </c>
      <c r="BU11" s="716">
        <f t="shared" ref="BU11" si="53">IFERROR(BU10/BU6,0)</f>
        <v>0</v>
      </c>
      <c r="BV11" s="716">
        <f t="shared" ref="BV11:BX11" si="54">IFERROR(BV10/BV6,0)</f>
        <v>0</v>
      </c>
      <c r="BW11" s="717">
        <f t="shared" si="52"/>
        <v>0</v>
      </c>
      <c r="BX11" s="716">
        <f t="shared" si="54"/>
        <v>0</v>
      </c>
      <c r="BY11" s="716">
        <f t="shared" ref="BY11" si="55">IFERROR(BY10/BY6,0)</f>
        <v>0</v>
      </c>
      <c r="BZ11" s="716">
        <f t="shared" ref="BZ11:CB11" si="56">IFERROR(BZ10/BZ6,0)</f>
        <v>0</v>
      </c>
      <c r="CA11" s="717">
        <f t="shared" si="52"/>
        <v>0</v>
      </c>
      <c r="CB11" s="716">
        <f t="shared" si="56"/>
        <v>0</v>
      </c>
      <c r="CC11" s="716">
        <f t="shared" ref="CC11" si="57">IFERROR(CC10/CC6,0)</f>
        <v>0</v>
      </c>
      <c r="CD11" s="716">
        <f t="shared" ref="CD11:CF11" si="58">IFERROR(CD10/CD6,0)</f>
        <v>0</v>
      </c>
      <c r="CE11" s="717">
        <f t="shared" si="52"/>
        <v>0</v>
      </c>
      <c r="CF11" s="716">
        <f t="shared" si="58"/>
        <v>0</v>
      </c>
      <c r="CG11" s="716">
        <f t="shared" ref="CG11" si="59">IFERROR(CG10/CG6,0)</f>
        <v>0</v>
      </c>
      <c r="CH11" s="716">
        <f t="shared" ref="CH11" si="60">IFERROR(CH10/CH6,0)</f>
        <v>0</v>
      </c>
      <c r="CI11" s="717">
        <f t="shared" si="52"/>
        <v>0</v>
      </c>
      <c r="CJ11" s="718">
        <f t="shared" si="52"/>
        <v>0</v>
      </c>
      <c r="CK11" s="718">
        <f t="shared" si="52"/>
        <v>0</v>
      </c>
    </row>
    <row r="12" spans="2:89" ht="7.05" customHeight="1">
      <c r="B12" s="698"/>
      <c r="C12" s="970"/>
      <c r="D12" s="961"/>
      <c r="E12" s="961"/>
      <c r="F12" s="961"/>
      <c r="G12" s="962"/>
      <c r="H12" s="961"/>
      <c r="I12" s="961"/>
      <c r="J12" s="961"/>
      <c r="K12" s="962"/>
      <c r="L12" s="961"/>
      <c r="M12" s="961"/>
      <c r="N12" s="961"/>
      <c r="O12" s="962"/>
      <c r="P12" s="961"/>
      <c r="Q12" s="961"/>
      <c r="R12" s="961"/>
      <c r="S12" s="962"/>
      <c r="T12" s="763"/>
      <c r="X12" s="984"/>
      <c r="AB12" s="984"/>
      <c r="AF12" s="984"/>
      <c r="AJ12" s="984"/>
      <c r="AK12" s="697"/>
      <c r="AO12" s="984"/>
      <c r="AS12" s="984"/>
      <c r="AW12" s="984"/>
      <c r="BA12" s="984"/>
      <c r="BB12" s="697"/>
      <c r="BF12" s="963"/>
      <c r="BJ12" s="963"/>
      <c r="BN12" s="963"/>
      <c r="BR12" s="963"/>
      <c r="BS12" s="697"/>
      <c r="BW12" s="963"/>
      <c r="CA12" s="963"/>
      <c r="CE12" s="963"/>
      <c r="CI12" s="963"/>
      <c r="CJ12" s="697"/>
      <c r="CK12" s="697"/>
    </row>
    <row r="13" spans="2:89">
      <c r="B13" s="698"/>
      <c r="C13" s="970" t="s">
        <v>494</v>
      </c>
      <c r="D13" s="961"/>
      <c r="E13" s="961"/>
      <c r="F13" s="961"/>
      <c r="G13" s="962"/>
      <c r="H13" s="961"/>
      <c r="I13" s="961"/>
      <c r="J13" s="961"/>
      <c r="K13" s="962"/>
      <c r="L13" s="961"/>
      <c r="M13" s="961"/>
      <c r="N13" s="961"/>
      <c r="O13" s="962"/>
      <c r="P13" s="961"/>
      <c r="Q13" s="961"/>
      <c r="R13" s="961"/>
      <c r="S13" s="962"/>
      <c r="T13" s="763"/>
      <c r="X13" s="984"/>
      <c r="AB13" s="984"/>
      <c r="AF13" s="984"/>
      <c r="AJ13" s="984"/>
      <c r="AK13" s="697"/>
      <c r="AO13" s="984"/>
      <c r="AS13" s="984"/>
      <c r="AW13" s="984"/>
      <c r="BA13" s="984"/>
      <c r="BB13" s="697"/>
      <c r="BF13" s="963"/>
      <c r="BJ13" s="963"/>
      <c r="BN13" s="963"/>
      <c r="BR13" s="963"/>
      <c r="BS13" s="697"/>
      <c r="BW13" s="963"/>
      <c r="CA13" s="963"/>
      <c r="CE13" s="963"/>
      <c r="CI13" s="963"/>
      <c r="CJ13" s="697"/>
      <c r="CK13" s="697"/>
    </row>
    <row r="14" spans="2:89">
      <c r="B14" s="698"/>
      <c r="C14" s="972" t="s">
        <v>64</v>
      </c>
      <c r="D14" s="719">
        <f>'Financial Summary by Dept'!E21</f>
        <v>0</v>
      </c>
      <c r="E14" s="719">
        <f>'Financial Summary by Dept'!F21</f>
        <v>0</v>
      </c>
      <c r="F14" s="719">
        <f>'Financial Summary by Dept'!G21</f>
        <v>0</v>
      </c>
      <c r="G14" s="720">
        <f>SUM(D14:F14)</f>
        <v>0</v>
      </c>
      <c r="H14" s="719">
        <f>'Financial Summary by Dept'!H21</f>
        <v>0</v>
      </c>
      <c r="I14" s="719">
        <f>'Financial Summary by Dept'!I21</f>
        <v>0</v>
      </c>
      <c r="J14" s="719">
        <f>'Financial Summary by Dept'!J21</f>
        <v>0</v>
      </c>
      <c r="K14" s="720">
        <f>SUM(H14:J14)</f>
        <v>0</v>
      </c>
      <c r="L14" s="719">
        <f>'Financial Summary by Dept'!K21</f>
        <v>0</v>
      </c>
      <c r="M14" s="719">
        <f>'Financial Summary by Dept'!L21</f>
        <v>0</v>
      </c>
      <c r="N14" s="719">
        <f>'Financial Summary by Dept'!M21</f>
        <v>0</v>
      </c>
      <c r="O14" s="720">
        <f>SUM(L14:N14)</f>
        <v>0</v>
      </c>
      <c r="P14" s="719">
        <f>'Financial Summary by Dept'!N21</f>
        <v>0</v>
      </c>
      <c r="Q14" s="719">
        <f>'Financial Summary by Dept'!O21</f>
        <v>0</v>
      </c>
      <c r="R14" s="719">
        <f>'Financial Summary by Dept'!P21</f>
        <v>0</v>
      </c>
      <c r="S14" s="720">
        <f>SUM(P14:R14)</f>
        <v>0</v>
      </c>
      <c r="T14" s="764">
        <f t="shared" ref="T14:T15" si="61">G14+K14+O14+S14</f>
        <v>0</v>
      </c>
      <c r="U14" s="721">
        <f>'Financial Summary by Dept'!R21</f>
        <v>0</v>
      </c>
      <c r="V14" s="721">
        <f>'Financial Summary by Dept'!S21</f>
        <v>0</v>
      </c>
      <c r="W14" s="721">
        <f>'Financial Summary by Dept'!T21</f>
        <v>0</v>
      </c>
      <c r="X14" s="985">
        <f>SUM(U14:W14)</f>
        <v>0</v>
      </c>
      <c r="Y14" s="721">
        <f>'Financial Summary by Dept'!U21</f>
        <v>0</v>
      </c>
      <c r="Z14" s="721">
        <f>'Financial Summary by Dept'!V21</f>
        <v>0</v>
      </c>
      <c r="AA14" s="721">
        <f>'Financial Summary by Dept'!W21</f>
        <v>0</v>
      </c>
      <c r="AB14" s="985">
        <f>SUM(Y14:AA14)</f>
        <v>0</v>
      </c>
      <c r="AC14" s="721">
        <f>'Financial Summary by Dept'!X21</f>
        <v>0</v>
      </c>
      <c r="AD14" s="721">
        <f>'Financial Summary by Dept'!Y21</f>
        <v>0</v>
      </c>
      <c r="AE14" s="721">
        <f>'Financial Summary by Dept'!Z21</f>
        <v>0</v>
      </c>
      <c r="AF14" s="985">
        <f>SUM(AC14:AE14)</f>
        <v>0</v>
      </c>
      <c r="AG14" s="721">
        <f>'Financial Summary by Dept'!AA21</f>
        <v>0</v>
      </c>
      <c r="AH14" s="721">
        <f>'Financial Summary by Dept'!AB21</f>
        <v>0</v>
      </c>
      <c r="AI14" s="721">
        <f>'Financial Summary by Dept'!AC21</f>
        <v>0</v>
      </c>
      <c r="AJ14" s="985">
        <f>SUM(AG14:AI14)</f>
        <v>0</v>
      </c>
      <c r="AK14" s="696">
        <f t="shared" ref="AK14:AK21" si="62">X14+AB14+AF14+AJ14</f>
        <v>0</v>
      </c>
      <c r="AL14" s="721">
        <f>'Financial Summary by Dept'!AE21</f>
        <v>0</v>
      </c>
      <c r="AM14" s="721">
        <f>'Financial Summary by Dept'!AF21</f>
        <v>0</v>
      </c>
      <c r="AN14" s="721">
        <f>'Financial Summary by Dept'!AG21</f>
        <v>0</v>
      </c>
      <c r="AO14" s="985">
        <f>SUM(AL14:AN14)</f>
        <v>0</v>
      </c>
      <c r="AP14" s="721">
        <f>'Financial Summary by Dept'!AH21</f>
        <v>0</v>
      </c>
      <c r="AQ14" s="721">
        <f>'Financial Summary by Dept'!AI21</f>
        <v>0</v>
      </c>
      <c r="AR14" s="721">
        <f>'Financial Summary by Dept'!AJ21</f>
        <v>0</v>
      </c>
      <c r="AS14" s="985">
        <f>SUM(AP14:AR14)</f>
        <v>0</v>
      </c>
      <c r="AT14" s="721">
        <f>'Financial Summary by Dept'!AK21</f>
        <v>0</v>
      </c>
      <c r="AU14" s="721">
        <f>'Financial Summary by Dept'!AL21</f>
        <v>0</v>
      </c>
      <c r="AV14" s="721">
        <f>'Financial Summary by Dept'!AM21</f>
        <v>0</v>
      </c>
      <c r="AW14" s="985">
        <f>SUM(AT14:AV14)</f>
        <v>0</v>
      </c>
      <c r="AX14" s="721">
        <f>'Financial Summary by Dept'!AN21</f>
        <v>0</v>
      </c>
      <c r="AY14" s="721">
        <f>'Financial Summary by Dept'!AO21</f>
        <v>0</v>
      </c>
      <c r="AZ14" s="721">
        <f>'Financial Summary by Dept'!AP21</f>
        <v>0</v>
      </c>
      <c r="BA14" s="985">
        <f>SUM(AX14:AZ14)</f>
        <v>0</v>
      </c>
      <c r="BB14" s="696">
        <f t="shared" ref="BB14:BB21" si="63">AO14+AS14+AW14+BA14</f>
        <v>0</v>
      </c>
      <c r="BC14" s="721">
        <f>'Financial Summary by Dept'!AR21</f>
        <v>0</v>
      </c>
      <c r="BD14" s="721">
        <f>'Financial Summary by Dept'!AS21</f>
        <v>0</v>
      </c>
      <c r="BE14" s="721">
        <f>'Financial Summary by Dept'!AT21</f>
        <v>0</v>
      </c>
      <c r="BF14" s="722">
        <f>SUM(BC14:BE14)</f>
        <v>0</v>
      </c>
      <c r="BG14" s="721">
        <f>'Financial Summary by Dept'!AU21</f>
        <v>0</v>
      </c>
      <c r="BH14" s="721">
        <f>'Financial Summary by Dept'!AV21</f>
        <v>0</v>
      </c>
      <c r="BI14" s="721">
        <f>'Financial Summary by Dept'!AW21</f>
        <v>0</v>
      </c>
      <c r="BJ14" s="722">
        <f>SUM(BG14:BI14)</f>
        <v>0</v>
      </c>
      <c r="BK14" s="721">
        <f>'Financial Summary by Dept'!AX21</f>
        <v>0</v>
      </c>
      <c r="BL14" s="721">
        <f>'Financial Summary by Dept'!AY21</f>
        <v>0</v>
      </c>
      <c r="BM14" s="721">
        <f>'Financial Summary by Dept'!AZ21</f>
        <v>0</v>
      </c>
      <c r="BN14" s="722">
        <f>SUM(BK14:BM14)</f>
        <v>0</v>
      </c>
      <c r="BO14" s="721">
        <f>'Financial Summary by Dept'!BA21</f>
        <v>0</v>
      </c>
      <c r="BP14" s="721">
        <f>'Financial Summary by Dept'!BB21</f>
        <v>0</v>
      </c>
      <c r="BQ14" s="721">
        <f>'Financial Summary by Dept'!BC21</f>
        <v>0</v>
      </c>
      <c r="BR14" s="722">
        <f>SUM(BO14:BQ14)</f>
        <v>0</v>
      </c>
      <c r="BS14" s="696">
        <f t="shared" ref="BS14:BS21" si="64">BF14+BJ14+BN14+BR14</f>
        <v>0</v>
      </c>
      <c r="BT14" s="721">
        <f>'Financial Summary by Dept'!BE21</f>
        <v>0</v>
      </c>
      <c r="BU14" s="721">
        <f>'Financial Summary by Dept'!BF21</f>
        <v>0</v>
      </c>
      <c r="BV14" s="721">
        <f>'Financial Summary by Dept'!BG21</f>
        <v>0</v>
      </c>
      <c r="BW14" s="722">
        <f>SUM(BT14:BV14)</f>
        <v>0</v>
      </c>
      <c r="BX14" s="721">
        <f>'Financial Summary by Dept'!BH21</f>
        <v>0</v>
      </c>
      <c r="BY14" s="721">
        <f>'Financial Summary by Dept'!BI21</f>
        <v>0</v>
      </c>
      <c r="BZ14" s="721">
        <f>'Financial Summary by Dept'!BJ21</f>
        <v>0</v>
      </c>
      <c r="CA14" s="722">
        <f>SUM(BX14:BZ14)</f>
        <v>0</v>
      </c>
      <c r="CB14" s="721">
        <f>'Financial Summary by Dept'!BK21</f>
        <v>0</v>
      </c>
      <c r="CC14" s="721">
        <f>'Financial Summary by Dept'!BL21</f>
        <v>0</v>
      </c>
      <c r="CD14" s="721">
        <f>'Financial Summary by Dept'!BM21</f>
        <v>0</v>
      </c>
      <c r="CE14" s="722">
        <f>SUM(CB14:CD14)</f>
        <v>0</v>
      </c>
      <c r="CF14" s="721">
        <f>'Financial Summary by Dept'!BN21</f>
        <v>0</v>
      </c>
      <c r="CG14" s="721">
        <f>'Financial Summary by Dept'!BO21</f>
        <v>0</v>
      </c>
      <c r="CH14" s="721">
        <f>'Financial Summary by Dept'!BP21</f>
        <v>0</v>
      </c>
      <c r="CI14" s="722">
        <f>SUM(CF14:CH14)</f>
        <v>0</v>
      </c>
      <c r="CJ14" s="696">
        <f t="shared" ref="CJ14:CJ21" si="65">BW14+CA14+CE14+CI14</f>
        <v>0</v>
      </c>
      <c r="CK14" s="696">
        <f>'Financial Summary by Dept'!CD21</f>
        <v>0</v>
      </c>
    </row>
    <row r="15" spans="2:89">
      <c r="B15" s="698"/>
      <c r="C15" s="972" t="s">
        <v>53</v>
      </c>
      <c r="D15" s="719">
        <f>'Financial Summary by Dept'!E22</f>
        <v>0</v>
      </c>
      <c r="E15" s="719">
        <f>'Financial Summary by Dept'!F22</f>
        <v>0</v>
      </c>
      <c r="F15" s="719">
        <f>'Financial Summary by Dept'!G22</f>
        <v>0</v>
      </c>
      <c r="G15" s="720">
        <f>SUM(D15:F15)</f>
        <v>0</v>
      </c>
      <c r="H15" s="719">
        <f>'Financial Summary by Dept'!H22</f>
        <v>0</v>
      </c>
      <c r="I15" s="719">
        <f>'Financial Summary by Dept'!I22</f>
        <v>0</v>
      </c>
      <c r="J15" s="719">
        <f>'Financial Summary by Dept'!J22</f>
        <v>0</v>
      </c>
      <c r="K15" s="720">
        <f>SUM(H15:J15)</f>
        <v>0</v>
      </c>
      <c r="L15" s="719">
        <f>'Financial Summary by Dept'!K22</f>
        <v>0</v>
      </c>
      <c r="M15" s="719">
        <f>'Financial Summary by Dept'!L22</f>
        <v>0</v>
      </c>
      <c r="N15" s="719">
        <f>'Financial Summary by Dept'!M22</f>
        <v>0</v>
      </c>
      <c r="O15" s="720">
        <f>SUM(L15:N15)</f>
        <v>0</v>
      </c>
      <c r="P15" s="719">
        <f>'Financial Summary by Dept'!N22</f>
        <v>0</v>
      </c>
      <c r="Q15" s="719">
        <f>'Financial Summary by Dept'!O22</f>
        <v>0</v>
      </c>
      <c r="R15" s="719">
        <f>'Financial Summary by Dept'!P22</f>
        <v>0</v>
      </c>
      <c r="S15" s="720">
        <f>SUM(P15:R15)</f>
        <v>0</v>
      </c>
      <c r="T15" s="764">
        <f t="shared" si="61"/>
        <v>0</v>
      </c>
      <c r="U15" s="721">
        <f>'Financial Summary by Dept'!R22</f>
        <v>0</v>
      </c>
      <c r="V15" s="721">
        <f>'Financial Summary by Dept'!S22</f>
        <v>0</v>
      </c>
      <c r="W15" s="721">
        <f>'Financial Summary by Dept'!T22</f>
        <v>0</v>
      </c>
      <c r="X15" s="985">
        <f>SUM(U15:W15)</f>
        <v>0</v>
      </c>
      <c r="Y15" s="721">
        <f>'Financial Summary by Dept'!U22</f>
        <v>0</v>
      </c>
      <c r="Z15" s="721">
        <f>'Financial Summary by Dept'!V22</f>
        <v>0</v>
      </c>
      <c r="AA15" s="721">
        <f>'Financial Summary by Dept'!W22</f>
        <v>0</v>
      </c>
      <c r="AB15" s="985">
        <f>SUM(Y15:AA15)</f>
        <v>0</v>
      </c>
      <c r="AC15" s="721">
        <f>'Financial Summary by Dept'!X22</f>
        <v>0</v>
      </c>
      <c r="AD15" s="721">
        <f>'Financial Summary by Dept'!Y22</f>
        <v>0</v>
      </c>
      <c r="AE15" s="721">
        <f>'Financial Summary by Dept'!Z22</f>
        <v>0</v>
      </c>
      <c r="AF15" s="985">
        <f>SUM(AC15:AE15)</f>
        <v>0</v>
      </c>
      <c r="AG15" s="721">
        <f>'Financial Summary by Dept'!AA22</f>
        <v>0</v>
      </c>
      <c r="AH15" s="721">
        <f>'Financial Summary by Dept'!AB22</f>
        <v>0</v>
      </c>
      <c r="AI15" s="721">
        <f>'Financial Summary by Dept'!AC22</f>
        <v>0</v>
      </c>
      <c r="AJ15" s="985">
        <f>SUM(AG15:AI15)</f>
        <v>0</v>
      </c>
      <c r="AK15" s="696">
        <f t="shared" si="62"/>
        <v>0</v>
      </c>
      <c r="AL15" s="721">
        <f>'Financial Summary by Dept'!AE22</f>
        <v>0</v>
      </c>
      <c r="AM15" s="721">
        <f>'Financial Summary by Dept'!AF22</f>
        <v>0</v>
      </c>
      <c r="AN15" s="721">
        <f>'Financial Summary by Dept'!AG22</f>
        <v>0</v>
      </c>
      <c r="AO15" s="985">
        <f>SUM(AL15:AN15)</f>
        <v>0</v>
      </c>
      <c r="AP15" s="721">
        <f>'Financial Summary by Dept'!AH22</f>
        <v>0</v>
      </c>
      <c r="AQ15" s="721">
        <f>'Financial Summary by Dept'!AI22</f>
        <v>0</v>
      </c>
      <c r="AR15" s="721">
        <f>'Financial Summary by Dept'!AJ22</f>
        <v>0</v>
      </c>
      <c r="AS15" s="985">
        <f>SUM(AP15:AR15)</f>
        <v>0</v>
      </c>
      <c r="AT15" s="721">
        <f>'Financial Summary by Dept'!AK22</f>
        <v>0</v>
      </c>
      <c r="AU15" s="721">
        <f>'Financial Summary by Dept'!AL22</f>
        <v>0</v>
      </c>
      <c r="AV15" s="721">
        <f>'Financial Summary by Dept'!AM22</f>
        <v>0</v>
      </c>
      <c r="AW15" s="985">
        <f>SUM(AT15:AV15)</f>
        <v>0</v>
      </c>
      <c r="AX15" s="721">
        <f>'Financial Summary by Dept'!AN22</f>
        <v>0</v>
      </c>
      <c r="AY15" s="721">
        <f>'Financial Summary by Dept'!AO22</f>
        <v>0</v>
      </c>
      <c r="AZ15" s="721">
        <f>'Financial Summary by Dept'!AP22</f>
        <v>0</v>
      </c>
      <c r="BA15" s="985">
        <f>SUM(AX15:AZ15)</f>
        <v>0</v>
      </c>
      <c r="BB15" s="696">
        <f t="shared" si="63"/>
        <v>0</v>
      </c>
      <c r="BC15" s="721">
        <f>'Financial Summary by Dept'!AR22</f>
        <v>0</v>
      </c>
      <c r="BD15" s="721">
        <f>'Financial Summary by Dept'!AS22</f>
        <v>0</v>
      </c>
      <c r="BE15" s="721">
        <f>'Financial Summary by Dept'!AT22</f>
        <v>0</v>
      </c>
      <c r="BF15" s="722">
        <f>SUM(BC15:BE15)</f>
        <v>0</v>
      </c>
      <c r="BG15" s="721">
        <f>'Financial Summary by Dept'!AU22</f>
        <v>0</v>
      </c>
      <c r="BH15" s="721">
        <f>'Financial Summary by Dept'!AV22</f>
        <v>0</v>
      </c>
      <c r="BI15" s="721">
        <f>'Financial Summary by Dept'!AW22</f>
        <v>0</v>
      </c>
      <c r="BJ15" s="722">
        <f>SUM(BG15:BI15)</f>
        <v>0</v>
      </c>
      <c r="BK15" s="721">
        <f>'Financial Summary by Dept'!AX22</f>
        <v>0</v>
      </c>
      <c r="BL15" s="721">
        <f>'Financial Summary by Dept'!AY22</f>
        <v>0</v>
      </c>
      <c r="BM15" s="721">
        <f>'Financial Summary by Dept'!AZ22</f>
        <v>0</v>
      </c>
      <c r="BN15" s="722">
        <f>SUM(BK15:BM15)</f>
        <v>0</v>
      </c>
      <c r="BO15" s="721">
        <f>'Financial Summary by Dept'!BA22</f>
        <v>0</v>
      </c>
      <c r="BP15" s="721">
        <f>'Financial Summary by Dept'!BB22</f>
        <v>0</v>
      </c>
      <c r="BQ15" s="721">
        <f>'Financial Summary by Dept'!BC22</f>
        <v>0</v>
      </c>
      <c r="BR15" s="722">
        <f>SUM(BO15:BQ15)</f>
        <v>0</v>
      </c>
      <c r="BS15" s="696">
        <f t="shared" si="64"/>
        <v>0</v>
      </c>
      <c r="BT15" s="721">
        <f>'Financial Summary by Dept'!BE22</f>
        <v>0</v>
      </c>
      <c r="BU15" s="721">
        <f>'Financial Summary by Dept'!BF22</f>
        <v>0</v>
      </c>
      <c r="BV15" s="721">
        <f>'Financial Summary by Dept'!BG22</f>
        <v>0</v>
      </c>
      <c r="BW15" s="722">
        <f>SUM(BT15:BV15)</f>
        <v>0</v>
      </c>
      <c r="BX15" s="721">
        <f>'Financial Summary by Dept'!BH22</f>
        <v>0</v>
      </c>
      <c r="BY15" s="721">
        <f>'Financial Summary by Dept'!BI22</f>
        <v>0</v>
      </c>
      <c r="BZ15" s="721">
        <f>'Financial Summary by Dept'!BJ22</f>
        <v>0</v>
      </c>
      <c r="CA15" s="722">
        <f>SUM(BX15:BZ15)</f>
        <v>0</v>
      </c>
      <c r="CB15" s="721">
        <f>'Financial Summary by Dept'!BK22</f>
        <v>0</v>
      </c>
      <c r="CC15" s="721">
        <f>'Financial Summary by Dept'!BL22</f>
        <v>0</v>
      </c>
      <c r="CD15" s="721">
        <f>'Financial Summary by Dept'!BM22</f>
        <v>0</v>
      </c>
      <c r="CE15" s="722">
        <f>SUM(CB15:CD15)</f>
        <v>0</v>
      </c>
      <c r="CF15" s="721">
        <f>'Financial Summary by Dept'!BN22</f>
        <v>0</v>
      </c>
      <c r="CG15" s="721">
        <f>'Financial Summary by Dept'!BO22</f>
        <v>0</v>
      </c>
      <c r="CH15" s="721">
        <f>'Financial Summary by Dept'!BP22</f>
        <v>0</v>
      </c>
      <c r="CI15" s="722">
        <f>SUM(CF15:CH15)</f>
        <v>0</v>
      </c>
      <c r="CJ15" s="696">
        <f t="shared" si="65"/>
        <v>0</v>
      </c>
      <c r="CK15" s="696">
        <f>'Financial Summary by Dept'!CD22</f>
        <v>0</v>
      </c>
    </row>
    <row r="16" spans="2:89">
      <c r="B16" s="698"/>
      <c r="C16" s="970" t="s">
        <v>237</v>
      </c>
      <c r="D16" s="719"/>
      <c r="E16" s="719"/>
      <c r="F16" s="719"/>
      <c r="G16" s="720"/>
      <c r="H16" s="719"/>
      <c r="I16" s="719"/>
      <c r="J16" s="719"/>
      <c r="K16" s="720"/>
      <c r="L16" s="719"/>
      <c r="M16" s="719"/>
      <c r="N16" s="719"/>
      <c r="O16" s="720"/>
      <c r="P16" s="719"/>
      <c r="Q16" s="719"/>
      <c r="R16" s="719"/>
      <c r="S16" s="720"/>
      <c r="T16" s="764"/>
      <c r="U16" s="721"/>
      <c r="V16" s="721"/>
      <c r="W16" s="721"/>
      <c r="X16" s="985"/>
      <c r="Y16" s="721"/>
      <c r="Z16" s="721"/>
      <c r="AA16" s="721"/>
      <c r="AB16" s="985"/>
      <c r="AC16" s="721"/>
      <c r="AD16" s="721"/>
      <c r="AE16" s="721"/>
      <c r="AF16" s="985"/>
      <c r="AG16" s="721"/>
      <c r="AH16" s="721"/>
      <c r="AI16" s="721"/>
      <c r="AJ16" s="985"/>
      <c r="AK16" s="696"/>
      <c r="AL16" s="721"/>
      <c r="AM16" s="721"/>
      <c r="AN16" s="721"/>
      <c r="AO16" s="985"/>
      <c r="AP16" s="721"/>
      <c r="AQ16" s="721"/>
      <c r="AR16" s="721"/>
      <c r="AS16" s="985"/>
      <c r="AT16" s="721"/>
      <c r="AU16" s="721"/>
      <c r="AV16" s="721"/>
      <c r="AW16" s="985"/>
      <c r="AX16" s="721"/>
      <c r="AY16" s="721"/>
      <c r="AZ16" s="721"/>
      <c r="BA16" s="985"/>
      <c r="BB16" s="696"/>
      <c r="BC16" s="721"/>
      <c r="BD16" s="721"/>
      <c r="BE16" s="721"/>
      <c r="BF16" s="722"/>
      <c r="BG16" s="721"/>
      <c r="BH16" s="721"/>
      <c r="BI16" s="721"/>
      <c r="BJ16" s="722"/>
      <c r="BK16" s="721"/>
      <c r="BL16" s="721"/>
      <c r="BM16" s="721"/>
      <c r="BN16" s="722"/>
      <c r="BO16" s="721"/>
      <c r="BP16" s="721"/>
      <c r="BQ16" s="721"/>
      <c r="BR16" s="722"/>
      <c r="BS16" s="696"/>
      <c r="BT16" s="721"/>
      <c r="BU16" s="721"/>
      <c r="BV16" s="721"/>
      <c r="BW16" s="722"/>
      <c r="BX16" s="721"/>
      <c r="BY16" s="721"/>
      <c r="BZ16" s="721"/>
      <c r="CA16" s="722"/>
      <c r="CB16" s="721"/>
      <c r="CC16" s="721"/>
      <c r="CD16" s="721"/>
      <c r="CE16" s="722"/>
      <c r="CF16" s="721"/>
      <c r="CG16" s="721"/>
      <c r="CH16" s="721"/>
      <c r="CI16" s="722"/>
      <c r="CJ16" s="696"/>
      <c r="CK16" s="696"/>
    </row>
    <row r="17" spans="2:90">
      <c r="B17" s="698"/>
      <c r="C17" s="972" t="s">
        <v>64</v>
      </c>
      <c r="D17" s="719">
        <f>'Financial Summary by Dept'!E26+'Financial Summary by Dept'!E31</f>
        <v>0</v>
      </c>
      <c r="E17" s="719">
        <f>'Financial Summary by Dept'!F26+'Financial Summary by Dept'!F31</f>
        <v>0</v>
      </c>
      <c r="F17" s="719">
        <f>'Financial Summary by Dept'!G26+'Financial Summary by Dept'!G31</f>
        <v>0</v>
      </c>
      <c r="G17" s="720">
        <f>SUM(D17:F17)</f>
        <v>0</v>
      </c>
      <c r="H17" s="719">
        <f>'Financial Summary by Dept'!H26+'Financial Summary by Dept'!H31</f>
        <v>0</v>
      </c>
      <c r="I17" s="719">
        <f>'Financial Summary by Dept'!I26+'Financial Summary by Dept'!I31</f>
        <v>0</v>
      </c>
      <c r="J17" s="719">
        <f>'Financial Summary by Dept'!J26+'Financial Summary by Dept'!J31</f>
        <v>0</v>
      </c>
      <c r="K17" s="720">
        <f>SUM(H17:J17)</f>
        <v>0</v>
      </c>
      <c r="L17" s="719">
        <f>'Financial Summary by Dept'!K26+'Financial Summary by Dept'!K31</f>
        <v>0</v>
      </c>
      <c r="M17" s="719">
        <f>'Financial Summary by Dept'!L26+'Financial Summary by Dept'!L31</f>
        <v>0</v>
      </c>
      <c r="N17" s="719">
        <f>'Financial Summary by Dept'!M26+'Financial Summary by Dept'!M31</f>
        <v>0</v>
      </c>
      <c r="O17" s="720">
        <f>SUM(L17:N17)</f>
        <v>0</v>
      </c>
      <c r="P17" s="719">
        <f>'Financial Summary by Dept'!N26+'Financial Summary by Dept'!N31</f>
        <v>0</v>
      </c>
      <c r="Q17" s="719">
        <f>'Financial Summary by Dept'!O26+'Financial Summary by Dept'!O31</f>
        <v>0</v>
      </c>
      <c r="R17" s="719">
        <f>'Financial Summary by Dept'!P26+'Financial Summary by Dept'!P31</f>
        <v>0</v>
      </c>
      <c r="S17" s="720">
        <f>SUM(P17:R17)</f>
        <v>0</v>
      </c>
      <c r="T17" s="764">
        <f t="shared" ref="T17:T18" si="66">G17+K17+O17+S17</f>
        <v>0</v>
      </c>
      <c r="U17" s="721">
        <f>'Financial Summary by Dept'!R26+'Financial Summary by Dept'!R31</f>
        <v>0</v>
      </c>
      <c r="V17" s="721">
        <f>'Financial Summary by Dept'!S26+'Financial Summary by Dept'!S31</f>
        <v>0</v>
      </c>
      <c r="W17" s="721">
        <f>'Financial Summary by Dept'!T26+'Financial Summary by Dept'!T31</f>
        <v>0</v>
      </c>
      <c r="X17" s="985">
        <f>SUM(U17:W17)</f>
        <v>0</v>
      </c>
      <c r="Y17" s="721">
        <f>'Financial Summary by Dept'!U26+'Financial Summary by Dept'!U31</f>
        <v>0</v>
      </c>
      <c r="Z17" s="721">
        <f>'Financial Summary by Dept'!V26+'Financial Summary by Dept'!V31</f>
        <v>0</v>
      </c>
      <c r="AA17" s="721">
        <f>'Financial Summary by Dept'!W26+'Financial Summary by Dept'!W31</f>
        <v>0</v>
      </c>
      <c r="AB17" s="985">
        <f>SUM(Y17:AA17)</f>
        <v>0</v>
      </c>
      <c r="AC17" s="721">
        <f>'Financial Summary by Dept'!X26+'Financial Summary by Dept'!X31</f>
        <v>0</v>
      </c>
      <c r="AD17" s="721">
        <f>'Financial Summary by Dept'!Y26+'Financial Summary by Dept'!Y31</f>
        <v>0</v>
      </c>
      <c r="AE17" s="721">
        <f>'Financial Summary by Dept'!Z26+'Financial Summary by Dept'!Z31</f>
        <v>0</v>
      </c>
      <c r="AF17" s="985">
        <f>SUM(AC17:AE17)</f>
        <v>0</v>
      </c>
      <c r="AG17" s="721">
        <f>'Financial Summary by Dept'!AA26+'Financial Summary by Dept'!AA31</f>
        <v>0</v>
      </c>
      <c r="AH17" s="721">
        <f>'Financial Summary by Dept'!AB26+'Financial Summary by Dept'!AB31</f>
        <v>0</v>
      </c>
      <c r="AI17" s="721">
        <f>'Financial Summary by Dept'!AC26+'Financial Summary by Dept'!AC31</f>
        <v>0</v>
      </c>
      <c r="AJ17" s="985">
        <f>SUM(AG17:AI17)</f>
        <v>0</v>
      </c>
      <c r="AK17" s="696">
        <f t="shared" si="62"/>
        <v>0</v>
      </c>
      <c r="AL17" s="721">
        <f>'Financial Summary by Dept'!AE26+'Financial Summary by Dept'!AE31</f>
        <v>0</v>
      </c>
      <c r="AM17" s="721">
        <f>'Financial Summary by Dept'!AF26+'Financial Summary by Dept'!AF31</f>
        <v>0</v>
      </c>
      <c r="AN17" s="721">
        <f>'Financial Summary by Dept'!AG26+'Financial Summary by Dept'!AG31</f>
        <v>0</v>
      </c>
      <c r="AO17" s="985">
        <f>SUM(AL17:AN17)</f>
        <v>0</v>
      </c>
      <c r="AP17" s="721">
        <f>'Financial Summary by Dept'!AH26+'Financial Summary by Dept'!AH31</f>
        <v>0</v>
      </c>
      <c r="AQ17" s="721">
        <f>'Financial Summary by Dept'!AI26+'Financial Summary by Dept'!AI31</f>
        <v>0</v>
      </c>
      <c r="AR17" s="721">
        <f>'Financial Summary by Dept'!AJ26+'Financial Summary by Dept'!AJ31</f>
        <v>0</v>
      </c>
      <c r="AS17" s="985">
        <f>SUM(AP17:AR17)</f>
        <v>0</v>
      </c>
      <c r="AT17" s="721">
        <f>'Financial Summary by Dept'!AK26+'Financial Summary by Dept'!AK31</f>
        <v>0</v>
      </c>
      <c r="AU17" s="721">
        <f>'Financial Summary by Dept'!AL26+'Financial Summary by Dept'!AL31</f>
        <v>0</v>
      </c>
      <c r="AV17" s="721">
        <f>'Financial Summary by Dept'!AM26+'Financial Summary by Dept'!AM31</f>
        <v>0</v>
      </c>
      <c r="AW17" s="985">
        <f>SUM(AT17:AV17)</f>
        <v>0</v>
      </c>
      <c r="AX17" s="721">
        <f>'Financial Summary by Dept'!AN26+'Financial Summary by Dept'!AN31</f>
        <v>0</v>
      </c>
      <c r="AY17" s="721">
        <f>'Financial Summary by Dept'!AO26+'Financial Summary by Dept'!AO31</f>
        <v>0</v>
      </c>
      <c r="AZ17" s="721">
        <f>'Financial Summary by Dept'!AP26+'Financial Summary by Dept'!AP31</f>
        <v>0</v>
      </c>
      <c r="BA17" s="985">
        <f>SUM(AX17:AZ17)</f>
        <v>0</v>
      </c>
      <c r="BB17" s="696">
        <f t="shared" si="63"/>
        <v>0</v>
      </c>
      <c r="BC17" s="721">
        <f>'Financial Summary by Dept'!AR26+'Financial Summary by Dept'!AR31</f>
        <v>0</v>
      </c>
      <c r="BD17" s="721">
        <f>'Financial Summary by Dept'!AS26+'Financial Summary by Dept'!AS31</f>
        <v>0</v>
      </c>
      <c r="BE17" s="721">
        <f>'Financial Summary by Dept'!AT26+'Financial Summary by Dept'!AT31</f>
        <v>0</v>
      </c>
      <c r="BF17" s="722">
        <f>SUM(BC17:BE17)</f>
        <v>0</v>
      </c>
      <c r="BG17" s="721">
        <f>'Financial Summary by Dept'!AU26+'Financial Summary by Dept'!AU31</f>
        <v>0</v>
      </c>
      <c r="BH17" s="721">
        <f>'Financial Summary by Dept'!AV26+'Financial Summary by Dept'!AV31</f>
        <v>0</v>
      </c>
      <c r="BI17" s="721">
        <f>'Financial Summary by Dept'!AW26+'Financial Summary by Dept'!AW31</f>
        <v>0</v>
      </c>
      <c r="BJ17" s="722">
        <f>SUM(BG17:BI17)</f>
        <v>0</v>
      </c>
      <c r="BK17" s="721">
        <f>'Financial Summary by Dept'!AX26+'Financial Summary by Dept'!AX31</f>
        <v>0</v>
      </c>
      <c r="BL17" s="721">
        <f>'Financial Summary by Dept'!AY26+'Financial Summary by Dept'!AY31</f>
        <v>0</v>
      </c>
      <c r="BM17" s="721">
        <f>'Financial Summary by Dept'!AZ26+'Financial Summary by Dept'!AZ31</f>
        <v>0</v>
      </c>
      <c r="BN17" s="722">
        <f>SUM(BK17:BM17)</f>
        <v>0</v>
      </c>
      <c r="BO17" s="721">
        <f>'Financial Summary by Dept'!BA26+'Financial Summary by Dept'!BA31</f>
        <v>0</v>
      </c>
      <c r="BP17" s="721">
        <f>'Financial Summary by Dept'!BB26+'Financial Summary by Dept'!BB31</f>
        <v>0</v>
      </c>
      <c r="BQ17" s="721">
        <f>'Financial Summary by Dept'!BC26+'Financial Summary by Dept'!BC31</f>
        <v>0</v>
      </c>
      <c r="BR17" s="722">
        <f>SUM(BO17:BQ17)</f>
        <v>0</v>
      </c>
      <c r="BS17" s="696">
        <f t="shared" si="64"/>
        <v>0</v>
      </c>
      <c r="BT17" s="721">
        <f>'Financial Summary by Dept'!BE26+'Financial Summary by Dept'!BE31</f>
        <v>0</v>
      </c>
      <c r="BU17" s="721">
        <f>'Financial Summary by Dept'!BF26+'Financial Summary by Dept'!BF31</f>
        <v>0</v>
      </c>
      <c r="BV17" s="721">
        <f>'Financial Summary by Dept'!BG26+'Financial Summary by Dept'!BG31</f>
        <v>0</v>
      </c>
      <c r="BW17" s="722">
        <f>SUM(BT17:BV17)</f>
        <v>0</v>
      </c>
      <c r="BX17" s="721">
        <f>'Financial Summary by Dept'!BH26+'Financial Summary by Dept'!BH31</f>
        <v>0</v>
      </c>
      <c r="BY17" s="721">
        <f>'Financial Summary by Dept'!BI26+'Financial Summary by Dept'!BI31</f>
        <v>0</v>
      </c>
      <c r="BZ17" s="721">
        <f>'Financial Summary by Dept'!BJ26+'Financial Summary by Dept'!BJ31</f>
        <v>0</v>
      </c>
      <c r="CA17" s="722">
        <f>SUM(BX17:BZ17)</f>
        <v>0</v>
      </c>
      <c r="CB17" s="721">
        <f>'Financial Summary by Dept'!BK26+'Financial Summary by Dept'!BK31</f>
        <v>0</v>
      </c>
      <c r="CC17" s="721">
        <f>'Financial Summary by Dept'!BL26+'Financial Summary by Dept'!BL31</f>
        <v>0</v>
      </c>
      <c r="CD17" s="721">
        <f>'Financial Summary by Dept'!BM26+'Financial Summary by Dept'!BM31</f>
        <v>0</v>
      </c>
      <c r="CE17" s="722">
        <f>SUM(CB17:CD17)</f>
        <v>0</v>
      </c>
      <c r="CF17" s="721">
        <f>'Financial Summary by Dept'!BN26+'Financial Summary by Dept'!BN31</f>
        <v>0</v>
      </c>
      <c r="CG17" s="721">
        <f>'Financial Summary by Dept'!BO26+'Financial Summary by Dept'!BO31</f>
        <v>0</v>
      </c>
      <c r="CH17" s="721">
        <f>'Financial Summary by Dept'!BP26+'Financial Summary by Dept'!BP31</f>
        <v>0</v>
      </c>
      <c r="CI17" s="722">
        <f>SUM(CF17:CH17)</f>
        <v>0</v>
      </c>
      <c r="CJ17" s="696">
        <f t="shared" si="65"/>
        <v>0</v>
      </c>
      <c r="CK17" s="696">
        <f>'Financial Summary by Dept'!CD26+'Financial Summary by Dept'!CD31</f>
        <v>0</v>
      </c>
    </row>
    <row r="18" spans="2:90">
      <c r="B18" s="698"/>
      <c r="C18" s="972" t="s">
        <v>53</v>
      </c>
      <c r="D18" s="719">
        <f>'Financial Summary by Dept'!E27+'Financial Summary by Dept'!E32</f>
        <v>0</v>
      </c>
      <c r="E18" s="719">
        <f>'Financial Summary by Dept'!F27+'Financial Summary by Dept'!F32</f>
        <v>0</v>
      </c>
      <c r="F18" s="719">
        <f>'Financial Summary by Dept'!G27+'Financial Summary by Dept'!G32</f>
        <v>0</v>
      </c>
      <c r="G18" s="720">
        <f>SUM(D18:F18)</f>
        <v>0</v>
      </c>
      <c r="H18" s="719">
        <f>'Financial Summary by Dept'!H27+'Financial Summary by Dept'!H32</f>
        <v>0</v>
      </c>
      <c r="I18" s="719">
        <f>'Financial Summary by Dept'!I27+'Financial Summary by Dept'!I32</f>
        <v>0</v>
      </c>
      <c r="J18" s="719">
        <f>'Financial Summary by Dept'!J27+'Financial Summary by Dept'!J32</f>
        <v>0</v>
      </c>
      <c r="K18" s="720">
        <f>SUM(H18:J18)</f>
        <v>0</v>
      </c>
      <c r="L18" s="719">
        <f>'Financial Summary by Dept'!K27+'Financial Summary by Dept'!K32</f>
        <v>0</v>
      </c>
      <c r="M18" s="719">
        <f>'Financial Summary by Dept'!L27+'Financial Summary by Dept'!L32</f>
        <v>0</v>
      </c>
      <c r="N18" s="719">
        <f>'Financial Summary by Dept'!M27+'Financial Summary by Dept'!M32</f>
        <v>0</v>
      </c>
      <c r="O18" s="720">
        <f>SUM(L18:N18)</f>
        <v>0</v>
      </c>
      <c r="P18" s="719">
        <f>'Financial Summary by Dept'!N27+'Financial Summary by Dept'!N32</f>
        <v>0</v>
      </c>
      <c r="Q18" s="719">
        <f>'Financial Summary by Dept'!O27+'Financial Summary by Dept'!O32</f>
        <v>0</v>
      </c>
      <c r="R18" s="719">
        <f>'Financial Summary by Dept'!P27+'Financial Summary by Dept'!P32</f>
        <v>0</v>
      </c>
      <c r="S18" s="720">
        <f>SUM(P18:R18)</f>
        <v>0</v>
      </c>
      <c r="T18" s="764">
        <f t="shared" si="66"/>
        <v>0</v>
      </c>
      <c r="U18" s="721">
        <f>'Financial Summary by Dept'!R27+'Financial Summary by Dept'!R32</f>
        <v>0</v>
      </c>
      <c r="V18" s="721">
        <f>'Financial Summary by Dept'!S27+'Financial Summary by Dept'!S32</f>
        <v>0</v>
      </c>
      <c r="W18" s="721">
        <f>'Financial Summary by Dept'!T27+'Financial Summary by Dept'!T32</f>
        <v>0</v>
      </c>
      <c r="X18" s="985">
        <f>SUM(U18:W18)</f>
        <v>0</v>
      </c>
      <c r="Y18" s="721">
        <f>'Financial Summary by Dept'!U27+'Financial Summary by Dept'!U32</f>
        <v>0</v>
      </c>
      <c r="Z18" s="721">
        <f>'Financial Summary by Dept'!V27+'Financial Summary by Dept'!V32</f>
        <v>0</v>
      </c>
      <c r="AA18" s="721">
        <f>'Financial Summary by Dept'!W27+'Financial Summary by Dept'!W32</f>
        <v>0</v>
      </c>
      <c r="AB18" s="985">
        <f>SUM(Y18:AA18)</f>
        <v>0</v>
      </c>
      <c r="AC18" s="721">
        <f>'Financial Summary by Dept'!X27+'Financial Summary by Dept'!X32</f>
        <v>0</v>
      </c>
      <c r="AD18" s="721">
        <f>'Financial Summary by Dept'!Y27+'Financial Summary by Dept'!Y32</f>
        <v>0</v>
      </c>
      <c r="AE18" s="721">
        <f>'Financial Summary by Dept'!Z27+'Financial Summary by Dept'!Z32</f>
        <v>0</v>
      </c>
      <c r="AF18" s="985">
        <f>SUM(AC18:AE18)</f>
        <v>0</v>
      </c>
      <c r="AG18" s="721">
        <f>'Financial Summary by Dept'!AA27+'Financial Summary by Dept'!AA32</f>
        <v>0</v>
      </c>
      <c r="AH18" s="721">
        <f>'Financial Summary by Dept'!AB27+'Financial Summary by Dept'!AB32</f>
        <v>0</v>
      </c>
      <c r="AI18" s="721">
        <f>'Financial Summary by Dept'!AC27+'Financial Summary by Dept'!AC32</f>
        <v>0</v>
      </c>
      <c r="AJ18" s="985">
        <f>SUM(AG18:AI18)</f>
        <v>0</v>
      </c>
      <c r="AK18" s="696">
        <f t="shared" si="62"/>
        <v>0</v>
      </c>
      <c r="AL18" s="721">
        <f>'Financial Summary by Dept'!AE27+'Financial Summary by Dept'!AE32</f>
        <v>0</v>
      </c>
      <c r="AM18" s="721">
        <f>'Financial Summary by Dept'!AF27+'Financial Summary by Dept'!AF32</f>
        <v>0</v>
      </c>
      <c r="AN18" s="721">
        <f>'Financial Summary by Dept'!AG27+'Financial Summary by Dept'!AG32</f>
        <v>0</v>
      </c>
      <c r="AO18" s="985">
        <f>SUM(AL18:AN18)</f>
        <v>0</v>
      </c>
      <c r="AP18" s="721">
        <f>'Financial Summary by Dept'!AH27+'Financial Summary by Dept'!AH32</f>
        <v>0</v>
      </c>
      <c r="AQ18" s="721">
        <f>'Financial Summary by Dept'!AI27+'Financial Summary by Dept'!AI32</f>
        <v>0</v>
      </c>
      <c r="AR18" s="721">
        <f>'Financial Summary by Dept'!AJ27+'Financial Summary by Dept'!AJ32</f>
        <v>0</v>
      </c>
      <c r="AS18" s="985">
        <f>SUM(AP18:AR18)</f>
        <v>0</v>
      </c>
      <c r="AT18" s="721">
        <f>'Financial Summary by Dept'!AK27+'Financial Summary by Dept'!AK32</f>
        <v>0</v>
      </c>
      <c r="AU18" s="721">
        <f>'Financial Summary by Dept'!AL27+'Financial Summary by Dept'!AL32</f>
        <v>0</v>
      </c>
      <c r="AV18" s="721">
        <f>'Financial Summary by Dept'!AM27+'Financial Summary by Dept'!AM32</f>
        <v>0</v>
      </c>
      <c r="AW18" s="985">
        <f>SUM(AT18:AV18)</f>
        <v>0</v>
      </c>
      <c r="AX18" s="721">
        <f>'Financial Summary by Dept'!AN27+'Financial Summary by Dept'!AN32</f>
        <v>0</v>
      </c>
      <c r="AY18" s="721">
        <f>'Financial Summary by Dept'!AO27+'Financial Summary by Dept'!AO32</f>
        <v>0</v>
      </c>
      <c r="AZ18" s="721">
        <f>'Financial Summary by Dept'!AP27+'Financial Summary by Dept'!AP32</f>
        <v>0</v>
      </c>
      <c r="BA18" s="985">
        <f>SUM(AX18:AZ18)</f>
        <v>0</v>
      </c>
      <c r="BB18" s="696">
        <f t="shared" si="63"/>
        <v>0</v>
      </c>
      <c r="BC18" s="721">
        <f>'Financial Summary by Dept'!AR27+'Financial Summary by Dept'!AR32</f>
        <v>0</v>
      </c>
      <c r="BD18" s="721">
        <f>'Financial Summary by Dept'!AS27+'Financial Summary by Dept'!AS32</f>
        <v>0</v>
      </c>
      <c r="BE18" s="721">
        <f>'Financial Summary by Dept'!AT27+'Financial Summary by Dept'!AT32</f>
        <v>0</v>
      </c>
      <c r="BF18" s="722">
        <f>SUM(BC18:BE18)</f>
        <v>0</v>
      </c>
      <c r="BG18" s="721">
        <f>'Financial Summary by Dept'!AU27+'Financial Summary by Dept'!AU32</f>
        <v>0</v>
      </c>
      <c r="BH18" s="721">
        <f>'Financial Summary by Dept'!AV27+'Financial Summary by Dept'!AV32</f>
        <v>0</v>
      </c>
      <c r="BI18" s="721">
        <f>'Financial Summary by Dept'!AW27+'Financial Summary by Dept'!AW32</f>
        <v>0</v>
      </c>
      <c r="BJ18" s="722">
        <f>SUM(BG18:BI18)</f>
        <v>0</v>
      </c>
      <c r="BK18" s="721">
        <f>'Financial Summary by Dept'!AX27+'Financial Summary by Dept'!AX32</f>
        <v>0</v>
      </c>
      <c r="BL18" s="721">
        <f>'Financial Summary by Dept'!AY27+'Financial Summary by Dept'!AY32</f>
        <v>0</v>
      </c>
      <c r="BM18" s="721">
        <f>'Financial Summary by Dept'!AZ27+'Financial Summary by Dept'!AZ32</f>
        <v>0</v>
      </c>
      <c r="BN18" s="722">
        <f>SUM(BK18:BM18)</f>
        <v>0</v>
      </c>
      <c r="BO18" s="721">
        <f>'Financial Summary by Dept'!BA27+'Financial Summary by Dept'!BA32</f>
        <v>0</v>
      </c>
      <c r="BP18" s="721">
        <f>'Financial Summary by Dept'!BB27+'Financial Summary by Dept'!BB32</f>
        <v>0</v>
      </c>
      <c r="BQ18" s="721">
        <f>'Financial Summary by Dept'!BC27+'Financial Summary by Dept'!BC32</f>
        <v>0</v>
      </c>
      <c r="BR18" s="722">
        <f>SUM(BO18:BQ18)</f>
        <v>0</v>
      </c>
      <c r="BS18" s="696">
        <f t="shared" si="64"/>
        <v>0</v>
      </c>
      <c r="BT18" s="721">
        <f>'Financial Summary by Dept'!BE27+'Financial Summary by Dept'!BE32</f>
        <v>0</v>
      </c>
      <c r="BU18" s="721">
        <f>'Financial Summary by Dept'!BF27+'Financial Summary by Dept'!BF32</f>
        <v>0</v>
      </c>
      <c r="BV18" s="721">
        <f>'Financial Summary by Dept'!BG27+'Financial Summary by Dept'!BG32</f>
        <v>0</v>
      </c>
      <c r="BW18" s="722">
        <f>SUM(BT18:BV18)</f>
        <v>0</v>
      </c>
      <c r="BX18" s="721">
        <f>'Financial Summary by Dept'!BH27+'Financial Summary by Dept'!BH32</f>
        <v>0</v>
      </c>
      <c r="BY18" s="721">
        <f>'Financial Summary by Dept'!BI27+'Financial Summary by Dept'!BI32</f>
        <v>0</v>
      </c>
      <c r="BZ18" s="721">
        <f>'Financial Summary by Dept'!BJ27+'Financial Summary by Dept'!BJ32</f>
        <v>0</v>
      </c>
      <c r="CA18" s="722">
        <f>SUM(BX18:BZ18)</f>
        <v>0</v>
      </c>
      <c r="CB18" s="721">
        <f>'Financial Summary by Dept'!BK27+'Financial Summary by Dept'!BK32</f>
        <v>0</v>
      </c>
      <c r="CC18" s="721">
        <f>'Financial Summary by Dept'!BL27+'Financial Summary by Dept'!BL32</f>
        <v>0</v>
      </c>
      <c r="CD18" s="721">
        <f>'Financial Summary by Dept'!BM27+'Financial Summary by Dept'!BM32</f>
        <v>0</v>
      </c>
      <c r="CE18" s="722">
        <f>SUM(CB18:CD18)</f>
        <v>0</v>
      </c>
      <c r="CF18" s="721">
        <f>'Financial Summary by Dept'!BN27+'Financial Summary by Dept'!BN32</f>
        <v>0</v>
      </c>
      <c r="CG18" s="721">
        <f>'Financial Summary by Dept'!BO27+'Financial Summary by Dept'!BO32</f>
        <v>0</v>
      </c>
      <c r="CH18" s="721">
        <f>'Financial Summary by Dept'!BP27+'Financial Summary by Dept'!BP32</f>
        <v>0</v>
      </c>
      <c r="CI18" s="722">
        <f>SUM(CF18:CH18)</f>
        <v>0</v>
      </c>
      <c r="CJ18" s="696">
        <f t="shared" si="65"/>
        <v>0</v>
      </c>
      <c r="CK18" s="696">
        <f>'Financial Summary by Dept'!CD27+'Financial Summary by Dept'!CD32</f>
        <v>0</v>
      </c>
    </row>
    <row r="19" spans="2:90">
      <c r="B19" s="698"/>
      <c r="C19" s="970" t="s">
        <v>493</v>
      </c>
      <c r="D19" s="719"/>
      <c r="E19" s="719"/>
      <c r="F19" s="719"/>
      <c r="G19" s="720"/>
      <c r="H19" s="719"/>
      <c r="I19" s="719"/>
      <c r="J19" s="719"/>
      <c r="K19" s="720"/>
      <c r="L19" s="719"/>
      <c r="M19" s="719"/>
      <c r="N19" s="719"/>
      <c r="O19" s="720"/>
      <c r="P19" s="719"/>
      <c r="Q19" s="719"/>
      <c r="R19" s="719"/>
      <c r="S19" s="720"/>
      <c r="T19" s="764"/>
      <c r="U19" s="721"/>
      <c r="V19" s="721"/>
      <c r="W19" s="721"/>
      <c r="X19" s="985"/>
      <c r="Y19" s="721"/>
      <c r="Z19" s="721"/>
      <c r="AA19" s="721"/>
      <c r="AB19" s="985"/>
      <c r="AC19" s="721"/>
      <c r="AD19" s="721"/>
      <c r="AE19" s="721"/>
      <c r="AF19" s="985"/>
      <c r="AG19" s="721"/>
      <c r="AH19" s="721"/>
      <c r="AI19" s="721"/>
      <c r="AJ19" s="985"/>
      <c r="AK19" s="696"/>
      <c r="AL19" s="721"/>
      <c r="AM19" s="721"/>
      <c r="AN19" s="721"/>
      <c r="AO19" s="985"/>
      <c r="AP19" s="721"/>
      <c r="AQ19" s="721"/>
      <c r="AR19" s="721"/>
      <c r="AS19" s="985"/>
      <c r="AT19" s="721"/>
      <c r="AU19" s="721"/>
      <c r="AV19" s="721"/>
      <c r="AW19" s="985"/>
      <c r="AX19" s="721"/>
      <c r="AY19" s="721"/>
      <c r="AZ19" s="721"/>
      <c r="BA19" s="985"/>
      <c r="BB19" s="696"/>
      <c r="BC19" s="721"/>
      <c r="BD19" s="721"/>
      <c r="BE19" s="721"/>
      <c r="BF19" s="722"/>
      <c r="BG19" s="721"/>
      <c r="BH19" s="721"/>
      <c r="BI19" s="721"/>
      <c r="BJ19" s="722"/>
      <c r="BK19" s="721"/>
      <c r="BL19" s="721"/>
      <c r="BM19" s="721"/>
      <c r="BN19" s="722"/>
      <c r="BO19" s="721"/>
      <c r="BP19" s="721"/>
      <c r="BQ19" s="721"/>
      <c r="BR19" s="722"/>
      <c r="BS19" s="696"/>
      <c r="BT19" s="721"/>
      <c r="BU19" s="721"/>
      <c r="BV19" s="721"/>
      <c r="BW19" s="722"/>
      <c r="BX19" s="721"/>
      <c r="BY19" s="721"/>
      <c r="BZ19" s="721"/>
      <c r="CA19" s="722"/>
      <c r="CB19" s="721"/>
      <c r="CC19" s="721"/>
      <c r="CD19" s="721"/>
      <c r="CE19" s="722"/>
      <c r="CF19" s="721"/>
      <c r="CG19" s="721"/>
      <c r="CH19" s="721"/>
      <c r="CI19" s="722"/>
      <c r="CJ19" s="696"/>
      <c r="CK19" s="696"/>
    </row>
    <row r="20" spans="2:90">
      <c r="B20" s="698"/>
      <c r="C20" s="972" t="s">
        <v>64</v>
      </c>
      <c r="D20" s="719">
        <f>'Financial Summary by Dept'!E36+'Financial Summary by Dept'!E41</f>
        <v>0</v>
      </c>
      <c r="E20" s="719">
        <f>'Financial Summary by Dept'!F36+'Financial Summary by Dept'!F41</f>
        <v>0</v>
      </c>
      <c r="F20" s="719">
        <f>'Financial Summary by Dept'!G36+'Financial Summary by Dept'!G41</f>
        <v>0</v>
      </c>
      <c r="G20" s="720">
        <f>SUM(D20:F20)</f>
        <v>0</v>
      </c>
      <c r="H20" s="719">
        <f>'Financial Summary by Dept'!H36+'Financial Summary by Dept'!H41</f>
        <v>0</v>
      </c>
      <c r="I20" s="719">
        <f>'Financial Summary by Dept'!I36+'Financial Summary by Dept'!I41</f>
        <v>0</v>
      </c>
      <c r="J20" s="719">
        <f>'Financial Summary by Dept'!J36+'Financial Summary by Dept'!J41</f>
        <v>0</v>
      </c>
      <c r="K20" s="720">
        <f>SUM(H20:J20)</f>
        <v>0</v>
      </c>
      <c r="L20" s="719">
        <f>'Financial Summary by Dept'!K36+'Financial Summary by Dept'!K41</f>
        <v>0</v>
      </c>
      <c r="M20" s="719">
        <f>'Financial Summary by Dept'!L36+'Financial Summary by Dept'!L41</f>
        <v>0</v>
      </c>
      <c r="N20" s="719">
        <f>'Financial Summary by Dept'!M36+'Financial Summary by Dept'!M41</f>
        <v>0</v>
      </c>
      <c r="O20" s="720">
        <f>SUM(L20:N20)</f>
        <v>0</v>
      </c>
      <c r="P20" s="719">
        <f>'Financial Summary by Dept'!N36+'Financial Summary by Dept'!N41</f>
        <v>0</v>
      </c>
      <c r="Q20" s="719">
        <f>'Financial Summary by Dept'!O36+'Financial Summary by Dept'!O41</f>
        <v>0</v>
      </c>
      <c r="R20" s="719">
        <f>'Financial Summary by Dept'!P36+'Financial Summary by Dept'!P41</f>
        <v>0</v>
      </c>
      <c r="S20" s="720">
        <f>SUM(P20:R20)</f>
        <v>0</v>
      </c>
      <c r="T20" s="764">
        <f t="shared" ref="T20:T21" si="67">G20+K20+O20+S20</f>
        <v>0</v>
      </c>
      <c r="U20" s="721">
        <f>'Financial Summary by Dept'!R36+'Financial Summary by Dept'!R41</f>
        <v>0</v>
      </c>
      <c r="V20" s="721">
        <f>'Financial Summary by Dept'!S36+'Financial Summary by Dept'!S41</f>
        <v>0</v>
      </c>
      <c r="W20" s="721">
        <f>'Financial Summary by Dept'!T36+'Financial Summary by Dept'!T41</f>
        <v>0</v>
      </c>
      <c r="X20" s="985">
        <f>SUM(U20:W20)</f>
        <v>0</v>
      </c>
      <c r="Y20" s="721">
        <f>'Financial Summary by Dept'!U36+'Financial Summary by Dept'!U41</f>
        <v>0</v>
      </c>
      <c r="Z20" s="721">
        <f>'Financial Summary by Dept'!V36+'Financial Summary by Dept'!V41</f>
        <v>0</v>
      </c>
      <c r="AA20" s="721">
        <f>'Financial Summary by Dept'!W36+'Financial Summary by Dept'!W41</f>
        <v>0</v>
      </c>
      <c r="AB20" s="985">
        <f>SUM(Y20:AA20)</f>
        <v>0</v>
      </c>
      <c r="AC20" s="721">
        <f>'Financial Summary by Dept'!X36+'Financial Summary by Dept'!X41</f>
        <v>0</v>
      </c>
      <c r="AD20" s="721">
        <f>'Financial Summary by Dept'!Y36+'Financial Summary by Dept'!Y41</f>
        <v>0</v>
      </c>
      <c r="AE20" s="721">
        <f>'Financial Summary by Dept'!Z36+'Financial Summary by Dept'!Z41</f>
        <v>0</v>
      </c>
      <c r="AF20" s="985">
        <f>SUM(AC20:AE20)</f>
        <v>0</v>
      </c>
      <c r="AG20" s="721">
        <f>'Financial Summary by Dept'!AA36+'Financial Summary by Dept'!AA41</f>
        <v>0</v>
      </c>
      <c r="AH20" s="721">
        <f>'Financial Summary by Dept'!AB36+'Financial Summary by Dept'!AB41</f>
        <v>0</v>
      </c>
      <c r="AI20" s="721">
        <f>'Financial Summary by Dept'!AC36+'Financial Summary by Dept'!AC41</f>
        <v>0</v>
      </c>
      <c r="AJ20" s="985">
        <f>SUM(AG20:AI20)</f>
        <v>0</v>
      </c>
      <c r="AK20" s="696">
        <f t="shared" si="62"/>
        <v>0</v>
      </c>
      <c r="AL20" s="721">
        <f>'Financial Summary by Dept'!AE36+'Financial Summary by Dept'!AE41</f>
        <v>0</v>
      </c>
      <c r="AM20" s="721">
        <f>'Financial Summary by Dept'!AF36+'Financial Summary by Dept'!AF41</f>
        <v>0</v>
      </c>
      <c r="AN20" s="721">
        <f>'Financial Summary by Dept'!AG36+'Financial Summary by Dept'!AG41</f>
        <v>0</v>
      </c>
      <c r="AO20" s="985">
        <f>SUM(AL20:AN20)</f>
        <v>0</v>
      </c>
      <c r="AP20" s="721">
        <f>'Financial Summary by Dept'!AH36+'Financial Summary by Dept'!AH41</f>
        <v>0</v>
      </c>
      <c r="AQ20" s="721">
        <f>'Financial Summary by Dept'!AI36+'Financial Summary by Dept'!AI41</f>
        <v>0</v>
      </c>
      <c r="AR20" s="721">
        <f>'Financial Summary by Dept'!AJ36+'Financial Summary by Dept'!AJ41</f>
        <v>0</v>
      </c>
      <c r="AS20" s="985">
        <f>SUM(AP20:AR20)</f>
        <v>0</v>
      </c>
      <c r="AT20" s="721">
        <f>'Financial Summary by Dept'!AK36+'Financial Summary by Dept'!AK41</f>
        <v>0</v>
      </c>
      <c r="AU20" s="721">
        <f>'Financial Summary by Dept'!AL36+'Financial Summary by Dept'!AL41</f>
        <v>0</v>
      </c>
      <c r="AV20" s="721">
        <f>'Financial Summary by Dept'!AM36+'Financial Summary by Dept'!AM41</f>
        <v>0</v>
      </c>
      <c r="AW20" s="985">
        <f>SUM(AT20:AV20)</f>
        <v>0</v>
      </c>
      <c r="AX20" s="721">
        <f>'Financial Summary by Dept'!AN36+'Financial Summary by Dept'!AN41</f>
        <v>0</v>
      </c>
      <c r="AY20" s="721">
        <f>'Financial Summary by Dept'!AO36+'Financial Summary by Dept'!AO41</f>
        <v>0</v>
      </c>
      <c r="AZ20" s="721">
        <f>'Financial Summary by Dept'!AP36+'Financial Summary by Dept'!AP41</f>
        <v>0</v>
      </c>
      <c r="BA20" s="985">
        <f>SUM(AX20:AZ20)</f>
        <v>0</v>
      </c>
      <c r="BB20" s="696">
        <f t="shared" si="63"/>
        <v>0</v>
      </c>
      <c r="BC20" s="721">
        <f>'Financial Summary by Dept'!AR36+'Financial Summary by Dept'!AR41</f>
        <v>0</v>
      </c>
      <c r="BD20" s="721">
        <f>'Financial Summary by Dept'!AS36+'Financial Summary by Dept'!AS41</f>
        <v>0</v>
      </c>
      <c r="BE20" s="721">
        <f>'Financial Summary by Dept'!AT36+'Financial Summary by Dept'!AT41</f>
        <v>0</v>
      </c>
      <c r="BF20" s="722">
        <f>SUM(BC20:BE20)</f>
        <v>0</v>
      </c>
      <c r="BG20" s="721">
        <f>'Financial Summary by Dept'!AU36+'Financial Summary by Dept'!AU41</f>
        <v>0</v>
      </c>
      <c r="BH20" s="721">
        <f>'Financial Summary by Dept'!AV36+'Financial Summary by Dept'!AV41</f>
        <v>0</v>
      </c>
      <c r="BI20" s="721">
        <f>'Financial Summary by Dept'!AW36+'Financial Summary by Dept'!AW41</f>
        <v>0</v>
      </c>
      <c r="BJ20" s="722">
        <f>SUM(BG20:BI20)</f>
        <v>0</v>
      </c>
      <c r="BK20" s="721">
        <f>'Financial Summary by Dept'!AX36+'Financial Summary by Dept'!AX41</f>
        <v>0</v>
      </c>
      <c r="BL20" s="721">
        <f>'Financial Summary by Dept'!AY36+'Financial Summary by Dept'!AY41</f>
        <v>0</v>
      </c>
      <c r="BM20" s="721">
        <f>'Financial Summary by Dept'!AZ36+'Financial Summary by Dept'!AZ41</f>
        <v>0</v>
      </c>
      <c r="BN20" s="722">
        <f>SUM(BK20:BM20)</f>
        <v>0</v>
      </c>
      <c r="BO20" s="721">
        <f>'Financial Summary by Dept'!BA36+'Financial Summary by Dept'!BA41</f>
        <v>0</v>
      </c>
      <c r="BP20" s="721">
        <f>'Financial Summary by Dept'!BB36+'Financial Summary by Dept'!BB41</f>
        <v>0</v>
      </c>
      <c r="BQ20" s="721">
        <f>'Financial Summary by Dept'!BC36+'Financial Summary by Dept'!BC41</f>
        <v>0</v>
      </c>
      <c r="BR20" s="722">
        <f>SUM(BO20:BQ20)</f>
        <v>0</v>
      </c>
      <c r="BS20" s="696">
        <f t="shared" si="64"/>
        <v>0</v>
      </c>
      <c r="BT20" s="721">
        <f>'Financial Summary by Dept'!BE36+'Financial Summary by Dept'!BE41</f>
        <v>0</v>
      </c>
      <c r="BU20" s="721">
        <f>'Financial Summary by Dept'!BF36+'Financial Summary by Dept'!BF41</f>
        <v>0</v>
      </c>
      <c r="BV20" s="721">
        <f>'Financial Summary by Dept'!BG36+'Financial Summary by Dept'!BG41</f>
        <v>0</v>
      </c>
      <c r="BW20" s="722">
        <f>SUM(BT20:BV20)</f>
        <v>0</v>
      </c>
      <c r="BX20" s="721">
        <f>'Financial Summary by Dept'!BH36+'Financial Summary by Dept'!BH41</f>
        <v>0</v>
      </c>
      <c r="BY20" s="721">
        <f>'Financial Summary by Dept'!BI36+'Financial Summary by Dept'!BI41</f>
        <v>0</v>
      </c>
      <c r="BZ20" s="721">
        <f>'Financial Summary by Dept'!BJ36+'Financial Summary by Dept'!BJ41</f>
        <v>0</v>
      </c>
      <c r="CA20" s="722">
        <f>SUM(BX20:BZ20)</f>
        <v>0</v>
      </c>
      <c r="CB20" s="721">
        <f>'Financial Summary by Dept'!BK36+'Financial Summary by Dept'!BK41</f>
        <v>0</v>
      </c>
      <c r="CC20" s="721">
        <f>'Financial Summary by Dept'!BL36+'Financial Summary by Dept'!BL41</f>
        <v>0</v>
      </c>
      <c r="CD20" s="721">
        <f>'Financial Summary by Dept'!BM36+'Financial Summary by Dept'!BM41</f>
        <v>0</v>
      </c>
      <c r="CE20" s="722">
        <f>SUM(CB20:CD20)</f>
        <v>0</v>
      </c>
      <c r="CF20" s="721">
        <f>'Financial Summary by Dept'!BN36+'Financial Summary by Dept'!BN41</f>
        <v>0</v>
      </c>
      <c r="CG20" s="721">
        <f>'Financial Summary by Dept'!BO36+'Financial Summary by Dept'!BO41</f>
        <v>0</v>
      </c>
      <c r="CH20" s="721">
        <f>'Financial Summary by Dept'!BP36+'Financial Summary by Dept'!BP41</f>
        <v>0</v>
      </c>
      <c r="CI20" s="722">
        <f>SUM(CF20:CH20)</f>
        <v>0</v>
      </c>
      <c r="CJ20" s="696">
        <f t="shared" si="65"/>
        <v>0</v>
      </c>
      <c r="CK20" s="696">
        <f>'Financial Summary by Dept'!CD36+'Financial Summary by Dept'!CD41</f>
        <v>0</v>
      </c>
    </row>
    <row r="21" spans="2:90">
      <c r="B21" s="698"/>
      <c r="C21" s="972" t="s">
        <v>53</v>
      </c>
      <c r="D21" s="723">
        <f>'Financial Summary by Dept'!E37+'Financial Summary by Dept'!E42</f>
        <v>0</v>
      </c>
      <c r="E21" s="723">
        <f>'Financial Summary by Dept'!F37+'Financial Summary by Dept'!F42</f>
        <v>0</v>
      </c>
      <c r="F21" s="723">
        <f>'Financial Summary by Dept'!G37+'Financial Summary by Dept'!G42</f>
        <v>0</v>
      </c>
      <c r="G21" s="724">
        <f>SUM(D21:F21)</f>
        <v>0</v>
      </c>
      <c r="H21" s="723">
        <f>'Financial Summary by Dept'!H37+'Financial Summary by Dept'!H42</f>
        <v>0</v>
      </c>
      <c r="I21" s="723">
        <f>'Financial Summary by Dept'!I37+'Financial Summary by Dept'!I42</f>
        <v>0</v>
      </c>
      <c r="J21" s="723">
        <f>'Financial Summary by Dept'!J37+'Financial Summary by Dept'!J42</f>
        <v>0</v>
      </c>
      <c r="K21" s="724">
        <f>SUM(H21:J21)</f>
        <v>0</v>
      </c>
      <c r="L21" s="723">
        <f>'Financial Summary by Dept'!K37+'Financial Summary by Dept'!K42</f>
        <v>0</v>
      </c>
      <c r="M21" s="723">
        <f>'Financial Summary by Dept'!L37+'Financial Summary by Dept'!L42</f>
        <v>0</v>
      </c>
      <c r="N21" s="723">
        <f>'Financial Summary by Dept'!M37+'Financial Summary by Dept'!M42</f>
        <v>0</v>
      </c>
      <c r="O21" s="724">
        <f>SUM(L21:N21)</f>
        <v>0</v>
      </c>
      <c r="P21" s="723">
        <f>'Financial Summary by Dept'!N37+'Financial Summary by Dept'!N42</f>
        <v>0</v>
      </c>
      <c r="Q21" s="723">
        <f>'Financial Summary by Dept'!O37+'Financial Summary by Dept'!O42</f>
        <v>0</v>
      </c>
      <c r="R21" s="723">
        <f>'Financial Summary by Dept'!P37+'Financial Summary by Dept'!P42</f>
        <v>0</v>
      </c>
      <c r="S21" s="724">
        <f>SUM(P21:R21)</f>
        <v>0</v>
      </c>
      <c r="T21" s="765">
        <f t="shared" si="67"/>
        <v>0</v>
      </c>
      <c r="U21" s="725">
        <f>'Financial Summary by Dept'!R37+'Financial Summary by Dept'!R42</f>
        <v>0</v>
      </c>
      <c r="V21" s="725">
        <f>'Financial Summary by Dept'!S37+'Financial Summary by Dept'!S42</f>
        <v>0</v>
      </c>
      <c r="W21" s="725">
        <f>'Financial Summary by Dept'!T37+'Financial Summary by Dept'!T42</f>
        <v>0</v>
      </c>
      <c r="X21" s="986">
        <f>SUM(U21:W21)</f>
        <v>0</v>
      </c>
      <c r="Y21" s="725">
        <f>'Financial Summary by Dept'!U37+'Financial Summary by Dept'!U42</f>
        <v>0</v>
      </c>
      <c r="Z21" s="725">
        <f>'Financial Summary by Dept'!V37+'Financial Summary by Dept'!V42</f>
        <v>0</v>
      </c>
      <c r="AA21" s="725">
        <f>'Financial Summary by Dept'!W37+'Financial Summary by Dept'!W42</f>
        <v>0</v>
      </c>
      <c r="AB21" s="986">
        <f>SUM(Y21:AA21)</f>
        <v>0</v>
      </c>
      <c r="AC21" s="725">
        <f>'Financial Summary by Dept'!X37+'Financial Summary by Dept'!X42</f>
        <v>0</v>
      </c>
      <c r="AD21" s="725">
        <f>'Financial Summary by Dept'!Y37+'Financial Summary by Dept'!Y42</f>
        <v>0</v>
      </c>
      <c r="AE21" s="725">
        <f>'Financial Summary by Dept'!Z37+'Financial Summary by Dept'!Z42</f>
        <v>0</v>
      </c>
      <c r="AF21" s="986">
        <f>SUM(AC21:AE21)</f>
        <v>0</v>
      </c>
      <c r="AG21" s="725">
        <f>'Financial Summary by Dept'!AA37+'Financial Summary by Dept'!AA42</f>
        <v>0</v>
      </c>
      <c r="AH21" s="725">
        <f>'Financial Summary by Dept'!AB37+'Financial Summary by Dept'!AB42</f>
        <v>0</v>
      </c>
      <c r="AI21" s="725">
        <f>'Financial Summary by Dept'!AC37+'Financial Summary by Dept'!AC42</f>
        <v>0</v>
      </c>
      <c r="AJ21" s="986">
        <f>SUM(AG21:AI21)</f>
        <v>0</v>
      </c>
      <c r="AK21" s="727">
        <f t="shared" si="62"/>
        <v>0</v>
      </c>
      <c r="AL21" s="725">
        <f>'Financial Summary by Dept'!AE37+'Financial Summary by Dept'!AE42</f>
        <v>0</v>
      </c>
      <c r="AM21" s="725">
        <f>'Financial Summary by Dept'!AF37+'Financial Summary by Dept'!AF42</f>
        <v>0</v>
      </c>
      <c r="AN21" s="725">
        <f>'Financial Summary by Dept'!AG37+'Financial Summary by Dept'!AG42</f>
        <v>0</v>
      </c>
      <c r="AO21" s="986">
        <f>SUM(AL21:AN21)</f>
        <v>0</v>
      </c>
      <c r="AP21" s="725">
        <f>'Financial Summary by Dept'!AH37+'Financial Summary by Dept'!AH42</f>
        <v>0</v>
      </c>
      <c r="AQ21" s="725">
        <f>'Financial Summary by Dept'!AI37+'Financial Summary by Dept'!AI42</f>
        <v>0</v>
      </c>
      <c r="AR21" s="725">
        <f>'Financial Summary by Dept'!AJ37+'Financial Summary by Dept'!AJ42</f>
        <v>0</v>
      </c>
      <c r="AS21" s="986">
        <f>SUM(AP21:AR21)</f>
        <v>0</v>
      </c>
      <c r="AT21" s="725">
        <f>'Financial Summary by Dept'!AK37+'Financial Summary by Dept'!AK42</f>
        <v>0</v>
      </c>
      <c r="AU21" s="725">
        <f>'Financial Summary by Dept'!AL37+'Financial Summary by Dept'!AL42</f>
        <v>0</v>
      </c>
      <c r="AV21" s="725">
        <f>'Financial Summary by Dept'!AM37+'Financial Summary by Dept'!AM42</f>
        <v>0</v>
      </c>
      <c r="AW21" s="986">
        <f>SUM(AT21:AV21)</f>
        <v>0</v>
      </c>
      <c r="AX21" s="725">
        <f>'Financial Summary by Dept'!AN37+'Financial Summary by Dept'!AN42</f>
        <v>0</v>
      </c>
      <c r="AY21" s="725">
        <f>'Financial Summary by Dept'!AO37+'Financial Summary by Dept'!AO42</f>
        <v>0</v>
      </c>
      <c r="AZ21" s="725">
        <f>'Financial Summary by Dept'!AP37+'Financial Summary by Dept'!AP42</f>
        <v>0</v>
      </c>
      <c r="BA21" s="986">
        <f>SUM(AX21:AZ21)</f>
        <v>0</v>
      </c>
      <c r="BB21" s="727">
        <f t="shared" si="63"/>
        <v>0</v>
      </c>
      <c r="BC21" s="725">
        <f>'Financial Summary by Dept'!AR37+'Financial Summary by Dept'!AR42</f>
        <v>0</v>
      </c>
      <c r="BD21" s="725">
        <f>'Financial Summary by Dept'!AS37+'Financial Summary by Dept'!AS42</f>
        <v>0</v>
      </c>
      <c r="BE21" s="725">
        <f>'Financial Summary by Dept'!AT37+'Financial Summary by Dept'!AT42</f>
        <v>0</v>
      </c>
      <c r="BF21" s="726">
        <f>SUM(BC21:BE21)</f>
        <v>0</v>
      </c>
      <c r="BG21" s="725">
        <f>'Financial Summary by Dept'!AU37+'Financial Summary by Dept'!AU42</f>
        <v>0</v>
      </c>
      <c r="BH21" s="725">
        <f>'Financial Summary by Dept'!AV37+'Financial Summary by Dept'!AV42</f>
        <v>0</v>
      </c>
      <c r="BI21" s="725">
        <f>'Financial Summary by Dept'!AW37+'Financial Summary by Dept'!AW42</f>
        <v>0</v>
      </c>
      <c r="BJ21" s="726">
        <f>SUM(BG21:BI21)</f>
        <v>0</v>
      </c>
      <c r="BK21" s="725">
        <f>'Financial Summary by Dept'!AX37+'Financial Summary by Dept'!AX42</f>
        <v>0</v>
      </c>
      <c r="BL21" s="725">
        <f>'Financial Summary by Dept'!AY37+'Financial Summary by Dept'!AY42</f>
        <v>0</v>
      </c>
      <c r="BM21" s="725">
        <f>'Financial Summary by Dept'!AZ37+'Financial Summary by Dept'!AZ42</f>
        <v>0</v>
      </c>
      <c r="BN21" s="726">
        <f>SUM(BK21:BM21)</f>
        <v>0</v>
      </c>
      <c r="BO21" s="725">
        <f>'Financial Summary by Dept'!BA37+'Financial Summary by Dept'!BA42</f>
        <v>0</v>
      </c>
      <c r="BP21" s="725">
        <f>'Financial Summary by Dept'!BB37+'Financial Summary by Dept'!BB42</f>
        <v>0</v>
      </c>
      <c r="BQ21" s="725">
        <f>'Financial Summary by Dept'!BC37+'Financial Summary by Dept'!BC42</f>
        <v>0</v>
      </c>
      <c r="BR21" s="726">
        <f>SUM(BO21:BQ21)</f>
        <v>0</v>
      </c>
      <c r="BS21" s="727">
        <f t="shared" si="64"/>
        <v>0</v>
      </c>
      <c r="BT21" s="725">
        <f>'Financial Summary by Dept'!BE37+'Financial Summary by Dept'!BE42</f>
        <v>0</v>
      </c>
      <c r="BU21" s="725">
        <f>'Financial Summary by Dept'!BF37+'Financial Summary by Dept'!BF42</f>
        <v>0</v>
      </c>
      <c r="BV21" s="725">
        <f>'Financial Summary by Dept'!BG37+'Financial Summary by Dept'!BG42</f>
        <v>0</v>
      </c>
      <c r="BW21" s="726">
        <f>SUM(BT21:BV21)</f>
        <v>0</v>
      </c>
      <c r="BX21" s="725">
        <f>'Financial Summary by Dept'!BH37+'Financial Summary by Dept'!BH42</f>
        <v>0</v>
      </c>
      <c r="BY21" s="725">
        <f>'Financial Summary by Dept'!BI37+'Financial Summary by Dept'!BI42</f>
        <v>0</v>
      </c>
      <c r="BZ21" s="725">
        <f>'Financial Summary by Dept'!BJ37+'Financial Summary by Dept'!BJ42</f>
        <v>0</v>
      </c>
      <c r="CA21" s="726">
        <f>SUM(BX21:BZ21)</f>
        <v>0</v>
      </c>
      <c r="CB21" s="725">
        <f>'Financial Summary by Dept'!BK37+'Financial Summary by Dept'!BK42</f>
        <v>0</v>
      </c>
      <c r="CC21" s="725">
        <f>'Financial Summary by Dept'!BL37+'Financial Summary by Dept'!BL42</f>
        <v>0</v>
      </c>
      <c r="CD21" s="725">
        <f>'Financial Summary by Dept'!BM37+'Financial Summary by Dept'!BM42</f>
        <v>0</v>
      </c>
      <c r="CE21" s="726">
        <f>SUM(CB21:CD21)</f>
        <v>0</v>
      </c>
      <c r="CF21" s="725">
        <f>'Financial Summary by Dept'!BN37+'Financial Summary by Dept'!BN42</f>
        <v>0</v>
      </c>
      <c r="CG21" s="725">
        <f>'Financial Summary by Dept'!BO37+'Financial Summary by Dept'!BO42</f>
        <v>0</v>
      </c>
      <c r="CH21" s="725">
        <f>'Financial Summary by Dept'!BP37+'Financial Summary by Dept'!BP42</f>
        <v>0</v>
      </c>
      <c r="CI21" s="726">
        <f>SUM(CF21:CH21)</f>
        <v>0</v>
      </c>
      <c r="CJ21" s="727">
        <f t="shared" si="65"/>
        <v>0</v>
      </c>
      <c r="CK21" s="727">
        <f>'Financial Summary by Dept'!CD37+'Financial Summary by Dept'!CD42</f>
        <v>0</v>
      </c>
    </row>
    <row r="22" spans="2:90">
      <c r="B22" s="698" t="s">
        <v>69</v>
      </c>
      <c r="C22" s="970"/>
      <c r="D22" s="700">
        <f>SUM(D14:D21)</f>
        <v>0</v>
      </c>
      <c r="E22" s="700">
        <f t="shared" ref="E22:F22" si="68">SUM(E14:E21)</f>
        <v>0</v>
      </c>
      <c r="F22" s="700">
        <f t="shared" si="68"/>
        <v>0</v>
      </c>
      <c r="G22" s="701">
        <f>SUM(G14:G21)</f>
        <v>0</v>
      </c>
      <c r="H22" s="700">
        <f>SUM(H14:H21)</f>
        <v>0</v>
      </c>
      <c r="I22" s="700">
        <f t="shared" ref="I22:J22" si="69">SUM(I14:I21)</f>
        <v>0</v>
      </c>
      <c r="J22" s="700">
        <f t="shared" si="69"/>
        <v>0</v>
      </c>
      <c r="K22" s="701">
        <f>SUM(K14:K21)</f>
        <v>0</v>
      </c>
      <c r="L22" s="700">
        <f>SUM(L14:L21)</f>
        <v>0</v>
      </c>
      <c r="M22" s="700">
        <f t="shared" ref="M22:P22" si="70">SUM(M14:M21)</f>
        <v>0</v>
      </c>
      <c r="N22" s="700">
        <f t="shared" si="70"/>
        <v>0</v>
      </c>
      <c r="O22" s="701">
        <f>SUM(O14:O21)</f>
        <v>0</v>
      </c>
      <c r="P22" s="700">
        <f t="shared" si="70"/>
        <v>0</v>
      </c>
      <c r="Q22" s="700">
        <f t="shared" ref="Q22" si="71">SUM(Q14:Q21)</f>
        <v>0</v>
      </c>
      <c r="R22" s="700">
        <f t="shared" ref="R22" si="72">SUM(R14:R21)</f>
        <v>0</v>
      </c>
      <c r="S22" s="701">
        <f>SUM(S14:S21)</f>
        <v>0</v>
      </c>
      <c r="T22" s="760">
        <f>SUM(T14:T21)</f>
        <v>0</v>
      </c>
      <c r="U22" s="702">
        <f>SUM(U14:U21)</f>
        <v>0</v>
      </c>
      <c r="V22" s="702">
        <f t="shared" ref="V22:Y22" si="73">SUM(V14:V21)</f>
        <v>0</v>
      </c>
      <c r="W22" s="702">
        <f t="shared" si="73"/>
        <v>0</v>
      </c>
      <c r="X22" s="981">
        <f>SUM(X14:X21)</f>
        <v>0</v>
      </c>
      <c r="Y22" s="702">
        <f t="shared" si="73"/>
        <v>0</v>
      </c>
      <c r="Z22" s="702">
        <f t="shared" ref="Z22" si="74">SUM(Z14:Z21)</f>
        <v>0</v>
      </c>
      <c r="AA22" s="702">
        <f t="shared" ref="AA22:AC22" si="75">SUM(AA14:AA21)</f>
        <v>0</v>
      </c>
      <c r="AB22" s="981">
        <f>SUM(AB14:AB21)</f>
        <v>0</v>
      </c>
      <c r="AC22" s="702">
        <f t="shared" si="75"/>
        <v>0</v>
      </c>
      <c r="AD22" s="702">
        <f t="shared" ref="AD22" si="76">SUM(AD14:AD21)</f>
        <v>0</v>
      </c>
      <c r="AE22" s="702">
        <f t="shared" ref="AE22:AG22" si="77">SUM(AE14:AE21)</f>
        <v>0</v>
      </c>
      <c r="AF22" s="981">
        <f>SUM(AF14:AF21)</f>
        <v>0</v>
      </c>
      <c r="AG22" s="702">
        <f t="shared" si="77"/>
        <v>0</v>
      </c>
      <c r="AH22" s="702">
        <f t="shared" ref="AH22" si="78">SUM(AH14:AH21)</f>
        <v>0</v>
      </c>
      <c r="AI22" s="702">
        <f t="shared" ref="AI22" si="79">SUM(AI14:AI21)</f>
        <v>0</v>
      </c>
      <c r="AJ22" s="981">
        <f>SUM(AJ14:AJ21)</f>
        <v>0</v>
      </c>
      <c r="AK22" s="704">
        <f>SUM(AK14:AK21)</f>
        <v>0</v>
      </c>
      <c r="AL22" s="702">
        <f t="shared" ref="AL22" si="80">SUM(AL14:AL21)</f>
        <v>0</v>
      </c>
      <c r="AM22" s="702">
        <f t="shared" ref="AM22" si="81">SUM(AM14:AM21)</f>
        <v>0</v>
      </c>
      <c r="AN22" s="702">
        <f t="shared" ref="AN22:AP22" si="82">SUM(AN14:AN21)</f>
        <v>0</v>
      </c>
      <c r="AO22" s="981">
        <f>SUM(AO14:AO21)</f>
        <v>0</v>
      </c>
      <c r="AP22" s="702">
        <f t="shared" si="82"/>
        <v>0</v>
      </c>
      <c r="AQ22" s="702">
        <f t="shared" ref="AQ22" si="83">SUM(AQ14:AQ21)</f>
        <v>0</v>
      </c>
      <c r="AR22" s="702">
        <f t="shared" ref="AR22:AT22" si="84">SUM(AR14:AR21)</f>
        <v>0</v>
      </c>
      <c r="AS22" s="981">
        <f>SUM(AS14:AS21)</f>
        <v>0</v>
      </c>
      <c r="AT22" s="702">
        <f t="shared" si="84"/>
        <v>0</v>
      </c>
      <c r="AU22" s="702">
        <f t="shared" ref="AU22" si="85">SUM(AU14:AU21)</f>
        <v>0</v>
      </c>
      <c r="AV22" s="702">
        <f t="shared" ref="AV22:AX22" si="86">SUM(AV14:AV21)</f>
        <v>0</v>
      </c>
      <c r="AW22" s="981">
        <f>SUM(AW14:AW21)</f>
        <v>0</v>
      </c>
      <c r="AX22" s="702">
        <f t="shared" si="86"/>
        <v>0</v>
      </c>
      <c r="AY22" s="702">
        <f t="shared" ref="AY22" si="87">SUM(AY14:AY21)</f>
        <v>0</v>
      </c>
      <c r="AZ22" s="702">
        <f t="shared" ref="AZ22" si="88">SUM(AZ14:AZ21)</f>
        <v>0</v>
      </c>
      <c r="BA22" s="981">
        <f>SUM(BA14:BA21)</f>
        <v>0</v>
      </c>
      <c r="BB22" s="704">
        <f>SUM(BB14:BB21)</f>
        <v>0</v>
      </c>
      <c r="BC22" s="702">
        <f t="shared" ref="BC22" si="89">SUM(BC14:BC21)</f>
        <v>0</v>
      </c>
      <c r="BD22" s="702">
        <f t="shared" ref="BD22" si="90">SUM(BD14:BD21)</f>
        <v>0</v>
      </c>
      <c r="BE22" s="702">
        <f t="shared" ref="BE22:BG22" si="91">SUM(BE14:BE21)</f>
        <v>0</v>
      </c>
      <c r="BF22" s="703">
        <f>SUM(BF14:BF21)</f>
        <v>0</v>
      </c>
      <c r="BG22" s="702">
        <f t="shared" si="91"/>
        <v>0</v>
      </c>
      <c r="BH22" s="702">
        <f t="shared" ref="BH22" si="92">SUM(BH14:BH21)</f>
        <v>0</v>
      </c>
      <c r="BI22" s="702">
        <f t="shared" ref="BI22:BK22" si="93">SUM(BI14:BI21)</f>
        <v>0</v>
      </c>
      <c r="BJ22" s="703">
        <f>SUM(BJ14:BJ21)</f>
        <v>0</v>
      </c>
      <c r="BK22" s="702">
        <f t="shared" si="93"/>
        <v>0</v>
      </c>
      <c r="BL22" s="702">
        <f t="shared" ref="BL22" si="94">SUM(BL14:BL21)</f>
        <v>0</v>
      </c>
      <c r="BM22" s="702">
        <f t="shared" ref="BM22:BO22" si="95">SUM(BM14:BM21)</f>
        <v>0</v>
      </c>
      <c r="BN22" s="703">
        <f>SUM(BN14:BN21)</f>
        <v>0</v>
      </c>
      <c r="BO22" s="702">
        <f t="shared" si="95"/>
        <v>0</v>
      </c>
      <c r="BP22" s="702">
        <f t="shared" ref="BP22" si="96">SUM(BP14:BP21)</f>
        <v>0</v>
      </c>
      <c r="BQ22" s="702">
        <f t="shared" ref="BQ22" si="97">SUM(BQ14:BQ21)</f>
        <v>0</v>
      </c>
      <c r="BR22" s="703">
        <f t="shared" ref="BR22:CK22" si="98">SUM(BR14:BR21)</f>
        <v>0</v>
      </c>
      <c r="BS22" s="704">
        <f t="shared" si="98"/>
        <v>0</v>
      </c>
      <c r="BT22" s="702">
        <f t="shared" si="98"/>
        <v>0</v>
      </c>
      <c r="BU22" s="702">
        <f t="shared" ref="BU22" si="99">SUM(BU14:BU21)</f>
        <v>0</v>
      </c>
      <c r="BV22" s="702">
        <f t="shared" ref="BV22:BX22" si="100">SUM(BV14:BV21)</f>
        <v>0</v>
      </c>
      <c r="BW22" s="703">
        <f t="shared" si="98"/>
        <v>0</v>
      </c>
      <c r="BX22" s="702">
        <f t="shared" si="100"/>
        <v>0</v>
      </c>
      <c r="BY22" s="702">
        <f t="shared" ref="BY22" si="101">SUM(BY14:BY21)</f>
        <v>0</v>
      </c>
      <c r="BZ22" s="702">
        <f t="shared" ref="BZ22:CB22" si="102">SUM(BZ14:BZ21)</f>
        <v>0</v>
      </c>
      <c r="CA22" s="703">
        <f t="shared" si="98"/>
        <v>0</v>
      </c>
      <c r="CB22" s="702">
        <f t="shared" si="102"/>
        <v>0</v>
      </c>
      <c r="CC22" s="702">
        <f t="shared" ref="CC22" si="103">SUM(CC14:CC21)</f>
        <v>0</v>
      </c>
      <c r="CD22" s="702">
        <f t="shared" ref="CD22:CF22" si="104">SUM(CD14:CD21)</f>
        <v>0</v>
      </c>
      <c r="CE22" s="703">
        <f t="shared" si="98"/>
        <v>0</v>
      </c>
      <c r="CF22" s="702">
        <f t="shared" si="104"/>
        <v>0</v>
      </c>
      <c r="CG22" s="702">
        <f t="shared" ref="CG22" si="105">SUM(CG14:CG21)</f>
        <v>0</v>
      </c>
      <c r="CH22" s="702">
        <f t="shared" ref="CH22" si="106">SUM(CH14:CH21)</f>
        <v>0</v>
      </c>
      <c r="CI22" s="703">
        <f t="shared" si="98"/>
        <v>0</v>
      </c>
      <c r="CJ22" s="704">
        <f t="shared" si="98"/>
        <v>0</v>
      </c>
      <c r="CK22" s="704">
        <f t="shared" si="98"/>
        <v>0</v>
      </c>
    </row>
    <row r="23" spans="2:90">
      <c r="B23" s="698"/>
      <c r="C23" s="973" t="s">
        <v>45</v>
      </c>
      <c r="D23" s="714">
        <f>IFERROR(D22/D6,0)</f>
        <v>0</v>
      </c>
      <c r="E23" s="714">
        <f t="shared" ref="E23:F23" si="107">IFERROR(E22/E6,0)</f>
        <v>0</v>
      </c>
      <c r="F23" s="714">
        <f t="shared" si="107"/>
        <v>0</v>
      </c>
      <c r="G23" s="715">
        <f>IFERROR(G22/G6,0)</f>
        <v>0</v>
      </c>
      <c r="H23" s="714">
        <f>IFERROR(H22/H6,0)</f>
        <v>0</v>
      </c>
      <c r="I23" s="714">
        <f t="shared" ref="I23:J23" si="108">IFERROR(I22/I6,0)</f>
        <v>0</v>
      </c>
      <c r="J23" s="714">
        <f t="shared" si="108"/>
        <v>0</v>
      </c>
      <c r="K23" s="715">
        <f>IFERROR(K22/K6,0)</f>
        <v>0</v>
      </c>
      <c r="L23" s="714">
        <f>IFERROR(L22/L6,0)</f>
        <v>0</v>
      </c>
      <c r="M23" s="714">
        <f t="shared" ref="M23:P23" si="109">IFERROR(M22/M6,0)</f>
        <v>0</v>
      </c>
      <c r="N23" s="714">
        <f t="shared" si="109"/>
        <v>0</v>
      </c>
      <c r="O23" s="715">
        <f>IFERROR(O22/O6,0)</f>
        <v>0</v>
      </c>
      <c r="P23" s="714">
        <f t="shared" si="109"/>
        <v>0</v>
      </c>
      <c r="Q23" s="714">
        <f t="shared" ref="Q23" si="110">IFERROR(Q22/Q6,0)</f>
        <v>0</v>
      </c>
      <c r="R23" s="714">
        <f t="shared" ref="R23" si="111">IFERROR(R22/R6,0)</f>
        <v>0</v>
      </c>
      <c r="S23" s="715">
        <f>IFERROR(S22/S6,0)</f>
        <v>0</v>
      </c>
      <c r="T23" s="762">
        <f>IFERROR(T22/T6,0)</f>
        <v>0</v>
      </c>
      <c r="U23" s="716">
        <f>IFERROR(U22/U6,0)</f>
        <v>0</v>
      </c>
      <c r="V23" s="716">
        <f t="shared" ref="V23:Y23" si="112">IFERROR(V22/V6,0)</f>
        <v>0</v>
      </c>
      <c r="W23" s="716">
        <f t="shared" si="112"/>
        <v>0</v>
      </c>
      <c r="X23" s="983">
        <f>IFERROR(X22/X6,0)</f>
        <v>0</v>
      </c>
      <c r="Y23" s="716">
        <f t="shared" si="112"/>
        <v>0</v>
      </c>
      <c r="Z23" s="716">
        <f t="shared" ref="Z23" si="113">IFERROR(Z22/Z6,0)</f>
        <v>0</v>
      </c>
      <c r="AA23" s="716">
        <f t="shared" ref="AA23:AC23" si="114">IFERROR(AA22/AA6,0)</f>
        <v>0</v>
      </c>
      <c r="AB23" s="983">
        <f>IFERROR(AB22/AB6,0)</f>
        <v>0</v>
      </c>
      <c r="AC23" s="716">
        <f t="shared" si="114"/>
        <v>0</v>
      </c>
      <c r="AD23" s="716">
        <f t="shared" ref="AD23" si="115">IFERROR(AD22/AD6,0)</f>
        <v>0</v>
      </c>
      <c r="AE23" s="716">
        <f t="shared" ref="AE23:AG23" si="116">IFERROR(AE22/AE6,0)</f>
        <v>0</v>
      </c>
      <c r="AF23" s="983">
        <f>IFERROR(AF22/AF6,0)</f>
        <v>0</v>
      </c>
      <c r="AG23" s="716">
        <f t="shared" si="116"/>
        <v>0</v>
      </c>
      <c r="AH23" s="716">
        <f t="shared" ref="AH23" si="117">IFERROR(AH22/AH6,0)</f>
        <v>0</v>
      </c>
      <c r="AI23" s="716">
        <f t="shared" ref="AI23" si="118">IFERROR(AI22/AI6,0)</f>
        <v>0</v>
      </c>
      <c r="AJ23" s="983">
        <f>IFERROR(AJ22/AJ6,0)</f>
        <v>0</v>
      </c>
      <c r="AK23" s="718">
        <f>IFERROR(AK22/AK6,0)</f>
        <v>0</v>
      </c>
      <c r="AL23" s="716">
        <f t="shared" ref="AL23" si="119">IFERROR(AL22/AL6,0)</f>
        <v>0</v>
      </c>
      <c r="AM23" s="716">
        <f t="shared" ref="AM23" si="120">IFERROR(AM22/AM6,0)</f>
        <v>0</v>
      </c>
      <c r="AN23" s="716">
        <f t="shared" ref="AN23:AP23" si="121">IFERROR(AN22/AN6,0)</f>
        <v>0</v>
      </c>
      <c r="AO23" s="983">
        <f>IFERROR(AO22/AO6,0)</f>
        <v>0</v>
      </c>
      <c r="AP23" s="716">
        <f t="shared" si="121"/>
        <v>0</v>
      </c>
      <c r="AQ23" s="716">
        <f t="shared" ref="AQ23" si="122">IFERROR(AQ22/AQ6,0)</f>
        <v>0</v>
      </c>
      <c r="AR23" s="716">
        <f t="shared" ref="AR23:AT23" si="123">IFERROR(AR22/AR6,0)</f>
        <v>0</v>
      </c>
      <c r="AS23" s="983">
        <f>IFERROR(AS22/AS6,0)</f>
        <v>0</v>
      </c>
      <c r="AT23" s="716">
        <f t="shared" si="123"/>
        <v>0</v>
      </c>
      <c r="AU23" s="716">
        <f t="shared" ref="AU23" si="124">IFERROR(AU22/AU6,0)</f>
        <v>0</v>
      </c>
      <c r="AV23" s="716">
        <f t="shared" ref="AV23:AX23" si="125">IFERROR(AV22/AV6,0)</f>
        <v>0</v>
      </c>
      <c r="AW23" s="983">
        <f>IFERROR(AW22/AW6,0)</f>
        <v>0</v>
      </c>
      <c r="AX23" s="716">
        <f t="shared" si="125"/>
        <v>0</v>
      </c>
      <c r="AY23" s="716">
        <f t="shared" ref="AY23" si="126">IFERROR(AY22/AY6,0)</f>
        <v>0</v>
      </c>
      <c r="AZ23" s="716">
        <f t="shared" ref="AZ23" si="127">IFERROR(AZ22/AZ6,0)</f>
        <v>0</v>
      </c>
      <c r="BA23" s="983">
        <f>IFERROR(BA22/BA6,0)</f>
        <v>0</v>
      </c>
      <c r="BB23" s="718">
        <f>IFERROR(BB22/BB6,0)</f>
        <v>0</v>
      </c>
      <c r="BC23" s="716">
        <f t="shared" ref="BC23" si="128">IFERROR(BC22/BC6,0)</f>
        <v>0</v>
      </c>
      <c r="BD23" s="716">
        <f t="shared" ref="BD23" si="129">IFERROR(BD22/BD6,0)</f>
        <v>0</v>
      </c>
      <c r="BE23" s="716">
        <f t="shared" ref="BE23:BG23" si="130">IFERROR(BE22/BE6,0)</f>
        <v>0</v>
      </c>
      <c r="BF23" s="717">
        <f>IFERROR(BF22/BF6,0)</f>
        <v>0</v>
      </c>
      <c r="BG23" s="716">
        <f t="shared" si="130"/>
        <v>0</v>
      </c>
      <c r="BH23" s="716">
        <f t="shared" ref="BH23" si="131">IFERROR(BH22/BH6,0)</f>
        <v>0</v>
      </c>
      <c r="BI23" s="716">
        <f t="shared" ref="BI23:BK23" si="132">IFERROR(BI22/BI6,0)</f>
        <v>0</v>
      </c>
      <c r="BJ23" s="717">
        <f>IFERROR(BJ22/BJ6,0)</f>
        <v>0</v>
      </c>
      <c r="BK23" s="716">
        <f t="shared" si="132"/>
        <v>0</v>
      </c>
      <c r="BL23" s="716">
        <f t="shared" ref="BL23" si="133">IFERROR(BL22/BL6,0)</f>
        <v>0</v>
      </c>
      <c r="BM23" s="716">
        <f t="shared" ref="BM23:BO23" si="134">IFERROR(BM22/BM6,0)</f>
        <v>0</v>
      </c>
      <c r="BN23" s="717">
        <f>IFERROR(BN22/BN6,0)</f>
        <v>0</v>
      </c>
      <c r="BO23" s="716">
        <f t="shared" si="134"/>
        <v>0</v>
      </c>
      <c r="BP23" s="716">
        <f t="shared" ref="BP23" si="135">IFERROR(BP22/BP6,0)</f>
        <v>0</v>
      </c>
      <c r="BQ23" s="716">
        <f t="shared" ref="BQ23" si="136">IFERROR(BQ22/BQ6,0)</f>
        <v>0</v>
      </c>
      <c r="BR23" s="717">
        <f t="shared" ref="BR23:CK23" si="137">IFERROR(BR22/BR6,0)</f>
        <v>0</v>
      </c>
      <c r="BS23" s="718">
        <f t="shared" si="137"/>
        <v>0</v>
      </c>
      <c r="BT23" s="716">
        <f t="shared" si="137"/>
        <v>0</v>
      </c>
      <c r="BU23" s="716">
        <f t="shared" ref="BU23" si="138">IFERROR(BU22/BU6,0)</f>
        <v>0</v>
      </c>
      <c r="BV23" s="716">
        <f t="shared" ref="BV23:BX23" si="139">IFERROR(BV22/BV6,0)</f>
        <v>0</v>
      </c>
      <c r="BW23" s="717">
        <f t="shared" si="137"/>
        <v>0</v>
      </c>
      <c r="BX23" s="716">
        <f t="shared" si="139"/>
        <v>0</v>
      </c>
      <c r="BY23" s="716">
        <f t="shared" ref="BY23" si="140">IFERROR(BY22/BY6,0)</f>
        <v>0</v>
      </c>
      <c r="BZ23" s="716">
        <f t="shared" ref="BZ23:CB23" si="141">IFERROR(BZ22/BZ6,0)</f>
        <v>0</v>
      </c>
      <c r="CA23" s="717">
        <f t="shared" si="137"/>
        <v>0</v>
      </c>
      <c r="CB23" s="716">
        <f t="shared" si="141"/>
        <v>0</v>
      </c>
      <c r="CC23" s="716">
        <f t="shared" ref="CC23" si="142">IFERROR(CC22/CC6,0)</f>
        <v>0</v>
      </c>
      <c r="CD23" s="716">
        <f t="shared" ref="CD23:CF23" si="143">IFERROR(CD22/CD6,0)</f>
        <v>0</v>
      </c>
      <c r="CE23" s="717">
        <f t="shared" si="137"/>
        <v>0</v>
      </c>
      <c r="CF23" s="716">
        <f t="shared" si="143"/>
        <v>0</v>
      </c>
      <c r="CG23" s="716">
        <f t="shared" ref="CG23" si="144">IFERROR(CG22/CG6,0)</f>
        <v>0</v>
      </c>
      <c r="CH23" s="716">
        <f t="shared" ref="CH23" si="145">IFERROR(CH22/CH6,0)</f>
        <v>0</v>
      </c>
      <c r="CI23" s="717">
        <f t="shared" si="137"/>
        <v>0</v>
      </c>
      <c r="CJ23" s="718">
        <f t="shared" si="137"/>
        <v>0</v>
      </c>
      <c r="CK23" s="718">
        <f t="shared" si="137"/>
        <v>0</v>
      </c>
    </row>
    <row r="24" spans="2:90" ht="7.05" customHeight="1">
      <c r="B24" s="698"/>
      <c r="C24" s="970"/>
      <c r="D24" s="961"/>
      <c r="E24" s="961"/>
      <c r="F24" s="961"/>
      <c r="G24" s="962"/>
      <c r="H24" s="961"/>
      <c r="I24" s="961"/>
      <c r="J24" s="961"/>
      <c r="K24" s="962"/>
      <c r="L24" s="961"/>
      <c r="M24" s="961"/>
      <c r="N24" s="961"/>
      <c r="O24" s="962"/>
      <c r="P24" s="961"/>
      <c r="Q24" s="961"/>
      <c r="R24" s="961"/>
      <c r="S24" s="962"/>
      <c r="T24" s="763"/>
      <c r="X24" s="984"/>
      <c r="AB24" s="984"/>
      <c r="AF24" s="984"/>
      <c r="AJ24" s="984"/>
      <c r="AK24" s="697"/>
      <c r="AO24" s="984"/>
      <c r="AS24" s="984"/>
      <c r="AW24" s="984"/>
      <c r="BA24" s="984"/>
      <c r="BB24" s="697"/>
      <c r="BF24" s="963"/>
      <c r="BJ24" s="963"/>
      <c r="BN24" s="963"/>
      <c r="BR24" s="963"/>
      <c r="BS24" s="697"/>
      <c r="BW24" s="963"/>
      <c r="CA24" s="963"/>
      <c r="CE24" s="963"/>
      <c r="CI24" s="963"/>
      <c r="CJ24" s="697"/>
      <c r="CK24" s="697"/>
    </row>
    <row r="25" spans="2:90">
      <c r="B25" s="698" t="s">
        <v>135</v>
      </c>
      <c r="C25" s="970"/>
      <c r="D25" s="700">
        <f>'Financial Summary by Dept'!E51</f>
        <v>0</v>
      </c>
      <c r="E25" s="700">
        <f>'Financial Summary by Dept'!F51</f>
        <v>0</v>
      </c>
      <c r="F25" s="700">
        <f>'Financial Summary by Dept'!G51</f>
        <v>0</v>
      </c>
      <c r="G25" s="701">
        <f>SUM(D25:F25)</f>
        <v>0</v>
      </c>
      <c r="H25" s="700">
        <f>'Financial Summary by Dept'!H51</f>
        <v>0</v>
      </c>
      <c r="I25" s="700">
        <f>'Financial Summary by Dept'!I51</f>
        <v>0</v>
      </c>
      <c r="J25" s="700">
        <f>'Financial Summary by Dept'!J51</f>
        <v>0</v>
      </c>
      <c r="K25" s="701">
        <f>SUM(H25:J25)</f>
        <v>0</v>
      </c>
      <c r="L25" s="700">
        <f>'Financial Summary by Dept'!K51</f>
        <v>0</v>
      </c>
      <c r="M25" s="700">
        <f>'Financial Summary by Dept'!L51</f>
        <v>0</v>
      </c>
      <c r="N25" s="700">
        <f>'Financial Summary by Dept'!M51</f>
        <v>0</v>
      </c>
      <c r="O25" s="701">
        <f>SUM(L25:N25)</f>
        <v>0</v>
      </c>
      <c r="P25" s="700">
        <f>'Financial Summary by Dept'!N51</f>
        <v>0</v>
      </c>
      <c r="Q25" s="700">
        <f>'Financial Summary by Dept'!O51</f>
        <v>0</v>
      </c>
      <c r="R25" s="700">
        <f>'Financial Summary by Dept'!P51</f>
        <v>0</v>
      </c>
      <c r="S25" s="701">
        <f>SUM(P25:R25)</f>
        <v>0</v>
      </c>
      <c r="T25" s="760">
        <f t="shared" ref="T25:T26" si="146">G25+K25+O25+S25</f>
        <v>0</v>
      </c>
      <c r="U25" s="702">
        <f>'Financial Summary by Dept'!R51</f>
        <v>0</v>
      </c>
      <c r="V25" s="702">
        <f>'Financial Summary by Dept'!S51</f>
        <v>0</v>
      </c>
      <c r="W25" s="702">
        <f>'Financial Summary by Dept'!T51</f>
        <v>0</v>
      </c>
      <c r="X25" s="981">
        <f>SUM(U25:W25)</f>
        <v>0</v>
      </c>
      <c r="Y25" s="702">
        <f>'Financial Summary by Dept'!U51</f>
        <v>0</v>
      </c>
      <c r="Z25" s="702">
        <f>'Financial Summary by Dept'!V51</f>
        <v>0</v>
      </c>
      <c r="AA25" s="702">
        <f>'Financial Summary by Dept'!W51</f>
        <v>0</v>
      </c>
      <c r="AB25" s="981">
        <f>SUM(Y25:AA25)</f>
        <v>0</v>
      </c>
      <c r="AC25" s="702">
        <f>'Financial Summary by Dept'!X51</f>
        <v>0</v>
      </c>
      <c r="AD25" s="702">
        <f>'Financial Summary by Dept'!Y51</f>
        <v>0</v>
      </c>
      <c r="AE25" s="702">
        <f>'Financial Summary by Dept'!Z51</f>
        <v>0</v>
      </c>
      <c r="AF25" s="981">
        <f>SUM(AC25:AE25)</f>
        <v>0</v>
      </c>
      <c r="AG25" s="702">
        <f>'Financial Summary by Dept'!AA51</f>
        <v>0</v>
      </c>
      <c r="AH25" s="702">
        <f>'Financial Summary by Dept'!AB51</f>
        <v>0</v>
      </c>
      <c r="AI25" s="702">
        <f>'Financial Summary by Dept'!AC51</f>
        <v>0</v>
      </c>
      <c r="AJ25" s="981">
        <f>SUM(AG25:AI25)</f>
        <v>0</v>
      </c>
      <c r="AK25" s="704">
        <f t="shared" ref="AK25:AK26" si="147">X25+AB25+AF25+AJ25</f>
        <v>0</v>
      </c>
      <c r="AL25" s="702">
        <f>'Financial Summary by Dept'!AE51</f>
        <v>0</v>
      </c>
      <c r="AM25" s="702">
        <f>'Financial Summary by Dept'!AF51</f>
        <v>0</v>
      </c>
      <c r="AN25" s="702">
        <f>'Financial Summary by Dept'!AG51</f>
        <v>0</v>
      </c>
      <c r="AO25" s="981">
        <f>SUM(AL25:AN25)</f>
        <v>0</v>
      </c>
      <c r="AP25" s="702">
        <f>'Financial Summary by Dept'!AH51</f>
        <v>0</v>
      </c>
      <c r="AQ25" s="702">
        <f>'Financial Summary by Dept'!AI51</f>
        <v>0</v>
      </c>
      <c r="AR25" s="702">
        <f>'Financial Summary by Dept'!AJ51</f>
        <v>0</v>
      </c>
      <c r="AS25" s="981">
        <f>SUM(AP25:AR25)</f>
        <v>0</v>
      </c>
      <c r="AT25" s="702">
        <f>'Financial Summary by Dept'!AK51</f>
        <v>0</v>
      </c>
      <c r="AU25" s="702">
        <f>'Financial Summary by Dept'!AL51</f>
        <v>0</v>
      </c>
      <c r="AV25" s="702">
        <f>'Financial Summary by Dept'!AM51</f>
        <v>0</v>
      </c>
      <c r="AW25" s="981">
        <f>SUM(AT25:AV25)</f>
        <v>0</v>
      </c>
      <c r="AX25" s="702">
        <f>'Financial Summary by Dept'!AN51</f>
        <v>0</v>
      </c>
      <c r="AY25" s="702">
        <f>'Financial Summary by Dept'!AO51</f>
        <v>0</v>
      </c>
      <c r="AZ25" s="702">
        <f>'Financial Summary by Dept'!AP51</f>
        <v>0</v>
      </c>
      <c r="BA25" s="981">
        <f>SUM(AX25:AZ25)</f>
        <v>0</v>
      </c>
      <c r="BB25" s="704">
        <f t="shared" ref="BB25:BB26" si="148">AO25+AS25+AW25+BA25</f>
        <v>0</v>
      </c>
      <c r="BC25" s="702">
        <f>'Financial Summary by Dept'!AR51</f>
        <v>0</v>
      </c>
      <c r="BD25" s="702">
        <f>'Financial Summary by Dept'!AS51</f>
        <v>0</v>
      </c>
      <c r="BE25" s="702">
        <f>'Financial Summary by Dept'!AT51</f>
        <v>0</v>
      </c>
      <c r="BF25" s="703">
        <f>SUM(BC25:BE25)</f>
        <v>0</v>
      </c>
      <c r="BG25" s="702">
        <f>'Financial Summary by Dept'!AU51</f>
        <v>0</v>
      </c>
      <c r="BH25" s="702">
        <f>'Financial Summary by Dept'!AV51</f>
        <v>0</v>
      </c>
      <c r="BI25" s="702">
        <f>'Financial Summary by Dept'!AW51</f>
        <v>0</v>
      </c>
      <c r="BJ25" s="703">
        <f>SUM(BG25:BI25)</f>
        <v>0</v>
      </c>
      <c r="BK25" s="702">
        <f>'Financial Summary by Dept'!AX51</f>
        <v>0</v>
      </c>
      <c r="BL25" s="702">
        <f>'Financial Summary by Dept'!AY51</f>
        <v>0</v>
      </c>
      <c r="BM25" s="702">
        <f>'Financial Summary by Dept'!AZ51</f>
        <v>0</v>
      </c>
      <c r="BN25" s="703">
        <f>SUM(BK25:BM25)</f>
        <v>0</v>
      </c>
      <c r="BO25" s="702">
        <f>'Financial Summary by Dept'!BA51</f>
        <v>0</v>
      </c>
      <c r="BP25" s="702">
        <f>'Financial Summary by Dept'!BB51</f>
        <v>0</v>
      </c>
      <c r="BQ25" s="702">
        <f>'Financial Summary by Dept'!BC51</f>
        <v>0</v>
      </c>
      <c r="BR25" s="703">
        <f>SUM(BO25:BQ25)</f>
        <v>0</v>
      </c>
      <c r="BS25" s="704">
        <f t="shared" ref="BS25:BS26" si="149">BF25+BJ25+BN25+BR25</f>
        <v>0</v>
      </c>
      <c r="BT25" s="702">
        <f>'Financial Summary by Dept'!BE51</f>
        <v>0</v>
      </c>
      <c r="BU25" s="702">
        <f>'Financial Summary by Dept'!BF51</f>
        <v>0</v>
      </c>
      <c r="BV25" s="702">
        <f>'Financial Summary by Dept'!BG51</f>
        <v>0</v>
      </c>
      <c r="BW25" s="703">
        <f>SUM(BT25:BV25)</f>
        <v>0</v>
      </c>
      <c r="BX25" s="702">
        <f>'Financial Summary by Dept'!BH51</f>
        <v>0</v>
      </c>
      <c r="BY25" s="702">
        <f>'Financial Summary by Dept'!BI51</f>
        <v>0</v>
      </c>
      <c r="BZ25" s="702">
        <f>'Financial Summary by Dept'!BJ51</f>
        <v>0</v>
      </c>
      <c r="CA25" s="703">
        <f>SUM(BX25:BZ25)</f>
        <v>0</v>
      </c>
      <c r="CB25" s="702">
        <f>'Financial Summary by Dept'!BK51</f>
        <v>0</v>
      </c>
      <c r="CC25" s="702">
        <f>'Financial Summary by Dept'!BL51</f>
        <v>0</v>
      </c>
      <c r="CD25" s="702">
        <f>'Financial Summary by Dept'!BM51</f>
        <v>0</v>
      </c>
      <c r="CE25" s="703">
        <f>SUM(CB25:CD25)</f>
        <v>0</v>
      </c>
      <c r="CF25" s="702">
        <f>'Financial Summary by Dept'!BN51</f>
        <v>0</v>
      </c>
      <c r="CG25" s="702">
        <f>'Financial Summary by Dept'!BO51</f>
        <v>0</v>
      </c>
      <c r="CH25" s="702">
        <f>'Financial Summary by Dept'!BP51</f>
        <v>0</v>
      </c>
      <c r="CI25" s="703">
        <f>SUM(CF25:CH25)</f>
        <v>0</v>
      </c>
      <c r="CJ25" s="704">
        <f t="shared" ref="CJ25:CJ26" si="150">BW25+CA25+CE25+CI25</f>
        <v>0</v>
      </c>
      <c r="CK25" s="704">
        <f>'Financial Summary by Dept'!CD51</f>
        <v>0</v>
      </c>
    </row>
    <row r="26" spans="2:90">
      <c r="B26" s="698" t="s">
        <v>492</v>
      </c>
      <c r="C26" s="970"/>
      <c r="D26" s="700">
        <f>'Financial Summary by Dept'!E52</f>
        <v>0</v>
      </c>
      <c r="E26" s="700">
        <f>'Financial Summary by Dept'!F52</f>
        <v>0</v>
      </c>
      <c r="F26" s="700">
        <f>'Financial Summary by Dept'!G52</f>
        <v>0</v>
      </c>
      <c r="G26" s="701">
        <f>SUM(D26:F26)</f>
        <v>0</v>
      </c>
      <c r="H26" s="700">
        <f>'Financial Summary by Dept'!H52</f>
        <v>0</v>
      </c>
      <c r="I26" s="700">
        <f>'Financial Summary by Dept'!I52</f>
        <v>0</v>
      </c>
      <c r="J26" s="700">
        <f>'Financial Summary by Dept'!J52</f>
        <v>0</v>
      </c>
      <c r="K26" s="701">
        <f>SUM(H26:J26)</f>
        <v>0</v>
      </c>
      <c r="L26" s="700">
        <f>'Financial Summary by Dept'!K52</f>
        <v>0</v>
      </c>
      <c r="M26" s="700">
        <f>'Financial Summary by Dept'!L52</f>
        <v>0</v>
      </c>
      <c r="N26" s="700">
        <f>'Financial Summary by Dept'!M52</f>
        <v>0</v>
      </c>
      <c r="O26" s="701">
        <f>SUM(L26:N26)</f>
        <v>0</v>
      </c>
      <c r="P26" s="700">
        <f>'Financial Summary by Dept'!N52</f>
        <v>0</v>
      </c>
      <c r="Q26" s="700">
        <f>'Financial Summary by Dept'!O52</f>
        <v>0</v>
      </c>
      <c r="R26" s="700">
        <f>'Financial Summary by Dept'!P52</f>
        <v>0</v>
      </c>
      <c r="S26" s="701">
        <f>SUM(P26:R26)</f>
        <v>0</v>
      </c>
      <c r="T26" s="760">
        <f t="shared" si="146"/>
        <v>0</v>
      </c>
      <c r="U26" s="702">
        <f>'Financial Summary by Dept'!R52</f>
        <v>0</v>
      </c>
      <c r="V26" s="702">
        <f>'Financial Summary by Dept'!S52</f>
        <v>0</v>
      </c>
      <c r="W26" s="702">
        <f>'Financial Summary by Dept'!T52</f>
        <v>0</v>
      </c>
      <c r="X26" s="981">
        <f>SUM(U26:W26)</f>
        <v>0</v>
      </c>
      <c r="Y26" s="702">
        <f>'Financial Summary by Dept'!U52</f>
        <v>0</v>
      </c>
      <c r="Z26" s="702">
        <f>'Financial Summary by Dept'!V52</f>
        <v>0</v>
      </c>
      <c r="AA26" s="702">
        <f>'Financial Summary by Dept'!W52</f>
        <v>0</v>
      </c>
      <c r="AB26" s="981">
        <f>SUM(Y26:AA26)</f>
        <v>0</v>
      </c>
      <c r="AC26" s="702">
        <f>'Financial Summary by Dept'!X52</f>
        <v>0</v>
      </c>
      <c r="AD26" s="702">
        <f>'Financial Summary by Dept'!Y52</f>
        <v>0</v>
      </c>
      <c r="AE26" s="702">
        <f>'Financial Summary by Dept'!Z52</f>
        <v>0</v>
      </c>
      <c r="AF26" s="981">
        <f>SUM(AC26:AE26)</f>
        <v>0</v>
      </c>
      <c r="AG26" s="702">
        <f>'Financial Summary by Dept'!AA52</f>
        <v>0</v>
      </c>
      <c r="AH26" s="702">
        <f>'Financial Summary by Dept'!AB52</f>
        <v>0</v>
      </c>
      <c r="AI26" s="702">
        <f>'Financial Summary by Dept'!AC52</f>
        <v>0</v>
      </c>
      <c r="AJ26" s="981">
        <f>SUM(AG26:AI26)</f>
        <v>0</v>
      </c>
      <c r="AK26" s="704">
        <f t="shared" si="147"/>
        <v>0</v>
      </c>
      <c r="AL26" s="702">
        <f>'Financial Summary by Dept'!AE52</f>
        <v>0</v>
      </c>
      <c r="AM26" s="702">
        <f>'Financial Summary by Dept'!AF52</f>
        <v>0</v>
      </c>
      <c r="AN26" s="702">
        <f>'Financial Summary by Dept'!AG52</f>
        <v>0</v>
      </c>
      <c r="AO26" s="981">
        <f>SUM(AL26:AN26)</f>
        <v>0</v>
      </c>
      <c r="AP26" s="702">
        <f>'Financial Summary by Dept'!AH52</f>
        <v>0</v>
      </c>
      <c r="AQ26" s="702">
        <f>'Financial Summary by Dept'!AI52</f>
        <v>0</v>
      </c>
      <c r="AR26" s="702">
        <f>'Financial Summary by Dept'!AJ52</f>
        <v>0</v>
      </c>
      <c r="AS26" s="981">
        <f>SUM(AP26:AR26)</f>
        <v>0</v>
      </c>
      <c r="AT26" s="702">
        <f>'Financial Summary by Dept'!AK52</f>
        <v>0</v>
      </c>
      <c r="AU26" s="702">
        <f>'Financial Summary by Dept'!AL52</f>
        <v>0</v>
      </c>
      <c r="AV26" s="702">
        <f>'Financial Summary by Dept'!AM52</f>
        <v>0</v>
      </c>
      <c r="AW26" s="981">
        <f>SUM(AT26:AV26)</f>
        <v>0</v>
      </c>
      <c r="AX26" s="702">
        <f>'Financial Summary by Dept'!AN52</f>
        <v>0</v>
      </c>
      <c r="AY26" s="702">
        <f>'Financial Summary by Dept'!AO52</f>
        <v>0</v>
      </c>
      <c r="AZ26" s="702">
        <f>'Financial Summary by Dept'!AP52</f>
        <v>0</v>
      </c>
      <c r="BA26" s="981">
        <f>SUM(AX26:AZ26)</f>
        <v>0</v>
      </c>
      <c r="BB26" s="704">
        <f t="shared" si="148"/>
        <v>0</v>
      </c>
      <c r="BC26" s="702">
        <f>'Financial Summary by Dept'!AR52</f>
        <v>0</v>
      </c>
      <c r="BD26" s="702">
        <f>'Financial Summary by Dept'!AS52</f>
        <v>0</v>
      </c>
      <c r="BE26" s="702">
        <f>'Financial Summary by Dept'!AT52</f>
        <v>0</v>
      </c>
      <c r="BF26" s="703">
        <f>SUM(BC26:BE26)</f>
        <v>0</v>
      </c>
      <c r="BG26" s="702">
        <f>'Financial Summary by Dept'!AU52</f>
        <v>0</v>
      </c>
      <c r="BH26" s="702">
        <f>'Financial Summary by Dept'!AV52</f>
        <v>0</v>
      </c>
      <c r="BI26" s="702">
        <f>'Financial Summary by Dept'!AW52</f>
        <v>0</v>
      </c>
      <c r="BJ26" s="703">
        <f>SUM(BG26:BI26)</f>
        <v>0</v>
      </c>
      <c r="BK26" s="702">
        <f>'Financial Summary by Dept'!AX52</f>
        <v>0</v>
      </c>
      <c r="BL26" s="702">
        <f>'Financial Summary by Dept'!AY52</f>
        <v>0</v>
      </c>
      <c r="BM26" s="702">
        <f>'Financial Summary by Dept'!AZ52</f>
        <v>0</v>
      </c>
      <c r="BN26" s="703">
        <f>SUM(BK26:BM26)</f>
        <v>0</v>
      </c>
      <c r="BO26" s="702">
        <f>'Financial Summary by Dept'!BA52</f>
        <v>0</v>
      </c>
      <c r="BP26" s="702">
        <f>'Financial Summary by Dept'!BB52</f>
        <v>0</v>
      </c>
      <c r="BQ26" s="702">
        <f>'Financial Summary by Dept'!BC52</f>
        <v>0</v>
      </c>
      <c r="BR26" s="703">
        <f>SUM(BO26:BQ26)</f>
        <v>0</v>
      </c>
      <c r="BS26" s="704">
        <f t="shared" si="149"/>
        <v>0</v>
      </c>
      <c r="BT26" s="702">
        <f>'Financial Summary by Dept'!BE52</f>
        <v>0</v>
      </c>
      <c r="BU26" s="702">
        <f>'Financial Summary by Dept'!BF52</f>
        <v>0</v>
      </c>
      <c r="BV26" s="702">
        <f>'Financial Summary by Dept'!BG52</f>
        <v>0</v>
      </c>
      <c r="BW26" s="703">
        <f>SUM(BT26:BV26)</f>
        <v>0</v>
      </c>
      <c r="BX26" s="702">
        <f>'Financial Summary by Dept'!BH52</f>
        <v>0</v>
      </c>
      <c r="BY26" s="702">
        <f>'Financial Summary by Dept'!BI52</f>
        <v>0</v>
      </c>
      <c r="BZ26" s="702">
        <f>'Financial Summary by Dept'!BJ52</f>
        <v>0</v>
      </c>
      <c r="CA26" s="703">
        <f>SUM(BX26:BZ26)</f>
        <v>0</v>
      </c>
      <c r="CB26" s="702">
        <f>'Financial Summary by Dept'!BK52</f>
        <v>0</v>
      </c>
      <c r="CC26" s="702">
        <f>'Financial Summary by Dept'!BL52</f>
        <v>0</v>
      </c>
      <c r="CD26" s="702">
        <f>'Financial Summary by Dept'!BM52</f>
        <v>0</v>
      </c>
      <c r="CE26" s="703">
        <f>SUM(CB26:CD26)</f>
        <v>0</v>
      </c>
      <c r="CF26" s="702">
        <f>'Financial Summary by Dept'!BN52</f>
        <v>0</v>
      </c>
      <c r="CG26" s="702">
        <f>'Financial Summary by Dept'!BO52</f>
        <v>0</v>
      </c>
      <c r="CH26" s="702">
        <f>'Financial Summary by Dept'!BP52</f>
        <v>0</v>
      </c>
      <c r="CI26" s="703">
        <f>SUM(CF26:CH26)</f>
        <v>0</v>
      </c>
      <c r="CJ26" s="704">
        <f t="shared" si="150"/>
        <v>0</v>
      </c>
      <c r="CK26" s="704">
        <f>'Financial Summary by Dept'!CD52</f>
        <v>0</v>
      </c>
    </row>
    <row r="27" spans="2:90" ht="7.05" customHeight="1">
      <c r="B27" s="698"/>
      <c r="C27" s="970"/>
      <c r="D27" s="961"/>
      <c r="E27" s="961"/>
      <c r="F27" s="961"/>
      <c r="G27" s="962"/>
      <c r="H27" s="961"/>
      <c r="I27" s="961"/>
      <c r="J27" s="961"/>
      <c r="K27" s="962"/>
      <c r="L27" s="961"/>
      <c r="M27" s="961"/>
      <c r="N27" s="961"/>
      <c r="O27" s="962"/>
      <c r="P27" s="961"/>
      <c r="Q27" s="961"/>
      <c r="R27" s="961"/>
      <c r="S27" s="962"/>
      <c r="T27" s="763"/>
      <c r="X27" s="984"/>
      <c r="AB27" s="984"/>
      <c r="AF27" s="984"/>
      <c r="AJ27" s="984"/>
      <c r="AK27" s="697"/>
      <c r="AO27" s="984"/>
      <c r="AS27" s="984"/>
      <c r="AW27" s="984"/>
      <c r="BA27" s="984"/>
      <c r="BB27" s="697"/>
      <c r="BF27" s="963"/>
      <c r="BJ27" s="963"/>
      <c r="BN27" s="963"/>
      <c r="BR27" s="963"/>
      <c r="BS27" s="697"/>
      <c r="BW27" s="963"/>
      <c r="CA27" s="963"/>
      <c r="CE27" s="963"/>
      <c r="CI27" s="963"/>
      <c r="CJ27" s="697"/>
      <c r="CK27" s="697"/>
    </row>
    <row r="28" spans="2:90">
      <c r="B28" s="698" t="s">
        <v>116</v>
      </c>
      <c r="C28" s="970"/>
      <c r="D28" s="700">
        <f>D10-D22+D25-D26</f>
        <v>0</v>
      </c>
      <c r="E28" s="700">
        <f t="shared" ref="E28:F28" si="151">E10-E22+E25-E26</f>
        <v>0</v>
      </c>
      <c r="F28" s="700">
        <f t="shared" si="151"/>
        <v>0</v>
      </c>
      <c r="G28" s="701">
        <f>G10-G22+G25-G26</f>
        <v>0</v>
      </c>
      <c r="H28" s="700">
        <f>H10-H22+H25-H26</f>
        <v>0</v>
      </c>
      <c r="I28" s="700">
        <f t="shared" ref="I28:J28" si="152">I10-I22+I25-I26</f>
        <v>0</v>
      </c>
      <c r="J28" s="700">
        <f t="shared" si="152"/>
        <v>0</v>
      </c>
      <c r="K28" s="701">
        <f>K10-K22+K25-K26</f>
        <v>0</v>
      </c>
      <c r="L28" s="700">
        <f>L10-L22+L25-L26</f>
        <v>0</v>
      </c>
      <c r="M28" s="700">
        <f t="shared" ref="M28:N28" si="153">M10-M22+M25-M26</f>
        <v>0</v>
      </c>
      <c r="N28" s="700">
        <f t="shared" si="153"/>
        <v>0</v>
      </c>
      <c r="O28" s="701">
        <f>O10-O22+O25-O26</f>
        <v>0</v>
      </c>
      <c r="P28" s="700">
        <f t="shared" ref="P28:R28" si="154">P10-P22+P25-P26</f>
        <v>0</v>
      </c>
      <c r="Q28" s="700">
        <f t="shared" si="154"/>
        <v>0</v>
      </c>
      <c r="R28" s="700">
        <f t="shared" si="154"/>
        <v>0</v>
      </c>
      <c r="S28" s="701">
        <f>S10-S22+S25-S26</f>
        <v>0</v>
      </c>
      <c r="T28" s="760"/>
      <c r="U28" s="702">
        <f>U10-U22+U25-U26</f>
        <v>0</v>
      </c>
      <c r="V28" s="702">
        <f t="shared" ref="V28:W28" si="155">V10-V22+V25-V26</f>
        <v>0</v>
      </c>
      <c r="W28" s="702">
        <f t="shared" si="155"/>
        <v>0</v>
      </c>
      <c r="X28" s="981">
        <f>X10-X22+X25-X26</f>
        <v>0</v>
      </c>
      <c r="Y28" s="702">
        <f t="shared" ref="Y28:AA28" si="156">Y10-Y22+Y25-Y26</f>
        <v>0</v>
      </c>
      <c r="Z28" s="702">
        <f t="shared" si="156"/>
        <v>0</v>
      </c>
      <c r="AA28" s="702">
        <f t="shared" si="156"/>
        <v>0</v>
      </c>
      <c r="AB28" s="981">
        <f>AB10-AB22+AB25-AB26</f>
        <v>0</v>
      </c>
      <c r="AC28" s="702">
        <f t="shared" ref="AC28:AE28" si="157">AC10-AC22+AC25-AC26</f>
        <v>0</v>
      </c>
      <c r="AD28" s="702">
        <f t="shared" si="157"/>
        <v>0</v>
      </c>
      <c r="AE28" s="702">
        <f t="shared" si="157"/>
        <v>0</v>
      </c>
      <c r="AF28" s="981">
        <f>AF10-AF22+AF25-AF26</f>
        <v>0</v>
      </c>
      <c r="AG28" s="702">
        <f t="shared" ref="AG28:AI28" si="158">AG10-AG22+AG25-AG26</f>
        <v>0</v>
      </c>
      <c r="AH28" s="702">
        <f t="shared" si="158"/>
        <v>0</v>
      </c>
      <c r="AI28" s="702">
        <f t="shared" si="158"/>
        <v>0</v>
      </c>
      <c r="AJ28" s="981">
        <f>AJ10-AJ22+AJ25-AJ26</f>
        <v>0</v>
      </c>
      <c r="AK28" s="704">
        <f>AK10-AK22+AK25-AK26</f>
        <v>0</v>
      </c>
      <c r="AL28" s="702">
        <f t="shared" ref="AL28:AN28" si="159">AL10-AL22+AL25-AL26</f>
        <v>0</v>
      </c>
      <c r="AM28" s="702">
        <f t="shared" si="159"/>
        <v>0</v>
      </c>
      <c r="AN28" s="702">
        <f t="shared" si="159"/>
        <v>0</v>
      </c>
      <c r="AO28" s="981">
        <f>AO10-AO22+AO25-AO26</f>
        <v>0</v>
      </c>
      <c r="AP28" s="702">
        <f t="shared" ref="AP28:AR28" si="160">AP10-AP22+AP25-AP26</f>
        <v>0</v>
      </c>
      <c r="AQ28" s="702">
        <f t="shared" si="160"/>
        <v>0</v>
      </c>
      <c r="AR28" s="702">
        <f t="shared" si="160"/>
        <v>0</v>
      </c>
      <c r="AS28" s="981">
        <f>AS10-AS22+AS25-AS26</f>
        <v>0</v>
      </c>
      <c r="AT28" s="702">
        <f t="shared" ref="AT28:AV28" si="161">AT10-AT22+AT25-AT26</f>
        <v>0</v>
      </c>
      <c r="AU28" s="702">
        <f t="shared" si="161"/>
        <v>0</v>
      </c>
      <c r="AV28" s="702">
        <f t="shared" si="161"/>
        <v>0</v>
      </c>
      <c r="AW28" s="981">
        <f>AW10-AW22+AW25-AW26</f>
        <v>0</v>
      </c>
      <c r="AX28" s="702">
        <f t="shared" ref="AX28:AZ28" si="162">AX10-AX22+AX25-AX26</f>
        <v>0</v>
      </c>
      <c r="AY28" s="702">
        <f t="shared" si="162"/>
        <v>0</v>
      </c>
      <c r="AZ28" s="702">
        <f t="shared" si="162"/>
        <v>0</v>
      </c>
      <c r="BA28" s="981">
        <f>BA10-BA22+BA25-BA26</f>
        <v>0</v>
      </c>
      <c r="BB28" s="704">
        <f>BB10-BB22+BB25-BB26</f>
        <v>0</v>
      </c>
      <c r="BC28" s="702">
        <f t="shared" ref="BC28:BE28" si="163">BC10-BC22+BC25-BC26</f>
        <v>0</v>
      </c>
      <c r="BD28" s="702">
        <f t="shared" si="163"/>
        <v>0</v>
      </c>
      <c r="BE28" s="702">
        <f t="shared" si="163"/>
        <v>0</v>
      </c>
      <c r="BF28" s="703">
        <f>BF10-BF22+BF25-BF26</f>
        <v>0</v>
      </c>
      <c r="BG28" s="702">
        <f t="shared" ref="BG28:BI28" si="164">BG10-BG22+BG25-BG26</f>
        <v>0</v>
      </c>
      <c r="BH28" s="702">
        <f t="shared" si="164"/>
        <v>0</v>
      </c>
      <c r="BI28" s="702">
        <f t="shared" si="164"/>
        <v>0</v>
      </c>
      <c r="BJ28" s="703">
        <f>BJ10-BJ22+BJ25-BJ26</f>
        <v>0</v>
      </c>
      <c r="BK28" s="702">
        <f t="shared" ref="BK28:BM28" si="165">BK10-BK22+BK25-BK26</f>
        <v>0</v>
      </c>
      <c r="BL28" s="702">
        <f t="shared" si="165"/>
        <v>0</v>
      </c>
      <c r="BM28" s="702">
        <f t="shared" si="165"/>
        <v>0</v>
      </c>
      <c r="BN28" s="703">
        <f>BN10-BN22+BN25-BN26</f>
        <v>0</v>
      </c>
      <c r="BO28" s="702">
        <f t="shared" ref="BO28:BQ28" si="166">BO10-BO22+BO25-BO26</f>
        <v>0</v>
      </c>
      <c r="BP28" s="702">
        <f t="shared" si="166"/>
        <v>0</v>
      </c>
      <c r="BQ28" s="702">
        <f t="shared" si="166"/>
        <v>0</v>
      </c>
      <c r="BR28" s="703">
        <f t="shared" ref="BR28:CF28" si="167">BR10-BR22+BR25-BR26</f>
        <v>0</v>
      </c>
      <c r="BS28" s="704">
        <f t="shared" si="167"/>
        <v>0</v>
      </c>
      <c r="BT28" s="702">
        <f t="shared" si="167"/>
        <v>0</v>
      </c>
      <c r="BU28" s="702">
        <f t="shared" ref="BU28:BV28" si="168">BU10-BU22+BU25-BU26</f>
        <v>0</v>
      </c>
      <c r="BV28" s="702">
        <f t="shared" si="168"/>
        <v>0</v>
      </c>
      <c r="BW28" s="703">
        <f t="shared" si="167"/>
        <v>0</v>
      </c>
      <c r="BX28" s="702">
        <f t="shared" si="167"/>
        <v>0</v>
      </c>
      <c r="BY28" s="702">
        <f t="shared" ref="BY28:BZ28" si="169">BY10-BY22+BY25-BY26</f>
        <v>0</v>
      </c>
      <c r="BZ28" s="702">
        <f t="shared" si="169"/>
        <v>0</v>
      </c>
      <c r="CA28" s="703">
        <f t="shared" si="167"/>
        <v>0</v>
      </c>
      <c r="CB28" s="702">
        <f t="shared" si="167"/>
        <v>0</v>
      </c>
      <c r="CC28" s="702">
        <f t="shared" ref="CC28:CD28" si="170">CC10-CC22+CC25-CC26</f>
        <v>0</v>
      </c>
      <c r="CD28" s="702">
        <f t="shared" si="170"/>
        <v>0</v>
      </c>
      <c r="CE28" s="703">
        <f t="shared" si="167"/>
        <v>0</v>
      </c>
      <c r="CF28" s="702">
        <f t="shared" si="167"/>
        <v>0</v>
      </c>
      <c r="CG28" s="702">
        <f t="shared" ref="CG28:CJ28" si="171">CG10-CG22+CG25-CG26</f>
        <v>0</v>
      </c>
      <c r="CH28" s="702">
        <f t="shared" si="171"/>
        <v>0</v>
      </c>
      <c r="CI28" s="703">
        <f t="shared" si="171"/>
        <v>0</v>
      </c>
      <c r="CJ28" s="704">
        <f t="shared" si="171"/>
        <v>0</v>
      </c>
      <c r="CK28" s="704">
        <f t="shared" ref="CK28" si="172">CK10-CK22+CK25-CK26</f>
        <v>0</v>
      </c>
      <c r="CL28" s="750" t="str">
        <f>IF(ROUND(CK28+CJ28+BS28+BB28+AK28+T28,0)=ROUND('Financial Summary by Acct'!CD36+'Financial Summary by Acct'!BQ36+'Financial Summary by Acct'!BD36+'Financial Summary by Acct'!AQ36+'Financial Summary by Acct'!AD36+'Financial Summary by Acct'!Q36,0),"","Error")</f>
        <v/>
      </c>
    </row>
    <row r="29" spans="2:90">
      <c r="B29" s="698"/>
      <c r="C29" s="973" t="s">
        <v>45</v>
      </c>
      <c r="D29" s="714">
        <f>IFERROR(D28/D6,0)</f>
        <v>0</v>
      </c>
      <c r="E29" s="714">
        <f t="shared" ref="E29:F29" si="173">IFERROR(E28/E6,0)</f>
        <v>0</v>
      </c>
      <c r="F29" s="714">
        <f t="shared" si="173"/>
        <v>0</v>
      </c>
      <c r="G29" s="715">
        <f>IFERROR(G28/G6,0)</f>
        <v>0</v>
      </c>
      <c r="H29" s="714">
        <f>IFERROR(H28/H6,0)</f>
        <v>0</v>
      </c>
      <c r="I29" s="714">
        <f t="shared" ref="I29:J29" si="174">IFERROR(I28/I6,0)</f>
        <v>0</v>
      </c>
      <c r="J29" s="714">
        <f t="shared" si="174"/>
        <v>0</v>
      </c>
      <c r="K29" s="715">
        <f>IFERROR(K28/K6,0)</f>
        <v>0</v>
      </c>
      <c r="L29" s="714">
        <f>IFERROR(L28/L6,0)</f>
        <v>0</v>
      </c>
      <c r="M29" s="714">
        <f t="shared" ref="M29:P29" si="175">IFERROR(M28/M6,0)</f>
        <v>0</v>
      </c>
      <c r="N29" s="714">
        <f t="shared" si="175"/>
        <v>0</v>
      </c>
      <c r="O29" s="715">
        <f>IFERROR(O28/O6,0)</f>
        <v>0</v>
      </c>
      <c r="P29" s="714">
        <f t="shared" si="175"/>
        <v>0</v>
      </c>
      <c r="Q29" s="714">
        <f t="shared" ref="Q29" si="176">IFERROR(Q28/Q6,0)</f>
        <v>0</v>
      </c>
      <c r="R29" s="714">
        <f t="shared" ref="R29" si="177">IFERROR(R28/R6,0)</f>
        <v>0</v>
      </c>
      <c r="S29" s="715">
        <f>IFERROR(S28/S6,0)</f>
        <v>0</v>
      </c>
      <c r="T29" s="762">
        <f>IFERROR(T28/T6,0)</f>
        <v>0</v>
      </c>
      <c r="U29" s="716">
        <f>IFERROR(U28/U6,0)</f>
        <v>0</v>
      </c>
      <c r="V29" s="716">
        <f t="shared" ref="V29:Y29" si="178">IFERROR(V28/V6,0)</f>
        <v>0</v>
      </c>
      <c r="W29" s="716">
        <f t="shared" si="178"/>
        <v>0</v>
      </c>
      <c r="X29" s="983">
        <f>IFERROR(X28/X6,0)</f>
        <v>0</v>
      </c>
      <c r="Y29" s="716">
        <f t="shared" si="178"/>
        <v>0</v>
      </c>
      <c r="Z29" s="716">
        <f t="shared" ref="Z29" si="179">IFERROR(Z28/Z6,0)</f>
        <v>0</v>
      </c>
      <c r="AA29" s="716">
        <f t="shared" ref="AA29:AC29" si="180">IFERROR(AA28/AA6,0)</f>
        <v>0</v>
      </c>
      <c r="AB29" s="983">
        <f>IFERROR(AB28/AB6,0)</f>
        <v>0</v>
      </c>
      <c r="AC29" s="716">
        <f t="shared" si="180"/>
        <v>0</v>
      </c>
      <c r="AD29" s="716">
        <f t="shared" ref="AD29" si="181">IFERROR(AD28/AD6,0)</f>
        <v>0</v>
      </c>
      <c r="AE29" s="716">
        <f t="shared" ref="AE29:AG29" si="182">IFERROR(AE28/AE6,0)</f>
        <v>0</v>
      </c>
      <c r="AF29" s="983">
        <f>IFERROR(AF28/AF6,0)</f>
        <v>0</v>
      </c>
      <c r="AG29" s="716">
        <f t="shared" si="182"/>
        <v>0</v>
      </c>
      <c r="AH29" s="716">
        <f t="shared" ref="AH29" si="183">IFERROR(AH28/AH6,0)</f>
        <v>0</v>
      </c>
      <c r="AI29" s="716">
        <f t="shared" ref="AI29" si="184">IFERROR(AI28/AI6,0)</f>
        <v>0</v>
      </c>
      <c r="AJ29" s="983">
        <f>IFERROR(AJ28/AJ6,0)</f>
        <v>0</v>
      </c>
      <c r="AK29" s="718">
        <f>IFERROR(AK28/AK6,0)</f>
        <v>0</v>
      </c>
      <c r="AL29" s="716">
        <f t="shared" ref="AL29" si="185">IFERROR(AL28/AL6,0)</f>
        <v>0</v>
      </c>
      <c r="AM29" s="716">
        <f t="shared" ref="AM29" si="186">IFERROR(AM28/AM6,0)</f>
        <v>0</v>
      </c>
      <c r="AN29" s="716">
        <f t="shared" ref="AN29:AP29" si="187">IFERROR(AN28/AN6,0)</f>
        <v>0</v>
      </c>
      <c r="AO29" s="983">
        <f>IFERROR(AO28/AO6,0)</f>
        <v>0</v>
      </c>
      <c r="AP29" s="716">
        <f t="shared" si="187"/>
        <v>0</v>
      </c>
      <c r="AQ29" s="716">
        <f t="shared" ref="AQ29" si="188">IFERROR(AQ28/AQ6,0)</f>
        <v>0</v>
      </c>
      <c r="AR29" s="716">
        <f t="shared" ref="AR29:AT29" si="189">IFERROR(AR28/AR6,0)</f>
        <v>0</v>
      </c>
      <c r="AS29" s="983">
        <f>IFERROR(AS28/AS6,0)</f>
        <v>0</v>
      </c>
      <c r="AT29" s="716">
        <f t="shared" si="189"/>
        <v>0</v>
      </c>
      <c r="AU29" s="716">
        <f t="shared" ref="AU29" si="190">IFERROR(AU28/AU6,0)</f>
        <v>0</v>
      </c>
      <c r="AV29" s="716">
        <f t="shared" ref="AV29:AX29" si="191">IFERROR(AV28/AV6,0)</f>
        <v>0</v>
      </c>
      <c r="AW29" s="983">
        <f>IFERROR(AW28/AW6,0)</f>
        <v>0</v>
      </c>
      <c r="AX29" s="716">
        <f t="shared" si="191"/>
        <v>0</v>
      </c>
      <c r="AY29" s="716">
        <f t="shared" ref="AY29" si="192">IFERROR(AY28/AY6,0)</f>
        <v>0</v>
      </c>
      <c r="AZ29" s="716">
        <f t="shared" ref="AZ29" si="193">IFERROR(AZ28/AZ6,0)</f>
        <v>0</v>
      </c>
      <c r="BA29" s="983">
        <f>IFERROR(BA28/BA6,0)</f>
        <v>0</v>
      </c>
      <c r="BB29" s="718">
        <f>IFERROR(BB28/BB6,0)</f>
        <v>0</v>
      </c>
      <c r="BC29" s="716">
        <f t="shared" ref="BC29" si="194">IFERROR(BC28/BC6,0)</f>
        <v>0</v>
      </c>
      <c r="BD29" s="716">
        <f t="shared" ref="BD29" si="195">IFERROR(BD28/BD6,0)</f>
        <v>0</v>
      </c>
      <c r="BE29" s="716">
        <f t="shared" ref="BE29:BG29" si="196">IFERROR(BE28/BE6,0)</f>
        <v>0</v>
      </c>
      <c r="BF29" s="717">
        <f>IFERROR(BF28/BF6,0)</f>
        <v>0</v>
      </c>
      <c r="BG29" s="716">
        <f t="shared" si="196"/>
        <v>0</v>
      </c>
      <c r="BH29" s="716">
        <f t="shared" ref="BH29" si="197">IFERROR(BH28/BH6,0)</f>
        <v>0</v>
      </c>
      <c r="BI29" s="716">
        <f t="shared" ref="BI29:BK29" si="198">IFERROR(BI28/BI6,0)</f>
        <v>0</v>
      </c>
      <c r="BJ29" s="717">
        <f>IFERROR(BJ28/BJ6,0)</f>
        <v>0</v>
      </c>
      <c r="BK29" s="716">
        <f t="shared" si="198"/>
        <v>0</v>
      </c>
      <c r="BL29" s="716">
        <f t="shared" ref="BL29" si="199">IFERROR(BL28/BL6,0)</f>
        <v>0</v>
      </c>
      <c r="BM29" s="716">
        <f t="shared" ref="BM29:BO29" si="200">IFERROR(BM28/BM6,0)</f>
        <v>0</v>
      </c>
      <c r="BN29" s="717">
        <f>IFERROR(BN28/BN6,0)</f>
        <v>0</v>
      </c>
      <c r="BO29" s="716">
        <f t="shared" si="200"/>
        <v>0</v>
      </c>
      <c r="BP29" s="716">
        <f t="shared" ref="BP29" si="201">IFERROR(BP28/BP6,0)</f>
        <v>0</v>
      </c>
      <c r="BQ29" s="716">
        <f t="shared" ref="BQ29" si="202">IFERROR(BQ28/BQ6,0)</f>
        <v>0</v>
      </c>
      <c r="BR29" s="717">
        <f t="shared" ref="BR29:CK29" si="203">IFERROR(BR28/BR6,0)</f>
        <v>0</v>
      </c>
      <c r="BS29" s="718">
        <f t="shared" si="203"/>
        <v>0</v>
      </c>
      <c r="BT29" s="716">
        <f t="shared" si="203"/>
        <v>0</v>
      </c>
      <c r="BU29" s="716">
        <f t="shared" ref="BU29" si="204">IFERROR(BU28/BU6,0)</f>
        <v>0</v>
      </c>
      <c r="BV29" s="716">
        <f t="shared" ref="BV29:BX29" si="205">IFERROR(BV28/BV6,0)</f>
        <v>0</v>
      </c>
      <c r="BW29" s="717">
        <f t="shared" si="203"/>
        <v>0</v>
      </c>
      <c r="BX29" s="716">
        <f t="shared" si="205"/>
        <v>0</v>
      </c>
      <c r="BY29" s="716">
        <f t="shared" ref="BY29" si="206">IFERROR(BY28/BY6,0)</f>
        <v>0</v>
      </c>
      <c r="BZ29" s="716">
        <f t="shared" ref="BZ29:CB29" si="207">IFERROR(BZ28/BZ6,0)</f>
        <v>0</v>
      </c>
      <c r="CA29" s="717">
        <f t="shared" si="203"/>
        <v>0</v>
      </c>
      <c r="CB29" s="716">
        <f t="shared" si="207"/>
        <v>0</v>
      </c>
      <c r="CC29" s="716">
        <f t="shared" ref="CC29" si="208">IFERROR(CC28/CC6,0)</f>
        <v>0</v>
      </c>
      <c r="CD29" s="716">
        <f t="shared" ref="CD29:CF29" si="209">IFERROR(CD28/CD6,0)</f>
        <v>0</v>
      </c>
      <c r="CE29" s="717">
        <f t="shared" si="203"/>
        <v>0</v>
      </c>
      <c r="CF29" s="716">
        <f t="shared" si="209"/>
        <v>0</v>
      </c>
      <c r="CG29" s="716">
        <f t="shared" ref="CG29" si="210">IFERROR(CG28/CG6,0)</f>
        <v>0</v>
      </c>
      <c r="CH29" s="716">
        <f t="shared" ref="CH29" si="211">IFERROR(CH28/CH6,0)</f>
        <v>0</v>
      </c>
      <c r="CI29" s="717">
        <f t="shared" si="203"/>
        <v>0</v>
      </c>
      <c r="CJ29" s="718">
        <f t="shared" si="203"/>
        <v>0</v>
      </c>
      <c r="CK29" s="718">
        <f t="shared" si="203"/>
        <v>0</v>
      </c>
    </row>
    <row r="30" spans="2:90" ht="7.05" customHeight="1">
      <c r="B30" s="698"/>
      <c r="C30" s="973"/>
      <c r="D30" s="961"/>
      <c r="E30" s="961"/>
      <c r="F30" s="961"/>
      <c r="G30" s="962"/>
      <c r="H30" s="961"/>
      <c r="I30" s="961"/>
      <c r="J30" s="961"/>
      <c r="K30" s="962"/>
      <c r="L30" s="961"/>
      <c r="M30" s="961"/>
      <c r="N30" s="961"/>
      <c r="O30" s="962"/>
      <c r="P30" s="961"/>
      <c r="Q30" s="961"/>
      <c r="R30" s="961"/>
      <c r="S30" s="962"/>
      <c r="T30" s="763"/>
      <c r="X30" s="984"/>
      <c r="AB30" s="984"/>
      <c r="AF30" s="984"/>
      <c r="AJ30" s="984"/>
      <c r="AK30" s="697"/>
      <c r="AO30" s="984"/>
      <c r="AS30" s="984"/>
      <c r="AW30" s="984"/>
      <c r="BA30" s="984"/>
      <c r="BB30" s="697"/>
      <c r="BF30" s="963"/>
      <c r="BJ30" s="963"/>
      <c r="BN30" s="963"/>
      <c r="BR30" s="963"/>
      <c r="BS30" s="697"/>
      <c r="BW30" s="963"/>
      <c r="CA30" s="963"/>
      <c r="CE30" s="963"/>
      <c r="CI30" s="963"/>
      <c r="CJ30" s="697"/>
      <c r="CK30" s="697"/>
    </row>
    <row r="31" spans="2:90">
      <c r="B31" s="698" t="s">
        <v>473</v>
      </c>
      <c r="C31" s="974"/>
      <c r="D31" s="700">
        <f>'Financial Summary by Acct'!E107</f>
        <v>0</v>
      </c>
      <c r="E31" s="700">
        <f>'Financial Summary by Acct'!F107</f>
        <v>0</v>
      </c>
      <c r="F31" s="700">
        <f>'Financial Summary by Acct'!G107</f>
        <v>0</v>
      </c>
      <c r="G31" s="701">
        <f>SUM(D31:F31)</f>
        <v>0</v>
      </c>
      <c r="H31" s="700">
        <f>'Financial Summary by Acct'!H107</f>
        <v>0</v>
      </c>
      <c r="I31" s="700">
        <f>'Financial Summary by Acct'!I107</f>
        <v>0</v>
      </c>
      <c r="J31" s="700">
        <f>'Financial Summary by Acct'!J107</f>
        <v>0</v>
      </c>
      <c r="K31" s="701">
        <f>SUM(H31:J31)</f>
        <v>0</v>
      </c>
      <c r="L31" s="700">
        <f>'Financial Summary by Acct'!K107</f>
        <v>0</v>
      </c>
      <c r="M31" s="700">
        <f>'Financial Summary by Acct'!L107</f>
        <v>0</v>
      </c>
      <c r="N31" s="700">
        <f>'Financial Summary by Acct'!M107</f>
        <v>0</v>
      </c>
      <c r="O31" s="701">
        <f>SUM(L31:N31)</f>
        <v>0</v>
      </c>
      <c r="P31" s="700">
        <f>'Financial Summary by Acct'!N107</f>
        <v>0</v>
      </c>
      <c r="Q31" s="700">
        <f>'Financial Summary by Acct'!O107</f>
        <v>0</v>
      </c>
      <c r="R31" s="700">
        <f>'Financial Summary by Acct'!P107</f>
        <v>0</v>
      </c>
      <c r="S31" s="701">
        <f>SUM(P31:R31)</f>
        <v>0</v>
      </c>
      <c r="T31" s="760">
        <f t="shared" ref="T31:T33" si="212">G31+K31+O31+S31</f>
        <v>0</v>
      </c>
      <c r="U31" s="702">
        <f>'Financial Summary by Acct'!R107</f>
        <v>0</v>
      </c>
      <c r="V31" s="702">
        <f>'Financial Summary by Acct'!S107</f>
        <v>0</v>
      </c>
      <c r="W31" s="702">
        <f>'Financial Summary by Acct'!T107</f>
        <v>0</v>
      </c>
      <c r="X31" s="981">
        <f>SUM(U31:W31)</f>
        <v>0</v>
      </c>
      <c r="Y31" s="702">
        <f>'Financial Summary by Acct'!U107</f>
        <v>0</v>
      </c>
      <c r="Z31" s="702">
        <f>'Financial Summary by Acct'!V107</f>
        <v>0</v>
      </c>
      <c r="AA31" s="702">
        <f>'Financial Summary by Acct'!W107</f>
        <v>0</v>
      </c>
      <c r="AB31" s="981">
        <f>SUM(Y31:AA31)</f>
        <v>0</v>
      </c>
      <c r="AC31" s="702">
        <f>'Financial Summary by Acct'!X107</f>
        <v>0</v>
      </c>
      <c r="AD31" s="702">
        <f>'Financial Summary by Acct'!Y107</f>
        <v>0</v>
      </c>
      <c r="AE31" s="702">
        <f>'Financial Summary by Acct'!Z107</f>
        <v>0</v>
      </c>
      <c r="AF31" s="981">
        <f>SUM(AC31:AE31)</f>
        <v>0</v>
      </c>
      <c r="AG31" s="702">
        <f>'Financial Summary by Acct'!AA107</f>
        <v>0</v>
      </c>
      <c r="AH31" s="702">
        <f>'Financial Summary by Acct'!AB107</f>
        <v>0</v>
      </c>
      <c r="AI31" s="702">
        <f>'Financial Summary by Acct'!AC107</f>
        <v>0</v>
      </c>
      <c r="AJ31" s="981">
        <f>SUM(AG31:AI31)</f>
        <v>0</v>
      </c>
      <c r="AK31" s="704">
        <f t="shared" ref="AK31:AK33" si="213">X31+AB31+AF31+AJ31</f>
        <v>0</v>
      </c>
      <c r="AL31" s="702">
        <f>'Financial Summary by Acct'!AE107</f>
        <v>0</v>
      </c>
      <c r="AM31" s="702">
        <f>'Financial Summary by Acct'!AF107</f>
        <v>0</v>
      </c>
      <c r="AN31" s="702">
        <f>'Financial Summary by Acct'!AG107</f>
        <v>0</v>
      </c>
      <c r="AO31" s="981">
        <f>SUM(AL31:AN31)</f>
        <v>0</v>
      </c>
      <c r="AP31" s="702">
        <f>'Financial Summary by Acct'!AH107</f>
        <v>0</v>
      </c>
      <c r="AQ31" s="702">
        <f>'Financial Summary by Acct'!AI107</f>
        <v>0</v>
      </c>
      <c r="AR31" s="702">
        <f>'Financial Summary by Acct'!AJ107</f>
        <v>0</v>
      </c>
      <c r="AS31" s="981">
        <f>SUM(AP31:AR31)</f>
        <v>0</v>
      </c>
      <c r="AT31" s="702">
        <f>'Financial Summary by Acct'!AK107</f>
        <v>0</v>
      </c>
      <c r="AU31" s="702">
        <f>'Financial Summary by Acct'!AL107</f>
        <v>0</v>
      </c>
      <c r="AV31" s="702">
        <f>'Financial Summary by Acct'!AM107</f>
        <v>0</v>
      </c>
      <c r="AW31" s="981">
        <f>SUM(AT31:AV31)</f>
        <v>0</v>
      </c>
      <c r="AX31" s="702">
        <f>'Financial Summary by Acct'!AN107</f>
        <v>0</v>
      </c>
      <c r="AY31" s="702">
        <f>'Financial Summary by Acct'!AO107</f>
        <v>0</v>
      </c>
      <c r="AZ31" s="702">
        <f>'Financial Summary by Acct'!AP107</f>
        <v>0</v>
      </c>
      <c r="BA31" s="981">
        <f>SUM(AX31:AZ31)</f>
        <v>0</v>
      </c>
      <c r="BB31" s="704">
        <f t="shared" ref="BB31:BB33" si="214">AO31+AS31+AW31+BA31</f>
        <v>0</v>
      </c>
      <c r="BC31" s="702">
        <f>'Financial Summary by Acct'!AR107</f>
        <v>0</v>
      </c>
      <c r="BD31" s="702">
        <f>'Financial Summary by Acct'!AS107</f>
        <v>0</v>
      </c>
      <c r="BE31" s="702">
        <f>'Financial Summary by Acct'!AT107</f>
        <v>0</v>
      </c>
      <c r="BF31" s="703">
        <f>SUM(BC31:BE31)</f>
        <v>0</v>
      </c>
      <c r="BG31" s="702">
        <f>'Financial Summary by Acct'!AU107</f>
        <v>0</v>
      </c>
      <c r="BH31" s="702">
        <f>'Financial Summary by Acct'!AV107</f>
        <v>0</v>
      </c>
      <c r="BI31" s="702">
        <f>'Financial Summary by Acct'!AW107</f>
        <v>0</v>
      </c>
      <c r="BJ31" s="703">
        <f>SUM(BG31:BI31)</f>
        <v>0</v>
      </c>
      <c r="BK31" s="702">
        <f>'Financial Summary by Acct'!AX107</f>
        <v>0</v>
      </c>
      <c r="BL31" s="702">
        <f>'Financial Summary by Acct'!AY107</f>
        <v>0</v>
      </c>
      <c r="BM31" s="702">
        <f>'Financial Summary by Acct'!AZ107</f>
        <v>0</v>
      </c>
      <c r="BN31" s="703">
        <f>SUM(BK31:BM31)</f>
        <v>0</v>
      </c>
      <c r="BO31" s="702">
        <f>'Financial Summary by Acct'!BA107</f>
        <v>0</v>
      </c>
      <c r="BP31" s="702">
        <f>'Financial Summary by Acct'!BB107</f>
        <v>0</v>
      </c>
      <c r="BQ31" s="702">
        <f>'Financial Summary by Acct'!BC107</f>
        <v>0</v>
      </c>
      <c r="BR31" s="703">
        <f>SUM(BO31:BQ31)</f>
        <v>0</v>
      </c>
      <c r="BS31" s="704">
        <f t="shared" ref="BS31:BS33" si="215">BF31+BJ31+BN31+BR31</f>
        <v>0</v>
      </c>
      <c r="BT31" s="702">
        <f>'Financial Summary by Acct'!BE107</f>
        <v>0</v>
      </c>
      <c r="BU31" s="702">
        <f>'Financial Summary by Acct'!BF107</f>
        <v>0</v>
      </c>
      <c r="BV31" s="702">
        <f>'Financial Summary by Acct'!BG107</f>
        <v>0</v>
      </c>
      <c r="BW31" s="703">
        <f>SUM(BT31:BV31)</f>
        <v>0</v>
      </c>
      <c r="BX31" s="702">
        <f>'Financial Summary by Acct'!BH107</f>
        <v>0</v>
      </c>
      <c r="BY31" s="702">
        <f>'Financial Summary by Acct'!BI107</f>
        <v>0</v>
      </c>
      <c r="BZ31" s="702">
        <f>'Financial Summary by Acct'!BJ107</f>
        <v>0</v>
      </c>
      <c r="CA31" s="703">
        <f>SUM(BX31:BZ31)</f>
        <v>0</v>
      </c>
      <c r="CB31" s="702">
        <f>'Financial Summary by Acct'!BK107</f>
        <v>0</v>
      </c>
      <c r="CC31" s="702">
        <f>'Financial Summary by Acct'!BL107</f>
        <v>0</v>
      </c>
      <c r="CD31" s="702">
        <f>'Financial Summary by Acct'!BM107</f>
        <v>0</v>
      </c>
      <c r="CE31" s="703">
        <f>SUM(CB31:CD31)</f>
        <v>0</v>
      </c>
      <c r="CF31" s="702">
        <f>'Financial Summary by Acct'!BN107</f>
        <v>0</v>
      </c>
      <c r="CG31" s="702">
        <f>'Financial Summary by Acct'!BO107</f>
        <v>0</v>
      </c>
      <c r="CH31" s="702">
        <f>'Financial Summary by Acct'!BP107</f>
        <v>0</v>
      </c>
      <c r="CI31" s="703">
        <f>SUM(CF31:CH31)</f>
        <v>0</v>
      </c>
      <c r="CJ31" s="704">
        <f t="shared" ref="CJ31:CJ33" si="216">BW31+CA31+CE31+CI31</f>
        <v>0</v>
      </c>
      <c r="CK31" s="704">
        <f>'Financial Summary by Acct'!CD107</f>
        <v>0</v>
      </c>
    </row>
    <row r="32" spans="2:90">
      <c r="B32" s="698" t="s">
        <v>491</v>
      </c>
      <c r="C32" s="970"/>
      <c r="D32" s="700">
        <f>'Financial Summary by Acct'!E85+'Financial Summary by Acct'!E86</f>
        <v>0</v>
      </c>
      <c r="E32" s="700">
        <f>'Financial Summary by Acct'!F85+'Financial Summary by Acct'!F86</f>
        <v>0</v>
      </c>
      <c r="F32" s="700">
        <f>'Financial Summary by Acct'!G85+'Financial Summary by Acct'!G86</f>
        <v>0</v>
      </c>
      <c r="G32" s="701">
        <f>SUM(D32:F32)</f>
        <v>0</v>
      </c>
      <c r="H32" s="700">
        <f>'Financial Summary by Acct'!H85+'Financial Summary by Acct'!H86</f>
        <v>0</v>
      </c>
      <c r="I32" s="700">
        <f>'Financial Summary by Acct'!I85+'Financial Summary by Acct'!I86</f>
        <v>0</v>
      </c>
      <c r="J32" s="700">
        <f>'Financial Summary by Acct'!J85+'Financial Summary by Acct'!J86</f>
        <v>0</v>
      </c>
      <c r="K32" s="701">
        <f>SUM(H32:J32)</f>
        <v>0</v>
      </c>
      <c r="L32" s="700">
        <f>'Financial Summary by Acct'!K85+'Financial Summary by Acct'!K86</f>
        <v>0</v>
      </c>
      <c r="M32" s="700">
        <f>'Financial Summary by Acct'!L85+'Financial Summary by Acct'!L86</f>
        <v>0</v>
      </c>
      <c r="N32" s="700">
        <f>'Financial Summary by Acct'!M85+'Financial Summary by Acct'!M86</f>
        <v>0</v>
      </c>
      <c r="O32" s="701">
        <f>SUM(L32:N32)</f>
        <v>0</v>
      </c>
      <c r="P32" s="700">
        <f>'Financial Summary by Acct'!N85+'Financial Summary by Acct'!N86</f>
        <v>0</v>
      </c>
      <c r="Q32" s="700">
        <f>'Financial Summary by Acct'!O85+'Financial Summary by Acct'!O86</f>
        <v>0</v>
      </c>
      <c r="R32" s="700">
        <f>'Financial Summary by Acct'!P85+'Financial Summary by Acct'!P86</f>
        <v>0</v>
      </c>
      <c r="S32" s="701">
        <f>SUM(P32:R32)</f>
        <v>0</v>
      </c>
      <c r="T32" s="760">
        <f t="shared" si="212"/>
        <v>0</v>
      </c>
      <c r="U32" s="702">
        <f>'Financial Summary by Acct'!R85+'Financial Summary by Acct'!R86</f>
        <v>0</v>
      </c>
      <c r="V32" s="702">
        <f>'Financial Summary by Acct'!S85+'Financial Summary by Acct'!S86</f>
        <v>0</v>
      </c>
      <c r="W32" s="702">
        <f>'Financial Summary by Acct'!T85+'Financial Summary by Acct'!T86</f>
        <v>0</v>
      </c>
      <c r="X32" s="981">
        <f>SUM(U32:W32)</f>
        <v>0</v>
      </c>
      <c r="Y32" s="702">
        <f>'Financial Summary by Acct'!U85+'Financial Summary by Acct'!U86</f>
        <v>0</v>
      </c>
      <c r="Z32" s="702">
        <f>'Financial Summary by Acct'!V85+'Financial Summary by Acct'!V86</f>
        <v>0</v>
      </c>
      <c r="AA32" s="702">
        <f>'Financial Summary by Acct'!W85+'Financial Summary by Acct'!W86</f>
        <v>0</v>
      </c>
      <c r="AB32" s="981">
        <f>SUM(Y32:AA32)</f>
        <v>0</v>
      </c>
      <c r="AC32" s="702">
        <f>'Financial Summary by Acct'!X85+'Financial Summary by Acct'!X86</f>
        <v>0</v>
      </c>
      <c r="AD32" s="702">
        <f>'Financial Summary by Acct'!Y85+'Financial Summary by Acct'!Y86</f>
        <v>0</v>
      </c>
      <c r="AE32" s="702">
        <f>'Financial Summary by Acct'!Z85+'Financial Summary by Acct'!Z86</f>
        <v>0</v>
      </c>
      <c r="AF32" s="981">
        <f>SUM(AC32:AE32)</f>
        <v>0</v>
      </c>
      <c r="AG32" s="702">
        <f>'Financial Summary by Acct'!AA85+'Financial Summary by Acct'!AA86</f>
        <v>0</v>
      </c>
      <c r="AH32" s="702">
        <f>'Financial Summary by Acct'!AB85+'Financial Summary by Acct'!AB86</f>
        <v>0</v>
      </c>
      <c r="AI32" s="702">
        <f>'Financial Summary by Acct'!AC85+'Financial Summary by Acct'!AC86</f>
        <v>0</v>
      </c>
      <c r="AJ32" s="981">
        <f>SUM(AG32:AI32)</f>
        <v>0</v>
      </c>
      <c r="AK32" s="704">
        <f t="shared" si="213"/>
        <v>0</v>
      </c>
      <c r="AL32" s="702">
        <f>'Financial Summary by Acct'!AE85+'Financial Summary by Acct'!AE86</f>
        <v>0</v>
      </c>
      <c r="AM32" s="702">
        <f>'Financial Summary by Acct'!AF85+'Financial Summary by Acct'!AF86</f>
        <v>0</v>
      </c>
      <c r="AN32" s="702">
        <f>'Financial Summary by Acct'!AG85+'Financial Summary by Acct'!AG86</f>
        <v>0</v>
      </c>
      <c r="AO32" s="981">
        <f>SUM(AL32:AN32)</f>
        <v>0</v>
      </c>
      <c r="AP32" s="702">
        <f>'Financial Summary by Acct'!AH85+'Financial Summary by Acct'!AH86</f>
        <v>0</v>
      </c>
      <c r="AQ32" s="702">
        <f>'Financial Summary by Acct'!AI85+'Financial Summary by Acct'!AI86</f>
        <v>0</v>
      </c>
      <c r="AR32" s="702">
        <f>'Financial Summary by Acct'!AJ85+'Financial Summary by Acct'!AJ86</f>
        <v>0</v>
      </c>
      <c r="AS32" s="981">
        <f>SUM(AP32:AR32)</f>
        <v>0</v>
      </c>
      <c r="AT32" s="702">
        <f>'Financial Summary by Acct'!AK85+'Financial Summary by Acct'!AK86</f>
        <v>0</v>
      </c>
      <c r="AU32" s="702">
        <f>'Financial Summary by Acct'!AL85+'Financial Summary by Acct'!AL86</f>
        <v>0</v>
      </c>
      <c r="AV32" s="702">
        <f>'Financial Summary by Acct'!AM85+'Financial Summary by Acct'!AM86</f>
        <v>0</v>
      </c>
      <c r="AW32" s="981">
        <f>SUM(AT32:AV32)</f>
        <v>0</v>
      </c>
      <c r="AX32" s="702">
        <f>'Financial Summary by Acct'!AN85+'Financial Summary by Acct'!AN86</f>
        <v>0</v>
      </c>
      <c r="AY32" s="702">
        <f>'Financial Summary by Acct'!AO85+'Financial Summary by Acct'!AO86</f>
        <v>0</v>
      </c>
      <c r="AZ32" s="702">
        <f>'Financial Summary by Acct'!AP85+'Financial Summary by Acct'!AP86</f>
        <v>0</v>
      </c>
      <c r="BA32" s="981">
        <f>SUM(AX32:AZ32)</f>
        <v>0</v>
      </c>
      <c r="BB32" s="704">
        <f t="shared" si="214"/>
        <v>0</v>
      </c>
      <c r="BC32" s="702">
        <f>'Financial Summary by Acct'!AR85+'Financial Summary by Acct'!AR86</f>
        <v>0</v>
      </c>
      <c r="BD32" s="702">
        <f>'Financial Summary by Acct'!AS85+'Financial Summary by Acct'!AS86</f>
        <v>0</v>
      </c>
      <c r="BE32" s="702">
        <f>'Financial Summary by Acct'!AT85+'Financial Summary by Acct'!AT86</f>
        <v>0</v>
      </c>
      <c r="BF32" s="703">
        <f>SUM(BC32:BE32)</f>
        <v>0</v>
      </c>
      <c r="BG32" s="702">
        <f>'Financial Summary by Acct'!AU85+'Financial Summary by Acct'!AU86</f>
        <v>0</v>
      </c>
      <c r="BH32" s="702">
        <f>'Financial Summary by Acct'!AV85+'Financial Summary by Acct'!AV86</f>
        <v>0</v>
      </c>
      <c r="BI32" s="702">
        <f>'Financial Summary by Acct'!AW85+'Financial Summary by Acct'!AW86</f>
        <v>0</v>
      </c>
      <c r="BJ32" s="703">
        <f>SUM(BG32:BI32)</f>
        <v>0</v>
      </c>
      <c r="BK32" s="702">
        <f>'Financial Summary by Acct'!AX85+'Financial Summary by Acct'!AX86</f>
        <v>0</v>
      </c>
      <c r="BL32" s="702">
        <f>'Financial Summary by Acct'!AY85+'Financial Summary by Acct'!AY86</f>
        <v>0</v>
      </c>
      <c r="BM32" s="702">
        <f>'Financial Summary by Acct'!AZ85+'Financial Summary by Acct'!AZ86</f>
        <v>0</v>
      </c>
      <c r="BN32" s="703">
        <f>SUM(BK32:BM32)</f>
        <v>0</v>
      </c>
      <c r="BO32" s="702">
        <f>'Financial Summary by Acct'!BA85+'Financial Summary by Acct'!BA86</f>
        <v>0</v>
      </c>
      <c r="BP32" s="702">
        <f>'Financial Summary by Acct'!BB85+'Financial Summary by Acct'!BB86</f>
        <v>0</v>
      </c>
      <c r="BQ32" s="702">
        <f>'Financial Summary by Acct'!BC85+'Financial Summary by Acct'!BC86</f>
        <v>0</v>
      </c>
      <c r="BR32" s="703">
        <f>SUM(BO32:BQ32)</f>
        <v>0</v>
      </c>
      <c r="BS32" s="704">
        <f t="shared" si="215"/>
        <v>0</v>
      </c>
      <c r="BT32" s="702">
        <f>'Financial Summary by Acct'!BE85+'Financial Summary by Acct'!BE86</f>
        <v>0</v>
      </c>
      <c r="BU32" s="702">
        <f>'Financial Summary by Acct'!BF85+'Financial Summary by Acct'!BF86</f>
        <v>0</v>
      </c>
      <c r="BV32" s="702">
        <f>'Financial Summary by Acct'!BG85+'Financial Summary by Acct'!BG86</f>
        <v>0</v>
      </c>
      <c r="BW32" s="703">
        <f>SUM(BT32:BV32)</f>
        <v>0</v>
      </c>
      <c r="BX32" s="702">
        <f>'Financial Summary by Acct'!BH85+'Financial Summary by Acct'!BH86</f>
        <v>0</v>
      </c>
      <c r="BY32" s="702">
        <f>'Financial Summary by Acct'!BI85+'Financial Summary by Acct'!BI86</f>
        <v>0</v>
      </c>
      <c r="BZ32" s="702">
        <f>'Financial Summary by Acct'!BJ85+'Financial Summary by Acct'!BJ86</f>
        <v>0</v>
      </c>
      <c r="CA32" s="703">
        <f>SUM(BX32:BZ32)</f>
        <v>0</v>
      </c>
      <c r="CB32" s="702">
        <f>'Financial Summary by Acct'!BK85+'Financial Summary by Acct'!BK86</f>
        <v>0</v>
      </c>
      <c r="CC32" s="702">
        <f>'Financial Summary by Acct'!BL85+'Financial Summary by Acct'!BL86</f>
        <v>0</v>
      </c>
      <c r="CD32" s="702">
        <f>'Financial Summary by Acct'!BM85+'Financial Summary by Acct'!BM86</f>
        <v>0</v>
      </c>
      <c r="CE32" s="703">
        <f>SUM(CB32:CD32)</f>
        <v>0</v>
      </c>
      <c r="CF32" s="702">
        <f>'Financial Summary by Acct'!BN85+'Financial Summary by Acct'!BN86</f>
        <v>0</v>
      </c>
      <c r="CG32" s="702">
        <f>'Financial Summary by Acct'!BO85+'Financial Summary by Acct'!BO86</f>
        <v>0</v>
      </c>
      <c r="CH32" s="702">
        <f>'Financial Summary by Acct'!BP85+'Financial Summary by Acct'!BP86</f>
        <v>0</v>
      </c>
      <c r="CI32" s="703">
        <f>SUM(CF32:CH32)</f>
        <v>0</v>
      </c>
      <c r="CJ32" s="704">
        <f t="shared" si="216"/>
        <v>0</v>
      </c>
      <c r="CK32" s="704">
        <f>'Financial Summary by Acct'!CD85+'Financial Summary by Acct'!CD86</f>
        <v>0</v>
      </c>
    </row>
    <row r="33" spans="2:90">
      <c r="B33" s="698" t="s">
        <v>468</v>
      </c>
      <c r="C33" s="970"/>
      <c r="D33" s="728">
        <f>'Financial Summary by Acct'!E84+'Financial Summary by Acct'!E87</f>
        <v>0</v>
      </c>
      <c r="E33" s="728">
        <f>'Financial Summary by Acct'!F84+'Financial Summary by Acct'!F87</f>
        <v>0</v>
      </c>
      <c r="F33" s="728">
        <f>'Financial Summary by Acct'!G84+'Financial Summary by Acct'!G87</f>
        <v>0</v>
      </c>
      <c r="G33" s="729">
        <f>SUM(D33:F33)</f>
        <v>0</v>
      </c>
      <c r="H33" s="728">
        <f>'Financial Summary by Acct'!H84+'Financial Summary by Acct'!H87</f>
        <v>0</v>
      </c>
      <c r="I33" s="728">
        <f>'Financial Summary by Acct'!I84+'Financial Summary by Acct'!I87</f>
        <v>0</v>
      </c>
      <c r="J33" s="728">
        <f>'Financial Summary by Acct'!J84+'Financial Summary by Acct'!J87</f>
        <v>0</v>
      </c>
      <c r="K33" s="729">
        <f>SUM(H33:J33)</f>
        <v>0</v>
      </c>
      <c r="L33" s="728">
        <f>'Financial Summary by Acct'!K84+'Financial Summary by Acct'!K87</f>
        <v>0</v>
      </c>
      <c r="M33" s="728">
        <f>'Financial Summary by Acct'!L84+'Financial Summary by Acct'!L87</f>
        <v>0</v>
      </c>
      <c r="N33" s="728">
        <f>'Financial Summary by Acct'!M84+'Financial Summary by Acct'!M87</f>
        <v>0</v>
      </c>
      <c r="O33" s="729">
        <f>SUM(L33:N33)</f>
        <v>0</v>
      </c>
      <c r="P33" s="728">
        <f>'Financial Summary by Acct'!N84+'Financial Summary by Acct'!N87</f>
        <v>0</v>
      </c>
      <c r="Q33" s="728">
        <f>'Financial Summary by Acct'!O84+'Financial Summary by Acct'!O87</f>
        <v>0</v>
      </c>
      <c r="R33" s="728">
        <f>'Financial Summary by Acct'!P84+'Financial Summary by Acct'!P87</f>
        <v>0</v>
      </c>
      <c r="S33" s="729">
        <f>SUM(P33:R33)</f>
        <v>0</v>
      </c>
      <c r="T33" s="766">
        <f t="shared" si="212"/>
        <v>0</v>
      </c>
      <c r="U33" s="730">
        <f>'Financial Summary by Acct'!R84+'Financial Summary by Acct'!R87</f>
        <v>0</v>
      </c>
      <c r="V33" s="730">
        <f>'Financial Summary by Acct'!S84+'Financial Summary by Acct'!S87</f>
        <v>0</v>
      </c>
      <c r="W33" s="730">
        <f>'Financial Summary by Acct'!T84+'Financial Summary by Acct'!T87</f>
        <v>0</v>
      </c>
      <c r="X33" s="987">
        <f>SUM(U33:W33)</f>
        <v>0</v>
      </c>
      <c r="Y33" s="730">
        <f>'Financial Summary by Acct'!U84+'Financial Summary by Acct'!U87</f>
        <v>0</v>
      </c>
      <c r="Z33" s="730">
        <f>'Financial Summary by Acct'!V84+'Financial Summary by Acct'!V87</f>
        <v>0</v>
      </c>
      <c r="AA33" s="730">
        <f>'Financial Summary by Acct'!W84+'Financial Summary by Acct'!W87</f>
        <v>0</v>
      </c>
      <c r="AB33" s="987">
        <f>SUM(Y33:AA33)</f>
        <v>0</v>
      </c>
      <c r="AC33" s="730">
        <f>'Financial Summary by Acct'!X84+'Financial Summary by Acct'!X87</f>
        <v>0</v>
      </c>
      <c r="AD33" s="730">
        <f>'Financial Summary by Acct'!Y84+'Financial Summary by Acct'!Y87</f>
        <v>0</v>
      </c>
      <c r="AE33" s="730">
        <f>'Financial Summary by Acct'!Z84+'Financial Summary by Acct'!Z87</f>
        <v>0</v>
      </c>
      <c r="AF33" s="987">
        <f>SUM(AC33:AE33)</f>
        <v>0</v>
      </c>
      <c r="AG33" s="730">
        <f>'Financial Summary by Acct'!AA84+'Financial Summary by Acct'!AA87</f>
        <v>0</v>
      </c>
      <c r="AH33" s="730">
        <f>'Financial Summary by Acct'!AB84+'Financial Summary by Acct'!AB87</f>
        <v>0</v>
      </c>
      <c r="AI33" s="730">
        <f>'Financial Summary by Acct'!AC84+'Financial Summary by Acct'!AC87</f>
        <v>0</v>
      </c>
      <c r="AJ33" s="987">
        <f>SUM(AG33:AI33)</f>
        <v>0</v>
      </c>
      <c r="AK33" s="732">
        <f t="shared" si="213"/>
        <v>0</v>
      </c>
      <c r="AL33" s="730">
        <f>'Financial Summary by Acct'!AE84+'Financial Summary by Acct'!AE87</f>
        <v>0</v>
      </c>
      <c r="AM33" s="730">
        <f>'Financial Summary by Acct'!AF84+'Financial Summary by Acct'!AF87</f>
        <v>0</v>
      </c>
      <c r="AN33" s="730">
        <f>'Financial Summary by Acct'!AG84+'Financial Summary by Acct'!AG87</f>
        <v>0</v>
      </c>
      <c r="AO33" s="987">
        <f>SUM(AL33:AN33)</f>
        <v>0</v>
      </c>
      <c r="AP33" s="730">
        <f>'Financial Summary by Acct'!AH84+'Financial Summary by Acct'!AH87</f>
        <v>0</v>
      </c>
      <c r="AQ33" s="730">
        <f>'Financial Summary by Acct'!AI84+'Financial Summary by Acct'!AI87</f>
        <v>0</v>
      </c>
      <c r="AR33" s="730">
        <f>'Financial Summary by Acct'!AJ84+'Financial Summary by Acct'!AJ87</f>
        <v>0</v>
      </c>
      <c r="AS33" s="987">
        <f>SUM(AP33:AR33)</f>
        <v>0</v>
      </c>
      <c r="AT33" s="730">
        <f>'Financial Summary by Acct'!AK84+'Financial Summary by Acct'!AK87</f>
        <v>0</v>
      </c>
      <c r="AU33" s="730">
        <f>'Financial Summary by Acct'!AL84+'Financial Summary by Acct'!AL87</f>
        <v>0</v>
      </c>
      <c r="AV33" s="730">
        <f>'Financial Summary by Acct'!AM84+'Financial Summary by Acct'!AM87</f>
        <v>0</v>
      </c>
      <c r="AW33" s="987">
        <f>SUM(AT33:AV33)</f>
        <v>0</v>
      </c>
      <c r="AX33" s="730">
        <f>'Financial Summary by Acct'!AN84+'Financial Summary by Acct'!AN87</f>
        <v>0</v>
      </c>
      <c r="AY33" s="730">
        <f>'Financial Summary by Acct'!AO84+'Financial Summary by Acct'!AO87</f>
        <v>0</v>
      </c>
      <c r="AZ33" s="730">
        <f>'Financial Summary by Acct'!AP84+'Financial Summary by Acct'!AP87</f>
        <v>0</v>
      </c>
      <c r="BA33" s="987">
        <f>SUM(AX33:AZ33)</f>
        <v>0</v>
      </c>
      <c r="BB33" s="732">
        <f t="shared" si="214"/>
        <v>0</v>
      </c>
      <c r="BC33" s="730">
        <f>'Financial Summary by Acct'!AR84+'Financial Summary by Acct'!AR87</f>
        <v>0</v>
      </c>
      <c r="BD33" s="730">
        <f>'Financial Summary by Acct'!AS84+'Financial Summary by Acct'!AS87</f>
        <v>0</v>
      </c>
      <c r="BE33" s="730">
        <f>'Financial Summary by Acct'!AT84+'Financial Summary by Acct'!AT87</f>
        <v>0</v>
      </c>
      <c r="BF33" s="731">
        <f>SUM(BC33:BE33)</f>
        <v>0</v>
      </c>
      <c r="BG33" s="730">
        <f>'Financial Summary by Acct'!AU84+'Financial Summary by Acct'!AU87</f>
        <v>0</v>
      </c>
      <c r="BH33" s="730">
        <f>'Financial Summary by Acct'!AV84+'Financial Summary by Acct'!AV87</f>
        <v>0</v>
      </c>
      <c r="BI33" s="730">
        <f>'Financial Summary by Acct'!AW84+'Financial Summary by Acct'!AW87</f>
        <v>0</v>
      </c>
      <c r="BJ33" s="731">
        <f>SUM(BG33:BI33)</f>
        <v>0</v>
      </c>
      <c r="BK33" s="730">
        <f>'Financial Summary by Acct'!AX84+'Financial Summary by Acct'!AX87</f>
        <v>0</v>
      </c>
      <c r="BL33" s="730">
        <f>'Financial Summary by Acct'!AY84+'Financial Summary by Acct'!AY87</f>
        <v>0</v>
      </c>
      <c r="BM33" s="730">
        <f>'Financial Summary by Acct'!AZ84+'Financial Summary by Acct'!AZ87</f>
        <v>0</v>
      </c>
      <c r="BN33" s="731">
        <f>SUM(BK33:BM33)</f>
        <v>0</v>
      </c>
      <c r="BO33" s="730">
        <f>'Financial Summary by Acct'!BA84+'Financial Summary by Acct'!BA87</f>
        <v>0</v>
      </c>
      <c r="BP33" s="730">
        <f>'Financial Summary by Acct'!BB84+'Financial Summary by Acct'!BB87</f>
        <v>0</v>
      </c>
      <c r="BQ33" s="730">
        <f>'Financial Summary by Acct'!BC84+'Financial Summary by Acct'!BC87</f>
        <v>0</v>
      </c>
      <c r="BR33" s="731">
        <f>SUM(BO33:BQ33)</f>
        <v>0</v>
      </c>
      <c r="BS33" s="732">
        <f t="shared" si="215"/>
        <v>0</v>
      </c>
      <c r="BT33" s="730">
        <f>'Financial Summary by Acct'!BE84+'Financial Summary by Acct'!BE87</f>
        <v>0</v>
      </c>
      <c r="BU33" s="730">
        <f>'Financial Summary by Acct'!BF84+'Financial Summary by Acct'!BF87</f>
        <v>0</v>
      </c>
      <c r="BV33" s="730">
        <f>'Financial Summary by Acct'!BG84+'Financial Summary by Acct'!BG87</f>
        <v>0</v>
      </c>
      <c r="BW33" s="731">
        <f>SUM(BT33:BV33)</f>
        <v>0</v>
      </c>
      <c r="BX33" s="730">
        <f>'Financial Summary by Acct'!BH84+'Financial Summary by Acct'!BH87</f>
        <v>0</v>
      </c>
      <c r="BY33" s="730">
        <f>'Financial Summary by Acct'!BI84+'Financial Summary by Acct'!BI87</f>
        <v>0</v>
      </c>
      <c r="BZ33" s="730">
        <f>'Financial Summary by Acct'!BJ84+'Financial Summary by Acct'!BJ87</f>
        <v>0</v>
      </c>
      <c r="CA33" s="731">
        <f>SUM(BX33:BZ33)</f>
        <v>0</v>
      </c>
      <c r="CB33" s="730">
        <f>'Financial Summary by Acct'!BK84+'Financial Summary by Acct'!BK87</f>
        <v>0</v>
      </c>
      <c r="CC33" s="730">
        <f>'Financial Summary by Acct'!BL84+'Financial Summary by Acct'!BL87</f>
        <v>0</v>
      </c>
      <c r="CD33" s="730">
        <f>'Financial Summary by Acct'!BM84+'Financial Summary by Acct'!BM87</f>
        <v>0</v>
      </c>
      <c r="CE33" s="731">
        <f>SUM(CB33:CD33)</f>
        <v>0</v>
      </c>
      <c r="CF33" s="730">
        <f>'Financial Summary by Acct'!BN84+'Financial Summary by Acct'!BN87</f>
        <v>0</v>
      </c>
      <c r="CG33" s="730">
        <f>'Financial Summary by Acct'!BO84+'Financial Summary by Acct'!BO87</f>
        <v>0</v>
      </c>
      <c r="CH33" s="730">
        <f>'Financial Summary by Acct'!BP84+'Financial Summary by Acct'!BP87</f>
        <v>0</v>
      </c>
      <c r="CI33" s="731">
        <f>SUM(CF33:CH33)</f>
        <v>0</v>
      </c>
      <c r="CJ33" s="732">
        <f t="shared" si="216"/>
        <v>0</v>
      </c>
      <c r="CK33" s="732">
        <f>'Financial Summary by Acct'!CD84+'Financial Summary by Acct'!CD87</f>
        <v>0</v>
      </c>
    </row>
    <row r="34" spans="2:90">
      <c r="B34" s="698" t="s">
        <v>490</v>
      </c>
      <c r="C34" s="970"/>
      <c r="D34" s="700">
        <f>D33+D32-D31</f>
        <v>0</v>
      </c>
      <c r="E34" s="700">
        <f t="shared" ref="E34:F34" si="217">E33+E32-E31</f>
        <v>0</v>
      </c>
      <c r="F34" s="700">
        <f t="shared" si="217"/>
        <v>0</v>
      </c>
      <c r="G34" s="701">
        <f>G33+G32-G31</f>
        <v>0</v>
      </c>
      <c r="H34" s="700">
        <f>H33+H32-H31</f>
        <v>0</v>
      </c>
      <c r="I34" s="700">
        <f t="shared" ref="I34:J34" si="218">I33+I32-I31</f>
        <v>0</v>
      </c>
      <c r="J34" s="700">
        <f t="shared" si="218"/>
        <v>0</v>
      </c>
      <c r="K34" s="701">
        <f t="shared" ref="K34:T34" si="219">K33+K32-K31</f>
        <v>0</v>
      </c>
      <c r="L34" s="700">
        <f>L33+L32-L31</f>
        <v>0</v>
      </c>
      <c r="M34" s="700">
        <f t="shared" ref="M34:P34" si="220">M33+M32-M31</f>
        <v>0</v>
      </c>
      <c r="N34" s="700">
        <f t="shared" si="220"/>
        <v>0</v>
      </c>
      <c r="O34" s="701">
        <f t="shared" si="219"/>
        <v>0</v>
      </c>
      <c r="P34" s="700">
        <f t="shared" si="220"/>
        <v>0</v>
      </c>
      <c r="Q34" s="700">
        <f t="shared" ref="Q34" si="221">Q33+Q32-Q31</f>
        <v>0</v>
      </c>
      <c r="R34" s="700">
        <f t="shared" ref="R34" si="222">R33+R32-R31</f>
        <v>0</v>
      </c>
      <c r="S34" s="701">
        <f t="shared" si="219"/>
        <v>0</v>
      </c>
      <c r="T34" s="760">
        <f t="shared" si="219"/>
        <v>0</v>
      </c>
      <c r="U34" s="702">
        <f>U33+U32-U31</f>
        <v>0</v>
      </c>
      <c r="V34" s="702">
        <f t="shared" ref="V34:W34" si="223">V33+V32-V31</f>
        <v>0</v>
      </c>
      <c r="W34" s="702">
        <f t="shared" si="223"/>
        <v>0</v>
      </c>
      <c r="X34" s="981">
        <f>X33+X32-X31</f>
        <v>0</v>
      </c>
      <c r="Y34" s="702">
        <f t="shared" ref="Y34:AL34" si="224">Y33+Y32-Y31</f>
        <v>0</v>
      </c>
      <c r="Z34" s="702">
        <f t="shared" si="224"/>
        <v>0</v>
      </c>
      <c r="AA34" s="702">
        <f t="shared" si="224"/>
        <v>0</v>
      </c>
      <c r="AB34" s="981">
        <f t="shared" si="224"/>
        <v>0</v>
      </c>
      <c r="AC34" s="702">
        <f t="shared" si="224"/>
        <v>0</v>
      </c>
      <c r="AD34" s="702">
        <f t="shared" si="224"/>
        <v>0</v>
      </c>
      <c r="AE34" s="702">
        <f t="shared" si="224"/>
        <v>0</v>
      </c>
      <c r="AF34" s="981">
        <f t="shared" si="224"/>
        <v>0</v>
      </c>
      <c r="AG34" s="702">
        <f t="shared" si="224"/>
        <v>0</v>
      </c>
      <c r="AH34" s="702">
        <f t="shared" si="224"/>
        <v>0</v>
      </c>
      <c r="AI34" s="702">
        <f t="shared" si="224"/>
        <v>0</v>
      </c>
      <c r="AJ34" s="981">
        <f t="shared" si="224"/>
        <v>0</v>
      </c>
      <c r="AK34" s="704">
        <f t="shared" si="224"/>
        <v>0</v>
      </c>
      <c r="AL34" s="702">
        <f t="shared" si="224"/>
        <v>0</v>
      </c>
      <c r="AM34" s="702">
        <f t="shared" ref="AM34" si="225">AM33+AM32-AM31</f>
        <v>0</v>
      </c>
      <c r="AN34" s="702">
        <f t="shared" ref="AN34:AP34" si="226">AN33+AN32-AN31</f>
        <v>0</v>
      </c>
      <c r="AO34" s="981">
        <f>AO33-AO31</f>
        <v>0</v>
      </c>
      <c r="AP34" s="702">
        <f t="shared" si="226"/>
        <v>0</v>
      </c>
      <c r="AQ34" s="702">
        <f t="shared" ref="AQ34" si="227">AQ33+AQ32-AQ31</f>
        <v>0</v>
      </c>
      <c r="AR34" s="702">
        <f t="shared" ref="AR34:AT34" si="228">AR33+AR32-AR31</f>
        <v>0</v>
      </c>
      <c r="AS34" s="981">
        <f>AS33-AS31</f>
        <v>0</v>
      </c>
      <c r="AT34" s="702">
        <f t="shared" si="228"/>
        <v>0</v>
      </c>
      <c r="AU34" s="702">
        <f t="shared" ref="AU34" si="229">AU33+AU32-AU31</f>
        <v>0</v>
      </c>
      <c r="AV34" s="702">
        <f t="shared" ref="AV34:AX34" si="230">AV33+AV32-AV31</f>
        <v>0</v>
      </c>
      <c r="AW34" s="981">
        <f>AW33-AW31</f>
        <v>0</v>
      </c>
      <c r="AX34" s="702">
        <f t="shared" si="230"/>
        <v>0</v>
      </c>
      <c r="AY34" s="702">
        <f t="shared" ref="AY34" si="231">AY33+AY32-AY31</f>
        <v>0</v>
      </c>
      <c r="AZ34" s="702">
        <f t="shared" ref="AZ34" si="232">AZ33+AZ32-AZ31</f>
        <v>0</v>
      </c>
      <c r="BA34" s="981">
        <f>BA33-BA31</f>
        <v>0</v>
      </c>
      <c r="BB34" s="704">
        <f t="shared" ref="BB34:BC34" si="233">BB33+BB32-BB31</f>
        <v>0</v>
      </c>
      <c r="BC34" s="702">
        <f t="shared" si="233"/>
        <v>0</v>
      </c>
      <c r="BD34" s="702">
        <f t="shared" ref="BD34" si="234">BD33+BD32-BD31</f>
        <v>0</v>
      </c>
      <c r="BE34" s="702">
        <f t="shared" ref="BE34:BG34" si="235">BE33+BE32-BE31</f>
        <v>0</v>
      </c>
      <c r="BF34" s="703">
        <f>BF33-BF31</f>
        <v>0</v>
      </c>
      <c r="BG34" s="702">
        <f t="shared" si="235"/>
        <v>0</v>
      </c>
      <c r="BH34" s="702">
        <f t="shared" ref="BH34" si="236">BH33+BH32-BH31</f>
        <v>0</v>
      </c>
      <c r="BI34" s="702">
        <f t="shared" ref="BI34:BK34" si="237">BI33+BI32-BI31</f>
        <v>0</v>
      </c>
      <c r="BJ34" s="703">
        <f>BJ33-BJ31</f>
        <v>0</v>
      </c>
      <c r="BK34" s="702">
        <f t="shared" si="237"/>
        <v>0</v>
      </c>
      <c r="BL34" s="702">
        <f t="shared" ref="BL34" si="238">BL33+BL32-BL31</f>
        <v>0</v>
      </c>
      <c r="BM34" s="702">
        <f t="shared" ref="BM34:BO34" si="239">BM33+BM32-BM31</f>
        <v>0</v>
      </c>
      <c r="BN34" s="703">
        <f>BN33-BN31</f>
        <v>0</v>
      </c>
      <c r="BO34" s="702">
        <f t="shared" si="239"/>
        <v>0</v>
      </c>
      <c r="BP34" s="702">
        <f t="shared" ref="BP34" si="240">BP33+BP32-BP31</f>
        <v>0</v>
      </c>
      <c r="BQ34" s="702">
        <f t="shared" ref="BQ34" si="241">BQ33+BQ32-BQ31</f>
        <v>0</v>
      </c>
      <c r="BR34" s="703">
        <f>BR33-BR31</f>
        <v>0</v>
      </c>
      <c r="BS34" s="704">
        <f t="shared" ref="BS34:BT34" si="242">BS33+BS32-BS31</f>
        <v>0</v>
      </c>
      <c r="BT34" s="702">
        <f t="shared" si="242"/>
        <v>0</v>
      </c>
      <c r="BU34" s="702">
        <f t="shared" ref="BU34:BV34" si="243">BU33+BU32-BU31</f>
        <v>0</v>
      </c>
      <c r="BV34" s="702">
        <f t="shared" si="243"/>
        <v>0</v>
      </c>
      <c r="BW34" s="703">
        <f t="shared" ref="BW34:CI34" si="244">BW33-BW31</f>
        <v>0</v>
      </c>
      <c r="BX34" s="702">
        <f t="shared" ref="BX34:BZ34" si="245">BX33+BX32-BX31</f>
        <v>0</v>
      </c>
      <c r="BY34" s="702">
        <f t="shared" si="245"/>
        <v>0</v>
      </c>
      <c r="BZ34" s="702">
        <f t="shared" si="245"/>
        <v>0</v>
      </c>
      <c r="CA34" s="703">
        <f t="shared" si="244"/>
        <v>0</v>
      </c>
      <c r="CB34" s="702">
        <f t="shared" ref="CB34:CD34" si="246">CB33+CB32-CB31</f>
        <v>0</v>
      </c>
      <c r="CC34" s="702">
        <f t="shared" si="246"/>
        <v>0</v>
      </c>
      <c r="CD34" s="702">
        <f t="shared" si="246"/>
        <v>0</v>
      </c>
      <c r="CE34" s="703">
        <f t="shared" si="244"/>
        <v>0</v>
      </c>
      <c r="CF34" s="702">
        <f t="shared" ref="CF34:CH34" si="247">CF33+CF32-CF31</f>
        <v>0</v>
      </c>
      <c r="CG34" s="702">
        <f t="shared" si="247"/>
        <v>0</v>
      </c>
      <c r="CH34" s="702">
        <f t="shared" si="247"/>
        <v>0</v>
      </c>
      <c r="CI34" s="703">
        <f t="shared" si="244"/>
        <v>0</v>
      </c>
      <c r="CJ34" s="704">
        <f t="shared" ref="CJ34:CK34" si="248">CJ33+CJ32-CJ31</f>
        <v>0</v>
      </c>
      <c r="CK34" s="704">
        <f t="shared" si="248"/>
        <v>0</v>
      </c>
    </row>
    <row r="35" spans="2:90" ht="7.05" customHeight="1">
      <c r="B35" s="698"/>
      <c r="C35" s="970"/>
      <c r="D35" s="961"/>
      <c r="E35" s="961"/>
      <c r="F35" s="961"/>
      <c r="G35" s="962"/>
      <c r="H35" s="961"/>
      <c r="I35" s="961"/>
      <c r="J35" s="961"/>
      <c r="K35" s="962"/>
      <c r="L35" s="961"/>
      <c r="M35" s="961"/>
      <c r="N35" s="961"/>
      <c r="O35" s="962"/>
      <c r="P35" s="961"/>
      <c r="Q35" s="961"/>
      <c r="R35" s="961"/>
      <c r="S35" s="962"/>
      <c r="T35" s="763"/>
      <c r="X35" s="984"/>
      <c r="AB35" s="984"/>
      <c r="AF35" s="984"/>
      <c r="AJ35" s="984"/>
      <c r="AK35" s="697"/>
      <c r="AO35" s="984"/>
      <c r="AS35" s="984"/>
      <c r="AW35" s="984"/>
      <c r="BA35" s="984"/>
      <c r="BB35" s="697"/>
      <c r="BF35" s="963"/>
      <c r="BJ35" s="963"/>
      <c r="BN35" s="963"/>
      <c r="BR35" s="963"/>
      <c r="BS35" s="697"/>
      <c r="BW35" s="963"/>
      <c r="CA35" s="963"/>
      <c r="CE35" s="963"/>
      <c r="CI35" s="963"/>
      <c r="CJ35" s="697"/>
      <c r="CK35" s="697"/>
    </row>
    <row r="36" spans="2:90">
      <c r="B36" s="698" t="s">
        <v>489</v>
      </c>
      <c r="C36" s="970"/>
      <c r="D36" s="700">
        <f>'Financial Summary by Acct'!E111</f>
        <v>0</v>
      </c>
      <c r="E36" s="700">
        <f>'Financial Summary by Acct'!F111</f>
        <v>0</v>
      </c>
      <c r="F36" s="700">
        <f>'Financial Summary by Acct'!G111</f>
        <v>0</v>
      </c>
      <c r="G36" s="701">
        <f>F36</f>
        <v>0</v>
      </c>
      <c r="H36" s="700">
        <f>'Financial Summary by Acct'!H111</f>
        <v>0</v>
      </c>
      <c r="I36" s="700">
        <f>'Financial Summary by Acct'!I111</f>
        <v>0</v>
      </c>
      <c r="J36" s="700">
        <f>'Financial Summary by Acct'!J111</f>
        <v>0</v>
      </c>
      <c r="K36" s="701">
        <f>J36</f>
        <v>0</v>
      </c>
      <c r="L36" s="700">
        <f>'Financial Summary by Acct'!K111</f>
        <v>0</v>
      </c>
      <c r="M36" s="700">
        <f>'Financial Summary by Acct'!L111</f>
        <v>0</v>
      </c>
      <c r="N36" s="700">
        <f>'Financial Summary by Acct'!M111</f>
        <v>0</v>
      </c>
      <c r="O36" s="701">
        <f>N36</f>
        <v>0</v>
      </c>
      <c r="P36" s="700">
        <f>'Financial Summary by Acct'!N111</f>
        <v>0</v>
      </c>
      <c r="Q36" s="700">
        <f>'Financial Summary by Acct'!O111</f>
        <v>0</v>
      </c>
      <c r="R36" s="700">
        <f>'Financial Summary by Acct'!P111</f>
        <v>0</v>
      </c>
      <c r="S36" s="701">
        <f>R36</f>
        <v>0</v>
      </c>
      <c r="T36" s="760">
        <f>S36</f>
        <v>0</v>
      </c>
      <c r="U36" s="702">
        <f>'Financial Summary by Acct'!R111</f>
        <v>0</v>
      </c>
      <c r="V36" s="702">
        <f>'Financial Summary by Acct'!S111</f>
        <v>0</v>
      </c>
      <c r="W36" s="702">
        <f>'Financial Summary by Acct'!T111</f>
        <v>0</v>
      </c>
      <c r="X36" s="981">
        <f>W36</f>
        <v>0</v>
      </c>
      <c r="Y36" s="702">
        <f>'Financial Summary by Acct'!U111</f>
        <v>0</v>
      </c>
      <c r="Z36" s="702">
        <f>'Financial Summary by Acct'!V111</f>
        <v>0</v>
      </c>
      <c r="AA36" s="702">
        <f>'Financial Summary by Acct'!W111</f>
        <v>0</v>
      </c>
      <c r="AB36" s="981">
        <f>AA36</f>
        <v>0</v>
      </c>
      <c r="AC36" s="702">
        <f>'Financial Summary by Acct'!X111</f>
        <v>0</v>
      </c>
      <c r="AD36" s="702">
        <f>'Financial Summary by Acct'!Y111</f>
        <v>0</v>
      </c>
      <c r="AE36" s="702">
        <f>'Financial Summary by Acct'!Z111</f>
        <v>0</v>
      </c>
      <c r="AF36" s="981">
        <f>AE36</f>
        <v>0</v>
      </c>
      <c r="AG36" s="702">
        <f>'Financial Summary by Acct'!AA111</f>
        <v>0</v>
      </c>
      <c r="AH36" s="702">
        <f>'Financial Summary by Acct'!AB111</f>
        <v>0</v>
      </c>
      <c r="AI36" s="702">
        <f>'Financial Summary by Acct'!AC111</f>
        <v>0</v>
      </c>
      <c r="AJ36" s="981">
        <f>AI36</f>
        <v>0</v>
      </c>
      <c r="AK36" s="704">
        <f>AJ36</f>
        <v>0</v>
      </c>
      <c r="AL36" s="702">
        <f>'Financial Summary by Acct'!AE111</f>
        <v>0</v>
      </c>
      <c r="AM36" s="702">
        <f>'Financial Summary by Acct'!AF111</f>
        <v>0</v>
      </c>
      <c r="AN36" s="702">
        <f>'Financial Summary by Acct'!AG111</f>
        <v>0</v>
      </c>
      <c r="AO36" s="981">
        <f>AN36</f>
        <v>0</v>
      </c>
      <c r="AP36" s="702">
        <f>'Financial Summary by Acct'!AH111</f>
        <v>0</v>
      </c>
      <c r="AQ36" s="702">
        <f>'Financial Summary by Acct'!AI111</f>
        <v>0</v>
      </c>
      <c r="AR36" s="702">
        <f>'Financial Summary by Acct'!AJ111</f>
        <v>0</v>
      </c>
      <c r="AS36" s="981">
        <f>AR36</f>
        <v>0</v>
      </c>
      <c r="AT36" s="702">
        <f>'Financial Summary by Acct'!AK111</f>
        <v>0</v>
      </c>
      <c r="AU36" s="702">
        <f>'Financial Summary by Acct'!AL111</f>
        <v>0</v>
      </c>
      <c r="AV36" s="702">
        <f>'Financial Summary by Acct'!AM111</f>
        <v>0</v>
      </c>
      <c r="AW36" s="981">
        <f>AV36</f>
        <v>0</v>
      </c>
      <c r="AX36" s="702">
        <f>'Financial Summary by Acct'!AN111</f>
        <v>0</v>
      </c>
      <c r="AY36" s="702">
        <f>'Financial Summary by Acct'!AO111</f>
        <v>0</v>
      </c>
      <c r="AZ36" s="702">
        <f>'Financial Summary by Acct'!AP111</f>
        <v>0</v>
      </c>
      <c r="BA36" s="981">
        <f>AZ36</f>
        <v>0</v>
      </c>
      <c r="BB36" s="704">
        <f>BA36</f>
        <v>0</v>
      </c>
      <c r="BC36" s="702">
        <f>'Financial Summary by Acct'!AR111</f>
        <v>0</v>
      </c>
      <c r="BD36" s="702">
        <f>'Financial Summary by Acct'!AS111</f>
        <v>0</v>
      </c>
      <c r="BE36" s="702">
        <f>'Financial Summary by Acct'!AT111</f>
        <v>0</v>
      </c>
      <c r="BF36" s="703">
        <f>BE36</f>
        <v>0</v>
      </c>
      <c r="BG36" s="702">
        <f>'Financial Summary by Acct'!AU111</f>
        <v>0</v>
      </c>
      <c r="BH36" s="702">
        <f>'Financial Summary by Acct'!AV111</f>
        <v>0</v>
      </c>
      <c r="BI36" s="702">
        <f>'Financial Summary by Acct'!AW111</f>
        <v>0</v>
      </c>
      <c r="BJ36" s="703">
        <f>BI36</f>
        <v>0</v>
      </c>
      <c r="BK36" s="702">
        <f>'Financial Summary by Acct'!AX111</f>
        <v>0</v>
      </c>
      <c r="BL36" s="702">
        <f>'Financial Summary by Acct'!AY111</f>
        <v>0</v>
      </c>
      <c r="BM36" s="702">
        <f>'Financial Summary by Acct'!AZ111</f>
        <v>0</v>
      </c>
      <c r="BN36" s="703">
        <f>BM36</f>
        <v>0</v>
      </c>
      <c r="BO36" s="702">
        <f>'Financial Summary by Acct'!BA111</f>
        <v>0</v>
      </c>
      <c r="BP36" s="702">
        <f>'Financial Summary by Acct'!BB111</f>
        <v>0</v>
      </c>
      <c r="BQ36" s="702">
        <f>'Financial Summary by Acct'!BC111</f>
        <v>0</v>
      </c>
      <c r="BR36" s="703">
        <f>BQ36</f>
        <v>0</v>
      </c>
      <c r="BS36" s="704">
        <f>BR36</f>
        <v>0</v>
      </c>
      <c r="BT36" s="702">
        <f>'Financial Summary by Acct'!BE111</f>
        <v>0</v>
      </c>
      <c r="BU36" s="702">
        <f>'Financial Summary by Acct'!BF111</f>
        <v>0</v>
      </c>
      <c r="BV36" s="702">
        <f>'Financial Summary by Acct'!BG111</f>
        <v>0</v>
      </c>
      <c r="BW36" s="703">
        <f>BV36</f>
        <v>0</v>
      </c>
      <c r="BX36" s="702">
        <f>'Financial Summary by Acct'!BH111</f>
        <v>0</v>
      </c>
      <c r="BY36" s="702">
        <f>'Financial Summary by Acct'!BI111</f>
        <v>0</v>
      </c>
      <c r="BZ36" s="702">
        <f>'Financial Summary by Acct'!BJ111</f>
        <v>0</v>
      </c>
      <c r="CA36" s="703">
        <f>BZ36</f>
        <v>0</v>
      </c>
      <c r="CB36" s="702">
        <f>'Financial Summary by Acct'!BK111</f>
        <v>0</v>
      </c>
      <c r="CC36" s="702">
        <f>'Financial Summary by Acct'!BL111</f>
        <v>0</v>
      </c>
      <c r="CD36" s="702">
        <f>'Financial Summary by Acct'!BM111</f>
        <v>0</v>
      </c>
      <c r="CE36" s="703">
        <f>CD36</f>
        <v>0</v>
      </c>
      <c r="CF36" s="702">
        <f>'Financial Summary by Acct'!BN111</f>
        <v>0</v>
      </c>
      <c r="CG36" s="702">
        <f>'Financial Summary by Acct'!BO111</f>
        <v>0</v>
      </c>
      <c r="CH36" s="702">
        <f>'Financial Summary by Acct'!BP111</f>
        <v>0</v>
      </c>
      <c r="CI36" s="703">
        <f>CH36</f>
        <v>0</v>
      </c>
      <c r="CJ36" s="704">
        <f>CI36</f>
        <v>0</v>
      </c>
      <c r="CK36" s="704">
        <f>'Financial Summary by Acct'!CD111</f>
        <v>0</v>
      </c>
      <c r="CL36" s="750" t="str">
        <f>IF(ROUND(CK36+CJ36+BS36+BB36+AK36+T36,0)=ROUND('Financial Summary by Acct'!CD77+'Financial Summary by Acct'!BQ77+'Financial Summary by Acct'!BD77+'Financial Summary by Acct'!AQ77+'Financial Summary by Acct'!AD77+'Financial Summary by Acct'!Q77,0),"","Error")</f>
        <v/>
      </c>
    </row>
    <row r="37" spans="2:90" ht="7.05" customHeight="1">
      <c r="B37" s="698"/>
      <c r="C37" s="970"/>
      <c r="D37" s="700"/>
      <c r="E37" s="700"/>
      <c r="F37" s="700"/>
      <c r="G37" s="701"/>
      <c r="H37" s="700"/>
      <c r="I37" s="700"/>
      <c r="J37" s="700"/>
      <c r="K37" s="701"/>
      <c r="L37" s="700"/>
      <c r="M37" s="700"/>
      <c r="N37" s="700"/>
      <c r="O37" s="701"/>
      <c r="P37" s="700"/>
      <c r="Q37" s="700"/>
      <c r="R37" s="700"/>
      <c r="S37" s="701"/>
      <c r="T37" s="760"/>
      <c r="U37" s="702"/>
      <c r="V37" s="702"/>
      <c r="W37" s="702"/>
      <c r="X37" s="981"/>
      <c r="Y37" s="702"/>
      <c r="Z37" s="702"/>
      <c r="AA37" s="702"/>
      <c r="AB37" s="981"/>
      <c r="AC37" s="702"/>
      <c r="AD37" s="702"/>
      <c r="AE37" s="702"/>
      <c r="AF37" s="981"/>
      <c r="AG37" s="702"/>
      <c r="AH37" s="702"/>
      <c r="AI37" s="702"/>
      <c r="AJ37" s="981"/>
      <c r="AK37" s="704"/>
      <c r="AL37" s="702"/>
      <c r="AM37" s="702"/>
      <c r="AN37" s="702"/>
      <c r="AO37" s="981"/>
      <c r="AP37" s="702"/>
      <c r="AQ37" s="702"/>
      <c r="AR37" s="702"/>
      <c r="AS37" s="981"/>
      <c r="AT37" s="702"/>
      <c r="AU37" s="702"/>
      <c r="AV37" s="702"/>
      <c r="AW37" s="981"/>
      <c r="AX37" s="702"/>
      <c r="AY37" s="702"/>
      <c r="AZ37" s="702"/>
      <c r="BA37" s="981"/>
      <c r="BB37" s="704"/>
      <c r="BC37" s="702"/>
      <c r="BD37" s="702"/>
      <c r="BE37" s="702"/>
      <c r="BF37" s="703"/>
      <c r="BG37" s="702"/>
      <c r="BH37" s="702"/>
      <c r="BI37" s="702"/>
      <c r="BJ37" s="703"/>
      <c r="BK37" s="702"/>
      <c r="BL37" s="702"/>
      <c r="BM37" s="702"/>
      <c r="BN37" s="703"/>
      <c r="BO37" s="702"/>
      <c r="BP37" s="702"/>
      <c r="BQ37" s="702"/>
      <c r="BR37" s="703"/>
      <c r="BS37" s="704"/>
      <c r="BT37" s="702"/>
      <c r="BU37" s="702"/>
      <c r="BV37" s="702"/>
      <c r="BW37" s="703"/>
      <c r="BX37" s="702"/>
      <c r="BY37" s="702"/>
      <c r="BZ37" s="702"/>
      <c r="CA37" s="703"/>
      <c r="CB37" s="702"/>
      <c r="CC37" s="702"/>
      <c r="CD37" s="702"/>
      <c r="CE37" s="703"/>
      <c r="CF37" s="702"/>
      <c r="CG37" s="702"/>
      <c r="CH37" s="702"/>
      <c r="CI37" s="703"/>
      <c r="CJ37" s="704"/>
      <c r="CK37" s="704"/>
    </row>
    <row r="38" spans="2:90">
      <c r="B38" s="698" t="s">
        <v>75</v>
      </c>
      <c r="C38" s="970"/>
      <c r="D38" s="961"/>
      <c r="E38" s="961"/>
      <c r="F38" s="961"/>
      <c r="G38" s="962"/>
      <c r="H38" s="961"/>
      <c r="I38" s="961"/>
      <c r="J38" s="961"/>
      <c r="K38" s="962"/>
      <c r="L38" s="961"/>
      <c r="M38" s="961"/>
      <c r="N38" s="961"/>
      <c r="O38" s="962"/>
      <c r="P38" s="961"/>
      <c r="Q38" s="961"/>
      <c r="R38" s="961"/>
      <c r="S38" s="962"/>
      <c r="T38" s="763"/>
      <c r="X38" s="984"/>
      <c r="AB38" s="984"/>
      <c r="AF38" s="984"/>
      <c r="AJ38" s="984"/>
      <c r="AK38" s="697"/>
      <c r="AO38" s="984"/>
      <c r="AS38" s="984"/>
      <c r="AW38" s="984"/>
      <c r="BA38" s="984"/>
      <c r="BB38" s="697"/>
      <c r="BF38" s="963"/>
      <c r="BJ38" s="963"/>
      <c r="BN38" s="963"/>
      <c r="BR38" s="963"/>
      <c r="BS38" s="697"/>
      <c r="BW38" s="963"/>
      <c r="CA38" s="963"/>
      <c r="CE38" s="963"/>
      <c r="CI38" s="963"/>
      <c r="CJ38" s="697"/>
      <c r="CK38" s="697"/>
    </row>
    <row r="39" spans="2:90">
      <c r="B39" s="698"/>
      <c r="C39" s="970" t="s">
        <v>89</v>
      </c>
      <c r="D39" s="964">
        <f>CalcEngine!F219</f>
        <v>0</v>
      </c>
      <c r="E39" s="964">
        <f>CalcEngine!G219</f>
        <v>0</v>
      </c>
      <c r="F39" s="964">
        <f>CalcEngine!H219</f>
        <v>0</v>
      </c>
      <c r="G39" s="965">
        <f>F39</f>
        <v>0</v>
      </c>
      <c r="H39" s="964">
        <f>CalcEngine!I219</f>
        <v>0</v>
      </c>
      <c r="I39" s="964">
        <f>CalcEngine!J219</f>
        <v>0</v>
      </c>
      <c r="J39" s="964">
        <f>CalcEngine!K219</f>
        <v>0</v>
      </c>
      <c r="K39" s="965">
        <f>J39</f>
        <v>0</v>
      </c>
      <c r="L39" s="964">
        <f>CalcEngine!L219</f>
        <v>0</v>
      </c>
      <c r="M39" s="964">
        <f>CalcEngine!M219</f>
        <v>0</v>
      </c>
      <c r="N39" s="964">
        <f>CalcEngine!N219</f>
        <v>0</v>
      </c>
      <c r="O39" s="965">
        <f>N39</f>
        <v>0</v>
      </c>
      <c r="P39" s="964">
        <f>CalcEngine!O219</f>
        <v>0</v>
      </c>
      <c r="Q39" s="964">
        <f>CalcEngine!P219</f>
        <v>0</v>
      </c>
      <c r="R39" s="964">
        <f>CalcEngine!Q219</f>
        <v>0</v>
      </c>
      <c r="S39" s="965">
        <f>R39</f>
        <v>0</v>
      </c>
      <c r="T39" s="767">
        <f>S39</f>
        <v>0</v>
      </c>
      <c r="U39" s="966">
        <f>Headcount!N44</f>
        <v>0</v>
      </c>
      <c r="V39" s="966">
        <f>Headcount!O44</f>
        <v>0</v>
      </c>
      <c r="W39" s="966">
        <f>Headcount!P44</f>
        <v>0</v>
      </c>
      <c r="X39" s="988">
        <f>W39</f>
        <v>0</v>
      </c>
      <c r="Y39" s="966">
        <f>Headcount!Q44</f>
        <v>0</v>
      </c>
      <c r="Z39" s="966">
        <f>Headcount!R44</f>
        <v>0</v>
      </c>
      <c r="AA39" s="966">
        <f>Headcount!S44</f>
        <v>0</v>
      </c>
      <c r="AB39" s="988">
        <f>AA39</f>
        <v>0</v>
      </c>
      <c r="AC39" s="966">
        <f>Headcount!T44</f>
        <v>0</v>
      </c>
      <c r="AD39" s="966">
        <f>Headcount!U44</f>
        <v>0</v>
      </c>
      <c r="AE39" s="966">
        <f>Headcount!V44</f>
        <v>0</v>
      </c>
      <c r="AF39" s="988">
        <f>AE39</f>
        <v>0</v>
      </c>
      <c r="AG39" s="966">
        <f>Headcount!W44</f>
        <v>0</v>
      </c>
      <c r="AH39" s="966">
        <f>Headcount!X44</f>
        <v>0</v>
      </c>
      <c r="AI39" s="966">
        <f>Headcount!Y44</f>
        <v>0</v>
      </c>
      <c r="AJ39" s="988">
        <f>AI39</f>
        <v>0</v>
      </c>
      <c r="AK39" s="733">
        <f>AJ39</f>
        <v>0</v>
      </c>
      <c r="AL39" s="966">
        <f>Headcount!Z44</f>
        <v>0</v>
      </c>
      <c r="AM39" s="966">
        <f>Headcount!AA44</f>
        <v>0</v>
      </c>
      <c r="AN39" s="966">
        <f>Headcount!AB44</f>
        <v>0</v>
      </c>
      <c r="AO39" s="988">
        <f>AN39</f>
        <v>0</v>
      </c>
      <c r="AP39" s="966">
        <f>Headcount!AC44</f>
        <v>0</v>
      </c>
      <c r="AQ39" s="966">
        <f>Headcount!AD44</f>
        <v>0</v>
      </c>
      <c r="AR39" s="966">
        <f>Headcount!AE44</f>
        <v>0</v>
      </c>
      <c r="AS39" s="988">
        <f>AR39</f>
        <v>0</v>
      </c>
      <c r="AT39" s="966">
        <f>Headcount!AF44</f>
        <v>0</v>
      </c>
      <c r="AU39" s="966">
        <f>Headcount!AG44</f>
        <v>0</v>
      </c>
      <c r="AV39" s="966">
        <f>Headcount!AH44</f>
        <v>0</v>
      </c>
      <c r="AW39" s="988">
        <f>AV39</f>
        <v>0</v>
      </c>
      <c r="AX39" s="966">
        <f>Headcount!AI44</f>
        <v>0</v>
      </c>
      <c r="AY39" s="966">
        <f>Headcount!AJ44</f>
        <v>0</v>
      </c>
      <c r="AZ39" s="966">
        <f>Headcount!AK44</f>
        <v>0</v>
      </c>
      <c r="BA39" s="988">
        <f>AZ39</f>
        <v>0</v>
      </c>
      <c r="BB39" s="733">
        <f>BA39</f>
        <v>0</v>
      </c>
      <c r="BC39" s="966">
        <f>Headcount!AL44</f>
        <v>0</v>
      </c>
      <c r="BD39" s="966">
        <f>Headcount!AM44</f>
        <v>0</v>
      </c>
      <c r="BE39" s="966">
        <f>Headcount!AN44</f>
        <v>0</v>
      </c>
      <c r="BF39" s="967">
        <f>BE39</f>
        <v>0</v>
      </c>
      <c r="BG39" s="966">
        <f>Headcount!AO44</f>
        <v>0</v>
      </c>
      <c r="BH39" s="966">
        <f>Headcount!AP44</f>
        <v>0</v>
      </c>
      <c r="BI39" s="966">
        <f>Headcount!AQ44</f>
        <v>0</v>
      </c>
      <c r="BJ39" s="967">
        <f>BI39</f>
        <v>0</v>
      </c>
      <c r="BK39" s="966">
        <f>Headcount!AR44</f>
        <v>0</v>
      </c>
      <c r="BL39" s="966">
        <f>Headcount!AS44</f>
        <v>0</v>
      </c>
      <c r="BM39" s="966">
        <f>Headcount!AT44</f>
        <v>0</v>
      </c>
      <c r="BN39" s="967">
        <f>BM39</f>
        <v>0</v>
      </c>
      <c r="BO39" s="966">
        <f>Headcount!AU44</f>
        <v>0</v>
      </c>
      <c r="BP39" s="966">
        <f>Headcount!AV44</f>
        <v>0</v>
      </c>
      <c r="BQ39" s="966">
        <f>Headcount!AW44</f>
        <v>0</v>
      </c>
      <c r="BR39" s="967">
        <f>BQ39</f>
        <v>0</v>
      </c>
      <c r="BS39" s="733">
        <f>BR39</f>
        <v>0</v>
      </c>
      <c r="BT39" s="966">
        <f>Headcount!AX44</f>
        <v>0</v>
      </c>
      <c r="BU39" s="966">
        <f>Headcount!AY44</f>
        <v>0</v>
      </c>
      <c r="BV39" s="966">
        <f>Headcount!AZ44</f>
        <v>0</v>
      </c>
      <c r="BW39" s="967">
        <f>BV39</f>
        <v>0</v>
      </c>
      <c r="BX39" s="966">
        <f>Headcount!BA44</f>
        <v>0</v>
      </c>
      <c r="BY39" s="966">
        <f>Headcount!BB44</f>
        <v>0</v>
      </c>
      <c r="BZ39" s="966">
        <f>Headcount!BC44</f>
        <v>0</v>
      </c>
      <c r="CA39" s="967">
        <f>BZ39</f>
        <v>0</v>
      </c>
      <c r="CB39" s="966">
        <f>Headcount!BD44</f>
        <v>0</v>
      </c>
      <c r="CC39" s="966">
        <f>Headcount!BE44</f>
        <v>0</v>
      </c>
      <c r="CD39" s="966">
        <f>Headcount!BF44</f>
        <v>0</v>
      </c>
      <c r="CE39" s="967">
        <f>CD39</f>
        <v>0</v>
      </c>
      <c r="CF39" s="966">
        <f>Headcount!BG44</f>
        <v>0</v>
      </c>
      <c r="CG39" s="966">
        <f>Headcount!BH44</f>
        <v>0</v>
      </c>
      <c r="CH39" s="966">
        <f>Headcount!BI44</f>
        <v>0</v>
      </c>
      <c r="CI39" s="967">
        <f>CH39</f>
        <v>0</v>
      </c>
      <c r="CJ39" s="733">
        <f>CI39</f>
        <v>0</v>
      </c>
      <c r="CK39" s="733">
        <f>Headcount!BU44</f>
        <v>0</v>
      </c>
    </row>
    <row r="40" spans="2:90">
      <c r="B40" s="698"/>
      <c r="C40" s="970" t="s">
        <v>494</v>
      </c>
      <c r="D40" s="964">
        <f>CalcEngine!F220</f>
        <v>0</v>
      </c>
      <c r="E40" s="964">
        <f>CalcEngine!G220</f>
        <v>0</v>
      </c>
      <c r="F40" s="964">
        <f>CalcEngine!H220</f>
        <v>0</v>
      </c>
      <c r="G40" s="965">
        <f>F40</f>
        <v>0</v>
      </c>
      <c r="H40" s="964">
        <f>CalcEngine!I220</f>
        <v>0</v>
      </c>
      <c r="I40" s="964">
        <f>CalcEngine!J220</f>
        <v>0</v>
      </c>
      <c r="J40" s="964">
        <f>CalcEngine!K220</f>
        <v>0</v>
      </c>
      <c r="K40" s="965">
        <f>J40</f>
        <v>0</v>
      </c>
      <c r="L40" s="964">
        <f>CalcEngine!L220</f>
        <v>0</v>
      </c>
      <c r="M40" s="964">
        <f>CalcEngine!M220</f>
        <v>0</v>
      </c>
      <c r="N40" s="964">
        <f>CalcEngine!N220</f>
        <v>0</v>
      </c>
      <c r="O40" s="965">
        <f>N40</f>
        <v>0</v>
      </c>
      <c r="P40" s="964">
        <f>CalcEngine!O220</f>
        <v>0</v>
      </c>
      <c r="Q40" s="964">
        <f>CalcEngine!P220</f>
        <v>0</v>
      </c>
      <c r="R40" s="964">
        <f>CalcEngine!Q220</f>
        <v>0</v>
      </c>
      <c r="S40" s="965">
        <f>R40</f>
        <v>0</v>
      </c>
      <c r="T40" s="767">
        <f t="shared" ref="T40:T42" si="249">S40</f>
        <v>0</v>
      </c>
      <c r="U40" s="966">
        <f>Headcount!N45</f>
        <v>0</v>
      </c>
      <c r="V40" s="966">
        <f>Headcount!O45</f>
        <v>0</v>
      </c>
      <c r="W40" s="966">
        <f>Headcount!P45</f>
        <v>0</v>
      </c>
      <c r="X40" s="988">
        <f>W40</f>
        <v>0</v>
      </c>
      <c r="Y40" s="966">
        <f>Headcount!Q45</f>
        <v>0</v>
      </c>
      <c r="Z40" s="966">
        <f>Headcount!R45</f>
        <v>0</v>
      </c>
      <c r="AA40" s="966">
        <f>Headcount!S45</f>
        <v>0</v>
      </c>
      <c r="AB40" s="988">
        <f>AA40</f>
        <v>0</v>
      </c>
      <c r="AC40" s="966">
        <f>Headcount!T45</f>
        <v>0</v>
      </c>
      <c r="AD40" s="966">
        <f>Headcount!U45</f>
        <v>0</v>
      </c>
      <c r="AE40" s="966">
        <f>Headcount!V45</f>
        <v>0</v>
      </c>
      <c r="AF40" s="988">
        <f>AE40</f>
        <v>0</v>
      </c>
      <c r="AG40" s="966">
        <f>Headcount!W45</f>
        <v>0</v>
      </c>
      <c r="AH40" s="966">
        <f>Headcount!X45</f>
        <v>0</v>
      </c>
      <c r="AI40" s="966">
        <f>Headcount!Y45</f>
        <v>0</v>
      </c>
      <c r="AJ40" s="988">
        <f>AI40</f>
        <v>0</v>
      </c>
      <c r="AK40" s="733">
        <f t="shared" ref="AK40:AK42" si="250">AJ40</f>
        <v>0</v>
      </c>
      <c r="AL40" s="966">
        <f>Headcount!Z45</f>
        <v>0</v>
      </c>
      <c r="AM40" s="966">
        <f>Headcount!AA45</f>
        <v>0</v>
      </c>
      <c r="AN40" s="966">
        <f>Headcount!AB45</f>
        <v>0</v>
      </c>
      <c r="AO40" s="988">
        <f>AN40</f>
        <v>0</v>
      </c>
      <c r="AP40" s="966">
        <f>Headcount!AC45</f>
        <v>0</v>
      </c>
      <c r="AQ40" s="966">
        <f>Headcount!AD45</f>
        <v>0</v>
      </c>
      <c r="AR40" s="966">
        <f>Headcount!AE45</f>
        <v>0</v>
      </c>
      <c r="AS40" s="988">
        <f>AR40</f>
        <v>0</v>
      </c>
      <c r="AT40" s="966">
        <f>Headcount!AF45</f>
        <v>0</v>
      </c>
      <c r="AU40" s="966">
        <f>Headcount!AG45</f>
        <v>0</v>
      </c>
      <c r="AV40" s="966">
        <f>Headcount!AH45</f>
        <v>0</v>
      </c>
      <c r="AW40" s="988">
        <f>AV40</f>
        <v>0</v>
      </c>
      <c r="AX40" s="966">
        <f>Headcount!AI45</f>
        <v>0</v>
      </c>
      <c r="AY40" s="966">
        <f>Headcount!AJ45</f>
        <v>0</v>
      </c>
      <c r="AZ40" s="966">
        <f>Headcount!AK45</f>
        <v>0</v>
      </c>
      <c r="BA40" s="988">
        <f>AZ40</f>
        <v>0</v>
      </c>
      <c r="BB40" s="733">
        <f t="shared" ref="BB40:BB42" si="251">BA40</f>
        <v>0</v>
      </c>
      <c r="BC40" s="966">
        <f>Headcount!AL45</f>
        <v>0</v>
      </c>
      <c r="BD40" s="966">
        <f>Headcount!AM45</f>
        <v>0</v>
      </c>
      <c r="BE40" s="966">
        <f>Headcount!AN45</f>
        <v>0</v>
      </c>
      <c r="BF40" s="967">
        <f>BE40</f>
        <v>0</v>
      </c>
      <c r="BG40" s="966">
        <f>Headcount!AO45</f>
        <v>0</v>
      </c>
      <c r="BH40" s="966">
        <f>Headcount!AP45</f>
        <v>0</v>
      </c>
      <c r="BI40" s="966">
        <f>Headcount!AQ45</f>
        <v>0</v>
      </c>
      <c r="BJ40" s="967">
        <f>BI40</f>
        <v>0</v>
      </c>
      <c r="BK40" s="966">
        <f>Headcount!AR45</f>
        <v>0</v>
      </c>
      <c r="BL40" s="966">
        <f>Headcount!AS45</f>
        <v>0</v>
      </c>
      <c r="BM40" s="966">
        <f>Headcount!AT45</f>
        <v>0</v>
      </c>
      <c r="BN40" s="967">
        <f>BM40</f>
        <v>0</v>
      </c>
      <c r="BO40" s="966">
        <f>Headcount!AU45</f>
        <v>0</v>
      </c>
      <c r="BP40" s="966">
        <f>Headcount!AV45</f>
        <v>0</v>
      </c>
      <c r="BQ40" s="966">
        <f>Headcount!AW45</f>
        <v>0</v>
      </c>
      <c r="BR40" s="967">
        <f>BQ40</f>
        <v>0</v>
      </c>
      <c r="BS40" s="733">
        <f t="shared" ref="BS40:BS42" si="252">BR40</f>
        <v>0</v>
      </c>
      <c r="BT40" s="966">
        <f>Headcount!AX45</f>
        <v>0</v>
      </c>
      <c r="BU40" s="966">
        <f>Headcount!AY45</f>
        <v>0</v>
      </c>
      <c r="BV40" s="966">
        <f>Headcount!AZ45</f>
        <v>0</v>
      </c>
      <c r="BW40" s="967">
        <f>BV40</f>
        <v>0</v>
      </c>
      <c r="BX40" s="966">
        <f>Headcount!BA45</f>
        <v>0</v>
      </c>
      <c r="BY40" s="966">
        <f>Headcount!BB45</f>
        <v>0</v>
      </c>
      <c r="BZ40" s="966">
        <f>Headcount!BC45</f>
        <v>0</v>
      </c>
      <c r="CA40" s="967">
        <f>BZ40</f>
        <v>0</v>
      </c>
      <c r="CB40" s="966">
        <f>Headcount!BD45</f>
        <v>0</v>
      </c>
      <c r="CC40" s="966">
        <f>Headcount!BE45</f>
        <v>0</v>
      </c>
      <c r="CD40" s="966">
        <f>Headcount!BF45</f>
        <v>0</v>
      </c>
      <c r="CE40" s="967">
        <f>CD40</f>
        <v>0</v>
      </c>
      <c r="CF40" s="966">
        <f>Headcount!BG45</f>
        <v>0</v>
      </c>
      <c r="CG40" s="966">
        <f>Headcount!BH45</f>
        <v>0</v>
      </c>
      <c r="CH40" s="966">
        <f>Headcount!BI45</f>
        <v>0</v>
      </c>
      <c r="CI40" s="967">
        <f>CH40</f>
        <v>0</v>
      </c>
      <c r="CJ40" s="733">
        <f t="shared" ref="CJ40:CJ42" si="253">CI40</f>
        <v>0</v>
      </c>
      <c r="CK40" s="733">
        <f>Headcount!BU45</f>
        <v>0</v>
      </c>
    </row>
    <row r="41" spans="2:90">
      <c r="B41" s="698"/>
      <c r="C41" s="970" t="s">
        <v>237</v>
      </c>
      <c r="D41" s="964">
        <f>CalcEngine!F221+CalcEngine!F222</f>
        <v>0</v>
      </c>
      <c r="E41" s="964">
        <f>CalcEngine!G221+CalcEngine!G222</f>
        <v>0</v>
      </c>
      <c r="F41" s="964">
        <f>CalcEngine!H221+CalcEngine!H222</f>
        <v>0</v>
      </c>
      <c r="G41" s="965">
        <f>F41</f>
        <v>0</v>
      </c>
      <c r="H41" s="964">
        <f>CalcEngine!I221+CalcEngine!I222</f>
        <v>0</v>
      </c>
      <c r="I41" s="964">
        <f>CalcEngine!J221+CalcEngine!J222</f>
        <v>0</v>
      </c>
      <c r="J41" s="964">
        <f>CalcEngine!K221+CalcEngine!K222</f>
        <v>0</v>
      </c>
      <c r="K41" s="965">
        <f>J41</f>
        <v>0</v>
      </c>
      <c r="L41" s="964">
        <f>CalcEngine!L221+CalcEngine!L222</f>
        <v>0</v>
      </c>
      <c r="M41" s="964">
        <f>CalcEngine!M221+CalcEngine!M222</f>
        <v>0</v>
      </c>
      <c r="N41" s="964">
        <f>CalcEngine!N221+CalcEngine!N222</f>
        <v>0</v>
      </c>
      <c r="O41" s="965">
        <f>N41</f>
        <v>0</v>
      </c>
      <c r="P41" s="964">
        <f>CalcEngine!O221+CalcEngine!O222</f>
        <v>0</v>
      </c>
      <c r="Q41" s="964">
        <f>CalcEngine!P221+CalcEngine!P222</f>
        <v>0</v>
      </c>
      <c r="R41" s="964">
        <f>CalcEngine!Q221+CalcEngine!Q222</f>
        <v>0</v>
      </c>
      <c r="S41" s="965">
        <f>R41</f>
        <v>0</v>
      </c>
      <c r="T41" s="767">
        <f t="shared" si="249"/>
        <v>0</v>
      </c>
      <c r="U41" s="966">
        <f>Headcount!N46+Headcount!N47</f>
        <v>0</v>
      </c>
      <c r="V41" s="966">
        <f>Headcount!O46+Headcount!O47</f>
        <v>0</v>
      </c>
      <c r="W41" s="966">
        <f>Headcount!P46+Headcount!P47</f>
        <v>0</v>
      </c>
      <c r="X41" s="988">
        <f>W41</f>
        <v>0</v>
      </c>
      <c r="Y41" s="966">
        <f>Headcount!Q46+Headcount!Q47</f>
        <v>0</v>
      </c>
      <c r="Z41" s="966">
        <f>Headcount!R46+Headcount!R47</f>
        <v>0</v>
      </c>
      <c r="AA41" s="966">
        <f>Headcount!S46+Headcount!S47</f>
        <v>0</v>
      </c>
      <c r="AB41" s="988">
        <f>AA41</f>
        <v>0</v>
      </c>
      <c r="AC41" s="966">
        <f>Headcount!T46+Headcount!T47</f>
        <v>0</v>
      </c>
      <c r="AD41" s="966">
        <f>Headcount!U46+Headcount!U47</f>
        <v>0</v>
      </c>
      <c r="AE41" s="966">
        <f>Headcount!V46+Headcount!V47</f>
        <v>0</v>
      </c>
      <c r="AF41" s="988">
        <f>AE41</f>
        <v>0</v>
      </c>
      <c r="AG41" s="966">
        <f>Headcount!W46+Headcount!W47</f>
        <v>0</v>
      </c>
      <c r="AH41" s="966">
        <f>Headcount!X46+Headcount!X47</f>
        <v>0</v>
      </c>
      <c r="AI41" s="966">
        <f>Headcount!Y46+Headcount!Y47</f>
        <v>0</v>
      </c>
      <c r="AJ41" s="988">
        <f>AI41</f>
        <v>0</v>
      </c>
      <c r="AK41" s="733">
        <f t="shared" si="250"/>
        <v>0</v>
      </c>
      <c r="AL41" s="966">
        <f>Headcount!Z46+Headcount!Z47</f>
        <v>0</v>
      </c>
      <c r="AM41" s="966">
        <f>Headcount!AA46+Headcount!AA47</f>
        <v>0</v>
      </c>
      <c r="AN41" s="966">
        <f>Headcount!AB46+Headcount!AB47</f>
        <v>0</v>
      </c>
      <c r="AO41" s="988">
        <f>AN41</f>
        <v>0</v>
      </c>
      <c r="AP41" s="966">
        <f>Headcount!AC46+Headcount!AC47</f>
        <v>0</v>
      </c>
      <c r="AQ41" s="966">
        <f>Headcount!AD46+Headcount!AD47</f>
        <v>0</v>
      </c>
      <c r="AR41" s="966">
        <f>Headcount!AE46+Headcount!AE47</f>
        <v>0</v>
      </c>
      <c r="AS41" s="988">
        <f>AR41</f>
        <v>0</v>
      </c>
      <c r="AT41" s="966">
        <f>Headcount!AF46+Headcount!AF47</f>
        <v>0</v>
      </c>
      <c r="AU41" s="966">
        <f>Headcount!AG46+Headcount!AG47</f>
        <v>0</v>
      </c>
      <c r="AV41" s="966">
        <f>Headcount!AH46+Headcount!AH47</f>
        <v>0</v>
      </c>
      <c r="AW41" s="988">
        <f>AV41</f>
        <v>0</v>
      </c>
      <c r="AX41" s="966">
        <f>Headcount!AI46+Headcount!AI47</f>
        <v>0</v>
      </c>
      <c r="AY41" s="966">
        <f>Headcount!AJ46+Headcount!AJ47</f>
        <v>0</v>
      </c>
      <c r="AZ41" s="966">
        <f>Headcount!AK46+Headcount!AK47</f>
        <v>0</v>
      </c>
      <c r="BA41" s="988">
        <f>AZ41</f>
        <v>0</v>
      </c>
      <c r="BB41" s="733">
        <f t="shared" si="251"/>
        <v>0</v>
      </c>
      <c r="BC41" s="966">
        <f>Headcount!AL46+Headcount!AL47</f>
        <v>0</v>
      </c>
      <c r="BD41" s="966">
        <f>Headcount!AM46+Headcount!AM47</f>
        <v>0</v>
      </c>
      <c r="BE41" s="966">
        <f>Headcount!AN46+Headcount!AN47</f>
        <v>0</v>
      </c>
      <c r="BF41" s="967">
        <f>BE41</f>
        <v>0</v>
      </c>
      <c r="BG41" s="966">
        <f>Headcount!AO46+Headcount!AO47</f>
        <v>0</v>
      </c>
      <c r="BH41" s="966">
        <f>Headcount!AP46+Headcount!AP47</f>
        <v>0</v>
      </c>
      <c r="BI41" s="966">
        <f>Headcount!AQ46+Headcount!AQ47</f>
        <v>0</v>
      </c>
      <c r="BJ41" s="967">
        <f>BI41</f>
        <v>0</v>
      </c>
      <c r="BK41" s="966">
        <f>Headcount!AR46+Headcount!AR47</f>
        <v>0</v>
      </c>
      <c r="BL41" s="966">
        <f>Headcount!AS46+Headcount!AS47</f>
        <v>0</v>
      </c>
      <c r="BM41" s="966">
        <f>Headcount!AT46+Headcount!AT47</f>
        <v>0</v>
      </c>
      <c r="BN41" s="967">
        <f>BM41</f>
        <v>0</v>
      </c>
      <c r="BO41" s="966">
        <f>Headcount!AU46+Headcount!AU47</f>
        <v>0</v>
      </c>
      <c r="BP41" s="966">
        <f>Headcount!AV46+Headcount!AV47</f>
        <v>0</v>
      </c>
      <c r="BQ41" s="966">
        <f>Headcount!AW46+Headcount!AW47</f>
        <v>0</v>
      </c>
      <c r="BR41" s="967">
        <f>BQ41</f>
        <v>0</v>
      </c>
      <c r="BS41" s="733">
        <f t="shared" si="252"/>
        <v>0</v>
      </c>
      <c r="BT41" s="966">
        <f>Headcount!AX46+Headcount!AX47</f>
        <v>0</v>
      </c>
      <c r="BU41" s="966">
        <f>Headcount!AY46+Headcount!AY47</f>
        <v>0</v>
      </c>
      <c r="BV41" s="966">
        <f>Headcount!AZ46+Headcount!AZ47</f>
        <v>0</v>
      </c>
      <c r="BW41" s="967">
        <f>BV41</f>
        <v>0</v>
      </c>
      <c r="BX41" s="966">
        <f>Headcount!BA46+Headcount!BA47</f>
        <v>0</v>
      </c>
      <c r="BY41" s="966">
        <f>Headcount!BB46+Headcount!BB47</f>
        <v>0</v>
      </c>
      <c r="BZ41" s="966">
        <f>Headcount!BC46+Headcount!BC47</f>
        <v>0</v>
      </c>
      <c r="CA41" s="967">
        <f>BZ41</f>
        <v>0</v>
      </c>
      <c r="CB41" s="966">
        <f>Headcount!BD46+Headcount!BD47</f>
        <v>0</v>
      </c>
      <c r="CC41" s="966">
        <f>Headcount!BE46+Headcount!BE47</f>
        <v>0</v>
      </c>
      <c r="CD41" s="966">
        <f>Headcount!BF46+Headcount!BF47</f>
        <v>0</v>
      </c>
      <c r="CE41" s="967">
        <f>CD41</f>
        <v>0</v>
      </c>
      <c r="CF41" s="966">
        <f>Headcount!BG46+Headcount!BG47</f>
        <v>0</v>
      </c>
      <c r="CG41" s="966">
        <f>Headcount!BH46+Headcount!BH47</f>
        <v>0</v>
      </c>
      <c r="CH41" s="966">
        <f>Headcount!BI46+Headcount!BI47</f>
        <v>0</v>
      </c>
      <c r="CI41" s="967">
        <f>CH41</f>
        <v>0</v>
      </c>
      <c r="CJ41" s="733">
        <f t="shared" si="253"/>
        <v>0</v>
      </c>
      <c r="CK41" s="733">
        <f>Headcount!BU46+Headcount!BU47</f>
        <v>0</v>
      </c>
    </row>
    <row r="42" spans="2:90">
      <c r="B42" s="698"/>
      <c r="C42" s="970" t="s">
        <v>225</v>
      </c>
      <c r="D42" s="734">
        <f>CalcEngine!F223+CalcEngine!F224</f>
        <v>0</v>
      </c>
      <c r="E42" s="734">
        <f>CalcEngine!G223+CalcEngine!G224</f>
        <v>0</v>
      </c>
      <c r="F42" s="734">
        <f>CalcEngine!H223+CalcEngine!H224</f>
        <v>0</v>
      </c>
      <c r="G42" s="735">
        <f>F42</f>
        <v>0</v>
      </c>
      <c r="H42" s="734">
        <f>CalcEngine!I223+CalcEngine!I224</f>
        <v>0</v>
      </c>
      <c r="I42" s="734">
        <f>CalcEngine!J223+CalcEngine!J224</f>
        <v>0</v>
      </c>
      <c r="J42" s="734">
        <f>CalcEngine!K223+CalcEngine!K224</f>
        <v>0</v>
      </c>
      <c r="K42" s="735">
        <f>J42</f>
        <v>0</v>
      </c>
      <c r="L42" s="734">
        <f>CalcEngine!L223+CalcEngine!L224</f>
        <v>0</v>
      </c>
      <c r="M42" s="734">
        <f>CalcEngine!M223+CalcEngine!M224</f>
        <v>0</v>
      </c>
      <c r="N42" s="734">
        <f>CalcEngine!N223+CalcEngine!N224</f>
        <v>0</v>
      </c>
      <c r="O42" s="735">
        <f>N42</f>
        <v>0</v>
      </c>
      <c r="P42" s="734">
        <f>CalcEngine!O223+CalcEngine!O224</f>
        <v>0</v>
      </c>
      <c r="Q42" s="734">
        <f>CalcEngine!P223+CalcEngine!P224</f>
        <v>0</v>
      </c>
      <c r="R42" s="734">
        <f>CalcEngine!Q223+CalcEngine!Q224</f>
        <v>0</v>
      </c>
      <c r="S42" s="735">
        <f>R42</f>
        <v>0</v>
      </c>
      <c r="T42" s="768">
        <f t="shared" si="249"/>
        <v>0</v>
      </c>
      <c r="U42" s="736">
        <f>Headcount!N48+Headcount!N49</f>
        <v>0</v>
      </c>
      <c r="V42" s="736">
        <f>Headcount!O48+Headcount!O49</f>
        <v>0</v>
      </c>
      <c r="W42" s="736">
        <f>Headcount!P48+Headcount!P49</f>
        <v>0</v>
      </c>
      <c r="X42" s="989">
        <f>W42</f>
        <v>0</v>
      </c>
      <c r="Y42" s="736">
        <f>Headcount!Q48+Headcount!Q49</f>
        <v>0</v>
      </c>
      <c r="Z42" s="736">
        <f>Headcount!R48+Headcount!R49</f>
        <v>0</v>
      </c>
      <c r="AA42" s="736">
        <f>Headcount!S48+Headcount!S49</f>
        <v>0</v>
      </c>
      <c r="AB42" s="989">
        <f>AA42</f>
        <v>0</v>
      </c>
      <c r="AC42" s="736">
        <f>Headcount!T48+Headcount!T49</f>
        <v>0</v>
      </c>
      <c r="AD42" s="736">
        <f>Headcount!U48+Headcount!U49</f>
        <v>0</v>
      </c>
      <c r="AE42" s="736">
        <f>Headcount!V48+Headcount!V49</f>
        <v>0</v>
      </c>
      <c r="AF42" s="989">
        <f>AE42</f>
        <v>0</v>
      </c>
      <c r="AG42" s="736">
        <f>Headcount!W48+Headcount!W49</f>
        <v>0</v>
      </c>
      <c r="AH42" s="736">
        <f>Headcount!X48+Headcount!X49</f>
        <v>0</v>
      </c>
      <c r="AI42" s="736">
        <f>Headcount!Y48+Headcount!Y49</f>
        <v>0</v>
      </c>
      <c r="AJ42" s="989">
        <f>AI42</f>
        <v>0</v>
      </c>
      <c r="AK42" s="738">
        <f t="shared" si="250"/>
        <v>0</v>
      </c>
      <c r="AL42" s="736">
        <f>Headcount!Z48+Headcount!Z49</f>
        <v>0</v>
      </c>
      <c r="AM42" s="736">
        <f>Headcount!AA48+Headcount!AA49</f>
        <v>0</v>
      </c>
      <c r="AN42" s="736">
        <f>Headcount!AB48+Headcount!AB49</f>
        <v>0</v>
      </c>
      <c r="AO42" s="989">
        <f>AN42</f>
        <v>0</v>
      </c>
      <c r="AP42" s="736">
        <f>Headcount!AC48+Headcount!AC49</f>
        <v>0</v>
      </c>
      <c r="AQ42" s="736">
        <f>Headcount!AD48+Headcount!AD49</f>
        <v>0</v>
      </c>
      <c r="AR42" s="736">
        <f>Headcount!AE48+Headcount!AE49</f>
        <v>0</v>
      </c>
      <c r="AS42" s="989">
        <f>AR42</f>
        <v>0</v>
      </c>
      <c r="AT42" s="736">
        <f>Headcount!AF48+Headcount!AF49</f>
        <v>0</v>
      </c>
      <c r="AU42" s="736">
        <f>Headcount!AG48+Headcount!AG49</f>
        <v>0</v>
      </c>
      <c r="AV42" s="736">
        <f>Headcount!AH48+Headcount!AH49</f>
        <v>0</v>
      </c>
      <c r="AW42" s="989">
        <f>AV42</f>
        <v>0</v>
      </c>
      <c r="AX42" s="736">
        <f>Headcount!AI48+Headcount!AI49</f>
        <v>0</v>
      </c>
      <c r="AY42" s="736">
        <f>Headcount!AJ48+Headcount!AJ49</f>
        <v>0</v>
      </c>
      <c r="AZ42" s="736">
        <f>Headcount!AK48+Headcount!AK49</f>
        <v>0</v>
      </c>
      <c r="BA42" s="989">
        <f>AZ42</f>
        <v>0</v>
      </c>
      <c r="BB42" s="738">
        <f t="shared" si="251"/>
        <v>0</v>
      </c>
      <c r="BC42" s="736">
        <f>Headcount!AL48+Headcount!AL49</f>
        <v>0</v>
      </c>
      <c r="BD42" s="736">
        <f>Headcount!AM48+Headcount!AM49</f>
        <v>0</v>
      </c>
      <c r="BE42" s="736">
        <f>Headcount!AN48+Headcount!AN49</f>
        <v>0</v>
      </c>
      <c r="BF42" s="737">
        <f>BE42</f>
        <v>0</v>
      </c>
      <c r="BG42" s="736">
        <f>Headcount!AO48+Headcount!AO49</f>
        <v>0</v>
      </c>
      <c r="BH42" s="736">
        <f>Headcount!AP48+Headcount!AP49</f>
        <v>0</v>
      </c>
      <c r="BI42" s="736">
        <f>Headcount!AQ48+Headcount!AQ49</f>
        <v>0</v>
      </c>
      <c r="BJ42" s="737">
        <f>BI42</f>
        <v>0</v>
      </c>
      <c r="BK42" s="736">
        <f>Headcount!AR48+Headcount!AR49</f>
        <v>0</v>
      </c>
      <c r="BL42" s="736">
        <f>Headcount!AS48+Headcount!AS49</f>
        <v>0</v>
      </c>
      <c r="BM42" s="736">
        <f>Headcount!AT48+Headcount!AT49</f>
        <v>0</v>
      </c>
      <c r="BN42" s="737">
        <f>BM42</f>
        <v>0</v>
      </c>
      <c r="BO42" s="736">
        <f>Headcount!AU48+Headcount!AU49</f>
        <v>0</v>
      </c>
      <c r="BP42" s="736">
        <f>Headcount!AV48+Headcount!AV49</f>
        <v>0</v>
      </c>
      <c r="BQ42" s="736">
        <f>Headcount!AW48+Headcount!AW49</f>
        <v>0</v>
      </c>
      <c r="BR42" s="737">
        <f>BQ42</f>
        <v>0</v>
      </c>
      <c r="BS42" s="738">
        <f t="shared" si="252"/>
        <v>0</v>
      </c>
      <c r="BT42" s="736">
        <f>Headcount!AX48+Headcount!AX49</f>
        <v>0</v>
      </c>
      <c r="BU42" s="736">
        <f>Headcount!AY48+Headcount!AY49</f>
        <v>0</v>
      </c>
      <c r="BV42" s="736">
        <f>Headcount!AZ48+Headcount!AZ49</f>
        <v>0</v>
      </c>
      <c r="BW42" s="737">
        <f>BV42</f>
        <v>0</v>
      </c>
      <c r="BX42" s="736">
        <f>Headcount!BA48+Headcount!BA49</f>
        <v>0</v>
      </c>
      <c r="BY42" s="736">
        <f>Headcount!BB48+Headcount!BB49</f>
        <v>0</v>
      </c>
      <c r="BZ42" s="736">
        <f>Headcount!BC48+Headcount!BC49</f>
        <v>0</v>
      </c>
      <c r="CA42" s="737">
        <f>BZ42</f>
        <v>0</v>
      </c>
      <c r="CB42" s="736">
        <f>Headcount!BD48+Headcount!BD49</f>
        <v>0</v>
      </c>
      <c r="CC42" s="736">
        <f>Headcount!BE48+Headcount!BE49</f>
        <v>0</v>
      </c>
      <c r="CD42" s="736">
        <f>Headcount!BF48+Headcount!BF49</f>
        <v>0</v>
      </c>
      <c r="CE42" s="737">
        <f>CD42</f>
        <v>0</v>
      </c>
      <c r="CF42" s="736">
        <f>Headcount!BG48+Headcount!BG49</f>
        <v>0</v>
      </c>
      <c r="CG42" s="736">
        <f>Headcount!BH48+Headcount!BH49</f>
        <v>0</v>
      </c>
      <c r="CH42" s="736">
        <f>Headcount!BI48+Headcount!BI49</f>
        <v>0</v>
      </c>
      <c r="CI42" s="737">
        <f>CH42</f>
        <v>0</v>
      </c>
      <c r="CJ42" s="738">
        <f t="shared" si="253"/>
        <v>0</v>
      </c>
      <c r="CK42" s="738">
        <f>Headcount!BU48+Headcount!BU49</f>
        <v>0</v>
      </c>
    </row>
    <row r="43" spans="2:90">
      <c r="B43" s="739" t="s">
        <v>85</v>
      </c>
      <c r="C43" s="975"/>
      <c r="D43" s="734">
        <f>SUM(D39:D42)</f>
        <v>0</v>
      </c>
      <c r="E43" s="734">
        <f t="shared" ref="E43:H43" si="254">SUM(E39:E42)</f>
        <v>0</v>
      </c>
      <c r="F43" s="734">
        <f t="shared" si="254"/>
        <v>0</v>
      </c>
      <c r="G43" s="735">
        <f>F43</f>
        <v>0</v>
      </c>
      <c r="H43" s="734">
        <f t="shared" si="254"/>
        <v>0</v>
      </c>
      <c r="I43" s="734">
        <f t="shared" ref="I43" si="255">SUM(I39:I42)</f>
        <v>0</v>
      </c>
      <c r="J43" s="734">
        <f>SUM(J39:J42)</f>
        <v>0</v>
      </c>
      <c r="K43" s="735">
        <f>J43</f>
        <v>0</v>
      </c>
      <c r="L43" s="734">
        <f t="shared" ref="L43:N43" si="256">SUM(L39:L42)</f>
        <v>0</v>
      </c>
      <c r="M43" s="734">
        <f t="shared" si="256"/>
        <v>0</v>
      </c>
      <c r="N43" s="734">
        <f t="shared" si="256"/>
        <v>0</v>
      </c>
      <c r="O43" s="735">
        <f>N43</f>
        <v>0</v>
      </c>
      <c r="P43" s="734">
        <f t="shared" ref="P43:R43" si="257">SUM(P39:P42)</f>
        <v>0</v>
      </c>
      <c r="Q43" s="734">
        <f t="shared" si="257"/>
        <v>0</v>
      </c>
      <c r="R43" s="734">
        <f t="shared" si="257"/>
        <v>0</v>
      </c>
      <c r="S43" s="735">
        <f>R43</f>
        <v>0</v>
      </c>
      <c r="T43" s="768">
        <f>SUM(T39:T42)</f>
        <v>0</v>
      </c>
      <c r="U43" s="736">
        <f>SUM(U39:U42)</f>
        <v>0</v>
      </c>
      <c r="V43" s="736">
        <f t="shared" ref="V43:Y43" si="258">SUM(V39:V42)</f>
        <v>0</v>
      </c>
      <c r="W43" s="736">
        <f t="shared" si="258"/>
        <v>0</v>
      </c>
      <c r="X43" s="989">
        <f>W43</f>
        <v>0</v>
      </c>
      <c r="Y43" s="736">
        <f t="shared" si="258"/>
        <v>0</v>
      </c>
      <c r="Z43" s="736">
        <f t="shared" ref="Z43" si="259">SUM(Z39:Z42)</f>
        <v>0</v>
      </c>
      <c r="AA43" s="736">
        <f t="shared" ref="AA43:AC43" si="260">SUM(AA39:AA42)</f>
        <v>0</v>
      </c>
      <c r="AB43" s="989">
        <f>AA43</f>
        <v>0</v>
      </c>
      <c r="AC43" s="736">
        <f t="shared" si="260"/>
        <v>0</v>
      </c>
      <c r="AD43" s="736">
        <f t="shared" ref="AD43" si="261">SUM(AD39:AD42)</f>
        <v>0</v>
      </c>
      <c r="AE43" s="736">
        <f t="shared" ref="AE43:AG43" si="262">SUM(AE39:AE42)</f>
        <v>0</v>
      </c>
      <c r="AF43" s="989">
        <f>AE43</f>
        <v>0</v>
      </c>
      <c r="AG43" s="736">
        <f t="shared" si="262"/>
        <v>0</v>
      </c>
      <c r="AH43" s="736">
        <f t="shared" ref="AH43" si="263">SUM(AH39:AH42)</f>
        <v>0</v>
      </c>
      <c r="AI43" s="736">
        <f t="shared" ref="AI43" si="264">SUM(AI39:AI42)</f>
        <v>0</v>
      </c>
      <c r="AJ43" s="989">
        <f>AI43</f>
        <v>0</v>
      </c>
      <c r="AK43" s="738">
        <f>SUM(AK39:AK42)</f>
        <v>0</v>
      </c>
      <c r="AL43" s="736">
        <f t="shared" ref="AL43" si="265">SUM(AL39:AL42)</f>
        <v>0</v>
      </c>
      <c r="AM43" s="736">
        <f t="shared" ref="AM43" si="266">SUM(AM39:AM42)</f>
        <v>0</v>
      </c>
      <c r="AN43" s="736">
        <f t="shared" ref="AN43:AP43" si="267">SUM(AN39:AN42)</f>
        <v>0</v>
      </c>
      <c r="AO43" s="989">
        <f>AN43</f>
        <v>0</v>
      </c>
      <c r="AP43" s="736">
        <f t="shared" si="267"/>
        <v>0</v>
      </c>
      <c r="AQ43" s="736">
        <f t="shared" ref="AQ43" si="268">SUM(AQ39:AQ42)</f>
        <v>0</v>
      </c>
      <c r="AR43" s="736">
        <f t="shared" ref="AR43:AT43" si="269">SUM(AR39:AR42)</f>
        <v>0</v>
      </c>
      <c r="AS43" s="989">
        <f>AR43</f>
        <v>0</v>
      </c>
      <c r="AT43" s="736">
        <f t="shared" si="269"/>
        <v>0</v>
      </c>
      <c r="AU43" s="736">
        <f t="shared" ref="AU43" si="270">SUM(AU39:AU42)</f>
        <v>0</v>
      </c>
      <c r="AV43" s="736">
        <f t="shared" ref="AV43:AX43" si="271">SUM(AV39:AV42)</f>
        <v>0</v>
      </c>
      <c r="AW43" s="989">
        <f>AV43</f>
        <v>0</v>
      </c>
      <c r="AX43" s="736">
        <f t="shared" si="271"/>
        <v>0</v>
      </c>
      <c r="AY43" s="736">
        <f t="shared" ref="AY43" si="272">SUM(AY39:AY42)</f>
        <v>0</v>
      </c>
      <c r="AZ43" s="736">
        <f t="shared" ref="AZ43" si="273">SUM(AZ39:AZ42)</f>
        <v>0</v>
      </c>
      <c r="BA43" s="989">
        <f>AZ43</f>
        <v>0</v>
      </c>
      <c r="BB43" s="738">
        <f>SUM(BB39:BB42)</f>
        <v>0</v>
      </c>
      <c r="BC43" s="736">
        <f t="shared" ref="BC43:BE43" si="274">SUM(BC39:BC42)</f>
        <v>0</v>
      </c>
      <c r="BD43" s="736">
        <f t="shared" si="274"/>
        <v>0</v>
      </c>
      <c r="BE43" s="736">
        <f t="shared" si="274"/>
        <v>0</v>
      </c>
      <c r="BF43" s="737">
        <f>BE43</f>
        <v>0</v>
      </c>
      <c r="BG43" s="736">
        <f t="shared" ref="BG43" si="275">SUM(BG39:BG42)</f>
        <v>0</v>
      </c>
      <c r="BH43" s="736">
        <f t="shared" ref="BH43:BI43" si="276">SUM(BH39:BH42)</f>
        <v>0</v>
      </c>
      <c r="BI43" s="736">
        <f t="shared" si="276"/>
        <v>0</v>
      </c>
      <c r="BJ43" s="737">
        <f>BI43</f>
        <v>0</v>
      </c>
      <c r="BK43" s="736">
        <f t="shared" ref="BK43" si="277">SUM(BK39:BK42)</f>
        <v>0</v>
      </c>
      <c r="BL43" s="736">
        <f t="shared" ref="BL43:BM43" si="278">SUM(BL39:BL42)</f>
        <v>0</v>
      </c>
      <c r="BM43" s="736">
        <f t="shared" si="278"/>
        <v>0</v>
      </c>
      <c r="BN43" s="737">
        <f>BM43</f>
        <v>0</v>
      </c>
      <c r="BO43" s="736">
        <f t="shared" ref="BO43" si="279">SUM(BO39:BO42)</f>
        <v>0</v>
      </c>
      <c r="BP43" s="736">
        <f t="shared" ref="BP43:BQ43" si="280">SUM(BP39:BP42)</f>
        <v>0</v>
      </c>
      <c r="BQ43" s="736">
        <f t="shared" si="280"/>
        <v>0</v>
      </c>
      <c r="BR43" s="737">
        <f>BQ43</f>
        <v>0</v>
      </c>
      <c r="BS43" s="738">
        <f>SUM(BS39:BS42)</f>
        <v>0</v>
      </c>
      <c r="BT43" s="736">
        <f t="shared" ref="BT43" si="281">SUM(BT39:BT42)</f>
        <v>0</v>
      </c>
      <c r="BU43" s="736">
        <f t="shared" ref="BU43:BV43" si="282">SUM(BU39:BU42)</f>
        <v>0</v>
      </c>
      <c r="BV43" s="736">
        <f t="shared" si="282"/>
        <v>0</v>
      </c>
      <c r="BW43" s="737">
        <f>BV43</f>
        <v>0</v>
      </c>
      <c r="BX43" s="736">
        <f t="shared" ref="BX43" si="283">SUM(BX39:BX42)</f>
        <v>0</v>
      </c>
      <c r="BY43" s="736">
        <f t="shared" ref="BY43:BZ43" si="284">SUM(BY39:BY42)</f>
        <v>0</v>
      </c>
      <c r="BZ43" s="736">
        <f t="shared" si="284"/>
        <v>0</v>
      </c>
      <c r="CA43" s="737">
        <f>BZ43</f>
        <v>0</v>
      </c>
      <c r="CB43" s="736">
        <f t="shared" ref="CB43:CD43" si="285">SUM(CB39:CB42)</f>
        <v>0</v>
      </c>
      <c r="CC43" s="736">
        <f t="shared" si="285"/>
        <v>0</v>
      </c>
      <c r="CD43" s="736">
        <f t="shared" si="285"/>
        <v>0</v>
      </c>
      <c r="CE43" s="737">
        <f>CD43</f>
        <v>0</v>
      </c>
      <c r="CF43" s="736">
        <f t="shared" ref="CF43:CH43" si="286">SUM(CF39:CF42)</f>
        <v>0</v>
      </c>
      <c r="CG43" s="736">
        <f t="shared" si="286"/>
        <v>0</v>
      </c>
      <c r="CH43" s="736">
        <f t="shared" si="286"/>
        <v>0</v>
      </c>
      <c r="CI43" s="737">
        <f>CH43</f>
        <v>0</v>
      </c>
      <c r="CJ43" s="738">
        <f>SUM(CJ39:CJ42)</f>
        <v>0</v>
      </c>
      <c r="CK43" s="738">
        <f t="shared" ref="CK43" si="287">SUM(CK39:CK42)</f>
        <v>0</v>
      </c>
      <c r="CL43" s="750" t="str">
        <f>IF(ROUND(CK43+CJ43+BS43+BB43+AK43+T43,0)=ROUND(CalcEngine!BZ225+CalcEngine!CA225+CalcEngine!CB225+CalcEngine!CC225+CalcEngine!CD225+CalcEngine!CE225,0),"","Error")</f>
        <v/>
      </c>
    </row>
    <row r="44" spans="2:90">
      <c r="B44" s="699"/>
      <c r="C44" s="699"/>
    </row>
    <row r="45" spans="2:90">
      <c r="B45" s="740"/>
      <c r="C45" s="699"/>
    </row>
    <row r="46" spans="2:90">
      <c r="B46" s="740"/>
      <c r="C46" s="699"/>
    </row>
    <row r="47" spans="2:90">
      <c r="B47" s="740"/>
      <c r="C47" s="699"/>
    </row>
    <row r="48" spans="2:90">
      <c r="B48" s="740"/>
      <c r="C48" s="699"/>
    </row>
    <row r="49" spans="3:90"/>
    <row r="50" spans="3:90" ht="7.95" customHeight="1"/>
    <row r="51" spans="3:90" ht="13.5" hidden="1" customHeight="1"/>
    <row r="52" spans="3:90" ht="13.5" hidden="1" customHeight="1">
      <c r="BC52" s="741"/>
      <c r="BD52" s="741"/>
      <c r="BE52" s="741"/>
      <c r="BG52" s="741"/>
      <c r="BH52" s="741"/>
      <c r="BI52" s="741"/>
      <c r="BK52" s="741"/>
      <c r="BL52" s="741"/>
      <c r="BM52" s="741"/>
      <c r="BO52" s="741"/>
      <c r="BP52" s="741"/>
      <c r="BQ52" s="741"/>
      <c r="BT52" s="741"/>
      <c r="BU52" s="741"/>
      <c r="BV52" s="741"/>
      <c r="BX52" s="741"/>
      <c r="BY52" s="741"/>
      <c r="BZ52" s="741"/>
      <c r="CB52" s="741"/>
      <c r="CC52" s="741"/>
      <c r="CD52" s="741"/>
      <c r="CF52" s="741"/>
      <c r="CG52" s="741"/>
      <c r="CH52" s="741"/>
    </row>
    <row r="53" spans="3:90" s="742" customFormat="1" ht="13.5" hidden="1" customHeight="1">
      <c r="C53" s="742" t="s">
        <v>497</v>
      </c>
      <c r="D53" s="743">
        <f>D28-'Financial Summary by Dept'!A54</f>
        <v>0</v>
      </c>
      <c r="E53" s="743">
        <f>E28-'Financial Summary by Dept'!B54</f>
        <v>0</v>
      </c>
      <c r="F53" s="743" t="e">
        <f>F28-'Financial Summary by Dept'!C54</f>
        <v>#VALUE!</v>
      </c>
      <c r="H53" s="743" t="e">
        <f>H28-'Financial Summary by Dept'!D54</f>
        <v>#VALUE!</v>
      </c>
      <c r="I53" s="743">
        <f>I28-'Financial Summary by Dept'!E54</f>
        <v>0</v>
      </c>
      <c r="J53" s="743">
        <f>J28-'Financial Summary by Dept'!F54</f>
        <v>0</v>
      </c>
      <c r="L53" s="743">
        <f>L28-'Financial Summary by Dept'!G54</f>
        <v>0</v>
      </c>
      <c r="M53" s="743">
        <f>M28-'Financial Summary by Dept'!H54</f>
        <v>0</v>
      </c>
      <c r="N53" s="743">
        <f>N28-'Financial Summary by Dept'!I54</f>
        <v>0</v>
      </c>
      <c r="P53" s="743">
        <f>P28-'Financial Summary by Dept'!J54</f>
        <v>0</v>
      </c>
      <c r="Q53" s="743">
        <f>Q28-'Financial Summary by Dept'!K54</f>
        <v>0</v>
      </c>
      <c r="R53" s="743">
        <f>R28-'Financial Summary by Dept'!L54</f>
        <v>0</v>
      </c>
      <c r="T53" s="743">
        <f>T28-'Financial Summary by Dept'!M54</f>
        <v>0</v>
      </c>
      <c r="U53" s="743">
        <f>U28-'Financial Summary by Dept'!R54</f>
        <v>0</v>
      </c>
      <c r="V53" s="743">
        <f>V28-'Financial Summary by Dept'!S54</f>
        <v>0</v>
      </c>
      <c r="W53" s="743">
        <f>W28-'Financial Summary by Dept'!T54</f>
        <v>0</v>
      </c>
      <c r="Y53" s="743">
        <f>Y28-'Financial Summary by Dept'!U54</f>
        <v>0</v>
      </c>
      <c r="Z53" s="743">
        <f>Z28-'Financial Summary by Dept'!V54</f>
        <v>0</v>
      </c>
      <c r="AA53" s="743">
        <f>AA28-'Financial Summary by Dept'!W54</f>
        <v>0</v>
      </c>
      <c r="AC53" s="743">
        <f>AC28-'Financial Summary by Dept'!X54</f>
        <v>0</v>
      </c>
      <c r="AD53" s="743">
        <f>AD28-'Financial Summary by Dept'!Y54</f>
        <v>0</v>
      </c>
      <c r="AE53" s="743">
        <f>AE28-'Financial Summary by Dept'!Z54</f>
        <v>0</v>
      </c>
      <c r="AG53" s="743">
        <f>AG28-'Financial Summary by Dept'!AA54</f>
        <v>0</v>
      </c>
      <c r="AH53" s="743">
        <f>AH28-'Financial Summary by Dept'!AB54</f>
        <v>0</v>
      </c>
      <c r="AI53" s="743">
        <f>AI28-'Financial Summary by Dept'!AC54</f>
        <v>0</v>
      </c>
      <c r="AK53" s="743">
        <f>AK28-'Financial Summary by Dept'!AD54</f>
        <v>0</v>
      </c>
      <c r="AL53" s="743">
        <f>AL28-'Financial Summary by Dept'!AE54</f>
        <v>0</v>
      </c>
      <c r="AM53" s="743">
        <f>AM28-'Financial Summary by Dept'!AF54</f>
        <v>0</v>
      </c>
      <c r="AN53" s="743">
        <f>AN28-'Financial Summary by Dept'!AG54</f>
        <v>0</v>
      </c>
      <c r="AP53" s="743">
        <f>AP28-'Financial Summary by Dept'!AH54</f>
        <v>0</v>
      </c>
      <c r="AQ53" s="743">
        <f>AQ28-'Financial Summary by Dept'!AI54</f>
        <v>0</v>
      </c>
      <c r="AR53" s="743">
        <f>AR28-'Financial Summary by Dept'!AJ54</f>
        <v>0</v>
      </c>
      <c r="AT53" s="743">
        <f>AT28-'Financial Summary by Dept'!AK54</f>
        <v>0</v>
      </c>
      <c r="AU53" s="743">
        <f>AU28-'Financial Summary by Dept'!AL54</f>
        <v>0</v>
      </c>
      <c r="AV53" s="743">
        <f>AV28-'Financial Summary by Dept'!AM54</f>
        <v>0</v>
      </c>
      <c r="AX53" s="743">
        <f>AX28-'Financial Summary by Dept'!AN54</f>
        <v>0</v>
      </c>
      <c r="AY53" s="743">
        <f>AY28-'Financial Summary by Dept'!AO54</f>
        <v>0</v>
      </c>
      <c r="AZ53" s="743">
        <f>AZ28-'Financial Summary by Dept'!AP54</f>
        <v>0</v>
      </c>
      <c r="BB53" s="743">
        <f>BB28-'Financial Summary by Dept'!AQ54</f>
        <v>0</v>
      </c>
      <c r="BC53" s="743">
        <f>BC28-'Financial Summary by Dept'!AR54</f>
        <v>0</v>
      </c>
      <c r="BD53" s="743">
        <f>BD28-'Financial Summary by Dept'!AS54</f>
        <v>0</v>
      </c>
      <c r="BE53" s="743">
        <f>BE28-'Financial Summary by Dept'!AT54</f>
        <v>0</v>
      </c>
      <c r="BG53" s="743">
        <f>BG28-'Financial Summary by Dept'!AU54</f>
        <v>0</v>
      </c>
      <c r="BH53" s="743">
        <f>BH28-'Financial Summary by Dept'!AV54</f>
        <v>0</v>
      </c>
      <c r="BI53" s="743">
        <f>BI28-'Financial Summary by Dept'!AW54</f>
        <v>0</v>
      </c>
      <c r="BK53" s="743">
        <f>BK28-'Financial Summary by Dept'!AX54</f>
        <v>0</v>
      </c>
      <c r="BL53" s="743">
        <f>BL28-'Financial Summary by Dept'!AY54</f>
        <v>0</v>
      </c>
      <c r="BM53" s="743">
        <f>BM28-'Financial Summary by Dept'!AZ54</f>
        <v>0</v>
      </c>
      <c r="BO53" s="743">
        <f>BO28-'Financial Summary by Dept'!BA54</f>
        <v>0</v>
      </c>
      <c r="BP53" s="743">
        <f>BP28-'Financial Summary by Dept'!BB54</f>
        <v>0</v>
      </c>
      <c r="BQ53" s="743">
        <f>BQ28-'Financial Summary by Dept'!BC54</f>
        <v>0</v>
      </c>
      <c r="BS53" s="743">
        <f>BS28-'Financial Summary by Dept'!BD54</f>
        <v>0</v>
      </c>
      <c r="BT53" s="743">
        <f>BT28-'Financial Summary by Dept'!BE54</f>
        <v>0</v>
      </c>
      <c r="BU53" s="743">
        <f>BU28-'Financial Summary by Dept'!BF54</f>
        <v>0</v>
      </c>
      <c r="BV53" s="743">
        <f>BV28-'Financial Summary by Dept'!BG54</f>
        <v>0</v>
      </c>
      <c r="BX53" s="743">
        <f>BX28-'Financial Summary by Dept'!BH54</f>
        <v>0</v>
      </c>
      <c r="BY53" s="743">
        <f>BY28-'Financial Summary by Dept'!BI54</f>
        <v>0</v>
      </c>
      <c r="BZ53" s="743">
        <f>BZ28-'Financial Summary by Dept'!BJ54</f>
        <v>0</v>
      </c>
      <c r="CB53" s="743">
        <f>CB28-'Financial Summary by Dept'!BK54</f>
        <v>0</v>
      </c>
      <c r="CC53" s="743">
        <f>CC28-'Financial Summary by Dept'!BL54</f>
        <v>0</v>
      </c>
      <c r="CD53" s="743">
        <f>CD28-'Financial Summary by Dept'!BM54</f>
        <v>0</v>
      </c>
      <c r="CF53" s="743">
        <f>CF28-'Financial Summary by Dept'!BN54</f>
        <v>0</v>
      </c>
      <c r="CG53" s="743">
        <f>CG28-'Financial Summary by Dept'!BO54</f>
        <v>0</v>
      </c>
      <c r="CH53" s="743">
        <f>CH28-'Financial Summary by Dept'!BP54</f>
        <v>0</v>
      </c>
      <c r="CJ53" s="743">
        <f>CJ28-'Financial Summary by Dept'!BQ54</f>
        <v>0</v>
      </c>
      <c r="CK53" s="743">
        <f>CK28-'Financial Summary by Dept'!CD54</f>
        <v>0</v>
      </c>
      <c r="CL53" s="750"/>
    </row>
    <row r="54" spans="3:90" s="742" customFormat="1" ht="13.5" hidden="1" customHeight="1">
      <c r="C54" s="742" t="s">
        <v>498</v>
      </c>
      <c r="D54" s="743">
        <f>D36-'Financial Summary by Dept'!A95</f>
        <v>0</v>
      </c>
      <c r="E54" s="743">
        <f>E36-'Financial Summary by Dept'!B95</f>
        <v>0</v>
      </c>
      <c r="F54" s="743" t="e">
        <f>F36-'Financial Summary by Dept'!C95</f>
        <v>#VALUE!</v>
      </c>
      <c r="H54" s="743">
        <f>H36-'Financial Summary by Dept'!D95</f>
        <v>0</v>
      </c>
      <c r="I54" s="743">
        <f>I36-'Financial Summary by Dept'!E95</f>
        <v>0</v>
      </c>
      <c r="J54" s="743">
        <f>J36-'Financial Summary by Dept'!F95</f>
        <v>0</v>
      </c>
      <c r="L54" s="743">
        <f>L36-'Financial Summary by Dept'!G95</f>
        <v>0</v>
      </c>
      <c r="M54" s="743">
        <f>M36-'Financial Summary by Dept'!H95</f>
        <v>0</v>
      </c>
      <c r="N54" s="743">
        <f>N36-'Financial Summary by Dept'!I95</f>
        <v>0</v>
      </c>
      <c r="P54" s="743">
        <f>P36-'Financial Summary by Dept'!J95</f>
        <v>0</v>
      </c>
      <c r="Q54" s="743">
        <f>Q36-'Financial Summary by Dept'!K95</f>
        <v>0</v>
      </c>
      <c r="R54" s="743">
        <f>R36-'Financial Summary by Dept'!L95</f>
        <v>0</v>
      </c>
      <c r="T54" s="743">
        <f>T36-'Financial Summary by Dept'!M95</f>
        <v>0</v>
      </c>
      <c r="U54" s="743">
        <f>U36-'Financial Summary by Dept'!R95</f>
        <v>0</v>
      </c>
      <c r="V54" s="743">
        <f>V36-'Financial Summary by Dept'!S95</f>
        <v>0</v>
      </c>
      <c r="W54" s="743">
        <f>W36-'Financial Summary by Dept'!T95</f>
        <v>0</v>
      </c>
      <c r="Y54" s="743">
        <f>Y36-'Financial Summary by Dept'!U95</f>
        <v>0</v>
      </c>
      <c r="Z54" s="743">
        <f>Z36-'Financial Summary by Dept'!V95</f>
        <v>0</v>
      </c>
      <c r="AA54" s="743">
        <f>AA36-'Financial Summary by Dept'!W95</f>
        <v>0</v>
      </c>
      <c r="AC54" s="743">
        <f>AC36-'Financial Summary by Dept'!X95</f>
        <v>0</v>
      </c>
      <c r="AD54" s="743">
        <f>AD36-'Financial Summary by Dept'!Y95</f>
        <v>0</v>
      </c>
      <c r="AE54" s="743">
        <f>AE36-'Financial Summary by Dept'!Z95</f>
        <v>0</v>
      </c>
      <c r="AG54" s="743">
        <f>AG36-'Financial Summary by Dept'!AA95</f>
        <v>0</v>
      </c>
      <c r="AH54" s="743">
        <f>AH36-'Financial Summary by Dept'!AB95</f>
        <v>0</v>
      </c>
      <c r="AI54" s="743">
        <f>AI36-'Financial Summary by Dept'!AC95</f>
        <v>0</v>
      </c>
      <c r="AK54" s="743">
        <f>AK36-'Financial Summary by Dept'!AD95</f>
        <v>0</v>
      </c>
      <c r="AL54" s="743">
        <f>AL36-'Financial Summary by Dept'!AE95</f>
        <v>0</v>
      </c>
      <c r="AM54" s="743">
        <f>AM36-'Financial Summary by Dept'!AF95</f>
        <v>0</v>
      </c>
      <c r="AN54" s="743">
        <f>AN36-'Financial Summary by Dept'!AG95</f>
        <v>0</v>
      </c>
      <c r="AP54" s="743">
        <f>AP36-'Financial Summary by Dept'!AH95</f>
        <v>0</v>
      </c>
      <c r="AQ54" s="743">
        <f>AQ36-'Financial Summary by Dept'!AI95</f>
        <v>0</v>
      </c>
      <c r="AR54" s="743">
        <f>AR36-'Financial Summary by Dept'!AJ95</f>
        <v>0</v>
      </c>
      <c r="AT54" s="743">
        <f>AT36-'Financial Summary by Dept'!AK95</f>
        <v>0</v>
      </c>
      <c r="AU54" s="743">
        <f>AU36-'Financial Summary by Dept'!AL95</f>
        <v>0</v>
      </c>
      <c r="AV54" s="743">
        <f>AV36-'Financial Summary by Dept'!AM95</f>
        <v>0</v>
      </c>
      <c r="AX54" s="743">
        <f>AX36-'Financial Summary by Dept'!AN95</f>
        <v>0</v>
      </c>
      <c r="AY54" s="743">
        <f>AY36-'Financial Summary by Dept'!AO95</f>
        <v>0</v>
      </c>
      <c r="AZ54" s="743">
        <f>AZ36-'Financial Summary by Dept'!AP95</f>
        <v>0</v>
      </c>
      <c r="BB54" s="743">
        <f>BB36-'Financial Summary by Dept'!AQ95</f>
        <v>0</v>
      </c>
      <c r="BC54" s="743">
        <f>BC36-'Financial Summary by Dept'!AR95</f>
        <v>0</v>
      </c>
      <c r="BD54" s="743">
        <f>BD36-'Financial Summary by Dept'!AS95</f>
        <v>0</v>
      </c>
      <c r="BE54" s="743">
        <f>BE36-'Financial Summary by Dept'!AT95</f>
        <v>0</v>
      </c>
      <c r="BG54" s="743">
        <f>BG36-'Financial Summary by Dept'!AU95</f>
        <v>0</v>
      </c>
      <c r="BH54" s="743">
        <f>BH36-'Financial Summary by Dept'!AV95</f>
        <v>0</v>
      </c>
      <c r="BI54" s="743">
        <f>BI36-'Financial Summary by Dept'!AW95</f>
        <v>0</v>
      </c>
      <c r="BK54" s="743">
        <f>BK36-'Financial Summary by Dept'!AX95</f>
        <v>0</v>
      </c>
      <c r="BL54" s="743">
        <f>BL36-'Financial Summary by Dept'!AY95</f>
        <v>0</v>
      </c>
      <c r="BM54" s="743">
        <f>BM36-'Financial Summary by Dept'!AZ95</f>
        <v>0</v>
      </c>
      <c r="BO54" s="743">
        <f>BO36-'Financial Summary by Dept'!BA95</f>
        <v>0</v>
      </c>
      <c r="BP54" s="743">
        <f>BP36-'Financial Summary by Dept'!BB95</f>
        <v>0</v>
      </c>
      <c r="BQ54" s="743">
        <f>BQ36-'Financial Summary by Dept'!BC95</f>
        <v>0</v>
      </c>
      <c r="BS54" s="743">
        <f>BS36-'Financial Summary by Dept'!BD95</f>
        <v>0</v>
      </c>
      <c r="BT54" s="743">
        <f>BT36-'Financial Summary by Dept'!BE95</f>
        <v>0</v>
      </c>
      <c r="BU54" s="743">
        <f>BU36-'Financial Summary by Dept'!BF95</f>
        <v>0</v>
      </c>
      <c r="BV54" s="743">
        <f>BV36-'Financial Summary by Dept'!BG95</f>
        <v>0</v>
      </c>
      <c r="BX54" s="743">
        <f>BX36-'Financial Summary by Dept'!BH95</f>
        <v>0</v>
      </c>
      <c r="BY54" s="743">
        <f>BY36-'Financial Summary by Dept'!BI95</f>
        <v>0</v>
      </c>
      <c r="BZ54" s="743">
        <f>BZ36-'Financial Summary by Dept'!BJ95</f>
        <v>0</v>
      </c>
      <c r="CB54" s="743">
        <f>CB36-'Financial Summary by Dept'!BK95</f>
        <v>0</v>
      </c>
      <c r="CC54" s="743">
        <f>CC36-'Financial Summary by Dept'!BL95</f>
        <v>0</v>
      </c>
      <c r="CD54" s="743">
        <f>CD36-'Financial Summary by Dept'!BM95</f>
        <v>0</v>
      </c>
      <c r="CF54" s="743">
        <f>CF36-'Financial Summary by Dept'!BN95</f>
        <v>0</v>
      </c>
      <c r="CG54" s="743">
        <f>CG36-'Financial Summary by Dept'!BO95</f>
        <v>0</v>
      </c>
      <c r="CH54" s="743">
        <f>CH36-'Financial Summary by Dept'!BP95</f>
        <v>0</v>
      </c>
      <c r="CJ54" s="743">
        <f>CJ36-'Financial Summary by Dept'!BQ95</f>
        <v>0</v>
      </c>
      <c r="CK54" s="743">
        <f>CK36-'Financial Summary by Dept'!CD95</f>
        <v>0</v>
      </c>
      <c r="CL54" s="750"/>
    </row>
    <row r="55" spans="3:90" s="742" customFormat="1" ht="13.5" hidden="1" customHeight="1">
      <c r="C55" s="742" t="s">
        <v>499</v>
      </c>
      <c r="D55" s="743" t="e">
        <f>D43-Headcount!#REF!</f>
        <v>#REF!</v>
      </c>
      <c r="E55" s="743" t="e">
        <f>E43-Headcount!#REF!</f>
        <v>#REF!</v>
      </c>
      <c r="F55" s="743" t="e">
        <f>F43-Headcount!#REF!</f>
        <v>#REF!</v>
      </c>
      <c r="H55" s="743" t="e">
        <f>H43-Headcount!#REF!</f>
        <v>#REF!</v>
      </c>
      <c r="I55" s="743" t="e">
        <f>I43-Headcount!#REF!</f>
        <v>#REF!</v>
      </c>
      <c r="J55" s="743">
        <f>J43-Headcount!A50</f>
        <v>0</v>
      </c>
      <c r="L55" s="743">
        <f>L43-Headcount!B50</f>
        <v>0</v>
      </c>
      <c r="M55" s="743">
        <f>M43-Headcount!C50</f>
        <v>0</v>
      </c>
      <c r="N55" s="743">
        <f>N43-Headcount!D50</f>
        <v>0</v>
      </c>
      <c r="P55" s="743">
        <f>P43-Headcount!E50</f>
        <v>0</v>
      </c>
      <c r="Q55" s="743" t="e">
        <f>Q43-Headcount!F50</f>
        <v>#VALUE!</v>
      </c>
      <c r="R55" s="743">
        <f>R43-Headcount!G50</f>
        <v>0</v>
      </c>
      <c r="T55" s="743">
        <f>T43-Headcount!G50</f>
        <v>0</v>
      </c>
      <c r="U55" s="743">
        <f>U43-Headcount!N50</f>
        <v>0</v>
      </c>
      <c r="V55" s="743">
        <f>V43-Headcount!O50</f>
        <v>0</v>
      </c>
      <c r="W55" s="743">
        <f>W43-Headcount!P50</f>
        <v>0</v>
      </c>
      <c r="Y55" s="743">
        <f>Y43-Headcount!Q50</f>
        <v>0</v>
      </c>
      <c r="Z55" s="743">
        <f>Z43-Headcount!R50</f>
        <v>0</v>
      </c>
      <c r="AA55" s="743">
        <f>AA43-Headcount!S50</f>
        <v>0</v>
      </c>
      <c r="AC55" s="743">
        <f>AC43-Headcount!T50</f>
        <v>0</v>
      </c>
      <c r="AD55" s="743">
        <f>AD43-Headcount!U50</f>
        <v>0</v>
      </c>
      <c r="AE55" s="743">
        <f>AE43-Headcount!V50</f>
        <v>0</v>
      </c>
      <c r="AG55" s="743">
        <f>AG43-Headcount!W50</f>
        <v>0</v>
      </c>
      <c r="AH55" s="743">
        <f>AH43-Headcount!X50</f>
        <v>0</v>
      </c>
      <c r="AI55" s="743">
        <f>AI43-Headcount!Y50</f>
        <v>0</v>
      </c>
      <c r="AK55" s="743">
        <f>AK43-Headcount!Y50</f>
        <v>0</v>
      </c>
      <c r="AL55" s="743">
        <f>AL43-Headcount!Z50</f>
        <v>0</v>
      </c>
      <c r="AM55" s="743">
        <f>AM43-Headcount!AA50</f>
        <v>0</v>
      </c>
      <c r="AN55" s="743">
        <f>AN43-Headcount!AB50</f>
        <v>0</v>
      </c>
      <c r="AP55" s="743">
        <f>AP43-Headcount!AC50</f>
        <v>0</v>
      </c>
      <c r="AQ55" s="743">
        <f>AQ43-Headcount!AD50</f>
        <v>0</v>
      </c>
      <c r="AR55" s="743">
        <f>AR43-Headcount!AE50</f>
        <v>0</v>
      </c>
      <c r="AT55" s="743">
        <f>AT43-Headcount!AF50</f>
        <v>0</v>
      </c>
      <c r="AU55" s="743">
        <f>AU43-Headcount!AG50</f>
        <v>0</v>
      </c>
      <c r="AV55" s="743">
        <f>AV43-Headcount!AH50</f>
        <v>0</v>
      </c>
      <c r="AX55" s="743">
        <f>AX43-Headcount!AI50</f>
        <v>0</v>
      </c>
      <c r="AY55" s="743">
        <f>AY43-Headcount!AJ50</f>
        <v>0</v>
      </c>
      <c r="AZ55" s="743">
        <f>AZ43-Headcount!AK50</f>
        <v>0</v>
      </c>
      <c r="BB55" s="743">
        <f>BB43-Headcount!AK50</f>
        <v>0</v>
      </c>
      <c r="BC55" s="743">
        <f>BC43-Headcount!AL50</f>
        <v>0</v>
      </c>
      <c r="BD55" s="743">
        <f>BD43-Headcount!AM50</f>
        <v>0</v>
      </c>
      <c r="BE55" s="743">
        <f>BE43-Headcount!AN50</f>
        <v>0</v>
      </c>
      <c r="BF55" s="743"/>
      <c r="BG55" s="743">
        <f>BG43-Headcount!AO50</f>
        <v>0</v>
      </c>
      <c r="BH55" s="743">
        <f>BH43-Headcount!AP50</f>
        <v>0</v>
      </c>
      <c r="BI55" s="743">
        <f>BI43-Headcount!AQ50</f>
        <v>0</v>
      </c>
      <c r="BJ55" s="743"/>
      <c r="BK55" s="743">
        <f>BK43-Headcount!AR50</f>
        <v>0</v>
      </c>
      <c r="BL55" s="743">
        <f>BL43-Headcount!AS50</f>
        <v>0</v>
      </c>
      <c r="BM55" s="743">
        <f>BM43-Headcount!AT50</f>
        <v>0</v>
      </c>
      <c r="BN55" s="743"/>
      <c r="BO55" s="743">
        <f>BO43-Headcount!AU50</f>
        <v>0</v>
      </c>
      <c r="BP55" s="743">
        <f>BP43-Headcount!AV50</f>
        <v>0</v>
      </c>
      <c r="BQ55" s="743">
        <f>BQ43-Headcount!AW50</f>
        <v>0</v>
      </c>
      <c r="BR55" s="743"/>
      <c r="BS55" s="743">
        <f>BS43-Headcount!AW50</f>
        <v>0</v>
      </c>
      <c r="BT55" s="743">
        <f>BT43-Headcount!AX50</f>
        <v>0</v>
      </c>
      <c r="BU55" s="743">
        <f>BU43-Headcount!AY50</f>
        <v>0</v>
      </c>
      <c r="BV55" s="743">
        <f>BV43-Headcount!AZ50</f>
        <v>0</v>
      </c>
      <c r="BW55" s="743"/>
      <c r="BX55" s="743">
        <f>BX43-Headcount!BA50</f>
        <v>0</v>
      </c>
      <c r="BY55" s="743">
        <f>BY43-Headcount!BB50</f>
        <v>0</v>
      </c>
      <c r="BZ55" s="743">
        <f>BZ43-Headcount!BC50</f>
        <v>0</v>
      </c>
      <c r="CA55" s="743"/>
      <c r="CB55" s="743">
        <f>CB43-Headcount!BD50</f>
        <v>0</v>
      </c>
      <c r="CC55" s="743">
        <f>CC43-Headcount!BE50</f>
        <v>0</v>
      </c>
      <c r="CD55" s="743">
        <f>CD43-Headcount!BF50</f>
        <v>0</v>
      </c>
      <c r="CE55" s="743"/>
      <c r="CF55" s="743">
        <f>CF43-Headcount!BG50</f>
        <v>0</v>
      </c>
      <c r="CG55" s="743">
        <f>CG43-Headcount!BH50</f>
        <v>0</v>
      </c>
      <c r="CH55" s="743">
        <f>CH43-Headcount!BI50</f>
        <v>0</v>
      </c>
      <c r="CI55" s="743"/>
      <c r="CJ55" s="743">
        <f>CJ43-Headcount!BI50</f>
        <v>0</v>
      </c>
      <c r="CK55" s="743">
        <f>CK43-Headcount!BU50</f>
        <v>0</v>
      </c>
      <c r="CL55" s="750"/>
    </row>
    <row r="56" spans="3:90" s="742" customFormat="1" ht="13.5" hidden="1" customHeight="1">
      <c r="D56" s="744" t="e">
        <f>EOMONTH(Headcount!#REF!,0)</f>
        <v>#REF!</v>
      </c>
      <c r="E56" s="744" t="e">
        <f>EOMONTH(Headcount!#REF!,0)</f>
        <v>#REF!</v>
      </c>
      <c r="F56" s="744" t="e">
        <f>EOMONTH(Headcount!#REF!,0)</f>
        <v>#REF!</v>
      </c>
      <c r="G56" s="744"/>
      <c r="H56" s="744" t="e">
        <f>EOMONTH(Headcount!#REF!,0)</f>
        <v>#REF!</v>
      </c>
      <c r="I56" s="744" t="e">
        <f>EOMONTH(Headcount!#REF!,0)</f>
        <v>#REF!</v>
      </c>
      <c r="J56" s="744">
        <f>EOMONTH(Headcount!A4,0)</f>
        <v>31</v>
      </c>
      <c r="K56" s="744"/>
      <c r="L56" s="744">
        <f>EOMONTH(Headcount!B4,0)</f>
        <v>31</v>
      </c>
      <c r="M56" s="744" t="e">
        <f>EOMONTH(Headcount!C4,0)</f>
        <v>#VALUE!</v>
      </c>
      <c r="N56" s="744" t="e">
        <f>EOMONTH(Headcount!D4,0)</f>
        <v>#VALUE!</v>
      </c>
      <c r="O56" s="744"/>
      <c r="P56" s="744" t="e">
        <f>EOMONTH(Headcount!E4,0)</f>
        <v>#VALUE!</v>
      </c>
      <c r="Q56" s="744" t="e">
        <f>EOMONTH(Headcount!F4,0)</f>
        <v>#VALUE!</v>
      </c>
      <c r="R56" s="744" t="e">
        <f>EOMONTH(Headcount!G4,0)</f>
        <v>#VALUE!</v>
      </c>
      <c r="S56" s="744"/>
      <c r="T56" s="744" t="e">
        <f>EOMONTH(Headcount!G4,0)</f>
        <v>#VALUE!</v>
      </c>
      <c r="U56" s="744">
        <f>EOMONTH(Headcount!N4,0)</f>
        <v>44957</v>
      </c>
      <c r="V56" s="744">
        <f>EOMONTH(Headcount!O4,0)</f>
        <v>44985</v>
      </c>
      <c r="W56" s="744">
        <f>EOMONTH(Headcount!P4,0)</f>
        <v>45016</v>
      </c>
      <c r="X56" s="744"/>
      <c r="Y56" s="744">
        <f>EOMONTH(Headcount!Q4,0)</f>
        <v>45046</v>
      </c>
      <c r="Z56" s="744">
        <f>EOMONTH(Headcount!R4,0)</f>
        <v>45077</v>
      </c>
      <c r="AA56" s="744">
        <f>EOMONTH(Headcount!S4,0)</f>
        <v>45107</v>
      </c>
      <c r="AB56" s="744"/>
      <c r="AC56" s="744">
        <f>EOMONTH(Headcount!T4,0)</f>
        <v>45138</v>
      </c>
      <c r="AD56" s="744">
        <f>EOMONTH(Headcount!U4,0)</f>
        <v>45169</v>
      </c>
      <c r="AE56" s="744">
        <f>EOMONTH(Headcount!V4,0)</f>
        <v>45199</v>
      </c>
      <c r="AF56" s="744"/>
      <c r="AG56" s="744">
        <f>EOMONTH(Headcount!W4,0)</f>
        <v>45230</v>
      </c>
      <c r="AH56" s="744">
        <f>EOMONTH(Headcount!X4,0)</f>
        <v>45260</v>
      </c>
      <c r="AI56" s="744">
        <f>EOMONTH(Headcount!Y4,0)</f>
        <v>45291</v>
      </c>
      <c r="AJ56" s="744"/>
      <c r="AK56" s="744">
        <f>EOMONTH(Headcount!Y4,0)</f>
        <v>45291</v>
      </c>
      <c r="AL56" s="744">
        <f>EOMONTH(Headcount!Z4,0)</f>
        <v>45322</v>
      </c>
      <c r="AM56" s="744">
        <f>EOMONTH(Headcount!AA4,0)</f>
        <v>45351</v>
      </c>
      <c r="AN56" s="744">
        <f>EOMONTH(Headcount!AB4,0)</f>
        <v>45382</v>
      </c>
      <c r="AO56" s="744"/>
      <c r="AP56" s="744">
        <f>EOMONTH(Headcount!AC4,0)</f>
        <v>45412</v>
      </c>
      <c r="AQ56" s="744">
        <f>EOMONTH(Headcount!AD4,0)</f>
        <v>45443</v>
      </c>
      <c r="AR56" s="744">
        <f>EOMONTH(Headcount!AE4,0)</f>
        <v>45473</v>
      </c>
      <c r="AS56" s="744"/>
      <c r="AT56" s="744">
        <f>EOMONTH(Headcount!AF4,0)</f>
        <v>45504</v>
      </c>
      <c r="AU56" s="744">
        <f>EOMONTH(Headcount!AG4,0)</f>
        <v>45535</v>
      </c>
      <c r="AV56" s="744">
        <f>EOMONTH(Headcount!AH4,0)</f>
        <v>45565</v>
      </c>
      <c r="AW56" s="744"/>
      <c r="AX56" s="744">
        <f>EOMONTH(Headcount!AI4,0)</f>
        <v>45596</v>
      </c>
      <c r="AY56" s="744">
        <f>EOMONTH(Headcount!AJ4,0)</f>
        <v>45626</v>
      </c>
      <c r="AZ56" s="744">
        <f>EOMONTH(Headcount!AK4,0)</f>
        <v>45657</v>
      </c>
      <c r="BA56" s="744"/>
      <c r="BB56" s="744">
        <f>EOMONTH(Headcount!AK4,0)</f>
        <v>45657</v>
      </c>
      <c r="BC56" s="744">
        <f>EOMONTH(Headcount!AL4,0)</f>
        <v>45688</v>
      </c>
      <c r="BD56" s="744">
        <f>EOMONTH(Headcount!AM4,0)</f>
        <v>45716</v>
      </c>
      <c r="BE56" s="744">
        <f>EOMONTH(Headcount!AN4,0)</f>
        <v>45747</v>
      </c>
      <c r="BF56" s="744"/>
      <c r="BG56" s="744">
        <f>EOMONTH(Headcount!AO4,0)</f>
        <v>45777</v>
      </c>
      <c r="BH56" s="744">
        <f>EOMONTH(Headcount!AP4,0)</f>
        <v>45808</v>
      </c>
      <c r="BI56" s="744">
        <f>EOMONTH(Headcount!AQ4,0)</f>
        <v>45838</v>
      </c>
      <c r="BJ56" s="744"/>
      <c r="BK56" s="744">
        <f>EOMONTH(Headcount!AR4,0)</f>
        <v>45869</v>
      </c>
      <c r="BL56" s="744">
        <f>EOMONTH(Headcount!AS4,0)</f>
        <v>45900</v>
      </c>
      <c r="BM56" s="744">
        <f>EOMONTH(Headcount!AT4,0)</f>
        <v>45930</v>
      </c>
      <c r="BN56" s="744"/>
      <c r="BO56" s="744">
        <f>EOMONTH(Headcount!AU4,0)</f>
        <v>45961</v>
      </c>
      <c r="BP56" s="744">
        <f>EOMONTH(Headcount!AV4,0)</f>
        <v>45991</v>
      </c>
      <c r="BQ56" s="744">
        <f>EOMONTH(Headcount!AW4,0)</f>
        <v>46022</v>
      </c>
      <c r="BR56" s="744"/>
      <c r="BS56" s="744">
        <f>EOMONTH(Headcount!AW4,0)</f>
        <v>46022</v>
      </c>
      <c r="BT56" s="744">
        <f>EOMONTH(Headcount!AX4,0)</f>
        <v>46053</v>
      </c>
      <c r="BU56" s="744">
        <f>EOMONTH(Headcount!AY4,0)</f>
        <v>46081</v>
      </c>
      <c r="BV56" s="744">
        <f>EOMONTH(Headcount!AZ4,0)</f>
        <v>46112</v>
      </c>
      <c r="BW56" s="744"/>
      <c r="BX56" s="744">
        <f>EOMONTH(Headcount!BA4,0)</f>
        <v>46142</v>
      </c>
      <c r="BY56" s="744">
        <f>EOMONTH(Headcount!BB4,0)</f>
        <v>46173</v>
      </c>
      <c r="BZ56" s="744">
        <f>EOMONTH(Headcount!BC4,0)</f>
        <v>46203</v>
      </c>
      <c r="CA56" s="744"/>
      <c r="CB56" s="744">
        <f>EOMONTH(Headcount!BD4,0)</f>
        <v>46234</v>
      </c>
      <c r="CC56" s="744">
        <f>EOMONTH(Headcount!BE4,0)</f>
        <v>46265</v>
      </c>
      <c r="CD56" s="744">
        <f>EOMONTH(Headcount!BF4,0)</f>
        <v>46295</v>
      </c>
      <c r="CE56" s="744"/>
      <c r="CF56" s="744">
        <f>EOMONTH(Headcount!BG4,0)</f>
        <v>46326</v>
      </c>
      <c r="CG56" s="744">
        <f>EOMONTH(Headcount!BH4,0)</f>
        <v>46356</v>
      </c>
      <c r="CH56" s="744">
        <f>EOMONTH(Headcount!BI4,0)</f>
        <v>46387</v>
      </c>
      <c r="CI56" s="744"/>
      <c r="CJ56" s="744">
        <f>EOMONTH(Headcount!BI4,0)</f>
        <v>46387</v>
      </c>
      <c r="CK56" s="744">
        <f>EOMONTH(Headcount!BU4,0)</f>
        <v>46752</v>
      </c>
      <c r="CL56" s="750"/>
    </row>
    <row r="57" spans="3:90" s="745" customFormat="1" ht="13.5" hidden="1" customHeight="1">
      <c r="D57" s="746"/>
      <c r="E57" s="746"/>
      <c r="F57" s="746"/>
      <c r="G57" s="746"/>
      <c r="H57" s="746"/>
      <c r="I57" s="746"/>
      <c r="J57" s="746"/>
      <c r="K57" s="746"/>
      <c r="L57" s="746"/>
      <c r="M57" s="746"/>
      <c r="N57" s="746"/>
      <c r="O57" s="746"/>
      <c r="P57" s="746"/>
      <c r="Q57" s="746"/>
      <c r="R57" s="746"/>
      <c r="S57" s="746"/>
      <c r="T57" s="746"/>
      <c r="U57" s="746"/>
      <c r="V57" s="746"/>
      <c r="W57" s="746"/>
      <c r="X57" s="746"/>
      <c r="Y57" s="746"/>
      <c r="Z57" s="746"/>
      <c r="AA57" s="746"/>
      <c r="AB57" s="746"/>
      <c r="AC57" s="746"/>
      <c r="AD57" s="746"/>
      <c r="AE57" s="746"/>
      <c r="AF57" s="746"/>
      <c r="AG57" s="746"/>
      <c r="AH57" s="746"/>
      <c r="AI57" s="746"/>
      <c r="AJ57" s="746"/>
      <c r="AK57" s="746"/>
      <c r="AL57" s="746"/>
      <c r="AM57" s="746"/>
      <c r="AN57" s="746"/>
      <c r="AO57" s="746"/>
      <c r="AP57" s="746"/>
      <c r="AQ57" s="746"/>
      <c r="AR57" s="746"/>
      <c r="AS57" s="746"/>
      <c r="AT57" s="746"/>
      <c r="AU57" s="746"/>
      <c r="AV57" s="746"/>
      <c r="AW57" s="746"/>
      <c r="AX57" s="746"/>
      <c r="AY57" s="746"/>
      <c r="AZ57" s="746"/>
      <c r="BA57" s="746"/>
      <c r="BB57" s="746"/>
      <c r="BC57" s="746"/>
      <c r="BD57" s="746"/>
      <c r="BE57" s="746"/>
      <c r="BF57" s="746"/>
      <c r="BG57" s="746"/>
      <c r="BH57" s="746"/>
      <c r="BI57" s="746"/>
      <c r="BJ57" s="746"/>
      <c r="BK57" s="746"/>
      <c r="BL57" s="746"/>
      <c r="BM57" s="746"/>
      <c r="BN57" s="746"/>
      <c r="BO57" s="746"/>
      <c r="BP57" s="746"/>
      <c r="BQ57" s="746"/>
      <c r="BR57" s="746"/>
      <c r="BS57" s="746"/>
      <c r="BT57" s="746"/>
      <c r="BU57" s="746"/>
      <c r="BV57" s="746"/>
      <c r="BW57" s="746"/>
      <c r="BX57" s="746"/>
      <c r="BY57" s="746"/>
      <c r="BZ57" s="746"/>
      <c r="CA57" s="746"/>
      <c r="CB57" s="746"/>
      <c r="CC57" s="746"/>
      <c r="CD57" s="746"/>
      <c r="CE57" s="746"/>
      <c r="CF57" s="746"/>
      <c r="CG57" s="746"/>
      <c r="CH57" s="746"/>
      <c r="CI57" s="746"/>
      <c r="CJ57" s="746"/>
      <c r="CK57" s="746"/>
      <c r="CL57" s="750"/>
    </row>
    <row r="58" spans="3:90" s="745" customFormat="1" ht="13.5" hidden="1" customHeight="1">
      <c r="CL58" s="750"/>
    </row>
  </sheetData>
  <printOptions horizontalCentered="1"/>
  <pageMargins left="0" right="0" top="0.5" bottom="0.5" header="0" footer="0"/>
  <pageSetup scale="4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9029A-4DB8-4A96-83F9-056B30547E1E}">
  <sheetPr>
    <tabColor theme="7" tint="0.79998168889431442"/>
    <pageSetUpPr fitToPage="1"/>
  </sheetPr>
  <dimension ref="A1:CV230"/>
  <sheetViews>
    <sheetView showGridLines="0" zoomScale="80" zoomScaleNormal="80" zoomScalePageLayoutView="130" workbookViewId="0">
      <pane xSplit="8" ySplit="1" topLeftCell="I2" activePane="bottomRight" state="frozen"/>
      <selection activeCell="C3" sqref="C3"/>
      <selection pane="topRight" activeCell="C3" sqref="C3"/>
      <selection pane="bottomLeft" activeCell="C3" sqref="C3"/>
      <selection pane="bottomRight" activeCell="C3" sqref="C3"/>
    </sheetView>
  </sheetViews>
  <sheetFormatPr defaultColWidth="0" defaultRowHeight="10.199999999999999" zeroHeight="1" outlineLevelCol="1"/>
  <cols>
    <col min="1" max="1" width="42.28515625" style="846" customWidth="1"/>
    <col min="2" max="6" width="14.7109375" style="846" customWidth="1"/>
    <col min="7" max="7" width="10.7109375" style="846" customWidth="1"/>
    <col min="8" max="8" width="43.7109375" style="846" customWidth="1"/>
    <col min="9" max="20" width="14.7109375" style="867" customWidth="1" outlineLevel="1"/>
    <col min="21" max="21" width="14.7109375" style="867" customWidth="1"/>
    <col min="22" max="33" width="14.7109375" style="867" customWidth="1" outlineLevel="1"/>
    <col min="34" max="34" width="14.7109375" style="867" customWidth="1"/>
    <col min="35" max="46" width="14.7109375" style="867" customWidth="1" outlineLevel="1"/>
    <col min="47" max="47" width="14.7109375" style="867" customWidth="1"/>
    <col min="48" max="59" width="14.7109375" style="867" customWidth="1" outlineLevel="1"/>
    <col min="60" max="60" width="14.7109375" style="867" customWidth="1"/>
    <col min="61" max="65" width="14.7109375" style="867" customWidth="1" outlineLevel="1"/>
    <col min="66" max="66" width="14.7109375" style="868" customWidth="1" outlineLevel="1"/>
    <col min="67" max="72" width="14.7109375" style="867" customWidth="1" outlineLevel="1"/>
    <col min="73" max="73" width="14.7109375" style="867" customWidth="1"/>
    <col min="74" max="74" width="18.28515625" style="850" bestFit="1" customWidth="1"/>
    <col min="75" max="78" width="14.7109375" style="846" customWidth="1"/>
    <col min="79" max="79" width="14.7109375" style="846" hidden="1" customWidth="1"/>
    <col min="80" max="81" width="10.7109375" style="846" hidden="1" customWidth="1"/>
    <col min="82" max="90" width="0" style="846" hidden="1" customWidth="1"/>
    <col min="91" max="91" width="14.7109375" style="846" hidden="1" customWidth="1"/>
    <col min="92" max="93" width="10.7109375" style="846" hidden="1" customWidth="1"/>
    <col min="94" max="100" width="0" style="846" hidden="1" customWidth="1"/>
    <col min="101" max="16384" width="10.7109375" style="846" hidden="1"/>
  </cols>
  <sheetData>
    <row r="1" spans="1:83">
      <c r="A1" s="843" t="s">
        <v>617</v>
      </c>
      <c r="B1" s="844"/>
      <c r="C1" s="844"/>
      <c r="D1" s="844"/>
      <c r="E1" s="845"/>
      <c r="F1" s="845"/>
      <c r="H1" s="847" t="s">
        <v>621</v>
      </c>
      <c r="I1" s="848">
        <f>DATE(Setup!$D$5+1,1,31)</f>
        <v>44957</v>
      </c>
      <c r="J1" s="848">
        <f>EOMONTH(I1,1)</f>
        <v>44985</v>
      </c>
      <c r="K1" s="848">
        <f t="shared" ref="K1:T1" si="0">EOMONTH(J1,1)</f>
        <v>45016</v>
      </c>
      <c r="L1" s="848">
        <f t="shared" si="0"/>
        <v>45046</v>
      </c>
      <c r="M1" s="848">
        <f t="shared" si="0"/>
        <v>45077</v>
      </c>
      <c r="N1" s="848">
        <f t="shared" si="0"/>
        <v>45107</v>
      </c>
      <c r="O1" s="848">
        <f t="shared" si="0"/>
        <v>45138</v>
      </c>
      <c r="P1" s="848">
        <f t="shared" si="0"/>
        <v>45169</v>
      </c>
      <c r="Q1" s="848">
        <f t="shared" si="0"/>
        <v>45199</v>
      </c>
      <c r="R1" s="848">
        <f t="shared" si="0"/>
        <v>45230</v>
      </c>
      <c r="S1" s="848">
        <f t="shared" si="0"/>
        <v>45260</v>
      </c>
      <c r="T1" s="848">
        <f t="shared" si="0"/>
        <v>45291</v>
      </c>
      <c r="U1" s="849">
        <f>YEAR(T1)</f>
        <v>2023</v>
      </c>
      <c r="V1" s="848">
        <f>EOMONTH(T1,1)</f>
        <v>45322</v>
      </c>
      <c r="W1" s="848">
        <f>EOMONTH(V1,1)</f>
        <v>45351</v>
      </c>
      <c r="X1" s="848">
        <f t="shared" ref="X1:AG1" si="1">EOMONTH(W1,1)</f>
        <v>45382</v>
      </c>
      <c r="Y1" s="848">
        <f t="shared" si="1"/>
        <v>45412</v>
      </c>
      <c r="Z1" s="848">
        <f t="shared" si="1"/>
        <v>45443</v>
      </c>
      <c r="AA1" s="848">
        <f t="shared" si="1"/>
        <v>45473</v>
      </c>
      <c r="AB1" s="848">
        <f t="shared" si="1"/>
        <v>45504</v>
      </c>
      <c r="AC1" s="848">
        <f t="shared" si="1"/>
        <v>45535</v>
      </c>
      <c r="AD1" s="848">
        <f t="shared" si="1"/>
        <v>45565</v>
      </c>
      <c r="AE1" s="848">
        <f t="shared" si="1"/>
        <v>45596</v>
      </c>
      <c r="AF1" s="848">
        <f t="shared" si="1"/>
        <v>45626</v>
      </c>
      <c r="AG1" s="848">
        <f t="shared" si="1"/>
        <v>45657</v>
      </c>
      <c r="AH1" s="849">
        <f>YEAR(AG1)</f>
        <v>2024</v>
      </c>
      <c r="AI1" s="848">
        <f>EOMONTH(AG1,1)</f>
        <v>45688</v>
      </c>
      <c r="AJ1" s="848">
        <f>EOMONTH(AI1,1)</f>
        <v>45716</v>
      </c>
      <c r="AK1" s="848">
        <f t="shared" ref="AK1:AT1" si="2">EOMONTH(AJ1,1)</f>
        <v>45747</v>
      </c>
      <c r="AL1" s="848">
        <f t="shared" si="2"/>
        <v>45777</v>
      </c>
      <c r="AM1" s="848">
        <f t="shared" si="2"/>
        <v>45808</v>
      </c>
      <c r="AN1" s="848">
        <f t="shared" si="2"/>
        <v>45838</v>
      </c>
      <c r="AO1" s="848">
        <f t="shared" si="2"/>
        <v>45869</v>
      </c>
      <c r="AP1" s="848">
        <f t="shared" si="2"/>
        <v>45900</v>
      </c>
      <c r="AQ1" s="848">
        <f t="shared" si="2"/>
        <v>45930</v>
      </c>
      <c r="AR1" s="848">
        <f t="shared" si="2"/>
        <v>45961</v>
      </c>
      <c r="AS1" s="848">
        <f t="shared" si="2"/>
        <v>45991</v>
      </c>
      <c r="AT1" s="848">
        <f t="shared" si="2"/>
        <v>46022</v>
      </c>
      <c r="AU1" s="849">
        <f>YEAR(AT1)</f>
        <v>2025</v>
      </c>
      <c r="AV1" s="848">
        <f>EOMONTH(AT1,1)</f>
        <v>46053</v>
      </c>
      <c r="AW1" s="848">
        <f>EOMONTH(AV1,1)</f>
        <v>46081</v>
      </c>
      <c r="AX1" s="848">
        <f t="shared" ref="AX1:BG1" si="3">EOMONTH(AW1,1)</f>
        <v>46112</v>
      </c>
      <c r="AY1" s="848">
        <f t="shared" si="3"/>
        <v>46142</v>
      </c>
      <c r="AZ1" s="848">
        <f t="shared" si="3"/>
        <v>46173</v>
      </c>
      <c r="BA1" s="848">
        <f t="shared" si="3"/>
        <v>46203</v>
      </c>
      <c r="BB1" s="848">
        <f t="shared" si="3"/>
        <v>46234</v>
      </c>
      <c r="BC1" s="848">
        <f t="shared" si="3"/>
        <v>46265</v>
      </c>
      <c r="BD1" s="848">
        <f t="shared" si="3"/>
        <v>46295</v>
      </c>
      <c r="BE1" s="848">
        <f t="shared" si="3"/>
        <v>46326</v>
      </c>
      <c r="BF1" s="848">
        <f t="shared" si="3"/>
        <v>46356</v>
      </c>
      <c r="BG1" s="848">
        <f t="shared" si="3"/>
        <v>46387</v>
      </c>
      <c r="BH1" s="849">
        <f>YEAR(BG1)</f>
        <v>2026</v>
      </c>
      <c r="BI1" s="848">
        <f>EOMONTH(BG1,1)</f>
        <v>46418</v>
      </c>
      <c r="BJ1" s="848">
        <f>EOMONTH(BI1,1)</f>
        <v>46446</v>
      </c>
      <c r="BK1" s="848">
        <f t="shared" ref="BK1:BT1" si="4">EOMONTH(BJ1,1)</f>
        <v>46477</v>
      </c>
      <c r="BL1" s="848">
        <f t="shared" si="4"/>
        <v>46507</v>
      </c>
      <c r="BM1" s="848">
        <f t="shared" si="4"/>
        <v>46538</v>
      </c>
      <c r="BN1" s="848">
        <f t="shared" si="4"/>
        <v>46568</v>
      </c>
      <c r="BO1" s="848">
        <f t="shared" si="4"/>
        <v>46599</v>
      </c>
      <c r="BP1" s="848">
        <f t="shared" si="4"/>
        <v>46630</v>
      </c>
      <c r="BQ1" s="848">
        <f t="shared" si="4"/>
        <v>46660</v>
      </c>
      <c r="BR1" s="848">
        <f t="shared" si="4"/>
        <v>46691</v>
      </c>
      <c r="BS1" s="848">
        <f t="shared" si="4"/>
        <v>46721</v>
      </c>
      <c r="BT1" s="848">
        <f t="shared" si="4"/>
        <v>46752</v>
      </c>
      <c r="BU1" s="849">
        <f>YEAR(BT1)</f>
        <v>2027</v>
      </c>
    </row>
    <row r="2" spans="1:83">
      <c r="A2" s="851"/>
      <c r="B2" s="852" t="s">
        <v>574</v>
      </c>
      <c r="C2" s="853" t="s">
        <v>575</v>
      </c>
      <c r="D2" s="853" t="s">
        <v>576</v>
      </c>
      <c r="E2" s="853" t="s">
        <v>577</v>
      </c>
      <c r="F2" s="854" t="s">
        <v>578</v>
      </c>
      <c r="H2" s="855" t="str">
        <f>"# New "&amp;A4&amp;" Subscribers in Month - SEM + SEO"</f>
        <v># New Tier 1 Subscribers in Month - SEM + SEO</v>
      </c>
      <c r="I2" s="857">
        <f t="shared" ref="I2:AN2" si="5">I46+I63</f>
        <v>0</v>
      </c>
      <c r="J2" s="857">
        <f t="shared" si="5"/>
        <v>0</v>
      </c>
      <c r="K2" s="857">
        <f t="shared" si="5"/>
        <v>0</v>
      </c>
      <c r="L2" s="857">
        <f t="shared" si="5"/>
        <v>0</v>
      </c>
      <c r="M2" s="857">
        <f t="shared" si="5"/>
        <v>0</v>
      </c>
      <c r="N2" s="857">
        <f t="shared" si="5"/>
        <v>0</v>
      </c>
      <c r="O2" s="857">
        <f t="shared" si="5"/>
        <v>0</v>
      </c>
      <c r="P2" s="857">
        <f t="shared" si="5"/>
        <v>0</v>
      </c>
      <c r="Q2" s="857">
        <f t="shared" si="5"/>
        <v>0</v>
      </c>
      <c r="R2" s="857">
        <f t="shared" si="5"/>
        <v>0</v>
      </c>
      <c r="S2" s="857">
        <f t="shared" si="5"/>
        <v>0</v>
      </c>
      <c r="T2" s="857">
        <f t="shared" si="5"/>
        <v>0</v>
      </c>
      <c r="U2" s="858">
        <f t="shared" si="5"/>
        <v>0</v>
      </c>
      <c r="V2" s="857">
        <f t="shared" si="5"/>
        <v>0</v>
      </c>
      <c r="W2" s="857">
        <f t="shared" si="5"/>
        <v>0</v>
      </c>
      <c r="X2" s="857">
        <f t="shared" si="5"/>
        <v>0</v>
      </c>
      <c r="Y2" s="857">
        <f t="shared" si="5"/>
        <v>0</v>
      </c>
      <c r="Z2" s="857">
        <f t="shared" si="5"/>
        <v>0</v>
      </c>
      <c r="AA2" s="857">
        <f t="shared" si="5"/>
        <v>0</v>
      </c>
      <c r="AB2" s="857">
        <f t="shared" si="5"/>
        <v>0</v>
      </c>
      <c r="AC2" s="857">
        <f t="shared" si="5"/>
        <v>0</v>
      </c>
      <c r="AD2" s="857">
        <f t="shared" si="5"/>
        <v>0</v>
      </c>
      <c r="AE2" s="857">
        <f t="shared" si="5"/>
        <v>0</v>
      </c>
      <c r="AF2" s="857">
        <f t="shared" si="5"/>
        <v>0</v>
      </c>
      <c r="AG2" s="857">
        <f t="shared" si="5"/>
        <v>0</v>
      </c>
      <c r="AH2" s="858">
        <f t="shared" si="5"/>
        <v>0</v>
      </c>
      <c r="AI2" s="857">
        <f t="shared" si="5"/>
        <v>0</v>
      </c>
      <c r="AJ2" s="857">
        <f t="shared" si="5"/>
        <v>0</v>
      </c>
      <c r="AK2" s="857">
        <f t="shared" si="5"/>
        <v>0</v>
      </c>
      <c r="AL2" s="857">
        <f t="shared" si="5"/>
        <v>0</v>
      </c>
      <c r="AM2" s="857">
        <f t="shared" si="5"/>
        <v>0</v>
      </c>
      <c r="AN2" s="857">
        <f t="shared" si="5"/>
        <v>0</v>
      </c>
      <c r="AO2" s="857">
        <f t="shared" ref="AO2:BU2" si="6">AO46+AO63</f>
        <v>0</v>
      </c>
      <c r="AP2" s="857">
        <f t="shared" si="6"/>
        <v>0</v>
      </c>
      <c r="AQ2" s="857">
        <f t="shared" si="6"/>
        <v>0</v>
      </c>
      <c r="AR2" s="857">
        <f t="shared" si="6"/>
        <v>0</v>
      </c>
      <c r="AS2" s="857">
        <f t="shared" si="6"/>
        <v>0</v>
      </c>
      <c r="AT2" s="857">
        <f t="shared" si="6"/>
        <v>0</v>
      </c>
      <c r="AU2" s="858">
        <f t="shared" si="6"/>
        <v>0</v>
      </c>
      <c r="AV2" s="857">
        <f t="shared" si="6"/>
        <v>0</v>
      </c>
      <c r="AW2" s="857">
        <f t="shared" si="6"/>
        <v>0</v>
      </c>
      <c r="AX2" s="857">
        <f t="shared" si="6"/>
        <v>0</v>
      </c>
      <c r="AY2" s="857">
        <f t="shared" si="6"/>
        <v>0</v>
      </c>
      <c r="AZ2" s="857">
        <f t="shared" si="6"/>
        <v>0</v>
      </c>
      <c r="BA2" s="857">
        <f t="shared" si="6"/>
        <v>0</v>
      </c>
      <c r="BB2" s="857">
        <f t="shared" si="6"/>
        <v>0</v>
      </c>
      <c r="BC2" s="857">
        <f t="shared" si="6"/>
        <v>0</v>
      </c>
      <c r="BD2" s="857">
        <f t="shared" si="6"/>
        <v>0</v>
      </c>
      <c r="BE2" s="857">
        <f t="shared" si="6"/>
        <v>0</v>
      </c>
      <c r="BF2" s="857">
        <f t="shared" si="6"/>
        <v>0</v>
      </c>
      <c r="BG2" s="857">
        <f t="shared" si="6"/>
        <v>0</v>
      </c>
      <c r="BH2" s="858">
        <f t="shared" si="6"/>
        <v>0</v>
      </c>
      <c r="BI2" s="857">
        <f t="shared" si="6"/>
        <v>0</v>
      </c>
      <c r="BJ2" s="857">
        <f t="shared" si="6"/>
        <v>0</v>
      </c>
      <c r="BK2" s="857">
        <f t="shared" si="6"/>
        <v>0</v>
      </c>
      <c r="BL2" s="857">
        <f t="shared" si="6"/>
        <v>0</v>
      </c>
      <c r="BM2" s="857">
        <f t="shared" si="6"/>
        <v>0</v>
      </c>
      <c r="BN2" s="857">
        <f t="shared" si="6"/>
        <v>0</v>
      </c>
      <c r="BO2" s="857">
        <f t="shared" si="6"/>
        <v>0</v>
      </c>
      <c r="BP2" s="857">
        <f t="shared" si="6"/>
        <v>0</v>
      </c>
      <c r="BQ2" s="857">
        <f t="shared" si="6"/>
        <v>0</v>
      </c>
      <c r="BR2" s="857">
        <f t="shared" si="6"/>
        <v>0</v>
      </c>
      <c r="BS2" s="857">
        <f t="shared" si="6"/>
        <v>0</v>
      </c>
      <c r="BT2" s="857">
        <f t="shared" si="6"/>
        <v>0</v>
      </c>
      <c r="BU2" s="858">
        <f t="shared" si="6"/>
        <v>0</v>
      </c>
    </row>
    <row r="3" spans="1:83">
      <c r="A3" s="859"/>
      <c r="B3" s="860">
        <v>2023</v>
      </c>
      <c r="C3" s="860">
        <v>2024</v>
      </c>
      <c r="D3" s="860">
        <v>2025</v>
      </c>
      <c r="E3" s="860">
        <v>2026</v>
      </c>
      <c r="F3" s="861">
        <v>2027</v>
      </c>
      <c r="H3" s="855" t="str">
        <f>"# New "&amp;A5&amp;" Subscribers in Month - SEM + SEO"</f>
        <v># New Tier 2 Subscribers in Month - SEM + SEO</v>
      </c>
      <c r="I3" s="857">
        <f t="shared" ref="I3:AN3" si="7">I47+I64</f>
        <v>0</v>
      </c>
      <c r="J3" s="857">
        <f t="shared" si="7"/>
        <v>0</v>
      </c>
      <c r="K3" s="857">
        <f t="shared" si="7"/>
        <v>0</v>
      </c>
      <c r="L3" s="857">
        <f t="shared" si="7"/>
        <v>0</v>
      </c>
      <c r="M3" s="857">
        <f t="shared" si="7"/>
        <v>0</v>
      </c>
      <c r="N3" s="857">
        <f t="shared" si="7"/>
        <v>0</v>
      </c>
      <c r="O3" s="857">
        <f t="shared" si="7"/>
        <v>0</v>
      </c>
      <c r="P3" s="857">
        <f t="shared" si="7"/>
        <v>0</v>
      </c>
      <c r="Q3" s="857">
        <f t="shared" si="7"/>
        <v>0</v>
      </c>
      <c r="R3" s="857">
        <f t="shared" si="7"/>
        <v>0</v>
      </c>
      <c r="S3" s="857">
        <f t="shared" si="7"/>
        <v>0</v>
      </c>
      <c r="T3" s="857">
        <f t="shared" si="7"/>
        <v>0</v>
      </c>
      <c r="U3" s="858">
        <f t="shared" si="7"/>
        <v>0</v>
      </c>
      <c r="V3" s="857">
        <f t="shared" si="7"/>
        <v>0</v>
      </c>
      <c r="W3" s="857">
        <f t="shared" si="7"/>
        <v>0</v>
      </c>
      <c r="X3" s="857">
        <f t="shared" si="7"/>
        <v>0</v>
      </c>
      <c r="Y3" s="857">
        <f t="shared" si="7"/>
        <v>0</v>
      </c>
      <c r="Z3" s="857">
        <f t="shared" si="7"/>
        <v>0</v>
      </c>
      <c r="AA3" s="857">
        <f t="shared" si="7"/>
        <v>0</v>
      </c>
      <c r="AB3" s="857">
        <f t="shared" si="7"/>
        <v>0</v>
      </c>
      <c r="AC3" s="857">
        <f t="shared" si="7"/>
        <v>0</v>
      </c>
      <c r="AD3" s="857">
        <f t="shared" si="7"/>
        <v>0</v>
      </c>
      <c r="AE3" s="857">
        <f t="shared" si="7"/>
        <v>0</v>
      </c>
      <c r="AF3" s="857">
        <f t="shared" si="7"/>
        <v>0</v>
      </c>
      <c r="AG3" s="857">
        <f t="shared" si="7"/>
        <v>0</v>
      </c>
      <c r="AH3" s="858">
        <f t="shared" si="7"/>
        <v>0</v>
      </c>
      <c r="AI3" s="857">
        <f t="shared" si="7"/>
        <v>0</v>
      </c>
      <c r="AJ3" s="857">
        <f t="shared" si="7"/>
        <v>0</v>
      </c>
      <c r="AK3" s="857">
        <f t="shared" si="7"/>
        <v>0</v>
      </c>
      <c r="AL3" s="857">
        <f t="shared" si="7"/>
        <v>0</v>
      </c>
      <c r="AM3" s="857">
        <f t="shared" si="7"/>
        <v>0</v>
      </c>
      <c r="AN3" s="857">
        <f t="shared" si="7"/>
        <v>0</v>
      </c>
      <c r="AO3" s="857">
        <f t="shared" ref="AO3:BU3" si="8">AO47+AO64</f>
        <v>0</v>
      </c>
      <c r="AP3" s="857">
        <f t="shared" si="8"/>
        <v>0</v>
      </c>
      <c r="AQ3" s="857">
        <f t="shared" si="8"/>
        <v>0</v>
      </c>
      <c r="AR3" s="857">
        <f t="shared" si="8"/>
        <v>0</v>
      </c>
      <c r="AS3" s="857">
        <f t="shared" si="8"/>
        <v>0</v>
      </c>
      <c r="AT3" s="857">
        <f t="shared" si="8"/>
        <v>0</v>
      </c>
      <c r="AU3" s="858">
        <f t="shared" si="8"/>
        <v>0</v>
      </c>
      <c r="AV3" s="857">
        <f t="shared" si="8"/>
        <v>0</v>
      </c>
      <c r="AW3" s="857">
        <f t="shared" si="8"/>
        <v>0</v>
      </c>
      <c r="AX3" s="857">
        <f t="shared" si="8"/>
        <v>0</v>
      </c>
      <c r="AY3" s="857">
        <f t="shared" si="8"/>
        <v>0</v>
      </c>
      <c r="AZ3" s="857">
        <f t="shared" si="8"/>
        <v>0</v>
      </c>
      <c r="BA3" s="857">
        <f t="shared" si="8"/>
        <v>0</v>
      </c>
      <c r="BB3" s="857">
        <f t="shared" si="8"/>
        <v>0</v>
      </c>
      <c r="BC3" s="857">
        <f t="shared" si="8"/>
        <v>0</v>
      </c>
      <c r="BD3" s="857">
        <f t="shared" si="8"/>
        <v>0</v>
      </c>
      <c r="BE3" s="857">
        <f t="shared" si="8"/>
        <v>0</v>
      </c>
      <c r="BF3" s="857">
        <f t="shared" si="8"/>
        <v>0</v>
      </c>
      <c r="BG3" s="857">
        <f t="shared" si="8"/>
        <v>0</v>
      </c>
      <c r="BH3" s="858">
        <f t="shared" si="8"/>
        <v>0</v>
      </c>
      <c r="BI3" s="857">
        <f t="shared" si="8"/>
        <v>0</v>
      </c>
      <c r="BJ3" s="857">
        <f t="shared" si="8"/>
        <v>0</v>
      </c>
      <c r="BK3" s="857">
        <f t="shared" si="8"/>
        <v>0</v>
      </c>
      <c r="BL3" s="857">
        <f t="shared" si="8"/>
        <v>0</v>
      </c>
      <c r="BM3" s="857">
        <f t="shared" si="8"/>
        <v>0</v>
      </c>
      <c r="BN3" s="857">
        <f t="shared" si="8"/>
        <v>0</v>
      </c>
      <c r="BO3" s="857">
        <f t="shared" si="8"/>
        <v>0</v>
      </c>
      <c r="BP3" s="857">
        <f t="shared" si="8"/>
        <v>0</v>
      </c>
      <c r="BQ3" s="857">
        <f t="shared" si="8"/>
        <v>0</v>
      </c>
      <c r="BR3" s="857">
        <f t="shared" si="8"/>
        <v>0</v>
      </c>
      <c r="BS3" s="857">
        <f t="shared" si="8"/>
        <v>0</v>
      </c>
      <c r="BT3" s="857">
        <f t="shared" si="8"/>
        <v>0</v>
      </c>
      <c r="BU3" s="858">
        <f t="shared" si="8"/>
        <v>0</v>
      </c>
    </row>
    <row r="4" spans="1:83">
      <c r="A4" s="855" t="str">
        <f>subcat1a</f>
        <v>Tier 1</v>
      </c>
      <c r="B4" s="862">
        <f>U20</f>
        <v>0</v>
      </c>
      <c r="C4" s="862">
        <f>AH20</f>
        <v>0</v>
      </c>
      <c r="D4" s="862">
        <f>AU20</f>
        <v>0</v>
      </c>
      <c r="E4" s="862">
        <f>BH20</f>
        <v>0</v>
      </c>
      <c r="F4" s="863">
        <f>BU20</f>
        <v>0</v>
      </c>
      <c r="H4" s="855" t="str">
        <f>"# New "&amp;A6&amp;" Subscribers in Month - SEM + SEO"</f>
        <v># New Tier 3 Subscribers in Month - SEM + SEO</v>
      </c>
      <c r="I4" s="857">
        <f t="shared" ref="I4:AN4" si="9">I48+I65</f>
        <v>0</v>
      </c>
      <c r="J4" s="857">
        <f t="shared" si="9"/>
        <v>0</v>
      </c>
      <c r="K4" s="857">
        <f t="shared" si="9"/>
        <v>0</v>
      </c>
      <c r="L4" s="857">
        <f t="shared" si="9"/>
        <v>0</v>
      </c>
      <c r="M4" s="857">
        <f t="shared" si="9"/>
        <v>0</v>
      </c>
      <c r="N4" s="857">
        <f t="shared" si="9"/>
        <v>0</v>
      </c>
      <c r="O4" s="857">
        <f t="shared" si="9"/>
        <v>0</v>
      </c>
      <c r="P4" s="857">
        <f t="shared" si="9"/>
        <v>0</v>
      </c>
      <c r="Q4" s="857">
        <f t="shared" si="9"/>
        <v>0</v>
      </c>
      <c r="R4" s="857">
        <f t="shared" si="9"/>
        <v>0</v>
      </c>
      <c r="S4" s="857">
        <f t="shared" si="9"/>
        <v>0</v>
      </c>
      <c r="T4" s="857">
        <f t="shared" si="9"/>
        <v>0</v>
      </c>
      <c r="U4" s="858">
        <f t="shared" si="9"/>
        <v>0</v>
      </c>
      <c r="V4" s="857">
        <f t="shared" si="9"/>
        <v>0</v>
      </c>
      <c r="W4" s="857">
        <f t="shared" si="9"/>
        <v>0</v>
      </c>
      <c r="X4" s="857">
        <f t="shared" si="9"/>
        <v>0</v>
      </c>
      <c r="Y4" s="857">
        <f t="shared" si="9"/>
        <v>0</v>
      </c>
      <c r="Z4" s="857">
        <f t="shared" si="9"/>
        <v>0</v>
      </c>
      <c r="AA4" s="857">
        <f t="shared" si="9"/>
        <v>0</v>
      </c>
      <c r="AB4" s="857">
        <f t="shared" si="9"/>
        <v>0</v>
      </c>
      <c r="AC4" s="857">
        <f t="shared" si="9"/>
        <v>0</v>
      </c>
      <c r="AD4" s="857">
        <f t="shared" si="9"/>
        <v>0</v>
      </c>
      <c r="AE4" s="857">
        <f t="shared" si="9"/>
        <v>0</v>
      </c>
      <c r="AF4" s="857">
        <f t="shared" si="9"/>
        <v>0</v>
      </c>
      <c r="AG4" s="857">
        <f t="shared" si="9"/>
        <v>0</v>
      </c>
      <c r="AH4" s="858">
        <f t="shared" si="9"/>
        <v>0</v>
      </c>
      <c r="AI4" s="857">
        <f t="shared" si="9"/>
        <v>0</v>
      </c>
      <c r="AJ4" s="857">
        <f t="shared" si="9"/>
        <v>0</v>
      </c>
      <c r="AK4" s="857">
        <f t="shared" si="9"/>
        <v>0</v>
      </c>
      <c r="AL4" s="857">
        <f t="shared" si="9"/>
        <v>0</v>
      </c>
      <c r="AM4" s="857">
        <f t="shared" si="9"/>
        <v>0</v>
      </c>
      <c r="AN4" s="857">
        <f t="shared" si="9"/>
        <v>0</v>
      </c>
      <c r="AO4" s="857">
        <f t="shared" ref="AO4:BU4" si="10">AO48+AO65</f>
        <v>0</v>
      </c>
      <c r="AP4" s="857">
        <f t="shared" si="10"/>
        <v>0</v>
      </c>
      <c r="AQ4" s="857">
        <f t="shared" si="10"/>
        <v>0</v>
      </c>
      <c r="AR4" s="857">
        <f t="shared" si="10"/>
        <v>0</v>
      </c>
      <c r="AS4" s="857">
        <f t="shared" si="10"/>
        <v>0</v>
      </c>
      <c r="AT4" s="857">
        <f t="shared" si="10"/>
        <v>0</v>
      </c>
      <c r="AU4" s="858">
        <f t="shared" si="10"/>
        <v>0</v>
      </c>
      <c r="AV4" s="857">
        <f t="shared" si="10"/>
        <v>0</v>
      </c>
      <c r="AW4" s="857">
        <f t="shared" si="10"/>
        <v>0</v>
      </c>
      <c r="AX4" s="857">
        <f t="shared" si="10"/>
        <v>0</v>
      </c>
      <c r="AY4" s="857">
        <f t="shared" si="10"/>
        <v>0</v>
      </c>
      <c r="AZ4" s="857">
        <f t="shared" si="10"/>
        <v>0</v>
      </c>
      <c r="BA4" s="857">
        <f t="shared" si="10"/>
        <v>0</v>
      </c>
      <c r="BB4" s="857">
        <f t="shared" si="10"/>
        <v>0</v>
      </c>
      <c r="BC4" s="857">
        <f t="shared" si="10"/>
        <v>0</v>
      </c>
      <c r="BD4" s="857">
        <f t="shared" si="10"/>
        <v>0</v>
      </c>
      <c r="BE4" s="857">
        <f t="shared" si="10"/>
        <v>0</v>
      </c>
      <c r="BF4" s="857">
        <f t="shared" si="10"/>
        <v>0</v>
      </c>
      <c r="BG4" s="857">
        <f t="shared" si="10"/>
        <v>0</v>
      </c>
      <c r="BH4" s="858">
        <f t="shared" si="10"/>
        <v>0</v>
      </c>
      <c r="BI4" s="857">
        <f t="shared" si="10"/>
        <v>0</v>
      </c>
      <c r="BJ4" s="857">
        <f t="shared" si="10"/>
        <v>0</v>
      </c>
      <c r="BK4" s="857">
        <f t="shared" si="10"/>
        <v>0</v>
      </c>
      <c r="BL4" s="857">
        <f t="shared" si="10"/>
        <v>0</v>
      </c>
      <c r="BM4" s="857">
        <f t="shared" si="10"/>
        <v>0</v>
      </c>
      <c r="BN4" s="857">
        <f t="shared" si="10"/>
        <v>0</v>
      </c>
      <c r="BO4" s="857">
        <f t="shared" si="10"/>
        <v>0</v>
      </c>
      <c r="BP4" s="857">
        <f t="shared" si="10"/>
        <v>0</v>
      </c>
      <c r="BQ4" s="857">
        <f t="shared" si="10"/>
        <v>0</v>
      </c>
      <c r="BR4" s="857">
        <f t="shared" si="10"/>
        <v>0</v>
      </c>
      <c r="BS4" s="857">
        <f t="shared" si="10"/>
        <v>0</v>
      </c>
      <c r="BT4" s="857">
        <f t="shared" si="10"/>
        <v>0</v>
      </c>
      <c r="BU4" s="858">
        <f t="shared" si="10"/>
        <v>0</v>
      </c>
    </row>
    <row r="5" spans="1:83">
      <c r="A5" s="855" t="str">
        <f>subcat1b</f>
        <v>Tier 2</v>
      </c>
      <c r="B5" s="862">
        <f>U21</f>
        <v>0</v>
      </c>
      <c r="C5" s="862">
        <f>AH21</f>
        <v>0</v>
      </c>
      <c r="D5" s="862">
        <f>AU21</f>
        <v>0</v>
      </c>
      <c r="E5" s="862">
        <f>BH21</f>
        <v>0</v>
      </c>
      <c r="F5" s="863">
        <f>BU21</f>
        <v>0</v>
      </c>
      <c r="H5" s="855" t="s">
        <v>620</v>
      </c>
      <c r="I5" s="864">
        <f t="shared" ref="I5:AN5" si="11">I49+I66</f>
        <v>0</v>
      </c>
      <c r="J5" s="864">
        <f t="shared" si="11"/>
        <v>0</v>
      </c>
      <c r="K5" s="864">
        <f t="shared" si="11"/>
        <v>0</v>
      </c>
      <c r="L5" s="864">
        <f t="shared" si="11"/>
        <v>0</v>
      </c>
      <c r="M5" s="864">
        <f t="shared" si="11"/>
        <v>0</v>
      </c>
      <c r="N5" s="864">
        <f t="shared" si="11"/>
        <v>0</v>
      </c>
      <c r="O5" s="864">
        <f t="shared" si="11"/>
        <v>0</v>
      </c>
      <c r="P5" s="864">
        <f t="shared" si="11"/>
        <v>0</v>
      </c>
      <c r="Q5" s="864">
        <f t="shared" si="11"/>
        <v>0</v>
      </c>
      <c r="R5" s="864">
        <f t="shared" si="11"/>
        <v>0</v>
      </c>
      <c r="S5" s="864">
        <f t="shared" si="11"/>
        <v>0</v>
      </c>
      <c r="T5" s="864">
        <f t="shared" si="11"/>
        <v>0</v>
      </c>
      <c r="U5" s="865">
        <f t="shared" si="11"/>
        <v>0</v>
      </c>
      <c r="V5" s="864">
        <f t="shared" si="11"/>
        <v>0</v>
      </c>
      <c r="W5" s="864">
        <f t="shared" si="11"/>
        <v>0</v>
      </c>
      <c r="X5" s="864">
        <f t="shared" si="11"/>
        <v>0</v>
      </c>
      <c r="Y5" s="864">
        <f t="shared" si="11"/>
        <v>0</v>
      </c>
      <c r="Z5" s="864">
        <f t="shared" si="11"/>
        <v>0</v>
      </c>
      <c r="AA5" s="864">
        <f t="shared" si="11"/>
        <v>0</v>
      </c>
      <c r="AB5" s="864">
        <f t="shared" si="11"/>
        <v>0</v>
      </c>
      <c r="AC5" s="864">
        <f t="shared" si="11"/>
        <v>0</v>
      </c>
      <c r="AD5" s="864">
        <f t="shared" si="11"/>
        <v>0</v>
      </c>
      <c r="AE5" s="864">
        <f t="shared" si="11"/>
        <v>0</v>
      </c>
      <c r="AF5" s="864">
        <f t="shared" si="11"/>
        <v>0</v>
      </c>
      <c r="AG5" s="864">
        <f t="shared" si="11"/>
        <v>0</v>
      </c>
      <c r="AH5" s="865">
        <f t="shared" si="11"/>
        <v>0</v>
      </c>
      <c r="AI5" s="864">
        <f t="shared" si="11"/>
        <v>0</v>
      </c>
      <c r="AJ5" s="864">
        <f t="shared" si="11"/>
        <v>0</v>
      </c>
      <c r="AK5" s="864">
        <f t="shared" si="11"/>
        <v>0</v>
      </c>
      <c r="AL5" s="864">
        <f t="shared" si="11"/>
        <v>0</v>
      </c>
      <c r="AM5" s="864">
        <f t="shared" si="11"/>
        <v>0</v>
      </c>
      <c r="AN5" s="864">
        <f t="shared" si="11"/>
        <v>0</v>
      </c>
      <c r="AO5" s="864">
        <f t="shared" ref="AO5:BU5" si="12">AO49+AO66</f>
        <v>0</v>
      </c>
      <c r="AP5" s="864">
        <f t="shared" si="12"/>
        <v>0</v>
      </c>
      <c r="AQ5" s="864">
        <f t="shared" si="12"/>
        <v>0</v>
      </c>
      <c r="AR5" s="864">
        <f t="shared" si="12"/>
        <v>0</v>
      </c>
      <c r="AS5" s="864">
        <f t="shared" si="12"/>
        <v>0</v>
      </c>
      <c r="AT5" s="864">
        <f t="shared" si="12"/>
        <v>0</v>
      </c>
      <c r="AU5" s="865">
        <f t="shared" si="12"/>
        <v>0</v>
      </c>
      <c r="AV5" s="864">
        <f t="shared" si="12"/>
        <v>0</v>
      </c>
      <c r="AW5" s="864">
        <f t="shared" si="12"/>
        <v>0</v>
      </c>
      <c r="AX5" s="864">
        <f t="shared" si="12"/>
        <v>0</v>
      </c>
      <c r="AY5" s="864">
        <f t="shared" si="12"/>
        <v>0</v>
      </c>
      <c r="AZ5" s="864">
        <f t="shared" si="12"/>
        <v>0</v>
      </c>
      <c r="BA5" s="864">
        <f t="shared" si="12"/>
        <v>0</v>
      </c>
      <c r="BB5" s="864">
        <f t="shared" si="12"/>
        <v>0</v>
      </c>
      <c r="BC5" s="864">
        <f t="shared" si="12"/>
        <v>0</v>
      </c>
      <c r="BD5" s="864">
        <f t="shared" si="12"/>
        <v>0</v>
      </c>
      <c r="BE5" s="864">
        <f t="shared" si="12"/>
        <v>0</v>
      </c>
      <c r="BF5" s="864">
        <f t="shared" si="12"/>
        <v>0</v>
      </c>
      <c r="BG5" s="864">
        <f t="shared" si="12"/>
        <v>0</v>
      </c>
      <c r="BH5" s="865">
        <f t="shared" si="12"/>
        <v>0</v>
      </c>
      <c r="BI5" s="864">
        <f t="shared" si="12"/>
        <v>0</v>
      </c>
      <c r="BJ5" s="864">
        <f t="shared" si="12"/>
        <v>0</v>
      </c>
      <c r="BK5" s="864">
        <f t="shared" si="12"/>
        <v>0</v>
      </c>
      <c r="BL5" s="864">
        <f t="shared" si="12"/>
        <v>0</v>
      </c>
      <c r="BM5" s="864">
        <f t="shared" si="12"/>
        <v>0</v>
      </c>
      <c r="BN5" s="864">
        <f t="shared" si="12"/>
        <v>0</v>
      </c>
      <c r="BO5" s="864">
        <f t="shared" si="12"/>
        <v>0</v>
      </c>
      <c r="BP5" s="864">
        <f t="shared" si="12"/>
        <v>0</v>
      </c>
      <c r="BQ5" s="864">
        <f t="shared" si="12"/>
        <v>0</v>
      </c>
      <c r="BR5" s="864">
        <f t="shared" si="12"/>
        <v>0</v>
      </c>
      <c r="BS5" s="864">
        <f t="shared" si="12"/>
        <v>0</v>
      </c>
      <c r="BT5" s="864">
        <f t="shared" si="12"/>
        <v>0</v>
      </c>
      <c r="BU5" s="865">
        <f t="shared" si="12"/>
        <v>0</v>
      </c>
    </row>
    <row r="6" spans="1:83">
      <c r="A6" s="855" t="str">
        <f>subcat1c</f>
        <v>Tier 3</v>
      </c>
      <c r="B6" s="862">
        <f>U22</f>
        <v>0</v>
      </c>
      <c r="C6" s="862">
        <f>AH22</f>
        <v>0</v>
      </c>
      <c r="D6" s="862">
        <f>AU22</f>
        <v>0</v>
      </c>
      <c r="E6" s="862">
        <f>BH22</f>
        <v>0</v>
      </c>
      <c r="F6" s="863">
        <f>BU22</f>
        <v>0</v>
      </c>
    </row>
    <row r="7" spans="1:83">
      <c r="A7" s="869" t="s">
        <v>581</v>
      </c>
      <c r="B7" s="870">
        <f t="shared" ref="B7:F7" si="13">SUM(B4:B6)</f>
        <v>0</v>
      </c>
      <c r="C7" s="870">
        <f t="shared" si="13"/>
        <v>0</v>
      </c>
      <c r="D7" s="870">
        <f t="shared" si="13"/>
        <v>0</v>
      </c>
      <c r="E7" s="870">
        <f t="shared" si="13"/>
        <v>0</v>
      </c>
      <c r="F7" s="871">
        <f t="shared" si="13"/>
        <v>0</v>
      </c>
      <c r="H7" s="855"/>
      <c r="I7" s="857"/>
      <c r="J7" s="857"/>
      <c r="K7" s="857"/>
      <c r="L7" s="857"/>
      <c r="M7" s="857"/>
      <c r="N7" s="857"/>
      <c r="O7" s="857"/>
      <c r="P7" s="857"/>
      <c r="Q7" s="857"/>
      <c r="R7" s="857"/>
      <c r="S7" s="857"/>
      <c r="T7" s="857"/>
      <c r="U7" s="858"/>
      <c r="V7" s="857"/>
      <c r="W7" s="857"/>
      <c r="X7" s="857"/>
      <c r="Y7" s="857"/>
      <c r="Z7" s="857"/>
      <c r="AA7" s="857"/>
      <c r="AB7" s="857"/>
      <c r="AC7" s="857"/>
      <c r="AD7" s="857"/>
      <c r="AE7" s="857"/>
      <c r="AF7" s="857"/>
      <c r="AG7" s="857"/>
      <c r="AH7" s="858"/>
      <c r="AI7" s="857"/>
      <c r="AJ7" s="857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8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8"/>
      <c r="BI7" s="857"/>
      <c r="BJ7" s="857"/>
      <c r="BK7" s="857"/>
      <c r="BL7" s="857"/>
      <c r="BM7" s="857"/>
      <c r="BN7" s="857"/>
      <c r="BO7" s="857"/>
      <c r="BP7" s="857"/>
      <c r="BQ7" s="857"/>
      <c r="BR7" s="857"/>
      <c r="BS7" s="857"/>
      <c r="BT7" s="857"/>
      <c r="BU7" s="858"/>
    </row>
    <row r="8" spans="1:83">
      <c r="A8" s="855"/>
      <c r="B8" s="872"/>
      <c r="C8" s="872"/>
      <c r="D8" s="872"/>
      <c r="E8" s="872"/>
      <c r="F8" s="873"/>
      <c r="H8" s="874" t="str">
        <f>"# Total "&amp;A4&amp;" Subscribers Churn Month"</f>
        <v># Total Tier 1 Subscribers Churn Month</v>
      </c>
      <c r="I8" s="857">
        <v>0</v>
      </c>
      <c r="J8" s="857">
        <f t="shared" ref="J8:T8" si="14">ROUNDUP(I14*$B$27/12,0)</f>
        <v>0</v>
      </c>
      <c r="K8" s="857">
        <f t="shared" si="14"/>
        <v>0</v>
      </c>
      <c r="L8" s="857">
        <f t="shared" si="14"/>
        <v>0</v>
      </c>
      <c r="M8" s="857">
        <f t="shared" si="14"/>
        <v>0</v>
      </c>
      <c r="N8" s="857">
        <f t="shared" si="14"/>
        <v>0</v>
      </c>
      <c r="O8" s="857">
        <f t="shared" si="14"/>
        <v>0</v>
      </c>
      <c r="P8" s="857">
        <f t="shared" si="14"/>
        <v>0</v>
      </c>
      <c r="Q8" s="857">
        <f t="shared" si="14"/>
        <v>0</v>
      </c>
      <c r="R8" s="857">
        <f t="shared" si="14"/>
        <v>0</v>
      </c>
      <c r="S8" s="857">
        <f t="shared" si="14"/>
        <v>0</v>
      </c>
      <c r="T8" s="857">
        <f t="shared" si="14"/>
        <v>0</v>
      </c>
      <c r="U8" s="858">
        <f>SUM(I8:T8)</f>
        <v>0</v>
      </c>
      <c r="V8" s="857">
        <f t="shared" ref="V8:AG8" si="15">ROUNDUP(U14*$C$27/12,0)</f>
        <v>0</v>
      </c>
      <c r="W8" s="857">
        <f t="shared" si="15"/>
        <v>0</v>
      </c>
      <c r="X8" s="857">
        <f t="shared" si="15"/>
        <v>0</v>
      </c>
      <c r="Y8" s="857">
        <f t="shared" si="15"/>
        <v>0</v>
      </c>
      <c r="Z8" s="857">
        <f t="shared" si="15"/>
        <v>0</v>
      </c>
      <c r="AA8" s="857">
        <f t="shared" si="15"/>
        <v>0</v>
      </c>
      <c r="AB8" s="857">
        <f t="shared" si="15"/>
        <v>0</v>
      </c>
      <c r="AC8" s="857">
        <f t="shared" si="15"/>
        <v>0</v>
      </c>
      <c r="AD8" s="857">
        <f t="shared" si="15"/>
        <v>0</v>
      </c>
      <c r="AE8" s="857">
        <f t="shared" si="15"/>
        <v>0</v>
      </c>
      <c r="AF8" s="857">
        <f t="shared" si="15"/>
        <v>0</v>
      </c>
      <c r="AG8" s="857">
        <f t="shared" si="15"/>
        <v>0</v>
      </c>
      <c r="AH8" s="858">
        <f>SUM(V8:AG8)</f>
        <v>0</v>
      </c>
      <c r="AI8" s="857">
        <f t="shared" ref="AI8:AT8" si="16">ROUNDUP(AH14*$D$27/12,0)</f>
        <v>0</v>
      </c>
      <c r="AJ8" s="857">
        <f t="shared" si="16"/>
        <v>0</v>
      </c>
      <c r="AK8" s="857">
        <f t="shared" si="16"/>
        <v>0</v>
      </c>
      <c r="AL8" s="857">
        <f t="shared" si="16"/>
        <v>0</v>
      </c>
      <c r="AM8" s="857">
        <f t="shared" si="16"/>
        <v>0</v>
      </c>
      <c r="AN8" s="857">
        <f t="shared" si="16"/>
        <v>0</v>
      </c>
      <c r="AO8" s="857">
        <f t="shared" si="16"/>
        <v>0</v>
      </c>
      <c r="AP8" s="857">
        <f t="shared" si="16"/>
        <v>0</v>
      </c>
      <c r="AQ8" s="857">
        <f t="shared" si="16"/>
        <v>0</v>
      </c>
      <c r="AR8" s="857">
        <f t="shared" si="16"/>
        <v>0</v>
      </c>
      <c r="AS8" s="857">
        <f t="shared" si="16"/>
        <v>0</v>
      </c>
      <c r="AT8" s="857">
        <f t="shared" si="16"/>
        <v>0</v>
      </c>
      <c r="AU8" s="858">
        <f>SUM(AI8:AT8)</f>
        <v>0</v>
      </c>
      <c r="AV8" s="857">
        <f t="shared" ref="AV8:BG8" si="17">ROUNDUP(AU14*$E$27/12,0)</f>
        <v>0</v>
      </c>
      <c r="AW8" s="857">
        <f t="shared" si="17"/>
        <v>0</v>
      </c>
      <c r="AX8" s="857">
        <f t="shared" si="17"/>
        <v>0</v>
      </c>
      <c r="AY8" s="857">
        <f t="shared" si="17"/>
        <v>0</v>
      </c>
      <c r="AZ8" s="857">
        <f t="shared" si="17"/>
        <v>0</v>
      </c>
      <c r="BA8" s="857">
        <f t="shared" si="17"/>
        <v>0</v>
      </c>
      <c r="BB8" s="857">
        <f t="shared" si="17"/>
        <v>0</v>
      </c>
      <c r="BC8" s="857">
        <f t="shared" si="17"/>
        <v>0</v>
      </c>
      <c r="BD8" s="857">
        <f t="shared" si="17"/>
        <v>0</v>
      </c>
      <c r="BE8" s="857">
        <f t="shared" si="17"/>
        <v>0</v>
      </c>
      <c r="BF8" s="857">
        <f t="shared" si="17"/>
        <v>0</v>
      </c>
      <c r="BG8" s="857">
        <f t="shared" si="17"/>
        <v>0</v>
      </c>
      <c r="BH8" s="858">
        <f>SUM(AV8:BG8)</f>
        <v>0</v>
      </c>
      <c r="BI8" s="857">
        <f t="shared" ref="BI8:BT8" si="18">ROUNDUP(BH14*$F$27/12,0)</f>
        <v>0</v>
      </c>
      <c r="BJ8" s="857">
        <f t="shared" si="18"/>
        <v>0</v>
      </c>
      <c r="BK8" s="857">
        <f t="shared" si="18"/>
        <v>0</v>
      </c>
      <c r="BL8" s="857">
        <f t="shared" si="18"/>
        <v>0</v>
      </c>
      <c r="BM8" s="857">
        <f t="shared" si="18"/>
        <v>0</v>
      </c>
      <c r="BN8" s="857">
        <f t="shared" si="18"/>
        <v>0</v>
      </c>
      <c r="BO8" s="857">
        <f t="shared" si="18"/>
        <v>0</v>
      </c>
      <c r="BP8" s="857">
        <f t="shared" si="18"/>
        <v>0</v>
      </c>
      <c r="BQ8" s="857">
        <f t="shared" si="18"/>
        <v>0</v>
      </c>
      <c r="BR8" s="857">
        <f t="shared" si="18"/>
        <v>0</v>
      </c>
      <c r="BS8" s="857">
        <f t="shared" si="18"/>
        <v>0</v>
      </c>
      <c r="BT8" s="857">
        <f t="shared" si="18"/>
        <v>0</v>
      </c>
      <c r="BU8" s="858">
        <f>SUM(BI8:BT8)</f>
        <v>0</v>
      </c>
    </row>
    <row r="9" spans="1:83">
      <c r="A9" s="855" t="str">
        <f>"# of "&amp;A4&amp;" Subscribers"</f>
        <v># of Tier 1 Subscribers</v>
      </c>
      <c r="B9" s="875">
        <f>U14</f>
        <v>0</v>
      </c>
      <c r="C9" s="875">
        <f>AH14</f>
        <v>0</v>
      </c>
      <c r="D9" s="875">
        <f>AU14</f>
        <v>0</v>
      </c>
      <c r="E9" s="875">
        <f>BH14</f>
        <v>0</v>
      </c>
      <c r="F9" s="876">
        <f>BU14</f>
        <v>0</v>
      </c>
      <c r="H9" s="874" t="str">
        <f>"# Total "&amp;A5&amp;" Subscribers Churn Month"</f>
        <v># Total Tier 2 Subscribers Churn Month</v>
      </c>
      <c r="I9" s="857">
        <v>0</v>
      </c>
      <c r="J9" s="857">
        <f t="shared" ref="J9:T9" si="19">ROUNDUP(I15*$B$28/12,0)</f>
        <v>0</v>
      </c>
      <c r="K9" s="857">
        <f t="shared" si="19"/>
        <v>0</v>
      </c>
      <c r="L9" s="857">
        <f t="shared" si="19"/>
        <v>0</v>
      </c>
      <c r="M9" s="857">
        <f t="shared" si="19"/>
        <v>0</v>
      </c>
      <c r="N9" s="857">
        <f t="shared" si="19"/>
        <v>0</v>
      </c>
      <c r="O9" s="857">
        <f t="shared" si="19"/>
        <v>0</v>
      </c>
      <c r="P9" s="857">
        <f t="shared" si="19"/>
        <v>0</v>
      </c>
      <c r="Q9" s="857">
        <f t="shared" si="19"/>
        <v>0</v>
      </c>
      <c r="R9" s="857">
        <f t="shared" si="19"/>
        <v>0</v>
      </c>
      <c r="S9" s="857">
        <f t="shared" si="19"/>
        <v>0</v>
      </c>
      <c r="T9" s="857">
        <f t="shared" si="19"/>
        <v>0</v>
      </c>
      <c r="U9" s="858">
        <f>SUM(I9:T9)</f>
        <v>0</v>
      </c>
      <c r="V9" s="857">
        <f t="shared" ref="V9:AG9" si="20">ROUNDUP(U15*$C$28/12,0)</f>
        <v>0</v>
      </c>
      <c r="W9" s="857">
        <f t="shared" si="20"/>
        <v>0</v>
      </c>
      <c r="X9" s="857">
        <f t="shared" si="20"/>
        <v>0</v>
      </c>
      <c r="Y9" s="857">
        <f t="shared" si="20"/>
        <v>0</v>
      </c>
      <c r="Z9" s="857">
        <f t="shared" si="20"/>
        <v>0</v>
      </c>
      <c r="AA9" s="857">
        <f t="shared" si="20"/>
        <v>0</v>
      </c>
      <c r="AB9" s="857">
        <f t="shared" si="20"/>
        <v>0</v>
      </c>
      <c r="AC9" s="857">
        <f t="shared" si="20"/>
        <v>0</v>
      </c>
      <c r="AD9" s="857">
        <f t="shared" si="20"/>
        <v>0</v>
      </c>
      <c r="AE9" s="857">
        <f t="shared" si="20"/>
        <v>0</v>
      </c>
      <c r="AF9" s="857">
        <f t="shared" si="20"/>
        <v>0</v>
      </c>
      <c r="AG9" s="857">
        <f t="shared" si="20"/>
        <v>0</v>
      </c>
      <c r="AH9" s="858">
        <f>SUM(V9:AG9)</f>
        <v>0</v>
      </c>
      <c r="AI9" s="857">
        <f t="shared" ref="AI9:AT9" si="21">ROUNDUP(AH15*$D$28/12,0)</f>
        <v>0</v>
      </c>
      <c r="AJ9" s="857">
        <f t="shared" si="21"/>
        <v>0</v>
      </c>
      <c r="AK9" s="857">
        <f t="shared" si="21"/>
        <v>0</v>
      </c>
      <c r="AL9" s="857">
        <f t="shared" si="21"/>
        <v>0</v>
      </c>
      <c r="AM9" s="857">
        <f t="shared" si="21"/>
        <v>0</v>
      </c>
      <c r="AN9" s="857">
        <f t="shared" si="21"/>
        <v>0</v>
      </c>
      <c r="AO9" s="857">
        <f t="shared" si="21"/>
        <v>0</v>
      </c>
      <c r="AP9" s="857">
        <f t="shared" si="21"/>
        <v>0</v>
      </c>
      <c r="AQ9" s="857">
        <f t="shared" si="21"/>
        <v>0</v>
      </c>
      <c r="AR9" s="857">
        <f t="shared" si="21"/>
        <v>0</v>
      </c>
      <c r="AS9" s="857">
        <f t="shared" si="21"/>
        <v>0</v>
      </c>
      <c r="AT9" s="857">
        <f t="shared" si="21"/>
        <v>0</v>
      </c>
      <c r="AU9" s="858">
        <f>SUM(AI9:AT9)</f>
        <v>0</v>
      </c>
      <c r="AV9" s="857">
        <f t="shared" ref="AV9:BG9" si="22">ROUNDUP(AU15*$E$28/12,0)</f>
        <v>0</v>
      </c>
      <c r="AW9" s="857">
        <f t="shared" si="22"/>
        <v>0</v>
      </c>
      <c r="AX9" s="857">
        <f t="shared" si="22"/>
        <v>0</v>
      </c>
      <c r="AY9" s="857">
        <f t="shared" si="22"/>
        <v>0</v>
      </c>
      <c r="AZ9" s="857">
        <f t="shared" si="22"/>
        <v>0</v>
      </c>
      <c r="BA9" s="857">
        <f t="shared" si="22"/>
        <v>0</v>
      </c>
      <c r="BB9" s="857">
        <f t="shared" si="22"/>
        <v>0</v>
      </c>
      <c r="BC9" s="857">
        <f t="shared" si="22"/>
        <v>0</v>
      </c>
      <c r="BD9" s="857">
        <f t="shared" si="22"/>
        <v>0</v>
      </c>
      <c r="BE9" s="857">
        <f t="shared" si="22"/>
        <v>0</v>
      </c>
      <c r="BF9" s="857">
        <f t="shared" si="22"/>
        <v>0</v>
      </c>
      <c r="BG9" s="857">
        <f t="shared" si="22"/>
        <v>0</v>
      </c>
      <c r="BH9" s="858">
        <f>SUM(AV9:BG9)</f>
        <v>0</v>
      </c>
      <c r="BI9" s="857">
        <f t="shared" ref="BI9:BT9" si="23">ROUNDUP(BH15*$F$28/12,0)</f>
        <v>0</v>
      </c>
      <c r="BJ9" s="857">
        <f t="shared" si="23"/>
        <v>0</v>
      </c>
      <c r="BK9" s="857">
        <f t="shared" si="23"/>
        <v>0</v>
      </c>
      <c r="BL9" s="857">
        <f t="shared" si="23"/>
        <v>0</v>
      </c>
      <c r="BM9" s="857">
        <f t="shared" si="23"/>
        <v>0</v>
      </c>
      <c r="BN9" s="857">
        <f t="shared" si="23"/>
        <v>0</v>
      </c>
      <c r="BO9" s="857">
        <f t="shared" si="23"/>
        <v>0</v>
      </c>
      <c r="BP9" s="857">
        <f t="shared" si="23"/>
        <v>0</v>
      </c>
      <c r="BQ9" s="857">
        <f t="shared" si="23"/>
        <v>0</v>
      </c>
      <c r="BR9" s="857">
        <f t="shared" si="23"/>
        <v>0</v>
      </c>
      <c r="BS9" s="857">
        <f t="shared" si="23"/>
        <v>0</v>
      </c>
      <c r="BT9" s="857">
        <f t="shared" si="23"/>
        <v>0</v>
      </c>
      <c r="BU9" s="858">
        <f>SUM(BI9:BT9)</f>
        <v>0</v>
      </c>
    </row>
    <row r="10" spans="1:83">
      <c r="A10" s="855" t="str">
        <f t="shared" ref="A10:A11" si="24">"# of "&amp;A5&amp;" Subscribers"</f>
        <v># of Tier 2 Subscribers</v>
      </c>
      <c r="B10" s="875">
        <f>U15</f>
        <v>0</v>
      </c>
      <c r="C10" s="875">
        <f>AH15</f>
        <v>0</v>
      </c>
      <c r="D10" s="875">
        <f>AU15</f>
        <v>0</v>
      </c>
      <c r="E10" s="875">
        <f>BH15</f>
        <v>0</v>
      </c>
      <c r="F10" s="876">
        <f>BU15</f>
        <v>0</v>
      </c>
      <c r="H10" s="874" t="str">
        <f>"# Total "&amp;A6&amp;" Subscribers Churn Month"</f>
        <v># Total Tier 3 Subscribers Churn Month</v>
      </c>
      <c r="I10" s="857">
        <v>0</v>
      </c>
      <c r="J10" s="857">
        <f t="shared" ref="J10:T10" si="25">ROUNDUP(I16*$B$29/12,0)</f>
        <v>0</v>
      </c>
      <c r="K10" s="857">
        <f t="shared" si="25"/>
        <v>0</v>
      </c>
      <c r="L10" s="857">
        <f t="shared" si="25"/>
        <v>0</v>
      </c>
      <c r="M10" s="857">
        <f t="shared" si="25"/>
        <v>0</v>
      </c>
      <c r="N10" s="857">
        <f t="shared" si="25"/>
        <v>0</v>
      </c>
      <c r="O10" s="857">
        <f t="shared" si="25"/>
        <v>0</v>
      </c>
      <c r="P10" s="857">
        <f t="shared" si="25"/>
        <v>0</v>
      </c>
      <c r="Q10" s="857">
        <f t="shared" si="25"/>
        <v>0</v>
      </c>
      <c r="R10" s="857">
        <f t="shared" si="25"/>
        <v>0</v>
      </c>
      <c r="S10" s="857">
        <f t="shared" si="25"/>
        <v>0</v>
      </c>
      <c r="T10" s="857">
        <f t="shared" si="25"/>
        <v>0</v>
      </c>
      <c r="U10" s="858">
        <f>SUM(I10:T10)</f>
        <v>0</v>
      </c>
      <c r="V10" s="857">
        <f t="shared" ref="V10:AG10" si="26">ROUNDUP(U16*$C$29/12,0)</f>
        <v>0</v>
      </c>
      <c r="W10" s="857">
        <f t="shared" si="26"/>
        <v>0</v>
      </c>
      <c r="X10" s="857">
        <f t="shared" si="26"/>
        <v>0</v>
      </c>
      <c r="Y10" s="857">
        <f t="shared" si="26"/>
        <v>0</v>
      </c>
      <c r="Z10" s="857">
        <f t="shared" si="26"/>
        <v>0</v>
      </c>
      <c r="AA10" s="857">
        <f t="shared" si="26"/>
        <v>0</v>
      </c>
      <c r="AB10" s="857">
        <f t="shared" si="26"/>
        <v>0</v>
      </c>
      <c r="AC10" s="857">
        <f t="shared" si="26"/>
        <v>0</v>
      </c>
      <c r="AD10" s="857">
        <f t="shared" si="26"/>
        <v>0</v>
      </c>
      <c r="AE10" s="857">
        <f t="shared" si="26"/>
        <v>0</v>
      </c>
      <c r="AF10" s="857">
        <f t="shared" si="26"/>
        <v>0</v>
      </c>
      <c r="AG10" s="857">
        <f t="shared" si="26"/>
        <v>0</v>
      </c>
      <c r="AH10" s="858">
        <f>SUM(V10:AG10)</f>
        <v>0</v>
      </c>
      <c r="AI10" s="857">
        <f t="shared" ref="AI10:AT10" si="27">ROUNDUP(AH16*$D$29/12,0)</f>
        <v>0</v>
      </c>
      <c r="AJ10" s="857">
        <f t="shared" si="27"/>
        <v>0</v>
      </c>
      <c r="AK10" s="857">
        <f t="shared" si="27"/>
        <v>0</v>
      </c>
      <c r="AL10" s="857">
        <f t="shared" si="27"/>
        <v>0</v>
      </c>
      <c r="AM10" s="857">
        <f t="shared" si="27"/>
        <v>0</v>
      </c>
      <c r="AN10" s="857">
        <f t="shared" si="27"/>
        <v>0</v>
      </c>
      <c r="AO10" s="857">
        <f t="shared" si="27"/>
        <v>0</v>
      </c>
      <c r="AP10" s="857">
        <f t="shared" si="27"/>
        <v>0</v>
      </c>
      <c r="AQ10" s="857">
        <f t="shared" si="27"/>
        <v>0</v>
      </c>
      <c r="AR10" s="857">
        <f t="shared" si="27"/>
        <v>0</v>
      </c>
      <c r="AS10" s="857">
        <f t="shared" si="27"/>
        <v>0</v>
      </c>
      <c r="AT10" s="857">
        <f t="shared" si="27"/>
        <v>0</v>
      </c>
      <c r="AU10" s="858">
        <f>SUM(AI10:AT10)</f>
        <v>0</v>
      </c>
      <c r="AV10" s="857">
        <f t="shared" ref="AV10:BG10" si="28">ROUNDUP(AU16*$E$29/12,0)</f>
        <v>0</v>
      </c>
      <c r="AW10" s="857">
        <f t="shared" si="28"/>
        <v>0</v>
      </c>
      <c r="AX10" s="857">
        <f t="shared" si="28"/>
        <v>0</v>
      </c>
      <c r="AY10" s="857">
        <f t="shared" si="28"/>
        <v>0</v>
      </c>
      <c r="AZ10" s="857">
        <f t="shared" si="28"/>
        <v>0</v>
      </c>
      <c r="BA10" s="857">
        <f t="shared" si="28"/>
        <v>0</v>
      </c>
      <c r="BB10" s="857">
        <f t="shared" si="28"/>
        <v>0</v>
      </c>
      <c r="BC10" s="857">
        <f t="shared" si="28"/>
        <v>0</v>
      </c>
      <c r="BD10" s="857">
        <f t="shared" si="28"/>
        <v>0</v>
      </c>
      <c r="BE10" s="857">
        <f t="shared" si="28"/>
        <v>0</v>
      </c>
      <c r="BF10" s="857">
        <f t="shared" si="28"/>
        <v>0</v>
      </c>
      <c r="BG10" s="857">
        <f t="shared" si="28"/>
        <v>0</v>
      </c>
      <c r="BH10" s="858">
        <f>SUM(AV10:BG10)</f>
        <v>0</v>
      </c>
      <c r="BI10" s="857">
        <f t="shared" ref="BI10:BT10" si="29">ROUNDUP(BH16*$F$29/12,0)</f>
        <v>0</v>
      </c>
      <c r="BJ10" s="857">
        <f t="shared" si="29"/>
        <v>0</v>
      </c>
      <c r="BK10" s="857">
        <f t="shared" si="29"/>
        <v>0</v>
      </c>
      <c r="BL10" s="857">
        <f t="shared" si="29"/>
        <v>0</v>
      </c>
      <c r="BM10" s="857">
        <f t="shared" si="29"/>
        <v>0</v>
      </c>
      <c r="BN10" s="857">
        <f t="shared" si="29"/>
        <v>0</v>
      </c>
      <c r="BO10" s="857">
        <f t="shared" si="29"/>
        <v>0</v>
      </c>
      <c r="BP10" s="857">
        <f t="shared" si="29"/>
        <v>0</v>
      </c>
      <c r="BQ10" s="857">
        <f t="shared" si="29"/>
        <v>0</v>
      </c>
      <c r="BR10" s="857">
        <f t="shared" si="29"/>
        <v>0</v>
      </c>
      <c r="BS10" s="857">
        <f t="shared" si="29"/>
        <v>0</v>
      </c>
      <c r="BT10" s="857">
        <f t="shared" si="29"/>
        <v>0</v>
      </c>
      <c r="BU10" s="858">
        <f>SUM(BI10:BT10)</f>
        <v>0</v>
      </c>
      <c r="BW10" s="866"/>
      <c r="BX10" s="866"/>
    </row>
    <row r="11" spans="1:83">
      <c r="A11" s="855" t="str">
        <f t="shared" si="24"/>
        <v># of Tier 3 Subscribers</v>
      </c>
      <c r="B11" s="877">
        <f>U16</f>
        <v>0</v>
      </c>
      <c r="C11" s="877">
        <f>AH16</f>
        <v>0</v>
      </c>
      <c r="D11" s="877">
        <f>AU16</f>
        <v>0</v>
      </c>
      <c r="E11" s="877">
        <f>BH16</f>
        <v>0</v>
      </c>
      <c r="F11" s="878">
        <f>BU16</f>
        <v>0</v>
      </c>
      <c r="H11" s="874" t="s">
        <v>608</v>
      </c>
      <c r="I11" s="864">
        <f t="shared" ref="I11:BG11" si="30">SUM(I8:I10)</f>
        <v>0</v>
      </c>
      <c r="J11" s="864">
        <f t="shared" si="30"/>
        <v>0</v>
      </c>
      <c r="K11" s="864">
        <f>SUM(K8:K10)</f>
        <v>0</v>
      </c>
      <c r="L11" s="864">
        <f t="shared" si="30"/>
        <v>0</v>
      </c>
      <c r="M11" s="864">
        <f t="shared" si="30"/>
        <v>0</v>
      </c>
      <c r="N11" s="864">
        <f>SUM(N8:N10)</f>
        <v>0</v>
      </c>
      <c r="O11" s="864">
        <f t="shared" si="30"/>
        <v>0</v>
      </c>
      <c r="P11" s="864">
        <f t="shared" si="30"/>
        <v>0</v>
      </c>
      <c r="Q11" s="864">
        <f t="shared" si="30"/>
        <v>0</v>
      </c>
      <c r="R11" s="864">
        <f t="shared" si="30"/>
        <v>0</v>
      </c>
      <c r="S11" s="864">
        <f t="shared" si="30"/>
        <v>0</v>
      </c>
      <c r="T11" s="864">
        <f t="shared" si="30"/>
        <v>0</v>
      </c>
      <c r="U11" s="865">
        <f t="shared" si="30"/>
        <v>0</v>
      </c>
      <c r="V11" s="864">
        <f t="shared" si="30"/>
        <v>0</v>
      </c>
      <c r="W11" s="864">
        <f t="shared" si="30"/>
        <v>0</v>
      </c>
      <c r="X11" s="864">
        <f t="shared" si="30"/>
        <v>0</v>
      </c>
      <c r="Y11" s="864">
        <f t="shared" si="30"/>
        <v>0</v>
      </c>
      <c r="Z11" s="864">
        <f t="shared" si="30"/>
        <v>0</v>
      </c>
      <c r="AA11" s="864">
        <f t="shared" si="30"/>
        <v>0</v>
      </c>
      <c r="AB11" s="864">
        <f t="shared" si="30"/>
        <v>0</v>
      </c>
      <c r="AC11" s="864">
        <f t="shared" si="30"/>
        <v>0</v>
      </c>
      <c r="AD11" s="864">
        <f t="shared" si="30"/>
        <v>0</v>
      </c>
      <c r="AE11" s="864">
        <f t="shared" si="30"/>
        <v>0</v>
      </c>
      <c r="AF11" s="864">
        <f t="shared" si="30"/>
        <v>0</v>
      </c>
      <c r="AG11" s="864">
        <f>SUM(AG8:AG10)</f>
        <v>0</v>
      </c>
      <c r="AH11" s="865">
        <f>SUM(AH8:AH10)</f>
        <v>0</v>
      </c>
      <c r="AI11" s="864">
        <f t="shared" si="30"/>
        <v>0</v>
      </c>
      <c r="AJ11" s="864">
        <f t="shared" si="30"/>
        <v>0</v>
      </c>
      <c r="AK11" s="864">
        <f t="shared" si="30"/>
        <v>0</v>
      </c>
      <c r="AL11" s="864">
        <f t="shared" si="30"/>
        <v>0</v>
      </c>
      <c r="AM11" s="864">
        <f t="shared" si="30"/>
        <v>0</v>
      </c>
      <c r="AN11" s="864">
        <f t="shared" si="30"/>
        <v>0</v>
      </c>
      <c r="AO11" s="864">
        <f t="shared" si="30"/>
        <v>0</v>
      </c>
      <c r="AP11" s="864">
        <f t="shared" si="30"/>
        <v>0</v>
      </c>
      <c r="AQ11" s="864">
        <f t="shared" si="30"/>
        <v>0</v>
      </c>
      <c r="AR11" s="864">
        <f t="shared" si="30"/>
        <v>0</v>
      </c>
      <c r="AS11" s="864">
        <f t="shared" si="30"/>
        <v>0</v>
      </c>
      <c r="AT11" s="864">
        <f t="shared" si="30"/>
        <v>0</v>
      </c>
      <c r="AU11" s="865">
        <f t="shared" si="30"/>
        <v>0</v>
      </c>
      <c r="AV11" s="864">
        <f t="shared" si="30"/>
        <v>0</v>
      </c>
      <c r="AW11" s="864">
        <f t="shared" si="30"/>
        <v>0</v>
      </c>
      <c r="AX11" s="864">
        <f t="shared" si="30"/>
        <v>0</v>
      </c>
      <c r="AY11" s="864">
        <f t="shared" si="30"/>
        <v>0</v>
      </c>
      <c r="AZ11" s="864">
        <f t="shared" si="30"/>
        <v>0</v>
      </c>
      <c r="BA11" s="864">
        <f t="shared" si="30"/>
        <v>0</v>
      </c>
      <c r="BB11" s="864">
        <f t="shared" si="30"/>
        <v>0</v>
      </c>
      <c r="BC11" s="864">
        <f t="shared" si="30"/>
        <v>0</v>
      </c>
      <c r="BD11" s="864">
        <f t="shared" si="30"/>
        <v>0</v>
      </c>
      <c r="BE11" s="864">
        <f t="shared" si="30"/>
        <v>0</v>
      </c>
      <c r="BF11" s="864">
        <f t="shared" si="30"/>
        <v>0</v>
      </c>
      <c r="BG11" s="864">
        <f t="shared" si="30"/>
        <v>0</v>
      </c>
      <c r="BH11" s="865">
        <f t="shared" ref="BH11:BU11" si="31">SUM(BH8:BH10)</f>
        <v>0</v>
      </c>
      <c r="BI11" s="864">
        <f t="shared" si="31"/>
        <v>0</v>
      </c>
      <c r="BJ11" s="864">
        <f t="shared" si="31"/>
        <v>0</v>
      </c>
      <c r="BK11" s="864">
        <f t="shared" si="31"/>
        <v>0</v>
      </c>
      <c r="BL11" s="864">
        <f t="shared" si="31"/>
        <v>0</v>
      </c>
      <c r="BM11" s="864">
        <f t="shared" si="31"/>
        <v>0</v>
      </c>
      <c r="BN11" s="864">
        <f t="shared" si="31"/>
        <v>0</v>
      </c>
      <c r="BO11" s="864">
        <f t="shared" si="31"/>
        <v>0</v>
      </c>
      <c r="BP11" s="864">
        <f t="shared" si="31"/>
        <v>0</v>
      </c>
      <c r="BQ11" s="864">
        <f t="shared" si="31"/>
        <v>0</v>
      </c>
      <c r="BR11" s="864">
        <f t="shared" si="31"/>
        <v>0</v>
      </c>
      <c r="BS11" s="864">
        <f t="shared" si="31"/>
        <v>0</v>
      </c>
      <c r="BT11" s="864">
        <f t="shared" si="31"/>
        <v>0</v>
      </c>
      <c r="BU11" s="865">
        <f t="shared" si="31"/>
        <v>0</v>
      </c>
      <c r="BV11" s="879"/>
      <c r="BW11" s="879"/>
      <c r="BX11" s="866"/>
    </row>
    <row r="12" spans="1:83">
      <c r="A12" s="869" t="s">
        <v>585</v>
      </c>
      <c r="B12" s="880">
        <f>U17</f>
        <v>0</v>
      </c>
      <c r="C12" s="880">
        <f>AH17</f>
        <v>0</v>
      </c>
      <c r="D12" s="880">
        <f>AU17</f>
        <v>0</v>
      </c>
      <c r="E12" s="880">
        <f>BH17</f>
        <v>0</v>
      </c>
      <c r="F12" s="881">
        <f>BU17</f>
        <v>0</v>
      </c>
      <c r="H12" s="855"/>
      <c r="I12" s="882"/>
      <c r="J12" s="882"/>
      <c r="K12" s="882"/>
      <c r="L12" s="882"/>
      <c r="M12" s="882"/>
      <c r="N12" s="882"/>
      <c r="O12" s="882"/>
      <c r="P12" s="882"/>
      <c r="Q12" s="882"/>
      <c r="R12" s="882"/>
      <c r="S12" s="882"/>
      <c r="T12" s="882"/>
      <c r="U12" s="883"/>
      <c r="V12" s="882"/>
      <c r="W12" s="882"/>
      <c r="X12" s="882"/>
      <c r="Y12" s="882"/>
      <c r="Z12" s="882"/>
      <c r="AA12" s="882"/>
      <c r="AB12" s="882"/>
      <c r="AC12" s="882"/>
      <c r="AD12" s="882"/>
      <c r="AE12" s="882"/>
      <c r="AF12" s="882"/>
      <c r="AG12" s="882"/>
      <c r="AH12" s="883"/>
      <c r="AI12" s="882"/>
      <c r="AJ12" s="882"/>
      <c r="AK12" s="882"/>
      <c r="AL12" s="882"/>
      <c r="AM12" s="882"/>
      <c r="AN12" s="882"/>
      <c r="AO12" s="882"/>
      <c r="AP12" s="882"/>
      <c r="AQ12" s="882"/>
      <c r="AR12" s="882"/>
      <c r="AS12" s="882"/>
      <c r="AT12" s="882"/>
      <c r="AU12" s="883"/>
      <c r="AV12" s="882"/>
      <c r="AW12" s="882"/>
      <c r="AX12" s="882"/>
      <c r="AY12" s="882"/>
      <c r="AZ12" s="882"/>
      <c r="BA12" s="882"/>
      <c r="BB12" s="882"/>
      <c r="BC12" s="882"/>
      <c r="BD12" s="882"/>
      <c r="BE12" s="882"/>
      <c r="BF12" s="882"/>
      <c r="BG12" s="882"/>
      <c r="BH12" s="883"/>
      <c r="BI12" s="882"/>
      <c r="BJ12" s="882"/>
      <c r="BK12" s="882"/>
      <c r="BL12" s="882"/>
      <c r="BM12" s="882"/>
      <c r="BN12" s="882"/>
      <c r="BO12" s="882"/>
      <c r="BP12" s="882"/>
      <c r="BQ12" s="882"/>
      <c r="BR12" s="882"/>
      <c r="BS12" s="882"/>
      <c r="BT12" s="882"/>
      <c r="BU12" s="883"/>
      <c r="BW12" s="866"/>
      <c r="BX12" s="866"/>
      <c r="BY12" s="866"/>
      <c r="BZ12" s="866"/>
      <c r="CA12" s="866"/>
      <c r="CB12" s="866"/>
      <c r="CC12" s="866"/>
      <c r="CD12" s="866"/>
      <c r="CE12" s="866"/>
    </row>
    <row r="13" spans="1:83">
      <c r="A13" s="884"/>
      <c r="B13" s="866"/>
      <c r="C13" s="866"/>
      <c r="D13" s="866"/>
      <c r="E13" s="866"/>
      <c r="F13" s="885"/>
      <c r="BY13" s="866"/>
      <c r="BZ13" s="866"/>
      <c r="CA13" s="866"/>
      <c r="CB13" s="866"/>
      <c r="CC13" s="866"/>
      <c r="CD13" s="866"/>
      <c r="CE13" s="866"/>
    </row>
    <row r="14" spans="1:83">
      <c r="A14" s="855" t="s">
        <v>627</v>
      </c>
      <c r="B14" s="886">
        <f>U38</f>
        <v>0</v>
      </c>
      <c r="C14" s="886">
        <f>AH38</f>
        <v>0</v>
      </c>
      <c r="D14" s="886">
        <f>AU38</f>
        <v>0</v>
      </c>
      <c r="E14" s="886">
        <f>BH38</f>
        <v>0</v>
      </c>
      <c r="F14" s="887">
        <f>BU38</f>
        <v>0</v>
      </c>
      <c r="H14" s="855" t="str">
        <f>"# Total "&amp;A4&amp;" Subscribers in Month"</f>
        <v># Total Tier 1 Subscribers in Month</v>
      </c>
      <c r="I14" s="882">
        <f>I2-I8</f>
        <v>0</v>
      </c>
      <c r="J14" s="882">
        <f t="shared" ref="J14:T14" si="32">I14+J2-J8</f>
        <v>0</v>
      </c>
      <c r="K14" s="882">
        <f t="shared" si="32"/>
        <v>0</v>
      </c>
      <c r="L14" s="882">
        <f t="shared" si="32"/>
        <v>0</v>
      </c>
      <c r="M14" s="882">
        <f t="shared" si="32"/>
        <v>0</v>
      </c>
      <c r="N14" s="882">
        <f t="shared" si="32"/>
        <v>0</v>
      </c>
      <c r="O14" s="882">
        <f t="shared" si="32"/>
        <v>0</v>
      </c>
      <c r="P14" s="882">
        <f t="shared" si="32"/>
        <v>0</v>
      </c>
      <c r="Q14" s="882">
        <f t="shared" si="32"/>
        <v>0</v>
      </c>
      <c r="R14" s="882">
        <f t="shared" si="32"/>
        <v>0</v>
      </c>
      <c r="S14" s="882">
        <f t="shared" si="32"/>
        <v>0</v>
      </c>
      <c r="T14" s="882">
        <f t="shared" si="32"/>
        <v>0</v>
      </c>
      <c r="U14" s="883">
        <f>T14</f>
        <v>0</v>
      </c>
      <c r="V14" s="882">
        <f t="shared" ref="V14:AG14" si="33">U14+V2-V8</f>
        <v>0</v>
      </c>
      <c r="W14" s="882">
        <f t="shared" si="33"/>
        <v>0</v>
      </c>
      <c r="X14" s="882">
        <f t="shared" si="33"/>
        <v>0</v>
      </c>
      <c r="Y14" s="882">
        <f t="shared" si="33"/>
        <v>0</v>
      </c>
      <c r="Z14" s="882">
        <f t="shared" si="33"/>
        <v>0</v>
      </c>
      <c r="AA14" s="882">
        <f t="shared" si="33"/>
        <v>0</v>
      </c>
      <c r="AB14" s="882">
        <f t="shared" si="33"/>
        <v>0</v>
      </c>
      <c r="AC14" s="882">
        <f t="shared" si="33"/>
        <v>0</v>
      </c>
      <c r="AD14" s="882">
        <f t="shared" si="33"/>
        <v>0</v>
      </c>
      <c r="AE14" s="882">
        <f t="shared" si="33"/>
        <v>0</v>
      </c>
      <c r="AF14" s="882">
        <f t="shared" si="33"/>
        <v>0</v>
      </c>
      <c r="AG14" s="882">
        <f t="shared" si="33"/>
        <v>0</v>
      </c>
      <c r="AH14" s="883">
        <f>AG14</f>
        <v>0</v>
      </c>
      <c r="AI14" s="882">
        <f t="shared" ref="AI14:AT14" si="34">AH14+AI2-AI8</f>
        <v>0</v>
      </c>
      <c r="AJ14" s="882">
        <f t="shared" si="34"/>
        <v>0</v>
      </c>
      <c r="AK14" s="882">
        <f t="shared" si="34"/>
        <v>0</v>
      </c>
      <c r="AL14" s="882">
        <f t="shared" si="34"/>
        <v>0</v>
      </c>
      <c r="AM14" s="882">
        <f t="shared" si="34"/>
        <v>0</v>
      </c>
      <c r="AN14" s="882">
        <f t="shared" si="34"/>
        <v>0</v>
      </c>
      <c r="AO14" s="882">
        <f t="shared" si="34"/>
        <v>0</v>
      </c>
      <c r="AP14" s="882">
        <f t="shared" si="34"/>
        <v>0</v>
      </c>
      <c r="AQ14" s="882">
        <f t="shared" si="34"/>
        <v>0</v>
      </c>
      <c r="AR14" s="882">
        <f t="shared" si="34"/>
        <v>0</v>
      </c>
      <c r="AS14" s="882">
        <f t="shared" si="34"/>
        <v>0</v>
      </c>
      <c r="AT14" s="882">
        <f t="shared" si="34"/>
        <v>0</v>
      </c>
      <c r="AU14" s="883">
        <f>AT14</f>
        <v>0</v>
      </c>
      <c r="AV14" s="882">
        <f t="shared" ref="AV14:BG14" si="35">AU14+AV2-AV8</f>
        <v>0</v>
      </c>
      <c r="AW14" s="882">
        <f t="shared" si="35"/>
        <v>0</v>
      </c>
      <c r="AX14" s="882">
        <f t="shared" si="35"/>
        <v>0</v>
      </c>
      <c r="AY14" s="882">
        <f t="shared" si="35"/>
        <v>0</v>
      </c>
      <c r="AZ14" s="882">
        <f t="shared" si="35"/>
        <v>0</v>
      </c>
      <c r="BA14" s="882">
        <f t="shared" si="35"/>
        <v>0</v>
      </c>
      <c r="BB14" s="882">
        <f t="shared" si="35"/>
        <v>0</v>
      </c>
      <c r="BC14" s="882">
        <f t="shared" si="35"/>
        <v>0</v>
      </c>
      <c r="BD14" s="882">
        <f t="shared" si="35"/>
        <v>0</v>
      </c>
      <c r="BE14" s="882">
        <f t="shared" si="35"/>
        <v>0</v>
      </c>
      <c r="BF14" s="882">
        <f t="shared" si="35"/>
        <v>0</v>
      </c>
      <c r="BG14" s="882">
        <f t="shared" si="35"/>
        <v>0</v>
      </c>
      <c r="BH14" s="883">
        <f>BG14</f>
        <v>0</v>
      </c>
      <c r="BI14" s="882">
        <f t="shared" ref="BI14:BT14" si="36">BH14+BI2-BI8</f>
        <v>0</v>
      </c>
      <c r="BJ14" s="882">
        <f t="shared" si="36"/>
        <v>0</v>
      </c>
      <c r="BK14" s="882">
        <f t="shared" si="36"/>
        <v>0</v>
      </c>
      <c r="BL14" s="882">
        <f t="shared" si="36"/>
        <v>0</v>
      </c>
      <c r="BM14" s="882">
        <f t="shared" si="36"/>
        <v>0</v>
      </c>
      <c r="BN14" s="882">
        <f t="shared" si="36"/>
        <v>0</v>
      </c>
      <c r="BO14" s="882">
        <f t="shared" si="36"/>
        <v>0</v>
      </c>
      <c r="BP14" s="882">
        <f t="shared" si="36"/>
        <v>0</v>
      </c>
      <c r="BQ14" s="882">
        <f t="shared" si="36"/>
        <v>0</v>
      </c>
      <c r="BR14" s="882">
        <f t="shared" si="36"/>
        <v>0</v>
      </c>
      <c r="BS14" s="882">
        <f t="shared" si="36"/>
        <v>0</v>
      </c>
      <c r="BT14" s="882">
        <f t="shared" si="36"/>
        <v>0</v>
      </c>
      <c r="BU14" s="883">
        <f>BT14</f>
        <v>0</v>
      </c>
      <c r="BY14" s="866"/>
      <c r="BZ14" s="866"/>
      <c r="CA14" s="866"/>
      <c r="CB14" s="866"/>
      <c r="CC14" s="866"/>
      <c r="CD14" s="866"/>
      <c r="CE14" s="866"/>
    </row>
    <row r="15" spans="1:83">
      <c r="A15" s="855" t="s">
        <v>587</v>
      </c>
      <c r="B15" s="888" t="e">
        <f>U38/B44</f>
        <v>#DIV/0!</v>
      </c>
      <c r="C15" s="888" t="e">
        <f>AH38/C44</f>
        <v>#DIV/0!</v>
      </c>
      <c r="D15" s="888" t="e">
        <f>AU38/D44</f>
        <v>#DIV/0!</v>
      </c>
      <c r="E15" s="888" t="e">
        <f>BH38/E44</f>
        <v>#DIV/0!</v>
      </c>
      <c r="F15" s="889" t="e">
        <f>BU38/F44</f>
        <v>#DIV/0!</v>
      </c>
      <c r="H15" s="855" t="str">
        <f>"# Total "&amp;A5&amp;" Subscribers in Month"</f>
        <v># Total Tier 2 Subscribers in Month</v>
      </c>
      <c r="I15" s="882">
        <f>I3-I9</f>
        <v>0</v>
      </c>
      <c r="J15" s="882">
        <f t="shared" ref="J15:T15" si="37">I15+J3-J9</f>
        <v>0</v>
      </c>
      <c r="K15" s="882">
        <f t="shared" si="37"/>
        <v>0</v>
      </c>
      <c r="L15" s="882">
        <f t="shared" si="37"/>
        <v>0</v>
      </c>
      <c r="M15" s="882">
        <f t="shared" si="37"/>
        <v>0</v>
      </c>
      <c r="N15" s="882">
        <f t="shared" si="37"/>
        <v>0</v>
      </c>
      <c r="O15" s="882">
        <f t="shared" si="37"/>
        <v>0</v>
      </c>
      <c r="P15" s="882">
        <f t="shared" si="37"/>
        <v>0</v>
      </c>
      <c r="Q15" s="882">
        <f t="shared" si="37"/>
        <v>0</v>
      </c>
      <c r="R15" s="882">
        <f t="shared" si="37"/>
        <v>0</v>
      </c>
      <c r="S15" s="882">
        <f t="shared" si="37"/>
        <v>0</v>
      </c>
      <c r="T15" s="882">
        <f t="shared" si="37"/>
        <v>0</v>
      </c>
      <c r="U15" s="883">
        <f>T15</f>
        <v>0</v>
      </c>
      <c r="V15" s="882">
        <f t="shared" ref="V15:AG15" si="38">U15+V3-V9</f>
        <v>0</v>
      </c>
      <c r="W15" s="882">
        <f t="shared" si="38"/>
        <v>0</v>
      </c>
      <c r="X15" s="882">
        <f t="shared" si="38"/>
        <v>0</v>
      </c>
      <c r="Y15" s="882">
        <f t="shared" si="38"/>
        <v>0</v>
      </c>
      <c r="Z15" s="882">
        <f t="shared" si="38"/>
        <v>0</v>
      </c>
      <c r="AA15" s="882">
        <f t="shared" si="38"/>
        <v>0</v>
      </c>
      <c r="AB15" s="882">
        <f t="shared" si="38"/>
        <v>0</v>
      </c>
      <c r="AC15" s="882">
        <f t="shared" si="38"/>
        <v>0</v>
      </c>
      <c r="AD15" s="882">
        <f t="shared" si="38"/>
        <v>0</v>
      </c>
      <c r="AE15" s="882">
        <f t="shared" si="38"/>
        <v>0</v>
      </c>
      <c r="AF15" s="882">
        <f t="shared" si="38"/>
        <v>0</v>
      </c>
      <c r="AG15" s="882">
        <f t="shared" si="38"/>
        <v>0</v>
      </c>
      <c r="AH15" s="883">
        <f>AG15</f>
        <v>0</v>
      </c>
      <c r="AI15" s="882">
        <f t="shared" ref="AI15:AT15" si="39">AH15+AI3-AI9</f>
        <v>0</v>
      </c>
      <c r="AJ15" s="882">
        <f t="shared" si="39"/>
        <v>0</v>
      </c>
      <c r="AK15" s="882">
        <f t="shared" si="39"/>
        <v>0</v>
      </c>
      <c r="AL15" s="882">
        <f t="shared" si="39"/>
        <v>0</v>
      </c>
      <c r="AM15" s="882">
        <f t="shared" si="39"/>
        <v>0</v>
      </c>
      <c r="AN15" s="882">
        <f t="shared" si="39"/>
        <v>0</v>
      </c>
      <c r="AO15" s="882">
        <f t="shared" si="39"/>
        <v>0</v>
      </c>
      <c r="AP15" s="882">
        <f t="shared" si="39"/>
        <v>0</v>
      </c>
      <c r="AQ15" s="882">
        <f t="shared" si="39"/>
        <v>0</v>
      </c>
      <c r="AR15" s="882">
        <f t="shared" si="39"/>
        <v>0</v>
      </c>
      <c r="AS15" s="882">
        <f t="shared" si="39"/>
        <v>0</v>
      </c>
      <c r="AT15" s="882">
        <f t="shared" si="39"/>
        <v>0</v>
      </c>
      <c r="AU15" s="883">
        <f>AT15</f>
        <v>0</v>
      </c>
      <c r="AV15" s="882">
        <f t="shared" ref="AV15:BG15" si="40">AU15+AV3-AV9</f>
        <v>0</v>
      </c>
      <c r="AW15" s="882">
        <f t="shared" si="40"/>
        <v>0</v>
      </c>
      <c r="AX15" s="882">
        <f t="shared" si="40"/>
        <v>0</v>
      </c>
      <c r="AY15" s="882">
        <f t="shared" si="40"/>
        <v>0</v>
      </c>
      <c r="AZ15" s="882">
        <f t="shared" si="40"/>
        <v>0</v>
      </c>
      <c r="BA15" s="882">
        <f t="shared" si="40"/>
        <v>0</v>
      </c>
      <c r="BB15" s="882">
        <f t="shared" si="40"/>
        <v>0</v>
      </c>
      <c r="BC15" s="882">
        <f t="shared" si="40"/>
        <v>0</v>
      </c>
      <c r="BD15" s="882">
        <f t="shared" si="40"/>
        <v>0</v>
      </c>
      <c r="BE15" s="882">
        <f t="shared" si="40"/>
        <v>0</v>
      </c>
      <c r="BF15" s="882">
        <f t="shared" si="40"/>
        <v>0</v>
      </c>
      <c r="BG15" s="882">
        <f t="shared" si="40"/>
        <v>0</v>
      </c>
      <c r="BH15" s="883">
        <f>BG15</f>
        <v>0</v>
      </c>
      <c r="BI15" s="882">
        <f t="shared" ref="BI15:BT15" si="41">BH15+BI3-BI9</f>
        <v>0</v>
      </c>
      <c r="BJ15" s="882">
        <f t="shared" si="41"/>
        <v>0</v>
      </c>
      <c r="BK15" s="882">
        <f t="shared" si="41"/>
        <v>0</v>
      </c>
      <c r="BL15" s="882">
        <f t="shared" si="41"/>
        <v>0</v>
      </c>
      <c r="BM15" s="882">
        <f t="shared" si="41"/>
        <v>0</v>
      </c>
      <c r="BN15" s="882">
        <f t="shared" si="41"/>
        <v>0</v>
      </c>
      <c r="BO15" s="882">
        <f t="shared" si="41"/>
        <v>0</v>
      </c>
      <c r="BP15" s="882">
        <f t="shared" si="41"/>
        <v>0</v>
      </c>
      <c r="BQ15" s="882">
        <f t="shared" si="41"/>
        <v>0</v>
      </c>
      <c r="BR15" s="882">
        <f t="shared" si="41"/>
        <v>0</v>
      </c>
      <c r="BS15" s="882">
        <f t="shared" si="41"/>
        <v>0</v>
      </c>
      <c r="BT15" s="882">
        <f t="shared" si="41"/>
        <v>0</v>
      </c>
      <c r="BU15" s="883">
        <f>BT15</f>
        <v>0</v>
      </c>
    </row>
    <row r="16" spans="1:83">
      <c r="A16" s="855" t="s">
        <v>588</v>
      </c>
      <c r="B16" s="888" t="e">
        <f>U38/B48</f>
        <v>#DIV/0!</v>
      </c>
      <c r="C16" s="888" t="e">
        <f>AH38/C48</f>
        <v>#DIV/0!</v>
      </c>
      <c r="D16" s="888" t="e">
        <f>AU38/D48</f>
        <v>#DIV/0!</v>
      </c>
      <c r="E16" s="888" t="e">
        <f>BH38/E48</f>
        <v>#DIV/0!</v>
      </c>
      <c r="F16" s="889" t="e">
        <f>BU38/F48</f>
        <v>#DIV/0!</v>
      </c>
      <c r="H16" s="855" t="str">
        <f>"# Total "&amp;A6&amp;" Subscribers in Month"</f>
        <v># Total Tier 3 Subscribers in Month</v>
      </c>
      <c r="I16" s="882">
        <f>I4-I10</f>
        <v>0</v>
      </c>
      <c r="J16" s="882">
        <f t="shared" ref="J16:T16" si="42">I16+J4-J10</f>
        <v>0</v>
      </c>
      <c r="K16" s="882">
        <f t="shared" si="42"/>
        <v>0</v>
      </c>
      <c r="L16" s="882">
        <f t="shared" si="42"/>
        <v>0</v>
      </c>
      <c r="M16" s="882">
        <f t="shared" si="42"/>
        <v>0</v>
      </c>
      <c r="N16" s="882">
        <f t="shared" si="42"/>
        <v>0</v>
      </c>
      <c r="O16" s="882">
        <f t="shared" si="42"/>
        <v>0</v>
      </c>
      <c r="P16" s="882">
        <f t="shared" si="42"/>
        <v>0</v>
      </c>
      <c r="Q16" s="882">
        <f t="shared" si="42"/>
        <v>0</v>
      </c>
      <c r="R16" s="882">
        <f t="shared" si="42"/>
        <v>0</v>
      </c>
      <c r="S16" s="882">
        <f t="shared" si="42"/>
        <v>0</v>
      </c>
      <c r="T16" s="882">
        <f t="shared" si="42"/>
        <v>0</v>
      </c>
      <c r="U16" s="890">
        <f>T16</f>
        <v>0</v>
      </c>
      <c r="V16" s="882">
        <f t="shared" ref="V16:AG16" si="43">U16+V4-V10</f>
        <v>0</v>
      </c>
      <c r="W16" s="882">
        <f t="shared" si="43"/>
        <v>0</v>
      </c>
      <c r="X16" s="882">
        <f t="shared" si="43"/>
        <v>0</v>
      </c>
      <c r="Y16" s="882">
        <f t="shared" si="43"/>
        <v>0</v>
      </c>
      <c r="Z16" s="882">
        <f t="shared" si="43"/>
        <v>0</v>
      </c>
      <c r="AA16" s="882">
        <f t="shared" si="43"/>
        <v>0</v>
      </c>
      <c r="AB16" s="882">
        <f t="shared" si="43"/>
        <v>0</v>
      </c>
      <c r="AC16" s="882">
        <f t="shared" si="43"/>
        <v>0</v>
      </c>
      <c r="AD16" s="882">
        <f t="shared" si="43"/>
        <v>0</v>
      </c>
      <c r="AE16" s="882">
        <f t="shared" si="43"/>
        <v>0</v>
      </c>
      <c r="AF16" s="882">
        <f t="shared" si="43"/>
        <v>0</v>
      </c>
      <c r="AG16" s="882">
        <f t="shared" si="43"/>
        <v>0</v>
      </c>
      <c r="AH16" s="890">
        <f>AG16</f>
        <v>0</v>
      </c>
      <c r="AI16" s="882">
        <f t="shared" ref="AI16:AT16" si="44">AH16+AI4-AI10</f>
        <v>0</v>
      </c>
      <c r="AJ16" s="882">
        <f t="shared" si="44"/>
        <v>0</v>
      </c>
      <c r="AK16" s="882">
        <f t="shared" si="44"/>
        <v>0</v>
      </c>
      <c r="AL16" s="882">
        <f t="shared" si="44"/>
        <v>0</v>
      </c>
      <c r="AM16" s="882">
        <f t="shared" si="44"/>
        <v>0</v>
      </c>
      <c r="AN16" s="882">
        <f t="shared" si="44"/>
        <v>0</v>
      </c>
      <c r="AO16" s="882">
        <f t="shared" si="44"/>
        <v>0</v>
      </c>
      <c r="AP16" s="882">
        <f t="shared" si="44"/>
        <v>0</v>
      </c>
      <c r="AQ16" s="882">
        <f t="shared" si="44"/>
        <v>0</v>
      </c>
      <c r="AR16" s="882">
        <f t="shared" si="44"/>
        <v>0</v>
      </c>
      <c r="AS16" s="882">
        <f t="shared" si="44"/>
        <v>0</v>
      </c>
      <c r="AT16" s="882">
        <f t="shared" si="44"/>
        <v>0</v>
      </c>
      <c r="AU16" s="890">
        <f>AT16</f>
        <v>0</v>
      </c>
      <c r="AV16" s="882">
        <f t="shared" ref="AV16:BG16" si="45">AU16+AV4-AV10</f>
        <v>0</v>
      </c>
      <c r="AW16" s="882">
        <f t="shared" si="45"/>
        <v>0</v>
      </c>
      <c r="AX16" s="882">
        <f t="shared" si="45"/>
        <v>0</v>
      </c>
      <c r="AY16" s="882">
        <f t="shared" si="45"/>
        <v>0</v>
      </c>
      <c r="AZ16" s="882">
        <f t="shared" si="45"/>
        <v>0</v>
      </c>
      <c r="BA16" s="882">
        <f t="shared" si="45"/>
        <v>0</v>
      </c>
      <c r="BB16" s="882">
        <f t="shared" si="45"/>
        <v>0</v>
      </c>
      <c r="BC16" s="882">
        <f t="shared" si="45"/>
        <v>0</v>
      </c>
      <c r="BD16" s="882">
        <f t="shared" si="45"/>
        <v>0</v>
      </c>
      <c r="BE16" s="882">
        <f t="shared" si="45"/>
        <v>0</v>
      </c>
      <c r="BF16" s="882">
        <f t="shared" si="45"/>
        <v>0</v>
      </c>
      <c r="BG16" s="882">
        <f t="shared" si="45"/>
        <v>0</v>
      </c>
      <c r="BH16" s="890">
        <f>BG16</f>
        <v>0</v>
      </c>
      <c r="BI16" s="882">
        <f t="shared" ref="BI16:BT16" si="46">BH16+BI4-BI10</f>
        <v>0</v>
      </c>
      <c r="BJ16" s="882">
        <f t="shared" si="46"/>
        <v>0</v>
      </c>
      <c r="BK16" s="882">
        <f t="shared" si="46"/>
        <v>0</v>
      </c>
      <c r="BL16" s="882">
        <f t="shared" si="46"/>
        <v>0</v>
      </c>
      <c r="BM16" s="882">
        <f t="shared" si="46"/>
        <v>0</v>
      </c>
      <c r="BN16" s="882">
        <f t="shared" si="46"/>
        <v>0</v>
      </c>
      <c r="BO16" s="882">
        <f t="shared" si="46"/>
        <v>0</v>
      </c>
      <c r="BP16" s="882">
        <f t="shared" si="46"/>
        <v>0</v>
      </c>
      <c r="BQ16" s="882">
        <f t="shared" si="46"/>
        <v>0</v>
      </c>
      <c r="BR16" s="882">
        <f t="shared" si="46"/>
        <v>0</v>
      </c>
      <c r="BS16" s="882">
        <f t="shared" si="46"/>
        <v>0</v>
      </c>
      <c r="BT16" s="882">
        <f t="shared" si="46"/>
        <v>0</v>
      </c>
      <c r="BU16" s="890">
        <f>BT16</f>
        <v>0</v>
      </c>
    </row>
    <row r="17" spans="1:74">
      <c r="A17" s="884"/>
      <c r="F17" s="891"/>
      <c r="H17" s="855" t="s">
        <v>609</v>
      </c>
      <c r="I17" s="892">
        <f t="shared" ref="I17:AN17" si="47">SUM(I14:I16)</f>
        <v>0</v>
      </c>
      <c r="J17" s="892">
        <f t="shared" si="47"/>
        <v>0</v>
      </c>
      <c r="K17" s="892">
        <f t="shared" si="47"/>
        <v>0</v>
      </c>
      <c r="L17" s="892">
        <f t="shared" si="47"/>
        <v>0</v>
      </c>
      <c r="M17" s="892">
        <f t="shared" si="47"/>
        <v>0</v>
      </c>
      <c r="N17" s="892">
        <f t="shared" si="47"/>
        <v>0</v>
      </c>
      <c r="O17" s="892">
        <f t="shared" si="47"/>
        <v>0</v>
      </c>
      <c r="P17" s="892">
        <f t="shared" si="47"/>
        <v>0</v>
      </c>
      <c r="Q17" s="892">
        <f t="shared" si="47"/>
        <v>0</v>
      </c>
      <c r="R17" s="892">
        <f t="shared" si="47"/>
        <v>0</v>
      </c>
      <c r="S17" s="892">
        <f t="shared" si="47"/>
        <v>0</v>
      </c>
      <c r="T17" s="892">
        <f t="shared" si="47"/>
        <v>0</v>
      </c>
      <c r="U17" s="893">
        <f t="shared" si="47"/>
        <v>0</v>
      </c>
      <c r="V17" s="892">
        <f t="shared" si="47"/>
        <v>0</v>
      </c>
      <c r="W17" s="892">
        <f t="shared" si="47"/>
        <v>0</v>
      </c>
      <c r="X17" s="892">
        <f t="shared" si="47"/>
        <v>0</v>
      </c>
      <c r="Y17" s="892">
        <f t="shared" si="47"/>
        <v>0</v>
      </c>
      <c r="Z17" s="892">
        <f t="shared" si="47"/>
        <v>0</v>
      </c>
      <c r="AA17" s="892">
        <f t="shared" si="47"/>
        <v>0</v>
      </c>
      <c r="AB17" s="892">
        <f t="shared" si="47"/>
        <v>0</v>
      </c>
      <c r="AC17" s="892">
        <f t="shared" si="47"/>
        <v>0</v>
      </c>
      <c r="AD17" s="892">
        <f t="shared" si="47"/>
        <v>0</v>
      </c>
      <c r="AE17" s="892">
        <f t="shared" si="47"/>
        <v>0</v>
      </c>
      <c r="AF17" s="892">
        <f t="shared" si="47"/>
        <v>0</v>
      </c>
      <c r="AG17" s="892">
        <f t="shared" si="47"/>
        <v>0</v>
      </c>
      <c r="AH17" s="893">
        <f t="shared" si="47"/>
        <v>0</v>
      </c>
      <c r="AI17" s="892">
        <f t="shared" si="47"/>
        <v>0</v>
      </c>
      <c r="AJ17" s="892">
        <f t="shared" si="47"/>
        <v>0</v>
      </c>
      <c r="AK17" s="892">
        <f t="shared" si="47"/>
        <v>0</v>
      </c>
      <c r="AL17" s="892">
        <f t="shared" si="47"/>
        <v>0</v>
      </c>
      <c r="AM17" s="892">
        <f t="shared" si="47"/>
        <v>0</v>
      </c>
      <c r="AN17" s="892">
        <f t="shared" si="47"/>
        <v>0</v>
      </c>
      <c r="AO17" s="892">
        <f t="shared" ref="AO17:BT17" si="48">SUM(AO14:AO16)</f>
        <v>0</v>
      </c>
      <c r="AP17" s="892">
        <f t="shared" si="48"/>
        <v>0</v>
      </c>
      <c r="AQ17" s="892">
        <f t="shared" si="48"/>
        <v>0</v>
      </c>
      <c r="AR17" s="892">
        <f t="shared" si="48"/>
        <v>0</v>
      </c>
      <c r="AS17" s="892">
        <f t="shared" si="48"/>
        <v>0</v>
      </c>
      <c r="AT17" s="892">
        <f t="shared" si="48"/>
        <v>0</v>
      </c>
      <c r="AU17" s="893">
        <f t="shared" si="48"/>
        <v>0</v>
      </c>
      <c r="AV17" s="892">
        <f t="shared" si="48"/>
        <v>0</v>
      </c>
      <c r="AW17" s="892">
        <f t="shared" si="48"/>
        <v>0</v>
      </c>
      <c r="AX17" s="892">
        <f t="shared" si="48"/>
        <v>0</v>
      </c>
      <c r="AY17" s="892">
        <f t="shared" si="48"/>
        <v>0</v>
      </c>
      <c r="AZ17" s="892">
        <f t="shared" si="48"/>
        <v>0</v>
      </c>
      <c r="BA17" s="892">
        <f t="shared" si="48"/>
        <v>0</v>
      </c>
      <c r="BB17" s="892">
        <f t="shared" si="48"/>
        <v>0</v>
      </c>
      <c r="BC17" s="892">
        <f t="shared" si="48"/>
        <v>0</v>
      </c>
      <c r="BD17" s="892">
        <f t="shared" si="48"/>
        <v>0</v>
      </c>
      <c r="BE17" s="892">
        <f t="shared" si="48"/>
        <v>0</v>
      </c>
      <c r="BF17" s="892">
        <f t="shared" si="48"/>
        <v>0</v>
      </c>
      <c r="BG17" s="892">
        <f t="shared" si="48"/>
        <v>0</v>
      </c>
      <c r="BH17" s="893">
        <f t="shared" si="48"/>
        <v>0</v>
      </c>
      <c r="BI17" s="892">
        <f t="shared" si="48"/>
        <v>0</v>
      </c>
      <c r="BJ17" s="892">
        <f t="shared" si="48"/>
        <v>0</v>
      </c>
      <c r="BK17" s="892">
        <f t="shared" si="48"/>
        <v>0</v>
      </c>
      <c r="BL17" s="892">
        <f t="shared" si="48"/>
        <v>0</v>
      </c>
      <c r="BM17" s="892">
        <f t="shared" si="48"/>
        <v>0</v>
      </c>
      <c r="BN17" s="892">
        <f t="shared" si="48"/>
        <v>0</v>
      </c>
      <c r="BO17" s="892">
        <f t="shared" si="48"/>
        <v>0</v>
      </c>
      <c r="BP17" s="892">
        <f t="shared" si="48"/>
        <v>0</v>
      </c>
      <c r="BQ17" s="892">
        <f t="shared" si="48"/>
        <v>0</v>
      </c>
      <c r="BR17" s="892">
        <f t="shared" si="48"/>
        <v>0</v>
      </c>
      <c r="BS17" s="892">
        <f t="shared" si="48"/>
        <v>0</v>
      </c>
      <c r="BT17" s="892">
        <f t="shared" si="48"/>
        <v>0</v>
      </c>
      <c r="BU17" s="893">
        <f t="shared" ref="BU17" si="49">SUM(BU14:BU16)</f>
        <v>0</v>
      </c>
    </row>
    <row r="18" spans="1:74">
      <c r="A18" s="894" t="s">
        <v>589</v>
      </c>
      <c r="B18" s="895" t="e">
        <f>B7/B12</f>
        <v>#DIV/0!</v>
      </c>
      <c r="C18" s="895" t="e">
        <f>C7/C12</f>
        <v>#DIV/0!</v>
      </c>
      <c r="D18" s="895" t="e">
        <f>D7/D12</f>
        <v>#DIV/0!</v>
      </c>
      <c r="E18" s="895" t="e">
        <f>E7/E12</f>
        <v>#DIV/0!</v>
      </c>
      <c r="F18" s="896" t="e">
        <f>F7/F12</f>
        <v>#DIV/0!</v>
      </c>
      <c r="H18" s="855"/>
      <c r="I18" s="897"/>
      <c r="J18" s="897"/>
      <c r="K18" s="897"/>
      <c r="L18" s="897"/>
      <c r="M18" s="897"/>
      <c r="N18" s="897"/>
      <c r="O18" s="897"/>
      <c r="P18" s="897"/>
      <c r="Q18" s="897"/>
      <c r="R18" s="897"/>
      <c r="S18" s="897"/>
      <c r="T18" s="897"/>
      <c r="U18" s="897"/>
      <c r="V18" s="897"/>
      <c r="W18" s="897"/>
      <c r="X18" s="897"/>
      <c r="Y18" s="897"/>
      <c r="Z18" s="897"/>
      <c r="AA18" s="897"/>
      <c r="AB18" s="897"/>
      <c r="AC18" s="897"/>
      <c r="AD18" s="897"/>
      <c r="AE18" s="897"/>
      <c r="AF18" s="897"/>
      <c r="AG18" s="897"/>
      <c r="AH18" s="897"/>
      <c r="AI18" s="897"/>
      <c r="AJ18" s="897"/>
      <c r="AK18" s="897"/>
      <c r="AL18" s="897"/>
      <c r="AM18" s="897"/>
      <c r="AN18" s="897"/>
      <c r="AO18" s="897"/>
      <c r="AP18" s="897"/>
      <c r="AQ18" s="897"/>
      <c r="AR18" s="897"/>
      <c r="AS18" s="897"/>
      <c r="AT18" s="897"/>
      <c r="AU18" s="897"/>
      <c r="AV18" s="897"/>
      <c r="AW18" s="897"/>
      <c r="AX18" s="897"/>
      <c r="AY18" s="897"/>
      <c r="AZ18" s="897"/>
      <c r="BA18" s="897"/>
      <c r="BB18" s="897"/>
      <c r="BC18" s="897"/>
      <c r="BD18" s="897"/>
      <c r="BE18" s="897"/>
      <c r="BF18" s="897"/>
      <c r="BG18" s="897"/>
      <c r="BH18" s="897"/>
      <c r="BI18" s="897"/>
      <c r="BJ18" s="897"/>
      <c r="BK18" s="897"/>
      <c r="BL18" s="897"/>
      <c r="BM18" s="897"/>
      <c r="BN18" s="897"/>
      <c r="BO18" s="897"/>
      <c r="BP18" s="897"/>
      <c r="BQ18" s="897"/>
      <c r="BR18" s="897"/>
      <c r="BS18" s="897"/>
      <c r="BT18" s="897"/>
      <c r="BU18" s="897"/>
    </row>
    <row r="19" spans="1:74">
      <c r="A19" s="898"/>
      <c r="I19" s="846"/>
      <c r="J19" s="846"/>
      <c r="K19" s="846"/>
      <c r="L19" s="846"/>
      <c r="M19" s="846"/>
      <c r="N19" s="846"/>
      <c r="O19" s="846"/>
      <c r="P19" s="846"/>
      <c r="Q19" s="846"/>
      <c r="R19" s="846"/>
      <c r="S19" s="846"/>
      <c r="T19" s="846"/>
      <c r="U19" s="846"/>
      <c r="V19" s="846"/>
      <c r="W19" s="846"/>
      <c r="X19" s="846"/>
      <c r="Y19" s="846"/>
      <c r="Z19" s="846"/>
      <c r="AA19" s="846"/>
      <c r="AB19" s="846"/>
      <c r="AC19" s="846"/>
      <c r="AD19" s="846"/>
      <c r="AE19" s="846"/>
      <c r="AF19" s="846"/>
      <c r="AG19" s="846"/>
      <c r="AH19" s="846"/>
      <c r="AI19" s="846"/>
      <c r="AJ19" s="846"/>
      <c r="AK19" s="846"/>
      <c r="AL19" s="846"/>
      <c r="AM19" s="846"/>
      <c r="AN19" s="846"/>
      <c r="AO19" s="846"/>
      <c r="AP19" s="846"/>
      <c r="AQ19" s="846"/>
      <c r="AR19" s="846"/>
      <c r="AS19" s="846"/>
      <c r="AT19" s="846"/>
      <c r="AU19" s="846"/>
      <c r="AV19" s="846"/>
      <c r="AW19" s="846"/>
      <c r="AX19" s="846"/>
      <c r="AY19" s="846"/>
      <c r="AZ19" s="846"/>
      <c r="BA19" s="846"/>
      <c r="BB19" s="846"/>
      <c r="BC19" s="846"/>
      <c r="BD19" s="846"/>
      <c r="BE19" s="846"/>
      <c r="BF19" s="846"/>
      <c r="BG19" s="846"/>
      <c r="BH19" s="846"/>
      <c r="BI19" s="846"/>
      <c r="BJ19" s="846"/>
      <c r="BK19" s="846"/>
      <c r="BL19" s="846"/>
      <c r="BM19" s="846"/>
      <c r="BN19" s="846"/>
      <c r="BO19" s="846"/>
      <c r="BP19" s="846"/>
      <c r="BQ19" s="846"/>
      <c r="BR19" s="846"/>
      <c r="BS19" s="846"/>
      <c r="BT19" s="846"/>
      <c r="BU19" s="846"/>
    </row>
    <row r="20" spans="1:74">
      <c r="A20" s="843" t="s">
        <v>590</v>
      </c>
      <c r="B20" s="844"/>
      <c r="C20" s="844"/>
      <c r="D20" s="844"/>
      <c r="E20" s="845"/>
      <c r="F20" s="845"/>
      <c r="H20" s="855" t="str">
        <f>"$ New "&amp;A4&amp;" Revenue"</f>
        <v>$ New Tier 1 Revenue</v>
      </c>
      <c r="I20" s="899">
        <f t="shared" ref="I20:T20" si="50">I14*$B$23</f>
        <v>0</v>
      </c>
      <c r="J20" s="899">
        <f t="shared" si="50"/>
        <v>0</v>
      </c>
      <c r="K20" s="899">
        <f t="shared" si="50"/>
        <v>0</v>
      </c>
      <c r="L20" s="899">
        <f t="shared" si="50"/>
        <v>0</v>
      </c>
      <c r="M20" s="899">
        <f t="shared" si="50"/>
        <v>0</v>
      </c>
      <c r="N20" s="899">
        <f t="shared" si="50"/>
        <v>0</v>
      </c>
      <c r="O20" s="899">
        <f t="shared" si="50"/>
        <v>0</v>
      </c>
      <c r="P20" s="899">
        <f t="shared" si="50"/>
        <v>0</v>
      </c>
      <c r="Q20" s="899">
        <f t="shared" si="50"/>
        <v>0</v>
      </c>
      <c r="R20" s="899">
        <f t="shared" si="50"/>
        <v>0</v>
      </c>
      <c r="S20" s="899">
        <f t="shared" si="50"/>
        <v>0</v>
      </c>
      <c r="T20" s="899">
        <f t="shared" si="50"/>
        <v>0</v>
      </c>
      <c r="U20" s="900">
        <f>SUM(I20:T20)</f>
        <v>0</v>
      </c>
      <c r="V20" s="899">
        <f t="shared" ref="V20:AG20" si="51">V14*$C$23</f>
        <v>0</v>
      </c>
      <c r="W20" s="899">
        <f t="shared" si="51"/>
        <v>0</v>
      </c>
      <c r="X20" s="899">
        <f t="shared" si="51"/>
        <v>0</v>
      </c>
      <c r="Y20" s="899">
        <f t="shared" si="51"/>
        <v>0</v>
      </c>
      <c r="Z20" s="899">
        <f t="shared" si="51"/>
        <v>0</v>
      </c>
      <c r="AA20" s="899">
        <f t="shared" si="51"/>
        <v>0</v>
      </c>
      <c r="AB20" s="899">
        <f t="shared" si="51"/>
        <v>0</v>
      </c>
      <c r="AC20" s="899">
        <f t="shared" si="51"/>
        <v>0</v>
      </c>
      <c r="AD20" s="899">
        <f t="shared" si="51"/>
        <v>0</v>
      </c>
      <c r="AE20" s="899">
        <f t="shared" si="51"/>
        <v>0</v>
      </c>
      <c r="AF20" s="899">
        <f t="shared" si="51"/>
        <v>0</v>
      </c>
      <c r="AG20" s="899">
        <f t="shared" si="51"/>
        <v>0</v>
      </c>
      <c r="AH20" s="900">
        <f>SUM(V20:AG20)</f>
        <v>0</v>
      </c>
      <c r="AI20" s="899">
        <f t="shared" ref="AI20:AT20" si="52">AI14*$D$23</f>
        <v>0</v>
      </c>
      <c r="AJ20" s="899">
        <f t="shared" si="52"/>
        <v>0</v>
      </c>
      <c r="AK20" s="899">
        <f t="shared" si="52"/>
        <v>0</v>
      </c>
      <c r="AL20" s="899">
        <f t="shared" si="52"/>
        <v>0</v>
      </c>
      <c r="AM20" s="899">
        <f t="shared" si="52"/>
        <v>0</v>
      </c>
      <c r="AN20" s="899">
        <f t="shared" si="52"/>
        <v>0</v>
      </c>
      <c r="AO20" s="899">
        <f t="shared" si="52"/>
        <v>0</v>
      </c>
      <c r="AP20" s="899">
        <f t="shared" si="52"/>
        <v>0</v>
      </c>
      <c r="AQ20" s="899">
        <f t="shared" si="52"/>
        <v>0</v>
      </c>
      <c r="AR20" s="899">
        <f t="shared" si="52"/>
        <v>0</v>
      </c>
      <c r="AS20" s="899">
        <f t="shared" si="52"/>
        <v>0</v>
      </c>
      <c r="AT20" s="899">
        <f t="shared" si="52"/>
        <v>0</v>
      </c>
      <c r="AU20" s="900">
        <f>SUM(AI20:AT20)</f>
        <v>0</v>
      </c>
      <c r="AV20" s="899">
        <f t="shared" ref="AV20:BG20" si="53">AV14*$E$23</f>
        <v>0</v>
      </c>
      <c r="AW20" s="899">
        <f t="shared" si="53"/>
        <v>0</v>
      </c>
      <c r="AX20" s="899">
        <f t="shared" si="53"/>
        <v>0</v>
      </c>
      <c r="AY20" s="899">
        <f t="shared" si="53"/>
        <v>0</v>
      </c>
      <c r="AZ20" s="899">
        <f t="shared" si="53"/>
        <v>0</v>
      </c>
      <c r="BA20" s="899">
        <f t="shared" si="53"/>
        <v>0</v>
      </c>
      <c r="BB20" s="899">
        <f t="shared" si="53"/>
        <v>0</v>
      </c>
      <c r="BC20" s="899">
        <f t="shared" si="53"/>
        <v>0</v>
      </c>
      <c r="BD20" s="899">
        <f t="shared" si="53"/>
        <v>0</v>
      </c>
      <c r="BE20" s="899">
        <f t="shared" si="53"/>
        <v>0</v>
      </c>
      <c r="BF20" s="899">
        <f t="shared" si="53"/>
        <v>0</v>
      </c>
      <c r="BG20" s="899">
        <f t="shared" si="53"/>
        <v>0</v>
      </c>
      <c r="BH20" s="900">
        <f>SUM(AV20:BG20)</f>
        <v>0</v>
      </c>
      <c r="BI20" s="899">
        <f t="shared" ref="BI20:BT20" si="54">BI14*$F$23</f>
        <v>0</v>
      </c>
      <c r="BJ20" s="899">
        <f t="shared" si="54"/>
        <v>0</v>
      </c>
      <c r="BK20" s="899">
        <f t="shared" si="54"/>
        <v>0</v>
      </c>
      <c r="BL20" s="899">
        <f t="shared" si="54"/>
        <v>0</v>
      </c>
      <c r="BM20" s="899">
        <f t="shared" si="54"/>
        <v>0</v>
      </c>
      <c r="BN20" s="899">
        <f t="shared" si="54"/>
        <v>0</v>
      </c>
      <c r="BO20" s="899">
        <f t="shared" si="54"/>
        <v>0</v>
      </c>
      <c r="BP20" s="899">
        <f t="shared" si="54"/>
        <v>0</v>
      </c>
      <c r="BQ20" s="899">
        <f t="shared" si="54"/>
        <v>0</v>
      </c>
      <c r="BR20" s="899">
        <f t="shared" si="54"/>
        <v>0</v>
      </c>
      <c r="BS20" s="899">
        <f t="shared" si="54"/>
        <v>0</v>
      </c>
      <c r="BT20" s="899">
        <f t="shared" si="54"/>
        <v>0</v>
      </c>
      <c r="BU20" s="900">
        <f>SUM(BI20:BT20)</f>
        <v>0</v>
      </c>
    </row>
    <row r="21" spans="1:74">
      <c r="A21" s="901"/>
      <c r="B21" s="853" t="str">
        <f>B55</f>
        <v>YEAR 1</v>
      </c>
      <c r="C21" s="853" t="str">
        <f>C55</f>
        <v>YEAR 2</v>
      </c>
      <c r="D21" s="853" t="str">
        <f>D55</f>
        <v>YEAR 3</v>
      </c>
      <c r="E21" s="853" t="str">
        <f>E55</f>
        <v>YEAR 4</v>
      </c>
      <c r="F21" s="854" t="str">
        <f>F55</f>
        <v>YEAR 5</v>
      </c>
      <c r="H21" s="855" t="str">
        <f>"$ New "&amp;A5&amp;" Revenue"</f>
        <v>$ New Tier 2 Revenue</v>
      </c>
      <c r="I21" s="899">
        <f t="shared" ref="I21:T21" si="55">I15*$B$24</f>
        <v>0</v>
      </c>
      <c r="J21" s="899">
        <f t="shared" si="55"/>
        <v>0</v>
      </c>
      <c r="K21" s="899">
        <f t="shared" si="55"/>
        <v>0</v>
      </c>
      <c r="L21" s="899">
        <f t="shared" si="55"/>
        <v>0</v>
      </c>
      <c r="M21" s="899">
        <f t="shared" si="55"/>
        <v>0</v>
      </c>
      <c r="N21" s="899">
        <f t="shared" si="55"/>
        <v>0</v>
      </c>
      <c r="O21" s="899">
        <f t="shared" si="55"/>
        <v>0</v>
      </c>
      <c r="P21" s="899">
        <f t="shared" si="55"/>
        <v>0</v>
      </c>
      <c r="Q21" s="899">
        <f t="shared" si="55"/>
        <v>0</v>
      </c>
      <c r="R21" s="899">
        <f t="shared" si="55"/>
        <v>0</v>
      </c>
      <c r="S21" s="899">
        <f t="shared" si="55"/>
        <v>0</v>
      </c>
      <c r="T21" s="899">
        <f t="shared" si="55"/>
        <v>0</v>
      </c>
      <c r="U21" s="900">
        <f>SUM(I21:T21)</f>
        <v>0</v>
      </c>
      <c r="V21" s="899">
        <f t="shared" ref="V21:AG21" si="56">V15*$C$24</f>
        <v>0</v>
      </c>
      <c r="W21" s="899">
        <f t="shared" si="56"/>
        <v>0</v>
      </c>
      <c r="X21" s="899">
        <f t="shared" si="56"/>
        <v>0</v>
      </c>
      <c r="Y21" s="899">
        <f t="shared" si="56"/>
        <v>0</v>
      </c>
      <c r="Z21" s="899">
        <f t="shared" si="56"/>
        <v>0</v>
      </c>
      <c r="AA21" s="899">
        <f t="shared" si="56"/>
        <v>0</v>
      </c>
      <c r="AB21" s="899">
        <f t="shared" si="56"/>
        <v>0</v>
      </c>
      <c r="AC21" s="899">
        <f t="shared" si="56"/>
        <v>0</v>
      </c>
      <c r="AD21" s="899">
        <f t="shared" si="56"/>
        <v>0</v>
      </c>
      <c r="AE21" s="899">
        <f t="shared" si="56"/>
        <v>0</v>
      </c>
      <c r="AF21" s="899">
        <f t="shared" si="56"/>
        <v>0</v>
      </c>
      <c r="AG21" s="899">
        <f t="shared" si="56"/>
        <v>0</v>
      </c>
      <c r="AH21" s="900">
        <f>SUM(V21:AG21)</f>
        <v>0</v>
      </c>
      <c r="AI21" s="899">
        <f t="shared" ref="AI21:AT21" si="57">AI15*$D$24</f>
        <v>0</v>
      </c>
      <c r="AJ21" s="899">
        <f t="shared" si="57"/>
        <v>0</v>
      </c>
      <c r="AK21" s="899">
        <f t="shared" si="57"/>
        <v>0</v>
      </c>
      <c r="AL21" s="899">
        <f t="shared" si="57"/>
        <v>0</v>
      </c>
      <c r="AM21" s="899">
        <f t="shared" si="57"/>
        <v>0</v>
      </c>
      <c r="AN21" s="899">
        <f t="shared" si="57"/>
        <v>0</v>
      </c>
      <c r="AO21" s="899">
        <f t="shared" si="57"/>
        <v>0</v>
      </c>
      <c r="AP21" s="899">
        <f t="shared" si="57"/>
        <v>0</v>
      </c>
      <c r="AQ21" s="899">
        <f t="shared" si="57"/>
        <v>0</v>
      </c>
      <c r="AR21" s="899">
        <f t="shared" si="57"/>
        <v>0</v>
      </c>
      <c r="AS21" s="899">
        <f t="shared" si="57"/>
        <v>0</v>
      </c>
      <c r="AT21" s="899">
        <f t="shared" si="57"/>
        <v>0</v>
      </c>
      <c r="AU21" s="900">
        <f>SUM(AI21:AT21)</f>
        <v>0</v>
      </c>
      <c r="AV21" s="899">
        <f t="shared" ref="AV21:BG21" si="58">AV15*$E$24</f>
        <v>0</v>
      </c>
      <c r="AW21" s="899">
        <f t="shared" si="58"/>
        <v>0</v>
      </c>
      <c r="AX21" s="899">
        <f t="shared" si="58"/>
        <v>0</v>
      </c>
      <c r="AY21" s="899">
        <f t="shared" si="58"/>
        <v>0</v>
      </c>
      <c r="AZ21" s="899">
        <f t="shared" si="58"/>
        <v>0</v>
      </c>
      <c r="BA21" s="899">
        <f t="shared" si="58"/>
        <v>0</v>
      </c>
      <c r="BB21" s="899">
        <f t="shared" si="58"/>
        <v>0</v>
      </c>
      <c r="BC21" s="899">
        <f t="shared" si="58"/>
        <v>0</v>
      </c>
      <c r="BD21" s="899">
        <f t="shared" si="58"/>
        <v>0</v>
      </c>
      <c r="BE21" s="899">
        <f t="shared" si="58"/>
        <v>0</v>
      </c>
      <c r="BF21" s="899">
        <f t="shared" si="58"/>
        <v>0</v>
      </c>
      <c r="BG21" s="899">
        <f t="shared" si="58"/>
        <v>0</v>
      </c>
      <c r="BH21" s="900">
        <f>SUM(AV21:BG21)</f>
        <v>0</v>
      </c>
      <c r="BI21" s="899">
        <f t="shared" ref="BI21:BT21" si="59">BI15*$F$24</f>
        <v>0</v>
      </c>
      <c r="BJ21" s="899">
        <f t="shared" si="59"/>
        <v>0</v>
      </c>
      <c r="BK21" s="899">
        <f t="shared" si="59"/>
        <v>0</v>
      </c>
      <c r="BL21" s="899">
        <f t="shared" si="59"/>
        <v>0</v>
      </c>
      <c r="BM21" s="899">
        <f t="shared" si="59"/>
        <v>0</v>
      </c>
      <c r="BN21" s="899">
        <f t="shared" si="59"/>
        <v>0</v>
      </c>
      <c r="BO21" s="899">
        <f t="shared" si="59"/>
        <v>0</v>
      </c>
      <c r="BP21" s="899">
        <f t="shared" si="59"/>
        <v>0</v>
      </c>
      <c r="BQ21" s="899">
        <f t="shared" si="59"/>
        <v>0</v>
      </c>
      <c r="BR21" s="899">
        <f t="shared" si="59"/>
        <v>0</v>
      </c>
      <c r="BS21" s="899">
        <f t="shared" si="59"/>
        <v>0</v>
      </c>
      <c r="BT21" s="899">
        <f t="shared" si="59"/>
        <v>0</v>
      </c>
      <c r="BU21" s="900">
        <f>SUM(BI21:BT21)</f>
        <v>0</v>
      </c>
      <c r="BV21" s="902"/>
    </row>
    <row r="22" spans="1:74">
      <c r="A22" s="859"/>
      <c r="B22" s="860">
        <f>B3</f>
        <v>2023</v>
      </c>
      <c r="C22" s="860">
        <f>C3</f>
        <v>2024</v>
      </c>
      <c r="D22" s="860">
        <f>D3</f>
        <v>2025</v>
      </c>
      <c r="E22" s="860">
        <f>E3</f>
        <v>2026</v>
      </c>
      <c r="F22" s="861">
        <f>F3</f>
        <v>2027</v>
      </c>
      <c r="H22" s="855" t="str">
        <f>"$ New "&amp;A6&amp;" Revenue"</f>
        <v>$ New Tier 3 Revenue</v>
      </c>
      <c r="I22" s="903">
        <f t="shared" ref="I22:T22" si="60">I16*$B$25</f>
        <v>0</v>
      </c>
      <c r="J22" s="903">
        <f t="shared" si="60"/>
        <v>0</v>
      </c>
      <c r="K22" s="903">
        <f t="shared" si="60"/>
        <v>0</v>
      </c>
      <c r="L22" s="903">
        <f t="shared" si="60"/>
        <v>0</v>
      </c>
      <c r="M22" s="903">
        <f t="shared" si="60"/>
        <v>0</v>
      </c>
      <c r="N22" s="903">
        <f t="shared" si="60"/>
        <v>0</v>
      </c>
      <c r="O22" s="903">
        <f t="shared" si="60"/>
        <v>0</v>
      </c>
      <c r="P22" s="903">
        <f t="shared" si="60"/>
        <v>0</v>
      </c>
      <c r="Q22" s="903">
        <f t="shared" si="60"/>
        <v>0</v>
      </c>
      <c r="R22" s="903">
        <f t="shared" si="60"/>
        <v>0</v>
      </c>
      <c r="S22" s="903">
        <f t="shared" si="60"/>
        <v>0</v>
      </c>
      <c r="T22" s="903">
        <f t="shared" si="60"/>
        <v>0</v>
      </c>
      <c r="U22" s="904">
        <f>SUM(I22:T22)</f>
        <v>0</v>
      </c>
      <c r="V22" s="903">
        <f t="shared" ref="V22:AG22" si="61">V16*$C$25</f>
        <v>0</v>
      </c>
      <c r="W22" s="903">
        <f t="shared" si="61"/>
        <v>0</v>
      </c>
      <c r="X22" s="903">
        <f t="shared" si="61"/>
        <v>0</v>
      </c>
      <c r="Y22" s="903">
        <f t="shared" si="61"/>
        <v>0</v>
      </c>
      <c r="Z22" s="903">
        <f t="shared" si="61"/>
        <v>0</v>
      </c>
      <c r="AA22" s="903">
        <f t="shared" si="61"/>
        <v>0</v>
      </c>
      <c r="AB22" s="903">
        <f t="shared" si="61"/>
        <v>0</v>
      </c>
      <c r="AC22" s="903">
        <f t="shared" si="61"/>
        <v>0</v>
      </c>
      <c r="AD22" s="903">
        <f t="shared" si="61"/>
        <v>0</v>
      </c>
      <c r="AE22" s="903">
        <f t="shared" si="61"/>
        <v>0</v>
      </c>
      <c r="AF22" s="903">
        <f t="shared" si="61"/>
        <v>0</v>
      </c>
      <c r="AG22" s="903">
        <f t="shared" si="61"/>
        <v>0</v>
      </c>
      <c r="AH22" s="904">
        <f>SUM(V22:AG22)</f>
        <v>0</v>
      </c>
      <c r="AI22" s="903">
        <f t="shared" ref="AI22:AT22" si="62">AI16*$D$25</f>
        <v>0</v>
      </c>
      <c r="AJ22" s="903">
        <f t="shared" si="62"/>
        <v>0</v>
      </c>
      <c r="AK22" s="903">
        <f t="shared" si="62"/>
        <v>0</v>
      </c>
      <c r="AL22" s="903">
        <f t="shared" si="62"/>
        <v>0</v>
      </c>
      <c r="AM22" s="903">
        <f t="shared" si="62"/>
        <v>0</v>
      </c>
      <c r="AN22" s="903">
        <f t="shared" si="62"/>
        <v>0</v>
      </c>
      <c r="AO22" s="903">
        <f t="shared" si="62"/>
        <v>0</v>
      </c>
      <c r="AP22" s="903">
        <f t="shared" si="62"/>
        <v>0</v>
      </c>
      <c r="AQ22" s="903">
        <f t="shared" si="62"/>
        <v>0</v>
      </c>
      <c r="AR22" s="903">
        <f t="shared" si="62"/>
        <v>0</v>
      </c>
      <c r="AS22" s="903">
        <f t="shared" si="62"/>
        <v>0</v>
      </c>
      <c r="AT22" s="903">
        <f t="shared" si="62"/>
        <v>0</v>
      </c>
      <c r="AU22" s="904">
        <f>SUM(AI22:AT22)</f>
        <v>0</v>
      </c>
      <c r="AV22" s="903">
        <f t="shared" ref="AV22:BG22" si="63">AV16*$E$25</f>
        <v>0</v>
      </c>
      <c r="AW22" s="903">
        <f t="shared" si="63"/>
        <v>0</v>
      </c>
      <c r="AX22" s="903">
        <f t="shared" si="63"/>
        <v>0</v>
      </c>
      <c r="AY22" s="903">
        <f t="shared" si="63"/>
        <v>0</v>
      </c>
      <c r="AZ22" s="903">
        <f t="shared" si="63"/>
        <v>0</v>
      </c>
      <c r="BA22" s="903">
        <f t="shared" si="63"/>
        <v>0</v>
      </c>
      <c r="BB22" s="903">
        <f t="shared" si="63"/>
        <v>0</v>
      </c>
      <c r="BC22" s="903">
        <f t="shared" si="63"/>
        <v>0</v>
      </c>
      <c r="BD22" s="903">
        <f t="shared" si="63"/>
        <v>0</v>
      </c>
      <c r="BE22" s="903">
        <f t="shared" si="63"/>
        <v>0</v>
      </c>
      <c r="BF22" s="903">
        <f t="shared" si="63"/>
        <v>0</v>
      </c>
      <c r="BG22" s="903">
        <f t="shared" si="63"/>
        <v>0</v>
      </c>
      <c r="BH22" s="904">
        <f>SUM(AV22:BG22)</f>
        <v>0</v>
      </c>
      <c r="BI22" s="903">
        <f t="shared" ref="BI22:BT22" si="64">BI16*$F$25</f>
        <v>0</v>
      </c>
      <c r="BJ22" s="903">
        <f t="shared" si="64"/>
        <v>0</v>
      </c>
      <c r="BK22" s="903">
        <f t="shared" si="64"/>
        <v>0</v>
      </c>
      <c r="BL22" s="903">
        <f t="shared" si="64"/>
        <v>0</v>
      </c>
      <c r="BM22" s="903">
        <f t="shared" si="64"/>
        <v>0</v>
      </c>
      <c r="BN22" s="903">
        <f t="shared" si="64"/>
        <v>0</v>
      </c>
      <c r="BO22" s="903">
        <f t="shared" si="64"/>
        <v>0</v>
      </c>
      <c r="BP22" s="903">
        <f t="shared" si="64"/>
        <v>0</v>
      </c>
      <c r="BQ22" s="903">
        <f t="shared" si="64"/>
        <v>0</v>
      </c>
      <c r="BR22" s="903">
        <f t="shared" si="64"/>
        <v>0</v>
      </c>
      <c r="BS22" s="903">
        <f t="shared" si="64"/>
        <v>0</v>
      </c>
      <c r="BT22" s="903">
        <f t="shared" si="64"/>
        <v>0</v>
      </c>
      <c r="BU22" s="904">
        <f>SUM(BI22:BT22)</f>
        <v>0</v>
      </c>
      <c r="BV22" s="902"/>
    </row>
    <row r="23" spans="1:74">
      <c r="A23" s="905" t="str">
        <f>"$ per Month - "&amp;A4</f>
        <v>$ per Month - Tier 1</v>
      </c>
      <c r="B23" s="906"/>
      <c r="C23" s="906"/>
      <c r="D23" s="906"/>
      <c r="E23" s="906"/>
      <c r="F23" s="907"/>
      <c r="H23" s="855" t="s">
        <v>616</v>
      </c>
      <c r="I23" s="899">
        <f>SUM(I20:I22)</f>
        <v>0</v>
      </c>
      <c r="J23" s="899">
        <f t="shared" ref="J23:BU23" si="65">SUM(J20:J22)</f>
        <v>0</v>
      </c>
      <c r="K23" s="899">
        <f t="shared" si="65"/>
        <v>0</v>
      </c>
      <c r="L23" s="899">
        <f t="shared" si="65"/>
        <v>0</v>
      </c>
      <c r="M23" s="899">
        <f t="shared" si="65"/>
        <v>0</v>
      </c>
      <c r="N23" s="899">
        <f t="shared" si="65"/>
        <v>0</v>
      </c>
      <c r="O23" s="899">
        <f t="shared" si="65"/>
        <v>0</v>
      </c>
      <c r="P23" s="899">
        <f t="shared" si="65"/>
        <v>0</v>
      </c>
      <c r="Q23" s="899">
        <f t="shared" si="65"/>
        <v>0</v>
      </c>
      <c r="R23" s="899">
        <f t="shared" si="65"/>
        <v>0</v>
      </c>
      <c r="S23" s="899">
        <f t="shared" si="65"/>
        <v>0</v>
      </c>
      <c r="T23" s="899">
        <f t="shared" si="65"/>
        <v>0</v>
      </c>
      <c r="U23" s="900">
        <f t="shared" si="65"/>
        <v>0</v>
      </c>
      <c r="V23" s="899">
        <f t="shared" si="65"/>
        <v>0</v>
      </c>
      <c r="W23" s="899">
        <f t="shared" si="65"/>
        <v>0</v>
      </c>
      <c r="X23" s="899">
        <f t="shared" si="65"/>
        <v>0</v>
      </c>
      <c r="Y23" s="899">
        <f t="shared" si="65"/>
        <v>0</v>
      </c>
      <c r="Z23" s="899">
        <f t="shared" si="65"/>
        <v>0</v>
      </c>
      <c r="AA23" s="899">
        <f t="shared" si="65"/>
        <v>0</v>
      </c>
      <c r="AB23" s="899">
        <f t="shared" si="65"/>
        <v>0</v>
      </c>
      <c r="AC23" s="899">
        <f t="shared" si="65"/>
        <v>0</v>
      </c>
      <c r="AD23" s="899">
        <f t="shared" si="65"/>
        <v>0</v>
      </c>
      <c r="AE23" s="899">
        <f t="shared" si="65"/>
        <v>0</v>
      </c>
      <c r="AF23" s="899">
        <f t="shared" si="65"/>
        <v>0</v>
      </c>
      <c r="AG23" s="899">
        <f t="shared" si="65"/>
        <v>0</v>
      </c>
      <c r="AH23" s="900">
        <f t="shared" si="65"/>
        <v>0</v>
      </c>
      <c r="AI23" s="899">
        <f t="shared" si="65"/>
        <v>0</v>
      </c>
      <c r="AJ23" s="899">
        <f t="shared" si="65"/>
        <v>0</v>
      </c>
      <c r="AK23" s="899">
        <f t="shared" si="65"/>
        <v>0</v>
      </c>
      <c r="AL23" s="899">
        <f t="shared" si="65"/>
        <v>0</v>
      </c>
      <c r="AM23" s="899">
        <f t="shared" si="65"/>
        <v>0</v>
      </c>
      <c r="AN23" s="899">
        <f t="shared" si="65"/>
        <v>0</v>
      </c>
      <c r="AO23" s="899">
        <f t="shared" si="65"/>
        <v>0</v>
      </c>
      <c r="AP23" s="899">
        <f t="shared" si="65"/>
        <v>0</v>
      </c>
      <c r="AQ23" s="899">
        <f t="shared" si="65"/>
        <v>0</v>
      </c>
      <c r="AR23" s="899">
        <f t="shared" si="65"/>
        <v>0</v>
      </c>
      <c r="AS23" s="899">
        <f t="shared" si="65"/>
        <v>0</v>
      </c>
      <c r="AT23" s="899">
        <f t="shared" si="65"/>
        <v>0</v>
      </c>
      <c r="AU23" s="900">
        <f t="shared" si="65"/>
        <v>0</v>
      </c>
      <c r="AV23" s="899">
        <f t="shared" si="65"/>
        <v>0</v>
      </c>
      <c r="AW23" s="899">
        <f t="shared" si="65"/>
        <v>0</v>
      </c>
      <c r="AX23" s="899">
        <f t="shared" si="65"/>
        <v>0</v>
      </c>
      <c r="AY23" s="899">
        <f t="shared" si="65"/>
        <v>0</v>
      </c>
      <c r="AZ23" s="899">
        <f t="shared" si="65"/>
        <v>0</v>
      </c>
      <c r="BA23" s="899">
        <f t="shared" si="65"/>
        <v>0</v>
      </c>
      <c r="BB23" s="899">
        <f t="shared" si="65"/>
        <v>0</v>
      </c>
      <c r="BC23" s="899">
        <f t="shared" si="65"/>
        <v>0</v>
      </c>
      <c r="BD23" s="899">
        <f t="shared" si="65"/>
        <v>0</v>
      </c>
      <c r="BE23" s="899">
        <f t="shared" si="65"/>
        <v>0</v>
      </c>
      <c r="BF23" s="899">
        <f t="shared" si="65"/>
        <v>0</v>
      </c>
      <c r="BG23" s="899">
        <f t="shared" si="65"/>
        <v>0</v>
      </c>
      <c r="BH23" s="900">
        <f t="shared" si="65"/>
        <v>0</v>
      </c>
      <c r="BI23" s="899">
        <f t="shared" si="65"/>
        <v>0</v>
      </c>
      <c r="BJ23" s="899">
        <f t="shared" si="65"/>
        <v>0</v>
      </c>
      <c r="BK23" s="899">
        <f t="shared" si="65"/>
        <v>0</v>
      </c>
      <c r="BL23" s="899">
        <f t="shared" si="65"/>
        <v>0</v>
      </c>
      <c r="BM23" s="899">
        <f t="shared" si="65"/>
        <v>0</v>
      </c>
      <c r="BN23" s="899">
        <f t="shared" si="65"/>
        <v>0</v>
      </c>
      <c r="BO23" s="899">
        <f t="shared" si="65"/>
        <v>0</v>
      </c>
      <c r="BP23" s="899">
        <f t="shared" si="65"/>
        <v>0</v>
      </c>
      <c r="BQ23" s="899">
        <f t="shared" si="65"/>
        <v>0</v>
      </c>
      <c r="BR23" s="899">
        <f t="shared" si="65"/>
        <v>0</v>
      </c>
      <c r="BS23" s="899">
        <f t="shared" si="65"/>
        <v>0</v>
      </c>
      <c r="BT23" s="899">
        <f t="shared" si="65"/>
        <v>0</v>
      </c>
      <c r="BU23" s="900">
        <f t="shared" si="65"/>
        <v>0</v>
      </c>
      <c r="BV23" s="902"/>
    </row>
    <row r="24" spans="1:74">
      <c r="A24" s="905" t="str">
        <f>"$ per Month - "&amp;A5</f>
        <v>$ per Month - Tier 2</v>
      </c>
      <c r="B24" s="906"/>
      <c r="C24" s="906"/>
      <c r="D24" s="906"/>
      <c r="E24" s="906"/>
      <c r="F24" s="907"/>
      <c r="H24" s="874"/>
      <c r="I24" s="908"/>
      <c r="J24" s="908"/>
      <c r="K24" s="908"/>
      <c r="L24" s="908"/>
      <c r="M24" s="908"/>
      <c r="N24" s="908"/>
      <c r="O24" s="908"/>
      <c r="P24" s="908"/>
      <c r="Q24" s="908"/>
      <c r="R24" s="908"/>
      <c r="S24" s="908"/>
      <c r="T24" s="908"/>
      <c r="U24" s="909"/>
      <c r="V24" s="908"/>
      <c r="W24" s="908"/>
      <c r="X24" s="908"/>
      <c r="Y24" s="908"/>
      <c r="Z24" s="908"/>
      <c r="AA24" s="908"/>
      <c r="AB24" s="908"/>
      <c r="AC24" s="908"/>
      <c r="AD24" s="908"/>
      <c r="AE24" s="908"/>
      <c r="AF24" s="908"/>
      <c r="AG24" s="908"/>
      <c r="AH24" s="909"/>
      <c r="AI24" s="908"/>
      <c r="AJ24" s="908"/>
      <c r="AK24" s="908"/>
      <c r="AL24" s="908"/>
      <c r="AM24" s="908"/>
      <c r="AN24" s="908"/>
      <c r="AO24" s="908"/>
      <c r="AP24" s="908"/>
      <c r="AQ24" s="908"/>
      <c r="AR24" s="908"/>
      <c r="AS24" s="908"/>
      <c r="AT24" s="908"/>
      <c r="AU24" s="910"/>
      <c r="AV24" s="908"/>
      <c r="AW24" s="908"/>
      <c r="AX24" s="908"/>
      <c r="AY24" s="908"/>
      <c r="AZ24" s="908"/>
      <c r="BA24" s="908"/>
      <c r="BB24" s="908"/>
      <c r="BC24" s="908"/>
      <c r="BD24" s="908"/>
      <c r="BE24" s="908"/>
      <c r="BF24" s="908"/>
      <c r="BG24" s="908"/>
      <c r="BH24" s="909"/>
      <c r="BN24" s="867"/>
      <c r="BV24" s="902"/>
    </row>
    <row r="25" spans="1:74">
      <c r="A25" s="905" t="str">
        <f>"$ per Month - "&amp;A6</f>
        <v>$ per Month - Tier 3</v>
      </c>
      <c r="B25" s="906"/>
      <c r="C25" s="906"/>
      <c r="D25" s="906"/>
      <c r="E25" s="906"/>
      <c r="F25" s="907"/>
      <c r="H25" s="874"/>
      <c r="I25" s="908"/>
      <c r="J25" s="908"/>
      <c r="K25" s="908"/>
      <c r="L25" s="908"/>
      <c r="M25" s="908"/>
      <c r="N25" s="908"/>
      <c r="O25" s="908"/>
      <c r="P25" s="908"/>
      <c r="Q25" s="908"/>
      <c r="R25" s="908"/>
      <c r="S25" s="908"/>
      <c r="T25" s="908"/>
      <c r="U25" s="909"/>
      <c r="V25" s="908"/>
      <c r="W25" s="908"/>
      <c r="X25" s="908"/>
      <c r="Y25" s="908"/>
      <c r="Z25" s="908"/>
      <c r="AA25" s="908"/>
      <c r="AB25" s="908"/>
      <c r="AC25" s="908"/>
      <c r="AD25" s="908"/>
      <c r="AE25" s="908"/>
      <c r="AF25" s="908"/>
      <c r="AG25" s="908"/>
      <c r="AH25" s="909"/>
      <c r="AI25" s="908"/>
      <c r="AJ25" s="908"/>
      <c r="AK25" s="908"/>
      <c r="AL25" s="908"/>
      <c r="AM25" s="908"/>
      <c r="AN25" s="908"/>
      <c r="AO25" s="908"/>
      <c r="AP25" s="908"/>
      <c r="AQ25" s="908"/>
      <c r="AR25" s="908"/>
      <c r="AS25" s="908"/>
      <c r="AT25" s="908"/>
      <c r="AU25" s="910"/>
      <c r="AV25" s="908"/>
      <c r="AW25" s="908"/>
      <c r="AX25" s="908"/>
      <c r="AY25" s="908"/>
      <c r="AZ25" s="908"/>
      <c r="BA25" s="908"/>
      <c r="BB25" s="908"/>
      <c r="BC25" s="908"/>
      <c r="BD25" s="908"/>
      <c r="BE25" s="908"/>
      <c r="BF25" s="908"/>
      <c r="BG25" s="908"/>
      <c r="BH25" s="909"/>
      <c r="BN25" s="867"/>
      <c r="BV25" s="879"/>
    </row>
    <row r="26" spans="1:74">
      <c r="A26" s="911"/>
      <c r="F26" s="891"/>
      <c r="H26" s="912"/>
      <c r="AH26" s="913"/>
      <c r="BN26" s="867"/>
    </row>
    <row r="27" spans="1:74">
      <c r="A27" s="905" t="str">
        <f>"% "&amp;A4&amp;" Churn Annual"</f>
        <v>% Tier 1 Churn Annual</v>
      </c>
      <c r="B27" s="914">
        <v>0.1</v>
      </c>
      <c r="C27" s="914">
        <v>0.1</v>
      </c>
      <c r="D27" s="914">
        <v>0.1</v>
      </c>
      <c r="E27" s="914">
        <v>0.1</v>
      </c>
      <c r="F27" s="915">
        <v>0.1</v>
      </c>
    </row>
    <row r="28" spans="1:74">
      <c r="A28" s="905" t="str">
        <f>"% "&amp;A5&amp;" Churn Annual"</f>
        <v>% Tier 2 Churn Annual</v>
      </c>
      <c r="B28" s="914">
        <v>0.1</v>
      </c>
      <c r="C28" s="914">
        <v>0.1</v>
      </c>
      <c r="D28" s="914">
        <v>0.1</v>
      </c>
      <c r="E28" s="914">
        <v>0.1</v>
      </c>
      <c r="F28" s="915">
        <v>0.1</v>
      </c>
      <c r="H28" s="916"/>
      <c r="I28" s="917"/>
      <c r="J28" s="917"/>
      <c r="K28" s="917"/>
      <c r="L28" s="917"/>
      <c r="M28" s="917"/>
      <c r="N28" s="917"/>
      <c r="O28" s="917"/>
      <c r="P28" s="917"/>
      <c r="Q28" s="917"/>
      <c r="R28" s="917"/>
      <c r="S28" s="917"/>
      <c r="T28" s="917"/>
      <c r="U28" s="918"/>
      <c r="V28" s="917"/>
      <c r="W28" s="917"/>
      <c r="X28" s="917"/>
      <c r="Y28" s="917"/>
      <c r="Z28" s="917"/>
      <c r="AA28" s="917"/>
      <c r="AB28" s="917"/>
      <c r="AC28" s="917"/>
      <c r="AD28" s="917"/>
      <c r="AE28" s="917"/>
      <c r="AF28" s="917"/>
      <c r="AG28" s="917"/>
      <c r="AH28" s="918"/>
      <c r="AI28" s="917"/>
      <c r="AJ28" s="917"/>
      <c r="AK28" s="917"/>
      <c r="AL28" s="917"/>
      <c r="AM28" s="917"/>
      <c r="AN28" s="917"/>
      <c r="AO28" s="917"/>
      <c r="AP28" s="917"/>
      <c r="AQ28" s="917"/>
      <c r="AR28" s="917"/>
      <c r="AS28" s="917"/>
      <c r="AT28" s="917"/>
      <c r="AU28" s="918"/>
      <c r="AV28" s="917"/>
      <c r="AW28" s="917"/>
      <c r="AX28" s="917"/>
      <c r="AY28" s="917"/>
      <c r="AZ28" s="917"/>
      <c r="BA28" s="917"/>
      <c r="BB28" s="917"/>
      <c r="BC28" s="917"/>
      <c r="BD28" s="917"/>
      <c r="BE28" s="917"/>
      <c r="BF28" s="917"/>
      <c r="BG28" s="917"/>
      <c r="BH28" s="918"/>
      <c r="BI28" s="917"/>
      <c r="BJ28" s="917"/>
      <c r="BK28" s="917"/>
      <c r="BL28" s="917"/>
      <c r="BM28" s="917"/>
      <c r="BN28" s="917"/>
      <c r="BO28" s="917"/>
      <c r="BP28" s="917"/>
      <c r="BQ28" s="917"/>
      <c r="BR28" s="917"/>
      <c r="BS28" s="917"/>
      <c r="BT28" s="917"/>
      <c r="BU28" s="918"/>
    </row>
    <row r="29" spans="1:74">
      <c r="A29" s="919" t="str">
        <f>"% "&amp;A6&amp;" Churn Annual"</f>
        <v>% Tier 3 Churn Annual</v>
      </c>
      <c r="B29" s="920">
        <v>0.1</v>
      </c>
      <c r="C29" s="920">
        <v>0.1</v>
      </c>
      <c r="D29" s="920">
        <v>0.1</v>
      </c>
      <c r="E29" s="920">
        <v>0.1</v>
      </c>
      <c r="F29" s="921">
        <v>0.1</v>
      </c>
      <c r="H29" s="916"/>
      <c r="I29" s="917"/>
      <c r="J29" s="917"/>
      <c r="K29" s="917"/>
      <c r="L29" s="917"/>
      <c r="M29" s="917"/>
      <c r="N29" s="917"/>
      <c r="O29" s="917"/>
      <c r="P29" s="917"/>
      <c r="Q29" s="917"/>
      <c r="R29" s="917"/>
      <c r="S29" s="917"/>
      <c r="T29" s="917"/>
      <c r="U29" s="918"/>
      <c r="V29" s="917"/>
      <c r="W29" s="917"/>
      <c r="X29" s="917"/>
      <c r="Y29" s="917"/>
      <c r="Z29" s="917"/>
      <c r="AA29" s="917"/>
      <c r="AB29" s="917"/>
      <c r="AC29" s="917"/>
      <c r="AD29" s="917"/>
      <c r="AE29" s="917"/>
      <c r="AF29" s="917"/>
      <c r="AG29" s="917"/>
      <c r="AH29" s="918"/>
      <c r="AI29" s="917"/>
      <c r="AJ29" s="917"/>
      <c r="AK29" s="917"/>
      <c r="AL29" s="917"/>
      <c r="AM29" s="917"/>
      <c r="AN29" s="917"/>
      <c r="AO29" s="917"/>
      <c r="AP29" s="917"/>
      <c r="AQ29" s="917"/>
      <c r="AR29" s="917"/>
      <c r="AS29" s="917"/>
      <c r="AT29" s="917"/>
      <c r="AU29" s="918"/>
      <c r="AV29" s="917"/>
      <c r="AW29" s="917"/>
      <c r="AX29" s="917"/>
      <c r="AY29" s="917"/>
      <c r="AZ29" s="917"/>
      <c r="BA29" s="917"/>
      <c r="BB29" s="917"/>
      <c r="BC29" s="917"/>
      <c r="BD29" s="917"/>
      <c r="BE29" s="917"/>
      <c r="BF29" s="917"/>
      <c r="BG29" s="917"/>
      <c r="BH29" s="918"/>
      <c r="BI29" s="917"/>
      <c r="BJ29" s="917"/>
      <c r="BK29" s="917"/>
      <c r="BL29" s="917"/>
      <c r="BM29" s="917"/>
      <c r="BN29" s="917"/>
      <c r="BO29" s="917"/>
      <c r="BP29" s="917"/>
      <c r="BQ29" s="917"/>
      <c r="BR29" s="917"/>
      <c r="BS29" s="917"/>
      <c r="BT29" s="917"/>
      <c r="BU29" s="918"/>
    </row>
    <row r="30" spans="1:74">
      <c r="A30" s="898"/>
      <c r="H30" s="916"/>
      <c r="I30" s="917"/>
      <c r="J30" s="917"/>
      <c r="K30" s="917"/>
      <c r="L30" s="917"/>
      <c r="M30" s="917"/>
      <c r="N30" s="917"/>
      <c r="O30" s="917"/>
      <c r="P30" s="917"/>
      <c r="Q30" s="917"/>
      <c r="R30" s="917"/>
      <c r="S30" s="917"/>
      <c r="T30" s="917"/>
      <c r="U30" s="918"/>
      <c r="V30" s="917"/>
      <c r="W30" s="917"/>
      <c r="X30" s="917"/>
      <c r="Y30" s="917"/>
      <c r="Z30" s="917"/>
      <c r="AA30" s="917"/>
      <c r="AB30" s="917"/>
      <c r="AC30" s="917"/>
      <c r="AD30" s="917"/>
      <c r="AE30" s="917"/>
      <c r="AF30" s="917"/>
      <c r="AG30" s="917"/>
      <c r="AH30" s="918"/>
      <c r="AI30" s="917"/>
      <c r="AJ30" s="917"/>
      <c r="AK30" s="917"/>
      <c r="AL30" s="917"/>
      <c r="AM30" s="917"/>
      <c r="AN30" s="917"/>
      <c r="AO30" s="917"/>
      <c r="AP30" s="917"/>
      <c r="AQ30" s="917"/>
      <c r="AR30" s="917"/>
      <c r="AS30" s="917"/>
      <c r="AT30" s="917"/>
      <c r="AU30" s="918"/>
      <c r="AV30" s="917"/>
      <c r="AW30" s="917"/>
      <c r="AX30" s="917"/>
      <c r="AY30" s="917"/>
      <c r="AZ30" s="917"/>
      <c r="BA30" s="917"/>
      <c r="BB30" s="917"/>
      <c r="BC30" s="917"/>
      <c r="BD30" s="917"/>
      <c r="BE30" s="917"/>
      <c r="BF30" s="917"/>
      <c r="BG30" s="917"/>
      <c r="BH30" s="918"/>
      <c r="BI30" s="917"/>
      <c r="BJ30" s="917"/>
      <c r="BK30" s="917"/>
      <c r="BL30" s="917"/>
      <c r="BM30" s="917"/>
      <c r="BN30" s="917"/>
      <c r="BO30" s="917"/>
      <c r="BP30" s="917"/>
      <c r="BQ30" s="917"/>
      <c r="BR30" s="917"/>
      <c r="BS30" s="917"/>
      <c r="BT30" s="917"/>
      <c r="BU30" s="918"/>
    </row>
    <row r="31" spans="1:74">
      <c r="A31" s="843" t="s">
        <v>591</v>
      </c>
      <c r="B31" s="844"/>
      <c r="C31" s="844"/>
      <c r="D31" s="844"/>
      <c r="E31" s="845"/>
      <c r="F31" s="845"/>
      <c r="H31" s="847" t="s">
        <v>591</v>
      </c>
      <c r="I31" s="848">
        <f>DATE(Setup!$D$5+1,1,31)</f>
        <v>44957</v>
      </c>
      <c r="J31" s="848">
        <f>EOMONTH(I31,1)</f>
        <v>44985</v>
      </c>
      <c r="K31" s="848">
        <f t="shared" ref="K31:T31" si="66">EOMONTH(J31,1)</f>
        <v>45016</v>
      </c>
      <c r="L31" s="848">
        <f t="shared" si="66"/>
        <v>45046</v>
      </c>
      <c r="M31" s="848">
        <f t="shared" si="66"/>
        <v>45077</v>
      </c>
      <c r="N31" s="848">
        <f t="shared" si="66"/>
        <v>45107</v>
      </c>
      <c r="O31" s="848">
        <f t="shared" si="66"/>
        <v>45138</v>
      </c>
      <c r="P31" s="848">
        <f t="shared" si="66"/>
        <v>45169</v>
      </c>
      <c r="Q31" s="848">
        <f t="shared" si="66"/>
        <v>45199</v>
      </c>
      <c r="R31" s="848">
        <f t="shared" si="66"/>
        <v>45230</v>
      </c>
      <c r="S31" s="848">
        <f t="shared" si="66"/>
        <v>45260</v>
      </c>
      <c r="T31" s="848">
        <f t="shared" si="66"/>
        <v>45291</v>
      </c>
      <c r="U31" s="849">
        <f>YEAR(T31)</f>
        <v>2023</v>
      </c>
      <c r="V31" s="848">
        <f>EOMONTH(T31,1)</f>
        <v>45322</v>
      </c>
      <c r="W31" s="848">
        <f>EOMONTH(V31,1)</f>
        <v>45351</v>
      </c>
      <c r="X31" s="848">
        <f t="shared" ref="X31:AG31" si="67">EOMONTH(W31,1)</f>
        <v>45382</v>
      </c>
      <c r="Y31" s="848">
        <f t="shared" si="67"/>
        <v>45412</v>
      </c>
      <c r="Z31" s="848">
        <f t="shared" si="67"/>
        <v>45443</v>
      </c>
      <c r="AA31" s="848">
        <f t="shared" si="67"/>
        <v>45473</v>
      </c>
      <c r="AB31" s="848">
        <f t="shared" si="67"/>
        <v>45504</v>
      </c>
      <c r="AC31" s="848">
        <f t="shared" si="67"/>
        <v>45535</v>
      </c>
      <c r="AD31" s="848">
        <f t="shared" si="67"/>
        <v>45565</v>
      </c>
      <c r="AE31" s="848">
        <f t="shared" si="67"/>
        <v>45596</v>
      </c>
      <c r="AF31" s="848">
        <f t="shared" si="67"/>
        <v>45626</v>
      </c>
      <c r="AG31" s="848">
        <f t="shared" si="67"/>
        <v>45657</v>
      </c>
      <c r="AH31" s="849">
        <f>YEAR(AG31)</f>
        <v>2024</v>
      </c>
      <c r="AI31" s="848">
        <f>EOMONTH(AG31,1)</f>
        <v>45688</v>
      </c>
      <c r="AJ31" s="848">
        <f>EOMONTH(AI31,1)</f>
        <v>45716</v>
      </c>
      <c r="AK31" s="848">
        <f t="shared" ref="AK31:AT31" si="68">EOMONTH(AJ31,1)</f>
        <v>45747</v>
      </c>
      <c r="AL31" s="848">
        <f t="shared" si="68"/>
        <v>45777</v>
      </c>
      <c r="AM31" s="848">
        <f t="shared" si="68"/>
        <v>45808</v>
      </c>
      <c r="AN31" s="848">
        <f t="shared" si="68"/>
        <v>45838</v>
      </c>
      <c r="AO31" s="848">
        <f t="shared" si="68"/>
        <v>45869</v>
      </c>
      <c r="AP31" s="848">
        <f t="shared" si="68"/>
        <v>45900</v>
      </c>
      <c r="AQ31" s="848">
        <f t="shared" si="68"/>
        <v>45930</v>
      </c>
      <c r="AR31" s="848">
        <f t="shared" si="68"/>
        <v>45961</v>
      </c>
      <c r="AS31" s="848">
        <f t="shared" si="68"/>
        <v>45991</v>
      </c>
      <c r="AT31" s="848">
        <f t="shared" si="68"/>
        <v>46022</v>
      </c>
      <c r="AU31" s="849">
        <f>YEAR(AT31)</f>
        <v>2025</v>
      </c>
      <c r="AV31" s="848">
        <f>EOMONTH(AT31,1)</f>
        <v>46053</v>
      </c>
      <c r="AW31" s="848">
        <f>EOMONTH(AV31,1)</f>
        <v>46081</v>
      </c>
      <c r="AX31" s="848">
        <f t="shared" ref="AX31:BG31" si="69">EOMONTH(AW31,1)</f>
        <v>46112</v>
      </c>
      <c r="AY31" s="848">
        <f t="shared" si="69"/>
        <v>46142</v>
      </c>
      <c r="AZ31" s="848">
        <f t="shared" si="69"/>
        <v>46173</v>
      </c>
      <c r="BA31" s="848">
        <f t="shared" si="69"/>
        <v>46203</v>
      </c>
      <c r="BB31" s="848">
        <f t="shared" si="69"/>
        <v>46234</v>
      </c>
      <c r="BC31" s="848">
        <f t="shared" si="69"/>
        <v>46265</v>
      </c>
      <c r="BD31" s="848">
        <f t="shared" si="69"/>
        <v>46295</v>
      </c>
      <c r="BE31" s="848">
        <f t="shared" si="69"/>
        <v>46326</v>
      </c>
      <c r="BF31" s="848">
        <f t="shared" si="69"/>
        <v>46356</v>
      </c>
      <c r="BG31" s="848">
        <f t="shared" si="69"/>
        <v>46387</v>
      </c>
      <c r="BH31" s="849">
        <f>YEAR(BG31)</f>
        <v>2026</v>
      </c>
      <c r="BI31" s="848">
        <f>EOMONTH(BG31,1)</f>
        <v>46418</v>
      </c>
      <c r="BJ31" s="848">
        <f>EOMONTH(BI31,1)</f>
        <v>46446</v>
      </c>
      <c r="BK31" s="848">
        <f t="shared" ref="BK31:BT31" si="70">EOMONTH(BJ31,1)</f>
        <v>46477</v>
      </c>
      <c r="BL31" s="848">
        <f t="shared" si="70"/>
        <v>46507</v>
      </c>
      <c r="BM31" s="848">
        <f t="shared" si="70"/>
        <v>46538</v>
      </c>
      <c r="BN31" s="848">
        <f t="shared" si="70"/>
        <v>46568</v>
      </c>
      <c r="BO31" s="848">
        <f t="shared" si="70"/>
        <v>46599</v>
      </c>
      <c r="BP31" s="848">
        <f t="shared" si="70"/>
        <v>46630</v>
      </c>
      <c r="BQ31" s="848">
        <f t="shared" si="70"/>
        <v>46660</v>
      </c>
      <c r="BR31" s="848">
        <f t="shared" si="70"/>
        <v>46691</v>
      </c>
      <c r="BS31" s="848">
        <f t="shared" si="70"/>
        <v>46721</v>
      </c>
      <c r="BT31" s="848">
        <f t="shared" si="70"/>
        <v>46752</v>
      </c>
      <c r="BU31" s="849">
        <f>YEAR(BT31)</f>
        <v>2027</v>
      </c>
    </row>
    <row r="32" spans="1:74">
      <c r="A32" s="901"/>
      <c r="B32" s="852" t="str">
        <f t="shared" ref="B32:F33" si="71">B2</f>
        <v>YEAR 1</v>
      </c>
      <c r="C32" s="852" t="str">
        <f t="shared" si="71"/>
        <v>YEAR 2</v>
      </c>
      <c r="D32" s="852" t="str">
        <f t="shared" si="71"/>
        <v>YEAR 3</v>
      </c>
      <c r="E32" s="852" t="str">
        <f t="shared" si="71"/>
        <v>YEAR 4</v>
      </c>
      <c r="F32" s="922" t="str">
        <f t="shared" si="71"/>
        <v>YEAR 5</v>
      </c>
      <c r="H32" s="855" t="s">
        <v>598</v>
      </c>
      <c r="I32" s="958"/>
      <c r="J32" s="958"/>
      <c r="K32" s="958"/>
      <c r="L32" s="958"/>
      <c r="M32" s="958"/>
      <c r="N32" s="958"/>
      <c r="O32" s="958"/>
      <c r="P32" s="958"/>
      <c r="Q32" s="958"/>
      <c r="R32" s="958"/>
      <c r="S32" s="958"/>
      <c r="T32" s="958"/>
      <c r="U32" s="923">
        <f>SUM(I32:T32)</f>
        <v>0</v>
      </c>
      <c r="V32" s="958"/>
      <c r="W32" s="958"/>
      <c r="X32" s="958"/>
      <c r="Y32" s="958"/>
      <c r="Z32" s="958"/>
      <c r="AA32" s="958"/>
      <c r="AB32" s="958"/>
      <c r="AC32" s="958"/>
      <c r="AD32" s="958"/>
      <c r="AE32" s="958"/>
      <c r="AF32" s="958"/>
      <c r="AG32" s="958"/>
      <c r="AH32" s="923">
        <f>SUM(V32:AG32)</f>
        <v>0</v>
      </c>
      <c r="AI32" s="910">
        <f t="shared" ref="AI32:AT32" si="72">$D$34/12</f>
        <v>0</v>
      </c>
      <c r="AJ32" s="910">
        <f t="shared" si="72"/>
        <v>0</v>
      </c>
      <c r="AK32" s="910">
        <f t="shared" si="72"/>
        <v>0</v>
      </c>
      <c r="AL32" s="910">
        <f t="shared" si="72"/>
        <v>0</v>
      </c>
      <c r="AM32" s="910">
        <f t="shared" si="72"/>
        <v>0</v>
      </c>
      <c r="AN32" s="910">
        <f t="shared" si="72"/>
        <v>0</v>
      </c>
      <c r="AO32" s="910">
        <f t="shared" si="72"/>
        <v>0</v>
      </c>
      <c r="AP32" s="910">
        <f t="shared" si="72"/>
        <v>0</v>
      </c>
      <c r="AQ32" s="910">
        <f t="shared" si="72"/>
        <v>0</v>
      </c>
      <c r="AR32" s="910">
        <f t="shared" si="72"/>
        <v>0</v>
      </c>
      <c r="AS32" s="910">
        <f t="shared" si="72"/>
        <v>0</v>
      </c>
      <c r="AT32" s="910">
        <f t="shared" si="72"/>
        <v>0</v>
      </c>
      <c r="AU32" s="923">
        <f>SUM(AI32:AT32)</f>
        <v>0</v>
      </c>
      <c r="AV32" s="910">
        <f t="shared" ref="AV32:BG32" si="73">$E$34/12</f>
        <v>0</v>
      </c>
      <c r="AW32" s="910">
        <f t="shared" si="73"/>
        <v>0</v>
      </c>
      <c r="AX32" s="910">
        <f t="shared" si="73"/>
        <v>0</v>
      </c>
      <c r="AY32" s="910">
        <f t="shared" si="73"/>
        <v>0</v>
      </c>
      <c r="AZ32" s="910">
        <f t="shared" si="73"/>
        <v>0</v>
      </c>
      <c r="BA32" s="910">
        <f t="shared" si="73"/>
        <v>0</v>
      </c>
      <c r="BB32" s="910">
        <f t="shared" si="73"/>
        <v>0</v>
      </c>
      <c r="BC32" s="910">
        <f t="shared" si="73"/>
        <v>0</v>
      </c>
      <c r="BD32" s="910">
        <f t="shared" si="73"/>
        <v>0</v>
      </c>
      <c r="BE32" s="910">
        <f t="shared" si="73"/>
        <v>0</v>
      </c>
      <c r="BF32" s="910">
        <f t="shared" si="73"/>
        <v>0</v>
      </c>
      <c r="BG32" s="910">
        <f t="shared" si="73"/>
        <v>0</v>
      </c>
      <c r="BH32" s="923">
        <f>SUM(AV32:BG32)</f>
        <v>0</v>
      </c>
      <c r="BI32" s="910">
        <f t="shared" ref="BI32:BT32" si="74">$F$34/12</f>
        <v>0</v>
      </c>
      <c r="BJ32" s="910">
        <f t="shared" si="74"/>
        <v>0</v>
      </c>
      <c r="BK32" s="910">
        <f t="shared" si="74"/>
        <v>0</v>
      </c>
      <c r="BL32" s="910">
        <f t="shared" si="74"/>
        <v>0</v>
      </c>
      <c r="BM32" s="910">
        <f t="shared" si="74"/>
        <v>0</v>
      </c>
      <c r="BN32" s="910">
        <f t="shared" si="74"/>
        <v>0</v>
      </c>
      <c r="BO32" s="910">
        <f t="shared" si="74"/>
        <v>0</v>
      </c>
      <c r="BP32" s="910">
        <f t="shared" si="74"/>
        <v>0</v>
      </c>
      <c r="BQ32" s="910">
        <f t="shared" si="74"/>
        <v>0</v>
      </c>
      <c r="BR32" s="910">
        <f t="shared" si="74"/>
        <v>0</v>
      </c>
      <c r="BS32" s="910">
        <f t="shared" si="74"/>
        <v>0</v>
      </c>
      <c r="BT32" s="910">
        <f t="shared" si="74"/>
        <v>0</v>
      </c>
      <c r="BU32" s="923">
        <f>SUM(BI32:BT32)</f>
        <v>0</v>
      </c>
    </row>
    <row r="33" spans="1:74">
      <c r="A33" s="859"/>
      <c r="B33" s="860">
        <f t="shared" si="71"/>
        <v>2023</v>
      </c>
      <c r="C33" s="860">
        <f t="shared" si="71"/>
        <v>2024</v>
      </c>
      <c r="D33" s="860">
        <f t="shared" si="71"/>
        <v>2025</v>
      </c>
      <c r="E33" s="860">
        <f t="shared" si="71"/>
        <v>2026</v>
      </c>
      <c r="F33" s="861">
        <f t="shared" si="71"/>
        <v>2027</v>
      </c>
      <c r="H33" s="855" t="s">
        <v>599</v>
      </c>
      <c r="I33" s="924">
        <f t="shared" ref="I33:U33" si="75">$B$37</f>
        <v>0.01</v>
      </c>
      <c r="J33" s="924">
        <f t="shared" si="75"/>
        <v>0.01</v>
      </c>
      <c r="K33" s="924">
        <f t="shared" si="75"/>
        <v>0.01</v>
      </c>
      <c r="L33" s="924">
        <f t="shared" si="75"/>
        <v>0.01</v>
      </c>
      <c r="M33" s="924">
        <f t="shared" si="75"/>
        <v>0.01</v>
      </c>
      <c r="N33" s="924">
        <f t="shared" si="75"/>
        <v>0.01</v>
      </c>
      <c r="O33" s="924">
        <f t="shared" si="75"/>
        <v>0.01</v>
      </c>
      <c r="P33" s="924">
        <f t="shared" si="75"/>
        <v>0.01</v>
      </c>
      <c r="Q33" s="924">
        <f t="shared" si="75"/>
        <v>0.01</v>
      </c>
      <c r="R33" s="924">
        <f t="shared" si="75"/>
        <v>0.01</v>
      </c>
      <c r="S33" s="924">
        <f t="shared" si="75"/>
        <v>0.01</v>
      </c>
      <c r="T33" s="924">
        <f t="shared" si="75"/>
        <v>0.01</v>
      </c>
      <c r="U33" s="925">
        <f t="shared" si="75"/>
        <v>0.01</v>
      </c>
      <c r="V33" s="924">
        <f t="shared" ref="V33:AH33" si="76">$C$37</f>
        <v>0.02</v>
      </c>
      <c r="W33" s="924">
        <f t="shared" si="76"/>
        <v>0.02</v>
      </c>
      <c r="X33" s="924">
        <f t="shared" si="76"/>
        <v>0.02</v>
      </c>
      <c r="Y33" s="924">
        <f t="shared" si="76"/>
        <v>0.02</v>
      </c>
      <c r="Z33" s="924">
        <f t="shared" si="76"/>
        <v>0.02</v>
      </c>
      <c r="AA33" s="924">
        <f t="shared" si="76"/>
        <v>0.02</v>
      </c>
      <c r="AB33" s="924">
        <f t="shared" si="76"/>
        <v>0.02</v>
      </c>
      <c r="AC33" s="924">
        <f t="shared" si="76"/>
        <v>0.02</v>
      </c>
      <c r="AD33" s="924">
        <f t="shared" si="76"/>
        <v>0.02</v>
      </c>
      <c r="AE33" s="924">
        <f t="shared" si="76"/>
        <v>0.02</v>
      </c>
      <c r="AF33" s="924">
        <f t="shared" si="76"/>
        <v>0.02</v>
      </c>
      <c r="AG33" s="924">
        <f t="shared" si="76"/>
        <v>0.02</v>
      </c>
      <c r="AH33" s="925">
        <f t="shared" si="76"/>
        <v>0.02</v>
      </c>
      <c r="AI33" s="924">
        <f t="shared" ref="AI33:AU33" si="77">$D$37</f>
        <v>0.03</v>
      </c>
      <c r="AJ33" s="924">
        <f t="shared" si="77"/>
        <v>0.03</v>
      </c>
      <c r="AK33" s="924">
        <f t="shared" si="77"/>
        <v>0.03</v>
      </c>
      <c r="AL33" s="924">
        <f t="shared" si="77"/>
        <v>0.03</v>
      </c>
      <c r="AM33" s="924">
        <f t="shared" si="77"/>
        <v>0.03</v>
      </c>
      <c r="AN33" s="924">
        <f t="shared" si="77"/>
        <v>0.03</v>
      </c>
      <c r="AO33" s="924">
        <f t="shared" si="77"/>
        <v>0.03</v>
      </c>
      <c r="AP33" s="924">
        <f t="shared" si="77"/>
        <v>0.03</v>
      </c>
      <c r="AQ33" s="924">
        <f t="shared" si="77"/>
        <v>0.03</v>
      </c>
      <c r="AR33" s="924">
        <f t="shared" si="77"/>
        <v>0.03</v>
      </c>
      <c r="AS33" s="924">
        <f t="shared" si="77"/>
        <v>0.03</v>
      </c>
      <c r="AT33" s="924">
        <f t="shared" si="77"/>
        <v>0.03</v>
      </c>
      <c r="AU33" s="925">
        <f t="shared" si="77"/>
        <v>0.03</v>
      </c>
      <c r="AV33" s="924">
        <f t="shared" ref="AV33:BH33" si="78">$E$37</f>
        <v>0.04</v>
      </c>
      <c r="AW33" s="924">
        <f t="shared" si="78"/>
        <v>0.04</v>
      </c>
      <c r="AX33" s="924">
        <f t="shared" si="78"/>
        <v>0.04</v>
      </c>
      <c r="AY33" s="924">
        <f t="shared" si="78"/>
        <v>0.04</v>
      </c>
      <c r="AZ33" s="924">
        <f t="shared" si="78"/>
        <v>0.04</v>
      </c>
      <c r="BA33" s="924">
        <f t="shared" si="78"/>
        <v>0.04</v>
      </c>
      <c r="BB33" s="924">
        <f t="shared" si="78"/>
        <v>0.04</v>
      </c>
      <c r="BC33" s="924">
        <f t="shared" si="78"/>
        <v>0.04</v>
      </c>
      <c r="BD33" s="924">
        <f t="shared" si="78"/>
        <v>0.04</v>
      </c>
      <c r="BE33" s="924">
        <f t="shared" si="78"/>
        <v>0.04</v>
      </c>
      <c r="BF33" s="924">
        <f t="shared" si="78"/>
        <v>0.04</v>
      </c>
      <c r="BG33" s="924">
        <f t="shared" si="78"/>
        <v>0.04</v>
      </c>
      <c r="BH33" s="925">
        <f t="shared" si="78"/>
        <v>0.04</v>
      </c>
      <c r="BI33" s="924">
        <f t="shared" ref="BI33:BU33" si="79">$F$37</f>
        <v>0.05</v>
      </c>
      <c r="BJ33" s="924">
        <f t="shared" si="79"/>
        <v>0.05</v>
      </c>
      <c r="BK33" s="924">
        <f t="shared" si="79"/>
        <v>0.05</v>
      </c>
      <c r="BL33" s="924">
        <f t="shared" si="79"/>
        <v>0.05</v>
      </c>
      <c r="BM33" s="924">
        <f t="shared" si="79"/>
        <v>0.05</v>
      </c>
      <c r="BN33" s="924">
        <f t="shared" si="79"/>
        <v>0.05</v>
      </c>
      <c r="BO33" s="924">
        <f t="shared" si="79"/>
        <v>0.05</v>
      </c>
      <c r="BP33" s="924">
        <f t="shared" si="79"/>
        <v>0.05</v>
      </c>
      <c r="BQ33" s="924">
        <f t="shared" si="79"/>
        <v>0.05</v>
      </c>
      <c r="BR33" s="924">
        <f t="shared" si="79"/>
        <v>0.05</v>
      </c>
      <c r="BS33" s="924">
        <f t="shared" si="79"/>
        <v>0.05</v>
      </c>
      <c r="BT33" s="924">
        <f t="shared" si="79"/>
        <v>0.05</v>
      </c>
      <c r="BU33" s="925">
        <f t="shared" si="79"/>
        <v>0.05</v>
      </c>
    </row>
    <row r="34" spans="1:74">
      <c r="A34" s="855" t="s">
        <v>651</v>
      </c>
      <c r="B34" s="898">
        <f>U32</f>
        <v>0</v>
      </c>
      <c r="C34" s="898">
        <f>AH32</f>
        <v>0</v>
      </c>
      <c r="D34" s="926"/>
      <c r="E34" s="926"/>
      <c r="F34" s="927"/>
      <c r="H34" s="855"/>
      <c r="I34" s="928"/>
      <c r="J34" s="928"/>
      <c r="K34" s="928"/>
      <c r="L34" s="928"/>
      <c r="M34" s="928"/>
      <c r="N34" s="928"/>
      <c r="O34" s="928"/>
      <c r="P34" s="928"/>
      <c r="Q34" s="928"/>
      <c r="R34" s="928"/>
      <c r="S34" s="928"/>
      <c r="T34" s="928"/>
      <c r="U34" s="929"/>
      <c r="V34" s="928"/>
      <c r="W34" s="928"/>
      <c r="X34" s="928"/>
      <c r="Y34" s="928"/>
      <c r="Z34" s="928"/>
      <c r="AA34" s="928"/>
      <c r="AB34" s="928"/>
      <c r="AC34" s="928"/>
      <c r="AD34" s="928"/>
      <c r="AE34" s="928"/>
      <c r="AF34" s="928"/>
      <c r="AG34" s="928"/>
      <c r="AH34" s="929"/>
      <c r="AI34" s="928"/>
      <c r="AJ34" s="928"/>
      <c r="AK34" s="928"/>
      <c r="AL34" s="928"/>
      <c r="AM34" s="928"/>
      <c r="AN34" s="928"/>
      <c r="AO34" s="928"/>
      <c r="AP34" s="928"/>
      <c r="AQ34" s="928"/>
      <c r="AR34" s="928"/>
      <c r="AS34" s="928"/>
      <c r="AT34" s="928"/>
      <c r="AU34" s="929"/>
      <c r="AV34" s="928"/>
      <c r="AW34" s="928"/>
      <c r="AX34" s="928"/>
      <c r="AY34" s="928"/>
      <c r="AZ34" s="928"/>
      <c r="BA34" s="928"/>
      <c r="BB34" s="928"/>
      <c r="BC34" s="928"/>
      <c r="BD34" s="928"/>
      <c r="BE34" s="928"/>
      <c r="BF34" s="928"/>
      <c r="BG34" s="928"/>
      <c r="BH34" s="929"/>
      <c r="BI34" s="928"/>
      <c r="BJ34" s="928"/>
      <c r="BK34" s="928"/>
      <c r="BL34" s="928"/>
      <c r="BM34" s="928"/>
      <c r="BN34" s="928"/>
      <c r="BO34" s="928"/>
      <c r="BP34" s="928"/>
      <c r="BQ34" s="928"/>
      <c r="BR34" s="928"/>
      <c r="BS34" s="928"/>
      <c r="BT34" s="928"/>
      <c r="BU34" s="929"/>
    </row>
    <row r="35" spans="1:74">
      <c r="A35" s="855" t="s">
        <v>580</v>
      </c>
      <c r="B35" s="898">
        <f>B34/12</f>
        <v>0</v>
      </c>
      <c r="C35" s="898">
        <f>C34/12</f>
        <v>0</v>
      </c>
      <c r="D35" s="898">
        <f>D34/12</f>
        <v>0</v>
      </c>
      <c r="E35" s="898">
        <f>E34/12</f>
        <v>0</v>
      </c>
      <c r="F35" s="930">
        <f>F34/12</f>
        <v>0</v>
      </c>
      <c r="H35" s="855" t="s">
        <v>600</v>
      </c>
      <c r="I35" s="910">
        <f t="shared" ref="I35:BI35" si="80">I32*I33</f>
        <v>0</v>
      </c>
      <c r="J35" s="910">
        <f t="shared" si="80"/>
        <v>0</v>
      </c>
      <c r="K35" s="910">
        <f t="shared" si="80"/>
        <v>0</v>
      </c>
      <c r="L35" s="910">
        <f t="shared" si="80"/>
        <v>0</v>
      </c>
      <c r="M35" s="910">
        <f t="shared" si="80"/>
        <v>0</v>
      </c>
      <c r="N35" s="910">
        <f t="shared" si="80"/>
        <v>0</v>
      </c>
      <c r="O35" s="910">
        <f t="shared" si="80"/>
        <v>0</v>
      </c>
      <c r="P35" s="910">
        <f t="shared" si="80"/>
        <v>0</v>
      </c>
      <c r="Q35" s="910">
        <f t="shared" si="80"/>
        <v>0</v>
      </c>
      <c r="R35" s="910">
        <f t="shared" si="80"/>
        <v>0</v>
      </c>
      <c r="S35" s="910">
        <f t="shared" si="80"/>
        <v>0</v>
      </c>
      <c r="T35" s="910">
        <f t="shared" si="80"/>
        <v>0</v>
      </c>
      <c r="U35" s="923">
        <f t="shared" si="80"/>
        <v>0</v>
      </c>
      <c r="V35" s="910">
        <f t="shared" si="80"/>
        <v>0</v>
      </c>
      <c r="W35" s="910">
        <f t="shared" si="80"/>
        <v>0</v>
      </c>
      <c r="X35" s="910">
        <f t="shared" si="80"/>
        <v>0</v>
      </c>
      <c r="Y35" s="910">
        <f t="shared" si="80"/>
        <v>0</v>
      </c>
      <c r="Z35" s="910">
        <f t="shared" si="80"/>
        <v>0</v>
      </c>
      <c r="AA35" s="910">
        <f t="shared" si="80"/>
        <v>0</v>
      </c>
      <c r="AB35" s="910">
        <f t="shared" si="80"/>
        <v>0</v>
      </c>
      <c r="AC35" s="910">
        <f t="shared" si="80"/>
        <v>0</v>
      </c>
      <c r="AD35" s="910">
        <f t="shared" si="80"/>
        <v>0</v>
      </c>
      <c r="AE35" s="910">
        <f t="shared" si="80"/>
        <v>0</v>
      </c>
      <c r="AF35" s="910">
        <f t="shared" si="80"/>
        <v>0</v>
      </c>
      <c r="AG35" s="910">
        <f t="shared" si="80"/>
        <v>0</v>
      </c>
      <c r="AH35" s="923">
        <f>AH32*AH33</f>
        <v>0</v>
      </c>
      <c r="AI35" s="910">
        <f t="shared" si="80"/>
        <v>0</v>
      </c>
      <c r="AJ35" s="910">
        <f t="shared" si="80"/>
        <v>0</v>
      </c>
      <c r="AK35" s="910">
        <f t="shared" si="80"/>
        <v>0</v>
      </c>
      <c r="AL35" s="910">
        <f t="shared" si="80"/>
        <v>0</v>
      </c>
      <c r="AM35" s="910">
        <f t="shared" si="80"/>
        <v>0</v>
      </c>
      <c r="AN35" s="910">
        <f t="shared" si="80"/>
        <v>0</v>
      </c>
      <c r="AO35" s="910">
        <f t="shared" si="80"/>
        <v>0</v>
      </c>
      <c r="AP35" s="910">
        <f t="shared" si="80"/>
        <v>0</v>
      </c>
      <c r="AQ35" s="910">
        <f t="shared" si="80"/>
        <v>0</v>
      </c>
      <c r="AR35" s="910">
        <f t="shared" si="80"/>
        <v>0</v>
      </c>
      <c r="AS35" s="910">
        <f t="shared" si="80"/>
        <v>0</v>
      </c>
      <c r="AT35" s="910">
        <f t="shared" si="80"/>
        <v>0</v>
      </c>
      <c r="AU35" s="923">
        <f t="shared" si="80"/>
        <v>0</v>
      </c>
      <c r="AV35" s="910">
        <f t="shared" si="80"/>
        <v>0</v>
      </c>
      <c r="AW35" s="910">
        <f t="shared" si="80"/>
        <v>0</v>
      </c>
      <c r="AX35" s="910">
        <f t="shared" si="80"/>
        <v>0</v>
      </c>
      <c r="AY35" s="910">
        <f t="shared" si="80"/>
        <v>0</v>
      </c>
      <c r="AZ35" s="910">
        <f t="shared" si="80"/>
        <v>0</v>
      </c>
      <c r="BA35" s="910">
        <f t="shared" si="80"/>
        <v>0</v>
      </c>
      <c r="BB35" s="910">
        <f t="shared" si="80"/>
        <v>0</v>
      </c>
      <c r="BC35" s="910">
        <f t="shared" si="80"/>
        <v>0</v>
      </c>
      <c r="BD35" s="910">
        <f t="shared" si="80"/>
        <v>0</v>
      </c>
      <c r="BE35" s="910">
        <f t="shared" si="80"/>
        <v>0</v>
      </c>
      <c r="BF35" s="910">
        <f t="shared" si="80"/>
        <v>0</v>
      </c>
      <c r="BG35" s="910">
        <f t="shared" si="80"/>
        <v>0</v>
      </c>
      <c r="BH35" s="923">
        <f t="shared" si="80"/>
        <v>0</v>
      </c>
      <c r="BI35" s="910">
        <f t="shared" si="80"/>
        <v>0</v>
      </c>
      <c r="BJ35" s="910">
        <f t="shared" ref="BJ35:BU35" si="81">BJ32*BJ33</f>
        <v>0</v>
      </c>
      <c r="BK35" s="910">
        <f t="shared" si="81"/>
        <v>0</v>
      </c>
      <c r="BL35" s="910">
        <f t="shared" si="81"/>
        <v>0</v>
      </c>
      <c r="BM35" s="910">
        <f t="shared" si="81"/>
        <v>0</v>
      </c>
      <c r="BN35" s="910">
        <f t="shared" si="81"/>
        <v>0</v>
      </c>
      <c r="BO35" s="910">
        <f t="shared" si="81"/>
        <v>0</v>
      </c>
      <c r="BP35" s="910">
        <f t="shared" si="81"/>
        <v>0</v>
      </c>
      <c r="BQ35" s="910">
        <f t="shared" si="81"/>
        <v>0</v>
      </c>
      <c r="BR35" s="910">
        <f t="shared" si="81"/>
        <v>0</v>
      </c>
      <c r="BS35" s="910">
        <f t="shared" si="81"/>
        <v>0</v>
      </c>
      <c r="BT35" s="910">
        <f t="shared" si="81"/>
        <v>0</v>
      </c>
      <c r="BU35" s="923">
        <f t="shared" si="81"/>
        <v>0</v>
      </c>
    </row>
    <row r="36" spans="1:74">
      <c r="A36" s="855"/>
      <c r="B36" s="898"/>
      <c r="C36" s="898"/>
      <c r="D36" s="898"/>
      <c r="E36" s="898"/>
      <c r="F36" s="930"/>
      <c r="H36" s="855"/>
      <c r="I36" s="910"/>
      <c r="J36" s="910"/>
      <c r="K36" s="910"/>
      <c r="L36" s="910"/>
      <c r="M36" s="910"/>
      <c r="N36" s="910"/>
      <c r="O36" s="910"/>
      <c r="P36" s="910"/>
      <c r="Q36" s="910"/>
      <c r="R36" s="910"/>
      <c r="S36" s="910"/>
      <c r="T36" s="910"/>
      <c r="U36" s="923"/>
      <c r="V36" s="910"/>
      <c r="W36" s="910"/>
      <c r="X36" s="910"/>
      <c r="Y36" s="910"/>
      <c r="Z36" s="910"/>
      <c r="AA36" s="910"/>
      <c r="AB36" s="910"/>
      <c r="AC36" s="910"/>
      <c r="AD36" s="910"/>
      <c r="AE36" s="910"/>
      <c r="AF36" s="910"/>
      <c r="AG36" s="910"/>
      <c r="AH36" s="923"/>
      <c r="AI36" s="910"/>
      <c r="AJ36" s="910"/>
      <c r="AK36" s="910"/>
      <c r="AL36" s="910"/>
      <c r="AM36" s="910"/>
      <c r="AN36" s="910"/>
      <c r="AO36" s="910"/>
      <c r="AP36" s="910"/>
      <c r="AQ36" s="910"/>
      <c r="AR36" s="910"/>
      <c r="AS36" s="910"/>
      <c r="AT36" s="910"/>
      <c r="AU36" s="923"/>
      <c r="AV36" s="910"/>
      <c r="AW36" s="910"/>
      <c r="AX36" s="910"/>
      <c r="AY36" s="910"/>
      <c r="AZ36" s="910"/>
      <c r="BA36" s="910"/>
      <c r="BB36" s="910"/>
      <c r="BC36" s="910"/>
      <c r="BD36" s="910"/>
      <c r="BE36" s="910"/>
      <c r="BF36" s="910"/>
      <c r="BG36" s="910"/>
      <c r="BH36" s="923"/>
      <c r="BI36" s="910"/>
      <c r="BJ36" s="910"/>
      <c r="BK36" s="910"/>
      <c r="BL36" s="910"/>
      <c r="BM36" s="910"/>
      <c r="BN36" s="910"/>
      <c r="BO36" s="910"/>
      <c r="BP36" s="910"/>
      <c r="BQ36" s="910"/>
      <c r="BR36" s="910"/>
      <c r="BS36" s="910"/>
      <c r="BT36" s="910"/>
      <c r="BU36" s="923"/>
    </row>
    <row r="37" spans="1:74">
      <c r="A37" s="855" t="s">
        <v>592</v>
      </c>
      <c r="B37" s="914">
        <v>0.01</v>
      </c>
      <c r="C37" s="914">
        <v>0.02</v>
      </c>
      <c r="D37" s="914">
        <v>0.03</v>
      </c>
      <c r="E37" s="914">
        <v>0.04</v>
      </c>
      <c r="F37" s="915">
        <v>0.05</v>
      </c>
      <c r="H37" s="855" t="s">
        <v>601</v>
      </c>
      <c r="I37" s="931">
        <f t="shared" ref="I37:U37" si="82">$B$38</f>
        <v>3</v>
      </c>
      <c r="J37" s="931">
        <f t="shared" si="82"/>
        <v>3</v>
      </c>
      <c r="K37" s="931">
        <f t="shared" si="82"/>
        <v>3</v>
      </c>
      <c r="L37" s="931">
        <f t="shared" si="82"/>
        <v>3</v>
      </c>
      <c r="M37" s="931">
        <f t="shared" si="82"/>
        <v>3</v>
      </c>
      <c r="N37" s="931">
        <f t="shared" si="82"/>
        <v>3</v>
      </c>
      <c r="O37" s="931">
        <f t="shared" si="82"/>
        <v>3</v>
      </c>
      <c r="P37" s="931">
        <f t="shared" si="82"/>
        <v>3</v>
      </c>
      <c r="Q37" s="931">
        <f t="shared" si="82"/>
        <v>3</v>
      </c>
      <c r="R37" s="931">
        <f t="shared" si="82"/>
        <v>3</v>
      </c>
      <c r="S37" s="931">
        <f t="shared" si="82"/>
        <v>3</v>
      </c>
      <c r="T37" s="931">
        <f t="shared" si="82"/>
        <v>3</v>
      </c>
      <c r="U37" s="932">
        <f t="shared" si="82"/>
        <v>3</v>
      </c>
      <c r="V37" s="931">
        <f t="shared" ref="V37:AH37" si="83">$C$38</f>
        <v>2.75</v>
      </c>
      <c r="W37" s="931">
        <f t="shared" si="83"/>
        <v>2.75</v>
      </c>
      <c r="X37" s="931">
        <f t="shared" si="83"/>
        <v>2.75</v>
      </c>
      <c r="Y37" s="931">
        <f t="shared" si="83"/>
        <v>2.75</v>
      </c>
      <c r="Z37" s="931">
        <f t="shared" si="83"/>
        <v>2.75</v>
      </c>
      <c r="AA37" s="931">
        <f t="shared" si="83"/>
        <v>2.75</v>
      </c>
      <c r="AB37" s="931">
        <f t="shared" si="83"/>
        <v>2.75</v>
      </c>
      <c r="AC37" s="931">
        <f t="shared" si="83"/>
        <v>2.75</v>
      </c>
      <c r="AD37" s="931">
        <f t="shared" si="83"/>
        <v>2.75</v>
      </c>
      <c r="AE37" s="931">
        <f t="shared" si="83"/>
        <v>2.75</v>
      </c>
      <c r="AF37" s="931">
        <f t="shared" si="83"/>
        <v>2.75</v>
      </c>
      <c r="AG37" s="931">
        <f t="shared" si="83"/>
        <v>2.75</v>
      </c>
      <c r="AH37" s="932">
        <f t="shared" si="83"/>
        <v>2.75</v>
      </c>
      <c r="AI37" s="931">
        <f t="shared" ref="AI37:AU37" si="84">$D$38</f>
        <v>2.5</v>
      </c>
      <c r="AJ37" s="931">
        <f t="shared" si="84"/>
        <v>2.5</v>
      </c>
      <c r="AK37" s="931">
        <f t="shared" si="84"/>
        <v>2.5</v>
      </c>
      <c r="AL37" s="931">
        <f t="shared" si="84"/>
        <v>2.5</v>
      </c>
      <c r="AM37" s="931">
        <f t="shared" si="84"/>
        <v>2.5</v>
      </c>
      <c r="AN37" s="931">
        <f t="shared" si="84"/>
        <v>2.5</v>
      </c>
      <c r="AO37" s="931">
        <f t="shared" si="84"/>
        <v>2.5</v>
      </c>
      <c r="AP37" s="931">
        <f t="shared" si="84"/>
        <v>2.5</v>
      </c>
      <c r="AQ37" s="931">
        <f t="shared" si="84"/>
        <v>2.5</v>
      </c>
      <c r="AR37" s="931">
        <f t="shared" si="84"/>
        <v>2.5</v>
      </c>
      <c r="AS37" s="931">
        <f t="shared" si="84"/>
        <v>2.5</v>
      </c>
      <c r="AT37" s="931">
        <f t="shared" si="84"/>
        <v>2.5</v>
      </c>
      <c r="AU37" s="932">
        <f t="shared" si="84"/>
        <v>2.5</v>
      </c>
      <c r="AV37" s="931">
        <f t="shared" ref="AV37:BH37" si="85">$E$38</f>
        <v>2.25</v>
      </c>
      <c r="AW37" s="931">
        <f t="shared" si="85"/>
        <v>2.25</v>
      </c>
      <c r="AX37" s="931">
        <f t="shared" si="85"/>
        <v>2.25</v>
      </c>
      <c r="AY37" s="931">
        <f t="shared" si="85"/>
        <v>2.25</v>
      </c>
      <c r="AZ37" s="931">
        <f t="shared" si="85"/>
        <v>2.25</v>
      </c>
      <c r="BA37" s="931">
        <f t="shared" si="85"/>
        <v>2.25</v>
      </c>
      <c r="BB37" s="931">
        <f t="shared" si="85"/>
        <v>2.25</v>
      </c>
      <c r="BC37" s="931">
        <f t="shared" si="85"/>
        <v>2.25</v>
      </c>
      <c r="BD37" s="931">
        <f t="shared" si="85"/>
        <v>2.25</v>
      </c>
      <c r="BE37" s="931">
        <f t="shared" si="85"/>
        <v>2.25</v>
      </c>
      <c r="BF37" s="931">
        <f t="shared" si="85"/>
        <v>2.25</v>
      </c>
      <c r="BG37" s="931">
        <f t="shared" si="85"/>
        <v>2.25</v>
      </c>
      <c r="BH37" s="932">
        <f t="shared" si="85"/>
        <v>2.25</v>
      </c>
      <c r="BI37" s="931">
        <f t="shared" ref="BI37:BU37" si="86">$F$38</f>
        <v>2</v>
      </c>
      <c r="BJ37" s="931">
        <f t="shared" si="86"/>
        <v>2</v>
      </c>
      <c r="BK37" s="931">
        <f t="shared" si="86"/>
        <v>2</v>
      </c>
      <c r="BL37" s="931">
        <f t="shared" si="86"/>
        <v>2</v>
      </c>
      <c r="BM37" s="931">
        <f t="shared" si="86"/>
        <v>2</v>
      </c>
      <c r="BN37" s="931">
        <f t="shared" si="86"/>
        <v>2</v>
      </c>
      <c r="BO37" s="931">
        <f t="shared" si="86"/>
        <v>2</v>
      </c>
      <c r="BP37" s="931">
        <f t="shared" si="86"/>
        <v>2</v>
      </c>
      <c r="BQ37" s="931">
        <f t="shared" si="86"/>
        <v>2</v>
      </c>
      <c r="BR37" s="931">
        <f t="shared" si="86"/>
        <v>2</v>
      </c>
      <c r="BS37" s="931">
        <f t="shared" si="86"/>
        <v>2</v>
      </c>
      <c r="BT37" s="931">
        <f t="shared" si="86"/>
        <v>2</v>
      </c>
      <c r="BU37" s="932">
        <f t="shared" si="86"/>
        <v>2</v>
      </c>
    </row>
    <row r="38" spans="1:74">
      <c r="A38" s="855" t="s">
        <v>659</v>
      </c>
      <c r="B38" s="906">
        <v>3</v>
      </c>
      <c r="C38" s="906">
        <v>2.75</v>
      </c>
      <c r="D38" s="906">
        <v>2.5</v>
      </c>
      <c r="E38" s="906">
        <v>2.25</v>
      </c>
      <c r="F38" s="907">
        <v>2</v>
      </c>
      <c r="H38" s="855" t="s">
        <v>602</v>
      </c>
      <c r="I38" s="899">
        <f>I35*I37</f>
        <v>0</v>
      </c>
      <c r="J38" s="899">
        <f t="shared" ref="J38:T38" si="87">J35*J37</f>
        <v>0</v>
      </c>
      <c r="K38" s="899">
        <f t="shared" si="87"/>
        <v>0</v>
      </c>
      <c r="L38" s="899">
        <f t="shared" si="87"/>
        <v>0</v>
      </c>
      <c r="M38" s="899">
        <f t="shared" si="87"/>
        <v>0</v>
      </c>
      <c r="N38" s="899">
        <f t="shared" si="87"/>
        <v>0</v>
      </c>
      <c r="O38" s="899">
        <f t="shared" si="87"/>
        <v>0</v>
      </c>
      <c r="P38" s="899">
        <f t="shared" si="87"/>
        <v>0</v>
      </c>
      <c r="Q38" s="899">
        <f t="shared" si="87"/>
        <v>0</v>
      </c>
      <c r="R38" s="899">
        <f t="shared" si="87"/>
        <v>0</v>
      </c>
      <c r="S38" s="899">
        <f t="shared" si="87"/>
        <v>0</v>
      </c>
      <c r="T38" s="899">
        <f t="shared" si="87"/>
        <v>0</v>
      </c>
      <c r="U38" s="900">
        <f>U35*U37</f>
        <v>0</v>
      </c>
      <c r="V38" s="899">
        <f>V35*V37</f>
        <v>0</v>
      </c>
      <c r="W38" s="899">
        <f t="shared" ref="W38:AF38" si="88">W35*W37</f>
        <v>0</v>
      </c>
      <c r="X38" s="899">
        <f t="shared" si="88"/>
        <v>0</v>
      </c>
      <c r="Y38" s="899">
        <f t="shared" si="88"/>
        <v>0</v>
      </c>
      <c r="Z38" s="899">
        <f t="shared" si="88"/>
        <v>0</v>
      </c>
      <c r="AA38" s="899">
        <f t="shared" si="88"/>
        <v>0</v>
      </c>
      <c r="AB38" s="899">
        <f t="shared" si="88"/>
        <v>0</v>
      </c>
      <c r="AC38" s="899">
        <f t="shared" si="88"/>
        <v>0</v>
      </c>
      <c r="AD38" s="899">
        <f t="shared" si="88"/>
        <v>0</v>
      </c>
      <c r="AE38" s="899">
        <f t="shared" si="88"/>
        <v>0</v>
      </c>
      <c r="AF38" s="899">
        <f t="shared" si="88"/>
        <v>0</v>
      </c>
      <c r="AG38" s="899">
        <f>AG35*AG37</f>
        <v>0</v>
      </c>
      <c r="AH38" s="900">
        <f>AH35*AH37</f>
        <v>0</v>
      </c>
      <c r="AI38" s="899">
        <f>AI35*AI37</f>
        <v>0</v>
      </c>
      <c r="AJ38" s="899">
        <f t="shared" ref="AJ38:AS38" si="89">AJ35*AJ37</f>
        <v>0</v>
      </c>
      <c r="AK38" s="899">
        <f t="shared" si="89"/>
        <v>0</v>
      </c>
      <c r="AL38" s="899">
        <f t="shared" si="89"/>
        <v>0</v>
      </c>
      <c r="AM38" s="899">
        <f t="shared" si="89"/>
        <v>0</v>
      </c>
      <c r="AN38" s="899">
        <f t="shared" si="89"/>
        <v>0</v>
      </c>
      <c r="AO38" s="899">
        <f t="shared" si="89"/>
        <v>0</v>
      </c>
      <c r="AP38" s="899">
        <f t="shared" si="89"/>
        <v>0</v>
      </c>
      <c r="AQ38" s="899">
        <f t="shared" si="89"/>
        <v>0</v>
      </c>
      <c r="AR38" s="899">
        <f t="shared" si="89"/>
        <v>0</v>
      </c>
      <c r="AS38" s="899">
        <f t="shared" si="89"/>
        <v>0</v>
      </c>
      <c r="AT38" s="899">
        <f>AT35*AT37</f>
        <v>0</v>
      </c>
      <c r="AU38" s="900">
        <f>AU35*AU37</f>
        <v>0</v>
      </c>
      <c r="AV38" s="899">
        <f>AV35*AV37</f>
        <v>0</v>
      </c>
      <c r="AW38" s="899">
        <f t="shared" ref="AW38:BF38" si="90">AW35*AW37</f>
        <v>0</v>
      </c>
      <c r="AX38" s="899">
        <f t="shared" si="90"/>
        <v>0</v>
      </c>
      <c r="AY38" s="899">
        <f t="shared" si="90"/>
        <v>0</v>
      </c>
      <c r="AZ38" s="899">
        <f t="shared" si="90"/>
        <v>0</v>
      </c>
      <c r="BA38" s="899">
        <f t="shared" si="90"/>
        <v>0</v>
      </c>
      <c r="BB38" s="899">
        <f t="shared" si="90"/>
        <v>0</v>
      </c>
      <c r="BC38" s="899">
        <f t="shared" si="90"/>
        <v>0</v>
      </c>
      <c r="BD38" s="899">
        <f t="shared" si="90"/>
        <v>0</v>
      </c>
      <c r="BE38" s="899">
        <f t="shared" si="90"/>
        <v>0</v>
      </c>
      <c r="BF38" s="899">
        <f t="shared" si="90"/>
        <v>0</v>
      </c>
      <c r="BG38" s="899">
        <f>BG35*BG37</f>
        <v>0</v>
      </c>
      <c r="BH38" s="900">
        <f>BH35*BH37</f>
        <v>0</v>
      </c>
      <c r="BI38" s="899">
        <f>BI35*BI37</f>
        <v>0</v>
      </c>
      <c r="BJ38" s="899">
        <f t="shared" ref="BJ38:BS38" si="91">BJ35*BJ37</f>
        <v>0</v>
      </c>
      <c r="BK38" s="899">
        <f t="shared" si="91"/>
        <v>0</v>
      </c>
      <c r="BL38" s="899">
        <f t="shared" si="91"/>
        <v>0</v>
      </c>
      <c r="BM38" s="899">
        <f t="shared" si="91"/>
        <v>0</v>
      </c>
      <c r="BN38" s="899">
        <f t="shared" si="91"/>
        <v>0</v>
      </c>
      <c r="BO38" s="899">
        <f t="shared" si="91"/>
        <v>0</v>
      </c>
      <c r="BP38" s="899">
        <f t="shared" si="91"/>
        <v>0</v>
      </c>
      <c r="BQ38" s="899">
        <f t="shared" si="91"/>
        <v>0</v>
      </c>
      <c r="BR38" s="899">
        <f t="shared" si="91"/>
        <v>0</v>
      </c>
      <c r="BS38" s="899">
        <f t="shared" si="91"/>
        <v>0</v>
      </c>
      <c r="BT38" s="899">
        <f>BT35*BT37</f>
        <v>0</v>
      </c>
      <c r="BU38" s="900">
        <f>BU35*BU37</f>
        <v>0</v>
      </c>
      <c r="BV38" s="902"/>
    </row>
    <row r="39" spans="1:74">
      <c r="A39" s="884"/>
      <c r="F39" s="891"/>
      <c r="H39" s="869"/>
      <c r="I39" s="897"/>
      <c r="J39" s="897"/>
      <c r="K39" s="897"/>
      <c r="L39" s="897"/>
      <c r="M39" s="897"/>
      <c r="N39" s="897"/>
      <c r="O39" s="897"/>
      <c r="P39" s="897"/>
      <c r="Q39" s="897"/>
      <c r="R39" s="897"/>
      <c r="S39" s="897"/>
      <c r="T39" s="897"/>
      <c r="U39" s="933"/>
      <c r="V39" s="897"/>
      <c r="W39" s="897"/>
      <c r="X39" s="897"/>
      <c r="Y39" s="897"/>
      <c r="Z39" s="897"/>
      <c r="AA39" s="897"/>
      <c r="AB39" s="897"/>
      <c r="AC39" s="897"/>
      <c r="AD39" s="897"/>
      <c r="AE39" s="897"/>
      <c r="AF39" s="897"/>
      <c r="AG39" s="897"/>
      <c r="AH39" s="933"/>
      <c r="AI39" s="897"/>
      <c r="AJ39" s="897"/>
      <c r="AK39" s="897"/>
      <c r="AL39" s="897"/>
      <c r="AM39" s="897"/>
      <c r="AN39" s="897"/>
      <c r="AO39" s="897"/>
      <c r="AP39" s="897"/>
      <c r="AQ39" s="897"/>
      <c r="AR39" s="897"/>
      <c r="AS39" s="897"/>
      <c r="AT39" s="897"/>
      <c r="AU39" s="933"/>
      <c r="AV39" s="897"/>
      <c r="AW39" s="897"/>
      <c r="AX39" s="897"/>
      <c r="AY39" s="897"/>
      <c r="AZ39" s="897"/>
      <c r="BA39" s="897"/>
      <c r="BB39" s="897"/>
      <c r="BC39" s="897"/>
      <c r="BD39" s="897"/>
      <c r="BE39" s="897"/>
      <c r="BF39" s="897"/>
      <c r="BG39" s="897"/>
      <c r="BH39" s="933"/>
      <c r="BI39" s="897"/>
      <c r="BJ39" s="897"/>
      <c r="BK39" s="897"/>
      <c r="BL39" s="897"/>
      <c r="BM39" s="897"/>
      <c r="BN39" s="897"/>
      <c r="BO39" s="897"/>
      <c r="BP39" s="897"/>
      <c r="BQ39" s="897"/>
      <c r="BR39" s="897"/>
      <c r="BS39" s="897"/>
      <c r="BT39" s="897"/>
      <c r="BU39" s="933"/>
      <c r="BV39" s="902"/>
    </row>
    <row r="40" spans="1:74">
      <c r="A40" s="855" t="s">
        <v>593</v>
      </c>
      <c r="B40" s="898">
        <f>U35</f>
        <v>0</v>
      </c>
      <c r="C40" s="898">
        <f>AH35</f>
        <v>0</v>
      </c>
      <c r="D40" s="898">
        <f>AU35</f>
        <v>0</v>
      </c>
      <c r="E40" s="898">
        <f>BH35</f>
        <v>0</v>
      </c>
      <c r="F40" s="930">
        <f>BU35</f>
        <v>0</v>
      </c>
      <c r="H40" s="855" t="s">
        <v>603</v>
      </c>
      <c r="I40" s="934">
        <f t="shared" ref="I40:U40" si="92">$B$43</f>
        <v>0.05</v>
      </c>
      <c r="J40" s="934">
        <f t="shared" si="92"/>
        <v>0.05</v>
      </c>
      <c r="K40" s="934">
        <f t="shared" si="92"/>
        <v>0.05</v>
      </c>
      <c r="L40" s="934">
        <f t="shared" si="92"/>
        <v>0.05</v>
      </c>
      <c r="M40" s="934">
        <f t="shared" si="92"/>
        <v>0.05</v>
      </c>
      <c r="N40" s="934">
        <f t="shared" si="92"/>
        <v>0.05</v>
      </c>
      <c r="O40" s="934">
        <f t="shared" si="92"/>
        <v>0.05</v>
      </c>
      <c r="P40" s="934">
        <f t="shared" si="92"/>
        <v>0.05</v>
      </c>
      <c r="Q40" s="934">
        <f t="shared" si="92"/>
        <v>0.05</v>
      </c>
      <c r="R40" s="934">
        <f t="shared" si="92"/>
        <v>0.05</v>
      </c>
      <c r="S40" s="934">
        <f t="shared" si="92"/>
        <v>0.05</v>
      </c>
      <c r="T40" s="934">
        <f t="shared" si="92"/>
        <v>0.05</v>
      </c>
      <c r="U40" s="935">
        <f t="shared" si="92"/>
        <v>0.05</v>
      </c>
      <c r="V40" s="934">
        <f t="shared" ref="V40:AH40" si="93">$C$43</f>
        <v>0.06</v>
      </c>
      <c r="W40" s="934">
        <f t="shared" si="93"/>
        <v>0.06</v>
      </c>
      <c r="X40" s="934">
        <f t="shared" si="93"/>
        <v>0.06</v>
      </c>
      <c r="Y40" s="934">
        <f t="shared" si="93"/>
        <v>0.06</v>
      </c>
      <c r="Z40" s="934">
        <f t="shared" si="93"/>
        <v>0.06</v>
      </c>
      <c r="AA40" s="934">
        <f t="shared" si="93"/>
        <v>0.06</v>
      </c>
      <c r="AB40" s="934">
        <f t="shared" si="93"/>
        <v>0.06</v>
      </c>
      <c r="AC40" s="934">
        <f t="shared" si="93"/>
        <v>0.06</v>
      </c>
      <c r="AD40" s="934">
        <f t="shared" si="93"/>
        <v>0.06</v>
      </c>
      <c r="AE40" s="934">
        <f t="shared" si="93"/>
        <v>0.06</v>
      </c>
      <c r="AF40" s="934">
        <f t="shared" si="93"/>
        <v>0.06</v>
      </c>
      <c r="AG40" s="934">
        <f t="shared" si="93"/>
        <v>0.06</v>
      </c>
      <c r="AH40" s="935">
        <f t="shared" si="93"/>
        <v>0.06</v>
      </c>
      <c r="AI40" s="934">
        <f t="shared" ref="AI40:AU40" si="94">$D$43</f>
        <v>7.0000000000000007E-2</v>
      </c>
      <c r="AJ40" s="934">
        <f t="shared" si="94"/>
        <v>7.0000000000000007E-2</v>
      </c>
      <c r="AK40" s="934">
        <f t="shared" si="94"/>
        <v>7.0000000000000007E-2</v>
      </c>
      <c r="AL40" s="934">
        <f t="shared" si="94"/>
        <v>7.0000000000000007E-2</v>
      </c>
      <c r="AM40" s="934">
        <f t="shared" si="94"/>
        <v>7.0000000000000007E-2</v>
      </c>
      <c r="AN40" s="934">
        <f t="shared" si="94"/>
        <v>7.0000000000000007E-2</v>
      </c>
      <c r="AO40" s="934">
        <f t="shared" si="94"/>
        <v>7.0000000000000007E-2</v>
      </c>
      <c r="AP40" s="934">
        <f t="shared" si="94"/>
        <v>7.0000000000000007E-2</v>
      </c>
      <c r="AQ40" s="934">
        <f t="shared" si="94"/>
        <v>7.0000000000000007E-2</v>
      </c>
      <c r="AR40" s="934">
        <f t="shared" si="94"/>
        <v>7.0000000000000007E-2</v>
      </c>
      <c r="AS40" s="934">
        <f t="shared" si="94"/>
        <v>7.0000000000000007E-2</v>
      </c>
      <c r="AT40" s="934">
        <f t="shared" si="94"/>
        <v>7.0000000000000007E-2</v>
      </c>
      <c r="AU40" s="935">
        <f t="shared" si="94"/>
        <v>7.0000000000000007E-2</v>
      </c>
      <c r="AV40" s="934">
        <f t="shared" ref="AV40:BH40" si="95">$E$43</f>
        <v>0.08</v>
      </c>
      <c r="AW40" s="934">
        <f t="shared" si="95"/>
        <v>0.08</v>
      </c>
      <c r="AX40" s="934">
        <f t="shared" si="95"/>
        <v>0.08</v>
      </c>
      <c r="AY40" s="934">
        <f t="shared" si="95"/>
        <v>0.08</v>
      </c>
      <c r="AZ40" s="934">
        <f t="shared" si="95"/>
        <v>0.08</v>
      </c>
      <c r="BA40" s="934">
        <f t="shared" si="95"/>
        <v>0.08</v>
      </c>
      <c r="BB40" s="934">
        <f t="shared" si="95"/>
        <v>0.08</v>
      </c>
      <c r="BC40" s="934">
        <f t="shared" si="95"/>
        <v>0.08</v>
      </c>
      <c r="BD40" s="934">
        <f t="shared" si="95"/>
        <v>0.08</v>
      </c>
      <c r="BE40" s="934">
        <f t="shared" si="95"/>
        <v>0.08</v>
      </c>
      <c r="BF40" s="934">
        <f t="shared" si="95"/>
        <v>0.08</v>
      </c>
      <c r="BG40" s="934">
        <f t="shared" si="95"/>
        <v>0.08</v>
      </c>
      <c r="BH40" s="935">
        <f t="shared" si="95"/>
        <v>0.08</v>
      </c>
      <c r="BI40" s="934">
        <f t="shared" ref="BI40:BU40" si="96">$F$43</f>
        <v>0.09</v>
      </c>
      <c r="BJ40" s="934">
        <f t="shared" si="96"/>
        <v>0.09</v>
      </c>
      <c r="BK40" s="934">
        <f t="shared" si="96"/>
        <v>0.09</v>
      </c>
      <c r="BL40" s="934">
        <f t="shared" si="96"/>
        <v>0.09</v>
      </c>
      <c r="BM40" s="934">
        <f t="shared" si="96"/>
        <v>0.09</v>
      </c>
      <c r="BN40" s="934">
        <f t="shared" si="96"/>
        <v>0.09</v>
      </c>
      <c r="BO40" s="934">
        <f t="shared" si="96"/>
        <v>0.09</v>
      </c>
      <c r="BP40" s="934">
        <f t="shared" si="96"/>
        <v>0.09</v>
      </c>
      <c r="BQ40" s="934">
        <f t="shared" si="96"/>
        <v>0.09</v>
      </c>
      <c r="BR40" s="934">
        <f t="shared" si="96"/>
        <v>0.09</v>
      </c>
      <c r="BS40" s="934">
        <f t="shared" si="96"/>
        <v>0.09</v>
      </c>
      <c r="BT40" s="934">
        <f t="shared" si="96"/>
        <v>0.09</v>
      </c>
      <c r="BU40" s="935">
        <f t="shared" si="96"/>
        <v>0.09</v>
      </c>
      <c r="BV40" s="902"/>
    </row>
    <row r="41" spans="1:74">
      <c r="A41" s="855" t="s">
        <v>580</v>
      </c>
      <c r="B41" s="898">
        <f>B40/12</f>
        <v>0</v>
      </c>
      <c r="C41" s="898">
        <f>C40/12</f>
        <v>0</v>
      </c>
      <c r="D41" s="898">
        <f>D40/12</f>
        <v>0</v>
      </c>
      <c r="E41" s="898">
        <f>E40/12</f>
        <v>0</v>
      </c>
      <c r="F41" s="930">
        <f>F40/12</f>
        <v>0</v>
      </c>
      <c r="H41" s="855" t="s">
        <v>604</v>
      </c>
      <c r="I41" s="897">
        <f t="shared" ref="I41:T41" si="97">I35*I40</f>
        <v>0</v>
      </c>
      <c r="J41" s="897">
        <f t="shared" si="97"/>
        <v>0</v>
      </c>
      <c r="K41" s="897">
        <f t="shared" si="97"/>
        <v>0</v>
      </c>
      <c r="L41" s="897">
        <f t="shared" si="97"/>
        <v>0</v>
      </c>
      <c r="M41" s="897">
        <f t="shared" si="97"/>
        <v>0</v>
      </c>
      <c r="N41" s="897">
        <f t="shared" si="97"/>
        <v>0</v>
      </c>
      <c r="O41" s="897">
        <f t="shared" si="97"/>
        <v>0</v>
      </c>
      <c r="P41" s="897">
        <f t="shared" si="97"/>
        <v>0</v>
      </c>
      <c r="Q41" s="897">
        <f>Q35*Q40</f>
        <v>0</v>
      </c>
      <c r="R41" s="897">
        <f t="shared" si="97"/>
        <v>0</v>
      </c>
      <c r="S41" s="897">
        <f t="shared" si="97"/>
        <v>0</v>
      </c>
      <c r="T41" s="897">
        <f t="shared" si="97"/>
        <v>0</v>
      </c>
      <c r="U41" s="933">
        <f>U35*U40</f>
        <v>0</v>
      </c>
      <c r="V41" s="897">
        <f>V35*V40</f>
        <v>0</v>
      </c>
      <c r="W41" s="897">
        <f t="shared" ref="W41:BF41" si="98">W35*W40</f>
        <v>0</v>
      </c>
      <c r="X41" s="897">
        <f>X35*X40</f>
        <v>0</v>
      </c>
      <c r="Y41" s="897">
        <f>Y35*Y40</f>
        <v>0</v>
      </c>
      <c r="Z41" s="897">
        <f t="shared" si="98"/>
        <v>0</v>
      </c>
      <c r="AA41" s="897">
        <f t="shared" si="98"/>
        <v>0</v>
      </c>
      <c r="AB41" s="897">
        <f t="shared" si="98"/>
        <v>0</v>
      </c>
      <c r="AC41" s="897">
        <f t="shared" si="98"/>
        <v>0</v>
      </c>
      <c r="AD41" s="897">
        <f t="shared" si="98"/>
        <v>0</v>
      </c>
      <c r="AE41" s="897">
        <f t="shared" si="98"/>
        <v>0</v>
      </c>
      <c r="AF41" s="897">
        <f t="shared" si="98"/>
        <v>0</v>
      </c>
      <c r="AG41" s="897">
        <f t="shared" si="98"/>
        <v>0</v>
      </c>
      <c r="AH41" s="933">
        <f>AH35*AH40</f>
        <v>0</v>
      </c>
      <c r="AI41" s="897">
        <f t="shared" si="98"/>
        <v>0</v>
      </c>
      <c r="AJ41" s="897">
        <f t="shared" si="98"/>
        <v>0</v>
      </c>
      <c r="AK41" s="897">
        <f t="shared" si="98"/>
        <v>0</v>
      </c>
      <c r="AL41" s="897">
        <f t="shared" si="98"/>
        <v>0</v>
      </c>
      <c r="AM41" s="897">
        <f t="shared" si="98"/>
        <v>0</v>
      </c>
      <c r="AN41" s="897">
        <f t="shared" si="98"/>
        <v>0</v>
      </c>
      <c r="AO41" s="897">
        <f t="shared" si="98"/>
        <v>0</v>
      </c>
      <c r="AP41" s="897">
        <f t="shared" si="98"/>
        <v>0</v>
      </c>
      <c r="AQ41" s="897">
        <f t="shared" si="98"/>
        <v>0</v>
      </c>
      <c r="AR41" s="897">
        <f t="shared" si="98"/>
        <v>0</v>
      </c>
      <c r="AS41" s="897">
        <f t="shared" si="98"/>
        <v>0</v>
      </c>
      <c r="AT41" s="897">
        <f t="shared" si="98"/>
        <v>0</v>
      </c>
      <c r="AU41" s="933">
        <f t="shared" si="98"/>
        <v>0</v>
      </c>
      <c r="AV41" s="897">
        <f t="shared" si="98"/>
        <v>0</v>
      </c>
      <c r="AW41" s="897">
        <f t="shared" si="98"/>
        <v>0</v>
      </c>
      <c r="AX41" s="897">
        <f t="shared" si="98"/>
        <v>0</v>
      </c>
      <c r="AY41" s="897">
        <f t="shared" si="98"/>
        <v>0</v>
      </c>
      <c r="AZ41" s="897">
        <f t="shared" si="98"/>
        <v>0</v>
      </c>
      <c r="BA41" s="897">
        <f t="shared" si="98"/>
        <v>0</v>
      </c>
      <c r="BB41" s="897">
        <f t="shared" si="98"/>
        <v>0</v>
      </c>
      <c r="BC41" s="897">
        <f t="shared" si="98"/>
        <v>0</v>
      </c>
      <c r="BD41" s="897">
        <f t="shared" si="98"/>
        <v>0</v>
      </c>
      <c r="BE41" s="897">
        <f t="shared" si="98"/>
        <v>0</v>
      </c>
      <c r="BF41" s="897">
        <f t="shared" si="98"/>
        <v>0</v>
      </c>
      <c r="BG41" s="897">
        <f>BG35*BG40</f>
        <v>0</v>
      </c>
      <c r="BH41" s="933">
        <f>BH35*BH40</f>
        <v>0</v>
      </c>
      <c r="BI41" s="897">
        <f t="shared" ref="BI41:BS41" si="99">BI35*BI40</f>
        <v>0</v>
      </c>
      <c r="BJ41" s="897">
        <f t="shared" si="99"/>
        <v>0</v>
      </c>
      <c r="BK41" s="897">
        <f t="shared" si="99"/>
        <v>0</v>
      </c>
      <c r="BL41" s="897">
        <f t="shared" si="99"/>
        <v>0</v>
      </c>
      <c r="BM41" s="897">
        <f t="shared" si="99"/>
        <v>0</v>
      </c>
      <c r="BN41" s="897">
        <f t="shared" si="99"/>
        <v>0</v>
      </c>
      <c r="BO41" s="897">
        <f t="shared" si="99"/>
        <v>0</v>
      </c>
      <c r="BP41" s="897">
        <f t="shared" si="99"/>
        <v>0</v>
      </c>
      <c r="BQ41" s="897">
        <f t="shared" si="99"/>
        <v>0</v>
      </c>
      <c r="BR41" s="897">
        <f t="shared" si="99"/>
        <v>0</v>
      </c>
      <c r="BS41" s="897">
        <f t="shared" si="99"/>
        <v>0</v>
      </c>
      <c r="BT41" s="897">
        <f>BT35*BT40</f>
        <v>0</v>
      </c>
      <c r="BU41" s="933">
        <f>BU35*BU40</f>
        <v>0</v>
      </c>
      <c r="BV41" s="902"/>
    </row>
    <row r="42" spans="1:74">
      <c r="A42" s="884"/>
      <c r="F42" s="891"/>
      <c r="H42" s="855"/>
      <c r="I42" s="897"/>
      <c r="J42" s="897"/>
      <c r="K42" s="897"/>
      <c r="L42" s="897"/>
      <c r="M42" s="897"/>
      <c r="N42" s="897"/>
      <c r="O42" s="897"/>
      <c r="P42" s="897"/>
      <c r="Q42" s="897"/>
      <c r="R42" s="897"/>
      <c r="S42" s="897"/>
      <c r="T42" s="897"/>
      <c r="U42" s="933"/>
      <c r="V42" s="897"/>
      <c r="W42" s="897"/>
      <c r="X42" s="897"/>
      <c r="Y42" s="897"/>
      <c r="Z42" s="897"/>
      <c r="AA42" s="897"/>
      <c r="AB42" s="897"/>
      <c r="AC42" s="897"/>
      <c r="AD42" s="897"/>
      <c r="AE42" s="897"/>
      <c r="AF42" s="897"/>
      <c r="AG42" s="897"/>
      <c r="AH42" s="933"/>
      <c r="AI42" s="897"/>
      <c r="AJ42" s="897"/>
      <c r="AK42" s="897"/>
      <c r="AL42" s="897"/>
      <c r="AM42" s="897"/>
      <c r="AN42" s="897"/>
      <c r="AO42" s="897"/>
      <c r="AP42" s="897"/>
      <c r="AQ42" s="897"/>
      <c r="AR42" s="897"/>
      <c r="AS42" s="897"/>
      <c r="AT42" s="897"/>
      <c r="AU42" s="933"/>
      <c r="AV42" s="897"/>
      <c r="AW42" s="897"/>
      <c r="AX42" s="897"/>
      <c r="AY42" s="897"/>
      <c r="AZ42" s="897"/>
      <c r="BA42" s="897"/>
      <c r="BB42" s="897"/>
      <c r="BC42" s="897"/>
      <c r="BD42" s="897"/>
      <c r="BE42" s="897"/>
      <c r="BF42" s="897"/>
      <c r="BG42" s="897"/>
      <c r="BH42" s="933"/>
      <c r="BI42" s="897"/>
      <c r="BJ42" s="897"/>
      <c r="BK42" s="897"/>
      <c r="BL42" s="897"/>
      <c r="BM42" s="897"/>
      <c r="BN42" s="897"/>
      <c r="BO42" s="897"/>
      <c r="BP42" s="897"/>
      <c r="BQ42" s="897"/>
      <c r="BR42" s="897"/>
      <c r="BS42" s="897"/>
      <c r="BT42" s="897"/>
      <c r="BU42" s="933"/>
      <c r="BV42" s="902"/>
    </row>
    <row r="43" spans="1:74">
      <c r="A43" s="855" t="s">
        <v>594</v>
      </c>
      <c r="B43" s="914">
        <v>0.05</v>
      </c>
      <c r="C43" s="914">
        <v>0.06</v>
      </c>
      <c r="D43" s="914">
        <v>7.0000000000000007E-2</v>
      </c>
      <c r="E43" s="914">
        <v>0.08</v>
      </c>
      <c r="F43" s="915">
        <v>0.09</v>
      </c>
      <c r="H43" s="855" t="s">
        <v>605</v>
      </c>
      <c r="I43" s="934">
        <f t="shared" ref="I43:U43" si="100">$B$47</f>
        <v>0.31</v>
      </c>
      <c r="J43" s="934">
        <f t="shared" si="100"/>
        <v>0.31</v>
      </c>
      <c r="K43" s="934">
        <f t="shared" si="100"/>
        <v>0.31</v>
      </c>
      <c r="L43" s="934">
        <f t="shared" si="100"/>
        <v>0.31</v>
      </c>
      <c r="M43" s="924">
        <f t="shared" si="100"/>
        <v>0.31</v>
      </c>
      <c r="N43" s="924">
        <f t="shared" si="100"/>
        <v>0.31</v>
      </c>
      <c r="O43" s="924">
        <f t="shared" si="100"/>
        <v>0.31</v>
      </c>
      <c r="P43" s="924">
        <f t="shared" si="100"/>
        <v>0.31</v>
      </c>
      <c r="Q43" s="924">
        <f t="shared" si="100"/>
        <v>0.31</v>
      </c>
      <c r="R43" s="924">
        <f t="shared" si="100"/>
        <v>0.31</v>
      </c>
      <c r="S43" s="924">
        <f t="shared" si="100"/>
        <v>0.31</v>
      </c>
      <c r="T43" s="924">
        <f t="shared" si="100"/>
        <v>0.31</v>
      </c>
      <c r="U43" s="925">
        <f t="shared" si="100"/>
        <v>0.31</v>
      </c>
      <c r="V43" s="924">
        <f t="shared" ref="V43:AH43" si="101">$C$47</f>
        <v>0.32</v>
      </c>
      <c r="W43" s="924">
        <f t="shared" si="101"/>
        <v>0.32</v>
      </c>
      <c r="X43" s="924">
        <f t="shared" si="101"/>
        <v>0.32</v>
      </c>
      <c r="Y43" s="924">
        <f t="shared" si="101"/>
        <v>0.32</v>
      </c>
      <c r="Z43" s="924">
        <f t="shared" si="101"/>
        <v>0.32</v>
      </c>
      <c r="AA43" s="924">
        <f t="shared" si="101"/>
        <v>0.32</v>
      </c>
      <c r="AB43" s="924">
        <f t="shared" si="101"/>
        <v>0.32</v>
      </c>
      <c r="AC43" s="924">
        <f t="shared" si="101"/>
        <v>0.32</v>
      </c>
      <c r="AD43" s="924">
        <f t="shared" si="101"/>
        <v>0.32</v>
      </c>
      <c r="AE43" s="924">
        <f t="shared" si="101"/>
        <v>0.32</v>
      </c>
      <c r="AF43" s="924">
        <f t="shared" si="101"/>
        <v>0.32</v>
      </c>
      <c r="AG43" s="924">
        <f t="shared" si="101"/>
        <v>0.32</v>
      </c>
      <c r="AH43" s="925">
        <f t="shared" si="101"/>
        <v>0.32</v>
      </c>
      <c r="AI43" s="924">
        <f t="shared" ref="AI43:AU43" si="102">$D$47</f>
        <v>0.33</v>
      </c>
      <c r="AJ43" s="924">
        <f t="shared" si="102"/>
        <v>0.33</v>
      </c>
      <c r="AK43" s="924">
        <f t="shared" si="102"/>
        <v>0.33</v>
      </c>
      <c r="AL43" s="924">
        <f t="shared" si="102"/>
        <v>0.33</v>
      </c>
      <c r="AM43" s="924">
        <f t="shared" si="102"/>
        <v>0.33</v>
      </c>
      <c r="AN43" s="924">
        <f t="shared" si="102"/>
        <v>0.33</v>
      </c>
      <c r="AO43" s="924">
        <f t="shared" si="102"/>
        <v>0.33</v>
      </c>
      <c r="AP43" s="924">
        <f t="shared" si="102"/>
        <v>0.33</v>
      </c>
      <c r="AQ43" s="924">
        <f t="shared" si="102"/>
        <v>0.33</v>
      </c>
      <c r="AR43" s="924">
        <f t="shared" si="102"/>
        <v>0.33</v>
      </c>
      <c r="AS43" s="924">
        <f t="shared" si="102"/>
        <v>0.33</v>
      </c>
      <c r="AT43" s="924">
        <f t="shared" si="102"/>
        <v>0.33</v>
      </c>
      <c r="AU43" s="925">
        <f t="shared" si="102"/>
        <v>0.33</v>
      </c>
      <c r="AV43" s="924">
        <f t="shared" ref="AV43:BH43" si="103">$E$47</f>
        <v>0.34</v>
      </c>
      <c r="AW43" s="924">
        <f t="shared" si="103"/>
        <v>0.34</v>
      </c>
      <c r="AX43" s="924">
        <f t="shared" si="103"/>
        <v>0.34</v>
      </c>
      <c r="AY43" s="924">
        <f t="shared" si="103"/>
        <v>0.34</v>
      </c>
      <c r="AZ43" s="924">
        <f t="shared" si="103"/>
        <v>0.34</v>
      </c>
      <c r="BA43" s="924">
        <f t="shared" si="103"/>
        <v>0.34</v>
      </c>
      <c r="BB43" s="924">
        <f t="shared" si="103"/>
        <v>0.34</v>
      </c>
      <c r="BC43" s="924">
        <f t="shared" si="103"/>
        <v>0.34</v>
      </c>
      <c r="BD43" s="924">
        <f t="shared" si="103"/>
        <v>0.34</v>
      </c>
      <c r="BE43" s="924">
        <f t="shared" si="103"/>
        <v>0.34</v>
      </c>
      <c r="BF43" s="924">
        <f t="shared" si="103"/>
        <v>0.34</v>
      </c>
      <c r="BG43" s="924">
        <f t="shared" si="103"/>
        <v>0.34</v>
      </c>
      <c r="BH43" s="925">
        <f t="shared" si="103"/>
        <v>0.34</v>
      </c>
      <c r="BI43" s="924">
        <f t="shared" ref="BI43:BU43" si="104">$F$47</f>
        <v>0.35</v>
      </c>
      <c r="BJ43" s="924">
        <f t="shared" si="104"/>
        <v>0.35</v>
      </c>
      <c r="BK43" s="924">
        <f t="shared" si="104"/>
        <v>0.35</v>
      </c>
      <c r="BL43" s="924">
        <f t="shared" si="104"/>
        <v>0.35</v>
      </c>
      <c r="BM43" s="924">
        <f t="shared" si="104"/>
        <v>0.35</v>
      </c>
      <c r="BN43" s="924">
        <f t="shared" si="104"/>
        <v>0.35</v>
      </c>
      <c r="BO43" s="924">
        <f t="shared" si="104"/>
        <v>0.35</v>
      </c>
      <c r="BP43" s="924">
        <f t="shared" si="104"/>
        <v>0.35</v>
      </c>
      <c r="BQ43" s="924">
        <f t="shared" si="104"/>
        <v>0.35</v>
      </c>
      <c r="BR43" s="924">
        <f t="shared" si="104"/>
        <v>0.35</v>
      </c>
      <c r="BS43" s="924">
        <f t="shared" si="104"/>
        <v>0.35</v>
      </c>
      <c r="BT43" s="924">
        <f t="shared" si="104"/>
        <v>0.35</v>
      </c>
      <c r="BU43" s="925">
        <f t="shared" si="104"/>
        <v>0.35</v>
      </c>
      <c r="BV43" s="902"/>
    </row>
    <row r="44" spans="1:74">
      <c r="A44" s="855" t="s">
        <v>595</v>
      </c>
      <c r="B44" s="898">
        <f>U41</f>
        <v>0</v>
      </c>
      <c r="C44" s="898">
        <f>AH41</f>
        <v>0</v>
      </c>
      <c r="D44" s="898">
        <f>AU41</f>
        <v>0</v>
      </c>
      <c r="E44" s="898">
        <f>BH41</f>
        <v>0</v>
      </c>
      <c r="F44" s="930">
        <f>BU41</f>
        <v>0</v>
      </c>
      <c r="H44" s="855" t="s">
        <v>606</v>
      </c>
      <c r="I44" s="897">
        <f>IF($B$46=0,I41*I43,0)</f>
        <v>0</v>
      </c>
      <c r="J44" s="897">
        <f>IF($B$46=0,J41*J43,IF($B$46=1,I41*J43,0))</f>
        <v>0</v>
      </c>
      <c r="K44" s="897">
        <f>IF($B$46=0,K41*K43,IF($B$46=1,J41*K43,IF($B$46=2,I41*K43,0)))</f>
        <v>0</v>
      </c>
      <c r="L44" s="897">
        <f>IF($B$46=0,L41*L43,IF($B$46=1,K41*L43,IF($B$46=2,J41*L43,IF($B$46=3,I41*L43,0))))</f>
        <v>0</v>
      </c>
      <c r="M44" s="897">
        <f>IF($B$46=0,M41*M43,IF($B$46=1,L41*M43,IF($B$46=2,K41*M43,IF($B$46=3,J41*M43,IF($B$46=4,I41*M43,0)))))</f>
        <v>0</v>
      </c>
      <c r="N44" s="897">
        <f>IF($B$46=0,N41*N43,IF($B$46=1,M41*N43,IF($B$46=2,L41*N43,IF($B$46=3,K41*N43,IF($B$46=4,J41*N43,IF($B$46=5,I41*N43,0))))))</f>
        <v>0</v>
      </c>
      <c r="O44" s="897">
        <f t="shared" ref="O44:T44" si="105">IF($B$46=0,O41*O43,IF($B$46=1,N41*O43,IF($B$46=2,M41*O43,IF($B$46=3,L41*O43,IF($B$46=4,K41*O43,IF($B$46=5,J41*O43,IF($B$46=6,I41*O43,0)))))))</f>
        <v>0</v>
      </c>
      <c r="P44" s="897">
        <f t="shared" si="105"/>
        <v>0</v>
      </c>
      <c r="Q44" s="897">
        <f t="shared" si="105"/>
        <v>0</v>
      </c>
      <c r="R44" s="897">
        <f t="shared" si="105"/>
        <v>0</v>
      </c>
      <c r="S44" s="897">
        <f t="shared" si="105"/>
        <v>0</v>
      </c>
      <c r="T44" s="897">
        <f t="shared" si="105"/>
        <v>0</v>
      </c>
      <c r="U44" s="933">
        <f>SUM(I44:T44)</f>
        <v>0</v>
      </c>
      <c r="V44" s="910">
        <f>IF($C$46=0,V41*V43,IF($C$46=1,T41*V43,IF($C$46=2,S41*V43,IF($C$46=3,R41*V43,IF($C$46=4,Q41*V43,IF($C$46=5,P41*V43,IF($C$46=6,O41*V43,0)))))))</f>
        <v>0</v>
      </c>
      <c r="W44" s="910">
        <f>IF($C$46=0,W41*W43,IF($C$46=1,V41*W43,IF($C$46=2,T41*W43,IF($C$46=3,S41*W43,IF($C$46=4,R41*W43,IF($C$46=5,Q41*W43,IF($C$46=6,P41*W43,0)))))))</f>
        <v>0</v>
      </c>
      <c r="X44" s="910">
        <f>IF($C$46=0,X41*X43,IF($C$46=1,W41*X43,IF($C$46=2,V41*X43,IF($C$46=3,T41*X43,IF($C$46=4,S41*X43,IF($C$46=5,R41*X43,IF($C$46=6,Q41*X43,0)))))))</f>
        <v>0</v>
      </c>
      <c r="Y44" s="910">
        <f>IF($C$46=0,Y41*Y43,IF($C$46=1,X41*Y43,IF($C$46=2,W41*Y43,IF($C$46=3,V41*Y43,IF($C$46=4,T41*Y43,IF($C$46=5,S41*Y43,IF($C$46=6,R41*Y43,0)))))))</f>
        <v>0</v>
      </c>
      <c r="Z44" s="910">
        <f>IF($C$46=0,Z41*Z43,IF($C$46=1,Y41*Z43,IF($C$46=2,X41*Z43,IF($C$46=3,W41*Z43,IF($C$46=4,V41*Z43,IF($C$46=5,T41*Z43,IF($C$46=6,S41*Z43,0)))))))</f>
        <v>0</v>
      </c>
      <c r="AA44" s="910">
        <f>IF($C$46=0,AA41*AA43,IF($C$46=1,Z41*AA43,IF($C$46=2,Y41*AA43,IF($C$46=3,X41*AA43,IF($C$46=4,W41*AA43,IF($C$46=5,V41*AA43,IF($C$46=6,T41*AA43,0)))))))</f>
        <v>0</v>
      </c>
      <c r="AB44" s="910">
        <f t="shared" ref="AB44:AG44" si="106">IF($C$46=0,AB41*AB43,IF($C$46=1,AA41*AB43,IF($C$46=2,Z41*AB43,IF($C$46=3,Y41*AB43,IF($C$46=4,X41*AB43,IF($C$46=5,W41*AB43,IF($C$46=6,V41*AB43,0)))))))</f>
        <v>0</v>
      </c>
      <c r="AC44" s="910">
        <f t="shared" si="106"/>
        <v>0</v>
      </c>
      <c r="AD44" s="910">
        <f t="shared" si="106"/>
        <v>0</v>
      </c>
      <c r="AE44" s="910">
        <f t="shared" si="106"/>
        <v>0</v>
      </c>
      <c r="AF44" s="910">
        <f t="shared" si="106"/>
        <v>0</v>
      </c>
      <c r="AG44" s="910">
        <f t="shared" si="106"/>
        <v>0</v>
      </c>
      <c r="AH44" s="923">
        <f>SUM(V44:AG44)</f>
        <v>0</v>
      </c>
      <c r="AI44" s="897">
        <f>IF($D$46=0,AI41*AI43,IF($D$46=1,AG41*AI43,IF($D$46=2,AF41*AI43,IF($D$46=3,AE41*AI43,IF($D$46=4,AD41*AI43,IF($D$46=5,AC41*AI43,IF($D$46=6,AB41*AI43,0)))))))</f>
        <v>0</v>
      </c>
      <c r="AJ44" s="897">
        <f>IF($D$46=0,AJ41*AJ43,IF($D$46=1,AI41*AJ43,IF($D$46=2,AG41*AJ43,IF($D$46=3,AF41*AJ43,IF($D$46=4,AE41*AJ43,IF($D$46=5,AD41*AJ43,IF($D$46=6,AC41*AJ43,0)))))))</f>
        <v>0</v>
      </c>
      <c r="AK44" s="897">
        <f>IF($D$46=0,AK41*AK43,IF($D$46=1,AJ41*AK43,IF($D$46=2,AI41*AK43,IF($D$46=3,AG41*AK43,IF($D$46=4,AF41*AK43,IF($D$46=5,AE41*AK43,IF($D$46=6,AD41*AK43,0)))))))</f>
        <v>0</v>
      </c>
      <c r="AL44" s="897">
        <f>IF($D$46=0,AL41*AL43,IF($D$46=1,AK41*AL43,IF($D$46=2,AJ41*AL43,IF($D$46=3,AI41*AL43,IF($D$46=4,AG41*AL43,IF($D$46=5,AF41*AL43,IF($D$46=6,AE41*AL43,0)))))))</f>
        <v>0</v>
      </c>
      <c r="AM44" s="897">
        <f>IF($D$46=0,AM41*AM43,IF($D$46=1,AL41*AM43,IF($D$46=2,AK41*AM43,IF($D$46=3,AJ41*AM43,IF($D$46=4,AI41*AM43,IF($D$46=5,AG41*AM43,IF($D$46=6,AF41*AM43,0)))))))</f>
        <v>0</v>
      </c>
      <c r="AN44" s="897">
        <f>IF($D$46=0,AN41*AN43,IF($D$46=1,AM41*AN43,IF($D$46=2,AL41*AN43,IF($D$46=3,AK41*AN43,IF($D$46=4,AJ41*AN43,IF($D$46=5,AI41*AN43,IF($D$46=6,AG41*AN43,0)))))))</f>
        <v>0</v>
      </c>
      <c r="AO44" s="897">
        <f t="shared" ref="AO44:AT44" si="107">IF($D$46=0,AO41*AO43,IF($D$46=1,AN41*AO43,IF($D$46=2,AM41*AO43,IF($D$46=3,AL41*AO43,IF($D$46=4,AK41*AO43,IF($D$46=5,AJ41*AO43,IF($D$46=6,AI41*AO43,0)))))))</f>
        <v>0</v>
      </c>
      <c r="AP44" s="897">
        <f t="shared" si="107"/>
        <v>0</v>
      </c>
      <c r="AQ44" s="897">
        <f t="shared" si="107"/>
        <v>0</v>
      </c>
      <c r="AR44" s="897">
        <f t="shared" si="107"/>
        <v>0</v>
      </c>
      <c r="AS44" s="897">
        <f t="shared" si="107"/>
        <v>0</v>
      </c>
      <c r="AT44" s="897">
        <f t="shared" si="107"/>
        <v>0</v>
      </c>
      <c r="AU44" s="933">
        <f>SUM(AI44:AT44)</f>
        <v>0</v>
      </c>
      <c r="AV44" s="897">
        <f>IF($E$46=0,AV41*AV43,IF($E$46=1,AT41*AV43,IF($E$46=2,AS41*AV43,IF($E$46=3,AR41*AV43,IF($E$46=4,AQ41*AV43,IF($E$46=5,AP41*AV43,IF($E$46=6,AO41*AV43,0)))))))</f>
        <v>0</v>
      </c>
      <c r="AW44" s="897">
        <f>IF($E$46=0,AW41*AW43,IF($E$46=1,AV41*AW43,IF($E$46=2,AT41*AW43,IF($E$46=3,AS41*AW43,IF($E$46=4,AR41*AW43,IF($E$46=5,AQ41*AW43,IF($E$46=6,AP41*AW43,0)))))))</f>
        <v>0</v>
      </c>
      <c r="AX44" s="897">
        <f>IF($E$46=0,AX41*AX43,IF($E$46=1,AW41*AX43,IF($E$46=2,AV41*AX43,IF($E$46=3,AT41*AX43,IF($E$46=4,AS41*AX43,IF($E$46=5,AR41*AX43,IF($E$46=6,AQ41*AX43,0)))))))</f>
        <v>0</v>
      </c>
      <c r="AY44" s="897">
        <f>IF($E$46=0,AY41*AY43,IF($E$46=1,AX41*AY43,IF($E$46=2,AW41*AY43,IF($E$46=3,AV41*AY43,IF($E$46=4,AT41*AY43,IF($E$46=5,AS41*AY43,IF($E$46=6,AR41*AY43,0)))))))</f>
        <v>0</v>
      </c>
      <c r="AZ44" s="897">
        <f>IF($E$46=0,AZ41*AZ43,IF($E$46=1,AY41*AZ43,IF($E$46=2,AX41*AZ43,IF($E$46=3,AW41*AZ43,IF($E$46=4,AV41*AZ43,IF($E$46=5,AT41*AZ43,IF($E$46=6,AS41*AZ43,0)))))))</f>
        <v>0</v>
      </c>
      <c r="BA44" s="897">
        <f>IF($E$46=0,BA41*BA43,IF($E$46=1,AZ41*BA43,IF($E$46=2,AY41*BA43,IF($E$46=3,AX41*BA43,IF($E$46=4,AW41*BA43,IF($E$46=5,AV41*BA43,IF($E$46=6,AT41*BA43,0)))))))</f>
        <v>0</v>
      </c>
      <c r="BB44" s="897">
        <f t="shared" ref="BB44:BG44" si="108">IF($E$46=0,BB41*BB43,IF($E$46=1,BA41*BB43,IF($E$46=2,AZ41*BB43,IF($E$46=3,AY41*BB43,IF($E$46=4,AX41*BB43,IF($E$46=5,AW41*BB43,IF($E$46=6,AV41*BB43,0)))))))</f>
        <v>0</v>
      </c>
      <c r="BC44" s="897">
        <f t="shared" si="108"/>
        <v>0</v>
      </c>
      <c r="BD44" s="897">
        <f t="shared" si="108"/>
        <v>0</v>
      </c>
      <c r="BE44" s="897">
        <f t="shared" si="108"/>
        <v>0</v>
      </c>
      <c r="BF44" s="897">
        <f t="shared" si="108"/>
        <v>0</v>
      </c>
      <c r="BG44" s="897">
        <f t="shared" si="108"/>
        <v>0</v>
      </c>
      <c r="BH44" s="933">
        <f>SUM(AV44:BG44)</f>
        <v>0</v>
      </c>
      <c r="BI44" s="897">
        <f>IF($F$46=0,BI41*BI43,IF($F$46=1,BG41*BI43,IF($F$46=2,BF41*BI43,IF($F$46=3,BE41*BI43,IF($F$46=4,BD41*BI43,IF($F$46=5,BC41*BI43,IF($F$46=6,BB41*BI43,0)))))))</f>
        <v>0</v>
      </c>
      <c r="BJ44" s="897">
        <f>IF($F$46=0,BJ41*BJ43,IF($F$46=1,BI41*BJ43,IF($F$46=2,BG41*BJ43,IF($F$46=3,BF41*BJ43,IF($F$46=4,BE41*BJ43,IF($F$46=5,BD41*BJ43,IF($F$46=6,BC41*BJ43,0)))))))</f>
        <v>0</v>
      </c>
      <c r="BK44" s="897">
        <f>IF($F$46=0,BK41*BK43,IF($F$46=1,BJ41*BK43,IF($F$46=2,BI41*BK43,IF($F$46=3,BG41*BK43,IF($F$46=4,BF41*BK43,IF($F$46=5,BE41*BK43,IF($F$46=6,BD41*BK43,0)))))))</f>
        <v>0</v>
      </c>
      <c r="BL44" s="897">
        <f>IF($F$46=0,BL41*BL43,IF($F$46=1,BK41*BL43,IF($F$46=2,BJ41*BL43,IF($F$46=3,BI41*BL43,IF($F$46=4,BG41*BL43,IF($F$46=5,BF41*BL43,IF($F$46=6,BE41*BL43,0)))))))</f>
        <v>0</v>
      </c>
      <c r="BM44" s="897">
        <f>IF($F$46=0,BM41*BM43,IF($F$46=1,BL41*BM43,IF($F$46=2,BK41*BM43,IF($F$46=3,BJ41*BM43,IF($F$46=4,BI41*BM43,IF($F$46=5,BG41*BM43,IF($F$46=6,BF41*BM43,0)))))))</f>
        <v>0</v>
      </c>
      <c r="BN44" s="897">
        <f>IF($F$46=0,BN41*BN43,IF($F$46=1,BM41*BN43,IF($F$46=2,BL41*BN43,IF($F$46=3,BK41*BN43,IF($F$46=4,BJ41*BN43,IF($F$46=5,BI41*BN43,IF($F$46=6,BG41*BN43,0)))))))</f>
        <v>0</v>
      </c>
      <c r="BO44" s="897">
        <f t="shared" ref="BO44:BT44" si="109">IF($F$46=0,BO41*BO43,IF($F$46=1,BN41*BO43,IF($F$46=2,BM41*BO43,IF($F$46=3,BL41*BO43,IF($F$46=4,BK41*BO43,IF($F$46=5,BJ41*BO43,IF($F$46=6,BI41*BO43,0)))))))</f>
        <v>0</v>
      </c>
      <c r="BP44" s="897">
        <f t="shared" si="109"/>
        <v>0</v>
      </c>
      <c r="BQ44" s="897">
        <f t="shared" si="109"/>
        <v>0</v>
      </c>
      <c r="BR44" s="897">
        <f t="shared" si="109"/>
        <v>0</v>
      </c>
      <c r="BS44" s="897">
        <f t="shared" si="109"/>
        <v>0</v>
      </c>
      <c r="BT44" s="897">
        <f t="shared" si="109"/>
        <v>0</v>
      </c>
      <c r="BU44" s="933">
        <f>SUM(BI44:BT44)</f>
        <v>0</v>
      </c>
    </row>
    <row r="45" spans="1:74">
      <c r="A45" s="884"/>
      <c r="F45" s="891"/>
      <c r="H45" s="855"/>
      <c r="I45" s="897"/>
      <c r="J45" s="897"/>
      <c r="K45" s="897"/>
      <c r="L45" s="897"/>
      <c r="M45" s="897"/>
      <c r="N45" s="897"/>
      <c r="O45" s="910"/>
      <c r="P45" s="910"/>
      <c r="Q45" s="910"/>
      <c r="R45" s="910"/>
      <c r="S45" s="910"/>
      <c r="T45" s="910"/>
      <c r="U45" s="910"/>
      <c r="V45" s="910"/>
      <c r="W45" s="910"/>
      <c r="X45" s="910"/>
      <c r="Y45" s="910"/>
      <c r="Z45" s="910"/>
      <c r="AA45" s="910"/>
      <c r="AB45" s="910"/>
      <c r="AC45" s="910"/>
      <c r="AD45" s="910"/>
      <c r="AE45" s="910"/>
      <c r="AF45" s="910"/>
      <c r="AG45" s="910"/>
      <c r="AH45" s="910"/>
      <c r="AI45" s="910"/>
      <c r="AJ45" s="910"/>
      <c r="AK45" s="910"/>
      <c r="AL45" s="910"/>
      <c r="AM45" s="910"/>
      <c r="AN45" s="910"/>
      <c r="AO45" s="910"/>
      <c r="AP45" s="910"/>
      <c r="AQ45" s="910"/>
      <c r="AR45" s="910"/>
      <c r="AS45" s="910"/>
      <c r="AT45" s="910"/>
      <c r="AU45" s="910"/>
      <c r="AV45" s="910"/>
      <c r="AW45" s="910"/>
      <c r="AX45" s="910"/>
      <c r="AY45" s="910"/>
      <c r="AZ45" s="910"/>
      <c r="BA45" s="910"/>
      <c r="BB45" s="910"/>
      <c r="BC45" s="910"/>
      <c r="BD45" s="910"/>
      <c r="BE45" s="910"/>
      <c r="BF45" s="910"/>
      <c r="BG45" s="910"/>
      <c r="BH45" s="910"/>
      <c r="BI45" s="910"/>
      <c r="BJ45" s="910"/>
      <c r="BK45" s="910"/>
      <c r="BL45" s="910"/>
      <c r="BM45" s="910"/>
      <c r="BN45" s="910"/>
      <c r="BO45" s="910"/>
      <c r="BP45" s="910"/>
      <c r="BQ45" s="910"/>
      <c r="BR45" s="910"/>
      <c r="BS45" s="910"/>
      <c r="BT45" s="910"/>
      <c r="BU45" s="910"/>
    </row>
    <row r="46" spans="1:74">
      <c r="A46" s="936" t="s">
        <v>625</v>
      </c>
      <c r="B46" s="937">
        <v>0</v>
      </c>
      <c r="C46" s="937">
        <v>0</v>
      </c>
      <c r="D46" s="937">
        <v>1</v>
      </c>
      <c r="E46" s="937">
        <v>2</v>
      </c>
      <c r="F46" s="938">
        <v>3</v>
      </c>
      <c r="H46" s="855" t="str">
        <f>"# New "&amp;A4&amp;" Subscribers in Month - SEM"</f>
        <v># New Tier 1 Subscribers in Month - SEM</v>
      </c>
      <c r="I46" s="897">
        <f t="shared" ref="I46:U46" si="110">I44*$B50</f>
        <v>0</v>
      </c>
      <c r="J46" s="897">
        <f t="shared" si="110"/>
        <v>0</v>
      </c>
      <c r="K46" s="897">
        <f t="shared" si="110"/>
        <v>0</v>
      </c>
      <c r="L46" s="897">
        <f t="shared" si="110"/>
        <v>0</v>
      </c>
      <c r="M46" s="897">
        <f t="shared" si="110"/>
        <v>0</v>
      </c>
      <c r="N46" s="897">
        <f t="shared" si="110"/>
        <v>0</v>
      </c>
      <c r="O46" s="897">
        <f t="shared" si="110"/>
        <v>0</v>
      </c>
      <c r="P46" s="897">
        <f t="shared" si="110"/>
        <v>0</v>
      </c>
      <c r="Q46" s="897">
        <f t="shared" si="110"/>
        <v>0</v>
      </c>
      <c r="R46" s="897">
        <f t="shared" si="110"/>
        <v>0</v>
      </c>
      <c r="S46" s="897">
        <f t="shared" si="110"/>
        <v>0</v>
      </c>
      <c r="T46" s="897">
        <f t="shared" si="110"/>
        <v>0</v>
      </c>
      <c r="U46" s="933">
        <f t="shared" si="110"/>
        <v>0</v>
      </c>
      <c r="V46" s="897">
        <f t="shared" ref="V46:AH46" si="111">V44*$C50</f>
        <v>0</v>
      </c>
      <c r="W46" s="897">
        <f t="shared" si="111"/>
        <v>0</v>
      </c>
      <c r="X46" s="897">
        <f t="shared" si="111"/>
        <v>0</v>
      </c>
      <c r="Y46" s="897">
        <f t="shared" si="111"/>
        <v>0</v>
      </c>
      <c r="Z46" s="897">
        <f t="shared" si="111"/>
        <v>0</v>
      </c>
      <c r="AA46" s="897">
        <f t="shared" si="111"/>
        <v>0</v>
      </c>
      <c r="AB46" s="897">
        <f t="shared" si="111"/>
        <v>0</v>
      </c>
      <c r="AC46" s="897">
        <f t="shared" si="111"/>
        <v>0</v>
      </c>
      <c r="AD46" s="897">
        <f t="shared" si="111"/>
        <v>0</v>
      </c>
      <c r="AE46" s="897">
        <f t="shared" si="111"/>
        <v>0</v>
      </c>
      <c r="AF46" s="897">
        <f t="shared" si="111"/>
        <v>0</v>
      </c>
      <c r="AG46" s="897">
        <f t="shared" si="111"/>
        <v>0</v>
      </c>
      <c r="AH46" s="933">
        <f t="shared" si="111"/>
        <v>0</v>
      </c>
      <c r="AI46" s="897">
        <f t="shared" ref="AI46:AU46" si="112">AI44*$D50</f>
        <v>0</v>
      </c>
      <c r="AJ46" s="897">
        <f t="shared" si="112"/>
        <v>0</v>
      </c>
      <c r="AK46" s="897">
        <f t="shared" si="112"/>
        <v>0</v>
      </c>
      <c r="AL46" s="897">
        <f t="shared" si="112"/>
        <v>0</v>
      </c>
      <c r="AM46" s="897">
        <f t="shared" si="112"/>
        <v>0</v>
      </c>
      <c r="AN46" s="897">
        <f t="shared" si="112"/>
        <v>0</v>
      </c>
      <c r="AO46" s="897">
        <f t="shared" si="112"/>
        <v>0</v>
      </c>
      <c r="AP46" s="897">
        <f t="shared" si="112"/>
        <v>0</v>
      </c>
      <c r="AQ46" s="897">
        <f t="shared" si="112"/>
        <v>0</v>
      </c>
      <c r="AR46" s="897">
        <f t="shared" si="112"/>
        <v>0</v>
      </c>
      <c r="AS46" s="897">
        <f t="shared" si="112"/>
        <v>0</v>
      </c>
      <c r="AT46" s="897">
        <f t="shared" si="112"/>
        <v>0</v>
      </c>
      <c r="AU46" s="933">
        <f t="shared" si="112"/>
        <v>0</v>
      </c>
      <c r="AV46" s="897">
        <f t="shared" ref="AV46:BG46" si="113">AV44*$E50</f>
        <v>0</v>
      </c>
      <c r="AW46" s="897">
        <f t="shared" si="113"/>
        <v>0</v>
      </c>
      <c r="AX46" s="897">
        <f t="shared" si="113"/>
        <v>0</v>
      </c>
      <c r="AY46" s="897">
        <f t="shared" si="113"/>
        <v>0</v>
      </c>
      <c r="AZ46" s="897">
        <f t="shared" si="113"/>
        <v>0</v>
      </c>
      <c r="BA46" s="897">
        <f t="shared" si="113"/>
        <v>0</v>
      </c>
      <c r="BB46" s="897">
        <f t="shared" si="113"/>
        <v>0</v>
      </c>
      <c r="BC46" s="897">
        <f t="shared" si="113"/>
        <v>0</v>
      </c>
      <c r="BD46" s="897">
        <f t="shared" si="113"/>
        <v>0</v>
      </c>
      <c r="BE46" s="897">
        <f t="shared" si="113"/>
        <v>0</v>
      </c>
      <c r="BF46" s="897">
        <f t="shared" si="113"/>
        <v>0</v>
      </c>
      <c r="BG46" s="897">
        <f t="shared" si="113"/>
        <v>0</v>
      </c>
      <c r="BH46" s="933">
        <f>SUM(AV46:BG46)</f>
        <v>0</v>
      </c>
      <c r="BI46" s="897">
        <f t="shared" ref="BI46:BT46" si="114">BI44*$F50</f>
        <v>0</v>
      </c>
      <c r="BJ46" s="897">
        <f t="shared" si="114"/>
        <v>0</v>
      </c>
      <c r="BK46" s="897">
        <f t="shared" si="114"/>
        <v>0</v>
      </c>
      <c r="BL46" s="897">
        <f t="shared" si="114"/>
        <v>0</v>
      </c>
      <c r="BM46" s="897">
        <f t="shared" si="114"/>
        <v>0</v>
      </c>
      <c r="BN46" s="897">
        <f t="shared" si="114"/>
        <v>0</v>
      </c>
      <c r="BO46" s="897">
        <f t="shared" si="114"/>
        <v>0</v>
      </c>
      <c r="BP46" s="897">
        <f t="shared" si="114"/>
        <v>0</v>
      </c>
      <c r="BQ46" s="897">
        <f t="shared" si="114"/>
        <v>0</v>
      </c>
      <c r="BR46" s="897">
        <f t="shared" si="114"/>
        <v>0</v>
      </c>
      <c r="BS46" s="897">
        <f t="shared" si="114"/>
        <v>0</v>
      </c>
      <c r="BT46" s="897">
        <f t="shared" si="114"/>
        <v>0</v>
      </c>
      <c r="BU46" s="933">
        <f>SUM(BI46:BT46)</f>
        <v>0</v>
      </c>
    </row>
    <row r="47" spans="1:74">
      <c r="A47" s="855" t="s">
        <v>596</v>
      </c>
      <c r="B47" s="914">
        <v>0.31</v>
      </c>
      <c r="C47" s="914">
        <v>0.32</v>
      </c>
      <c r="D47" s="914">
        <v>0.33</v>
      </c>
      <c r="E47" s="914">
        <v>0.34</v>
      </c>
      <c r="F47" s="915">
        <v>0.35</v>
      </c>
      <c r="H47" s="855" t="str">
        <f>"# New "&amp;A5&amp;" Subscribers in Month - SEM"</f>
        <v># New Tier 2 Subscribers in Month - SEM</v>
      </c>
      <c r="I47" s="897">
        <f t="shared" ref="I47:U47" si="115">I44*$B51</f>
        <v>0</v>
      </c>
      <c r="J47" s="897">
        <f t="shared" si="115"/>
        <v>0</v>
      </c>
      <c r="K47" s="897">
        <f t="shared" si="115"/>
        <v>0</v>
      </c>
      <c r="L47" s="897">
        <f t="shared" si="115"/>
        <v>0</v>
      </c>
      <c r="M47" s="897">
        <f t="shared" si="115"/>
        <v>0</v>
      </c>
      <c r="N47" s="897">
        <f t="shared" si="115"/>
        <v>0</v>
      </c>
      <c r="O47" s="897">
        <f t="shared" si="115"/>
        <v>0</v>
      </c>
      <c r="P47" s="897">
        <f t="shared" si="115"/>
        <v>0</v>
      </c>
      <c r="Q47" s="897">
        <f t="shared" si="115"/>
        <v>0</v>
      </c>
      <c r="R47" s="897">
        <f t="shared" si="115"/>
        <v>0</v>
      </c>
      <c r="S47" s="897">
        <f t="shared" si="115"/>
        <v>0</v>
      </c>
      <c r="T47" s="897">
        <f t="shared" si="115"/>
        <v>0</v>
      </c>
      <c r="U47" s="933">
        <f t="shared" si="115"/>
        <v>0</v>
      </c>
      <c r="V47" s="897">
        <f t="shared" ref="V47:AH47" si="116">V44*$C51</f>
        <v>0</v>
      </c>
      <c r="W47" s="897">
        <f t="shared" si="116"/>
        <v>0</v>
      </c>
      <c r="X47" s="897">
        <f t="shared" si="116"/>
        <v>0</v>
      </c>
      <c r="Y47" s="897">
        <f t="shared" si="116"/>
        <v>0</v>
      </c>
      <c r="Z47" s="897">
        <f t="shared" si="116"/>
        <v>0</v>
      </c>
      <c r="AA47" s="897">
        <f t="shared" si="116"/>
        <v>0</v>
      </c>
      <c r="AB47" s="897">
        <f t="shared" si="116"/>
        <v>0</v>
      </c>
      <c r="AC47" s="897">
        <f t="shared" si="116"/>
        <v>0</v>
      </c>
      <c r="AD47" s="897">
        <f t="shared" si="116"/>
        <v>0</v>
      </c>
      <c r="AE47" s="897">
        <f t="shared" si="116"/>
        <v>0</v>
      </c>
      <c r="AF47" s="897">
        <f t="shared" si="116"/>
        <v>0</v>
      </c>
      <c r="AG47" s="897">
        <f t="shared" si="116"/>
        <v>0</v>
      </c>
      <c r="AH47" s="933">
        <f t="shared" si="116"/>
        <v>0</v>
      </c>
      <c r="AI47" s="897">
        <f t="shared" ref="AI47:AU47" si="117">AI44*$D51</f>
        <v>0</v>
      </c>
      <c r="AJ47" s="897">
        <f t="shared" si="117"/>
        <v>0</v>
      </c>
      <c r="AK47" s="897">
        <f t="shared" si="117"/>
        <v>0</v>
      </c>
      <c r="AL47" s="897">
        <f t="shared" si="117"/>
        <v>0</v>
      </c>
      <c r="AM47" s="897">
        <f t="shared" si="117"/>
        <v>0</v>
      </c>
      <c r="AN47" s="897">
        <f t="shared" si="117"/>
        <v>0</v>
      </c>
      <c r="AO47" s="897">
        <f t="shared" si="117"/>
        <v>0</v>
      </c>
      <c r="AP47" s="897">
        <f t="shared" si="117"/>
        <v>0</v>
      </c>
      <c r="AQ47" s="897">
        <f t="shared" si="117"/>
        <v>0</v>
      </c>
      <c r="AR47" s="897">
        <f t="shared" si="117"/>
        <v>0</v>
      </c>
      <c r="AS47" s="897">
        <f t="shared" si="117"/>
        <v>0</v>
      </c>
      <c r="AT47" s="897">
        <f t="shared" si="117"/>
        <v>0</v>
      </c>
      <c r="AU47" s="933">
        <f t="shared" si="117"/>
        <v>0</v>
      </c>
      <c r="AV47" s="897">
        <f t="shared" ref="AV47:BG47" si="118">AV44*$E51</f>
        <v>0</v>
      </c>
      <c r="AW47" s="897">
        <f t="shared" si="118"/>
        <v>0</v>
      </c>
      <c r="AX47" s="897">
        <f t="shared" si="118"/>
        <v>0</v>
      </c>
      <c r="AY47" s="897">
        <f t="shared" si="118"/>
        <v>0</v>
      </c>
      <c r="AZ47" s="897">
        <f t="shared" si="118"/>
        <v>0</v>
      </c>
      <c r="BA47" s="897">
        <f t="shared" si="118"/>
        <v>0</v>
      </c>
      <c r="BB47" s="897">
        <f t="shared" si="118"/>
        <v>0</v>
      </c>
      <c r="BC47" s="897">
        <f t="shared" si="118"/>
        <v>0</v>
      </c>
      <c r="BD47" s="897">
        <f t="shared" si="118"/>
        <v>0</v>
      </c>
      <c r="BE47" s="897">
        <f t="shared" si="118"/>
        <v>0</v>
      </c>
      <c r="BF47" s="897">
        <f t="shared" si="118"/>
        <v>0</v>
      </c>
      <c r="BG47" s="897">
        <f t="shared" si="118"/>
        <v>0</v>
      </c>
      <c r="BH47" s="933">
        <f>SUM(AV47:BG47)</f>
        <v>0</v>
      </c>
      <c r="BI47" s="897">
        <f t="shared" ref="BI47:BT47" si="119">BI44*$F51</f>
        <v>0</v>
      </c>
      <c r="BJ47" s="897">
        <f t="shared" si="119"/>
        <v>0</v>
      </c>
      <c r="BK47" s="897">
        <f t="shared" si="119"/>
        <v>0</v>
      </c>
      <c r="BL47" s="897">
        <f t="shared" si="119"/>
        <v>0</v>
      </c>
      <c r="BM47" s="897">
        <f t="shared" si="119"/>
        <v>0</v>
      </c>
      <c r="BN47" s="897">
        <f t="shared" si="119"/>
        <v>0</v>
      </c>
      <c r="BO47" s="897">
        <f t="shared" si="119"/>
        <v>0</v>
      </c>
      <c r="BP47" s="897">
        <f t="shared" si="119"/>
        <v>0</v>
      </c>
      <c r="BQ47" s="897">
        <f t="shared" si="119"/>
        <v>0</v>
      </c>
      <c r="BR47" s="897">
        <f t="shared" si="119"/>
        <v>0</v>
      </c>
      <c r="BS47" s="897">
        <f t="shared" si="119"/>
        <v>0</v>
      </c>
      <c r="BT47" s="897">
        <f t="shared" si="119"/>
        <v>0</v>
      </c>
      <c r="BU47" s="933">
        <f>SUM(BI47:BT47)</f>
        <v>0</v>
      </c>
    </row>
    <row r="48" spans="1:74">
      <c r="A48" s="855" t="s">
        <v>597</v>
      </c>
      <c r="B48" s="898">
        <f>U44</f>
        <v>0</v>
      </c>
      <c r="C48" s="898">
        <f>AH44</f>
        <v>0</v>
      </c>
      <c r="D48" s="898">
        <f>AU44</f>
        <v>0</v>
      </c>
      <c r="E48" s="898">
        <f>BH44</f>
        <v>0</v>
      </c>
      <c r="F48" s="930">
        <f>BU44</f>
        <v>0</v>
      </c>
      <c r="H48" s="855" t="str">
        <f>"# New "&amp;A6&amp;" Subscribers in Month - SEM"</f>
        <v># New Tier 3 Subscribers in Month - SEM</v>
      </c>
      <c r="I48" s="939">
        <f t="shared" ref="I48:U48" si="120">I44*$B52</f>
        <v>0</v>
      </c>
      <c r="J48" s="939">
        <f t="shared" si="120"/>
        <v>0</v>
      </c>
      <c r="K48" s="939">
        <f t="shared" si="120"/>
        <v>0</v>
      </c>
      <c r="L48" s="939">
        <f t="shared" si="120"/>
        <v>0</v>
      </c>
      <c r="M48" s="939">
        <f t="shared" si="120"/>
        <v>0</v>
      </c>
      <c r="N48" s="939">
        <f t="shared" si="120"/>
        <v>0</v>
      </c>
      <c r="O48" s="939">
        <f t="shared" si="120"/>
        <v>0</v>
      </c>
      <c r="P48" s="939">
        <f t="shared" si="120"/>
        <v>0</v>
      </c>
      <c r="Q48" s="939">
        <f t="shared" si="120"/>
        <v>0</v>
      </c>
      <c r="R48" s="939">
        <f t="shared" si="120"/>
        <v>0</v>
      </c>
      <c r="S48" s="939">
        <f t="shared" si="120"/>
        <v>0</v>
      </c>
      <c r="T48" s="939">
        <f t="shared" si="120"/>
        <v>0</v>
      </c>
      <c r="U48" s="940">
        <f t="shared" si="120"/>
        <v>0</v>
      </c>
      <c r="V48" s="939">
        <f t="shared" ref="V48:AH48" si="121">V44*$C52</f>
        <v>0</v>
      </c>
      <c r="W48" s="939">
        <f t="shared" si="121"/>
        <v>0</v>
      </c>
      <c r="X48" s="939">
        <f t="shared" si="121"/>
        <v>0</v>
      </c>
      <c r="Y48" s="939">
        <f t="shared" si="121"/>
        <v>0</v>
      </c>
      <c r="Z48" s="939">
        <f t="shared" si="121"/>
        <v>0</v>
      </c>
      <c r="AA48" s="939">
        <f t="shared" si="121"/>
        <v>0</v>
      </c>
      <c r="AB48" s="939">
        <f t="shared" si="121"/>
        <v>0</v>
      </c>
      <c r="AC48" s="939">
        <f t="shared" si="121"/>
        <v>0</v>
      </c>
      <c r="AD48" s="939">
        <f t="shared" si="121"/>
        <v>0</v>
      </c>
      <c r="AE48" s="939">
        <f t="shared" si="121"/>
        <v>0</v>
      </c>
      <c r="AF48" s="939">
        <f t="shared" si="121"/>
        <v>0</v>
      </c>
      <c r="AG48" s="939">
        <f t="shared" si="121"/>
        <v>0</v>
      </c>
      <c r="AH48" s="940">
        <f t="shared" si="121"/>
        <v>0</v>
      </c>
      <c r="AI48" s="939">
        <f t="shared" ref="AI48:AU48" si="122">AI44*$D52</f>
        <v>0</v>
      </c>
      <c r="AJ48" s="939">
        <f t="shared" si="122"/>
        <v>0</v>
      </c>
      <c r="AK48" s="939">
        <f t="shared" si="122"/>
        <v>0</v>
      </c>
      <c r="AL48" s="939">
        <f t="shared" si="122"/>
        <v>0</v>
      </c>
      <c r="AM48" s="939">
        <f t="shared" si="122"/>
        <v>0</v>
      </c>
      <c r="AN48" s="939">
        <f t="shared" si="122"/>
        <v>0</v>
      </c>
      <c r="AO48" s="939">
        <f t="shared" si="122"/>
        <v>0</v>
      </c>
      <c r="AP48" s="939">
        <f t="shared" si="122"/>
        <v>0</v>
      </c>
      <c r="AQ48" s="939">
        <f t="shared" si="122"/>
        <v>0</v>
      </c>
      <c r="AR48" s="939">
        <f t="shared" si="122"/>
        <v>0</v>
      </c>
      <c r="AS48" s="939">
        <f t="shared" si="122"/>
        <v>0</v>
      </c>
      <c r="AT48" s="939">
        <f t="shared" si="122"/>
        <v>0</v>
      </c>
      <c r="AU48" s="940">
        <f t="shared" si="122"/>
        <v>0</v>
      </c>
      <c r="AV48" s="939">
        <f t="shared" ref="AV48:BG48" si="123">AV44*$E52</f>
        <v>0</v>
      </c>
      <c r="AW48" s="939">
        <f t="shared" si="123"/>
        <v>0</v>
      </c>
      <c r="AX48" s="939">
        <f t="shared" si="123"/>
        <v>0</v>
      </c>
      <c r="AY48" s="939">
        <f t="shared" si="123"/>
        <v>0</v>
      </c>
      <c r="AZ48" s="939">
        <f t="shared" si="123"/>
        <v>0</v>
      </c>
      <c r="BA48" s="939">
        <f t="shared" si="123"/>
        <v>0</v>
      </c>
      <c r="BB48" s="939">
        <f t="shared" si="123"/>
        <v>0</v>
      </c>
      <c r="BC48" s="939">
        <f t="shared" si="123"/>
        <v>0</v>
      </c>
      <c r="BD48" s="939">
        <f t="shared" si="123"/>
        <v>0</v>
      </c>
      <c r="BE48" s="939">
        <f t="shared" si="123"/>
        <v>0</v>
      </c>
      <c r="BF48" s="939">
        <f t="shared" si="123"/>
        <v>0</v>
      </c>
      <c r="BG48" s="939">
        <f t="shared" si="123"/>
        <v>0</v>
      </c>
      <c r="BH48" s="933">
        <f>SUM(AV48:BG48)</f>
        <v>0</v>
      </c>
      <c r="BI48" s="939">
        <f t="shared" ref="BI48:BT48" si="124">BI44*$F52</f>
        <v>0</v>
      </c>
      <c r="BJ48" s="939">
        <f t="shared" si="124"/>
        <v>0</v>
      </c>
      <c r="BK48" s="939">
        <f t="shared" si="124"/>
        <v>0</v>
      </c>
      <c r="BL48" s="939">
        <f t="shared" si="124"/>
        <v>0</v>
      </c>
      <c r="BM48" s="939">
        <f t="shared" si="124"/>
        <v>0</v>
      </c>
      <c r="BN48" s="939">
        <f t="shared" si="124"/>
        <v>0</v>
      </c>
      <c r="BO48" s="939">
        <f t="shared" si="124"/>
        <v>0</v>
      </c>
      <c r="BP48" s="939">
        <f t="shared" si="124"/>
        <v>0</v>
      </c>
      <c r="BQ48" s="939">
        <f t="shared" si="124"/>
        <v>0</v>
      </c>
      <c r="BR48" s="939">
        <f t="shared" si="124"/>
        <v>0</v>
      </c>
      <c r="BS48" s="939">
        <f t="shared" si="124"/>
        <v>0</v>
      </c>
      <c r="BT48" s="939">
        <f t="shared" si="124"/>
        <v>0</v>
      </c>
      <c r="BU48" s="933">
        <f>SUM(BI48:BT48)</f>
        <v>0</v>
      </c>
    </row>
    <row r="49" spans="1:73">
      <c r="A49" s="884"/>
      <c r="F49" s="891"/>
      <c r="H49" s="855" t="s">
        <v>618</v>
      </c>
      <c r="I49" s="897">
        <f t="shared" ref="I49:BH49" si="125">SUM(I46:I48)</f>
        <v>0</v>
      </c>
      <c r="J49" s="897">
        <f t="shared" si="125"/>
        <v>0</v>
      </c>
      <c r="K49" s="897">
        <f t="shared" si="125"/>
        <v>0</v>
      </c>
      <c r="L49" s="897">
        <f t="shared" si="125"/>
        <v>0</v>
      </c>
      <c r="M49" s="897">
        <f t="shared" si="125"/>
        <v>0</v>
      </c>
      <c r="N49" s="897">
        <f t="shared" si="125"/>
        <v>0</v>
      </c>
      <c r="O49" s="897">
        <f t="shared" si="125"/>
        <v>0</v>
      </c>
      <c r="P49" s="897">
        <f t="shared" si="125"/>
        <v>0</v>
      </c>
      <c r="Q49" s="897">
        <f t="shared" si="125"/>
        <v>0</v>
      </c>
      <c r="R49" s="897">
        <f t="shared" si="125"/>
        <v>0</v>
      </c>
      <c r="S49" s="897">
        <f t="shared" si="125"/>
        <v>0</v>
      </c>
      <c r="T49" s="897">
        <f t="shared" si="125"/>
        <v>0</v>
      </c>
      <c r="U49" s="933">
        <f t="shared" si="125"/>
        <v>0</v>
      </c>
      <c r="V49" s="897">
        <f t="shared" si="125"/>
        <v>0</v>
      </c>
      <c r="W49" s="897">
        <f t="shared" si="125"/>
        <v>0</v>
      </c>
      <c r="X49" s="897">
        <f t="shared" si="125"/>
        <v>0</v>
      </c>
      <c r="Y49" s="897">
        <f t="shared" si="125"/>
        <v>0</v>
      </c>
      <c r="Z49" s="897">
        <f t="shared" si="125"/>
        <v>0</v>
      </c>
      <c r="AA49" s="897">
        <f t="shared" si="125"/>
        <v>0</v>
      </c>
      <c r="AB49" s="897">
        <f t="shared" si="125"/>
        <v>0</v>
      </c>
      <c r="AC49" s="897">
        <f t="shared" si="125"/>
        <v>0</v>
      </c>
      <c r="AD49" s="897">
        <f t="shared" si="125"/>
        <v>0</v>
      </c>
      <c r="AE49" s="897">
        <f t="shared" si="125"/>
        <v>0</v>
      </c>
      <c r="AF49" s="897">
        <f t="shared" si="125"/>
        <v>0</v>
      </c>
      <c r="AG49" s="897">
        <f t="shared" si="125"/>
        <v>0</v>
      </c>
      <c r="AH49" s="933">
        <f>SUM(AH46:AH48)</f>
        <v>0</v>
      </c>
      <c r="AI49" s="897">
        <f t="shared" si="125"/>
        <v>0</v>
      </c>
      <c r="AJ49" s="897">
        <f t="shared" si="125"/>
        <v>0</v>
      </c>
      <c r="AK49" s="897">
        <f t="shared" si="125"/>
        <v>0</v>
      </c>
      <c r="AL49" s="897">
        <f t="shared" si="125"/>
        <v>0</v>
      </c>
      <c r="AM49" s="897">
        <f t="shared" si="125"/>
        <v>0</v>
      </c>
      <c r="AN49" s="897">
        <f t="shared" si="125"/>
        <v>0</v>
      </c>
      <c r="AO49" s="897">
        <f t="shared" si="125"/>
        <v>0</v>
      </c>
      <c r="AP49" s="897">
        <f t="shared" si="125"/>
        <v>0</v>
      </c>
      <c r="AQ49" s="897">
        <f t="shared" si="125"/>
        <v>0</v>
      </c>
      <c r="AR49" s="897">
        <f t="shared" si="125"/>
        <v>0</v>
      </c>
      <c r="AS49" s="897">
        <f t="shared" si="125"/>
        <v>0</v>
      </c>
      <c r="AT49" s="897">
        <f t="shared" si="125"/>
        <v>0</v>
      </c>
      <c r="AU49" s="933">
        <f t="shared" si="125"/>
        <v>0</v>
      </c>
      <c r="AV49" s="897">
        <f t="shared" si="125"/>
        <v>0</v>
      </c>
      <c r="AW49" s="897">
        <f t="shared" si="125"/>
        <v>0</v>
      </c>
      <c r="AX49" s="897">
        <f t="shared" si="125"/>
        <v>0</v>
      </c>
      <c r="AY49" s="897">
        <f t="shared" si="125"/>
        <v>0</v>
      </c>
      <c r="AZ49" s="897">
        <f t="shared" si="125"/>
        <v>0</v>
      </c>
      <c r="BA49" s="897">
        <f t="shared" si="125"/>
        <v>0</v>
      </c>
      <c r="BB49" s="897">
        <f t="shared" si="125"/>
        <v>0</v>
      </c>
      <c r="BC49" s="897">
        <f t="shared" si="125"/>
        <v>0</v>
      </c>
      <c r="BD49" s="897">
        <f t="shared" si="125"/>
        <v>0</v>
      </c>
      <c r="BE49" s="897">
        <f t="shared" si="125"/>
        <v>0</v>
      </c>
      <c r="BF49" s="897">
        <f t="shared" si="125"/>
        <v>0</v>
      </c>
      <c r="BG49" s="897">
        <f t="shared" si="125"/>
        <v>0</v>
      </c>
      <c r="BH49" s="941">
        <f t="shared" si="125"/>
        <v>0</v>
      </c>
      <c r="BI49" s="897">
        <f t="shared" ref="BI49:BU49" si="126">SUM(BI46:BI48)</f>
        <v>0</v>
      </c>
      <c r="BJ49" s="897">
        <f t="shared" si="126"/>
        <v>0</v>
      </c>
      <c r="BK49" s="897">
        <f t="shared" si="126"/>
        <v>0</v>
      </c>
      <c r="BL49" s="897">
        <f t="shared" si="126"/>
        <v>0</v>
      </c>
      <c r="BM49" s="897">
        <f t="shared" si="126"/>
        <v>0</v>
      </c>
      <c r="BN49" s="897">
        <f t="shared" si="126"/>
        <v>0</v>
      </c>
      <c r="BO49" s="897">
        <f t="shared" si="126"/>
        <v>0</v>
      </c>
      <c r="BP49" s="897">
        <f t="shared" si="126"/>
        <v>0</v>
      </c>
      <c r="BQ49" s="897">
        <f t="shared" si="126"/>
        <v>0</v>
      </c>
      <c r="BR49" s="897">
        <f t="shared" si="126"/>
        <v>0</v>
      </c>
      <c r="BS49" s="897">
        <f t="shared" si="126"/>
        <v>0</v>
      </c>
      <c r="BT49" s="897">
        <f t="shared" si="126"/>
        <v>0</v>
      </c>
      <c r="BU49" s="941">
        <f t="shared" si="126"/>
        <v>0</v>
      </c>
    </row>
    <row r="50" spans="1:73">
      <c r="A50" s="855" t="str">
        <f>"%  sign up for "&amp;A4&amp;" - SEM"</f>
        <v>%  sign up for Tier 1 - SEM</v>
      </c>
      <c r="B50" s="942">
        <f t="shared" ref="B50:F50" si="127">1-B51-B52</f>
        <v>0.68</v>
      </c>
      <c r="C50" s="942">
        <f t="shared" si="127"/>
        <v>0.66</v>
      </c>
      <c r="D50" s="942">
        <f t="shared" si="127"/>
        <v>0.64</v>
      </c>
      <c r="E50" s="942">
        <f t="shared" si="127"/>
        <v>0.62</v>
      </c>
      <c r="F50" s="943">
        <f t="shared" si="127"/>
        <v>0.6</v>
      </c>
      <c r="H50" s="855"/>
      <c r="I50" s="897"/>
      <c r="J50" s="897"/>
      <c r="K50" s="897"/>
      <c r="L50" s="897"/>
      <c r="M50" s="897"/>
      <c r="N50" s="897"/>
      <c r="O50" s="897"/>
      <c r="P50" s="897"/>
      <c r="Q50" s="897"/>
      <c r="R50" s="897"/>
      <c r="S50" s="897"/>
      <c r="T50" s="897"/>
      <c r="U50" s="933"/>
      <c r="V50" s="897"/>
      <c r="W50" s="897"/>
      <c r="X50" s="897"/>
      <c r="Y50" s="897"/>
      <c r="Z50" s="897"/>
      <c r="AA50" s="897"/>
      <c r="AB50" s="897"/>
      <c r="AC50" s="897"/>
      <c r="AD50" s="897"/>
      <c r="AE50" s="897"/>
      <c r="AF50" s="897"/>
      <c r="AG50" s="897"/>
      <c r="AH50" s="933"/>
      <c r="AI50" s="897"/>
      <c r="AJ50" s="897"/>
      <c r="AK50" s="897"/>
      <c r="AL50" s="897"/>
      <c r="AM50" s="897"/>
      <c r="AN50" s="897"/>
      <c r="AO50" s="897"/>
      <c r="AP50" s="897"/>
      <c r="AQ50" s="897"/>
      <c r="AR50" s="897"/>
      <c r="AS50" s="897"/>
      <c r="AT50" s="897"/>
      <c r="AU50" s="933"/>
      <c r="AV50" s="897"/>
      <c r="AW50" s="897"/>
      <c r="AX50" s="897"/>
      <c r="AY50" s="897"/>
      <c r="AZ50" s="897"/>
      <c r="BA50" s="897"/>
      <c r="BB50" s="897"/>
      <c r="BC50" s="897"/>
      <c r="BD50" s="897"/>
      <c r="BE50" s="897"/>
      <c r="BF50" s="897"/>
      <c r="BG50" s="897"/>
      <c r="BH50" s="933"/>
      <c r="BI50" s="897"/>
      <c r="BJ50" s="897"/>
      <c r="BK50" s="897"/>
      <c r="BL50" s="897"/>
      <c r="BM50" s="897"/>
      <c r="BN50" s="897"/>
      <c r="BO50" s="897"/>
      <c r="BP50" s="897"/>
      <c r="BQ50" s="897"/>
      <c r="BR50" s="897"/>
      <c r="BS50" s="897"/>
      <c r="BT50" s="897"/>
      <c r="BU50" s="933"/>
    </row>
    <row r="51" spans="1:73">
      <c r="A51" s="855" t="str">
        <f>"%  sign up for "&amp;A5&amp;" - SEM"</f>
        <v>%  sign up for Tier 2 - SEM</v>
      </c>
      <c r="B51" s="944">
        <v>0.21</v>
      </c>
      <c r="C51" s="944">
        <v>0.22</v>
      </c>
      <c r="D51" s="944">
        <v>0.23</v>
      </c>
      <c r="E51" s="944">
        <v>0.24</v>
      </c>
      <c r="F51" s="945">
        <v>0.25</v>
      </c>
      <c r="H51" s="874"/>
      <c r="I51" s="910"/>
      <c r="J51" s="910"/>
      <c r="K51" s="910"/>
      <c r="L51" s="910"/>
      <c r="M51" s="910"/>
      <c r="N51" s="910"/>
      <c r="O51" s="910"/>
      <c r="P51" s="910"/>
      <c r="Q51" s="910"/>
      <c r="R51" s="910"/>
      <c r="S51" s="910"/>
      <c r="T51" s="910"/>
      <c r="U51" s="923"/>
      <c r="V51" s="910"/>
      <c r="W51" s="910"/>
      <c r="X51" s="910"/>
      <c r="Y51" s="910"/>
      <c r="Z51" s="910"/>
      <c r="AA51" s="910"/>
      <c r="AB51" s="910"/>
      <c r="AC51" s="910"/>
      <c r="AD51" s="910"/>
      <c r="AE51" s="910"/>
      <c r="AF51" s="910"/>
      <c r="AG51" s="910"/>
      <c r="AH51" s="923"/>
      <c r="AI51" s="910"/>
      <c r="AJ51" s="910"/>
      <c r="AK51" s="910"/>
      <c r="AL51" s="910"/>
      <c r="AM51" s="910"/>
      <c r="AN51" s="910"/>
      <c r="AO51" s="910"/>
      <c r="AP51" s="910"/>
      <c r="AQ51" s="910"/>
      <c r="AR51" s="910"/>
      <c r="AS51" s="910"/>
      <c r="AT51" s="910"/>
      <c r="AU51" s="923"/>
      <c r="AV51" s="910"/>
      <c r="AW51" s="910"/>
      <c r="AX51" s="910"/>
      <c r="AY51" s="910"/>
      <c r="AZ51" s="910"/>
      <c r="BA51" s="910"/>
      <c r="BB51" s="910"/>
      <c r="BC51" s="910"/>
      <c r="BD51" s="910"/>
      <c r="BE51" s="910"/>
      <c r="BF51" s="910"/>
      <c r="BG51" s="910"/>
      <c r="BH51" s="923"/>
      <c r="BI51" s="910"/>
      <c r="BJ51" s="910"/>
      <c r="BK51" s="910"/>
      <c r="BL51" s="910"/>
      <c r="BM51" s="910"/>
      <c r="BN51" s="910"/>
      <c r="BO51" s="910"/>
      <c r="BP51" s="910"/>
      <c r="BQ51" s="910"/>
      <c r="BR51" s="910"/>
      <c r="BS51" s="910"/>
      <c r="BT51" s="910"/>
      <c r="BU51" s="923"/>
    </row>
    <row r="52" spans="1:73">
      <c r="A52" s="946" t="str">
        <f>"%  sign up for "&amp;A6&amp;" - SEM"</f>
        <v>%  sign up for Tier 3 - SEM</v>
      </c>
      <c r="B52" s="947">
        <v>0.11</v>
      </c>
      <c r="C52" s="947">
        <v>0.12</v>
      </c>
      <c r="D52" s="947">
        <v>0.13</v>
      </c>
      <c r="E52" s="947">
        <v>0.14000000000000001</v>
      </c>
      <c r="F52" s="948">
        <v>0.15</v>
      </c>
      <c r="H52" s="874"/>
      <c r="I52" s="910"/>
      <c r="J52" s="910"/>
      <c r="K52" s="910"/>
      <c r="L52" s="910"/>
      <c r="M52" s="910"/>
      <c r="N52" s="910"/>
      <c r="O52" s="910"/>
      <c r="P52" s="910"/>
      <c r="Q52" s="910"/>
      <c r="R52" s="910"/>
      <c r="S52" s="910"/>
      <c r="T52" s="910"/>
      <c r="U52" s="923"/>
      <c r="V52" s="910"/>
      <c r="W52" s="910"/>
      <c r="X52" s="910"/>
      <c r="Y52" s="910"/>
      <c r="Z52" s="910"/>
      <c r="AA52" s="910"/>
      <c r="AB52" s="910"/>
      <c r="AC52" s="910"/>
      <c r="AD52" s="910"/>
      <c r="AE52" s="910"/>
      <c r="AF52" s="910"/>
      <c r="AG52" s="910"/>
      <c r="AH52" s="923"/>
      <c r="AI52" s="910"/>
      <c r="AJ52" s="910"/>
      <c r="AK52" s="910"/>
      <c r="AL52" s="910"/>
      <c r="AM52" s="910"/>
      <c r="AN52" s="910"/>
      <c r="AO52" s="910"/>
      <c r="AP52" s="910"/>
      <c r="AQ52" s="910"/>
      <c r="AR52" s="910"/>
      <c r="AS52" s="910"/>
      <c r="AT52" s="910"/>
      <c r="AU52" s="923"/>
      <c r="AV52" s="910"/>
      <c r="AW52" s="910"/>
      <c r="AX52" s="910"/>
      <c r="AY52" s="910"/>
      <c r="AZ52" s="910"/>
      <c r="BA52" s="910"/>
      <c r="BB52" s="910"/>
      <c r="BC52" s="910"/>
      <c r="BD52" s="910"/>
      <c r="BE52" s="910"/>
      <c r="BF52" s="910"/>
      <c r="BG52" s="910"/>
      <c r="BH52" s="923"/>
      <c r="BI52" s="910"/>
      <c r="BJ52" s="910"/>
      <c r="BK52" s="910"/>
      <c r="BL52" s="910"/>
      <c r="BM52" s="910"/>
      <c r="BN52" s="910"/>
      <c r="BO52" s="910"/>
      <c r="BP52" s="910"/>
      <c r="BQ52" s="910"/>
      <c r="BR52" s="910"/>
      <c r="BS52" s="910"/>
      <c r="BT52" s="910"/>
      <c r="BU52" s="923"/>
    </row>
    <row r="53" spans="1:73">
      <c r="A53" s="898"/>
      <c r="H53" s="874"/>
      <c r="I53" s="910"/>
      <c r="J53" s="910"/>
      <c r="K53" s="910"/>
      <c r="L53" s="910"/>
      <c r="M53" s="910"/>
      <c r="N53" s="910"/>
      <c r="O53" s="910"/>
      <c r="P53" s="910"/>
      <c r="Q53" s="910"/>
      <c r="R53" s="910"/>
      <c r="S53" s="910"/>
      <c r="T53" s="910"/>
      <c r="U53" s="923"/>
      <c r="V53" s="910"/>
      <c r="W53" s="910"/>
      <c r="X53" s="910"/>
      <c r="Y53" s="910"/>
      <c r="Z53" s="910"/>
      <c r="AA53" s="910"/>
      <c r="AB53" s="910"/>
      <c r="AC53" s="910"/>
      <c r="AD53" s="910"/>
      <c r="AE53" s="910"/>
      <c r="AF53" s="910"/>
      <c r="AG53" s="910"/>
      <c r="AH53" s="923"/>
      <c r="AI53" s="910"/>
      <c r="AJ53" s="910"/>
      <c r="AK53" s="910"/>
      <c r="AL53" s="910"/>
      <c r="AM53" s="910"/>
      <c r="AN53" s="910"/>
      <c r="AO53" s="910"/>
      <c r="AP53" s="910"/>
      <c r="AQ53" s="910"/>
      <c r="AR53" s="910"/>
      <c r="AS53" s="910"/>
      <c r="AT53" s="910"/>
      <c r="AU53" s="923"/>
      <c r="AV53" s="910"/>
      <c r="AW53" s="910"/>
      <c r="AX53" s="910"/>
      <c r="AY53" s="910"/>
      <c r="AZ53" s="910"/>
      <c r="BA53" s="910"/>
      <c r="BB53" s="910"/>
      <c r="BC53" s="910"/>
      <c r="BD53" s="910"/>
      <c r="BE53" s="910"/>
      <c r="BF53" s="910"/>
      <c r="BG53" s="910"/>
      <c r="BH53" s="923"/>
      <c r="BI53" s="910"/>
      <c r="BJ53" s="910"/>
      <c r="BK53" s="910"/>
      <c r="BL53" s="910"/>
      <c r="BM53" s="910"/>
      <c r="BN53" s="910"/>
      <c r="BO53" s="910"/>
      <c r="BP53" s="910"/>
      <c r="BQ53" s="910"/>
      <c r="BR53" s="910"/>
      <c r="BS53" s="910"/>
      <c r="BT53" s="910"/>
      <c r="BU53" s="923"/>
    </row>
    <row r="54" spans="1:73">
      <c r="A54" s="843" t="s">
        <v>573</v>
      </c>
      <c r="B54" s="844"/>
      <c r="C54" s="844"/>
      <c r="D54" s="844"/>
      <c r="E54" s="845"/>
      <c r="F54" s="845"/>
      <c r="H54" s="847" t="s">
        <v>573</v>
      </c>
      <c r="I54" s="848">
        <f>DATE(Setup!$D$5+1,1,31)</f>
        <v>44957</v>
      </c>
      <c r="J54" s="848">
        <f>EOMONTH(I54,1)</f>
        <v>44985</v>
      </c>
      <c r="K54" s="848">
        <f t="shared" ref="K54:T54" si="128">EOMONTH(J54,1)</f>
        <v>45016</v>
      </c>
      <c r="L54" s="848">
        <f t="shared" si="128"/>
        <v>45046</v>
      </c>
      <c r="M54" s="848">
        <f t="shared" si="128"/>
        <v>45077</v>
      </c>
      <c r="N54" s="848">
        <f t="shared" si="128"/>
        <v>45107</v>
      </c>
      <c r="O54" s="848">
        <f t="shared" si="128"/>
        <v>45138</v>
      </c>
      <c r="P54" s="848">
        <f t="shared" si="128"/>
        <v>45169</v>
      </c>
      <c r="Q54" s="848">
        <f t="shared" si="128"/>
        <v>45199</v>
      </c>
      <c r="R54" s="848">
        <f t="shared" si="128"/>
        <v>45230</v>
      </c>
      <c r="S54" s="848">
        <f t="shared" si="128"/>
        <v>45260</v>
      </c>
      <c r="T54" s="848">
        <f t="shared" si="128"/>
        <v>45291</v>
      </c>
      <c r="U54" s="849">
        <f>YEAR(T54)</f>
        <v>2023</v>
      </c>
      <c r="V54" s="848">
        <f>EOMONTH(T54,1)</f>
        <v>45322</v>
      </c>
      <c r="W54" s="848">
        <f>EOMONTH(V54,1)</f>
        <v>45351</v>
      </c>
      <c r="X54" s="848">
        <f t="shared" ref="X54:AG54" si="129">EOMONTH(W54,1)</f>
        <v>45382</v>
      </c>
      <c r="Y54" s="848">
        <f t="shared" si="129"/>
        <v>45412</v>
      </c>
      <c r="Z54" s="848">
        <f t="shared" si="129"/>
        <v>45443</v>
      </c>
      <c r="AA54" s="848">
        <f t="shared" si="129"/>
        <v>45473</v>
      </c>
      <c r="AB54" s="848">
        <f t="shared" si="129"/>
        <v>45504</v>
      </c>
      <c r="AC54" s="848">
        <f t="shared" si="129"/>
        <v>45535</v>
      </c>
      <c r="AD54" s="848">
        <f t="shared" si="129"/>
        <v>45565</v>
      </c>
      <c r="AE54" s="848">
        <f t="shared" si="129"/>
        <v>45596</v>
      </c>
      <c r="AF54" s="848">
        <f t="shared" si="129"/>
        <v>45626</v>
      </c>
      <c r="AG54" s="848">
        <f t="shared" si="129"/>
        <v>45657</v>
      </c>
      <c r="AH54" s="849">
        <f>YEAR(AG54)</f>
        <v>2024</v>
      </c>
      <c r="AI54" s="848">
        <f>EOMONTH(AG54,1)</f>
        <v>45688</v>
      </c>
      <c r="AJ54" s="848">
        <f>EOMONTH(AI54,1)</f>
        <v>45716</v>
      </c>
      <c r="AK54" s="848">
        <f t="shared" ref="AK54:AT54" si="130">EOMONTH(AJ54,1)</f>
        <v>45747</v>
      </c>
      <c r="AL54" s="848">
        <f t="shared" si="130"/>
        <v>45777</v>
      </c>
      <c r="AM54" s="848">
        <f t="shared" si="130"/>
        <v>45808</v>
      </c>
      <c r="AN54" s="848">
        <f t="shared" si="130"/>
        <v>45838</v>
      </c>
      <c r="AO54" s="848">
        <f t="shared" si="130"/>
        <v>45869</v>
      </c>
      <c r="AP54" s="848">
        <f t="shared" si="130"/>
        <v>45900</v>
      </c>
      <c r="AQ54" s="848">
        <f t="shared" si="130"/>
        <v>45930</v>
      </c>
      <c r="AR54" s="848">
        <f t="shared" si="130"/>
        <v>45961</v>
      </c>
      <c r="AS54" s="848">
        <f t="shared" si="130"/>
        <v>45991</v>
      </c>
      <c r="AT54" s="848">
        <f t="shared" si="130"/>
        <v>46022</v>
      </c>
      <c r="AU54" s="849">
        <f>YEAR(AT54)</f>
        <v>2025</v>
      </c>
      <c r="AV54" s="848">
        <f>EOMONTH(AT54,1)</f>
        <v>46053</v>
      </c>
      <c r="AW54" s="848">
        <f>EOMONTH(AV54,1)</f>
        <v>46081</v>
      </c>
      <c r="AX54" s="848">
        <f t="shared" ref="AX54:BG54" si="131">EOMONTH(AW54,1)</f>
        <v>46112</v>
      </c>
      <c r="AY54" s="848">
        <f t="shared" si="131"/>
        <v>46142</v>
      </c>
      <c r="AZ54" s="848">
        <f t="shared" si="131"/>
        <v>46173</v>
      </c>
      <c r="BA54" s="848">
        <f t="shared" si="131"/>
        <v>46203</v>
      </c>
      <c r="BB54" s="848">
        <f t="shared" si="131"/>
        <v>46234</v>
      </c>
      <c r="BC54" s="848">
        <f t="shared" si="131"/>
        <v>46265</v>
      </c>
      <c r="BD54" s="848">
        <f t="shared" si="131"/>
        <v>46295</v>
      </c>
      <c r="BE54" s="848">
        <f t="shared" si="131"/>
        <v>46326</v>
      </c>
      <c r="BF54" s="848">
        <f t="shared" si="131"/>
        <v>46356</v>
      </c>
      <c r="BG54" s="848">
        <f t="shared" si="131"/>
        <v>46387</v>
      </c>
      <c r="BH54" s="849">
        <f>YEAR(BG54)</f>
        <v>2026</v>
      </c>
      <c r="BI54" s="848">
        <f>EOMONTH(BG54,1)</f>
        <v>46418</v>
      </c>
      <c r="BJ54" s="848">
        <f>EOMONTH(BI54,1)</f>
        <v>46446</v>
      </c>
      <c r="BK54" s="848">
        <f t="shared" ref="BK54:BT54" si="132">EOMONTH(BJ54,1)</f>
        <v>46477</v>
      </c>
      <c r="BL54" s="848">
        <f t="shared" si="132"/>
        <v>46507</v>
      </c>
      <c r="BM54" s="848">
        <f t="shared" si="132"/>
        <v>46538</v>
      </c>
      <c r="BN54" s="848">
        <f t="shared" si="132"/>
        <v>46568</v>
      </c>
      <c r="BO54" s="848">
        <f t="shared" si="132"/>
        <v>46599</v>
      </c>
      <c r="BP54" s="848">
        <f t="shared" si="132"/>
        <v>46630</v>
      </c>
      <c r="BQ54" s="848">
        <f t="shared" si="132"/>
        <v>46660</v>
      </c>
      <c r="BR54" s="848">
        <f t="shared" si="132"/>
        <v>46691</v>
      </c>
      <c r="BS54" s="848">
        <f t="shared" si="132"/>
        <v>46721</v>
      </c>
      <c r="BT54" s="848">
        <f t="shared" si="132"/>
        <v>46752</v>
      </c>
      <c r="BU54" s="849">
        <f>YEAR(BT54)</f>
        <v>2027</v>
      </c>
    </row>
    <row r="55" spans="1:73">
      <c r="A55" s="901"/>
      <c r="B55" s="853" t="str">
        <f>B2</f>
        <v>YEAR 1</v>
      </c>
      <c r="C55" s="853" t="str">
        <f>C2</f>
        <v>YEAR 2</v>
      </c>
      <c r="D55" s="853" t="str">
        <f>D2</f>
        <v>YEAR 3</v>
      </c>
      <c r="E55" s="853" t="str">
        <f>E2</f>
        <v>YEAR 4</v>
      </c>
      <c r="F55" s="854" t="str">
        <f>F2</f>
        <v>YEAR 5</v>
      </c>
      <c r="H55" s="855" t="s">
        <v>615</v>
      </c>
      <c r="I55" s="958"/>
      <c r="J55" s="958"/>
      <c r="K55" s="958"/>
      <c r="L55" s="958"/>
      <c r="M55" s="958"/>
      <c r="N55" s="958"/>
      <c r="O55" s="958"/>
      <c r="P55" s="958"/>
      <c r="Q55" s="958"/>
      <c r="R55" s="958"/>
      <c r="S55" s="958"/>
      <c r="T55" s="958"/>
      <c r="U55" s="923">
        <f>SUM(I55:T55)</f>
        <v>0</v>
      </c>
      <c r="V55" s="958"/>
      <c r="W55" s="958"/>
      <c r="X55" s="958"/>
      <c r="Y55" s="958"/>
      <c r="Z55" s="958"/>
      <c r="AA55" s="958"/>
      <c r="AB55" s="958"/>
      <c r="AC55" s="958"/>
      <c r="AD55" s="958"/>
      <c r="AE55" s="958"/>
      <c r="AF55" s="958"/>
      <c r="AG55" s="958"/>
      <c r="AH55" s="923">
        <f>SUM(V55:AG55)</f>
        <v>0</v>
      </c>
      <c r="AI55" s="910">
        <f t="shared" ref="AI55:AT55" si="133">$D58</f>
        <v>0</v>
      </c>
      <c r="AJ55" s="910">
        <f t="shared" si="133"/>
        <v>0</v>
      </c>
      <c r="AK55" s="910">
        <f t="shared" si="133"/>
        <v>0</v>
      </c>
      <c r="AL55" s="910">
        <f t="shared" si="133"/>
        <v>0</v>
      </c>
      <c r="AM55" s="910">
        <f t="shared" si="133"/>
        <v>0</v>
      </c>
      <c r="AN55" s="910">
        <f t="shared" si="133"/>
        <v>0</v>
      </c>
      <c r="AO55" s="910">
        <f t="shared" si="133"/>
        <v>0</v>
      </c>
      <c r="AP55" s="910">
        <f t="shared" si="133"/>
        <v>0</v>
      </c>
      <c r="AQ55" s="910">
        <f t="shared" si="133"/>
        <v>0</v>
      </c>
      <c r="AR55" s="910">
        <f t="shared" si="133"/>
        <v>0</v>
      </c>
      <c r="AS55" s="910">
        <f t="shared" si="133"/>
        <v>0</v>
      </c>
      <c r="AT55" s="910">
        <f t="shared" si="133"/>
        <v>0</v>
      </c>
      <c r="AU55" s="923">
        <f>SUM(AI55:AT55)</f>
        <v>0</v>
      </c>
      <c r="AV55" s="910">
        <f t="shared" ref="AV55:BG55" si="134">$E58</f>
        <v>0</v>
      </c>
      <c r="AW55" s="910">
        <f t="shared" si="134"/>
        <v>0</v>
      </c>
      <c r="AX55" s="910">
        <f t="shared" si="134"/>
        <v>0</v>
      </c>
      <c r="AY55" s="910">
        <f t="shared" si="134"/>
        <v>0</v>
      </c>
      <c r="AZ55" s="910">
        <f t="shared" si="134"/>
        <v>0</v>
      </c>
      <c r="BA55" s="910">
        <f t="shared" si="134"/>
        <v>0</v>
      </c>
      <c r="BB55" s="910">
        <f t="shared" si="134"/>
        <v>0</v>
      </c>
      <c r="BC55" s="910">
        <f t="shared" si="134"/>
        <v>0</v>
      </c>
      <c r="BD55" s="910">
        <f t="shared" si="134"/>
        <v>0</v>
      </c>
      <c r="BE55" s="910">
        <f t="shared" si="134"/>
        <v>0</v>
      </c>
      <c r="BF55" s="910">
        <f t="shared" si="134"/>
        <v>0</v>
      </c>
      <c r="BG55" s="910">
        <f t="shared" si="134"/>
        <v>0</v>
      </c>
      <c r="BH55" s="923">
        <f>SUM(AV55:BG55)</f>
        <v>0</v>
      </c>
      <c r="BI55" s="910">
        <f t="shared" ref="BI55:BT55" si="135">$F58</f>
        <v>0</v>
      </c>
      <c r="BJ55" s="910">
        <f t="shared" si="135"/>
        <v>0</v>
      </c>
      <c r="BK55" s="910">
        <f t="shared" si="135"/>
        <v>0</v>
      </c>
      <c r="BL55" s="910">
        <f t="shared" si="135"/>
        <v>0</v>
      </c>
      <c r="BM55" s="910">
        <f t="shared" si="135"/>
        <v>0</v>
      </c>
      <c r="BN55" s="910">
        <f t="shared" si="135"/>
        <v>0</v>
      </c>
      <c r="BO55" s="910">
        <f t="shared" si="135"/>
        <v>0</v>
      </c>
      <c r="BP55" s="910">
        <f t="shared" si="135"/>
        <v>0</v>
      </c>
      <c r="BQ55" s="910">
        <f t="shared" si="135"/>
        <v>0</v>
      </c>
      <c r="BR55" s="910">
        <f t="shared" si="135"/>
        <v>0</v>
      </c>
      <c r="BS55" s="910">
        <f t="shared" si="135"/>
        <v>0</v>
      </c>
      <c r="BT55" s="910">
        <f t="shared" si="135"/>
        <v>0</v>
      </c>
      <c r="BU55" s="923">
        <f>SUM(BI55:BT55)</f>
        <v>0</v>
      </c>
    </row>
    <row r="56" spans="1:73">
      <c r="A56" s="859"/>
      <c r="B56" s="860">
        <f>B33</f>
        <v>2023</v>
      </c>
      <c r="C56" s="860">
        <f>C33</f>
        <v>2024</v>
      </c>
      <c r="D56" s="860">
        <f>D33</f>
        <v>2025</v>
      </c>
      <c r="E56" s="860">
        <f>E33</f>
        <v>2026</v>
      </c>
      <c r="F56" s="861">
        <f>F33</f>
        <v>2027</v>
      </c>
      <c r="H56" s="855"/>
      <c r="I56" s="897"/>
      <c r="J56" s="910"/>
      <c r="K56" s="910"/>
      <c r="L56" s="910"/>
      <c r="M56" s="910"/>
      <c r="N56" s="910"/>
      <c r="O56" s="910"/>
      <c r="P56" s="910"/>
      <c r="Q56" s="910"/>
      <c r="R56" s="910"/>
      <c r="S56" s="910"/>
      <c r="T56" s="910"/>
      <c r="U56" s="923"/>
      <c r="V56" s="910"/>
      <c r="W56" s="910"/>
      <c r="X56" s="910"/>
      <c r="Y56" s="910"/>
      <c r="Z56" s="910"/>
      <c r="AA56" s="910"/>
      <c r="AB56" s="910"/>
      <c r="AC56" s="910"/>
      <c r="AD56" s="910"/>
      <c r="AE56" s="910"/>
      <c r="AF56" s="910"/>
      <c r="AG56" s="910"/>
      <c r="AH56" s="923"/>
      <c r="AI56" s="910"/>
      <c r="AJ56" s="910"/>
      <c r="AK56" s="910"/>
      <c r="AL56" s="910"/>
      <c r="AM56" s="910"/>
      <c r="AN56" s="910"/>
      <c r="AO56" s="910"/>
      <c r="AP56" s="910"/>
      <c r="AQ56" s="910"/>
      <c r="AR56" s="910"/>
      <c r="AS56" s="910"/>
      <c r="AT56" s="910"/>
      <c r="AU56" s="923"/>
      <c r="AV56" s="910"/>
      <c r="AW56" s="910"/>
      <c r="AX56" s="910"/>
      <c r="AY56" s="910"/>
      <c r="AZ56" s="910"/>
      <c r="BA56" s="910"/>
      <c r="BB56" s="910"/>
      <c r="BC56" s="910"/>
      <c r="BD56" s="910"/>
      <c r="BE56" s="910"/>
      <c r="BF56" s="910"/>
      <c r="BG56" s="910"/>
      <c r="BH56" s="923"/>
      <c r="BI56" s="910"/>
      <c r="BJ56" s="910"/>
      <c r="BK56" s="910"/>
      <c r="BL56" s="910"/>
      <c r="BM56" s="910"/>
      <c r="BN56" s="910"/>
      <c r="BO56" s="910"/>
      <c r="BP56" s="910"/>
      <c r="BQ56" s="910"/>
      <c r="BR56" s="910"/>
      <c r="BS56" s="910"/>
      <c r="BT56" s="910"/>
      <c r="BU56" s="923"/>
    </row>
    <row r="57" spans="1:73">
      <c r="A57" s="936" t="s">
        <v>579</v>
      </c>
      <c r="B57" s="898">
        <f>U55</f>
        <v>0</v>
      </c>
      <c r="C57" s="898">
        <f>AH55</f>
        <v>0</v>
      </c>
      <c r="D57" s="926"/>
      <c r="E57" s="926"/>
      <c r="F57" s="927"/>
      <c r="H57" s="855" t="s">
        <v>607</v>
      </c>
      <c r="I57" s="934">
        <f t="shared" ref="I57:U57" si="136">$B60</f>
        <v>0.11</v>
      </c>
      <c r="J57" s="934">
        <f t="shared" si="136"/>
        <v>0.11</v>
      </c>
      <c r="K57" s="934">
        <f t="shared" si="136"/>
        <v>0.11</v>
      </c>
      <c r="L57" s="934">
        <f t="shared" si="136"/>
        <v>0.11</v>
      </c>
      <c r="M57" s="934">
        <f t="shared" si="136"/>
        <v>0.11</v>
      </c>
      <c r="N57" s="934">
        <f t="shared" si="136"/>
        <v>0.11</v>
      </c>
      <c r="O57" s="924">
        <f t="shared" si="136"/>
        <v>0.11</v>
      </c>
      <c r="P57" s="924">
        <f t="shared" si="136"/>
        <v>0.11</v>
      </c>
      <c r="Q57" s="924">
        <f t="shared" si="136"/>
        <v>0.11</v>
      </c>
      <c r="R57" s="924">
        <f t="shared" si="136"/>
        <v>0.11</v>
      </c>
      <c r="S57" s="924">
        <f t="shared" si="136"/>
        <v>0.11</v>
      </c>
      <c r="T57" s="924">
        <f t="shared" si="136"/>
        <v>0.11</v>
      </c>
      <c r="U57" s="925">
        <f t="shared" si="136"/>
        <v>0.11</v>
      </c>
      <c r="V57" s="924">
        <f t="shared" ref="V57:AH57" si="137">$C60</f>
        <v>0.12</v>
      </c>
      <c r="W57" s="924">
        <f t="shared" si="137"/>
        <v>0.12</v>
      </c>
      <c r="X57" s="924">
        <f t="shared" si="137"/>
        <v>0.12</v>
      </c>
      <c r="Y57" s="924">
        <f t="shared" si="137"/>
        <v>0.12</v>
      </c>
      <c r="Z57" s="924">
        <f t="shared" si="137"/>
        <v>0.12</v>
      </c>
      <c r="AA57" s="924">
        <f t="shared" si="137"/>
        <v>0.12</v>
      </c>
      <c r="AB57" s="924">
        <f t="shared" si="137"/>
        <v>0.12</v>
      </c>
      <c r="AC57" s="924">
        <f t="shared" si="137"/>
        <v>0.12</v>
      </c>
      <c r="AD57" s="924">
        <f t="shared" si="137"/>
        <v>0.12</v>
      </c>
      <c r="AE57" s="924">
        <f t="shared" si="137"/>
        <v>0.12</v>
      </c>
      <c r="AF57" s="924">
        <f t="shared" si="137"/>
        <v>0.12</v>
      </c>
      <c r="AG57" s="924">
        <f t="shared" si="137"/>
        <v>0.12</v>
      </c>
      <c r="AH57" s="925">
        <f t="shared" si="137"/>
        <v>0.12</v>
      </c>
      <c r="AI57" s="924">
        <f t="shared" ref="AI57:AU57" si="138">$D60</f>
        <v>0.13</v>
      </c>
      <c r="AJ57" s="924">
        <f t="shared" si="138"/>
        <v>0.13</v>
      </c>
      <c r="AK57" s="924">
        <f t="shared" si="138"/>
        <v>0.13</v>
      </c>
      <c r="AL57" s="924">
        <f t="shared" si="138"/>
        <v>0.13</v>
      </c>
      <c r="AM57" s="924">
        <f t="shared" si="138"/>
        <v>0.13</v>
      </c>
      <c r="AN57" s="924">
        <f t="shared" si="138"/>
        <v>0.13</v>
      </c>
      <c r="AO57" s="924">
        <f t="shared" si="138"/>
        <v>0.13</v>
      </c>
      <c r="AP57" s="924">
        <f t="shared" si="138"/>
        <v>0.13</v>
      </c>
      <c r="AQ57" s="924">
        <f t="shared" si="138"/>
        <v>0.13</v>
      </c>
      <c r="AR57" s="924">
        <f t="shared" si="138"/>
        <v>0.13</v>
      </c>
      <c r="AS57" s="924">
        <f t="shared" si="138"/>
        <v>0.13</v>
      </c>
      <c r="AT57" s="924">
        <f t="shared" si="138"/>
        <v>0.13</v>
      </c>
      <c r="AU57" s="925">
        <f t="shared" si="138"/>
        <v>0.13</v>
      </c>
      <c r="AV57" s="924">
        <f t="shared" ref="AV57:BH57" si="139">$E60</f>
        <v>0.14000000000000001</v>
      </c>
      <c r="AW57" s="924">
        <f t="shared" si="139"/>
        <v>0.14000000000000001</v>
      </c>
      <c r="AX57" s="924">
        <f t="shared" si="139"/>
        <v>0.14000000000000001</v>
      </c>
      <c r="AY57" s="924">
        <f t="shared" si="139"/>
        <v>0.14000000000000001</v>
      </c>
      <c r="AZ57" s="924">
        <f t="shared" si="139"/>
        <v>0.14000000000000001</v>
      </c>
      <c r="BA57" s="924">
        <f t="shared" si="139"/>
        <v>0.14000000000000001</v>
      </c>
      <c r="BB57" s="924">
        <f t="shared" si="139"/>
        <v>0.14000000000000001</v>
      </c>
      <c r="BC57" s="924">
        <f t="shared" si="139"/>
        <v>0.14000000000000001</v>
      </c>
      <c r="BD57" s="924">
        <f t="shared" si="139"/>
        <v>0.14000000000000001</v>
      </c>
      <c r="BE57" s="924">
        <f t="shared" si="139"/>
        <v>0.14000000000000001</v>
      </c>
      <c r="BF57" s="924">
        <f t="shared" si="139"/>
        <v>0.14000000000000001</v>
      </c>
      <c r="BG57" s="924">
        <f t="shared" si="139"/>
        <v>0.14000000000000001</v>
      </c>
      <c r="BH57" s="925">
        <f t="shared" si="139"/>
        <v>0.14000000000000001</v>
      </c>
      <c r="BI57" s="924">
        <f t="shared" ref="BI57:BU57" si="140">$F60</f>
        <v>0.15</v>
      </c>
      <c r="BJ57" s="924">
        <f t="shared" si="140"/>
        <v>0.15</v>
      </c>
      <c r="BK57" s="924">
        <f t="shared" si="140"/>
        <v>0.15</v>
      </c>
      <c r="BL57" s="924">
        <f t="shared" si="140"/>
        <v>0.15</v>
      </c>
      <c r="BM57" s="924">
        <f t="shared" si="140"/>
        <v>0.15</v>
      </c>
      <c r="BN57" s="924">
        <f t="shared" si="140"/>
        <v>0.15</v>
      </c>
      <c r="BO57" s="924">
        <f t="shared" si="140"/>
        <v>0.15</v>
      </c>
      <c r="BP57" s="924">
        <f t="shared" si="140"/>
        <v>0.15</v>
      </c>
      <c r="BQ57" s="924">
        <f t="shared" si="140"/>
        <v>0.15</v>
      </c>
      <c r="BR57" s="924">
        <f t="shared" si="140"/>
        <v>0.15</v>
      </c>
      <c r="BS57" s="924">
        <f t="shared" si="140"/>
        <v>0.15</v>
      </c>
      <c r="BT57" s="924">
        <f t="shared" si="140"/>
        <v>0.15</v>
      </c>
      <c r="BU57" s="925">
        <f t="shared" si="140"/>
        <v>0.15</v>
      </c>
    </row>
    <row r="58" spans="1:73">
      <c r="A58" s="936" t="s">
        <v>580</v>
      </c>
      <c r="B58" s="898">
        <f>B57/12</f>
        <v>0</v>
      </c>
      <c r="C58" s="898">
        <f>C57/12</f>
        <v>0</v>
      </c>
      <c r="D58" s="898">
        <f>D57/12</f>
        <v>0</v>
      </c>
      <c r="E58" s="898">
        <f>E57/12</f>
        <v>0</v>
      </c>
      <c r="F58" s="930">
        <f>F57/12</f>
        <v>0</v>
      </c>
      <c r="H58" s="855" t="s">
        <v>604</v>
      </c>
      <c r="I58" s="949">
        <f t="shared" ref="I58:BF58" si="141">I55*I57</f>
        <v>0</v>
      </c>
      <c r="J58" s="949">
        <f t="shared" si="141"/>
        <v>0</v>
      </c>
      <c r="K58" s="949">
        <f t="shared" si="141"/>
        <v>0</v>
      </c>
      <c r="L58" s="949">
        <f t="shared" si="141"/>
        <v>0</v>
      </c>
      <c r="M58" s="949">
        <f t="shared" si="141"/>
        <v>0</v>
      </c>
      <c r="N58" s="949">
        <f t="shared" si="141"/>
        <v>0</v>
      </c>
      <c r="O58" s="853">
        <f t="shared" si="141"/>
        <v>0</v>
      </c>
      <c r="P58" s="853">
        <f t="shared" si="141"/>
        <v>0</v>
      </c>
      <c r="Q58" s="853">
        <f t="shared" si="141"/>
        <v>0</v>
      </c>
      <c r="R58" s="853">
        <f t="shared" si="141"/>
        <v>0</v>
      </c>
      <c r="S58" s="853">
        <f t="shared" si="141"/>
        <v>0</v>
      </c>
      <c r="T58" s="853">
        <f t="shared" si="141"/>
        <v>0</v>
      </c>
      <c r="U58" s="950">
        <f t="shared" si="141"/>
        <v>0</v>
      </c>
      <c r="V58" s="853">
        <f t="shared" si="141"/>
        <v>0</v>
      </c>
      <c r="W58" s="853">
        <f t="shared" si="141"/>
        <v>0</v>
      </c>
      <c r="X58" s="853">
        <f t="shared" si="141"/>
        <v>0</v>
      </c>
      <c r="Y58" s="853">
        <f t="shared" si="141"/>
        <v>0</v>
      </c>
      <c r="Z58" s="853">
        <f t="shared" si="141"/>
        <v>0</v>
      </c>
      <c r="AA58" s="853">
        <f t="shared" si="141"/>
        <v>0</v>
      </c>
      <c r="AB58" s="853">
        <f t="shared" si="141"/>
        <v>0</v>
      </c>
      <c r="AC58" s="853">
        <f t="shared" si="141"/>
        <v>0</v>
      </c>
      <c r="AD58" s="853">
        <f t="shared" si="141"/>
        <v>0</v>
      </c>
      <c r="AE58" s="853">
        <f t="shared" si="141"/>
        <v>0</v>
      </c>
      <c r="AF58" s="853">
        <f t="shared" si="141"/>
        <v>0</v>
      </c>
      <c r="AG58" s="853">
        <f t="shared" si="141"/>
        <v>0</v>
      </c>
      <c r="AH58" s="950">
        <f>AH55*AH57</f>
        <v>0</v>
      </c>
      <c r="AI58" s="853">
        <f t="shared" si="141"/>
        <v>0</v>
      </c>
      <c r="AJ58" s="853">
        <f t="shared" si="141"/>
        <v>0</v>
      </c>
      <c r="AK58" s="853">
        <f t="shared" si="141"/>
        <v>0</v>
      </c>
      <c r="AL58" s="853">
        <f t="shared" si="141"/>
        <v>0</v>
      </c>
      <c r="AM58" s="853">
        <f t="shared" si="141"/>
        <v>0</v>
      </c>
      <c r="AN58" s="853">
        <f t="shared" si="141"/>
        <v>0</v>
      </c>
      <c r="AO58" s="853">
        <f t="shared" si="141"/>
        <v>0</v>
      </c>
      <c r="AP58" s="853">
        <f t="shared" si="141"/>
        <v>0</v>
      </c>
      <c r="AQ58" s="853">
        <f t="shared" si="141"/>
        <v>0</v>
      </c>
      <c r="AR58" s="853">
        <f t="shared" si="141"/>
        <v>0</v>
      </c>
      <c r="AS58" s="853">
        <f t="shared" si="141"/>
        <v>0</v>
      </c>
      <c r="AT58" s="853">
        <f t="shared" si="141"/>
        <v>0</v>
      </c>
      <c r="AU58" s="950">
        <f>AU55*AU57</f>
        <v>0</v>
      </c>
      <c r="AV58" s="853">
        <f t="shared" si="141"/>
        <v>0</v>
      </c>
      <c r="AW58" s="853">
        <f t="shared" si="141"/>
        <v>0</v>
      </c>
      <c r="AX58" s="853">
        <f t="shared" si="141"/>
        <v>0</v>
      </c>
      <c r="AY58" s="853">
        <f t="shared" si="141"/>
        <v>0</v>
      </c>
      <c r="AZ58" s="853">
        <f t="shared" si="141"/>
        <v>0</v>
      </c>
      <c r="BA58" s="853">
        <f t="shared" si="141"/>
        <v>0</v>
      </c>
      <c r="BB58" s="853">
        <f t="shared" si="141"/>
        <v>0</v>
      </c>
      <c r="BC58" s="853">
        <f t="shared" si="141"/>
        <v>0</v>
      </c>
      <c r="BD58" s="853">
        <f t="shared" si="141"/>
        <v>0</v>
      </c>
      <c r="BE58" s="853">
        <f t="shared" si="141"/>
        <v>0</v>
      </c>
      <c r="BF58" s="853">
        <f t="shared" si="141"/>
        <v>0</v>
      </c>
      <c r="BG58" s="853">
        <f>BG55*BG57</f>
        <v>0</v>
      </c>
      <c r="BH58" s="950">
        <f>BH55*BH57</f>
        <v>0</v>
      </c>
      <c r="BI58" s="853">
        <f t="shared" ref="BI58:BS58" si="142">BI55*BI57</f>
        <v>0</v>
      </c>
      <c r="BJ58" s="853">
        <f t="shared" si="142"/>
        <v>0</v>
      </c>
      <c r="BK58" s="853">
        <f t="shared" si="142"/>
        <v>0</v>
      </c>
      <c r="BL58" s="853">
        <f t="shared" si="142"/>
        <v>0</v>
      </c>
      <c r="BM58" s="853">
        <f t="shared" si="142"/>
        <v>0</v>
      </c>
      <c r="BN58" s="853">
        <f t="shared" si="142"/>
        <v>0</v>
      </c>
      <c r="BO58" s="853">
        <f t="shared" si="142"/>
        <v>0</v>
      </c>
      <c r="BP58" s="853">
        <f t="shared" si="142"/>
        <v>0</v>
      </c>
      <c r="BQ58" s="853">
        <f t="shared" si="142"/>
        <v>0</v>
      </c>
      <c r="BR58" s="853">
        <f t="shared" si="142"/>
        <v>0</v>
      </c>
      <c r="BS58" s="853">
        <f t="shared" si="142"/>
        <v>0</v>
      </c>
      <c r="BT58" s="853">
        <f>BT55*BT57</f>
        <v>0</v>
      </c>
      <c r="BU58" s="950">
        <f>BU55*BU57</f>
        <v>0</v>
      </c>
    </row>
    <row r="59" spans="1:73">
      <c r="A59" s="936"/>
      <c r="B59" s="898"/>
      <c r="C59" s="898"/>
      <c r="D59" s="898"/>
      <c r="E59" s="898"/>
      <c r="F59" s="930"/>
      <c r="H59" s="855"/>
      <c r="I59" s="910"/>
      <c r="J59" s="910"/>
      <c r="K59" s="910"/>
      <c r="L59" s="910"/>
      <c r="M59" s="910"/>
      <c r="N59" s="910"/>
      <c r="O59" s="910"/>
      <c r="P59" s="910"/>
      <c r="Q59" s="910"/>
      <c r="R59" s="910"/>
      <c r="S59" s="910"/>
      <c r="T59" s="910"/>
      <c r="U59" s="923"/>
      <c r="V59" s="910"/>
      <c r="W59" s="910"/>
      <c r="X59" s="910"/>
      <c r="Y59" s="910"/>
      <c r="Z59" s="910"/>
      <c r="AA59" s="910"/>
      <c r="AB59" s="910"/>
      <c r="AC59" s="910"/>
      <c r="AD59" s="910"/>
      <c r="AE59" s="910"/>
      <c r="AF59" s="910"/>
      <c r="AG59" s="910"/>
      <c r="AH59" s="923"/>
      <c r="AI59" s="910"/>
      <c r="AJ59" s="910"/>
      <c r="AK59" s="910"/>
      <c r="AL59" s="910"/>
      <c r="AM59" s="910"/>
      <c r="AN59" s="910"/>
      <c r="AO59" s="910"/>
      <c r="AP59" s="910"/>
      <c r="AQ59" s="910"/>
      <c r="AR59" s="910"/>
      <c r="AS59" s="910"/>
      <c r="AT59" s="910"/>
      <c r="AU59" s="923"/>
      <c r="AV59" s="910"/>
      <c r="AW59" s="910"/>
      <c r="AX59" s="910"/>
      <c r="AY59" s="910"/>
      <c r="AZ59" s="910"/>
      <c r="BA59" s="910"/>
      <c r="BB59" s="910"/>
      <c r="BC59" s="910"/>
      <c r="BD59" s="910"/>
      <c r="BE59" s="910"/>
      <c r="BF59" s="910"/>
      <c r="BG59" s="910"/>
      <c r="BH59" s="923"/>
      <c r="BI59" s="910"/>
      <c r="BJ59" s="910"/>
      <c r="BK59" s="910"/>
      <c r="BL59" s="910"/>
      <c r="BM59" s="910"/>
      <c r="BN59" s="910"/>
      <c r="BO59" s="910"/>
      <c r="BP59" s="910"/>
      <c r="BQ59" s="910"/>
      <c r="BR59" s="910"/>
      <c r="BS59" s="910"/>
      <c r="BT59" s="910"/>
      <c r="BU59" s="923"/>
    </row>
    <row r="60" spans="1:73">
      <c r="A60" s="936" t="s">
        <v>582</v>
      </c>
      <c r="B60" s="914">
        <v>0.11</v>
      </c>
      <c r="C60" s="914">
        <v>0.12</v>
      </c>
      <c r="D60" s="914">
        <v>0.13</v>
      </c>
      <c r="E60" s="914">
        <v>0.14000000000000001</v>
      </c>
      <c r="F60" s="915">
        <v>0.15</v>
      </c>
      <c r="H60" s="855" t="s">
        <v>605</v>
      </c>
      <c r="I60" s="924">
        <f t="shared" ref="I60:U60" si="143">$B64</f>
        <v>0.2</v>
      </c>
      <c r="J60" s="924">
        <f t="shared" si="143"/>
        <v>0.2</v>
      </c>
      <c r="K60" s="924">
        <f t="shared" si="143"/>
        <v>0.2</v>
      </c>
      <c r="L60" s="924">
        <f t="shared" si="143"/>
        <v>0.2</v>
      </c>
      <c r="M60" s="924">
        <f t="shared" si="143"/>
        <v>0.2</v>
      </c>
      <c r="N60" s="924">
        <f t="shared" si="143"/>
        <v>0.2</v>
      </c>
      <c r="O60" s="924">
        <f t="shared" si="143"/>
        <v>0.2</v>
      </c>
      <c r="P60" s="924">
        <f t="shared" si="143"/>
        <v>0.2</v>
      </c>
      <c r="Q60" s="924">
        <f t="shared" si="143"/>
        <v>0.2</v>
      </c>
      <c r="R60" s="924">
        <f t="shared" si="143"/>
        <v>0.2</v>
      </c>
      <c r="S60" s="924">
        <f t="shared" si="143"/>
        <v>0.2</v>
      </c>
      <c r="T60" s="924">
        <f t="shared" si="143"/>
        <v>0.2</v>
      </c>
      <c r="U60" s="925">
        <f t="shared" si="143"/>
        <v>0.2</v>
      </c>
      <c r="V60" s="924">
        <f t="shared" ref="V60:AH60" si="144">$C64</f>
        <v>0.21</v>
      </c>
      <c r="W60" s="924">
        <f t="shared" si="144"/>
        <v>0.21</v>
      </c>
      <c r="X60" s="924">
        <f t="shared" si="144"/>
        <v>0.21</v>
      </c>
      <c r="Y60" s="924">
        <f t="shared" si="144"/>
        <v>0.21</v>
      </c>
      <c r="Z60" s="924">
        <f t="shared" si="144"/>
        <v>0.21</v>
      </c>
      <c r="AA60" s="924">
        <f t="shared" si="144"/>
        <v>0.21</v>
      </c>
      <c r="AB60" s="924">
        <f t="shared" si="144"/>
        <v>0.21</v>
      </c>
      <c r="AC60" s="924">
        <f t="shared" si="144"/>
        <v>0.21</v>
      </c>
      <c r="AD60" s="924">
        <f t="shared" si="144"/>
        <v>0.21</v>
      </c>
      <c r="AE60" s="924">
        <f t="shared" si="144"/>
        <v>0.21</v>
      </c>
      <c r="AF60" s="924">
        <f t="shared" si="144"/>
        <v>0.21</v>
      </c>
      <c r="AG60" s="924">
        <f t="shared" si="144"/>
        <v>0.21</v>
      </c>
      <c r="AH60" s="925">
        <f t="shared" si="144"/>
        <v>0.21</v>
      </c>
      <c r="AI60" s="924">
        <f t="shared" ref="AI60:AU60" si="145">$D64</f>
        <v>0.22</v>
      </c>
      <c r="AJ60" s="924">
        <f t="shared" si="145"/>
        <v>0.22</v>
      </c>
      <c r="AK60" s="924">
        <f t="shared" si="145"/>
        <v>0.22</v>
      </c>
      <c r="AL60" s="924">
        <f t="shared" si="145"/>
        <v>0.22</v>
      </c>
      <c r="AM60" s="924">
        <f t="shared" si="145"/>
        <v>0.22</v>
      </c>
      <c r="AN60" s="924">
        <f t="shared" si="145"/>
        <v>0.22</v>
      </c>
      <c r="AO60" s="924">
        <f t="shared" si="145"/>
        <v>0.22</v>
      </c>
      <c r="AP60" s="924">
        <f t="shared" si="145"/>
        <v>0.22</v>
      </c>
      <c r="AQ60" s="924">
        <f t="shared" si="145"/>
        <v>0.22</v>
      </c>
      <c r="AR60" s="924">
        <f t="shared" si="145"/>
        <v>0.22</v>
      </c>
      <c r="AS60" s="924">
        <f t="shared" si="145"/>
        <v>0.22</v>
      </c>
      <c r="AT60" s="924">
        <f t="shared" si="145"/>
        <v>0.22</v>
      </c>
      <c r="AU60" s="925">
        <f t="shared" si="145"/>
        <v>0.22</v>
      </c>
      <c r="AV60" s="924">
        <f t="shared" ref="AV60:BH60" si="146">$E64</f>
        <v>0.23</v>
      </c>
      <c r="AW60" s="924">
        <f t="shared" si="146"/>
        <v>0.23</v>
      </c>
      <c r="AX60" s="924">
        <f t="shared" si="146"/>
        <v>0.23</v>
      </c>
      <c r="AY60" s="924">
        <f t="shared" si="146"/>
        <v>0.23</v>
      </c>
      <c r="AZ60" s="924">
        <f t="shared" si="146"/>
        <v>0.23</v>
      </c>
      <c r="BA60" s="924">
        <f t="shared" si="146"/>
        <v>0.23</v>
      </c>
      <c r="BB60" s="924">
        <f t="shared" si="146"/>
        <v>0.23</v>
      </c>
      <c r="BC60" s="924">
        <f t="shared" si="146"/>
        <v>0.23</v>
      </c>
      <c r="BD60" s="924">
        <f t="shared" si="146"/>
        <v>0.23</v>
      </c>
      <c r="BE60" s="924">
        <f t="shared" si="146"/>
        <v>0.23</v>
      </c>
      <c r="BF60" s="924">
        <f t="shared" si="146"/>
        <v>0.23</v>
      </c>
      <c r="BG60" s="924">
        <f t="shared" si="146"/>
        <v>0.23</v>
      </c>
      <c r="BH60" s="925">
        <f t="shared" si="146"/>
        <v>0.23</v>
      </c>
      <c r="BI60" s="924">
        <f t="shared" ref="BI60:BU60" si="147">$F64</f>
        <v>0.24</v>
      </c>
      <c r="BJ60" s="924">
        <f t="shared" si="147"/>
        <v>0.24</v>
      </c>
      <c r="BK60" s="924">
        <f t="shared" si="147"/>
        <v>0.24</v>
      </c>
      <c r="BL60" s="924">
        <f t="shared" si="147"/>
        <v>0.24</v>
      </c>
      <c r="BM60" s="924">
        <f t="shared" si="147"/>
        <v>0.24</v>
      </c>
      <c r="BN60" s="924">
        <f t="shared" si="147"/>
        <v>0.24</v>
      </c>
      <c r="BO60" s="924">
        <f t="shared" si="147"/>
        <v>0.24</v>
      </c>
      <c r="BP60" s="924">
        <f t="shared" si="147"/>
        <v>0.24</v>
      </c>
      <c r="BQ60" s="924">
        <f t="shared" si="147"/>
        <v>0.24</v>
      </c>
      <c r="BR60" s="924">
        <f t="shared" si="147"/>
        <v>0.24</v>
      </c>
      <c r="BS60" s="924">
        <f t="shared" si="147"/>
        <v>0.24</v>
      </c>
      <c r="BT60" s="924">
        <f t="shared" si="147"/>
        <v>0.24</v>
      </c>
      <c r="BU60" s="925">
        <f t="shared" si="147"/>
        <v>0.24</v>
      </c>
    </row>
    <row r="61" spans="1:73">
      <c r="A61" s="951" t="s">
        <v>583</v>
      </c>
      <c r="B61" s="898">
        <f>U58</f>
        <v>0</v>
      </c>
      <c r="C61" s="898">
        <f>AH58</f>
        <v>0</v>
      </c>
      <c r="D61" s="898">
        <f>AU58</f>
        <v>0</v>
      </c>
      <c r="E61" s="898">
        <f>BH58</f>
        <v>0</v>
      </c>
      <c r="F61" s="930">
        <f>BU58</f>
        <v>0</v>
      </c>
      <c r="H61" s="855" t="s">
        <v>606</v>
      </c>
      <c r="I61" s="897">
        <f>IF($B$63=0,I58*I60,0)</f>
        <v>0</v>
      </c>
      <c r="J61" s="897">
        <f>IF($B$63=0,J58*J60,IF($B$63=1,I58*J60,0))</f>
        <v>0</v>
      </c>
      <c r="K61" s="897">
        <f>IF($B$63=0,K58*K60,IF($B$63=1,J58*K60,IF($B$63=2,I58*K60,0)))</f>
        <v>0</v>
      </c>
      <c r="L61" s="897">
        <f>IF($B$63=0,L58*L60,IF($B$63=1,K58*L60,IF($B$63=2,J58*L60,IF($B$63=3,I58*L60,0))))</f>
        <v>0</v>
      </c>
      <c r="M61" s="897">
        <f>IF($B$63=0,M58*M60,IF($B$63=1,L58*M60,IF($B$63=2,K58*M60,IF($B$63=3,J58*M60,IF($B$63=4,I58*M60,0)))))</f>
        <v>0</v>
      </c>
      <c r="N61" s="897">
        <f>IF($B$63=0,N58*N60,IF($B$63=1,M58*N60,IF($B$63=2,L58*N60,IF($B$63=3,K58*N60,IF($B$63=4,J58*N60,IF($B$63=5,I58*N60,0))))))</f>
        <v>0</v>
      </c>
      <c r="O61" s="897">
        <f t="shared" ref="O61:T61" si="148">IF($B$63=0,O58*O60,IF($B$63=1,N58*O60,IF($B$63=2,M58*O60,IF($B$63=3,L58*O60,IF($B$63=4,K58*O60,IF($B$63=5,J58*O60,IF($B$63=6,I58*O60,0)))))))</f>
        <v>0</v>
      </c>
      <c r="P61" s="897">
        <f t="shared" si="148"/>
        <v>0</v>
      </c>
      <c r="Q61" s="897">
        <f t="shared" si="148"/>
        <v>0</v>
      </c>
      <c r="R61" s="897">
        <f t="shared" si="148"/>
        <v>0</v>
      </c>
      <c r="S61" s="897">
        <f t="shared" si="148"/>
        <v>0</v>
      </c>
      <c r="T61" s="897">
        <f t="shared" si="148"/>
        <v>0</v>
      </c>
      <c r="U61" s="933">
        <f>SUM(I61:T61)</f>
        <v>0</v>
      </c>
      <c r="V61" s="910">
        <f>IF($C$63=0,V58*V60,IF($C$63=1,T58*V60,IF($C$63=2,S58*V60,IF($C$63=3,R58*V60,IF($C$63=4,Q58*V60,IF($C$63=5,P58*V60,IF($C$63=6,O58*V60,0)))))))</f>
        <v>0</v>
      </c>
      <c r="W61" s="910">
        <f>IF($C$63=0,W58*W60,IF($C$63=1,V58*W60,IF($C$63=2,T58*W60,IF($C$63=3,S58*W60,IF($C$63=4,R58*W60,IF($C$63=5,Q58*W60,IF($C$63=6,P58*W60,0)))))))</f>
        <v>0</v>
      </c>
      <c r="X61" s="910">
        <f>IF($C$63=0,X58*X60,IF($C$63=1,W58*X60,IF($C$63=2,V58*X60,IF($C$63=3,T58*X60,IF($C$63=4,S58*X60,IF($C$63=5,R58*X60,IF($C$63=6,Q58*X60,0)))))))</f>
        <v>0</v>
      </c>
      <c r="Y61" s="910">
        <f>IF($C$63=0,Y58*Y60,IF($C$63=1,X58*Y60,IF($C$63=2,W58*Y60,IF($C$63=3,V58*Y60,IF($C$63=4,T58*Y60,IF($C$63=5,S58*Y60,IF($C$63=6,R58*Y60,0)))))))</f>
        <v>0</v>
      </c>
      <c r="Z61" s="910">
        <f>IF($C$63=0,Z58*Z60,IF($C$63=1,Y58*Z60,IF($C$63=2,X58*Z60,IF($C$63=3,W58*Z60,IF($C$63=4,V58*Z60,IF($C$63=5,T58*Z60,IF($C$63=6,S58*Z60,0)))))))</f>
        <v>0</v>
      </c>
      <c r="AA61" s="910">
        <f>IF($C$63=0,AA58*AA60,IF($C$63=1,Z58*AA60,IF($C$63=2,Y58*AA60,IF($C$63=3,X58*AA60,IF($C$63=4,W58*AA60,IF($C$63=5,V58*AA60,IF($C$63=6,T58*AA60,0)))))))</f>
        <v>0</v>
      </c>
      <c r="AB61" s="910">
        <f t="shared" ref="AB61:AG61" si="149">IF($C$63=0,AB58*AB60,IF($C$63=1,AA58*AB60,IF($C$63=2,Z58*AB60,IF($C$63=3,Y58*AB60,IF($C$63=4,X58*AB60,IF($C$63=5,W58*AB60,IF($C$63=6,V58*AB60,0)))))))</f>
        <v>0</v>
      </c>
      <c r="AC61" s="910">
        <f t="shared" si="149"/>
        <v>0</v>
      </c>
      <c r="AD61" s="910">
        <f t="shared" si="149"/>
        <v>0</v>
      </c>
      <c r="AE61" s="910">
        <f t="shared" si="149"/>
        <v>0</v>
      </c>
      <c r="AF61" s="910">
        <f t="shared" si="149"/>
        <v>0</v>
      </c>
      <c r="AG61" s="910">
        <f t="shared" si="149"/>
        <v>0</v>
      </c>
      <c r="AH61" s="923">
        <f>SUM(V61:AG61)</f>
        <v>0</v>
      </c>
      <c r="AI61" s="897">
        <f>IF($D$63=0,AI58*AI60,IF($D$63=1,AG58*AI60,IF($D$63=2,AF58*AI60,IF($D$63=3,AE58*AI60,IF($D$63=4,AD58*AI60,IF($D$63=5,AC58*AI60,IF($D$63=6,AB58*AI60,0)))))))</f>
        <v>0</v>
      </c>
      <c r="AJ61" s="897">
        <f>IF($D$63=0,AJ58*AJ60,IF($D$63=1,AI58*AJ60,IF($D$63=2,AG58*AJ60,IF($D$63=3,AF58*AJ60,IF($D$63=4,AE58*AJ60,IF($D$63=5,AD58*AJ60,IF($D$63=6,AC58*AJ60,0)))))))</f>
        <v>0</v>
      </c>
      <c r="AK61" s="897">
        <f>IF($D$63=0,AK58*AK60,IF($D$63=1,AJ58*AK60,IF($D$63=2,AI58*AK60,IF($D$63=3,AG58*AK60,IF($D$63=4,AF58*AK60,IF($D$63=5,AE58*AK60,IF($D$63=6,AD58*AK60,0)))))))</f>
        <v>0</v>
      </c>
      <c r="AL61" s="897">
        <f>IF($D$63=0,AL58*AL60,IF($D$63=1,AK58*AL60,IF($D$63=2,AJ58*AL60,IF($D$63=3,AI58*AL60,IF($D$63=4,AG58*AL60,IF($D$63=5,AF58*AL60,IF($D$63=6,AE58*AL60,0)))))))</f>
        <v>0</v>
      </c>
      <c r="AM61" s="897">
        <f>IF($D$63=0,AM58*AM60,IF($D$63=1,AL58*AM60,IF($D$63=2,AK58*AM60,IF($D$63=3,AJ58*AM60,IF($D$63=4,AI58*AM60,IF($D$63=5,AG58*AM60,IF($D$63=6,AF58*AM60,0)))))))</f>
        <v>0</v>
      </c>
      <c r="AN61" s="897">
        <f>IF($D$63=0,AN58*AN60,IF($D$63=1,AM58*AN60,IF($D$63=2,AL58*AN60,IF($D$63=3,AK58*AN60,IF($D$63=4,AJ58*AN60,IF($D$63=5,AI58*AN60,IF($D$63=6,AG58*AN60,0)))))))</f>
        <v>0</v>
      </c>
      <c r="AO61" s="897">
        <f t="shared" ref="AO61:AT61" si="150">IF($D$63=0,AO58*AO60,IF($D$63=1,AN58*AO60,IF($D$63=2,AM58*AO60,IF($D$63=3,AL58*AO60,IF($D$63=4,AK58*AO60,IF($D$63=5,AJ58*AO60,IF($D$63=6,AI58*AO60,0)))))))</f>
        <v>0</v>
      </c>
      <c r="AP61" s="897">
        <f t="shared" si="150"/>
        <v>0</v>
      </c>
      <c r="AQ61" s="897">
        <f t="shared" si="150"/>
        <v>0</v>
      </c>
      <c r="AR61" s="897">
        <f t="shared" si="150"/>
        <v>0</v>
      </c>
      <c r="AS61" s="897">
        <f t="shared" si="150"/>
        <v>0</v>
      </c>
      <c r="AT61" s="897">
        <f t="shared" si="150"/>
        <v>0</v>
      </c>
      <c r="AU61" s="933">
        <f>SUM(AI61:AT61)</f>
        <v>0</v>
      </c>
      <c r="AV61" s="897">
        <f>IF($E$63=0,AV58*AV60,IF($E$63=1,AT58*AV60,IF($E$63=2,AS58*AV60,IF($E$63=3,AR58*AV60,IF($E$63=4,AQ58*AV60,IF($E$63=5,AP58*AV60,IF($E$63=6,AO58*AV60,0)))))))</f>
        <v>0</v>
      </c>
      <c r="AW61" s="897">
        <f>IF($E$63=0,AW58*AW60,IF($E$63=1,AV58*AW60,IF($E$63=2,AT58*AW60,IF($E$63=3,AS58*AW60,IF($E$63=4,AR58*AW60,IF($E$63=5,AQ58*AW60,IF($E$63=6,AP58*AW60,0)))))))</f>
        <v>0</v>
      </c>
      <c r="AX61" s="897">
        <f>IF($E$63=0,AX58*AX60,IF($E$63=1,AW58*AX60,IF($E$63=2,AV58*AX60,IF($E$63=3,AT58*AX60,IF($E$63=4,AS58*AX60,IF($E$63=5,AR58*AX60,IF($E$63=6,AQ58*AX60,0)))))))</f>
        <v>0</v>
      </c>
      <c r="AY61" s="897">
        <f>IF($E$63=0,AY58*AY60,IF($E$63=1,AX58*AY60,IF($E$63=2,AW58*AY60,IF($E$63=3,AV58*AY60,IF($E$63=4,AT58*AY60,IF($E$63=5,AS58*AY60,IF($E$63=6,AR58*AY60,0)))))))</f>
        <v>0</v>
      </c>
      <c r="AZ61" s="897">
        <f>IF($E$63=0,AZ58*AZ60,IF($E$63=1,AY58*AZ60,IF($E$63=2,AX58*AZ60,IF($E$63=3,AW58*AZ60,IF($E$63=4,AV58*AZ60,IF($E$63=5,AT58*AZ60,IF($E$63=6,AS58*AZ60,0)))))))</f>
        <v>0</v>
      </c>
      <c r="BA61" s="897">
        <f>IF($E$63=0,BA58*BA60,IF($E$63=1,AZ58*BA60,IF($E$63=2,AY58*BA60,IF($E$63=3,AX58*BA60,IF($E$63=4,AW58*BA60,IF($E$63=5,AV58*BA60,IF($E$63=6,AT58*BA60,0)))))))</f>
        <v>0</v>
      </c>
      <c r="BB61" s="897">
        <f t="shared" ref="BB61:BG61" si="151">IF($E$63=0,BB58*BB60,IF($E$63=1,BA58*BB60,IF($E$63=2,AZ58*BB60,IF($E$63=3,AY58*BB60,IF($E$63=4,AX58*BB60,IF($E$63=5,AW58*BB60,IF($E$63=6,AV58*BB60,0)))))))</f>
        <v>0</v>
      </c>
      <c r="BC61" s="897">
        <f t="shared" si="151"/>
        <v>0</v>
      </c>
      <c r="BD61" s="897">
        <f t="shared" si="151"/>
        <v>0</v>
      </c>
      <c r="BE61" s="897">
        <f t="shared" si="151"/>
        <v>0</v>
      </c>
      <c r="BF61" s="897">
        <f t="shared" si="151"/>
        <v>0</v>
      </c>
      <c r="BG61" s="897">
        <f t="shared" si="151"/>
        <v>0</v>
      </c>
      <c r="BH61" s="933">
        <f>SUM(AV61:BG61)</f>
        <v>0</v>
      </c>
      <c r="BI61" s="897">
        <f>IF($F$63=0,BI58*BI60,IF($F$63=1,BG58*BI60,IF($F$63=2,BF58*BI60,IF($F$63=3,BE58*BI60,IF($F$63=4,BD58*BI60,IF($F$63=5,BC58*BI60,IF($F$63=6,BB58*BI60,0)))))))</f>
        <v>0</v>
      </c>
      <c r="BJ61" s="897">
        <f>IF($F$63=0,BJ58*BJ60,IF($F$63=1,BI58*BJ60,IF($F$63=2,BG58*BJ60,IF($F$63=3,BF58*BJ60,IF($F$63=4,BE58*BJ60,IF($F$63=5,BD58*BJ60,IF($F$63=6,BC58*BJ60,0)))))))</f>
        <v>0</v>
      </c>
      <c r="BK61" s="897">
        <f>IF($F$63=0,BK58*BK60,IF($F$63=1,BJ58*BK60,IF($F$63=2,BI58*BK60,IF($F$63=3,BG58*BK60,IF($F$63=4,BF58*BK60,IF($F$63=5,BE58*BK60,IF($F$63=6,BD58*BK60,0)))))))</f>
        <v>0</v>
      </c>
      <c r="BL61" s="897">
        <f>IF($F$63=0,BL58*BL60,IF($F$63=1,BK58*BL60,IF($F$63=2,BJ58*BL60,IF($F$63=3,BI58*BL60,IF($F$63=4,BG58*BL60,IF($F$63=5,BF58*BL60,IF($F$63=6,BE58*BL60,0)))))))</f>
        <v>0</v>
      </c>
      <c r="BM61" s="897">
        <f>IF($F$63=0,BM58*BM60,IF($F$63=1,BL58*BM60,IF($F$63=2,BK58*BM60,IF($F$63=3,BJ58*BM60,IF($F$63=4,BI58*BM60,IF($F$63=5,BG58*BM60,IF($F$63=6,BF58*BM60,0)))))))</f>
        <v>0</v>
      </c>
      <c r="BN61" s="897">
        <f>IF($F$63=0,BN58*BN60,IF($F$63=1,BM58*BN60,IF($F$63=2,BL58*BN60,IF($F$63=3,BK58*BN60,IF($F$63=4,BJ58*BN60,IF($F$63=5,BI58*BN60,IF($F$63=6,BG58*BN60,0)))))))</f>
        <v>0</v>
      </c>
      <c r="BO61" s="897">
        <f t="shared" ref="BO61:BT61" si="152">IF($F$63=0,BO58*BO60,IF($F$63=1,BN58*BO60,IF($F$63=2,BM58*BO60,IF($F$63=3,BL58*BO60,IF($F$63=4,BK58*BO60,IF($F$63=5,BJ58*BO60,IF($F$63=6,BI58*BO60,0)))))))</f>
        <v>0</v>
      </c>
      <c r="BP61" s="897">
        <f t="shared" si="152"/>
        <v>0</v>
      </c>
      <c r="BQ61" s="897">
        <f t="shared" si="152"/>
        <v>0</v>
      </c>
      <c r="BR61" s="897">
        <f t="shared" si="152"/>
        <v>0</v>
      </c>
      <c r="BS61" s="897">
        <f t="shared" si="152"/>
        <v>0</v>
      </c>
      <c r="BT61" s="897">
        <f t="shared" si="152"/>
        <v>0</v>
      </c>
      <c r="BU61" s="933">
        <f>SUM(BI61:BT61)</f>
        <v>0</v>
      </c>
    </row>
    <row r="62" spans="1:73">
      <c r="A62" s="951"/>
      <c r="F62" s="891"/>
      <c r="H62" s="855"/>
      <c r="I62" s="910"/>
      <c r="J62" s="910"/>
      <c r="K62" s="910"/>
      <c r="L62" s="910"/>
      <c r="M62" s="910"/>
      <c r="N62" s="910"/>
      <c r="O62" s="910"/>
      <c r="P62" s="910"/>
      <c r="Q62" s="910"/>
      <c r="R62" s="910"/>
      <c r="S62" s="910"/>
      <c r="T62" s="910"/>
      <c r="U62" s="923"/>
      <c r="V62" s="910"/>
      <c r="W62" s="910"/>
      <c r="X62" s="910"/>
      <c r="Y62" s="910"/>
      <c r="Z62" s="910"/>
      <c r="AA62" s="910"/>
      <c r="AB62" s="910"/>
      <c r="AC62" s="910"/>
      <c r="AD62" s="910"/>
      <c r="AE62" s="910"/>
      <c r="AF62" s="910"/>
      <c r="AG62" s="910"/>
      <c r="AH62" s="923"/>
      <c r="AI62" s="910"/>
      <c r="AJ62" s="910"/>
      <c r="AK62" s="910"/>
      <c r="AL62" s="910"/>
      <c r="AM62" s="910"/>
      <c r="AN62" s="910"/>
      <c r="AO62" s="910"/>
      <c r="AP62" s="910"/>
      <c r="AQ62" s="910"/>
      <c r="AR62" s="910"/>
      <c r="AS62" s="910"/>
      <c r="AT62" s="910"/>
      <c r="AU62" s="923"/>
      <c r="AV62" s="910"/>
      <c r="AW62" s="910"/>
      <c r="AX62" s="910"/>
      <c r="AY62" s="910"/>
      <c r="AZ62" s="910"/>
      <c r="BA62" s="910"/>
      <c r="BB62" s="910"/>
      <c r="BC62" s="910"/>
      <c r="BD62" s="910"/>
      <c r="BE62" s="910"/>
      <c r="BF62" s="910"/>
      <c r="BG62" s="910"/>
      <c r="BH62" s="923"/>
      <c r="BI62" s="910"/>
      <c r="BJ62" s="910"/>
      <c r="BK62" s="910"/>
      <c r="BL62" s="910"/>
      <c r="BM62" s="910"/>
      <c r="BN62" s="910"/>
      <c r="BO62" s="910"/>
      <c r="BP62" s="910"/>
      <c r="BQ62" s="910"/>
      <c r="BR62" s="910"/>
      <c r="BS62" s="910"/>
      <c r="BT62" s="910"/>
      <c r="BU62" s="923"/>
    </row>
    <row r="63" spans="1:73">
      <c r="A63" s="936" t="s">
        <v>625</v>
      </c>
      <c r="B63" s="937">
        <v>6</v>
      </c>
      <c r="C63" s="937">
        <v>0</v>
      </c>
      <c r="D63" s="937">
        <v>1</v>
      </c>
      <c r="E63" s="937">
        <v>2</v>
      </c>
      <c r="F63" s="938">
        <v>3</v>
      </c>
      <c r="H63" s="855" t="str">
        <f>"# New "&amp;A4&amp;" Subscribers in Month - SEO"</f>
        <v># New Tier 1 Subscribers in Month - SEO</v>
      </c>
      <c r="I63" s="910">
        <f t="shared" ref="I63:T63" si="153">I$61*$B67</f>
        <v>0</v>
      </c>
      <c r="J63" s="910">
        <f t="shared" si="153"/>
        <v>0</v>
      </c>
      <c r="K63" s="910">
        <f t="shared" si="153"/>
        <v>0</v>
      </c>
      <c r="L63" s="910">
        <f t="shared" si="153"/>
        <v>0</v>
      </c>
      <c r="M63" s="910">
        <f t="shared" si="153"/>
        <v>0</v>
      </c>
      <c r="N63" s="910">
        <f t="shared" si="153"/>
        <v>0</v>
      </c>
      <c r="O63" s="910">
        <f t="shared" si="153"/>
        <v>0</v>
      </c>
      <c r="P63" s="910">
        <f t="shared" si="153"/>
        <v>0</v>
      </c>
      <c r="Q63" s="910">
        <f t="shared" si="153"/>
        <v>0</v>
      </c>
      <c r="R63" s="910">
        <f t="shared" si="153"/>
        <v>0</v>
      </c>
      <c r="S63" s="910">
        <f t="shared" si="153"/>
        <v>0</v>
      </c>
      <c r="T63" s="910">
        <f t="shared" si="153"/>
        <v>0</v>
      </c>
      <c r="U63" s="923">
        <f>SUM(I63:T63)</f>
        <v>0</v>
      </c>
      <c r="V63" s="910">
        <f t="shared" ref="V63:AG63" si="154">V$61*$C67</f>
        <v>0</v>
      </c>
      <c r="W63" s="910">
        <f t="shared" si="154"/>
        <v>0</v>
      </c>
      <c r="X63" s="910">
        <f t="shared" si="154"/>
        <v>0</v>
      </c>
      <c r="Y63" s="910">
        <f t="shared" si="154"/>
        <v>0</v>
      </c>
      <c r="Z63" s="910">
        <f t="shared" si="154"/>
        <v>0</v>
      </c>
      <c r="AA63" s="910">
        <f t="shared" si="154"/>
        <v>0</v>
      </c>
      <c r="AB63" s="910">
        <f t="shared" si="154"/>
        <v>0</v>
      </c>
      <c r="AC63" s="910">
        <f t="shared" si="154"/>
        <v>0</v>
      </c>
      <c r="AD63" s="910">
        <f t="shared" si="154"/>
        <v>0</v>
      </c>
      <c r="AE63" s="910">
        <f t="shared" si="154"/>
        <v>0</v>
      </c>
      <c r="AF63" s="910">
        <f t="shared" si="154"/>
        <v>0</v>
      </c>
      <c r="AG63" s="910">
        <f t="shared" si="154"/>
        <v>0</v>
      </c>
      <c r="AH63" s="923">
        <f>SUM(V63:AG63)</f>
        <v>0</v>
      </c>
      <c r="AI63" s="910">
        <f t="shared" ref="AI63:AT63" si="155">AI$61*$D67</f>
        <v>0</v>
      </c>
      <c r="AJ63" s="910">
        <f t="shared" si="155"/>
        <v>0</v>
      </c>
      <c r="AK63" s="910">
        <f t="shared" si="155"/>
        <v>0</v>
      </c>
      <c r="AL63" s="910">
        <f t="shared" si="155"/>
        <v>0</v>
      </c>
      <c r="AM63" s="910">
        <f t="shared" si="155"/>
        <v>0</v>
      </c>
      <c r="AN63" s="910">
        <f t="shared" si="155"/>
        <v>0</v>
      </c>
      <c r="AO63" s="910">
        <f t="shared" si="155"/>
        <v>0</v>
      </c>
      <c r="AP63" s="910">
        <f t="shared" si="155"/>
        <v>0</v>
      </c>
      <c r="AQ63" s="910">
        <f t="shared" si="155"/>
        <v>0</v>
      </c>
      <c r="AR63" s="910">
        <f t="shared" si="155"/>
        <v>0</v>
      </c>
      <c r="AS63" s="910">
        <f t="shared" si="155"/>
        <v>0</v>
      </c>
      <c r="AT63" s="910">
        <f t="shared" si="155"/>
        <v>0</v>
      </c>
      <c r="AU63" s="923">
        <f>SUM(AI63:AT63)</f>
        <v>0</v>
      </c>
      <c r="AV63" s="910">
        <f t="shared" ref="AV63:BG63" si="156">AV$61*$E67</f>
        <v>0</v>
      </c>
      <c r="AW63" s="910">
        <f t="shared" si="156"/>
        <v>0</v>
      </c>
      <c r="AX63" s="910">
        <f t="shared" si="156"/>
        <v>0</v>
      </c>
      <c r="AY63" s="910">
        <f t="shared" si="156"/>
        <v>0</v>
      </c>
      <c r="AZ63" s="910">
        <f t="shared" si="156"/>
        <v>0</v>
      </c>
      <c r="BA63" s="910">
        <f t="shared" si="156"/>
        <v>0</v>
      </c>
      <c r="BB63" s="910">
        <f t="shared" si="156"/>
        <v>0</v>
      </c>
      <c r="BC63" s="910">
        <f t="shared" si="156"/>
        <v>0</v>
      </c>
      <c r="BD63" s="910">
        <f t="shared" si="156"/>
        <v>0</v>
      </c>
      <c r="BE63" s="910">
        <f t="shared" si="156"/>
        <v>0</v>
      </c>
      <c r="BF63" s="910">
        <f t="shared" si="156"/>
        <v>0</v>
      </c>
      <c r="BG63" s="910">
        <f t="shared" si="156"/>
        <v>0</v>
      </c>
      <c r="BH63" s="923">
        <f>SUM(AV63:BG63)</f>
        <v>0</v>
      </c>
      <c r="BI63" s="910">
        <f t="shared" ref="BI63:BT63" si="157">BI$61*$F67</f>
        <v>0</v>
      </c>
      <c r="BJ63" s="910">
        <f t="shared" si="157"/>
        <v>0</v>
      </c>
      <c r="BK63" s="910">
        <f t="shared" si="157"/>
        <v>0</v>
      </c>
      <c r="BL63" s="910">
        <f t="shared" si="157"/>
        <v>0</v>
      </c>
      <c r="BM63" s="910">
        <f t="shared" si="157"/>
        <v>0</v>
      </c>
      <c r="BN63" s="910">
        <f t="shared" si="157"/>
        <v>0</v>
      </c>
      <c r="BO63" s="910">
        <f t="shared" si="157"/>
        <v>0</v>
      </c>
      <c r="BP63" s="910">
        <f t="shared" si="157"/>
        <v>0</v>
      </c>
      <c r="BQ63" s="910">
        <f t="shared" si="157"/>
        <v>0</v>
      </c>
      <c r="BR63" s="910">
        <f t="shared" si="157"/>
        <v>0</v>
      </c>
      <c r="BS63" s="910">
        <f t="shared" si="157"/>
        <v>0</v>
      </c>
      <c r="BT63" s="910">
        <f t="shared" si="157"/>
        <v>0</v>
      </c>
      <c r="BU63" s="923">
        <f>SUM(BI63:BT63)</f>
        <v>0</v>
      </c>
    </row>
    <row r="64" spans="1:73">
      <c r="A64" s="936" t="s">
        <v>584</v>
      </c>
      <c r="B64" s="914">
        <v>0.2</v>
      </c>
      <c r="C64" s="914">
        <v>0.21</v>
      </c>
      <c r="D64" s="914">
        <v>0.22</v>
      </c>
      <c r="E64" s="914">
        <v>0.23</v>
      </c>
      <c r="F64" s="915">
        <v>0.24</v>
      </c>
      <c r="H64" s="855" t="str">
        <f>"# New "&amp;A5&amp;" Subscribers in Month - SEO"</f>
        <v># New Tier 2 Subscribers in Month - SEO</v>
      </c>
      <c r="I64" s="910">
        <f t="shared" ref="I64:T64" si="158">I$61*$B68</f>
        <v>0</v>
      </c>
      <c r="J64" s="910">
        <f t="shared" si="158"/>
        <v>0</v>
      </c>
      <c r="K64" s="910">
        <f t="shared" si="158"/>
        <v>0</v>
      </c>
      <c r="L64" s="910">
        <f t="shared" si="158"/>
        <v>0</v>
      </c>
      <c r="M64" s="910">
        <f t="shared" si="158"/>
        <v>0</v>
      </c>
      <c r="N64" s="910">
        <f t="shared" si="158"/>
        <v>0</v>
      </c>
      <c r="O64" s="910">
        <f t="shared" si="158"/>
        <v>0</v>
      </c>
      <c r="P64" s="910">
        <f t="shared" si="158"/>
        <v>0</v>
      </c>
      <c r="Q64" s="910">
        <f t="shared" si="158"/>
        <v>0</v>
      </c>
      <c r="R64" s="910">
        <f t="shared" si="158"/>
        <v>0</v>
      </c>
      <c r="S64" s="910">
        <f t="shared" si="158"/>
        <v>0</v>
      </c>
      <c r="T64" s="910">
        <f t="shared" si="158"/>
        <v>0</v>
      </c>
      <c r="U64" s="923">
        <f>SUM(I64:T64)</f>
        <v>0</v>
      </c>
      <c r="V64" s="910">
        <f t="shared" ref="V64:AG64" si="159">V$61*$C68</f>
        <v>0</v>
      </c>
      <c r="W64" s="910">
        <f t="shared" si="159"/>
        <v>0</v>
      </c>
      <c r="X64" s="910">
        <f t="shared" si="159"/>
        <v>0</v>
      </c>
      <c r="Y64" s="910">
        <f t="shared" si="159"/>
        <v>0</v>
      </c>
      <c r="Z64" s="910">
        <f t="shared" si="159"/>
        <v>0</v>
      </c>
      <c r="AA64" s="910">
        <f t="shared" si="159"/>
        <v>0</v>
      </c>
      <c r="AB64" s="910">
        <f t="shared" si="159"/>
        <v>0</v>
      </c>
      <c r="AC64" s="910">
        <f t="shared" si="159"/>
        <v>0</v>
      </c>
      <c r="AD64" s="910">
        <f t="shared" si="159"/>
        <v>0</v>
      </c>
      <c r="AE64" s="910">
        <f t="shared" si="159"/>
        <v>0</v>
      </c>
      <c r="AF64" s="910">
        <f t="shared" si="159"/>
        <v>0</v>
      </c>
      <c r="AG64" s="910">
        <f t="shared" si="159"/>
        <v>0</v>
      </c>
      <c r="AH64" s="923">
        <f>SUM(V64:AG64)</f>
        <v>0</v>
      </c>
      <c r="AI64" s="910">
        <f t="shared" ref="AI64:AT64" si="160">AI$61*$D68</f>
        <v>0</v>
      </c>
      <c r="AJ64" s="910">
        <f t="shared" si="160"/>
        <v>0</v>
      </c>
      <c r="AK64" s="910">
        <f t="shared" si="160"/>
        <v>0</v>
      </c>
      <c r="AL64" s="910">
        <f t="shared" si="160"/>
        <v>0</v>
      </c>
      <c r="AM64" s="910">
        <f t="shared" si="160"/>
        <v>0</v>
      </c>
      <c r="AN64" s="910">
        <f t="shared" si="160"/>
        <v>0</v>
      </c>
      <c r="AO64" s="910">
        <f t="shared" si="160"/>
        <v>0</v>
      </c>
      <c r="AP64" s="910">
        <f t="shared" si="160"/>
        <v>0</v>
      </c>
      <c r="AQ64" s="910">
        <f t="shared" si="160"/>
        <v>0</v>
      </c>
      <c r="AR64" s="910">
        <f t="shared" si="160"/>
        <v>0</v>
      </c>
      <c r="AS64" s="910">
        <f t="shared" si="160"/>
        <v>0</v>
      </c>
      <c r="AT64" s="910">
        <f t="shared" si="160"/>
        <v>0</v>
      </c>
      <c r="AU64" s="923">
        <f>SUM(AI64:AT64)</f>
        <v>0</v>
      </c>
      <c r="AV64" s="910">
        <f t="shared" ref="AV64:BG64" si="161">AV$61*$E68</f>
        <v>0</v>
      </c>
      <c r="AW64" s="910">
        <f t="shared" si="161"/>
        <v>0</v>
      </c>
      <c r="AX64" s="910">
        <f t="shared" si="161"/>
        <v>0</v>
      </c>
      <c r="AY64" s="910">
        <f t="shared" si="161"/>
        <v>0</v>
      </c>
      <c r="AZ64" s="910">
        <f t="shared" si="161"/>
        <v>0</v>
      </c>
      <c r="BA64" s="910">
        <f t="shared" si="161"/>
        <v>0</v>
      </c>
      <c r="BB64" s="910">
        <f t="shared" si="161"/>
        <v>0</v>
      </c>
      <c r="BC64" s="910">
        <f t="shared" si="161"/>
        <v>0</v>
      </c>
      <c r="BD64" s="910">
        <f t="shared" si="161"/>
        <v>0</v>
      </c>
      <c r="BE64" s="910">
        <f t="shared" si="161"/>
        <v>0</v>
      </c>
      <c r="BF64" s="910">
        <f t="shared" si="161"/>
        <v>0</v>
      </c>
      <c r="BG64" s="910">
        <f t="shared" si="161"/>
        <v>0</v>
      </c>
      <c r="BH64" s="923">
        <f>SUM(AV64:BG64)</f>
        <v>0</v>
      </c>
      <c r="BI64" s="910">
        <f t="shared" ref="BI64:BT64" si="162">BI$61*$F68</f>
        <v>0</v>
      </c>
      <c r="BJ64" s="910">
        <f t="shared" si="162"/>
        <v>0</v>
      </c>
      <c r="BK64" s="910">
        <f t="shared" si="162"/>
        <v>0</v>
      </c>
      <c r="BL64" s="910">
        <f t="shared" si="162"/>
        <v>0</v>
      </c>
      <c r="BM64" s="910">
        <f t="shared" si="162"/>
        <v>0</v>
      </c>
      <c r="BN64" s="910">
        <f t="shared" si="162"/>
        <v>0</v>
      </c>
      <c r="BO64" s="910">
        <f t="shared" si="162"/>
        <v>0</v>
      </c>
      <c r="BP64" s="910">
        <f t="shared" si="162"/>
        <v>0</v>
      </c>
      <c r="BQ64" s="910">
        <f t="shared" si="162"/>
        <v>0</v>
      </c>
      <c r="BR64" s="910">
        <f t="shared" si="162"/>
        <v>0</v>
      </c>
      <c r="BS64" s="910">
        <f t="shared" si="162"/>
        <v>0</v>
      </c>
      <c r="BT64" s="910">
        <f t="shared" si="162"/>
        <v>0</v>
      </c>
      <c r="BU64" s="923">
        <f>SUM(BI64:BT64)</f>
        <v>0</v>
      </c>
    </row>
    <row r="65" spans="1:73">
      <c r="A65" s="936" t="s">
        <v>586</v>
      </c>
      <c r="B65" s="898">
        <f>U61</f>
        <v>0</v>
      </c>
      <c r="C65" s="898">
        <f>AH61</f>
        <v>0</v>
      </c>
      <c r="D65" s="898">
        <f>AU61</f>
        <v>0</v>
      </c>
      <c r="E65" s="898">
        <f>BH61</f>
        <v>0</v>
      </c>
      <c r="F65" s="930">
        <f>BU61</f>
        <v>0</v>
      </c>
      <c r="H65" s="855" t="str">
        <f>"# New "&amp;A6&amp;" Subscribers in Month - SEO"</f>
        <v># New Tier 3 Subscribers in Month - SEO</v>
      </c>
      <c r="I65" s="910">
        <f t="shared" ref="I65:T65" si="163">I$61*$B69</f>
        <v>0</v>
      </c>
      <c r="J65" s="910">
        <f t="shared" si="163"/>
        <v>0</v>
      </c>
      <c r="K65" s="910">
        <f t="shared" si="163"/>
        <v>0</v>
      </c>
      <c r="L65" s="910">
        <f t="shared" si="163"/>
        <v>0</v>
      </c>
      <c r="M65" s="910">
        <f t="shared" si="163"/>
        <v>0</v>
      </c>
      <c r="N65" s="910">
        <f t="shared" si="163"/>
        <v>0</v>
      </c>
      <c r="O65" s="910">
        <f t="shared" si="163"/>
        <v>0</v>
      </c>
      <c r="P65" s="910">
        <f t="shared" si="163"/>
        <v>0</v>
      </c>
      <c r="Q65" s="910">
        <f t="shared" si="163"/>
        <v>0</v>
      </c>
      <c r="R65" s="910">
        <f t="shared" si="163"/>
        <v>0</v>
      </c>
      <c r="S65" s="910">
        <f t="shared" si="163"/>
        <v>0</v>
      </c>
      <c r="T65" s="910">
        <f t="shared" si="163"/>
        <v>0</v>
      </c>
      <c r="U65" s="923">
        <f>SUM(I65:T65)</f>
        <v>0</v>
      </c>
      <c r="V65" s="910">
        <f t="shared" ref="V65:AG65" si="164">V$61*$C69</f>
        <v>0</v>
      </c>
      <c r="W65" s="910">
        <f t="shared" si="164"/>
        <v>0</v>
      </c>
      <c r="X65" s="910">
        <f t="shared" si="164"/>
        <v>0</v>
      </c>
      <c r="Y65" s="910">
        <f t="shared" si="164"/>
        <v>0</v>
      </c>
      <c r="Z65" s="910">
        <f t="shared" si="164"/>
        <v>0</v>
      </c>
      <c r="AA65" s="910">
        <f t="shared" si="164"/>
        <v>0</v>
      </c>
      <c r="AB65" s="910">
        <f t="shared" si="164"/>
        <v>0</v>
      </c>
      <c r="AC65" s="910">
        <f t="shared" si="164"/>
        <v>0</v>
      </c>
      <c r="AD65" s="910">
        <f t="shared" si="164"/>
        <v>0</v>
      </c>
      <c r="AE65" s="910">
        <f t="shared" si="164"/>
        <v>0</v>
      </c>
      <c r="AF65" s="910">
        <f t="shared" si="164"/>
        <v>0</v>
      </c>
      <c r="AG65" s="910">
        <f t="shared" si="164"/>
        <v>0</v>
      </c>
      <c r="AH65" s="923">
        <f>SUM(V65:AG65)</f>
        <v>0</v>
      </c>
      <c r="AI65" s="910">
        <f t="shared" ref="AI65:AT65" si="165">AI$61*$D69</f>
        <v>0</v>
      </c>
      <c r="AJ65" s="910">
        <f t="shared" si="165"/>
        <v>0</v>
      </c>
      <c r="AK65" s="910">
        <f t="shared" si="165"/>
        <v>0</v>
      </c>
      <c r="AL65" s="910">
        <f t="shared" si="165"/>
        <v>0</v>
      </c>
      <c r="AM65" s="910">
        <f t="shared" si="165"/>
        <v>0</v>
      </c>
      <c r="AN65" s="910">
        <f t="shared" si="165"/>
        <v>0</v>
      </c>
      <c r="AO65" s="910">
        <f t="shared" si="165"/>
        <v>0</v>
      </c>
      <c r="AP65" s="910">
        <f t="shared" si="165"/>
        <v>0</v>
      </c>
      <c r="AQ65" s="910">
        <f t="shared" si="165"/>
        <v>0</v>
      </c>
      <c r="AR65" s="910">
        <f t="shared" si="165"/>
        <v>0</v>
      </c>
      <c r="AS65" s="910">
        <f t="shared" si="165"/>
        <v>0</v>
      </c>
      <c r="AT65" s="910">
        <f t="shared" si="165"/>
        <v>0</v>
      </c>
      <c r="AU65" s="923">
        <f>SUM(AI65:AT65)</f>
        <v>0</v>
      </c>
      <c r="AV65" s="910">
        <f t="shared" ref="AV65:BG65" si="166">AV$61*$E69</f>
        <v>0</v>
      </c>
      <c r="AW65" s="910">
        <f t="shared" si="166"/>
        <v>0</v>
      </c>
      <c r="AX65" s="910">
        <f t="shared" si="166"/>
        <v>0</v>
      </c>
      <c r="AY65" s="910">
        <f t="shared" si="166"/>
        <v>0</v>
      </c>
      <c r="AZ65" s="910">
        <f t="shared" si="166"/>
        <v>0</v>
      </c>
      <c r="BA65" s="910">
        <f t="shared" si="166"/>
        <v>0</v>
      </c>
      <c r="BB65" s="910">
        <f t="shared" si="166"/>
        <v>0</v>
      </c>
      <c r="BC65" s="910">
        <f t="shared" si="166"/>
        <v>0</v>
      </c>
      <c r="BD65" s="910">
        <f t="shared" si="166"/>
        <v>0</v>
      </c>
      <c r="BE65" s="910">
        <f t="shared" si="166"/>
        <v>0</v>
      </c>
      <c r="BF65" s="910">
        <f t="shared" si="166"/>
        <v>0</v>
      </c>
      <c r="BG65" s="910">
        <f t="shared" si="166"/>
        <v>0</v>
      </c>
      <c r="BH65" s="923">
        <f>SUM(AV65:BG65)</f>
        <v>0</v>
      </c>
      <c r="BI65" s="910">
        <f t="shared" ref="BI65:BT65" si="167">BI$61*$F69</f>
        <v>0</v>
      </c>
      <c r="BJ65" s="910">
        <f t="shared" si="167"/>
        <v>0</v>
      </c>
      <c r="BK65" s="910">
        <f t="shared" si="167"/>
        <v>0</v>
      </c>
      <c r="BL65" s="910">
        <f t="shared" si="167"/>
        <v>0</v>
      </c>
      <c r="BM65" s="910">
        <f t="shared" si="167"/>
        <v>0</v>
      </c>
      <c r="BN65" s="910">
        <f t="shared" si="167"/>
        <v>0</v>
      </c>
      <c r="BO65" s="910">
        <f t="shared" si="167"/>
        <v>0</v>
      </c>
      <c r="BP65" s="910">
        <f t="shared" si="167"/>
        <v>0</v>
      </c>
      <c r="BQ65" s="910">
        <f t="shared" si="167"/>
        <v>0</v>
      </c>
      <c r="BR65" s="910">
        <f t="shared" si="167"/>
        <v>0</v>
      </c>
      <c r="BS65" s="910">
        <f t="shared" si="167"/>
        <v>0</v>
      </c>
      <c r="BT65" s="910">
        <f t="shared" si="167"/>
        <v>0</v>
      </c>
      <c r="BU65" s="923">
        <f>SUM(BI65:BT65)</f>
        <v>0</v>
      </c>
    </row>
    <row r="66" spans="1:73">
      <c r="A66" s="951"/>
      <c r="F66" s="891"/>
      <c r="H66" s="855" t="s">
        <v>619</v>
      </c>
      <c r="I66" s="853">
        <f>SUM(I63:I65)</f>
        <v>0</v>
      </c>
      <c r="J66" s="853">
        <f t="shared" ref="J66:BG66" si="168">SUM(J63:J65)</f>
        <v>0</v>
      </c>
      <c r="K66" s="853">
        <f t="shared" si="168"/>
        <v>0</v>
      </c>
      <c r="L66" s="853">
        <f t="shared" si="168"/>
        <v>0</v>
      </c>
      <c r="M66" s="853">
        <f t="shared" si="168"/>
        <v>0</v>
      </c>
      <c r="N66" s="853">
        <f t="shared" si="168"/>
        <v>0</v>
      </c>
      <c r="O66" s="853">
        <f t="shared" si="168"/>
        <v>0</v>
      </c>
      <c r="P66" s="853">
        <f t="shared" si="168"/>
        <v>0</v>
      </c>
      <c r="Q66" s="853">
        <f t="shared" si="168"/>
        <v>0</v>
      </c>
      <c r="R66" s="853">
        <f t="shared" si="168"/>
        <v>0</v>
      </c>
      <c r="S66" s="853">
        <f t="shared" si="168"/>
        <v>0</v>
      </c>
      <c r="T66" s="853">
        <f t="shared" si="168"/>
        <v>0</v>
      </c>
      <c r="U66" s="950">
        <f t="shared" si="168"/>
        <v>0</v>
      </c>
      <c r="V66" s="853">
        <f t="shared" si="168"/>
        <v>0</v>
      </c>
      <c r="W66" s="853">
        <f t="shared" si="168"/>
        <v>0</v>
      </c>
      <c r="X66" s="853">
        <f t="shared" si="168"/>
        <v>0</v>
      </c>
      <c r="Y66" s="853">
        <f t="shared" si="168"/>
        <v>0</v>
      </c>
      <c r="Z66" s="853">
        <f t="shared" si="168"/>
        <v>0</v>
      </c>
      <c r="AA66" s="853">
        <f t="shared" si="168"/>
        <v>0</v>
      </c>
      <c r="AB66" s="853">
        <f t="shared" si="168"/>
        <v>0</v>
      </c>
      <c r="AC66" s="853">
        <f t="shared" si="168"/>
        <v>0</v>
      </c>
      <c r="AD66" s="853">
        <f t="shared" si="168"/>
        <v>0</v>
      </c>
      <c r="AE66" s="853">
        <f t="shared" si="168"/>
        <v>0</v>
      </c>
      <c r="AF66" s="853">
        <f t="shared" si="168"/>
        <v>0</v>
      </c>
      <c r="AG66" s="853">
        <f t="shared" si="168"/>
        <v>0</v>
      </c>
      <c r="AH66" s="950">
        <f>SUM(AH63:AH65)</f>
        <v>0</v>
      </c>
      <c r="AI66" s="853">
        <f t="shared" si="168"/>
        <v>0</v>
      </c>
      <c r="AJ66" s="853">
        <f t="shared" si="168"/>
        <v>0</v>
      </c>
      <c r="AK66" s="853">
        <f t="shared" si="168"/>
        <v>0</v>
      </c>
      <c r="AL66" s="853">
        <f t="shared" si="168"/>
        <v>0</v>
      </c>
      <c r="AM66" s="853">
        <f t="shared" si="168"/>
        <v>0</v>
      </c>
      <c r="AN66" s="853">
        <f t="shared" si="168"/>
        <v>0</v>
      </c>
      <c r="AO66" s="853">
        <f t="shared" si="168"/>
        <v>0</v>
      </c>
      <c r="AP66" s="853">
        <f t="shared" si="168"/>
        <v>0</v>
      </c>
      <c r="AQ66" s="853">
        <f t="shared" si="168"/>
        <v>0</v>
      </c>
      <c r="AR66" s="853">
        <f t="shared" si="168"/>
        <v>0</v>
      </c>
      <c r="AS66" s="853">
        <f t="shared" si="168"/>
        <v>0</v>
      </c>
      <c r="AT66" s="853">
        <f t="shared" si="168"/>
        <v>0</v>
      </c>
      <c r="AU66" s="950">
        <f t="shared" si="168"/>
        <v>0</v>
      </c>
      <c r="AV66" s="853">
        <f t="shared" si="168"/>
        <v>0</v>
      </c>
      <c r="AW66" s="853">
        <f t="shared" si="168"/>
        <v>0</v>
      </c>
      <c r="AX66" s="853">
        <f t="shared" si="168"/>
        <v>0</v>
      </c>
      <c r="AY66" s="853">
        <f t="shared" si="168"/>
        <v>0</v>
      </c>
      <c r="AZ66" s="853">
        <f t="shared" si="168"/>
        <v>0</v>
      </c>
      <c r="BA66" s="853">
        <f t="shared" si="168"/>
        <v>0</v>
      </c>
      <c r="BB66" s="853">
        <f t="shared" si="168"/>
        <v>0</v>
      </c>
      <c r="BC66" s="853">
        <f t="shared" si="168"/>
        <v>0</v>
      </c>
      <c r="BD66" s="853">
        <f t="shared" si="168"/>
        <v>0</v>
      </c>
      <c r="BE66" s="853">
        <f t="shared" si="168"/>
        <v>0</v>
      </c>
      <c r="BF66" s="853">
        <f t="shared" si="168"/>
        <v>0</v>
      </c>
      <c r="BG66" s="853">
        <f t="shared" si="168"/>
        <v>0</v>
      </c>
      <c r="BH66" s="950">
        <f>SUM(BH63:BH65)</f>
        <v>0</v>
      </c>
      <c r="BI66" s="853">
        <f t="shared" ref="BI66:BT66" si="169">SUM(BI63:BI65)</f>
        <v>0</v>
      </c>
      <c r="BJ66" s="853">
        <f t="shared" si="169"/>
        <v>0</v>
      </c>
      <c r="BK66" s="853">
        <f t="shared" si="169"/>
        <v>0</v>
      </c>
      <c r="BL66" s="853">
        <f t="shared" si="169"/>
        <v>0</v>
      </c>
      <c r="BM66" s="853">
        <f t="shared" si="169"/>
        <v>0</v>
      </c>
      <c r="BN66" s="853">
        <f t="shared" si="169"/>
        <v>0</v>
      </c>
      <c r="BO66" s="853">
        <f t="shared" si="169"/>
        <v>0</v>
      </c>
      <c r="BP66" s="853">
        <f t="shared" si="169"/>
        <v>0</v>
      </c>
      <c r="BQ66" s="853">
        <f t="shared" si="169"/>
        <v>0</v>
      </c>
      <c r="BR66" s="853">
        <f t="shared" si="169"/>
        <v>0</v>
      </c>
      <c r="BS66" s="853">
        <f t="shared" si="169"/>
        <v>0</v>
      </c>
      <c r="BT66" s="853">
        <f t="shared" si="169"/>
        <v>0</v>
      </c>
      <c r="BU66" s="950">
        <f>SUM(BU63:BU65)</f>
        <v>0</v>
      </c>
    </row>
    <row r="67" spans="1:73">
      <c r="A67" s="936" t="str">
        <f>"%  sign up for "&amp;A4&amp;" - SEO"</f>
        <v>%  sign up for Tier 1 - SEO</v>
      </c>
      <c r="B67" s="942">
        <f t="shared" ref="B67:F67" si="170">1-B68-B69</f>
        <v>0.88</v>
      </c>
      <c r="C67" s="942">
        <f t="shared" si="170"/>
        <v>0.86</v>
      </c>
      <c r="D67" s="942">
        <f t="shared" si="170"/>
        <v>0.84</v>
      </c>
      <c r="E67" s="942">
        <f t="shared" si="170"/>
        <v>0.82</v>
      </c>
      <c r="F67" s="943">
        <f t="shared" si="170"/>
        <v>0.8</v>
      </c>
      <c r="H67" s="855"/>
      <c r="I67" s="910"/>
      <c r="J67" s="910"/>
      <c r="K67" s="910"/>
      <c r="L67" s="910"/>
      <c r="M67" s="910"/>
      <c r="N67" s="910"/>
      <c r="O67" s="910"/>
      <c r="P67" s="910"/>
      <c r="Q67" s="910"/>
      <c r="R67" s="910"/>
      <c r="S67" s="910"/>
      <c r="T67" s="910"/>
      <c r="U67" s="923"/>
      <c r="V67" s="910"/>
      <c r="W67" s="910"/>
      <c r="X67" s="910"/>
      <c r="Y67" s="910"/>
      <c r="Z67" s="910"/>
      <c r="AA67" s="910"/>
      <c r="AB67" s="910"/>
      <c r="AC67" s="910"/>
      <c r="AD67" s="910"/>
      <c r="AE67" s="910"/>
      <c r="AF67" s="910"/>
      <c r="AG67" s="910"/>
      <c r="AH67" s="923"/>
      <c r="AI67" s="910"/>
      <c r="AJ67" s="910"/>
      <c r="AK67" s="910"/>
      <c r="AL67" s="910"/>
      <c r="AM67" s="910"/>
      <c r="AN67" s="910"/>
      <c r="AO67" s="910"/>
      <c r="AP67" s="910"/>
      <c r="AQ67" s="910"/>
      <c r="AR67" s="910"/>
      <c r="AS67" s="910"/>
      <c r="AT67" s="910"/>
      <c r="AU67" s="923"/>
      <c r="AV67" s="910"/>
      <c r="AW67" s="910"/>
      <c r="AX67" s="910"/>
      <c r="AY67" s="910"/>
      <c r="AZ67" s="910"/>
      <c r="BA67" s="910"/>
      <c r="BB67" s="910"/>
      <c r="BC67" s="910"/>
      <c r="BD67" s="910"/>
      <c r="BE67" s="910"/>
      <c r="BF67" s="910"/>
      <c r="BG67" s="910"/>
      <c r="BH67" s="923"/>
      <c r="BI67" s="910"/>
      <c r="BJ67" s="910"/>
      <c r="BK67" s="910"/>
      <c r="BL67" s="910"/>
      <c r="BM67" s="910"/>
      <c r="BN67" s="910"/>
      <c r="BO67" s="910"/>
      <c r="BP67" s="910"/>
      <c r="BQ67" s="910"/>
      <c r="BR67" s="910"/>
      <c r="BS67" s="910"/>
      <c r="BT67" s="910"/>
      <c r="BU67" s="923"/>
    </row>
    <row r="68" spans="1:73">
      <c r="A68" s="936" t="str">
        <f>"%  sign up for "&amp;A5&amp;" - SEO"</f>
        <v>%  sign up for Tier 2 - SEO</v>
      </c>
      <c r="B68" s="944">
        <v>0.1</v>
      </c>
      <c r="C68" s="944">
        <v>0.11</v>
      </c>
      <c r="D68" s="944">
        <v>0.12</v>
      </c>
      <c r="E68" s="944">
        <v>0.13</v>
      </c>
      <c r="F68" s="945">
        <v>0.14000000000000001</v>
      </c>
      <c r="H68" s="855"/>
      <c r="I68" s="910"/>
      <c r="J68" s="910"/>
      <c r="K68" s="910"/>
      <c r="L68" s="910"/>
      <c r="M68" s="910"/>
      <c r="N68" s="910"/>
      <c r="O68" s="910"/>
      <c r="P68" s="910"/>
      <c r="Q68" s="910"/>
      <c r="R68" s="910"/>
      <c r="S68" s="910"/>
      <c r="T68" s="910"/>
      <c r="U68" s="923"/>
      <c r="V68" s="910"/>
      <c r="W68" s="910"/>
      <c r="X68" s="910"/>
      <c r="Y68" s="910"/>
      <c r="Z68" s="910"/>
      <c r="AA68" s="910"/>
      <c r="AB68" s="910"/>
      <c r="AC68" s="910"/>
      <c r="AD68" s="910"/>
      <c r="AE68" s="910"/>
      <c r="AF68" s="910"/>
      <c r="AG68" s="910"/>
      <c r="AH68" s="923"/>
      <c r="AI68" s="910"/>
      <c r="AJ68" s="910"/>
      <c r="AK68" s="910"/>
      <c r="AL68" s="910"/>
      <c r="AM68" s="910"/>
      <c r="AN68" s="910"/>
      <c r="AO68" s="910"/>
      <c r="AP68" s="910"/>
      <c r="AQ68" s="910"/>
      <c r="AR68" s="910"/>
      <c r="AS68" s="910"/>
      <c r="AT68" s="910"/>
      <c r="AU68" s="923"/>
      <c r="AV68" s="910"/>
      <c r="AW68" s="910"/>
      <c r="AX68" s="910"/>
      <c r="AY68" s="910"/>
      <c r="AZ68" s="910"/>
      <c r="BA68" s="910"/>
      <c r="BB68" s="910"/>
      <c r="BC68" s="910"/>
      <c r="BD68" s="910"/>
      <c r="BE68" s="910"/>
      <c r="BF68" s="910"/>
      <c r="BG68" s="910"/>
      <c r="BH68" s="923"/>
      <c r="BI68" s="910"/>
      <c r="BJ68" s="910"/>
      <c r="BK68" s="910"/>
      <c r="BL68" s="910"/>
      <c r="BM68" s="910"/>
      <c r="BN68" s="910"/>
      <c r="BO68" s="910"/>
      <c r="BP68" s="910"/>
      <c r="BQ68" s="910"/>
      <c r="BR68" s="910"/>
      <c r="BS68" s="910"/>
      <c r="BT68" s="910"/>
      <c r="BU68" s="923"/>
    </row>
    <row r="69" spans="1:73">
      <c r="A69" s="952" t="str">
        <f>"%  sign up for "&amp;A6&amp;" - SEO"</f>
        <v>%  sign up for Tier 3 - SEO</v>
      </c>
      <c r="B69" s="947">
        <v>0.02</v>
      </c>
      <c r="C69" s="947">
        <v>0.03</v>
      </c>
      <c r="D69" s="947">
        <v>0.04</v>
      </c>
      <c r="E69" s="947">
        <v>0.05</v>
      </c>
      <c r="F69" s="948">
        <v>0.06</v>
      </c>
      <c r="H69" s="855"/>
      <c r="I69" s="910"/>
      <c r="J69" s="910"/>
      <c r="K69" s="910"/>
      <c r="L69" s="910"/>
      <c r="M69" s="910"/>
      <c r="N69" s="910"/>
      <c r="O69" s="910"/>
      <c r="P69" s="910"/>
      <c r="Q69" s="910"/>
      <c r="R69" s="910"/>
      <c r="S69" s="910"/>
      <c r="T69" s="910"/>
      <c r="U69" s="923"/>
      <c r="V69" s="910"/>
      <c r="W69" s="910"/>
      <c r="X69" s="910"/>
      <c r="Y69" s="910"/>
      <c r="Z69" s="910"/>
      <c r="AA69" s="910"/>
      <c r="AB69" s="910"/>
      <c r="AC69" s="910"/>
      <c r="AD69" s="910"/>
      <c r="AE69" s="910"/>
      <c r="AF69" s="910"/>
      <c r="AG69" s="910"/>
      <c r="AH69" s="923"/>
      <c r="AI69" s="910"/>
      <c r="AJ69" s="910"/>
      <c r="AK69" s="910"/>
      <c r="AL69" s="910"/>
      <c r="AM69" s="910"/>
      <c r="AN69" s="910"/>
      <c r="AO69" s="910"/>
      <c r="AP69" s="910"/>
      <c r="AQ69" s="910"/>
      <c r="AR69" s="910"/>
      <c r="AS69" s="910"/>
      <c r="AT69" s="910"/>
      <c r="AU69" s="923"/>
      <c r="AV69" s="910"/>
      <c r="AW69" s="910"/>
      <c r="AX69" s="910"/>
      <c r="AY69" s="910"/>
      <c r="AZ69" s="910"/>
      <c r="BA69" s="910"/>
      <c r="BB69" s="910"/>
      <c r="BC69" s="910"/>
      <c r="BD69" s="910"/>
      <c r="BE69" s="910"/>
      <c r="BF69" s="910"/>
      <c r="BG69" s="910"/>
      <c r="BH69" s="923"/>
      <c r="BI69" s="910"/>
      <c r="BJ69" s="910"/>
      <c r="BK69" s="910"/>
      <c r="BL69" s="910"/>
      <c r="BM69" s="910"/>
      <c r="BN69" s="910"/>
      <c r="BO69" s="910"/>
      <c r="BP69" s="910"/>
      <c r="BQ69" s="910"/>
      <c r="BR69" s="910"/>
      <c r="BS69" s="910"/>
      <c r="BT69" s="910"/>
      <c r="BU69" s="923"/>
    </row>
    <row r="70" spans="1:73">
      <c r="A70" s="898"/>
      <c r="H70" s="855"/>
      <c r="I70" s="910"/>
      <c r="J70" s="910"/>
      <c r="K70" s="910"/>
      <c r="L70" s="910"/>
      <c r="M70" s="910"/>
      <c r="N70" s="910"/>
      <c r="O70" s="910"/>
      <c r="P70" s="910"/>
      <c r="Q70" s="910"/>
      <c r="R70" s="910"/>
      <c r="S70" s="910"/>
      <c r="T70" s="910"/>
      <c r="U70" s="923"/>
      <c r="V70" s="910"/>
      <c r="W70" s="910"/>
      <c r="X70" s="910"/>
      <c r="Y70" s="910"/>
      <c r="Z70" s="910"/>
      <c r="AA70" s="910"/>
      <c r="AB70" s="910"/>
      <c r="AC70" s="910"/>
      <c r="AD70" s="910"/>
      <c r="AE70" s="910"/>
      <c r="AF70" s="910"/>
      <c r="AG70" s="910"/>
      <c r="AH70" s="923"/>
      <c r="AI70" s="910"/>
      <c r="AJ70" s="910"/>
      <c r="AK70" s="910"/>
      <c r="AL70" s="910"/>
      <c r="AM70" s="910"/>
      <c r="AN70" s="910"/>
      <c r="AO70" s="910"/>
      <c r="AP70" s="910"/>
      <c r="AQ70" s="910"/>
      <c r="AR70" s="910"/>
      <c r="AS70" s="910"/>
      <c r="AT70" s="910"/>
      <c r="AU70" s="923"/>
      <c r="AV70" s="910"/>
      <c r="AW70" s="910"/>
      <c r="AX70" s="910"/>
      <c r="AY70" s="910"/>
      <c r="AZ70" s="910"/>
      <c r="BA70" s="910"/>
      <c r="BB70" s="910"/>
      <c r="BC70" s="910"/>
      <c r="BD70" s="910"/>
      <c r="BE70" s="910"/>
      <c r="BF70" s="910"/>
      <c r="BG70" s="910"/>
      <c r="BH70" s="923"/>
      <c r="BI70" s="910"/>
      <c r="BJ70" s="910"/>
      <c r="BK70" s="910"/>
      <c r="BL70" s="910"/>
      <c r="BM70" s="910"/>
      <c r="BN70" s="910"/>
      <c r="BO70" s="910"/>
      <c r="BP70" s="910"/>
      <c r="BQ70" s="910"/>
      <c r="BR70" s="910"/>
      <c r="BS70" s="910"/>
      <c r="BT70" s="910"/>
      <c r="BU70" s="923"/>
    </row>
    <row r="71" spans="1:73">
      <c r="G71" s="898"/>
      <c r="I71" s="846"/>
      <c r="J71" s="846"/>
      <c r="K71" s="846"/>
      <c r="L71" s="846"/>
      <c r="M71" s="846"/>
      <c r="N71" s="846"/>
      <c r="O71" s="846"/>
      <c r="P71" s="846"/>
      <c r="Q71" s="846"/>
      <c r="R71" s="846"/>
      <c r="S71" s="846"/>
      <c r="T71" s="846"/>
      <c r="U71" s="846"/>
      <c r="V71" s="846"/>
      <c r="W71" s="846"/>
      <c r="X71" s="846"/>
      <c r="Y71" s="846"/>
      <c r="Z71" s="846"/>
      <c r="AA71" s="846"/>
      <c r="AB71" s="846"/>
      <c r="AC71" s="846"/>
      <c r="AD71" s="846"/>
      <c r="AE71" s="846"/>
      <c r="AF71" s="846"/>
      <c r="AG71" s="846"/>
      <c r="AH71" s="846"/>
      <c r="AI71" s="846"/>
      <c r="AJ71" s="846"/>
      <c r="AK71" s="846"/>
      <c r="AL71" s="846"/>
      <c r="AM71" s="846"/>
      <c r="AN71" s="846"/>
      <c r="AO71" s="846"/>
      <c r="AP71" s="846"/>
      <c r="AQ71" s="846"/>
      <c r="AR71" s="846"/>
      <c r="AS71" s="846"/>
      <c r="AT71" s="846"/>
      <c r="AU71" s="846"/>
      <c r="AV71" s="846"/>
      <c r="AW71" s="846"/>
      <c r="AX71" s="846"/>
      <c r="AY71" s="846"/>
      <c r="AZ71" s="846"/>
      <c r="BA71" s="846"/>
      <c r="BB71" s="846"/>
      <c r="BC71" s="846"/>
      <c r="BD71" s="846"/>
      <c r="BE71" s="846"/>
      <c r="BF71" s="846"/>
      <c r="BG71" s="846"/>
      <c r="BH71" s="846"/>
      <c r="BI71" s="846"/>
      <c r="BJ71" s="846"/>
      <c r="BK71" s="846"/>
      <c r="BL71" s="846"/>
      <c r="BM71" s="846"/>
      <c r="BN71" s="846"/>
      <c r="BO71" s="846"/>
      <c r="BP71" s="846"/>
      <c r="BQ71" s="846"/>
      <c r="BR71" s="846"/>
      <c r="BS71" s="846"/>
      <c r="BT71" s="846"/>
      <c r="BU71" s="846"/>
    </row>
    <row r="72" spans="1:73">
      <c r="G72" s="898"/>
      <c r="I72" s="846"/>
      <c r="J72" s="846"/>
      <c r="K72" s="846"/>
      <c r="L72" s="846"/>
      <c r="M72" s="846"/>
      <c r="N72" s="846"/>
      <c r="O72" s="846"/>
      <c r="P72" s="846"/>
      <c r="Q72" s="846"/>
      <c r="R72" s="846"/>
      <c r="S72" s="846"/>
      <c r="T72" s="846"/>
      <c r="U72" s="846"/>
      <c r="V72" s="846"/>
      <c r="W72" s="846"/>
      <c r="X72" s="846"/>
      <c r="Y72" s="846"/>
      <c r="Z72" s="846"/>
      <c r="AA72" s="846"/>
      <c r="AB72" s="846"/>
      <c r="AC72" s="846"/>
      <c r="AD72" s="846"/>
      <c r="AE72" s="846"/>
      <c r="AF72" s="846"/>
      <c r="AG72" s="846"/>
      <c r="AH72" s="846"/>
      <c r="AI72" s="846"/>
      <c r="AJ72" s="846"/>
      <c r="AK72" s="846"/>
      <c r="AL72" s="846"/>
      <c r="AM72" s="846"/>
      <c r="AN72" s="846"/>
      <c r="AO72" s="846"/>
      <c r="AP72" s="846"/>
      <c r="AQ72" s="846"/>
      <c r="AR72" s="846"/>
      <c r="AS72" s="846"/>
      <c r="AT72" s="846"/>
      <c r="AU72" s="846"/>
      <c r="AV72" s="846"/>
      <c r="AW72" s="846"/>
      <c r="AX72" s="846"/>
      <c r="AY72" s="846"/>
      <c r="AZ72" s="846"/>
      <c r="BA72" s="846"/>
      <c r="BB72" s="846"/>
      <c r="BC72" s="846"/>
      <c r="BD72" s="846"/>
      <c r="BE72" s="846"/>
      <c r="BF72" s="846"/>
      <c r="BG72" s="846"/>
      <c r="BH72" s="846"/>
      <c r="BI72" s="846"/>
      <c r="BJ72" s="846"/>
      <c r="BK72" s="846"/>
      <c r="BL72" s="846"/>
      <c r="BM72" s="846"/>
      <c r="BN72" s="846"/>
      <c r="BO72" s="846"/>
      <c r="BP72" s="846"/>
      <c r="BQ72" s="846"/>
      <c r="BR72" s="846"/>
      <c r="BS72" s="846"/>
      <c r="BT72" s="846"/>
      <c r="BU72" s="846"/>
    </row>
    <row r="73" spans="1:73">
      <c r="G73" s="898"/>
      <c r="I73" s="846"/>
      <c r="J73" s="846"/>
      <c r="K73" s="846"/>
      <c r="L73" s="846"/>
      <c r="M73" s="846"/>
      <c r="N73" s="846"/>
      <c r="O73" s="846"/>
      <c r="P73" s="846"/>
      <c r="Q73" s="846"/>
      <c r="R73" s="846"/>
      <c r="S73" s="846"/>
      <c r="T73" s="846"/>
      <c r="U73" s="846"/>
      <c r="V73" s="846"/>
      <c r="W73" s="846"/>
      <c r="X73" s="846"/>
      <c r="Y73" s="846"/>
      <c r="Z73" s="846"/>
      <c r="AA73" s="846"/>
      <c r="AB73" s="846"/>
      <c r="AC73" s="846"/>
      <c r="AD73" s="846"/>
      <c r="AE73" s="846"/>
      <c r="AF73" s="846"/>
      <c r="AG73" s="846"/>
      <c r="AH73" s="846"/>
      <c r="AI73" s="846"/>
      <c r="AJ73" s="846"/>
      <c r="AK73" s="846"/>
      <c r="AL73" s="846"/>
      <c r="AM73" s="846"/>
      <c r="AN73" s="846"/>
      <c r="AO73" s="846"/>
      <c r="AP73" s="846"/>
      <c r="AQ73" s="846"/>
      <c r="AR73" s="846"/>
      <c r="AS73" s="846"/>
      <c r="AT73" s="846"/>
      <c r="AU73" s="846"/>
      <c r="AV73" s="846"/>
      <c r="AW73" s="846"/>
      <c r="AX73" s="846"/>
      <c r="AY73" s="846"/>
      <c r="AZ73" s="846"/>
      <c r="BA73" s="846"/>
      <c r="BB73" s="846"/>
      <c r="BC73" s="846"/>
      <c r="BD73" s="846"/>
      <c r="BE73" s="846"/>
      <c r="BF73" s="846"/>
      <c r="BG73" s="846"/>
      <c r="BH73" s="846"/>
      <c r="BI73" s="846"/>
      <c r="BJ73" s="846"/>
      <c r="BK73" s="846"/>
      <c r="BL73" s="846"/>
      <c r="BM73" s="846"/>
      <c r="BN73" s="846"/>
      <c r="BO73" s="846"/>
      <c r="BP73" s="846"/>
      <c r="BQ73" s="846"/>
      <c r="BR73" s="846"/>
      <c r="BS73" s="846"/>
      <c r="BT73" s="846"/>
      <c r="BU73" s="846"/>
    </row>
    <row r="74" spans="1:73">
      <c r="G74" s="898"/>
      <c r="I74" s="846"/>
      <c r="J74" s="846"/>
      <c r="K74" s="846"/>
      <c r="L74" s="846"/>
      <c r="M74" s="846"/>
      <c r="N74" s="846"/>
      <c r="O74" s="846"/>
      <c r="P74" s="846"/>
      <c r="Q74" s="846"/>
      <c r="R74" s="846"/>
      <c r="S74" s="846"/>
      <c r="T74" s="846"/>
      <c r="U74" s="846"/>
      <c r="V74" s="846"/>
      <c r="W74" s="846"/>
      <c r="X74" s="846"/>
      <c r="Y74" s="846"/>
      <c r="Z74" s="846"/>
      <c r="AA74" s="846"/>
      <c r="AB74" s="846"/>
      <c r="AC74" s="846"/>
      <c r="AD74" s="846"/>
      <c r="AE74" s="846"/>
      <c r="AF74" s="846"/>
      <c r="AG74" s="846"/>
      <c r="AH74" s="846"/>
      <c r="AI74" s="846"/>
      <c r="AJ74" s="846"/>
      <c r="AK74" s="846"/>
      <c r="AL74" s="846"/>
      <c r="AM74" s="846"/>
      <c r="AN74" s="846"/>
      <c r="AO74" s="846"/>
      <c r="AP74" s="846"/>
      <c r="AQ74" s="846"/>
      <c r="AR74" s="846"/>
      <c r="AS74" s="846"/>
      <c r="AT74" s="846"/>
      <c r="AU74" s="846"/>
      <c r="AV74" s="846"/>
      <c r="AW74" s="846"/>
      <c r="AX74" s="846"/>
      <c r="AY74" s="846"/>
      <c r="AZ74" s="846"/>
      <c r="BA74" s="846"/>
      <c r="BB74" s="846"/>
      <c r="BC74" s="846"/>
      <c r="BD74" s="846"/>
      <c r="BE74" s="846"/>
      <c r="BF74" s="846"/>
      <c r="BG74" s="846"/>
      <c r="BH74" s="846"/>
      <c r="BI74" s="846"/>
      <c r="BJ74" s="846"/>
      <c r="BK74" s="846"/>
      <c r="BL74" s="846"/>
      <c r="BM74" s="846"/>
      <c r="BN74" s="846"/>
      <c r="BO74" s="846"/>
      <c r="BP74" s="846"/>
      <c r="BQ74" s="846"/>
      <c r="BR74" s="846"/>
      <c r="BS74" s="846"/>
      <c r="BT74" s="846"/>
      <c r="BU74" s="846"/>
    </row>
    <row r="75" spans="1:73">
      <c r="G75" s="898"/>
      <c r="I75" s="846"/>
      <c r="J75" s="846"/>
      <c r="K75" s="846"/>
      <c r="L75" s="846"/>
      <c r="M75" s="846"/>
      <c r="N75" s="846"/>
      <c r="O75" s="846"/>
      <c r="P75" s="846"/>
      <c r="Q75" s="846"/>
      <c r="R75" s="846"/>
      <c r="S75" s="846"/>
      <c r="T75" s="846"/>
      <c r="U75" s="846"/>
      <c r="V75" s="846"/>
      <c r="W75" s="846"/>
      <c r="X75" s="846"/>
      <c r="Y75" s="846"/>
      <c r="Z75" s="846"/>
      <c r="AA75" s="846"/>
      <c r="AB75" s="846"/>
      <c r="AC75" s="846"/>
      <c r="AD75" s="846"/>
      <c r="AE75" s="846"/>
      <c r="AF75" s="846"/>
      <c r="AG75" s="846"/>
      <c r="AH75" s="846"/>
      <c r="AI75" s="846"/>
      <c r="AJ75" s="846"/>
      <c r="AK75" s="846"/>
      <c r="AL75" s="846"/>
      <c r="AM75" s="846"/>
      <c r="AN75" s="846"/>
      <c r="AO75" s="846"/>
      <c r="AP75" s="846"/>
      <c r="AQ75" s="846"/>
      <c r="AR75" s="846"/>
      <c r="AS75" s="846"/>
      <c r="AT75" s="846"/>
      <c r="AU75" s="846"/>
      <c r="AV75" s="846"/>
      <c r="AW75" s="846"/>
      <c r="AX75" s="846"/>
      <c r="AY75" s="846"/>
      <c r="AZ75" s="846"/>
      <c r="BA75" s="846"/>
      <c r="BB75" s="846"/>
      <c r="BC75" s="846"/>
      <c r="BD75" s="846"/>
      <c r="BE75" s="846"/>
      <c r="BF75" s="846"/>
      <c r="BG75" s="846"/>
      <c r="BH75" s="846"/>
      <c r="BI75" s="846"/>
      <c r="BJ75" s="846"/>
      <c r="BK75" s="846"/>
      <c r="BL75" s="846"/>
      <c r="BM75" s="846"/>
      <c r="BN75" s="846"/>
      <c r="BO75" s="846"/>
      <c r="BP75" s="846"/>
      <c r="BQ75" s="846"/>
      <c r="BR75" s="846"/>
      <c r="BS75" s="846"/>
      <c r="BT75" s="846"/>
      <c r="BU75" s="846"/>
    </row>
    <row r="76" spans="1:73">
      <c r="G76" s="898"/>
      <c r="I76" s="846"/>
      <c r="J76" s="846"/>
      <c r="K76" s="846"/>
      <c r="L76" s="846"/>
      <c r="M76" s="846"/>
      <c r="N76" s="846"/>
      <c r="O76" s="846"/>
      <c r="P76" s="846"/>
      <c r="Q76" s="846"/>
      <c r="R76" s="846"/>
      <c r="S76" s="846"/>
      <c r="T76" s="846"/>
      <c r="U76" s="846"/>
      <c r="V76" s="846"/>
      <c r="W76" s="846"/>
      <c r="X76" s="846"/>
      <c r="Y76" s="846"/>
      <c r="Z76" s="846"/>
      <c r="AA76" s="846"/>
      <c r="AB76" s="846"/>
      <c r="AC76" s="846"/>
      <c r="AD76" s="846"/>
      <c r="AE76" s="846"/>
      <c r="AF76" s="846"/>
      <c r="AG76" s="846"/>
      <c r="AH76" s="846"/>
      <c r="AI76" s="846"/>
      <c r="AJ76" s="846"/>
      <c r="AK76" s="846"/>
      <c r="AL76" s="846"/>
      <c r="AM76" s="846"/>
      <c r="AN76" s="846"/>
      <c r="AO76" s="846"/>
      <c r="AP76" s="846"/>
      <c r="AQ76" s="846"/>
      <c r="AR76" s="846"/>
      <c r="AS76" s="846"/>
      <c r="AT76" s="846"/>
      <c r="AU76" s="846"/>
      <c r="AV76" s="846"/>
      <c r="AW76" s="846"/>
      <c r="AX76" s="846"/>
      <c r="AY76" s="846"/>
      <c r="AZ76" s="846"/>
      <c r="BA76" s="846"/>
      <c r="BB76" s="846"/>
      <c r="BC76" s="846"/>
      <c r="BD76" s="846"/>
      <c r="BE76" s="846"/>
      <c r="BF76" s="846"/>
      <c r="BG76" s="846"/>
      <c r="BH76" s="846"/>
      <c r="BI76" s="846"/>
      <c r="BJ76" s="846"/>
      <c r="BK76" s="846"/>
      <c r="BL76" s="846"/>
      <c r="BM76" s="846"/>
      <c r="BN76" s="846"/>
      <c r="BO76" s="846"/>
      <c r="BP76" s="846"/>
      <c r="BQ76" s="846"/>
      <c r="BR76" s="846"/>
      <c r="BS76" s="846"/>
      <c r="BT76" s="846"/>
      <c r="BU76" s="846"/>
    </row>
    <row r="77" spans="1:73">
      <c r="G77" s="898"/>
      <c r="I77" s="846"/>
      <c r="J77" s="846"/>
      <c r="K77" s="846"/>
      <c r="L77" s="846"/>
      <c r="M77" s="846"/>
      <c r="N77" s="846"/>
      <c r="O77" s="846"/>
      <c r="P77" s="846"/>
      <c r="Q77" s="846"/>
      <c r="R77" s="846"/>
      <c r="S77" s="846"/>
      <c r="T77" s="846"/>
      <c r="U77" s="846"/>
      <c r="V77" s="846"/>
      <c r="W77" s="846"/>
      <c r="X77" s="846"/>
      <c r="Y77" s="846"/>
      <c r="Z77" s="846"/>
      <c r="AA77" s="846"/>
      <c r="AB77" s="846"/>
      <c r="AC77" s="846"/>
      <c r="AD77" s="846"/>
      <c r="AE77" s="846"/>
      <c r="AF77" s="846"/>
      <c r="AG77" s="846"/>
      <c r="AH77" s="846"/>
      <c r="AI77" s="846"/>
      <c r="AJ77" s="846"/>
      <c r="AK77" s="846"/>
      <c r="AL77" s="846"/>
      <c r="AM77" s="846"/>
      <c r="AN77" s="846"/>
      <c r="AO77" s="846"/>
      <c r="AP77" s="846"/>
      <c r="AQ77" s="846"/>
      <c r="AR77" s="846"/>
      <c r="AS77" s="846"/>
      <c r="AT77" s="846"/>
      <c r="AU77" s="846"/>
      <c r="AV77" s="846"/>
      <c r="AW77" s="846"/>
      <c r="AX77" s="846"/>
      <c r="AY77" s="846"/>
      <c r="AZ77" s="846"/>
      <c r="BA77" s="846"/>
      <c r="BB77" s="846"/>
      <c r="BC77" s="846"/>
      <c r="BD77" s="846"/>
      <c r="BE77" s="846"/>
      <c r="BF77" s="846"/>
      <c r="BG77" s="846"/>
      <c r="BH77" s="846"/>
      <c r="BI77" s="846"/>
      <c r="BJ77" s="846"/>
      <c r="BK77" s="846"/>
      <c r="BL77" s="846"/>
      <c r="BM77" s="846"/>
      <c r="BN77" s="846"/>
      <c r="BO77" s="846"/>
      <c r="BP77" s="846"/>
      <c r="BQ77" s="846"/>
      <c r="BR77" s="846"/>
      <c r="BS77" s="846"/>
      <c r="BT77" s="846"/>
      <c r="BU77" s="846"/>
    </row>
    <row r="78" spans="1:73">
      <c r="G78" s="898"/>
      <c r="I78" s="846"/>
      <c r="J78" s="846"/>
      <c r="K78" s="846"/>
      <c r="L78" s="846"/>
      <c r="M78" s="846"/>
      <c r="N78" s="846"/>
      <c r="O78" s="846"/>
      <c r="P78" s="846"/>
      <c r="Q78" s="846"/>
      <c r="R78" s="846"/>
      <c r="S78" s="846"/>
      <c r="T78" s="846"/>
      <c r="U78" s="846"/>
      <c r="V78" s="846"/>
      <c r="W78" s="846"/>
      <c r="X78" s="846"/>
      <c r="Y78" s="846"/>
      <c r="Z78" s="846"/>
      <c r="AA78" s="846"/>
      <c r="AB78" s="846"/>
      <c r="AC78" s="846"/>
      <c r="AD78" s="846"/>
      <c r="AE78" s="846"/>
      <c r="AF78" s="846"/>
      <c r="AG78" s="846"/>
      <c r="AH78" s="846"/>
      <c r="AI78" s="846"/>
      <c r="AJ78" s="846"/>
      <c r="AK78" s="846"/>
      <c r="AL78" s="846"/>
      <c r="AM78" s="846"/>
      <c r="AN78" s="846"/>
      <c r="AO78" s="846"/>
      <c r="AP78" s="846"/>
      <c r="AQ78" s="846"/>
      <c r="AR78" s="846"/>
      <c r="AS78" s="846"/>
      <c r="AT78" s="846"/>
      <c r="AU78" s="846"/>
      <c r="AV78" s="846"/>
      <c r="AW78" s="846"/>
      <c r="AX78" s="846"/>
      <c r="AY78" s="846"/>
      <c r="AZ78" s="846"/>
      <c r="BA78" s="846"/>
      <c r="BB78" s="846"/>
      <c r="BC78" s="846"/>
      <c r="BD78" s="846"/>
      <c r="BE78" s="846"/>
      <c r="BF78" s="846"/>
      <c r="BG78" s="846"/>
      <c r="BH78" s="846"/>
      <c r="BI78" s="846"/>
      <c r="BJ78" s="846"/>
      <c r="BK78" s="846"/>
      <c r="BL78" s="846"/>
      <c r="BM78" s="846"/>
      <c r="BN78" s="846"/>
      <c r="BO78" s="846"/>
      <c r="BP78" s="846"/>
      <c r="BQ78" s="846"/>
      <c r="BR78" s="846"/>
      <c r="BS78" s="846"/>
      <c r="BT78" s="846"/>
      <c r="BU78" s="846"/>
    </row>
    <row r="79" spans="1:73">
      <c r="G79" s="898"/>
      <c r="I79" s="846"/>
      <c r="J79" s="846"/>
      <c r="K79" s="846"/>
      <c r="L79" s="846"/>
      <c r="M79" s="846"/>
      <c r="N79" s="846"/>
      <c r="O79" s="846"/>
      <c r="P79" s="846"/>
      <c r="Q79" s="846"/>
      <c r="R79" s="846"/>
      <c r="S79" s="846"/>
      <c r="T79" s="846"/>
      <c r="U79" s="846"/>
      <c r="V79" s="846"/>
      <c r="W79" s="846"/>
      <c r="X79" s="846"/>
      <c r="Y79" s="846"/>
      <c r="Z79" s="846"/>
      <c r="AA79" s="846"/>
      <c r="AB79" s="846"/>
      <c r="AC79" s="846"/>
      <c r="AD79" s="846"/>
      <c r="AE79" s="846"/>
      <c r="AF79" s="846"/>
      <c r="AG79" s="846"/>
      <c r="AH79" s="846"/>
      <c r="AI79" s="846"/>
      <c r="AJ79" s="846"/>
      <c r="AK79" s="846"/>
      <c r="AL79" s="846"/>
      <c r="AM79" s="846"/>
      <c r="AN79" s="846"/>
      <c r="AO79" s="846"/>
      <c r="AP79" s="846"/>
      <c r="AQ79" s="846"/>
      <c r="AR79" s="846"/>
      <c r="AS79" s="846"/>
      <c r="AT79" s="846"/>
      <c r="AU79" s="846"/>
      <c r="AV79" s="846"/>
      <c r="AW79" s="846"/>
      <c r="AX79" s="846"/>
      <c r="AY79" s="846"/>
      <c r="AZ79" s="846"/>
      <c r="BA79" s="846"/>
      <c r="BB79" s="846"/>
      <c r="BC79" s="846"/>
      <c r="BD79" s="846"/>
      <c r="BE79" s="846"/>
      <c r="BF79" s="846"/>
      <c r="BG79" s="846"/>
      <c r="BH79" s="846"/>
      <c r="BI79" s="846"/>
      <c r="BJ79" s="846"/>
      <c r="BK79" s="846"/>
      <c r="BL79" s="846"/>
      <c r="BM79" s="846"/>
      <c r="BN79" s="846"/>
      <c r="BO79" s="846"/>
      <c r="BP79" s="846"/>
      <c r="BQ79" s="846"/>
      <c r="BR79" s="846"/>
      <c r="BS79" s="846"/>
      <c r="BT79" s="846"/>
      <c r="BU79" s="846"/>
    </row>
    <row r="80" spans="1:73">
      <c r="G80" s="898"/>
      <c r="I80" s="846"/>
      <c r="J80" s="846"/>
      <c r="K80" s="846"/>
      <c r="L80" s="846"/>
      <c r="M80" s="846"/>
      <c r="N80" s="846"/>
      <c r="O80" s="846"/>
      <c r="P80" s="846"/>
      <c r="Q80" s="846"/>
      <c r="R80" s="846"/>
      <c r="S80" s="846"/>
      <c r="T80" s="846"/>
      <c r="U80" s="846"/>
      <c r="V80" s="846"/>
      <c r="W80" s="846"/>
      <c r="X80" s="846"/>
      <c r="Y80" s="846"/>
      <c r="Z80" s="846"/>
      <c r="AA80" s="846"/>
      <c r="AB80" s="846"/>
      <c r="AC80" s="846"/>
      <c r="AD80" s="846"/>
      <c r="AE80" s="846"/>
      <c r="AF80" s="846"/>
      <c r="AG80" s="846"/>
      <c r="AH80" s="846"/>
      <c r="AI80" s="846"/>
      <c r="AJ80" s="846"/>
      <c r="AK80" s="846"/>
      <c r="AL80" s="846"/>
      <c r="AM80" s="846"/>
      <c r="AN80" s="846"/>
      <c r="AO80" s="846"/>
      <c r="AP80" s="846"/>
      <c r="AQ80" s="846"/>
      <c r="AR80" s="846"/>
      <c r="AS80" s="846"/>
      <c r="AT80" s="846"/>
      <c r="AU80" s="846"/>
      <c r="AV80" s="846"/>
      <c r="AW80" s="846"/>
      <c r="AX80" s="846"/>
      <c r="AY80" s="846"/>
      <c r="AZ80" s="846"/>
      <c r="BA80" s="846"/>
      <c r="BB80" s="846"/>
      <c r="BC80" s="846"/>
      <c r="BD80" s="846"/>
      <c r="BE80" s="846"/>
      <c r="BF80" s="846"/>
      <c r="BG80" s="846"/>
      <c r="BH80" s="846"/>
      <c r="BI80" s="846"/>
      <c r="BJ80" s="846"/>
      <c r="BK80" s="846"/>
      <c r="BL80" s="846"/>
      <c r="BM80" s="846"/>
      <c r="BN80" s="846"/>
      <c r="BO80" s="846"/>
      <c r="BP80" s="846"/>
      <c r="BQ80" s="846"/>
      <c r="BR80" s="846"/>
      <c r="BS80" s="846"/>
      <c r="BT80" s="846"/>
      <c r="BU80" s="846"/>
    </row>
    <row r="81" spans="1:77">
      <c r="G81" s="898"/>
      <c r="I81" s="846"/>
      <c r="J81" s="846"/>
      <c r="K81" s="846"/>
      <c r="L81" s="846"/>
      <c r="M81" s="846"/>
      <c r="N81" s="846"/>
      <c r="O81" s="846"/>
      <c r="P81" s="846"/>
      <c r="Q81" s="846"/>
      <c r="R81" s="846"/>
      <c r="S81" s="846"/>
      <c r="T81" s="846"/>
      <c r="U81" s="846"/>
      <c r="V81" s="846"/>
      <c r="W81" s="846"/>
      <c r="X81" s="846"/>
      <c r="Y81" s="846"/>
      <c r="Z81" s="846"/>
      <c r="AA81" s="846"/>
      <c r="AB81" s="846"/>
      <c r="AC81" s="846"/>
      <c r="AD81" s="846"/>
      <c r="AE81" s="846"/>
      <c r="AF81" s="846"/>
      <c r="AG81" s="846"/>
      <c r="AH81" s="846"/>
      <c r="AI81" s="846"/>
      <c r="AJ81" s="846"/>
      <c r="AK81" s="846"/>
      <c r="AL81" s="846"/>
      <c r="AM81" s="846"/>
      <c r="AN81" s="846"/>
      <c r="AO81" s="846"/>
      <c r="AP81" s="846"/>
      <c r="AQ81" s="846"/>
      <c r="AR81" s="846"/>
      <c r="AS81" s="846"/>
      <c r="AT81" s="846"/>
      <c r="AU81" s="846"/>
      <c r="AV81" s="846"/>
      <c r="AW81" s="846"/>
      <c r="AX81" s="846"/>
      <c r="AY81" s="846"/>
      <c r="AZ81" s="846"/>
      <c r="BA81" s="846"/>
      <c r="BB81" s="846"/>
      <c r="BC81" s="846"/>
      <c r="BD81" s="846"/>
      <c r="BE81" s="846"/>
      <c r="BF81" s="846"/>
      <c r="BG81" s="846"/>
      <c r="BH81" s="846"/>
      <c r="BI81" s="846"/>
      <c r="BJ81" s="846"/>
      <c r="BK81" s="846"/>
      <c r="BL81" s="846"/>
      <c r="BM81" s="846"/>
      <c r="BN81" s="846"/>
      <c r="BO81" s="846"/>
      <c r="BP81" s="846"/>
      <c r="BQ81" s="846"/>
      <c r="BR81" s="846"/>
      <c r="BS81" s="846"/>
      <c r="BT81" s="846"/>
      <c r="BU81" s="846"/>
    </row>
    <row r="82" spans="1:77">
      <c r="G82" s="898"/>
      <c r="I82" s="846"/>
      <c r="J82" s="846"/>
      <c r="K82" s="846"/>
      <c r="L82" s="846"/>
      <c r="M82" s="846"/>
      <c r="N82" s="846"/>
      <c r="O82" s="846"/>
      <c r="P82" s="846"/>
      <c r="Q82" s="846"/>
      <c r="R82" s="846"/>
      <c r="S82" s="846"/>
      <c r="T82" s="846"/>
      <c r="U82" s="846"/>
      <c r="V82" s="846"/>
      <c r="W82" s="846"/>
      <c r="X82" s="846"/>
      <c r="Y82" s="846"/>
      <c r="Z82" s="846"/>
      <c r="AA82" s="846"/>
      <c r="AB82" s="846"/>
      <c r="AC82" s="846"/>
      <c r="AD82" s="846"/>
      <c r="AE82" s="846"/>
      <c r="AF82" s="846"/>
      <c r="AG82" s="846"/>
      <c r="AH82" s="846"/>
      <c r="AI82" s="846"/>
      <c r="AJ82" s="846"/>
      <c r="AK82" s="846"/>
      <c r="AL82" s="846"/>
      <c r="AM82" s="846"/>
      <c r="AN82" s="846"/>
      <c r="AO82" s="846"/>
      <c r="AP82" s="846"/>
      <c r="AQ82" s="846"/>
      <c r="AR82" s="846"/>
      <c r="AS82" s="846"/>
      <c r="AT82" s="846"/>
      <c r="AU82" s="846"/>
      <c r="AV82" s="846"/>
      <c r="AW82" s="846"/>
      <c r="AX82" s="846"/>
      <c r="AY82" s="846"/>
      <c r="AZ82" s="846"/>
      <c r="BA82" s="846"/>
      <c r="BB82" s="846"/>
      <c r="BC82" s="846"/>
      <c r="BD82" s="846"/>
      <c r="BE82" s="846"/>
      <c r="BF82" s="846"/>
      <c r="BG82" s="846"/>
      <c r="BH82" s="846"/>
      <c r="BI82" s="846"/>
      <c r="BJ82" s="846"/>
      <c r="BK82" s="846"/>
      <c r="BL82" s="846"/>
      <c r="BM82" s="846"/>
      <c r="BN82" s="846"/>
      <c r="BO82" s="846"/>
      <c r="BP82" s="846"/>
      <c r="BQ82" s="846"/>
      <c r="BR82" s="846"/>
      <c r="BS82" s="846"/>
      <c r="BT82" s="846"/>
      <c r="BU82" s="846"/>
    </row>
    <row r="83" spans="1:77">
      <c r="I83" s="846"/>
      <c r="J83" s="846"/>
      <c r="K83" s="846"/>
      <c r="L83" s="846"/>
      <c r="M83" s="846"/>
      <c r="N83" s="846"/>
      <c r="O83" s="846"/>
      <c r="P83" s="846"/>
      <c r="Q83" s="846"/>
      <c r="R83" s="846"/>
      <c r="S83" s="846"/>
      <c r="T83" s="846"/>
      <c r="U83" s="846"/>
      <c r="V83" s="846"/>
      <c r="W83" s="846"/>
      <c r="X83" s="846"/>
      <c r="Y83" s="846"/>
      <c r="Z83" s="846"/>
      <c r="AA83" s="846"/>
      <c r="AB83" s="846"/>
      <c r="AC83" s="846"/>
      <c r="AD83" s="846"/>
      <c r="AE83" s="846"/>
      <c r="AF83" s="846"/>
      <c r="AG83" s="846"/>
      <c r="AH83" s="846"/>
      <c r="AI83" s="846"/>
      <c r="AJ83" s="846"/>
      <c r="AK83" s="846"/>
      <c r="AL83" s="846"/>
      <c r="AM83" s="846"/>
      <c r="AN83" s="846"/>
      <c r="AO83" s="846"/>
      <c r="AP83" s="846"/>
      <c r="AQ83" s="846"/>
      <c r="AR83" s="846"/>
      <c r="AS83" s="846"/>
      <c r="AT83" s="846"/>
      <c r="AU83" s="846"/>
      <c r="AV83" s="846"/>
      <c r="AW83" s="846"/>
      <c r="AX83" s="846"/>
      <c r="AY83" s="846"/>
      <c r="AZ83" s="846"/>
      <c r="BA83" s="846"/>
      <c r="BB83" s="846"/>
      <c r="BC83" s="846"/>
      <c r="BD83" s="846"/>
      <c r="BE83" s="846"/>
      <c r="BF83" s="846"/>
      <c r="BG83" s="846"/>
      <c r="BH83" s="846"/>
      <c r="BI83" s="846"/>
      <c r="BJ83" s="846"/>
      <c r="BK83" s="846"/>
      <c r="BL83" s="846"/>
      <c r="BM83" s="846"/>
      <c r="BN83" s="846"/>
      <c r="BO83" s="846"/>
      <c r="BP83" s="846"/>
      <c r="BQ83" s="846"/>
      <c r="BR83" s="846"/>
      <c r="BS83" s="846"/>
      <c r="BT83" s="846"/>
      <c r="BU83" s="846"/>
    </row>
    <row r="84" spans="1:77">
      <c r="I84" s="846"/>
      <c r="J84" s="846"/>
      <c r="K84" s="846"/>
      <c r="L84" s="846"/>
      <c r="M84" s="846"/>
      <c r="N84" s="846"/>
      <c r="O84" s="846"/>
      <c r="P84" s="846"/>
      <c r="Q84" s="846"/>
      <c r="R84" s="846"/>
      <c r="S84" s="846"/>
      <c r="T84" s="846"/>
      <c r="U84" s="846"/>
      <c r="V84" s="846"/>
      <c r="W84" s="846"/>
      <c r="X84" s="846"/>
      <c r="Y84" s="846"/>
      <c r="Z84" s="846"/>
      <c r="AA84" s="846"/>
      <c r="AB84" s="846"/>
      <c r="AC84" s="846"/>
      <c r="AD84" s="846"/>
      <c r="AE84" s="846"/>
      <c r="AF84" s="846"/>
      <c r="AG84" s="846"/>
      <c r="AH84" s="846"/>
      <c r="AI84" s="846"/>
      <c r="AJ84" s="846"/>
      <c r="AK84" s="846"/>
      <c r="AL84" s="846"/>
      <c r="AM84" s="846"/>
      <c r="AN84" s="846"/>
      <c r="AO84" s="846"/>
      <c r="AP84" s="846"/>
      <c r="AQ84" s="846"/>
      <c r="AR84" s="846"/>
      <c r="AS84" s="846"/>
      <c r="AT84" s="846"/>
      <c r="AU84" s="846"/>
      <c r="AV84" s="846"/>
      <c r="AW84" s="846"/>
      <c r="AX84" s="846"/>
      <c r="AY84" s="846"/>
      <c r="AZ84" s="846"/>
      <c r="BA84" s="846"/>
      <c r="BB84" s="846"/>
      <c r="BC84" s="846"/>
      <c r="BD84" s="846"/>
      <c r="BE84" s="846"/>
      <c r="BF84" s="846"/>
      <c r="BG84" s="846"/>
      <c r="BH84" s="846"/>
      <c r="BI84" s="846"/>
      <c r="BJ84" s="846"/>
      <c r="BK84" s="846"/>
      <c r="BL84" s="846"/>
      <c r="BM84" s="846"/>
      <c r="BN84" s="846"/>
      <c r="BO84" s="846"/>
      <c r="BP84" s="846"/>
      <c r="BQ84" s="846"/>
      <c r="BR84" s="846"/>
      <c r="BS84" s="846"/>
      <c r="BT84" s="846"/>
      <c r="BU84" s="846"/>
    </row>
    <row r="85" spans="1:77">
      <c r="A85" s="898"/>
      <c r="G85" s="866"/>
      <c r="I85" s="846"/>
      <c r="J85" s="846"/>
      <c r="K85" s="846"/>
      <c r="L85" s="846"/>
      <c r="M85" s="846"/>
      <c r="N85" s="846"/>
      <c r="O85" s="846"/>
      <c r="P85" s="846"/>
      <c r="Q85" s="846"/>
      <c r="R85" s="846"/>
      <c r="S85" s="846"/>
      <c r="T85" s="846"/>
      <c r="U85" s="846"/>
      <c r="V85" s="846"/>
      <c r="W85" s="846"/>
      <c r="X85" s="846"/>
      <c r="Y85" s="846"/>
      <c r="Z85" s="846"/>
      <c r="AA85" s="846"/>
      <c r="AB85" s="846"/>
      <c r="AC85" s="846"/>
      <c r="AD85" s="846"/>
      <c r="AE85" s="846"/>
      <c r="AF85" s="846"/>
      <c r="AG85" s="846"/>
      <c r="AH85" s="846"/>
      <c r="AI85" s="846"/>
      <c r="AJ85" s="846"/>
      <c r="AK85" s="846"/>
      <c r="AL85" s="846"/>
      <c r="AM85" s="846"/>
      <c r="AN85" s="846"/>
      <c r="AO85" s="846"/>
      <c r="AP85" s="846"/>
      <c r="AQ85" s="846"/>
      <c r="AR85" s="846"/>
      <c r="AS85" s="846"/>
      <c r="AT85" s="846"/>
      <c r="AU85" s="846"/>
      <c r="AV85" s="846"/>
      <c r="AW85" s="846"/>
      <c r="AX85" s="846"/>
      <c r="AY85" s="846"/>
      <c r="AZ85" s="846"/>
      <c r="BA85" s="846"/>
      <c r="BB85" s="846"/>
      <c r="BC85" s="846"/>
      <c r="BD85" s="846"/>
      <c r="BE85" s="846"/>
      <c r="BF85" s="846"/>
      <c r="BG85" s="846"/>
      <c r="BH85" s="846"/>
      <c r="BI85" s="846"/>
      <c r="BJ85" s="846"/>
      <c r="BK85" s="846"/>
      <c r="BL85" s="846"/>
      <c r="BM85" s="846"/>
      <c r="BN85" s="846"/>
      <c r="BO85" s="846"/>
      <c r="BP85" s="846"/>
      <c r="BQ85" s="846"/>
      <c r="BR85" s="846"/>
      <c r="BS85" s="846"/>
      <c r="BT85" s="846"/>
      <c r="BU85" s="846"/>
    </row>
    <row r="86" spans="1:77">
      <c r="A86" s="856"/>
      <c r="B86" s="866"/>
      <c r="C86" s="866"/>
      <c r="D86" s="866"/>
      <c r="E86" s="866"/>
      <c r="F86" s="866"/>
      <c r="G86" s="866"/>
      <c r="H86" s="866"/>
      <c r="I86" s="866"/>
      <c r="J86" s="866"/>
      <c r="K86" s="866"/>
      <c r="L86" s="866"/>
      <c r="M86" s="866"/>
      <c r="N86" s="866"/>
      <c r="O86" s="866"/>
      <c r="P86" s="866"/>
      <c r="Q86" s="866"/>
      <c r="R86" s="866"/>
      <c r="S86" s="866"/>
      <c r="T86" s="866"/>
      <c r="U86" s="866"/>
      <c r="V86" s="866"/>
      <c r="W86" s="866"/>
      <c r="X86" s="866"/>
      <c r="Y86" s="866"/>
      <c r="Z86" s="866"/>
      <c r="AA86" s="866"/>
      <c r="AB86" s="866"/>
      <c r="AC86" s="866"/>
      <c r="AD86" s="866"/>
      <c r="AE86" s="866"/>
      <c r="AF86" s="866"/>
      <c r="AG86" s="866"/>
      <c r="AH86" s="866"/>
      <c r="AI86" s="866"/>
      <c r="AJ86" s="866"/>
      <c r="AK86" s="866"/>
      <c r="AL86" s="866"/>
      <c r="AM86" s="866"/>
      <c r="AN86" s="866"/>
      <c r="AO86" s="866"/>
      <c r="AP86" s="866"/>
      <c r="AQ86" s="866"/>
      <c r="AR86" s="866"/>
      <c r="AS86" s="866"/>
      <c r="AT86" s="866"/>
      <c r="AU86" s="866"/>
      <c r="AV86" s="866"/>
      <c r="AW86" s="866"/>
      <c r="AX86" s="866"/>
      <c r="AY86" s="866"/>
      <c r="AZ86" s="866"/>
      <c r="BA86" s="866"/>
      <c r="BB86" s="866"/>
      <c r="BC86" s="866"/>
      <c r="BD86" s="866"/>
      <c r="BE86" s="866"/>
      <c r="BF86" s="866"/>
      <c r="BG86" s="866"/>
      <c r="BH86" s="866"/>
      <c r="BI86" s="866"/>
      <c r="BJ86" s="866"/>
      <c r="BK86" s="866"/>
      <c r="BL86" s="866"/>
      <c r="BM86" s="866"/>
      <c r="BN86" s="866"/>
      <c r="BO86" s="866"/>
      <c r="BP86" s="866"/>
      <c r="BQ86" s="866"/>
      <c r="BR86" s="866"/>
      <c r="BS86" s="866"/>
      <c r="BT86" s="866"/>
      <c r="BU86" s="866"/>
    </row>
    <row r="87" spans="1:77">
      <c r="A87" s="856"/>
      <c r="B87" s="866"/>
      <c r="C87" s="866"/>
      <c r="D87" s="866"/>
      <c r="E87" s="866"/>
      <c r="F87" s="866"/>
      <c r="G87" s="866"/>
      <c r="H87" s="866"/>
      <c r="I87" s="866"/>
      <c r="J87" s="866"/>
      <c r="K87" s="866"/>
      <c r="L87" s="866"/>
      <c r="M87" s="866"/>
      <c r="N87" s="866"/>
      <c r="O87" s="866"/>
      <c r="P87" s="866"/>
      <c r="Q87" s="866"/>
      <c r="R87" s="866"/>
      <c r="S87" s="866"/>
      <c r="T87" s="866"/>
      <c r="U87" s="866"/>
      <c r="V87" s="866"/>
      <c r="W87" s="866"/>
      <c r="X87" s="866"/>
      <c r="Y87" s="866"/>
      <c r="Z87" s="866"/>
      <c r="AA87" s="866"/>
      <c r="AB87" s="866"/>
      <c r="AC87" s="866"/>
      <c r="AD87" s="866"/>
      <c r="AE87" s="866"/>
      <c r="AF87" s="866"/>
      <c r="AG87" s="866"/>
      <c r="AH87" s="866"/>
      <c r="AI87" s="866"/>
      <c r="AJ87" s="866"/>
      <c r="AK87" s="866"/>
      <c r="AL87" s="866"/>
      <c r="AM87" s="866"/>
      <c r="AN87" s="866"/>
      <c r="AO87" s="866"/>
      <c r="AP87" s="866"/>
      <c r="AQ87" s="866"/>
      <c r="AR87" s="866"/>
      <c r="AS87" s="866"/>
      <c r="AT87" s="866"/>
      <c r="AU87" s="866"/>
      <c r="AV87" s="866"/>
      <c r="AW87" s="866"/>
      <c r="AX87" s="866"/>
      <c r="AY87" s="866"/>
      <c r="AZ87" s="866"/>
      <c r="BA87" s="866"/>
      <c r="BB87" s="866"/>
      <c r="BC87" s="866"/>
      <c r="BD87" s="866"/>
      <c r="BE87" s="866"/>
      <c r="BF87" s="866"/>
      <c r="BG87" s="866"/>
      <c r="BH87" s="866"/>
      <c r="BI87" s="866"/>
      <c r="BJ87" s="866"/>
      <c r="BK87" s="866"/>
      <c r="BL87" s="866"/>
      <c r="BM87" s="866"/>
      <c r="BN87" s="866"/>
      <c r="BO87" s="866"/>
      <c r="BP87" s="866"/>
      <c r="BQ87" s="866"/>
      <c r="BR87" s="866"/>
      <c r="BS87" s="866"/>
      <c r="BT87" s="866"/>
      <c r="BU87" s="866"/>
      <c r="BV87" s="902"/>
      <c r="BW87" s="866"/>
    </row>
    <row r="88" spans="1:77" s="866" customFormat="1">
      <c r="A88" s="856"/>
      <c r="BV88" s="902"/>
      <c r="BX88" s="846"/>
      <c r="BY88" s="846"/>
    </row>
    <row r="89" spans="1:77" s="866" customFormat="1">
      <c r="A89" s="856"/>
      <c r="G89" s="846"/>
      <c r="BV89" s="902"/>
    </row>
    <row r="90" spans="1:77" s="866" customFormat="1">
      <c r="A90" s="898"/>
      <c r="B90" s="846"/>
      <c r="C90" s="846"/>
      <c r="D90" s="846"/>
      <c r="E90" s="846"/>
      <c r="F90" s="846"/>
      <c r="G90" s="846"/>
      <c r="H90" s="846"/>
      <c r="I90" s="846"/>
      <c r="J90" s="846"/>
      <c r="K90" s="846"/>
      <c r="L90" s="846"/>
      <c r="M90" s="846"/>
      <c r="N90" s="846"/>
      <c r="O90" s="846"/>
      <c r="P90" s="846"/>
      <c r="Q90" s="846"/>
      <c r="R90" s="846"/>
      <c r="S90" s="846"/>
      <c r="T90" s="846"/>
      <c r="U90" s="846"/>
      <c r="V90" s="846"/>
      <c r="W90" s="846"/>
      <c r="X90" s="846"/>
      <c r="Y90" s="846"/>
      <c r="Z90" s="846"/>
      <c r="AA90" s="846"/>
      <c r="AB90" s="846"/>
      <c r="AC90" s="846"/>
      <c r="AD90" s="846"/>
      <c r="AE90" s="846"/>
      <c r="AF90" s="846"/>
      <c r="AG90" s="846"/>
      <c r="AH90" s="846"/>
      <c r="AI90" s="846"/>
      <c r="AJ90" s="846"/>
      <c r="AK90" s="846"/>
      <c r="AL90" s="846"/>
      <c r="AM90" s="846"/>
      <c r="AN90" s="846"/>
      <c r="AO90" s="846"/>
      <c r="AP90" s="846"/>
      <c r="AQ90" s="846"/>
      <c r="AR90" s="846"/>
      <c r="AS90" s="846"/>
      <c r="AT90" s="846"/>
      <c r="AU90" s="846"/>
      <c r="AV90" s="846"/>
      <c r="AW90" s="846"/>
      <c r="AX90" s="846"/>
      <c r="AY90" s="846"/>
      <c r="AZ90" s="846"/>
      <c r="BA90" s="846"/>
      <c r="BB90" s="846"/>
      <c r="BC90" s="846"/>
      <c r="BD90" s="846"/>
      <c r="BE90" s="846"/>
      <c r="BF90" s="846"/>
      <c r="BG90" s="846"/>
      <c r="BH90" s="846"/>
      <c r="BI90" s="846"/>
      <c r="BJ90" s="846"/>
      <c r="BK90" s="846"/>
      <c r="BL90" s="846"/>
      <c r="BM90" s="846"/>
      <c r="BN90" s="846"/>
      <c r="BO90" s="846"/>
      <c r="BP90" s="846"/>
      <c r="BQ90" s="846"/>
      <c r="BR90" s="846"/>
      <c r="BS90" s="846"/>
      <c r="BT90" s="846"/>
      <c r="BU90" s="846"/>
      <c r="BV90" s="902"/>
    </row>
    <row r="91" spans="1:77" s="866" customFormat="1">
      <c r="A91" s="846"/>
      <c r="B91" s="846"/>
      <c r="C91" s="846"/>
      <c r="D91" s="846"/>
      <c r="E91" s="846"/>
      <c r="F91" s="846"/>
      <c r="G91" s="846"/>
      <c r="H91" s="846"/>
      <c r="I91" s="846"/>
      <c r="J91" s="846"/>
      <c r="K91" s="846"/>
      <c r="L91" s="846"/>
      <c r="M91" s="846"/>
      <c r="N91" s="846"/>
      <c r="O91" s="846"/>
      <c r="P91" s="846"/>
      <c r="Q91" s="846"/>
      <c r="R91" s="846"/>
      <c r="S91" s="846"/>
      <c r="T91" s="846"/>
      <c r="U91" s="846"/>
      <c r="V91" s="846"/>
      <c r="W91" s="846"/>
      <c r="X91" s="846"/>
      <c r="Y91" s="846"/>
      <c r="Z91" s="846"/>
      <c r="AA91" s="846"/>
      <c r="AB91" s="846"/>
      <c r="AC91" s="846"/>
      <c r="AD91" s="846"/>
      <c r="AE91" s="846"/>
      <c r="AF91" s="846"/>
      <c r="AG91" s="846"/>
      <c r="AH91" s="846"/>
      <c r="AI91" s="846"/>
      <c r="AJ91" s="846"/>
      <c r="AK91" s="846"/>
      <c r="AL91" s="846"/>
      <c r="AM91" s="846"/>
      <c r="AN91" s="846"/>
      <c r="AO91" s="846"/>
      <c r="AP91" s="846"/>
      <c r="AQ91" s="846"/>
      <c r="AR91" s="846"/>
      <c r="AS91" s="846"/>
      <c r="AT91" s="846"/>
      <c r="AU91" s="846"/>
      <c r="AV91" s="846"/>
      <c r="AW91" s="846"/>
      <c r="AX91" s="846"/>
      <c r="AY91" s="846"/>
      <c r="AZ91" s="846"/>
      <c r="BA91" s="846"/>
      <c r="BB91" s="846"/>
      <c r="BC91" s="846"/>
      <c r="BD91" s="846"/>
      <c r="BE91" s="846"/>
      <c r="BF91" s="846"/>
      <c r="BG91" s="846"/>
      <c r="BH91" s="846"/>
      <c r="BI91" s="846"/>
      <c r="BJ91" s="846"/>
      <c r="BK91" s="846"/>
      <c r="BL91" s="846"/>
      <c r="BM91" s="846"/>
      <c r="BN91" s="846"/>
      <c r="BO91" s="846"/>
      <c r="BP91" s="846"/>
      <c r="BQ91" s="846"/>
      <c r="BR91" s="846"/>
      <c r="BS91" s="846"/>
      <c r="BT91" s="846"/>
      <c r="BU91" s="846"/>
      <c r="BV91" s="850"/>
      <c r="BW91" s="846"/>
    </row>
    <row r="92" spans="1:77">
      <c r="I92" s="910"/>
      <c r="J92" s="910"/>
      <c r="K92" s="910"/>
      <c r="L92" s="910"/>
      <c r="M92" s="910"/>
      <c r="N92" s="910"/>
      <c r="O92" s="910"/>
      <c r="P92" s="910"/>
      <c r="Q92" s="910"/>
      <c r="R92" s="910"/>
      <c r="S92" s="910"/>
      <c r="T92" s="910"/>
      <c r="U92" s="910"/>
      <c r="V92" s="910"/>
      <c r="W92" s="910"/>
      <c r="X92" s="910"/>
      <c r="Y92" s="910"/>
      <c r="Z92" s="910"/>
      <c r="AA92" s="910"/>
      <c r="AB92" s="910"/>
      <c r="AC92" s="910"/>
      <c r="AD92" s="910"/>
      <c r="AE92" s="910"/>
      <c r="AF92" s="910"/>
      <c r="AG92" s="910"/>
      <c r="AH92" s="910"/>
      <c r="AI92" s="910"/>
      <c r="AJ92" s="910"/>
      <c r="AK92" s="910"/>
      <c r="AL92" s="910"/>
      <c r="AM92" s="910"/>
      <c r="AN92" s="910"/>
      <c r="AO92" s="910"/>
      <c r="AP92" s="910"/>
      <c r="AQ92" s="910"/>
      <c r="AR92" s="910"/>
      <c r="AS92" s="910"/>
      <c r="AT92" s="910"/>
      <c r="AU92" s="910"/>
      <c r="AV92" s="910"/>
      <c r="AW92" s="910"/>
      <c r="AX92" s="910"/>
      <c r="AY92" s="910"/>
      <c r="BL92" s="868"/>
      <c r="BN92" s="867"/>
      <c r="BX92" s="866"/>
      <c r="BY92" s="866"/>
    </row>
    <row r="93" spans="1:77">
      <c r="I93" s="910"/>
      <c r="J93" s="910"/>
      <c r="K93" s="910"/>
      <c r="L93" s="910"/>
      <c r="M93" s="910"/>
      <c r="N93" s="910"/>
      <c r="O93" s="910"/>
      <c r="P93" s="910"/>
      <c r="Q93" s="910"/>
      <c r="R93" s="910"/>
      <c r="S93" s="910"/>
      <c r="T93" s="910"/>
      <c r="U93" s="910"/>
      <c r="V93" s="910"/>
      <c r="W93" s="910"/>
      <c r="X93" s="910"/>
      <c r="Y93" s="910"/>
      <c r="Z93" s="910"/>
      <c r="AA93" s="910"/>
      <c r="AB93" s="910"/>
      <c r="AC93" s="910"/>
      <c r="AD93" s="910"/>
      <c r="AE93" s="910"/>
      <c r="AF93" s="910"/>
      <c r="AG93" s="910"/>
      <c r="AH93" s="910"/>
      <c r="AI93" s="910"/>
      <c r="AJ93" s="910"/>
      <c r="AK93" s="910"/>
      <c r="AL93" s="910"/>
      <c r="AM93" s="910"/>
      <c r="AN93" s="910"/>
      <c r="AO93" s="910"/>
      <c r="AP93" s="910"/>
      <c r="AQ93" s="910"/>
      <c r="AR93" s="910"/>
      <c r="AS93" s="910"/>
      <c r="AT93" s="910"/>
      <c r="AU93" s="910"/>
      <c r="AV93" s="910"/>
      <c r="AW93" s="910"/>
      <c r="AX93" s="910"/>
      <c r="AY93" s="910"/>
      <c r="BL93" s="868"/>
      <c r="BN93" s="867"/>
    </row>
    <row r="94" spans="1:77">
      <c r="I94" s="910"/>
      <c r="J94" s="910"/>
      <c r="K94" s="910"/>
      <c r="L94" s="910"/>
      <c r="M94" s="910"/>
      <c r="N94" s="910"/>
      <c r="O94" s="910"/>
      <c r="P94" s="910"/>
      <c r="Q94" s="910"/>
      <c r="R94" s="910"/>
      <c r="S94" s="910"/>
      <c r="T94" s="910"/>
      <c r="U94" s="910"/>
      <c r="V94" s="910"/>
      <c r="W94" s="910"/>
      <c r="X94" s="910"/>
      <c r="Y94" s="910"/>
      <c r="Z94" s="910"/>
      <c r="AA94" s="910"/>
      <c r="AB94" s="910"/>
      <c r="AC94" s="910"/>
      <c r="AD94" s="910"/>
      <c r="AE94" s="910"/>
      <c r="AF94" s="910"/>
      <c r="AG94" s="910"/>
      <c r="AH94" s="910"/>
      <c r="AI94" s="910"/>
      <c r="AJ94" s="910"/>
      <c r="AK94" s="910"/>
      <c r="AL94" s="910"/>
      <c r="AM94" s="910"/>
      <c r="AN94" s="910"/>
      <c r="AO94" s="910"/>
      <c r="AP94" s="910"/>
      <c r="AQ94" s="910"/>
      <c r="AR94" s="910"/>
      <c r="AS94" s="910"/>
      <c r="AT94" s="910"/>
      <c r="AU94" s="910"/>
      <c r="AV94" s="910"/>
      <c r="AW94" s="910"/>
      <c r="AX94" s="910"/>
      <c r="AY94" s="910"/>
      <c r="BL94" s="868"/>
      <c r="BN94" s="867"/>
    </row>
    <row r="95" spans="1:77">
      <c r="I95" s="910"/>
      <c r="J95" s="910"/>
      <c r="K95" s="910"/>
      <c r="L95" s="910"/>
      <c r="M95" s="910"/>
      <c r="N95" s="910"/>
      <c r="O95" s="910"/>
      <c r="P95" s="910"/>
      <c r="Q95" s="910"/>
      <c r="R95" s="910"/>
      <c r="S95" s="910"/>
      <c r="T95" s="910"/>
      <c r="U95" s="910"/>
      <c r="V95" s="910"/>
      <c r="W95" s="910"/>
      <c r="X95" s="910"/>
      <c r="Y95" s="910"/>
      <c r="Z95" s="910"/>
      <c r="AA95" s="910"/>
      <c r="AB95" s="910"/>
      <c r="AC95" s="910"/>
      <c r="AD95" s="910"/>
      <c r="AE95" s="910"/>
      <c r="AF95" s="910"/>
      <c r="AG95" s="910"/>
      <c r="AH95" s="910"/>
      <c r="AI95" s="910"/>
      <c r="AJ95" s="910"/>
      <c r="AK95" s="910"/>
      <c r="AL95" s="910"/>
      <c r="AM95" s="910"/>
      <c r="AN95" s="910"/>
      <c r="AO95" s="910"/>
      <c r="AP95" s="910"/>
      <c r="AQ95" s="910"/>
      <c r="AR95" s="910"/>
      <c r="AS95" s="910"/>
      <c r="AT95" s="910"/>
      <c r="AU95" s="910"/>
      <c r="AV95" s="910"/>
      <c r="AW95" s="910"/>
      <c r="AX95" s="910"/>
      <c r="AY95" s="910"/>
      <c r="BL95" s="868"/>
      <c r="BN95" s="867"/>
    </row>
    <row r="96" spans="1:77">
      <c r="I96" s="910"/>
      <c r="J96" s="910"/>
      <c r="K96" s="910"/>
      <c r="L96" s="910"/>
      <c r="M96" s="910"/>
      <c r="N96" s="910"/>
      <c r="O96" s="910"/>
      <c r="P96" s="910"/>
      <c r="Q96" s="910"/>
      <c r="R96" s="910"/>
      <c r="S96" s="910"/>
      <c r="T96" s="910"/>
      <c r="U96" s="910"/>
      <c r="V96" s="910"/>
      <c r="W96" s="910"/>
      <c r="X96" s="910"/>
      <c r="Y96" s="910"/>
      <c r="Z96" s="910"/>
      <c r="AA96" s="910"/>
      <c r="AB96" s="910"/>
      <c r="AC96" s="910"/>
      <c r="AD96" s="910"/>
      <c r="AE96" s="910"/>
      <c r="AF96" s="910"/>
      <c r="AG96" s="910"/>
      <c r="AH96" s="910"/>
      <c r="AI96" s="910"/>
      <c r="AJ96" s="910"/>
      <c r="AK96" s="910"/>
      <c r="AL96" s="910"/>
      <c r="AM96" s="910"/>
      <c r="AN96" s="910"/>
      <c r="AO96" s="910"/>
      <c r="AP96" s="910"/>
      <c r="AQ96" s="910"/>
      <c r="AR96" s="910"/>
      <c r="AS96" s="910"/>
      <c r="AT96" s="910"/>
      <c r="AU96" s="910"/>
      <c r="AV96" s="910"/>
      <c r="AW96" s="910"/>
      <c r="AX96" s="910"/>
      <c r="AY96" s="910"/>
      <c r="BL96" s="868"/>
      <c r="BN96" s="867"/>
    </row>
    <row r="97" spans="1:88">
      <c r="G97" s="866"/>
      <c r="I97" s="910"/>
      <c r="J97" s="910"/>
      <c r="K97" s="910"/>
      <c r="L97" s="910"/>
      <c r="M97" s="910"/>
      <c r="N97" s="910"/>
      <c r="O97" s="910"/>
      <c r="P97" s="910"/>
      <c r="Q97" s="910"/>
      <c r="R97" s="910"/>
      <c r="S97" s="910"/>
      <c r="T97" s="910"/>
      <c r="U97" s="910"/>
      <c r="V97" s="910"/>
      <c r="W97" s="910"/>
      <c r="X97" s="910"/>
      <c r="Y97" s="910"/>
      <c r="Z97" s="910"/>
      <c r="AA97" s="910"/>
      <c r="AB97" s="910"/>
      <c r="AC97" s="910"/>
      <c r="AD97" s="910"/>
      <c r="AE97" s="910"/>
      <c r="AF97" s="910"/>
      <c r="AG97" s="910"/>
      <c r="AH97" s="910"/>
      <c r="AI97" s="910"/>
      <c r="AJ97" s="910"/>
      <c r="AK97" s="910"/>
      <c r="AL97" s="910"/>
      <c r="AM97" s="910"/>
      <c r="AN97" s="910"/>
      <c r="AO97" s="910"/>
      <c r="AP97" s="910"/>
      <c r="AQ97" s="910"/>
      <c r="AR97" s="910"/>
      <c r="AS97" s="910"/>
      <c r="AT97" s="910"/>
      <c r="AU97" s="910"/>
      <c r="AV97" s="910"/>
      <c r="AW97" s="910"/>
      <c r="AX97" s="910"/>
      <c r="AY97" s="910"/>
      <c r="BL97" s="868"/>
      <c r="BN97" s="867"/>
    </row>
    <row r="98" spans="1:88">
      <c r="A98" s="866"/>
      <c r="B98" s="866"/>
      <c r="C98" s="866"/>
      <c r="D98" s="866"/>
      <c r="E98" s="866"/>
      <c r="F98" s="866"/>
      <c r="G98" s="866"/>
      <c r="I98" s="910"/>
      <c r="J98" s="910"/>
      <c r="K98" s="910"/>
      <c r="L98" s="910"/>
      <c r="M98" s="910"/>
      <c r="N98" s="910"/>
      <c r="O98" s="910"/>
      <c r="P98" s="910"/>
      <c r="Q98" s="910"/>
      <c r="R98" s="910"/>
      <c r="S98" s="910"/>
      <c r="T98" s="910"/>
      <c r="U98" s="910"/>
      <c r="V98" s="910"/>
      <c r="W98" s="910"/>
      <c r="X98" s="910"/>
      <c r="Y98" s="910"/>
      <c r="Z98" s="910"/>
      <c r="AA98" s="910"/>
      <c r="AB98" s="910"/>
      <c r="AC98" s="910"/>
      <c r="AD98" s="910"/>
      <c r="AE98" s="910"/>
      <c r="AF98" s="910"/>
      <c r="AG98" s="910"/>
      <c r="AH98" s="910"/>
      <c r="AI98" s="910"/>
      <c r="AJ98" s="910"/>
      <c r="AK98" s="910"/>
      <c r="AL98" s="910"/>
      <c r="AM98" s="910"/>
      <c r="AN98" s="910"/>
      <c r="AO98" s="910"/>
      <c r="AP98" s="910"/>
      <c r="AQ98" s="910"/>
      <c r="AR98" s="910"/>
      <c r="AS98" s="910"/>
      <c r="AT98" s="910"/>
      <c r="AU98" s="910"/>
      <c r="AV98" s="910"/>
      <c r="AW98" s="910"/>
      <c r="AX98" s="910"/>
      <c r="AY98" s="910"/>
      <c r="BL98" s="868"/>
      <c r="BN98" s="867"/>
    </row>
    <row r="99" spans="1:88">
      <c r="A99" s="866"/>
      <c r="B99" s="866"/>
      <c r="C99" s="866"/>
      <c r="D99" s="866"/>
      <c r="E99" s="866"/>
      <c r="F99" s="866"/>
      <c r="G99" s="866"/>
      <c r="I99" s="910"/>
      <c r="J99" s="910"/>
      <c r="K99" s="910"/>
      <c r="L99" s="910"/>
      <c r="M99" s="910"/>
      <c r="N99" s="910"/>
      <c r="O99" s="910"/>
      <c r="P99" s="910"/>
      <c r="Q99" s="910"/>
      <c r="R99" s="910"/>
      <c r="S99" s="910"/>
      <c r="T99" s="910"/>
      <c r="U99" s="910"/>
      <c r="V99" s="910"/>
      <c r="W99" s="910"/>
      <c r="X99" s="910"/>
      <c r="Y99" s="910"/>
      <c r="Z99" s="910"/>
      <c r="AA99" s="910"/>
      <c r="AB99" s="910"/>
      <c r="AC99" s="910"/>
      <c r="AD99" s="910"/>
      <c r="AE99" s="910"/>
      <c r="AF99" s="910"/>
      <c r="AG99" s="910"/>
      <c r="AH99" s="910"/>
      <c r="AI99" s="910"/>
      <c r="AJ99" s="910"/>
      <c r="AK99" s="910"/>
      <c r="AL99" s="910"/>
      <c r="AM99" s="910"/>
      <c r="AN99" s="910"/>
      <c r="AO99" s="910"/>
      <c r="AP99" s="910"/>
      <c r="AQ99" s="910"/>
      <c r="AR99" s="910"/>
      <c r="AS99" s="910"/>
      <c r="AT99" s="910"/>
      <c r="AU99" s="910"/>
      <c r="AV99" s="910"/>
      <c r="AW99" s="910"/>
      <c r="AX99" s="910"/>
      <c r="AY99" s="910"/>
      <c r="BL99" s="868"/>
      <c r="BN99" s="867"/>
    </row>
    <row r="100" spans="1:88" s="866" customFormat="1">
      <c r="A100" s="884">
        <v>0</v>
      </c>
      <c r="H100" s="846"/>
      <c r="I100" s="910"/>
      <c r="J100" s="910"/>
      <c r="K100" s="910"/>
      <c r="L100" s="910"/>
      <c r="M100" s="910"/>
      <c r="N100" s="910"/>
      <c r="O100" s="910"/>
      <c r="P100" s="910"/>
      <c r="Q100" s="910"/>
      <c r="R100" s="910"/>
      <c r="S100" s="910"/>
      <c r="T100" s="910"/>
      <c r="U100" s="910"/>
      <c r="V100" s="910"/>
      <c r="W100" s="910"/>
      <c r="X100" s="910"/>
      <c r="Y100" s="910"/>
      <c r="Z100" s="910"/>
      <c r="AA100" s="910"/>
      <c r="AB100" s="910"/>
      <c r="AC100" s="910"/>
      <c r="AD100" s="910"/>
      <c r="AE100" s="910"/>
      <c r="AF100" s="910"/>
      <c r="AG100" s="910"/>
      <c r="AH100" s="910"/>
      <c r="AI100" s="910"/>
      <c r="AJ100" s="910"/>
      <c r="AK100" s="910"/>
      <c r="AL100" s="910"/>
      <c r="AM100" s="910"/>
      <c r="AN100" s="910"/>
      <c r="AO100" s="910"/>
      <c r="AP100" s="910"/>
      <c r="AQ100" s="910"/>
      <c r="AR100" s="910"/>
      <c r="AS100" s="910"/>
      <c r="AT100" s="910"/>
      <c r="AU100" s="910"/>
      <c r="AV100" s="910"/>
      <c r="AW100" s="910"/>
      <c r="AX100" s="910"/>
      <c r="AY100" s="910"/>
      <c r="AZ100" s="867"/>
      <c r="BA100" s="867"/>
      <c r="BB100" s="867"/>
      <c r="BC100" s="867"/>
      <c r="BD100" s="867"/>
      <c r="BE100" s="867"/>
      <c r="BF100" s="867"/>
      <c r="BG100" s="867"/>
      <c r="BH100" s="867"/>
      <c r="BI100" s="867"/>
      <c r="BJ100" s="867"/>
      <c r="BK100" s="867"/>
      <c r="BL100" s="868"/>
      <c r="BM100" s="867"/>
      <c r="BN100" s="867"/>
      <c r="BO100" s="867"/>
      <c r="BP100" s="867"/>
      <c r="BQ100" s="867"/>
      <c r="BR100" s="867"/>
      <c r="BS100" s="867"/>
      <c r="BT100" s="867"/>
      <c r="BU100" s="867"/>
      <c r="BV100" s="850"/>
      <c r="BW100" s="846"/>
      <c r="BX100" s="846"/>
      <c r="BY100" s="846"/>
      <c r="BZ100" s="846"/>
      <c r="CA100" s="846"/>
      <c r="CB100" s="846"/>
      <c r="CC100" s="846"/>
      <c r="CD100" s="846"/>
      <c r="CE100" s="846"/>
      <c r="CF100" s="846"/>
      <c r="CG100" s="846"/>
      <c r="CH100" s="846"/>
      <c r="CI100" s="846"/>
      <c r="CJ100" s="846"/>
    </row>
    <row r="101" spans="1:88" s="866" customFormat="1">
      <c r="A101" s="884">
        <v>1</v>
      </c>
      <c r="H101" s="846"/>
      <c r="I101" s="910"/>
      <c r="J101" s="910"/>
      <c r="K101" s="910"/>
      <c r="L101" s="910"/>
      <c r="M101" s="910"/>
      <c r="N101" s="910"/>
      <c r="O101" s="910"/>
      <c r="P101" s="910"/>
      <c r="Q101" s="910"/>
      <c r="R101" s="910"/>
      <c r="S101" s="910"/>
      <c r="T101" s="910"/>
      <c r="U101" s="910"/>
      <c r="V101" s="910"/>
      <c r="W101" s="910"/>
      <c r="X101" s="910"/>
      <c r="Y101" s="910"/>
      <c r="Z101" s="910"/>
      <c r="AA101" s="910"/>
      <c r="AB101" s="910"/>
      <c r="AC101" s="910"/>
      <c r="AD101" s="910"/>
      <c r="AE101" s="910"/>
      <c r="AF101" s="910"/>
      <c r="AG101" s="910"/>
      <c r="AH101" s="910"/>
      <c r="AI101" s="910"/>
      <c r="AJ101" s="910"/>
      <c r="AK101" s="910"/>
      <c r="AL101" s="910"/>
      <c r="AM101" s="910"/>
      <c r="AN101" s="910"/>
      <c r="AO101" s="910"/>
      <c r="AP101" s="910"/>
      <c r="AQ101" s="910"/>
      <c r="AR101" s="910"/>
      <c r="AS101" s="910"/>
      <c r="AT101" s="910"/>
      <c r="AU101" s="910"/>
      <c r="AV101" s="910"/>
      <c r="AW101" s="910"/>
      <c r="AX101" s="910"/>
      <c r="AY101" s="910"/>
      <c r="AZ101" s="867"/>
      <c r="BA101" s="867"/>
      <c r="BB101" s="867"/>
      <c r="BC101" s="867"/>
      <c r="BD101" s="867"/>
      <c r="BE101" s="867"/>
      <c r="BF101" s="867"/>
      <c r="BG101" s="867"/>
      <c r="BH101" s="867"/>
      <c r="BI101" s="867"/>
      <c r="BJ101" s="867"/>
      <c r="BK101" s="867"/>
      <c r="BL101" s="868"/>
      <c r="BM101" s="867"/>
      <c r="BN101" s="867"/>
      <c r="BO101" s="867"/>
      <c r="BP101" s="867"/>
      <c r="BQ101" s="867"/>
      <c r="BR101" s="867"/>
      <c r="BS101" s="867"/>
      <c r="BT101" s="867"/>
      <c r="BU101" s="867"/>
      <c r="BV101" s="850"/>
      <c r="BW101" s="846"/>
      <c r="BX101" s="846"/>
      <c r="BY101" s="846"/>
      <c r="BZ101" s="846"/>
      <c r="CA101" s="846"/>
      <c r="CB101" s="846"/>
      <c r="CC101" s="846"/>
      <c r="CD101" s="846"/>
      <c r="CE101" s="846"/>
      <c r="CF101" s="846"/>
      <c r="CG101" s="846"/>
      <c r="CH101" s="846"/>
      <c r="CI101" s="846"/>
      <c r="CJ101" s="846"/>
    </row>
    <row r="102" spans="1:88" s="866" customFormat="1">
      <c r="A102" s="884">
        <v>2</v>
      </c>
      <c r="G102" s="846"/>
      <c r="H102" s="846"/>
      <c r="I102" s="910"/>
      <c r="J102" s="910"/>
      <c r="K102" s="910"/>
      <c r="L102" s="910"/>
      <c r="M102" s="910"/>
      <c r="N102" s="910"/>
      <c r="O102" s="910"/>
      <c r="P102" s="910"/>
      <c r="Q102" s="910"/>
      <c r="R102" s="910"/>
      <c r="S102" s="910"/>
      <c r="T102" s="910"/>
      <c r="U102" s="910"/>
      <c r="V102" s="910"/>
      <c r="W102" s="910"/>
      <c r="X102" s="910"/>
      <c r="Y102" s="910"/>
      <c r="Z102" s="910"/>
      <c r="AA102" s="910"/>
      <c r="AB102" s="910"/>
      <c r="AC102" s="910"/>
      <c r="AD102" s="910"/>
      <c r="AE102" s="910"/>
      <c r="AF102" s="910"/>
      <c r="AG102" s="910"/>
      <c r="AH102" s="910"/>
      <c r="AI102" s="910"/>
      <c r="AJ102" s="910"/>
      <c r="AK102" s="910"/>
      <c r="AL102" s="910"/>
      <c r="AM102" s="910"/>
      <c r="AN102" s="910"/>
      <c r="AO102" s="910"/>
      <c r="AP102" s="910"/>
      <c r="AQ102" s="910"/>
      <c r="AR102" s="910"/>
      <c r="AS102" s="910"/>
      <c r="AT102" s="910"/>
      <c r="AU102" s="910"/>
      <c r="AV102" s="910"/>
      <c r="AW102" s="910"/>
      <c r="AX102" s="910"/>
      <c r="AY102" s="910"/>
      <c r="AZ102" s="867"/>
      <c r="BA102" s="867"/>
      <c r="BB102" s="867"/>
      <c r="BC102" s="867"/>
      <c r="BD102" s="867"/>
      <c r="BE102" s="867"/>
      <c r="BF102" s="867"/>
      <c r="BG102" s="867"/>
      <c r="BH102" s="867"/>
      <c r="BI102" s="867"/>
      <c r="BJ102" s="867"/>
      <c r="BK102" s="867"/>
      <c r="BL102" s="868"/>
      <c r="BM102" s="867"/>
      <c r="BN102" s="867"/>
      <c r="BO102" s="867"/>
      <c r="BP102" s="867"/>
      <c r="BQ102" s="867"/>
      <c r="BR102" s="867"/>
      <c r="BS102" s="867"/>
      <c r="BT102" s="867"/>
      <c r="BU102" s="867"/>
      <c r="BV102" s="850"/>
      <c r="BW102" s="846"/>
      <c r="BX102" s="846"/>
      <c r="BY102" s="846"/>
      <c r="BZ102" s="846"/>
      <c r="CA102" s="846"/>
      <c r="CB102" s="846"/>
      <c r="CC102" s="846"/>
      <c r="CD102" s="846"/>
      <c r="CE102" s="846"/>
      <c r="CF102" s="846"/>
      <c r="CG102" s="846"/>
      <c r="CH102" s="846"/>
      <c r="CI102" s="846"/>
      <c r="CJ102" s="846"/>
    </row>
    <row r="103" spans="1:88" s="866" customFormat="1">
      <c r="A103" s="912">
        <v>3</v>
      </c>
      <c r="B103" s="846"/>
      <c r="C103" s="846"/>
      <c r="D103" s="846"/>
      <c r="E103" s="846"/>
      <c r="F103" s="846"/>
      <c r="G103" s="846"/>
      <c r="H103" s="846"/>
      <c r="I103" s="910"/>
      <c r="J103" s="910"/>
      <c r="K103" s="910"/>
      <c r="L103" s="910"/>
      <c r="M103" s="910"/>
      <c r="N103" s="910"/>
      <c r="O103" s="910"/>
      <c r="P103" s="910"/>
      <c r="Q103" s="910"/>
      <c r="R103" s="910"/>
      <c r="S103" s="910"/>
      <c r="T103" s="910"/>
      <c r="U103" s="910"/>
      <c r="V103" s="910"/>
      <c r="W103" s="910"/>
      <c r="X103" s="910"/>
      <c r="Y103" s="910"/>
      <c r="Z103" s="910"/>
      <c r="AA103" s="910"/>
      <c r="AB103" s="910"/>
      <c r="AC103" s="910"/>
      <c r="AD103" s="910"/>
      <c r="AE103" s="910"/>
      <c r="AF103" s="910"/>
      <c r="AG103" s="910"/>
      <c r="AH103" s="910"/>
      <c r="AI103" s="910"/>
      <c r="AJ103" s="910"/>
      <c r="AK103" s="910"/>
      <c r="AL103" s="910"/>
      <c r="AM103" s="910"/>
      <c r="AN103" s="910"/>
      <c r="AO103" s="910"/>
      <c r="AP103" s="910"/>
      <c r="AQ103" s="910"/>
      <c r="AR103" s="910"/>
      <c r="AS103" s="910"/>
      <c r="AT103" s="910"/>
      <c r="AU103" s="910"/>
      <c r="AV103" s="910"/>
      <c r="AW103" s="910"/>
      <c r="AX103" s="910"/>
      <c r="AY103" s="910"/>
      <c r="AZ103" s="867"/>
      <c r="BA103" s="867"/>
      <c r="BB103" s="867"/>
      <c r="BC103" s="867"/>
      <c r="BD103" s="867"/>
      <c r="BE103" s="867"/>
      <c r="BF103" s="867"/>
      <c r="BG103" s="867"/>
      <c r="BH103" s="867"/>
      <c r="BI103" s="867"/>
      <c r="BJ103" s="867"/>
      <c r="BK103" s="867"/>
      <c r="BL103" s="868"/>
      <c r="BM103" s="867"/>
      <c r="BN103" s="867"/>
      <c r="BO103" s="867"/>
      <c r="BP103" s="867"/>
      <c r="BQ103" s="867"/>
      <c r="BR103" s="867"/>
      <c r="BS103" s="867"/>
      <c r="BT103" s="867"/>
      <c r="BU103" s="867"/>
      <c r="BV103" s="850"/>
      <c r="BW103" s="846"/>
      <c r="BX103" s="846"/>
      <c r="BY103" s="846"/>
      <c r="BZ103" s="846"/>
      <c r="CA103" s="846"/>
      <c r="CB103" s="846"/>
      <c r="CC103" s="846"/>
      <c r="CD103" s="846"/>
      <c r="CE103" s="846"/>
      <c r="CF103" s="846"/>
      <c r="CG103" s="846"/>
      <c r="CH103" s="846"/>
      <c r="CI103" s="846"/>
      <c r="CJ103" s="846"/>
    </row>
    <row r="104" spans="1:88" s="866" customFormat="1">
      <c r="A104" s="912">
        <v>4</v>
      </c>
      <c r="B104" s="846"/>
      <c r="C104" s="846"/>
      <c r="D104" s="846"/>
      <c r="E104" s="846"/>
      <c r="F104" s="846"/>
      <c r="G104" s="846"/>
      <c r="H104" s="846"/>
      <c r="I104" s="910"/>
      <c r="J104" s="910"/>
      <c r="K104" s="910"/>
      <c r="L104" s="910"/>
      <c r="M104" s="910"/>
      <c r="N104" s="910"/>
      <c r="O104" s="910"/>
      <c r="P104" s="910"/>
      <c r="Q104" s="910"/>
      <c r="R104" s="910"/>
      <c r="S104" s="910"/>
      <c r="T104" s="910"/>
      <c r="U104" s="910"/>
      <c r="V104" s="910"/>
      <c r="W104" s="910"/>
      <c r="X104" s="910"/>
      <c r="Y104" s="910"/>
      <c r="Z104" s="910"/>
      <c r="AA104" s="910"/>
      <c r="AB104" s="910"/>
      <c r="AC104" s="910"/>
      <c r="AD104" s="910"/>
      <c r="AE104" s="910"/>
      <c r="AF104" s="910"/>
      <c r="AG104" s="910"/>
      <c r="AH104" s="910"/>
      <c r="AI104" s="910"/>
      <c r="AJ104" s="910"/>
      <c r="AK104" s="910"/>
      <c r="AL104" s="910"/>
      <c r="AM104" s="910"/>
      <c r="AN104" s="910"/>
      <c r="AO104" s="910"/>
      <c r="AP104" s="910"/>
      <c r="AQ104" s="910"/>
      <c r="AR104" s="910"/>
      <c r="AS104" s="910"/>
      <c r="AT104" s="910"/>
      <c r="AU104" s="910"/>
      <c r="AV104" s="910"/>
      <c r="AW104" s="910"/>
      <c r="AX104" s="910"/>
      <c r="AY104" s="910"/>
      <c r="AZ104" s="867"/>
      <c r="BA104" s="867"/>
      <c r="BB104" s="867"/>
      <c r="BC104" s="867"/>
      <c r="BD104" s="867"/>
      <c r="BE104" s="867"/>
      <c r="BF104" s="867"/>
      <c r="BG104" s="867"/>
      <c r="BH104" s="867"/>
      <c r="BI104" s="867"/>
      <c r="BJ104" s="867"/>
      <c r="BK104" s="867"/>
      <c r="BL104" s="868"/>
      <c r="BM104" s="867"/>
      <c r="BN104" s="867"/>
      <c r="BO104" s="867"/>
      <c r="BP104" s="867"/>
      <c r="BQ104" s="867"/>
      <c r="BR104" s="867"/>
      <c r="BS104" s="867"/>
      <c r="BT104" s="867"/>
      <c r="BU104" s="867"/>
      <c r="BV104" s="850"/>
      <c r="BX104" s="846"/>
      <c r="BY104" s="846"/>
      <c r="BZ104" s="846"/>
      <c r="CA104" s="846"/>
      <c r="CB104" s="846"/>
      <c r="CC104" s="846"/>
      <c r="CD104" s="846"/>
      <c r="CE104" s="846"/>
      <c r="CF104" s="846"/>
      <c r="CG104" s="846"/>
      <c r="CH104" s="846"/>
      <c r="CI104" s="846"/>
      <c r="CJ104" s="846"/>
    </row>
    <row r="105" spans="1:88">
      <c r="A105" s="912">
        <v>5</v>
      </c>
      <c r="I105" s="910"/>
      <c r="J105" s="910"/>
      <c r="K105" s="910"/>
      <c r="L105" s="910"/>
      <c r="M105" s="910"/>
      <c r="N105" s="910"/>
      <c r="O105" s="910"/>
      <c r="P105" s="910"/>
      <c r="Q105" s="910"/>
      <c r="R105" s="910"/>
      <c r="S105" s="910"/>
      <c r="T105" s="910"/>
      <c r="U105" s="910"/>
      <c r="V105" s="910"/>
      <c r="W105" s="910"/>
      <c r="X105" s="910"/>
      <c r="Y105" s="910"/>
      <c r="Z105" s="910"/>
      <c r="AA105" s="910"/>
      <c r="AB105" s="910"/>
      <c r="AC105" s="910"/>
      <c r="AD105" s="910"/>
      <c r="AE105" s="910"/>
      <c r="AF105" s="910"/>
      <c r="AG105" s="910"/>
      <c r="AH105" s="910"/>
      <c r="AI105" s="910"/>
      <c r="AJ105" s="910"/>
      <c r="AK105" s="910"/>
      <c r="AL105" s="910"/>
      <c r="AM105" s="910"/>
      <c r="AN105" s="910"/>
      <c r="AO105" s="910"/>
      <c r="AP105" s="910"/>
      <c r="AQ105" s="910"/>
      <c r="AR105" s="910"/>
      <c r="AS105" s="910"/>
      <c r="AT105" s="910"/>
      <c r="AU105" s="910"/>
      <c r="AV105" s="910"/>
      <c r="AW105" s="910"/>
      <c r="AX105" s="910"/>
      <c r="AY105" s="910"/>
      <c r="BL105" s="868"/>
      <c r="BN105" s="867"/>
      <c r="BW105" s="866"/>
      <c r="CE105" s="866"/>
      <c r="CF105" s="866"/>
      <c r="CG105" s="866"/>
      <c r="CH105" s="866"/>
      <c r="CI105" s="866"/>
      <c r="CJ105" s="866"/>
    </row>
    <row r="106" spans="1:88">
      <c r="A106" s="912">
        <v>6</v>
      </c>
      <c r="I106" s="910"/>
      <c r="J106" s="910"/>
      <c r="K106" s="910"/>
      <c r="L106" s="910"/>
      <c r="M106" s="910"/>
      <c r="N106" s="910"/>
      <c r="O106" s="910"/>
      <c r="P106" s="910"/>
      <c r="Q106" s="910"/>
      <c r="R106" s="910"/>
      <c r="S106" s="910"/>
      <c r="T106" s="910"/>
      <c r="U106" s="910"/>
      <c r="V106" s="910"/>
      <c r="W106" s="910"/>
      <c r="X106" s="910"/>
      <c r="Y106" s="910"/>
      <c r="Z106" s="910"/>
      <c r="AA106" s="910"/>
      <c r="AB106" s="910"/>
      <c r="AC106" s="910"/>
      <c r="AD106" s="910"/>
      <c r="AE106" s="910"/>
      <c r="AF106" s="910"/>
      <c r="AG106" s="910"/>
      <c r="AH106" s="910"/>
      <c r="AI106" s="910"/>
      <c r="AJ106" s="910"/>
      <c r="AK106" s="910"/>
      <c r="AL106" s="910"/>
      <c r="AM106" s="910"/>
      <c r="AN106" s="910"/>
      <c r="AO106" s="910"/>
      <c r="AP106" s="910"/>
      <c r="AQ106" s="910"/>
      <c r="AR106" s="910"/>
      <c r="AS106" s="910"/>
      <c r="AT106" s="910"/>
      <c r="AU106" s="910"/>
      <c r="AV106" s="910"/>
      <c r="AW106" s="910"/>
      <c r="AX106" s="910"/>
      <c r="AY106" s="910"/>
      <c r="BL106" s="868"/>
      <c r="BN106" s="867"/>
      <c r="BW106" s="866"/>
      <c r="BX106" s="866"/>
      <c r="CE106" s="866"/>
      <c r="CF106" s="866"/>
      <c r="CG106" s="866"/>
      <c r="CH106" s="866"/>
      <c r="CI106" s="866"/>
      <c r="CJ106" s="866"/>
    </row>
    <row r="107" spans="1:88">
      <c r="H107" s="898"/>
      <c r="I107" s="910"/>
      <c r="J107" s="910"/>
      <c r="K107" s="910"/>
      <c r="L107" s="910"/>
      <c r="M107" s="910"/>
      <c r="N107" s="910"/>
      <c r="O107" s="910"/>
      <c r="P107" s="910"/>
      <c r="Q107" s="910"/>
      <c r="R107" s="910"/>
      <c r="S107" s="910"/>
      <c r="T107" s="910"/>
      <c r="U107" s="910"/>
      <c r="V107" s="910"/>
      <c r="W107" s="910"/>
      <c r="X107" s="910"/>
      <c r="Y107" s="910"/>
      <c r="Z107" s="910"/>
      <c r="AA107" s="910"/>
      <c r="AB107" s="910"/>
      <c r="AC107" s="910"/>
      <c r="AD107" s="910"/>
      <c r="AE107" s="910"/>
      <c r="AF107" s="910"/>
      <c r="AG107" s="910"/>
      <c r="AH107" s="910"/>
      <c r="AI107" s="910"/>
      <c r="AJ107" s="910"/>
      <c r="AK107" s="910"/>
      <c r="AL107" s="910"/>
      <c r="AM107" s="910"/>
      <c r="AN107" s="910"/>
      <c r="AO107" s="910"/>
      <c r="AP107" s="910"/>
      <c r="AQ107" s="910"/>
      <c r="AR107" s="910"/>
      <c r="AS107" s="910"/>
      <c r="AT107" s="910"/>
      <c r="AU107" s="910"/>
      <c r="AV107" s="910"/>
      <c r="AW107" s="910"/>
      <c r="AX107" s="910"/>
      <c r="AY107" s="910"/>
      <c r="AZ107" s="910"/>
      <c r="BA107" s="910"/>
      <c r="BX107" s="866"/>
      <c r="BZ107" s="866"/>
      <c r="CA107" s="866"/>
      <c r="CB107" s="866"/>
      <c r="CC107" s="866"/>
      <c r="CD107" s="866"/>
      <c r="CE107" s="866"/>
      <c r="CF107" s="866"/>
      <c r="CG107" s="866"/>
      <c r="CH107" s="866"/>
      <c r="CI107" s="866"/>
      <c r="CJ107" s="866"/>
    </row>
    <row r="108" spans="1:88">
      <c r="H108" s="898"/>
      <c r="I108" s="910"/>
      <c r="J108" s="910"/>
      <c r="K108" s="910"/>
      <c r="L108" s="910"/>
      <c r="M108" s="910"/>
      <c r="N108" s="910"/>
      <c r="O108" s="910"/>
      <c r="P108" s="910"/>
      <c r="Q108" s="910"/>
      <c r="R108" s="910"/>
      <c r="S108" s="910"/>
      <c r="T108" s="910"/>
      <c r="U108" s="910"/>
      <c r="V108" s="910"/>
      <c r="W108" s="910"/>
      <c r="X108" s="910"/>
      <c r="Y108" s="910"/>
      <c r="Z108" s="910"/>
      <c r="AA108" s="910"/>
      <c r="AB108" s="910"/>
      <c r="AC108" s="910"/>
      <c r="AD108" s="910"/>
      <c r="AE108" s="910"/>
      <c r="AF108" s="910"/>
      <c r="AG108" s="910"/>
      <c r="AH108" s="910"/>
      <c r="AI108" s="910"/>
      <c r="AJ108" s="910"/>
      <c r="AK108" s="910"/>
      <c r="AL108" s="910"/>
      <c r="AM108" s="910"/>
      <c r="AN108" s="910"/>
      <c r="AO108" s="910"/>
      <c r="AP108" s="910"/>
      <c r="AQ108" s="910"/>
      <c r="AR108" s="910"/>
      <c r="AS108" s="910"/>
      <c r="AT108" s="910"/>
      <c r="AU108" s="910"/>
      <c r="AV108" s="910"/>
      <c r="AW108" s="910"/>
      <c r="AX108" s="910"/>
      <c r="AY108" s="910"/>
      <c r="AZ108" s="910"/>
      <c r="BA108" s="910"/>
      <c r="BX108" s="866"/>
      <c r="BY108" s="866"/>
      <c r="BZ108" s="866"/>
      <c r="CA108" s="866"/>
      <c r="CB108" s="866"/>
      <c r="CC108" s="866"/>
      <c r="CD108" s="866"/>
    </row>
    <row r="109" spans="1:88">
      <c r="H109" s="898"/>
      <c r="I109" s="910"/>
      <c r="J109" s="910"/>
      <c r="K109" s="910"/>
      <c r="L109" s="910"/>
      <c r="M109" s="910"/>
      <c r="N109" s="910"/>
      <c r="O109" s="910"/>
      <c r="P109" s="910"/>
      <c r="Q109" s="910"/>
      <c r="R109" s="910"/>
      <c r="S109" s="910"/>
      <c r="T109" s="910"/>
      <c r="U109" s="910"/>
      <c r="V109" s="910"/>
      <c r="W109" s="910"/>
      <c r="X109" s="910"/>
      <c r="Y109" s="910"/>
      <c r="Z109" s="910"/>
      <c r="AA109" s="910"/>
      <c r="AB109" s="910"/>
      <c r="AC109" s="910"/>
      <c r="AD109" s="910"/>
      <c r="AE109" s="910"/>
      <c r="AF109" s="910"/>
      <c r="AG109" s="910"/>
      <c r="AH109" s="910"/>
      <c r="AI109" s="910"/>
      <c r="AJ109" s="910"/>
      <c r="AK109" s="910"/>
      <c r="AL109" s="910"/>
      <c r="AM109" s="910"/>
      <c r="AN109" s="910"/>
      <c r="AO109" s="910"/>
      <c r="AP109" s="910"/>
      <c r="AQ109" s="910"/>
      <c r="AR109" s="910"/>
      <c r="AS109" s="910"/>
      <c r="AT109" s="910"/>
      <c r="AU109" s="910"/>
      <c r="AV109" s="910"/>
      <c r="AW109" s="910"/>
      <c r="AX109" s="910"/>
      <c r="AY109" s="910"/>
      <c r="AZ109" s="910"/>
      <c r="BA109" s="910"/>
      <c r="BY109" s="866"/>
      <c r="BZ109" s="866"/>
      <c r="CA109" s="866"/>
      <c r="CB109" s="866"/>
      <c r="CC109" s="866"/>
      <c r="CD109" s="866"/>
    </row>
    <row r="110" spans="1:88">
      <c r="H110" s="898"/>
      <c r="I110" s="910"/>
      <c r="J110" s="910"/>
      <c r="K110" s="910"/>
      <c r="L110" s="910"/>
      <c r="M110" s="910"/>
      <c r="N110" s="910"/>
      <c r="O110" s="910"/>
      <c r="P110" s="910"/>
      <c r="Q110" s="910"/>
      <c r="R110" s="910"/>
      <c r="S110" s="910"/>
      <c r="T110" s="910"/>
      <c r="U110" s="910"/>
      <c r="V110" s="910"/>
      <c r="W110" s="910"/>
      <c r="X110" s="910"/>
      <c r="Y110" s="910"/>
      <c r="Z110" s="910"/>
      <c r="AA110" s="910"/>
      <c r="AB110" s="910"/>
      <c r="AC110" s="910"/>
      <c r="AD110" s="910"/>
      <c r="AE110" s="910"/>
      <c r="AF110" s="910"/>
      <c r="AG110" s="910"/>
      <c r="AH110" s="910"/>
      <c r="AI110" s="910"/>
      <c r="AJ110" s="910"/>
      <c r="AK110" s="910"/>
      <c r="AL110" s="910"/>
      <c r="AM110" s="910"/>
      <c r="AN110" s="910"/>
      <c r="AO110" s="910"/>
      <c r="AP110" s="910"/>
      <c r="AQ110" s="910"/>
      <c r="AR110" s="910"/>
      <c r="AS110" s="910"/>
      <c r="AT110" s="910"/>
      <c r="AU110" s="910"/>
      <c r="AV110" s="910"/>
      <c r="AW110" s="910"/>
      <c r="AX110" s="910"/>
      <c r="AY110" s="910"/>
      <c r="AZ110" s="910"/>
      <c r="BA110" s="910"/>
      <c r="BY110" s="866"/>
    </row>
    <row r="111" spans="1:88">
      <c r="H111" s="898"/>
      <c r="I111" s="910"/>
      <c r="J111" s="910"/>
      <c r="K111" s="910"/>
      <c r="L111" s="910"/>
      <c r="M111" s="910"/>
      <c r="N111" s="910"/>
      <c r="O111" s="910"/>
      <c r="P111" s="910"/>
      <c r="Q111" s="910"/>
      <c r="R111" s="910"/>
      <c r="S111" s="910"/>
      <c r="T111" s="910"/>
      <c r="U111" s="910"/>
      <c r="V111" s="910"/>
      <c r="W111" s="910"/>
      <c r="X111" s="910"/>
      <c r="Y111" s="910"/>
      <c r="Z111" s="910"/>
      <c r="AA111" s="910"/>
      <c r="AB111" s="910"/>
      <c r="AC111" s="910"/>
      <c r="AD111" s="910"/>
      <c r="AE111" s="910"/>
      <c r="AF111" s="910"/>
      <c r="AG111" s="910"/>
      <c r="AH111" s="910"/>
      <c r="AI111" s="910"/>
      <c r="AJ111" s="910"/>
      <c r="AK111" s="910"/>
      <c r="AL111" s="910"/>
      <c r="AM111" s="910"/>
      <c r="AN111" s="910"/>
      <c r="AO111" s="910"/>
      <c r="AP111" s="910"/>
      <c r="AQ111" s="910"/>
      <c r="AR111" s="910"/>
      <c r="AS111" s="910"/>
      <c r="AT111" s="910"/>
      <c r="AU111" s="910"/>
      <c r="AV111" s="910"/>
      <c r="AW111" s="910"/>
      <c r="AX111" s="910"/>
      <c r="AY111" s="910"/>
      <c r="AZ111" s="910"/>
      <c r="BA111" s="910"/>
    </row>
    <row r="112" spans="1:88">
      <c r="H112" s="898"/>
      <c r="I112" s="910"/>
      <c r="J112" s="910"/>
      <c r="K112" s="910"/>
      <c r="L112" s="910"/>
      <c r="M112" s="910"/>
      <c r="N112" s="910"/>
      <c r="O112" s="910"/>
      <c r="P112" s="910"/>
      <c r="Q112" s="910"/>
      <c r="R112" s="910"/>
      <c r="S112" s="910"/>
      <c r="T112" s="910"/>
      <c r="U112" s="910"/>
      <c r="V112" s="910"/>
      <c r="W112" s="910"/>
      <c r="X112" s="910"/>
      <c r="Y112" s="910"/>
      <c r="Z112" s="910"/>
      <c r="AA112" s="910"/>
      <c r="AB112" s="910"/>
      <c r="AC112" s="910"/>
      <c r="AD112" s="910"/>
      <c r="AE112" s="910"/>
      <c r="AF112" s="910"/>
      <c r="AG112" s="910"/>
      <c r="AH112" s="910"/>
      <c r="AI112" s="910"/>
      <c r="AJ112" s="910"/>
      <c r="AK112" s="910"/>
      <c r="AL112" s="910"/>
      <c r="AM112" s="910"/>
      <c r="AN112" s="910"/>
      <c r="AO112" s="910"/>
      <c r="AP112" s="910"/>
      <c r="AQ112" s="910"/>
      <c r="AR112" s="910"/>
      <c r="AS112" s="910"/>
      <c r="AT112" s="910"/>
      <c r="AU112" s="910"/>
      <c r="AV112" s="910"/>
      <c r="AW112" s="910"/>
      <c r="AX112" s="910"/>
      <c r="AY112" s="910"/>
      <c r="AZ112" s="910"/>
      <c r="BA112" s="910"/>
    </row>
    <row r="113" spans="8:74">
      <c r="H113" s="898"/>
      <c r="I113" s="910"/>
      <c r="J113" s="910"/>
      <c r="K113" s="910"/>
      <c r="L113" s="910"/>
      <c r="M113" s="910"/>
      <c r="N113" s="910"/>
      <c r="O113" s="910"/>
      <c r="P113" s="910"/>
      <c r="Q113" s="910"/>
      <c r="R113" s="910"/>
      <c r="S113" s="910"/>
      <c r="T113" s="910"/>
      <c r="U113" s="910"/>
      <c r="V113" s="910"/>
      <c r="W113" s="910"/>
      <c r="X113" s="910"/>
      <c r="Y113" s="910"/>
      <c r="Z113" s="910"/>
      <c r="AA113" s="910"/>
      <c r="AB113" s="910"/>
      <c r="AC113" s="910"/>
      <c r="AD113" s="910"/>
      <c r="AE113" s="910"/>
      <c r="AF113" s="910"/>
      <c r="AG113" s="910"/>
      <c r="AH113" s="910"/>
      <c r="AI113" s="910"/>
      <c r="AJ113" s="910"/>
      <c r="AK113" s="910"/>
      <c r="AL113" s="910"/>
      <c r="AM113" s="910"/>
      <c r="AN113" s="910"/>
      <c r="AO113" s="910"/>
      <c r="AP113" s="910"/>
      <c r="AQ113" s="910"/>
      <c r="AR113" s="910"/>
      <c r="AS113" s="910"/>
      <c r="AT113" s="910"/>
      <c r="AU113" s="910"/>
      <c r="AV113" s="910"/>
      <c r="AW113" s="910"/>
      <c r="AX113" s="910"/>
      <c r="AY113" s="910"/>
      <c r="AZ113" s="910"/>
      <c r="BA113" s="910"/>
    </row>
    <row r="114" spans="8:74">
      <c r="BN114" s="867"/>
    </row>
    <row r="115" spans="8:74">
      <c r="BN115" s="867"/>
    </row>
    <row r="116" spans="8:74">
      <c r="BN116" s="867"/>
    </row>
    <row r="117" spans="8:74">
      <c r="BN117" s="867"/>
    </row>
    <row r="118" spans="8:74">
      <c r="BN118" s="867"/>
    </row>
    <row r="119" spans="8:74">
      <c r="BN119" s="867"/>
    </row>
    <row r="120" spans="8:74">
      <c r="BN120" s="867"/>
    </row>
    <row r="121" spans="8:74">
      <c r="H121" s="866"/>
      <c r="I121" s="953"/>
      <c r="J121" s="953"/>
      <c r="K121" s="953"/>
      <c r="L121" s="953"/>
      <c r="M121" s="953"/>
      <c r="N121" s="953"/>
      <c r="O121" s="953"/>
      <c r="P121" s="953"/>
      <c r="Q121" s="953"/>
      <c r="R121" s="953"/>
      <c r="S121" s="953"/>
      <c r="T121" s="953"/>
      <c r="U121" s="953"/>
      <c r="V121" s="953"/>
      <c r="W121" s="953"/>
      <c r="X121" s="953"/>
      <c r="Y121" s="953"/>
      <c r="Z121" s="953"/>
      <c r="AA121" s="953"/>
      <c r="AB121" s="953"/>
      <c r="AC121" s="953"/>
      <c r="AD121" s="953"/>
      <c r="AE121" s="953"/>
      <c r="AF121" s="953"/>
      <c r="AG121" s="953"/>
      <c r="AH121" s="953"/>
      <c r="AI121" s="953"/>
      <c r="AJ121" s="953"/>
      <c r="AK121" s="953"/>
      <c r="AL121" s="953"/>
      <c r="AM121" s="953"/>
      <c r="AN121" s="953"/>
      <c r="AO121" s="953"/>
      <c r="AP121" s="953"/>
      <c r="AQ121" s="953"/>
      <c r="AR121" s="953"/>
      <c r="AS121" s="953"/>
      <c r="AT121" s="953"/>
      <c r="AU121" s="953"/>
      <c r="AV121" s="953"/>
      <c r="AW121" s="953"/>
      <c r="AX121" s="953"/>
      <c r="AY121" s="953"/>
      <c r="AZ121" s="953"/>
      <c r="BA121" s="953"/>
      <c r="BB121" s="953"/>
      <c r="BC121" s="953"/>
      <c r="BD121" s="953"/>
      <c r="BE121" s="953"/>
      <c r="BF121" s="953"/>
      <c r="BG121" s="953"/>
      <c r="BH121" s="953"/>
      <c r="BI121" s="953"/>
      <c r="BJ121" s="953"/>
      <c r="BK121" s="953"/>
      <c r="BL121" s="953"/>
      <c r="BM121" s="953"/>
      <c r="BN121" s="953"/>
      <c r="BO121" s="953"/>
      <c r="BP121" s="953"/>
      <c r="BQ121" s="953"/>
      <c r="BR121" s="953"/>
      <c r="BS121" s="953"/>
      <c r="BT121" s="953"/>
      <c r="BU121" s="953"/>
    </row>
    <row r="122" spans="8:74">
      <c r="H122" s="866"/>
      <c r="I122" s="953"/>
      <c r="J122" s="953"/>
      <c r="K122" s="953"/>
      <c r="L122" s="953"/>
      <c r="M122" s="953"/>
      <c r="N122" s="953"/>
      <c r="O122" s="953"/>
      <c r="P122" s="953"/>
      <c r="Q122" s="953"/>
      <c r="R122" s="953"/>
      <c r="S122" s="953"/>
      <c r="T122" s="953"/>
      <c r="U122" s="953"/>
      <c r="V122" s="953"/>
      <c r="W122" s="953"/>
      <c r="X122" s="953"/>
      <c r="Y122" s="953"/>
      <c r="Z122" s="953"/>
      <c r="AA122" s="953"/>
      <c r="AB122" s="953"/>
      <c r="AC122" s="953"/>
      <c r="AD122" s="953"/>
      <c r="AE122" s="953"/>
      <c r="AF122" s="953"/>
      <c r="AG122" s="953"/>
      <c r="AH122" s="953"/>
      <c r="AI122" s="953"/>
      <c r="AJ122" s="953"/>
      <c r="AK122" s="953"/>
      <c r="AL122" s="953"/>
      <c r="AM122" s="953"/>
      <c r="AN122" s="953"/>
      <c r="AO122" s="953"/>
      <c r="AP122" s="953"/>
      <c r="AQ122" s="953"/>
      <c r="AR122" s="953"/>
      <c r="AS122" s="953"/>
      <c r="AT122" s="953"/>
      <c r="AU122" s="953"/>
      <c r="AV122" s="953"/>
      <c r="AW122" s="953"/>
      <c r="AX122" s="953"/>
      <c r="AY122" s="953"/>
      <c r="AZ122" s="953"/>
      <c r="BA122" s="953"/>
      <c r="BB122" s="953"/>
      <c r="BC122" s="953"/>
      <c r="BD122" s="953"/>
      <c r="BE122" s="953"/>
      <c r="BF122" s="953"/>
      <c r="BG122" s="953"/>
      <c r="BH122" s="953"/>
      <c r="BI122" s="953"/>
      <c r="BJ122" s="953"/>
      <c r="BK122" s="953"/>
      <c r="BL122" s="953"/>
      <c r="BM122" s="953"/>
      <c r="BN122" s="953"/>
      <c r="BO122" s="953"/>
      <c r="BP122" s="953"/>
      <c r="BQ122" s="953"/>
      <c r="BR122" s="953"/>
      <c r="BS122" s="953"/>
      <c r="BT122" s="953"/>
      <c r="BU122" s="953"/>
      <c r="BV122" s="902"/>
    </row>
    <row r="123" spans="8:74">
      <c r="H123" s="866"/>
      <c r="I123" s="953"/>
      <c r="J123" s="953"/>
      <c r="K123" s="953"/>
      <c r="L123" s="953"/>
      <c r="M123" s="953"/>
      <c r="N123" s="953"/>
      <c r="O123" s="953"/>
      <c r="P123" s="953"/>
      <c r="Q123" s="953"/>
      <c r="R123" s="953"/>
      <c r="S123" s="953"/>
      <c r="T123" s="953"/>
      <c r="U123" s="953"/>
      <c r="V123" s="953"/>
      <c r="W123" s="953"/>
      <c r="X123" s="953"/>
      <c r="Y123" s="953"/>
      <c r="Z123" s="953"/>
      <c r="AA123" s="953"/>
      <c r="AB123" s="953"/>
      <c r="AC123" s="953"/>
      <c r="AD123" s="953"/>
      <c r="AE123" s="953"/>
      <c r="AF123" s="953"/>
      <c r="AG123" s="953"/>
      <c r="AH123" s="953"/>
      <c r="AI123" s="953"/>
      <c r="AJ123" s="953"/>
      <c r="AK123" s="953"/>
      <c r="AL123" s="953"/>
      <c r="AM123" s="953"/>
      <c r="AN123" s="953"/>
      <c r="AO123" s="953"/>
      <c r="AP123" s="953"/>
      <c r="AQ123" s="953"/>
      <c r="AR123" s="953"/>
      <c r="AS123" s="953"/>
      <c r="AT123" s="953"/>
      <c r="AU123" s="953"/>
      <c r="AV123" s="953"/>
      <c r="AW123" s="953"/>
      <c r="AX123" s="953"/>
      <c r="AY123" s="953"/>
      <c r="AZ123" s="953"/>
      <c r="BA123" s="953"/>
      <c r="BB123" s="953"/>
      <c r="BC123" s="953"/>
      <c r="BD123" s="953"/>
      <c r="BE123" s="953"/>
      <c r="BF123" s="953"/>
      <c r="BG123" s="953"/>
      <c r="BH123" s="953"/>
      <c r="BI123" s="953"/>
      <c r="BJ123" s="953"/>
      <c r="BK123" s="953"/>
      <c r="BL123" s="953"/>
      <c r="BM123" s="953"/>
      <c r="BN123" s="953"/>
      <c r="BO123" s="953"/>
      <c r="BP123" s="953"/>
      <c r="BQ123" s="953"/>
      <c r="BR123" s="953"/>
      <c r="BS123" s="953"/>
      <c r="BT123" s="953"/>
      <c r="BU123" s="953"/>
      <c r="BV123" s="902"/>
    </row>
    <row r="124" spans="8:74">
      <c r="BN124" s="867"/>
      <c r="BV124" s="902"/>
    </row>
    <row r="125" spans="8:74">
      <c r="BN125" s="867"/>
    </row>
    <row r="126" spans="8:74">
      <c r="BN126" s="867"/>
    </row>
    <row r="127" spans="8:74">
      <c r="BN127" s="867"/>
    </row>
    <row r="128" spans="8:74">
      <c r="BN128" s="867"/>
    </row>
    <row r="129" spans="66:66">
      <c r="BN129" s="867"/>
    </row>
    <row r="130" spans="66:66">
      <c r="BN130" s="867"/>
    </row>
    <row r="131" spans="66:66">
      <c r="BN131" s="867"/>
    </row>
    <row r="132" spans="66:66">
      <c r="BN132" s="867"/>
    </row>
    <row r="133" spans="66:66">
      <c r="BN133" s="867"/>
    </row>
    <row r="134" spans="66:66">
      <c r="BN134" s="867"/>
    </row>
    <row r="135" spans="66:66">
      <c r="BN135" s="867"/>
    </row>
    <row r="136" spans="66:66">
      <c r="BN136" s="867"/>
    </row>
    <row r="137" spans="66:66">
      <c r="BN137" s="867"/>
    </row>
    <row r="138" spans="66:66">
      <c r="BN138" s="867"/>
    </row>
    <row r="139" spans="66:66">
      <c r="BN139" s="867"/>
    </row>
    <row r="140" spans="66:66">
      <c r="BN140" s="867"/>
    </row>
    <row r="141" spans="66:66">
      <c r="BN141" s="867"/>
    </row>
    <row r="142" spans="66:66">
      <c r="BN142" s="867"/>
    </row>
    <row r="143" spans="66:66">
      <c r="BN143" s="867"/>
    </row>
    <row r="144" spans="66:66">
      <c r="BN144" s="867"/>
    </row>
    <row r="145" spans="66:66" ht="13.5" customHeight="1">
      <c r="BN145" s="867"/>
    </row>
    <row r="146" spans="66:66">
      <c r="BN146" s="867"/>
    </row>
    <row r="147" spans="66:66">
      <c r="BN147" s="867"/>
    </row>
    <row r="148" spans="66:66">
      <c r="BN148" s="867"/>
    </row>
    <row r="149" spans="66:66">
      <c r="BN149" s="867"/>
    </row>
    <row r="150" spans="66:66">
      <c r="BN150" s="867"/>
    </row>
    <row r="151" spans="66:66">
      <c r="BN151" s="867"/>
    </row>
    <row r="152" spans="66:66">
      <c r="BN152" s="867"/>
    </row>
    <row r="153" spans="66:66">
      <c r="BN153" s="867"/>
    </row>
    <row r="154" spans="66:66">
      <c r="BN154" s="867"/>
    </row>
    <row r="155" spans="66:66">
      <c r="BN155" s="867"/>
    </row>
    <row r="156" spans="66:66">
      <c r="BN156" s="867"/>
    </row>
    <row r="157" spans="66:66">
      <c r="BN157" s="867"/>
    </row>
    <row r="158" spans="66:66">
      <c r="BN158" s="867"/>
    </row>
    <row r="159" spans="66:66">
      <c r="BN159" s="867"/>
    </row>
    <row r="160" spans="66:66">
      <c r="BN160" s="867"/>
    </row>
    <row r="161" spans="66:66">
      <c r="BN161" s="867"/>
    </row>
    <row r="162" spans="66:66">
      <c r="BN162" s="867"/>
    </row>
    <row r="163" spans="66:66">
      <c r="BN163" s="867"/>
    </row>
    <row r="164" spans="66:66">
      <c r="BN164" s="867"/>
    </row>
    <row r="165" spans="66:66">
      <c r="BN165" s="867"/>
    </row>
    <row r="166" spans="66:66">
      <c r="BN166" s="867"/>
    </row>
    <row r="167" spans="66:66">
      <c r="BN167" s="867"/>
    </row>
    <row r="168" spans="66:66">
      <c r="BN168" s="867"/>
    </row>
    <row r="169" spans="66:66">
      <c r="BN169" s="867"/>
    </row>
    <row r="170" spans="66:66">
      <c r="BN170" s="867"/>
    </row>
    <row r="171" spans="66:66"/>
    <row r="172" spans="66:66"/>
    <row r="173" spans="66:66"/>
    <row r="174" spans="66:66"/>
    <row r="175" spans="66:66"/>
    <row r="176" spans="66:6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</sheetData>
  <conditionalFormatting sqref="D34:E34">
    <cfRule type="expression" dxfId="16" priority="10">
      <formula>#REF!="Act"</formula>
    </cfRule>
  </conditionalFormatting>
  <conditionalFormatting sqref="D57:E57">
    <cfRule type="expression" dxfId="15" priority="7">
      <formula>#REF!="Act"</formula>
    </cfRule>
  </conditionalFormatting>
  <conditionalFormatting sqref="F34">
    <cfRule type="expression" dxfId="14" priority="4">
      <formula>#REF!="Act"</formula>
    </cfRule>
  </conditionalFormatting>
  <conditionalFormatting sqref="F57">
    <cfRule type="expression" dxfId="13" priority="3">
      <formula>#REF!="Act"</formula>
    </cfRule>
  </conditionalFormatting>
  <conditionalFormatting sqref="J32:T32">
    <cfRule type="expression" dxfId="12" priority="2">
      <formula>#REF!="Act"</formula>
    </cfRule>
  </conditionalFormatting>
  <conditionalFormatting sqref="J55:T55">
    <cfRule type="expression" dxfId="11" priority="1">
      <formula>#REF!="Act"</formula>
    </cfRule>
  </conditionalFormatting>
  <dataValidations count="1">
    <dataValidation type="list" allowBlank="1" showInputMessage="1" showErrorMessage="1" sqref="B46:F46 B63:F63" xr:uid="{59C2CC66-6500-4B0E-A53E-50349D9EF008}">
      <formula1>$A$100:$A$106</formula1>
    </dataValidation>
  </dataValidations>
  <pageMargins left="0.75" right="0.75" top="1" bottom="1" header="0.5" footer="0.5"/>
  <pageSetup scale="55" fitToHeight="2" orientation="portrait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D0D8C-B24F-449F-9276-F57D75870723}">
  <sheetPr codeName="Sheet12">
    <tabColor theme="7" tint="0.79998168889431442"/>
  </sheetPr>
  <dimension ref="A1:DZ560"/>
  <sheetViews>
    <sheetView zoomScale="80" zoomScaleNormal="80" workbookViewId="0">
      <pane xSplit="6" ySplit="3" topLeftCell="G4" activePane="bottomRight" state="frozen"/>
      <selection activeCell="C3" sqref="C3"/>
      <selection pane="topRight" activeCell="C3" sqref="C3"/>
      <selection pane="bottomLeft" activeCell="C3" sqref="C3"/>
      <selection pane="bottomRight" activeCell="C3" sqref="C3"/>
    </sheetView>
  </sheetViews>
  <sheetFormatPr defaultColWidth="0" defaultRowHeight="10.199999999999999" outlineLevelRow="1"/>
  <cols>
    <col min="1" max="1" width="3.7109375" style="13" customWidth="1"/>
    <col min="2" max="2" width="2.7109375" style="4" customWidth="1"/>
    <col min="3" max="3" width="2" style="4" customWidth="1"/>
    <col min="4" max="4" width="27.42578125" style="4" bestFit="1" customWidth="1"/>
    <col min="5" max="5" width="21.42578125" style="4" bestFit="1" customWidth="1"/>
    <col min="6" max="6" width="21.42578125" style="4" customWidth="1"/>
    <col min="7" max="73" width="12.7109375" style="4" customWidth="1"/>
    <col min="74" max="83" width="18.7109375" style="4" hidden="1" customWidth="1"/>
    <col min="84" max="85" width="20.7109375" style="4" hidden="1" customWidth="1"/>
    <col min="86" max="16384" width="8.7109375" style="4" hidden="1"/>
  </cols>
  <sheetData>
    <row r="1" spans="2:72"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</row>
    <row r="3" spans="2:72">
      <c r="C3"/>
      <c r="D3" s="669"/>
      <c r="E3" s="670"/>
      <c r="F3" s="670"/>
      <c r="G3" s="638">
        <f>DATE(Setup!$D$5+1,1,31)</f>
        <v>44957</v>
      </c>
      <c r="H3" s="638">
        <f t="shared" ref="H3" si="0">EOMONTH(G3,1)</f>
        <v>44985</v>
      </c>
      <c r="I3" s="638">
        <f t="shared" ref="I3" si="1">EOMONTH(H3,1)</f>
        <v>45016</v>
      </c>
      <c r="J3" s="638">
        <f t="shared" ref="J3" si="2">EOMONTH(I3,1)</f>
        <v>45046</v>
      </c>
      <c r="K3" s="638">
        <f t="shared" ref="K3" si="3">EOMONTH(J3,1)</f>
        <v>45077</v>
      </c>
      <c r="L3" s="638">
        <f t="shared" ref="L3" si="4">EOMONTH(K3,1)</f>
        <v>45107</v>
      </c>
      <c r="M3" s="638">
        <f t="shared" ref="M3" si="5">EOMONTH(L3,1)</f>
        <v>45138</v>
      </c>
      <c r="N3" s="638">
        <f t="shared" ref="N3" si="6">EOMONTH(M3,1)</f>
        <v>45169</v>
      </c>
      <c r="O3" s="638">
        <f t="shared" ref="O3" si="7">EOMONTH(N3,1)</f>
        <v>45199</v>
      </c>
      <c r="P3" s="638">
        <f t="shared" ref="P3" si="8">EOMONTH(O3,1)</f>
        <v>45230</v>
      </c>
      <c r="Q3" s="638">
        <f t="shared" ref="Q3" si="9">EOMONTH(P3,1)</f>
        <v>45260</v>
      </c>
      <c r="R3" s="638">
        <f t="shared" ref="R3" si="10">EOMONTH(Q3,1)</f>
        <v>45291</v>
      </c>
      <c r="S3" s="638">
        <f>EOMONTH(R3,1)</f>
        <v>45322</v>
      </c>
      <c r="T3" s="638">
        <f t="shared" ref="T3" si="11">EOMONTH(S3,1)</f>
        <v>45351</v>
      </c>
      <c r="U3" s="638">
        <f t="shared" ref="U3" si="12">EOMONTH(T3,1)</f>
        <v>45382</v>
      </c>
      <c r="V3" s="638">
        <f t="shared" ref="V3" si="13">EOMONTH(U3,1)</f>
        <v>45412</v>
      </c>
      <c r="W3" s="638">
        <f t="shared" ref="W3" si="14">EOMONTH(V3,1)</f>
        <v>45443</v>
      </c>
      <c r="X3" s="638">
        <f t="shared" ref="X3" si="15">EOMONTH(W3,1)</f>
        <v>45473</v>
      </c>
      <c r="Y3" s="638">
        <f t="shared" ref="Y3" si="16">EOMONTH(X3,1)</f>
        <v>45504</v>
      </c>
      <c r="Z3" s="638">
        <f t="shared" ref="Z3" si="17">EOMONTH(Y3,1)</f>
        <v>45535</v>
      </c>
      <c r="AA3" s="638">
        <f t="shared" ref="AA3" si="18">EOMONTH(Z3,1)</f>
        <v>45565</v>
      </c>
      <c r="AB3" s="638">
        <f t="shared" ref="AB3" si="19">EOMONTH(AA3,1)</f>
        <v>45596</v>
      </c>
      <c r="AC3" s="638">
        <f t="shared" ref="AC3" si="20">EOMONTH(AB3,1)</f>
        <v>45626</v>
      </c>
      <c r="AD3" s="638">
        <f t="shared" ref="AD3" si="21">EOMONTH(AC3,1)</f>
        <v>45657</v>
      </c>
      <c r="AE3" s="638">
        <f>EOMONTH(AD3,1)</f>
        <v>45688</v>
      </c>
      <c r="AF3" s="638">
        <f t="shared" ref="AF3" si="22">EOMONTH(AE3,1)</f>
        <v>45716</v>
      </c>
      <c r="AG3" s="638">
        <f t="shared" ref="AG3" si="23">EOMONTH(AF3,1)</f>
        <v>45747</v>
      </c>
      <c r="AH3" s="638">
        <f t="shared" ref="AH3" si="24">EOMONTH(AG3,1)</f>
        <v>45777</v>
      </c>
      <c r="AI3" s="638">
        <f t="shared" ref="AI3" si="25">EOMONTH(AH3,1)</f>
        <v>45808</v>
      </c>
      <c r="AJ3" s="638">
        <f t="shared" ref="AJ3" si="26">EOMONTH(AI3,1)</f>
        <v>45838</v>
      </c>
      <c r="AK3" s="638">
        <f t="shared" ref="AK3" si="27">EOMONTH(AJ3,1)</f>
        <v>45869</v>
      </c>
      <c r="AL3" s="638">
        <f t="shared" ref="AL3" si="28">EOMONTH(AK3,1)</f>
        <v>45900</v>
      </c>
      <c r="AM3" s="638">
        <f t="shared" ref="AM3" si="29">EOMONTH(AL3,1)</f>
        <v>45930</v>
      </c>
      <c r="AN3" s="638">
        <f t="shared" ref="AN3" si="30">EOMONTH(AM3,1)</f>
        <v>45961</v>
      </c>
      <c r="AO3" s="638">
        <f t="shared" ref="AO3" si="31">EOMONTH(AN3,1)</f>
        <v>45991</v>
      </c>
      <c r="AP3" s="638">
        <f t="shared" ref="AP3" si="32">EOMONTH(AO3,1)</f>
        <v>46022</v>
      </c>
      <c r="AQ3" s="638">
        <f>EOMONTH(AP3,1)</f>
        <v>46053</v>
      </c>
      <c r="AR3" s="638">
        <f t="shared" ref="AR3" si="33">EOMONTH(AQ3,1)</f>
        <v>46081</v>
      </c>
      <c r="AS3" s="638">
        <f t="shared" ref="AS3" si="34">EOMONTH(AR3,1)</f>
        <v>46112</v>
      </c>
      <c r="AT3" s="638">
        <f t="shared" ref="AT3" si="35">EOMONTH(AS3,1)</f>
        <v>46142</v>
      </c>
      <c r="AU3" s="638">
        <f t="shared" ref="AU3" si="36">EOMONTH(AT3,1)</f>
        <v>46173</v>
      </c>
      <c r="AV3" s="638">
        <f t="shared" ref="AV3" si="37">EOMONTH(AU3,1)</f>
        <v>46203</v>
      </c>
      <c r="AW3" s="638">
        <f t="shared" ref="AW3" si="38">EOMONTH(AV3,1)</f>
        <v>46234</v>
      </c>
      <c r="AX3" s="638">
        <f t="shared" ref="AX3" si="39">EOMONTH(AW3,1)</f>
        <v>46265</v>
      </c>
      <c r="AY3" s="638">
        <f t="shared" ref="AY3" si="40">EOMONTH(AX3,1)</f>
        <v>46295</v>
      </c>
      <c r="AZ3" s="638">
        <f t="shared" ref="AZ3" si="41">EOMONTH(AY3,1)</f>
        <v>46326</v>
      </c>
      <c r="BA3" s="638">
        <f t="shared" ref="BA3" si="42">EOMONTH(AZ3,1)</f>
        <v>46356</v>
      </c>
      <c r="BB3" s="638">
        <f t="shared" ref="BB3" si="43">EOMONTH(BA3,1)</f>
        <v>46387</v>
      </c>
      <c r="BC3" s="638">
        <f t="shared" ref="BC3" si="44">EOMONTH(BB3,1)</f>
        <v>46418</v>
      </c>
      <c r="BD3" s="638">
        <f t="shared" ref="BD3" si="45">EOMONTH(BC3,1)</f>
        <v>46446</v>
      </c>
      <c r="BE3" s="638">
        <f t="shared" ref="BE3" si="46">EOMONTH(BD3,1)</f>
        <v>46477</v>
      </c>
      <c r="BF3" s="638">
        <f t="shared" ref="BF3" si="47">EOMONTH(BE3,1)</f>
        <v>46507</v>
      </c>
      <c r="BG3" s="638">
        <f t="shared" ref="BG3" si="48">EOMONTH(BF3,1)</f>
        <v>46538</v>
      </c>
      <c r="BH3" s="638">
        <f t="shared" ref="BH3" si="49">EOMONTH(BG3,1)</f>
        <v>46568</v>
      </c>
      <c r="BI3" s="638">
        <f t="shared" ref="BI3" si="50">EOMONTH(BH3,1)</f>
        <v>46599</v>
      </c>
      <c r="BJ3" s="638">
        <f t="shared" ref="BJ3" si="51">EOMONTH(BI3,1)</f>
        <v>46630</v>
      </c>
      <c r="BK3" s="638">
        <f t="shared" ref="BK3" si="52">EOMONTH(BJ3,1)</f>
        <v>46660</v>
      </c>
      <c r="BL3" s="638">
        <f t="shared" ref="BL3" si="53">EOMONTH(BK3,1)</f>
        <v>46691</v>
      </c>
      <c r="BM3" s="638">
        <f t="shared" ref="BM3" si="54">EOMONTH(BL3,1)</f>
        <v>46721</v>
      </c>
      <c r="BN3" s="639">
        <f t="shared" ref="BN3" si="55">EOMONTH(BM3,1)</f>
        <v>46752</v>
      </c>
      <c r="BO3" s="621">
        <f>YEAR(G3)</f>
        <v>2023</v>
      </c>
      <c r="BP3" s="621">
        <f>BO3+1</f>
        <v>2024</v>
      </c>
      <c r="BQ3" s="621">
        <f t="shared" ref="BQ3:BS3" si="56">BP3+1</f>
        <v>2025</v>
      </c>
      <c r="BR3" s="621">
        <f t="shared" si="56"/>
        <v>2026</v>
      </c>
      <c r="BS3" s="622">
        <f t="shared" si="56"/>
        <v>2027</v>
      </c>
      <c r="BT3" s="281"/>
    </row>
    <row r="4" spans="2:72">
      <c r="C4"/>
      <c r="D4" s="671" t="s">
        <v>166</v>
      </c>
      <c r="E4" s="536"/>
      <c r="F4" s="536"/>
      <c r="G4" s="635"/>
      <c r="H4" s="635"/>
      <c r="I4" s="635"/>
      <c r="J4" s="635"/>
      <c r="K4" s="635"/>
      <c r="L4" s="635"/>
      <c r="M4" s="635"/>
      <c r="N4" s="635"/>
      <c r="O4" s="635"/>
      <c r="P4" s="635"/>
      <c r="Q4" s="635"/>
      <c r="R4" s="635"/>
      <c r="S4" s="635"/>
      <c r="T4" s="635"/>
      <c r="U4" s="635"/>
      <c r="V4" s="635"/>
      <c r="W4" s="635"/>
      <c r="X4" s="635"/>
      <c r="Y4" s="635"/>
      <c r="Z4" s="635"/>
      <c r="AA4" s="635"/>
      <c r="AB4" s="635"/>
      <c r="AC4" s="635"/>
      <c r="AD4" s="635"/>
      <c r="AE4" s="635"/>
      <c r="AF4" s="635"/>
      <c r="AG4" s="635"/>
      <c r="AH4" s="635"/>
      <c r="AI4" s="635"/>
      <c r="AJ4" s="635"/>
      <c r="AK4" s="635"/>
      <c r="AL4" s="635"/>
      <c r="AM4" s="635"/>
      <c r="AN4" s="635"/>
      <c r="AO4" s="635"/>
      <c r="AP4" s="635"/>
      <c r="AQ4" s="635"/>
      <c r="AR4" s="635"/>
      <c r="AS4" s="635"/>
      <c r="AT4" s="635"/>
      <c r="AU4" s="635"/>
      <c r="AV4" s="635"/>
      <c r="AW4" s="635"/>
      <c r="AX4" s="635"/>
      <c r="AY4" s="635"/>
      <c r="AZ4" s="635"/>
      <c r="BA4" s="635"/>
      <c r="BB4" s="635"/>
      <c r="BC4" s="635"/>
      <c r="BD4" s="635"/>
      <c r="BE4" s="635"/>
      <c r="BF4" s="635"/>
      <c r="BG4" s="635"/>
      <c r="BH4" s="635"/>
      <c r="BI4" s="635"/>
      <c r="BJ4" s="635"/>
      <c r="BK4" s="635"/>
      <c r="BL4" s="635"/>
      <c r="BM4" s="635"/>
      <c r="BN4" s="640"/>
      <c r="BO4" s="636"/>
      <c r="BP4" s="636"/>
      <c r="BQ4" s="636"/>
      <c r="BR4" s="636"/>
      <c r="BS4" s="637"/>
      <c r="BT4" s="281"/>
    </row>
    <row r="5" spans="2:72">
      <c r="BO5" s="599"/>
      <c r="BS5" s="600"/>
    </row>
    <row r="6" spans="2:72">
      <c r="D6" s="9" t="str">
        <f>revenue1</f>
        <v>Subscription</v>
      </c>
      <c r="E6" s="9"/>
      <c r="F6" s="203"/>
      <c r="BO6" s="599"/>
      <c r="BS6" s="600"/>
    </row>
    <row r="7" spans="2:72">
      <c r="D7" s="276" t="str">
        <f>Setup!$E$8</f>
        <v>Tier 1</v>
      </c>
      <c r="E7" s="276"/>
      <c r="F7" s="203"/>
      <c r="G7" s="194">
        <f>G51</f>
        <v>0</v>
      </c>
      <c r="H7" s="194">
        <f t="shared" ref="H7:BN9" si="57">H51</f>
        <v>0</v>
      </c>
      <c r="I7" s="194">
        <f t="shared" si="57"/>
        <v>0</v>
      </c>
      <c r="J7" s="194">
        <f t="shared" si="57"/>
        <v>0</v>
      </c>
      <c r="K7" s="194">
        <f t="shared" si="57"/>
        <v>0</v>
      </c>
      <c r="L7" s="194">
        <f t="shared" si="57"/>
        <v>0</v>
      </c>
      <c r="M7" s="194">
        <f t="shared" si="57"/>
        <v>0</v>
      </c>
      <c r="N7" s="194">
        <f t="shared" si="57"/>
        <v>0</v>
      </c>
      <c r="O7" s="194">
        <f t="shared" si="57"/>
        <v>0</v>
      </c>
      <c r="P7" s="194">
        <f t="shared" si="57"/>
        <v>0</v>
      </c>
      <c r="Q7" s="194">
        <f t="shared" si="57"/>
        <v>0</v>
      </c>
      <c r="R7" s="194">
        <f t="shared" si="57"/>
        <v>0</v>
      </c>
      <c r="S7" s="194">
        <f t="shared" si="57"/>
        <v>0</v>
      </c>
      <c r="T7" s="194">
        <f t="shared" si="57"/>
        <v>0</v>
      </c>
      <c r="U7" s="194">
        <f t="shared" si="57"/>
        <v>0</v>
      </c>
      <c r="V7" s="194">
        <f t="shared" si="57"/>
        <v>0</v>
      </c>
      <c r="W7" s="194">
        <f t="shared" si="57"/>
        <v>0</v>
      </c>
      <c r="X7" s="194">
        <f t="shared" si="57"/>
        <v>0</v>
      </c>
      <c r="Y7" s="194">
        <f t="shared" si="57"/>
        <v>0</v>
      </c>
      <c r="Z7" s="194">
        <f t="shared" si="57"/>
        <v>0</v>
      </c>
      <c r="AA7" s="194">
        <f t="shared" si="57"/>
        <v>0</v>
      </c>
      <c r="AB7" s="194">
        <f t="shared" si="57"/>
        <v>0</v>
      </c>
      <c r="AC7" s="194">
        <f t="shared" si="57"/>
        <v>0</v>
      </c>
      <c r="AD7" s="194">
        <f t="shared" si="57"/>
        <v>0</v>
      </c>
      <c r="AE7" s="194">
        <f t="shared" si="57"/>
        <v>0</v>
      </c>
      <c r="AF7" s="194">
        <f t="shared" si="57"/>
        <v>0</v>
      </c>
      <c r="AG7" s="194">
        <f t="shared" si="57"/>
        <v>0</v>
      </c>
      <c r="AH7" s="194">
        <f t="shared" si="57"/>
        <v>0</v>
      </c>
      <c r="AI7" s="194">
        <f t="shared" si="57"/>
        <v>0</v>
      </c>
      <c r="AJ7" s="194">
        <f t="shared" si="57"/>
        <v>0</v>
      </c>
      <c r="AK7" s="194">
        <f t="shared" si="57"/>
        <v>0</v>
      </c>
      <c r="AL7" s="194">
        <f t="shared" si="57"/>
        <v>0</v>
      </c>
      <c r="AM7" s="194">
        <f t="shared" si="57"/>
        <v>0</v>
      </c>
      <c r="AN7" s="194">
        <f t="shared" si="57"/>
        <v>0</v>
      </c>
      <c r="AO7" s="194">
        <f t="shared" si="57"/>
        <v>0</v>
      </c>
      <c r="AP7" s="194">
        <f t="shared" si="57"/>
        <v>0</v>
      </c>
      <c r="AQ7" s="194">
        <f t="shared" si="57"/>
        <v>0</v>
      </c>
      <c r="AR7" s="194">
        <f t="shared" si="57"/>
        <v>0</v>
      </c>
      <c r="AS7" s="194">
        <f t="shared" si="57"/>
        <v>0</v>
      </c>
      <c r="AT7" s="194">
        <f t="shared" si="57"/>
        <v>0</v>
      </c>
      <c r="AU7" s="194">
        <f t="shared" si="57"/>
        <v>0</v>
      </c>
      <c r="AV7" s="194">
        <f t="shared" si="57"/>
        <v>0</v>
      </c>
      <c r="AW7" s="194">
        <f t="shared" si="57"/>
        <v>0</v>
      </c>
      <c r="AX7" s="194">
        <f t="shared" si="57"/>
        <v>0</v>
      </c>
      <c r="AY7" s="194">
        <f t="shared" si="57"/>
        <v>0</v>
      </c>
      <c r="AZ7" s="194">
        <f t="shared" si="57"/>
        <v>0</v>
      </c>
      <c r="BA7" s="194">
        <f t="shared" si="57"/>
        <v>0</v>
      </c>
      <c r="BB7" s="194">
        <f t="shared" si="57"/>
        <v>0</v>
      </c>
      <c r="BC7" s="194">
        <f t="shared" si="57"/>
        <v>0</v>
      </c>
      <c r="BD7" s="194">
        <f t="shared" si="57"/>
        <v>0</v>
      </c>
      <c r="BE7" s="194">
        <f t="shared" si="57"/>
        <v>0</v>
      </c>
      <c r="BF7" s="194">
        <f t="shared" si="57"/>
        <v>0</v>
      </c>
      <c r="BG7" s="194">
        <f t="shared" si="57"/>
        <v>0</v>
      </c>
      <c r="BH7" s="194">
        <f t="shared" si="57"/>
        <v>0</v>
      </c>
      <c r="BI7" s="194">
        <f t="shared" si="57"/>
        <v>0</v>
      </c>
      <c r="BJ7" s="194">
        <f t="shared" si="57"/>
        <v>0</v>
      </c>
      <c r="BK7" s="194">
        <f t="shared" si="57"/>
        <v>0</v>
      </c>
      <c r="BL7" s="194">
        <f t="shared" si="57"/>
        <v>0</v>
      </c>
      <c r="BM7" s="194">
        <f t="shared" si="57"/>
        <v>0</v>
      </c>
      <c r="BN7" s="194">
        <f t="shared" si="57"/>
        <v>0</v>
      </c>
      <c r="BO7" s="159" cm="1">
        <f t="array" ref="BO7">SUMPRODUCT((YEAR($G$3:$BN$3)=BO$3)*($G7:$BN7))</f>
        <v>0</v>
      </c>
      <c r="BP7" s="125" cm="1">
        <f t="array" ref="BP7">SUMPRODUCT((YEAR($G$3:$BN$3)=BP$3)*($G7:$BN7))</f>
        <v>0</v>
      </c>
      <c r="BQ7" s="125" cm="1">
        <f t="array" ref="BQ7">SUMPRODUCT((YEAR($G$3:$BN$3)=BQ$3)*($G7:$BN7))</f>
        <v>0</v>
      </c>
      <c r="BR7" s="125" cm="1">
        <f t="array" ref="BR7">SUMPRODUCT((YEAR($G$3:$BN$3)=BR$3)*($G7:$BN7))</f>
        <v>0</v>
      </c>
      <c r="BS7" s="158" cm="1">
        <f t="array" ref="BS7">SUMPRODUCT((YEAR($G$3:$BN$3)=BS$3)*($G7:$BN7))</f>
        <v>0</v>
      </c>
      <c r="BT7" s="548"/>
    </row>
    <row r="8" spans="2:72">
      <c r="D8" s="276" t="str">
        <f>Setup!$F$8</f>
        <v>Tier 2</v>
      </c>
      <c r="E8" s="276"/>
      <c r="F8" s="203"/>
      <c r="G8" s="194">
        <f t="shared" ref="G8:V9" si="58">G52</f>
        <v>0</v>
      </c>
      <c r="H8" s="194">
        <f t="shared" si="58"/>
        <v>0</v>
      </c>
      <c r="I8" s="194">
        <f t="shared" si="58"/>
        <v>0</v>
      </c>
      <c r="J8" s="194">
        <f t="shared" si="58"/>
        <v>0</v>
      </c>
      <c r="K8" s="194">
        <f t="shared" si="58"/>
        <v>0</v>
      </c>
      <c r="L8" s="194">
        <f t="shared" si="58"/>
        <v>0</v>
      </c>
      <c r="M8" s="194">
        <f t="shared" si="58"/>
        <v>0</v>
      </c>
      <c r="N8" s="194">
        <f t="shared" si="58"/>
        <v>0</v>
      </c>
      <c r="O8" s="194">
        <f t="shared" si="58"/>
        <v>0</v>
      </c>
      <c r="P8" s="194">
        <f t="shared" si="58"/>
        <v>0</v>
      </c>
      <c r="Q8" s="194">
        <f t="shared" si="58"/>
        <v>0</v>
      </c>
      <c r="R8" s="194">
        <f t="shared" si="58"/>
        <v>0</v>
      </c>
      <c r="S8" s="194">
        <f t="shared" si="58"/>
        <v>0</v>
      </c>
      <c r="T8" s="194">
        <f t="shared" si="58"/>
        <v>0</v>
      </c>
      <c r="U8" s="194">
        <f t="shared" si="58"/>
        <v>0</v>
      </c>
      <c r="V8" s="194">
        <f t="shared" si="58"/>
        <v>0</v>
      </c>
      <c r="W8" s="194">
        <f t="shared" si="57"/>
        <v>0</v>
      </c>
      <c r="X8" s="194">
        <f t="shared" si="57"/>
        <v>0</v>
      </c>
      <c r="Y8" s="194">
        <f t="shared" si="57"/>
        <v>0</v>
      </c>
      <c r="Z8" s="194">
        <f t="shared" si="57"/>
        <v>0</v>
      </c>
      <c r="AA8" s="194">
        <f t="shared" si="57"/>
        <v>0</v>
      </c>
      <c r="AB8" s="194">
        <f t="shared" si="57"/>
        <v>0</v>
      </c>
      <c r="AC8" s="194">
        <f t="shared" si="57"/>
        <v>0</v>
      </c>
      <c r="AD8" s="194">
        <f t="shared" si="57"/>
        <v>0</v>
      </c>
      <c r="AE8" s="194">
        <f t="shared" si="57"/>
        <v>0</v>
      </c>
      <c r="AF8" s="194">
        <f t="shared" si="57"/>
        <v>0</v>
      </c>
      <c r="AG8" s="194">
        <f t="shared" si="57"/>
        <v>0</v>
      </c>
      <c r="AH8" s="194">
        <f t="shared" si="57"/>
        <v>0</v>
      </c>
      <c r="AI8" s="194">
        <f t="shared" si="57"/>
        <v>0</v>
      </c>
      <c r="AJ8" s="194">
        <f t="shared" si="57"/>
        <v>0</v>
      </c>
      <c r="AK8" s="194">
        <f t="shared" si="57"/>
        <v>0</v>
      </c>
      <c r="AL8" s="194">
        <f t="shared" si="57"/>
        <v>0</v>
      </c>
      <c r="AM8" s="194">
        <f t="shared" si="57"/>
        <v>0</v>
      </c>
      <c r="AN8" s="194">
        <f t="shared" si="57"/>
        <v>0</v>
      </c>
      <c r="AO8" s="194">
        <f t="shared" si="57"/>
        <v>0</v>
      </c>
      <c r="AP8" s="194">
        <f t="shared" si="57"/>
        <v>0</v>
      </c>
      <c r="AQ8" s="194">
        <f t="shared" si="57"/>
        <v>0</v>
      </c>
      <c r="AR8" s="194">
        <f t="shared" si="57"/>
        <v>0</v>
      </c>
      <c r="AS8" s="194">
        <f t="shared" si="57"/>
        <v>0</v>
      </c>
      <c r="AT8" s="194">
        <f t="shared" si="57"/>
        <v>0</v>
      </c>
      <c r="AU8" s="194">
        <f t="shared" si="57"/>
        <v>0</v>
      </c>
      <c r="AV8" s="194">
        <f t="shared" si="57"/>
        <v>0</v>
      </c>
      <c r="AW8" s="194">
        <f t="shared" si="57"/>
        <v>0</v>
      </c>
      <c r="AX8" s="194">
        <f t="shared" si="57"/>
        <v>0</v>
      </c>
      <c r="AY8" s="194">
        <f t="shared" si="57"/>
        <v>0</v>
      </c>
      <c r="AZ8" s="194">
        <f t="shared" si="57"/>
        <v>0</v>
      </c>
      <c r="BA8" s="194">
        <f t="shared" si="57"/>
        <v>0</v>
      </c>
      <c r="BB8" s="194">
        <f t="shared" si="57"/>
        <v>0</v>
      </c>
      <c r="BC8" s="194">
        <f t="shared" si="57"/>
        <v>0</v>
      </c>
      <c r="BD8" s="194">
        <f t="shared" si="57"/>
        <v>0</v>
      </c>
      <c r="BE8" s="194">
        <f t="shared" si="57"/>
        <v>0</v>
      </c>
      <c r="BF8" s="194">
        <f t="shared" si="57"/>
        <v>0</v>
      </c>
      <c r="BG8" s="194">
        <f t="shared" si="57"/>
        <v>0</v>
      </c>
      <c r="BH8" s="194">
        <f t="shared" si="57"/>
        <v>0</v>
      </c>
      <c r="BI8" s="194">
        <f t="shared" si="57"/>
        <v>0</v>
      </c>
      <c r="BJ8" s="194">
        <f t="shared" si="57"/>
        <v>0</v>
      </c>
      <c r="BK8" s="194">
        <f t="shared" si="57"/>
        <v>0</v>
      </c>
      <c r="BL8" s="194">
        <f t="shared" si="57"/>
        <v>0</v>
      </c>
      <c r="BM8" s="194">
        <f t="shared" si="57"/>
        <v>0</v>
      </c>
      <c r="BN8" s="194">
        <f t="shared" si="57"/>
        <v>0</v>
      </c>
      <c r="BO8" s="159" cm="1">
        <f t="array" ref="BO8">SUMPRODUCT((YEAR($G$3:$BN$3)=BO$3)*($G8:$BN8))</f>
        <v>0</v>
      </c>
      <c r="BP8" s="125" cm="1">
        <f t="array" ref="BP8">SUMPRODUCT((YEAR($G$3:$BN$3)=BP$3)*($G8:$BN8))</f>
        <v>0</v>
      </c>
      <c r="BQ8" s="125" cm="1">
        <f t="array" ref="BQ8">SUMPRODUCT((YEAR($G$3:$BN$3)=BQ$3)*($G8:$BN8))</f>
        <v>0</v>
      </c>
      <c r="BR8" s="125" cm="1">
        <f t="array" ref="BR8">SUMPRODUCT((YEAR($G$3:$BN$3)=BR$3)*($G8:$BN8))</f>
        <v>0</v>
      </c>
      <c r="BS8" s="158" cm="1">
        <f t="array" ref="BS8">SUMPRODUCT((YEAR($G$3:$BN$3)=BS$3)*($G8:$BN8))</f>
        <v>0</v>
      </c>
      <c r="BT8" s="548"/>
    </row>
    <row r="9" spans="2:72">
      <c r="D9" s="276" t="str">
        <f>Setup!$G$8</f>
        <v>Tier 3</v>
      </c>
      <c r="E9" s="276"/>
      <c r="F9" s="203"/>
      <c r="G9" s="194">
        <f t="shared" si="58"/>
        <v>0</v>
      </c>
      <c r="H9" s="194">
        <f t="shared" si="57"/>
        <v>0</v>
      </c>
      <c r="I9" s="194">
        <f t="shared" si="57"/>
        <v>0</v>
      </c>
      <c r="J9" s="194">
        <f t="shared" si="57"/>
        <v>0</v>
      </c>
      <c r="K9" s="194">
        <f t="shared" si="57"/>
        <v>0</v>
      </c>
      <c r="L9" s="194">
        <f t="shared" si="57"/>
        <v>0</v>
      </c>
      <c r="M9" s="194">
        <f t="shared" si="57"/>
        <v>0</v>
      </c>
      <c r="N9" s="194">
        <f t="shared" si="57"/>
        <v>0</v>
      </c>
      <c r="O9" s="194">
        <f t="shared" si="57"/>
        <v>0</v>
      </c>
      <c r="P9" s="194">
        <f t="shared" si="57"/>
        <v>0</v>
      </c>
      <c r="Q9" s="194">
        <f t="shared" si="57"/>
        <v>0</v>
      </c>
      <c r="R9" s="194">
        <f t="shared" si="57"/>
        <v>0</v>
      </c>
      <c r="S9" s="194">
        <f t="shared" si="57"/>
        <v>0</v>
      </c>
      <c r="T9" s="194">
        <f t="shared" si="57"/>
        <v>0</v>
      </c>
      <c r="U9" s="194">
        <f t="shared" si="57"/>
        <v>0</v>
      </c>
      <c r="V9" s="194">
        <f t="shared" si="57"/>
        <v>0</v>
      </c>
      <c r="W9" s="194">
        <f t="shared" si="57"/>
        <v>0</v>
      </c>
      <c r="X9" s="194">
        <f t="shared" si="57"/>
        <v>0</v>
      </c>
      <c r="Y9" s="194">
        <f t="shared" si="57"/>
        <v>0</v>
      </c>
      <c r="Z9" s="194">
        <f t="shared" si="57"/>
        <v>0</v>
      </c>
      <c r="AA9" s="194">
        <f t="shared" si="57"/>
        <v>0</v>
      </c>
      <c r="AB9" s="194">
        <f t="shared" si="57"/>
        <v>0</v>
      </c>
      <c r="AC9" s="194">
        <f t="shared" si="57"/>
        <v>0</v>
      </c>
      <c r="AD9" s="194">
        <f t="shared" si="57"/>
        <v>0</v>
      </c>
      <c r="AE9" s="194">
        <f t="shared" si="57"/>
        <v>0</v>
      </c>
      <c r="AF9" s="194">
        <f t="shared" si="57"/>
        <v>0</v>
      </c>
      <c r="AG9" s="194">
        <f t="shared" si="57"/>
        <v>0</v>
      </c>
      <c r="AH9" s="194">
        <f t="shared" si="57"/>
        <v>0</v>
      </c>
      <c r="AI9" s="194">
        <f t="shared" si="57"/>
        <v>0</v>
      </c>
      <c r="AJ9" s="194">
        <f t="shared" si="57"/>
        <v>0</v>
      </c>
      <c r="AK9" s="194">
        <f t="shared" si="57"/>
        <v>0</v>
      </c>
      <c r="AL9" s="194">
        <f t="shared" si="57"/>
        <v>0</v>
      </c>
      <c r="AM9" s="194">
        <f t="shared" si="57"/>
        <v>0</v>
      </c>
      <c r="AN9" s="194">
        <f t="shared" si="57"/>
        <v>0</v>
      </c>
      <c r="AO9" s="194">
        <f t="shared" si="57"/>
        <v>0</v>
      </c>
      <c r="AP9" s="194">
        <f t="shared" si="57"/>
        <v>0</v>
      </c>
      <c r="AQ9" s="194">
        <f t="shared" si="57"/>
        <v>0</v>
      </c>
      <c r="AR9" s="194">
        <f t="shared" si="57"/>
        <v>0</v>
      </c>
      <c r="AS9" s="194">
        <f t="shared" si="57"/>
        <v>0</v>
      </c>
      <c r="AT9" s="194">
        <f t="shared" si="57"/>
        <v>0</v>
      </c>
      <c r="AU9" s="194">
        <f t="shared" si="57"/>
        <v>0</v>
      </c>
      <c r="AV9" s="194">
        <f t="shared" si="57"/>
        <v>0</v>
      </c>
      <c r="AW9" s="194">
        <f t="shared" si="57"/>
        <v>0</v>
      </c>
      <c r="AX9" s="194">
        <f t="shared" si="57"/>
        <v>0</v>
      </c>
      <c r="AY9" s="194">
        <f t="shared" si="57"/>
        <v>0</v>
      </c>
      <c r="AZ9" s="194">
        <f t="shared" si="57"/>
        <v>0</v>
      </c>
      <c r="BA9" s="194">
        <f t="shared" si="57"/>
        <v>0</v>
      </c>
      <c r="BB9" s="194">
        <f t="shared" si="57"/>
        <v>0</v>
      </c>
      <c r="BC9" s="194">
        <f t="shared" si="57"/>
        <v>0</v>
      </c>
      <c r="BD9" s="194">
        <f t="shared" si="57"/>
        <v>0</v>
      </c>
      <c r="BE9" s="194">
        <f t="shared" si="57"/>
        <v>0</v>
      </c>
      <c r="BF9" s="194">
        <f t="shared" si="57"/>
        <v>0</v>
      </c>
      <c r="BG9" s="194">
        <f t="shared" si="57"/>
        <v>0</v>
      </c>
      <c r="BH9" s="194">
        <f t="shared" si="57"/>
        <v>0</v>
      </c>
      <c r="BI9" s="194">
        <f t="shared" si="57"/>
        <v>0</v>
      </c>
      <c r="BJ9" s="194">
        <f t="shared" si="57"/>
        <v>0</v>
      </c>
      <c r="BK9" s="194">
        <f t="shared" si="57"/>
        <v>0</v>
      </c>
      <c r="BL9" s="194">
        <f t="shared" si="57"/>
        <v>0</v>
      </c>
      <c r="BM9" s="194">
        <f t="shared" si="57"/>
        <v>0</v>
      </c>
      <c r="BN9" s="194">
        <f t="shared" si="57"/>
        <v>0</v>
      </c>
      <c r="BO9" s="160" cm="1">
        <f t="array" ref="BO9">SUMPRODUCT((YEAR($G$3:$BN$3)=BO$3)*($G9:$BN9))</f>
        <v>0</v>
      </c>
      <c r="BP9" s="161" cm="1">
        <f t="array" ref="BP9">SUMPRODUCT((YEAR($G$3:$BN$3)=BP$3)*($G9:$BN9))</f>
        <v>0</v>
      </c>
      <c r="BQ9" s="161" cm="1">
        <f t="array" ref="BQ9">SUMPRODUCT((YEAR($G$3:$BN$3)=BQ$3)*($G9:$BN9))</f>
        <v>0</v>
      </c>
      <c r="BR9" s="161" cm="1">
        <f t="array" ref="BR9">SUMPRODUCT((YEAR($G$3:$BN$3)=BR$3)*($G9:$BN9))</f>
        <v>0</v>
      </c>
      <c r="BS9" s="162" cm="1">
        <f t="array" ref="BS9">SUMPRODUCT((YEAR($G$3:$BN$3)=BS$3)*($G9:$BN9))</f>
        <v>0</v>
      </c>
      <c r="BT9" s="548"/>
    </row>
    <row r="10" spans="2:72">
      <c r="D10" s="463" t="str">
        <f>"Total "&amp;D6</f>
        <v>Total Subscription</v>
      </c>
      <c r="E10" s="463"/>
      <c r="F10" s="203"/>
      <c r="G10" s="104">
        <f t="shared" ref="G10:BR10" si="59">SUM(G7:G9)</f>
        <v>0</v>
      </c>
      <c r="H10" s="104">
        <f t="shared" si="59"/>
        <v>0</v>
      </c>
      <c r="I10" s="104">
        <f t="shared" si="59"/>
        <v>0</v>
      </c>
      <c r="J10" s="104">
        <f t="shared" si="59"/>
        <v>0</v>
      </c>
      <c r="K10" s="104">
        <f t="shared" si="59"/>
        <v>0</v>
      </c>
      <c r="L10" s="104">
        <f t="shared" si="59"/>
        <v>0</v>
      </c>
      <c r="M10" s="104">
        <f t="shared" si="59"/>
        <v>0</v>
      </c>
      <c r="N10" s="104">
        <f t="shared" si="59"/>
        <v>0</v>
      </c>
      <c r="O10" s="104">
        <f t="shared" si="59"/>
        <v>0</v>
      </c>
      <c r="P10" s="104">
        <f t="shared" si="59"/>
        <v>0</v>
      </c>
      <c r="Q10" s="104">
        <f t="shared" si="59"/>
        <v>0</v>
      </c>
      <c r="R10" s="104">
        <f t="shared" si="59"/>
        <v>0</v>
      </c>
      <c r="S10" s="104">
        <f t="shared" si="59"/>
        <v>0</v>
      </c>
      <c r="T10" s="104">
        <f t="shared" si="59"/>
        <v>0</v>
      </c>
      <c r="U10" s="104">
        <f t="shared" si="59"/>
        <v>0</v>
      </c>
      <c r="V10" s="104">
        <f t="shared" si="59"/>
        <v>0</v>
      </c>
      <c r="W10" s="104">
        <f t="shared" si="59"/>
        <v>0</v>
      </c>
      <c r="X10" s="104">
        <f t="shared" si="59"/>
        <v>0</v>
      </c>
      <c r="Y10" s="104">
        <f t="shared" si="59"/>
        <v>0</v>
      </c>
      <c r="Z10" s="104">
        <f t="shared" si="59"/>
        <v>0</v>
      </c>
      <c r="AA10" s="104">
        <f t="shared" si="59"/>
        <v>0</v>
      </c>
      <c r="AB10" s="104">
        <f t="shared" si="59"/>
        <v>0</v>
      </c>
      <c r="AC10" s="104">
        <f t="shared" si="59"/>
        <v>0</v>
      </c>
      <c r="AD10" s="104">
        <f t="shared" si="59"/>
        <v>0</v>
      </c>
      <c r="AE10" s="104">
        <f t="shared" si="59"/>
        <v>0</v>
      </c>
      <c r="AF10" s="104">
        <f t="shared" si="59"/>
        <v>0</v>
      </c>
      <c r="AG10" s="104">
        <f t="shared" si="59"/>
        <v>0</v>
      </c>
      <c r="AH10" s="104">
        <f t="shared" si="59"/>
        <v>0</v>
      </c>
      <c r="AI10" s="104">
        <f t="shared" si="59"/>
        <v>0</v>
      </c>
      <c r="AJ10" s="104">
        <f t="shared" si="59"/>
        <v>0</v>
      </c>
      <c r="AK10" s="104">
        <f t="shared" si="59"/>
        <v>0</v>
      </c>
      <c r="AL10" s="104">
        <f t="shared" si="59"/>
        <v>0</v>
      </c>
      <c r="AM10" s="104">
        <f t="shared" si="59"/>
        <v>0</v>
      </c>
      <c r="AN10" s="104">
        <f t="shared" si="59"/>
        <v>0</v>
      </c>
      <c r="AO10" s="104">
        <f t="shared" si="59"/>
        <v>0</v>
      </c>
      <c r="AP10" s="104">
        <f t="shared" si="59"/>
        <v>0</v>
      </c>
      <c r="AQ10" s="104">
        <f t="shared" si="59"/>
        <v>0</v>
      </c>
      <c r="AR10" s="104">
        <f t="shared" si="59"/>
        <v>0</v>
      </c>
      <c r="AS10" s="104">
        <f t="shared" si="59"/>
        <v>0</v>
      </c>
      <c r="AT10" s="104">
        <f t="shared" si="59"/>
        <v>0</v>
      </c>
      <c r="AU10" s="104">
        <f t="shared" si="59"/>
        <v>0</v>
      </c>
      <c r="AV10" s="104">
        <f t="shared" si="59"/>
        <v>0</v>
      </c>
      <c r="AW10" s="104">
        <f t="shared" si="59"/>
        <v>0</v>
      </c>
      <c r="AX10" s="104">
        <f t="shared" si="59"/>
        <v>0</v>
      </c>
      <c r="AY10" s="104">
        <f t="shared" si="59"/>
        <v>0</v>
      </c>
      <c r="AZ10" s="104">
        <f t="shared" si="59"/>
        <v>0</v>
      </c>
      <c r="BA10" s="104">
        <f t="shared" si="59"/>
        <v>0</v>
      </c>
      <c r="BB10" s="104">
        <f t="shared" si="59"/>
        <v>0</v>
      </c>
      <c r="BC10" s="104">
        <f t="shared" si="59"/>
        <v>0</v>
      </c>
      <c r="BD10" s="104">
        <f t="shared" si="59"/>
        <v>0</v>
      </c>
      <c r="BE10" s="104">
        <f t="shared" si="59"/>
        <v>0</v>
      </c>
      <c r="BF10" s="104">
        <f t="shared" si="59"/>
        <v>0</v>
      </c>
      <c r="BG10" s="104">
        <f t="shared" si="59"/>
        <v>0</v>
      </c>
      <c r="BH10" s="104">
        <f t="shared" si="59"/>
        <v>0</v>
      </c>
      <c r="BI10" s="104">
        <f t="shared" si="59"/>
        <v>0</v>
      </c>
      <c r="BJ10" s="104">
        <f t="shared" si="59"/>
        <v>0</v>
      </c>
      <c r="BK10" s="104">
        <f t="shared" si="59"/>
        <v>0</v>
      </c>
      <c r="BL10" s="104">
        <f t="shared" si="59"/>
        <v>0</v>
      </c>
      <c r="BM10" s="104">
        <f t="shared" si="59"/>
        <v>0</v>
      </c>
      <c r="BN10" s="104">
        <f t="shared" si="59"/>
        <v>0</v>
      </c>
      <c r="BO10" s="420">
        <f t="shared" si="59"/>
        <v>0</v>
      </c>
      <c r="BP10" s="104">
        <f t="shared" si="59"/>
        <v>0</v>
      </c>
      <c r="BQ10" s="104">
        <f t="shared" si="59"/>
        <v>0</v>
      </c>
      <c r="BR10" s="104">
        <f t="shared" si="59"/>
        <v>0</v>
      </c>
      <c r="BS10" s="431">
        <f>SUM(BS7:BS9)</f>
        <v>0</v>
      </c>
      <c r="BT10" s="105"/>
    </row>
    <row r="11" spans="2:72">
      <c r="F11" s="203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419"/>
      <c r="BP11" s="286"/>
      <c r="BQ11" s="286"/>
      <c r="BR11" s="286"/>
      <c r="BS11" s="430"/>
      <c r="BT11" s="5"/>
    </row>
    <row r="12" spans="2:72" hidden="1" outlineLevel="1">
      <c r="D12" s="9" t="str">
        <f>revenue2</f>
        <v>Product Line 2</v>
      </c>
      <c r="E12" s="9"/>
      <c r="F12" s="203"/>
      <c r="BO12" s="599"/>
      <c r="BS12" s="600"/>
    </row>
    <row r="13" spans="2:72" hidden="1" outlineLevel="1">
      <c r="D13" s="276" t="str">
        <f>subcat2a</f>
        <v>Sub Category 1</v>
      </c>
      <c r="E13" s="276"/>
      <c r="F13" s="203"/>
      <c r="G13" s="529"/>
      <c r="H13" s="529"/>
      <c r="I13" s="529"/>
      <c r="J13" s="529"/>
      <c r="K13" s="529"/>
      <c r="L13" s="529"/>
      <c r="M13" s="529"/>
      <c r="N13" s="529"/>
      <c r="O13" s="529"/>
      <c r="P13" s="529"/>
      <c r="Q13" s="529"/>
      <c r="R13" s="529"/>
      <c r="S13" s="529"/>
      <c r="T13" s="529"/>
      <c r="U13" s="529"/>
      <c r="V13" s="529"/>
      <c r="W13" s="529"/>
      <c r="X13" s="529"/>
      <c r="Y13" s="529"/>
      <c r="Z13" s="529"/>
      <c r="AA13" s="529"/>
      <c r="AB13" s="529"/>
      <c r="AC13" s="529"/>
      <c r="AD13" s="529"/>
      <c r="AE13" s="529"/>
      <c r="AF13" s="529"/>
      <c r="AG13" s="529"/>
      <c r="AH13" s="529"/>
      <c r="AI13" s="529"/>
      <c r="AJ13" s="529"/>
      <c r="AK13" s="529"/>
      <c r="AL13" s="529"/>
      <c r="AM13" s="529"/>
      <c r="AN13" s="529"/>
      <c r="AO13" s="529"/>
      <c r="AP13" s="529"/>
      <c r="AQ13" s="529"/>
      <c r="AR13" s="529"/>
      <c r="AS13" s="529"/>
      <c r="AT13" s="529"/>
      <c r="AU13" s="529"/>
      <c r="AV13" s="529"/>
      <c r="AW13" s="529"/>
      <c r="AX13" s="529"/>
      <c r="AY13" s="529"/>
      <c r="AZ13" s="529"/>
      <c r="BA13" s="529"/>
      <c r="BB13" s="529"/>
      <c r="BC13" s="529"/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159" cm="1">
        <f t="array" ref="BO13">SUMPRODUCT((YEAR($G$3:$BN$3)=BO$3)*($G13:$BN13))</f>
        <v>0</v>
      </c>
      <c r="BP13" s="125" cm="1">
        <f t="array" ref="BP13">SUMPRODUCT((YEAR($G$3:$BN$3)=BP$3)*($G13:$BN13))</f>
        <v>0</v>
      </c>
      <c r="BQ13" s="125" cm="1">
        <f t="array" ref="BQ13">SUMPRODUCT((YEAR($G$3:$BN$3)=BQ$3)*($G13:$BN13))</f>
        <v>0</v>
      </c>
      <c r="BR13" s="125" cm="1">
        <f t="array" ref="BR13">SUMPRODUCT((YEAR($G$3:$BN$3)=BR$3)*($G13:$BN13))</f>
        <v>0</v>
      </c>
      <c r="BS13" s="158" cm="1">
        <f t="array" ref="BS13">SUMPRODUCT((YEAR($G$3:$BN$3)=BS$3)*($G13:$BN13))</f>
        <v>0</v>
      </c>
      <c r="BT13" s="548"/>
    </row>
    <row r="14" spans="2:72" hidden="1" outlineLevel="1">
      <c r="D14" s="276" t="str">
        <f>subcat2b</f>
        <v>Sub Category 2</v>
      </c>
      <c r="E14" s="276"/>
      <c r="F14" s="203"/>
      <c r="G14" s="529"/>
      <c r="H14" s="529"/>
      <c r="I14" s="529"/>
      <c r="J14" s="529"/>
      <c r="K14" s="529"/>
      <c r="L14" s="529"/>
      <c r="M14" s="529"/>
      <c r="N14" s="529"/>
      <c r="O14" s="529"/>
      <c r="P14" s="529"/>
      <c r="Q14" s="529"/>
      <c r="R14" s="529"/>
      <c r="S14" s="529"/>
      <c r="T14" s="529"/>
      <c r="U14" s="529"/>
      <c r="V14" s="529"/>
      <c r="W14" s="529"/>
      <c r="X14" s="529"/>
      <c r="Y14" s="529"/>
      <c r="Z14" s="529"/>
      <c r="AA14" s="529"/>
      <c r="AB14" s="529"/>
      <c r="AC14" s="529"/>
      <c r="AD14" s="529"/>
      <c r="AE14" s="529"/>
      <c r="AF14" s="529"/>
      <c r="AG14" s="529"/>
      <c r="AH14" s="529"/>
      <c r="AI14" s="529"/>
      <c r="AJ14" s="529"/>
      <c r="AK14" s="529"/>
      <c r="AL14" s="529"/>
      <c r="AM14" s="529"/>
      <c r="AN14" s="529"/>
      <c r="AO14" s="529"/>
      <c r="AP14" s="529"/>
      <c r="AQ14" s="529"/>
      <c r="AR14" s="529"/>
      <c r="AS14" s="529"/>
      <c r="AT14" s="529"/>
      <c r="AU14" s="529"/>
      <c r="AV14" s="529"/>
      <c r="AW14" s="529"/>
      <c r="AX14" s="529"/>
      <c r="AY14" s="529"/>
      <c r="AZ14" s="529"/>
      <c r="BA14" s="529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159" cm="1">
        <f t="array" ref="BO14">SUMPRODUCT((YEAR($G$3:$BN$3)=BO$3)*($G14:$BN14))</f>
        <v>0</v>
      </c>
      <c r="BP14" s="125" cm="1">
        <f t="array" ref="BP14">SUMPRODUCT((YEAR($G$3:$BN$3)=BP$3)*($G14:$BN14))</f>
        <v>0</v>
      </c>
      <c r="BQ14" s="125" cm="1">
        <f t="array" ref="BQ14">SUMPRODUCT((YEAR($G$3:$BN$3)=BQ$3)*($G14:$BN14))</f>
        <v>0</v>
      </c>
      <c r="BR14" s="125" cm="1">
        <f t="array" ref="BR14">SUMPRODUCT((YEAR($G$3:$BN$3)=BR$3)*($G14:$BN14))</f>
        <v>0</v>
      </c>
      <c r="BS14" s="158" cm="1">
        <f t="array" ref="BS14">SUMPRODUCT((YEAR($G$3:$BN$3)=BS$3)*($G14:$BN14))</f>
        <v>0</v>
      </c>
      <c r="BT14" s="548"/>
    </row>
    <row r="15" spans="2:72" hidden="1" outlineLevel="1">
      <c r="D15" s="276" t="str">
        <f>subcat2c</f>
        <v>Sub Category 3</v>
      </c>
      <c r="E15" s="276"/>
      <c r="F15" s="203"/>
      <c r="G15" s="529"/>
      <c r="H15" s="529"/>
      <c r="I15" s="529"/>
      <c r="J15" s="529"/>
      <c r="K15" s="529"/>
      <c r="L15" s="529"/>
      <c r="M15" s="529"/>
      <c r="N15" s="529"/>
      <c r="O15" s="529"/>
      <c r="P15" s="529"/>
      <c r="Q15" s="529"/>
      <c r="R15" s="529"/>
      <c r="S15" s="529"/>
      <c r="T15" s="529"/>
      <c r="U15" s="529"/>
      <c r="V15" s="529"/>
      <c r="W15" s="529"/>
      <c r="X15" s="529"/>
      <c r="Y15" s="529"/>
      <c r="Z15" s="529"/>
      <c r="AA15" s="529"/>
      <c r="AB15" s="529"/>
      <c r="AC15" s="529"/>
      <c r="AD15" s="529"/>
      <c r="AE15" s="529"/>
      <c r="AF15" s="529"/>
      <c r="AG15" s="529"/>
      <c r="AH15" s="529"/>
      <c r="AI15" s="529"/>
      <c r="AJ15" s="529"/>
      <c r="AK15" s="529"/>
      <c r="AL15" s="529"/>
      <c r="AM15" s="529"/>
      <c r="AN15" s="529"/>
      <c r="AO15" s="529"/>
      <c r="AP15" s="529"/>
      <c r="AQ15" s="529"/>
      <c r="AR15" s="529"/>
      <c r="AS15" s="529"/>
      <c r="AT15" s="529"/>
      <c r="AU15" s="529"/>
      <c r="AV15" s="529"/>
      <c r="AW15" s="529"/>
      <c r="AX15" s="529"/>
      <c r="AY15" s="529"/>
      <c r="AZ15" s="529"/>
      <c r="BA15" s="529"/>
      <c r="BB15" s="529"/>
      <c r="BC15" s="529"/>
      <c r="BD15" s="529"/>
      <c r="BE15" s="529"/>
      <c r="BF15" s="529"/>
      <c r="BG15" s="529"/>
      <c r="BH15" s="529"/>
      <c r="BI15" s="529"/>
      <c r="BJ15" s="529"/>
      <c r="BK15" s="529"/>
      <c r="BL15" s="529"/>
      <c r="BM15" s="529"/>
      <c r="BN15" s="529"/>
      <c r="BO15" s="160" cm="1">
        <f t="array" ref="BO15">SUMPRODUCT((YEAR($G$3:$BN$3)=BO$3)*($G15:$BN15))</f>
        <v>0</v>
      </c>
      <c r="BP15" s="161" cm="1">
        <f t="array" ref="BP15">SUMPRODUCT((YEAR($G$3:$BN$3)=BP$3)*($G15:$BN15))</f>
        <v>0</v>
      </c>
      <c r="BQ15" s="161" cm="1">
        <f t="array" ref="BQ15">SUMPRODUCT((YEAR($G$3:$BN$3)=BQ$3)*($G15:$BN15))</f>
        <v>0</v>
      </c>
      <c r="BR15" s="161" cm="1">
        <f t="array" ref="BR15">SUMPRODUCT((YEAR($G$3:$BN$3)=BR$3)*($G15:$BN15))</f>
        <v>0</v>
      </c>
      <c r="BS15" s="162" cm="1">
        <f t="array" ref="BS15">SUMPRODUCT((YEAR($G$3:$BN$3)=BS$3)*($G15:$BN15))</f>
        <v>0</v>
      </c>
      <c r="BT15" s="548"/>
    </row>
    <row r="16" spans="2:72" hidden="1" outlineLevel="1">
      <c r="D16" s="463" t="str">
        <f>"Total "&amp;D12</f>
        <v>Total Product Line 2</v>
      </c>
      <c r="E16" s="463"/>
      <c r="F16" s="203"/>
      <c r="G16" s="104">
        <f t="shared" ref="G16:BR16" si="60">SUM(G13:G15)</f>
        <v>0</v>
      </c>
      <c r="H16" s="104">
        <f t="shared" si="60"/>
        <v>0</v>
      </c>
      <c r="I16" s="104">
        <f t="shared" si="60"/>
        <v>0</v>
      </c>
      <c r="J16" s="104">
        <f t="shared" si="60"/>
        <v>0</v>
      </c>
      <c r="K16" s="104">
        <f t="shared" si="60"/>
        <v>0</v>
      </c>
      <c r="L16" s="104">
        <f t="shared" si="60"/>
        <v>0</v>
      </c>
      <c r="M16" s="104">
        <f t="shared" si="60"/>
        <v>0</v>
      </c>
      <c r="N16" s="104">
        <f t="shared" si="60"/>
        <v>0</v>
      </c>
      <c r="O16" s="104">
        <f t="shared" si="60"/>
        <v>0</v>
      </c>
      <c r="P16" s="104">
        <f t="shared" si="60"/>
        <v>0</v>
      </c>
      <c r="Q16" s="104">
        <f t="shared" si="60"/>
        <v>0</v>
      </c>
      <c r="R16" s="104">
        <f t="shared" si="60"/>
        <v>0</v>
      </c>
      <c r="S16" s="104">
        <f t="shared" si="60"/>
        <v>0</v>
      </c>
      <c r="T16" s="104">
        <f t="shared" si="60"/>
        <v>0</v>
      </c>
      <c r="U16" s="104">
        <f t="shared" si="60"/>
        <v>0</v>
      </c>
      <c r="V16" s="104">
        <f t="shared" si="60"/>
        <v>0</v>
      </c>
      <c r="W16" s="104">
        <f t="shared" si="60"/>
        <v>0</v>
      </c>
      <c r="X16" s="104">
        <f t="shared" si="60"/>
        <v>0</v>
      </c>
      <c r="Y16" s="104">
        <f t="shared" si="60"/>
        <v>0</v>
      </c>
      <c r="Z16" s="104">
        <f t="shared" si="60"/>
        <v>0</v>
      </c>
      <c r="AA16" s="104">
        <f t="shared" si="60"/>
        <v>0</v>
      </c>
      <c r="AB16" s="104">
        <f t="shared" si="60"/>
        <v>0</v>
      </c>
      <c r="AC16" s="104">
        <f t="shared" si="60"/>
        <v>0</v>
      </c>
      <c r="AD16" s="104">
        <f t="shared" si="60"/>
        <v>0</v>
      </c>
      <c r="AE16" s="104">
        <f t="shared" si="60"/>
        <v>0</v>
      </c>
      <c r="AF16" s="104">
        <f t="shared" si="60"/>
        <v>0</v>
      </c>
      <c r="AG16" s="104">
        <f t="shared" si="60"/>
        <v>0</v>
      </c>
      <c r="AH16" s="104">
        <f t="shared" si="60"/>
        <v>0</v>
      </c>
      <c r="AI16" s="104">
        <f t="shared" si="60"/>
        <v>0</v>
      </c>
      <c r="AJ16" s="104">
        <f t="shared" si="60"/>
        <v>0</v>
      </c>
      <c r="AK16" s="104">
        <f t="shared" si="60"/>
        <v>0</v>
      </c>
      <c r="AL16" s="104">
        <f t="shared" si="60"/>
        <v>0</v>
      </c>
      <c r="AM16" s="104">
        <f t="shared" si="60"/>
        <v>0</v>
      </c>
      <c r="AN16" s="104">
        <f t="shared" si="60"/>
        <v>0</v>
      </c>
      <c r="AO16" s="104">
        <f t="shared" si="60"/>
        <v>0</v>
      </c>
      <c r="AP16" s="104">
        <f t="shared" si="60"/>
        <v>0</v>
      </c>
      <c r="AQ16" s="104">
        <f t="shared" si="60"/>
        <v>0</v>
      </c>
      <c r="AR16" s="104">
        <f t="shared" si="60"/>
        <v>0</v>
      </c>
      <c r="AS16" s="104">
        <f t="shared" si="60"/>
        <v>0</v>
      </c>
      <c r="AT16" s="104">
        <f t="shared" si="60"/>
        <v>0</v>
      </c>
      <c r="AU16" s="104">
        <f t="shared" si="60"/>
        <v>0</v>
      </c>
      <c r="AV16" s="104">
        <f t="shared" si="60"/>
        <v>0</v>
      </c>
      <c r="AW16" s="104">
        <f t="shared" si="60"/>
        <v>0</v>
      </c>
      <c r="AX16" s="104">
        <f t="shared" si="60"/>
        <v>0</v>
      </c>
      <c r="AY16" s="104">
        <f t="shared" si="60"/>
        <v>0</v>
      </c>
      <c r="AZ16" s="104">
        <f t="shared" si="60"/>
        <v>0</v>
      </c>
      <c r="BA16" s="104">
        <f t="shared" si="60"/>
        <v>0</v>
      </c>
      <c r="BB16" s="104">
        <f t="shared" si="60"/>
        <v>0</v>
      </c>
      <c r="BC16" s="104">
        <f t="shared" si="60"/>
        <v>0</v>
      </c>
      <c r="BD16" s="104">
        <f t="shared" si="60"/>
        <v>0</v>
      </c>
      <c r="BE16" s="104">
        <f t="shared" si="60"/>
        <v>0</v>
      </c>
      <c r="BF16" s="104">
        <f t="shared" si="60"/>
        <v>0</v>
      </c>
      <c r="BG16" s="104">
        <f t="shared" si="60"/>
        <v>0</v>
      </c>
      <c r="BH16" s="104">
        <f t="shared" si="60"/>
        <v>0</v>
      </c>
      <c r="BI16" s="104">
        <f t="shared" si="60"/>
        <v>0</v>
      </c>
      <c r="BJ16" s="104">
        <f t="shared" si="60"/>
        <v>0</v>
      </c>
      <c r="BK16" s="104">
        <f t="shared" si="60"/>
        <v>0</v>
      </c>
      <c r="BL16" s="104">
        <f t="shared" si="60"/>
        <v>0</v>
      </c>
      <c r="BM16" s="104">
        <f t="shared" si="60"/>
        <v>0</v>
      </c>
      <c r="BN16" s="104">
        <f t="shared" si="60"/>
        <v>0</v>
      </c>
      <c r="BO16" s="420">
        <f t="shared" si="60"/>
        <v>0</v>
      </c>
      <c r="BP16" s="104">
        <f t="shared" si="60"/>
        <v>0</v>
      </c>
      <c r="BQ16" s="104">
        <f t="shared" si="60"/>
        <v>0</v>
      </c>
      <c r="BR16" s="104">
        <f t="shared" si="60"/>
        <v>0</v>
      </c>
      <c r="BS16" s="431">
        <f>SUM(BS13:BS15)</f>
        <v>0</v>
      </c>
      <c r="BT16" s="105"/>
    </row>
    <row r="17" spans="3:72" hidden="1" outlineLevel="1">
      <c r="F17" s="203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419"/>
      <c r="BP17" s="286"/>
      <c r="BQ17" s="286"/>
      <c r="BR17" s="286"/>
      <c r="BS17" s="430"/>
      <c r="BT17" s="5"/>
    </row>
    <row r="18" spans="3:72" hidden="1" outlineLevel="1">
      <c r="D18" s="9" t="str">
        <f>revenue3</f>
        <v>Product Line 3</v>
      </c>
      <c r="E18" s="9"/>
      <c r="F18" s="203"/>
      <c r="BO18" s="599"/>
      <c r="BS18" s="600"/>
    </row>
    <row r="19" spans="3:72" hidden="1" outlineLevel="1">
      <c r="D19" s="276" t="str">
        <f>subcat3a</f>
        <v>Sub Category 1</v>
      </c>
      <c r="E19" s="276"/>
      <c r="F19" s="203"/>
      <c r="G19" s="529"/>
      <c r="H19" s="529"/>
      <c r="I19" s="529"/>
      <c r="J19" s="529"/>
      <c r="K19" s="529"/>
      <c r="L19" s="529"/>
      <c r="M19" s="529"/>
      <c r="N19" s="529"/>
      <c r="O19" s="529"/>
      <c r="P19" s="529"/>
      <c r="Q19" s="529"/>
      <c r="R19" s="529"/>
      <c r="S19" s="529"/>
      <c r="T19" s="529"/>
      <c r="U19" s="529"/>
      <c r="V19" s="529"/>
      <c r="W19" s="529"/>
      <c r="X19" s="529"/>
      <c r="Y19" s="529"/>
      <c r="Z19" s="529"/>
      <c r="AA19" s="529"/>
      <c r="AB19" s="529"/>
      <c r="AC19" s="529"/>
      <c r="AD19" s="529"/>
      <c r="AE19" s="529"/>
      <c r="AF19" s="529"/>
      <c r="AG19" s="529"/>
      <c r="AH19" s="529"/>
      <c r="AI19" s="529"/>
      <c r="AJ19" s="529"/>
      <c r="AK19" s="529"/>
      <c r="AL19" s="529"/>
      <c r="AM19" s="529"/>
      <c r="AN19" s="529"/>
      <c r="AO19" s="529"/>
      <c r="AP19" s="529"/>
      <c r="AQ19" s="529"/>
      <c r="AR19" s="529"/>
      <c r="AS19" s="529"/>
      <c r="AT19" s="529"/>
      <c r="AU19" s="529"/>
      <c r="AV19" s="529"/>
      <c r="AW19" s="529"/>
      <c r="AX19" s="529"/>
      <c r="AY19" s="529"/>
      <c r="AZ19" s="529"/>
      <c r="BA19" s="529"/>
      <c r="BB19" s="529"/>
      <c r="BC19" s="529"/>
      <c r="BD19" s="529"/>
      <c r="BE19" s="529"/>
      <c r="BF19" s="529"/>
      <c r="BG19" s="529"/>
      <c r="BH19" s="529"/>
      <c r="BI19" s="529"/>
      <c r="BJ19" s="529"/>
      <c r="BK19" s="529"/>
      <c r="BL19" s="529"/>
      <c r="BM19" s="529"/>
      <c r="BN19" s="529"/>
      <c r="BO19" s="159" cm="1">
        <f t="array" ref="BO19">SUMPRODUCT((YEAR($G$3:$BN$3)=BO$3)*($G19:$BN19))</f>
        <v>0</v>
      </c>
      <c r="BP19" s="125" cm="1">
        <f t="array" ref="BP19">SUMPRODUCT((YEAR($G$3:$BN$3)=BP$3)*($G19:$BN19))</f>
        <v>0</v>
      </c>
      <c r="BQ19" s="125" cm="1">
        <f t="array" ref="BQ19">SUMPRODUCT((YEAR($G$3:$BN$3)=BQ$3)*($G19:$BN19))</f>
        <v>0</v>
      </c>
      <c r="BR19" s="125" cm="1">
        <f t="array" ref="BR19">SUMPRODUCT((YEAR($G$3:$BN$3)=BR$3)*($G19:$BN19))</f>
        <v>0</v>
      </c>
      <c r="BS19" s="158" cm="1">
        <f t="array" ref="BS19">SUMPRODUCT((YEAR($G$3:$BN$3)=BS$3)*($G19:$BN19))</f>
        <v>0</v>
      </c>
      <c r="BT19" s="548"/>
    </row>
    <row r="20" spans="3:72" hidden="1" outlineLevel="1">
      <c r="D20" s="276" t="str">
        <f>subcat3b</f>
        <v>Sub Category 2</v>
      </c>
      <c r="E20" s="276"/>
      <c r="F20" s="203"/>
      <c r="G20" s="529"/>
      <c r="H20" s="529"/>
      <c r="I20" s="529"/>
      <c r="J20" s="529"/>
      <c r="K20" s="529"/>
      <c r="L20" s="529"/>
      <c r="M20" s="529"/>
      <c r="N20" s="529"/>
      <c r="O20" s="529"/>
      <c r="P20" s="529"/>
      <c r="Q20" s="529"/>
      <c r="R20" s="529"/>
      <c r="S20" s="529"/>
      <c r="T20" s="529"/>
      <c r="U20" s="529"/>
      <c r="V20" s="529"/>
      <c r="W20" s="529"/>
      <c r="X20" s="529"/>
      <c r="Y20" s="529"/>
      <c r="Z20" s="529"/>
      <c r="AA20" s="529"/>
      <c r="AB20" s="529"/>
      <c r="AC20" s="529"/>
      <c r="AD20" s="529"/>
      <c r="AE20" s="529"/>
      <c r="AF20" s="529"/>
      <c r="AG20" s="529"/>
      <c r="AH20" s="529"/>
      <c r="AI20" s="529"/>
      <c r="AJ20" s="529"/>
      <c r="AK20" s="529"/>
      <c r="AL20" s="529"/>
      <c r="AM20" s="529"/>
      <c r="AN20" s="529"/>
      <c r="AO20" s="529"/>
      <c r="AP20" s="529"/>
      <c r="AQ20" s="529"/>
      <c r="AR20" s="529"/>
      <c r="AS20" s="529"/>
      <c r="AT20" s="529"/>
      <c r="AU20" s="529"/>
      <c r="AV20" s="529"/>
      <c r="AW20" s="529"/>
      <c r="AX20" s="529"/>
      <c r="AY20" s="529"/>
      <c r="AZ20" s="529"/>
      <c r="BA20" s="529"/>
      <c r="BB20" s="529"/>
      <c r="BC20" s="529"/>
      <c r="BD20" s="529"/>
      <c r="BE20" s="529"/>
      <c r="BF20" s="529"/>
      <c r="BG20" s="529"/>
      <c r="BH20" s="529"/>
      <c r="BI20" s="529"/>
      <c r="BJ20" s="529"/>
      <c r="BK20" s="529"/>
      <c r="BL20" s="529"/>
      <c r="BM20" s="529"/>
      <c r="BN20" s="529"/>
      <c r="BO20" s="159" cm="1">
        <f t="array" ref="BO20">SUMPRODUCT((YEAR($G$3:$BN$3)=BO$3)*($G20:$BN20))</f>
        <v>0</v>
      </c>
      <c r="BP20" s="125" cm="1">
        <f t="array" ref="BP20">SUMPRODUCT((YEAR($G$3:$BN$3)=BP$3)*($G20:$BN20))</f>
        <v>0</v>
      </c>
      <c r="BQ20" s="125" cm="1">
        <f t="array" ref="BQ20">SUMPRODUCT((YEAR($G$3:$BN$3)=BQ$3)*($G20:$BN20))</f>
        <v>0</v>
      </c>
      <c r="BR20" s="125" cm="1">
        <f t="array" ref="BR20">SUMPRODUCT((YEAR($G$3:$BN$3)=BR$3)*($G20:$BN20))</f>
        <v>0</v>
      </c>
      <c r="BS20" s="158" cm="1">
        <f t="array" ref="BS20">SUMPRODUCT((YEAR($G$3:$BN$3)=BS$3)*($G20:$BN20))</f>
        <v>0</v>
      </c>
      <c r="BT20" s="548"/>
    </row>
    <row r="21" spans="3:72" hidden="1" outlineLevel="1">
      <c r="D21" s="276" t="str">
        <f>subcat3c</f>
        <v>Sub Category 3</v>
      </c>
      <c r="E21" s="276"/>
      <c r="F21" s="203"/>
      <c r="G21" s="529"/>
      <c r="H21" s="529"/>
      <c r="I21" s="529"/>
      <c r="J21" s="529"/>
      <c r="K21" s="529"/>
      <c r="L21" s="529"/>
      <c r="M21" s="529"/>
      <c r="N21" s="529"/>
      <c r="O21" s="529"/>
      <c r="P21" s="529"/>
      <c r="Q21" s="529"/>
      <c r="R21" s="529"/>
      <c r="S21" s="529"/>
      <c r="T21" s="529"/>
      <c r="U21" s="529"/>
      <c r="V21" s="529"/>
      <c r="W21" s="529"/>
      <c r="X21" s="529"/>
      <c r="Y21" s="529"/>
      <c r="Z21" s="529"/>
      <c r="AA21" s="529"/>
      <c r="AB21" s="529"/>
      <c r="AC21" s="529"/>
      <c r="AD21" s="529"/>
      <c r="AE21" s="529"/>
      <c r="AF21" s="529"/>
      <c r="AG21" s="529"/>
      <c r="AH21" s="529"/>
      <c r="AI21" s="529"/>
      <c r="AJ21" s="529"/>
      <c r="AK21" s="529"/>
      <c r="AL21" s="529"/>
      <c r="AM21" s="529"/>
      <c r="AN21" s="529"/>
      <c r="AO21" s="529"/>
      <c r="AP21" s="529"/>
      <c r="AQ21" s="529"/>
      <c r="AR21" s="529"/>
      <c r="AS21" s="529"/>
      <c r="AT21" s="529"/>
      <c r="AU21" s="529"/>
      <c r="AV21" s="529"/>
      <c r="AW21" s="529"/>
      <c r="AX21" s="529"/>
      <c r="AY21" s="529"/>
      <c r="AZ21" s="529"/>
      <c r="BA21" s="529"/>
      <c r="BB21" s="529"/>
      <c r="BC21" s="529"/>
      <c r="BD21" s="529"/>
      <c r="BE21" s="529"/>
      <c r="BF21" s="529"/>
      <c r="BG21" s="529"/>
      <c r="BH21" s="529"/>
      <c r="BI21" s="529"/>
      <c r="BJ21" s="529"/>
      <c r="BK21" s="529"/>
      <c r="BL21" s="529"/>
      <c r="BM21" s="529"/>
      <c r="BN21" s="529"/>
      <c r="BO21" s="160" cm="1">
        <f t="array" ref="BO21">SUMPRODUCT((YEAR($G$3:$BN$3)=BO$3)*($G21:$BN21))</f>
        <v>0</v>
      </c>
      <c r="BP21" s="161" cm="1">
        <f t="array" ref="BP21">SUMPRODUCT((YEAR($G$3:$BN$3)=BP$3)*($G21:$BN21))</f>
        <v>0</v>
      </c>
      <c r="BQ21" s="161" cm="1">
        <f t="array" ref="BQ21">SUMPRODUCT((YEAR($G$3:$BN$3)=BQ$3)*($G21:$BN21))</f>
        <v>0</v>
      </c>
      <c r="BR21" s="161" cm="1">
        <f t="array" ref="BR21">SUMPRODUCT((YEAR($G$3:$BN$3)=BR$3)*($G21:$BN21))</f>
        <v>0</v>
      </c>
      <c r="BS21" s="162" cm="1">
        <f t="array" ref="BS21">SUMPRODUCT((YEAR($G$3:$BN$3)=BS$3)*($G21:$BN21))</f>
        <v>0</v>
      </c>
      <c r="BT21" s="548"/>
    </row>
    <row r="22" spans="3:72" hidden="1" outlineLevel="1">
      <c r="D22" s="463" t="str">
        <f>"Total "&amp;D18</f>
        <v>Total Product Line 3</v>
      </c>
      <c r="E22" s="463"/>
      <c r="F22" s="203"/>
      <c r="G22" s="104">
        <f t="shared" ref="G22" si="61">SUM(G18:G21)</f>
        <v>0</v>
      </c>
      <c r="H22" s="104">
        <f t="shared" ref="H22:BN22" si="62">SUM(H18:H21)</f>
        <v>0</v>
      </c>
      <c r="I22" s="104">
        <f t="shared" si="62"/>
        <v>0</v>
      </c>
      <c r="J22" s="104">
        <f t="shared" si="62"/>
        <v>0</v>
      </c>
      <c r="K22" s="104">
        <f t="shared" si="62"/>
        <v>0</v>
      </c>
      <c r="L22" s="104">
        <f t="shared" si="62"/>
        <v>0</v>
      </c>
      <c r="M22" s="104">
        <f t="shared" si="62"/>
        <v>0</v>
      </c>
      <c r="N22" s="104">
        <f t="shared" si="62"/>
        <v>0</v>
      </c>
      <c r="O22" s="104">
        <f t="shared" si="62"/>
        <v>0</v>
      </c>
      <c r="P22" s="104">
        <f t="shared" si="62"/>
        <v>0</v>
      </c>
      <c r="Q22" s="104">
        <f t="shared" si="62"/>
        <v>0</v>
      </c>
      <c r="R22" s="104">
        <f t="shared" si="62"/>
        <v>0</v>
      </c>
      <c r="S22" s="104">
        <f t="shared" si="62"/>
        <v>0</v>
      </c>
      <c r="T22" s="104">
        <f t="shared" si="62"/>
        <v>0</v>
      </c>
      <c r="U22" s="104">
        <f t="shared" si="62"/>
        <v>0</v>
      </c>
      <c r="V22" s="104">
        <f t="shared" si="62"/>
        <v>0</v>
      </c>
      <c r="W22" s="104">
        <f t="shared" si="62"/>
        <v>0</v>
      </c>
      <c r="X22" s="104">
        <f t="shared" si="62"/>
        <v>0</v>
      </c>
      <c r="Y22" s="104">
        <f t="shared" si="62"/>
        <v>0</v>
      </c>
      <c r="Z22" s="104">
        <f t="shared" si="62"/>
        <v>0</v>
      </c>
      <c r="AA22" s="104">
        <f t="shared" si="62"/>
        <v>0</v>
      </c>
      <c r="AB22" s="104">
        <f t="shared" si="62"/>
        <v>0</v>
      </c>
      <c r="AC22" s="104">
        <f t="shared" si="62"/>
        <v>0</v>
      </c>
      <c r="AD22" s="104">
        <f t="shared" si="62"/>
        <v>0</v>
      </c>
      <c r="AE22" s="104">
        <f t="shared" si="62"/>
        <v>0</v>
      </c>
      <c r="AF22" s="104">
        <f t="shared" si="62"/>
        <v>0</v>
      </c>
      <c r="AG22" s="104">
        <f t="shared" si="62"/>
        <v>0</v>
      </c>
      <c r="AH22" s="104">
        <f t="shared" si="62"/>
        <v>0</v>
      </c>
      <c r="AI22" s="104">
        <f t="shared" si="62"/>
        <v>0</v>
      </c>
      <c r="AJ22" s="104">
        <f t="shared" si="62"/>
        <v>0</v>
      </c>
      <c r="AK22" s="104">
        <f t="shared" si="62"/>
        <v>0</v>
      </c>
      <c r="AL22" s="104">
        <f t="shared" si="62"/>
        <v>0</v>
      </c>
      <c r="AM22" s="104">
        <f t="shared" si="62"/>
        <v>0</v>
      </c>
      <c r="AN22" s="104">
        <f t="shared" si="62"/>
        <v>0</v>
      </c>
      <c r="AO22" s="104">
        <f t="shared" si="62"/>
        <v>0</v>
      </c>
      <c r="AP22" s="104">
        <f t="shared" si="62"/>
        <v>0</v>
      </c>
      <c r="AQ22" s="104">
        <f t="shared" si="62"/>
        <v>0</v>
      </c>
      <c r="AR22" s="104">
        <f t="shared" si="62"/>
        <v>0</v>
      </c>
      <c r="AS22" s="104">
        <f t="shared" si="62"/>
        <v>0</v>
      </c>
      <c r="AT22" s="104">
        <f t="shared" si="62"/>
        <v>0</v>
      </c>
      <c r="AU22" s="104">
        <f t="shared" si="62"/>
        <v>0</v>
      </c>
      <c r="AV22" s="104">
        <f t="shared" si="62"/>
        <v>0</v>
      </c>
      <c r="AW22" s="104">
        <f t="shared" si="62"/>
        <v>0</v>
      </c>
      <c r="AX22" s="104">
        <f t="shared" si="62"/>
        <v>0</v>
      </c>
      <c r="AY22" s="104">
        <f t="shared" si="62"/>
        <v>0</v>
      </c>
      <c r="AZ22" s="104">
        <f t="shared" si="62"/>
        <v>0</v>
      </c>
      <c r="BA22" s="104">
        <f t="shared" si="62"/>
        <v>0</v>
      </c>
      <c r="BB22" s="104">
        <f t="shared" si="62"/>
        <v>0</v>
      </c>
      <c r="BC22" s="104">
        <f t="shared" si="62"/>
        <v>0</v>
      </c>
      <c r="BD22" s="104">
        <f t="shared" si="62"/>
        <v>0</v>
      </c>
      <c r="BE22" s="104">
        <f t="shared" si="62"/>
        <v>0</v>
      </c>
      <c r="BF22" s="104">
        <f t="shared" si="62"/>
        <v>0</v>
      </c>
      <c r="BG22" s="104">
        <f t="shared" si="62"/>
        <v>0</v>
      </c>
      <c r="BH22" s="104">
        <f t="shared" si="62"/>
        <v>0</v>
      </c>
      <c r="BI22" s="104">
        <f t="shared" si="62"/>
        <v>0</v>
      </c>
      <c r="BJ22" s="104">
        <f t="shared" si="62"/>
        <v>0</v>
      </c>
      <c r="BK22" s="104">
        <f t="shared" si="62"/>
        <v>0</v>
      </c>
      <c r="BL22" s="104">
        <f t="shared" si="62"/>
        <v>0</v>
      </c>
      <c r="BM22" s="104">
        <f t="shared" si="62"/>
        <v>0</v>
      </c>
      <c r="BN22" s="104">
        <f t="shared" si="62"/>
        <v>0</v>
      </c>
      <c r="BO22" s="420">
        <f t="shared" ref="BO22" si="63">SUM(BO19:BO21)</f>
        <v>0</v>
      </c>
      <c r="BP22" s="104">
        <f t="shared" ref="BP22" si="64">SUM(BP19:BP21)</f>
        <v>0</v>
      </c>
      <c r="BQ22" s="104">
        <f t="shared" ref="BQ22" si="65">SUM(BQ19:BQ21)</f>
        <v>0</v>
      </c>
      <c r="BR22" s="104">
        <f t="shared" ref="BR22" si="66">SUM(BR19:BR21)</f>
        <v>0</v>
      </c>
      <c r="BS22" s="431">
        <f>SUM(BS19:BS21)</f>
        <v>0</v>
      </c>
      <c r="BT22" s="105"/>
    </row>
    <row r="23" spans="3:72" hidden="1" outlineLevel="1">
      <c r="D23" s="463"/>
      <c r="E23" s="463"/>
      <c r="F23" s="203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105"/>
      <c r="AP23" s="105"/>
      <c r="AQ23" s="105"/>
      <c r="AR23" s="105"/>
      <c r="AS23" s="105"/>
      <c r="AT23" s="105"/>
      <c r="AU23" s="105"/>
      <c r="AV23" s="105"/>
      <c r="AW23" s="105"/>
      <c r="AX23" s="105"/>
      <c r="AY23" s="105"/>
      <c r="AZ23" s="105"/>
      <c r="BA23" s="105"/>
      <c r="BB23" s="105"/>
      <c r="BC23" s="105"/>
      <c r="BD23" s="105"/>
      <c r="BE23" s="105"/>
      <c r="BF23" s="105"/>
      <c r="BG23" s="105"/>
      <c r="BH23" s="105"/>
      <c r="BI23" s="105"/>
      <c r="BJ23" s="105"/>
      <c r="BK23" s="105"/>
      <c r="BL23" s="105"/>
      <c r="BM23" s="105"/>
      <c r="BN23" s="105"/>
      <c r="BO23" s="623"/>
      <c r="BP23" s="105"/>
      <c r="BQ23" s="105"/>
      <c r="BR23" s="105"/>
      <c r="BS23" s="381"/>
      <c r="BT23" s="105"/>
    </row>
    <row r="24" spans="3:72" collapsed="1">
      <c r="D24" s="9" t="s">
        <v>414</v>
      </c>
      <c r="E24" s="9"/>
      <c r="F24" s="9"/>
      <c r="G24" s="295">
        <f t="shared" ref="G24" si="67">G22+G16+G10</f>
        <v>0</v>
      </c>
      <c r="H24" s="295">
        <f t="shared" ref="H24:BS24" si="68">H22+H16+H10</f>
        <v>0</v>
      </c>
      <c r="I24" s="295">
        <f t="shared" si="68"/>
        <v>0</v>
      </c>
      <c r="J24" s="295">
        <f t="shared" si="68"/>
        <v>0</v>
      </c>
      <c r="K24" s="295">
        <f t="shared" si="68"/>
        <v>0</v>
      </c>
      <c r="L24" s="295">
        <f t="shared" si="68"/>
        <v>0</v>
      </c>
      <c r="M24" s="295">
        <f t="shared" si="68"/>
        <v>0</v>
      </c>
      <c r="N24" s="295">
        <f t="shared" si="68"/>
        <v>0</v>
      </c>
      <c r="O24" s="295">
        <f t="shared" si="68"/>
        <v>0</v>
      </c>
      <c r="P24" s="295">
        <f t="shared" si="68"/>
        <v>0</v>
      </c>
      <c r="Q24" s="295">
        <f t="shared" si="68"/>
        <v>0</v>
      </c>
      <c r="R24" s="295">
        <f t="shared" si="68"/>
        <v>0</v>
      </c>
      <c r="S24" s="295">
        <f t="shared" si="68"/>
        <v>0</v>
      </c>
      <c r="T24" s="295">
        <f t="shared" si="68"/>
        <v>0</v>
      </c>
      <c r="U24" s="295">
        <f t="shared" si="68"/>
        <v>0</v>
      </c>
      <c r="V24" s="295">
        <f t="shared" si="68"/>
        <v>0</v>
      </c>
      <c r="W24" s="295">
        <f t="shared" si="68"/>
        <v>0</v>
      </c>
      <c r="X24" s="295">
        <f t="shared" si="68"/>
        <v>0</v>
      </c>
      <c r="Y24" s="295">
        <f t="shared" si="68"/>
        <v>0</v>
      </c>
      <c r="Z24" s="295">
        <f t="shared" si="68"/>
        <v>0</v>
      </c>
      <c r="AA24" s="295">
        <f t="shared" si="68"/>
        <v>0</v>
      </c>
      <c r="AB24" s="295">
        <f t="shared" si="68"/>
        <v>0</v>
      </c>
      <c r="AC24" s="295">
        <f t="shared" si="68"/>
        <v>0</v>
      </c>
      <c r="AD24" s="295">
        <f t="shared" si="68"/>
        <v>0</v>
      </c>
      <c r="AE24" s="295">
        <f t="shared" si="68"/>
        <v>0</v>
      </c>
      <c r="AF24" s="295">
        <f t="shared" si="68"/>
        <v>0</v>
      </c>
      <c r="AG24" s="295">
        <f t="shared" si="68"/>
        <v>0</v>
      </c>
      <c r="AH24" s="295">
        <f t="shared" si="68"/>
        <v>0</v>
      </c>
      <c r="AI24" s="295">
        <f t="shared" si="68"/>
        <v>0</v>
      </c>
      <c r="AJ24" s="295">
        <f t="shared" si="68"/>
        <v>0</v>
      </c>
      <c r="AK24" s="295">
        <f t="shared" si="68"/>
        <v>0</v>
      </c>
      <c r="AL24" s="295">
        <f t="shared" si="68"/>
        <v>0</v>
      </c>
      <c r="AM24" s="295">
        <f t="shared" si="68"/>
        <v>0</v>
      </c>
      <c r="AN24" s="295">
        <f t="shared" si="68"/>
        <v>0</v>
      </c>
      <c r="AO24" s="295">
        <f t="shared" si="68"/>
        <v>0</v>
      </c>
      <c r="AP24" s="295">
        <f t="shared" si="68"/>
        <v>0</v>
      </c>
      <c r="AQ24" s="295">
        <f t="shared" si="68"/>
        <v>0</v>
      </c>
      <c r="AR24" s="295">
        <f t="shared" si="68"/>
        <v>0</v>
      </c>
      <c r="AS24" s="295">
        <f t="shared" si="68"/>
        <v>0</v>
      </c>
      <c r="AT24" s="295">
        <f t="shared" si="68"/>
        <v>0</v>
      </c>
      <c r="AU24" s="295">
        <f t="shared" si="68"/>
        <v>0</v>
      </c>
      <c r="AV24" s="295">
        <f t="shared" si="68"/>
        <v>0</v>
      </c>
      <c r="AW24" s="295">
        <f t="shared" si="68"/>
        <v>0</v>
      </c>
      <c r="AX24" s="295">
        <f t="shared" si="68"/>
        <v>0</v>
      </c>
      <c r="AY24" s="295">
        <f t="shared" si="68"/>
        <v>0</v>
      </c>
      <c r="AZ24" s="295">
        <f t="shared" si="68"/>
        <v>0</v>
      </c>
      <c r="BA24" s="295">
        <f t="shared" si="68"/>
        <v>0</v>
      </c>
      <c r="BB24" s="295">
        <f t="shared" si="68"/>
        <v>0</v>
      </c>
      <c r="BC24" s="295">
        <f t="shared" si="68"/>
        <v>0</v>
      </c>
      <c r="BD24" s="295">
        <f t="shared" si="68"/>
        <v>0</v>
      </c>
      <c r="BE24" s="295">
        <f t="shared" si="68"/>
        <v>0</v>
      </c>
      <c r="BF24" s="295">
        <f t="shared" si="68"/>
        <v>0</v>
      </c>
      <c r="BG24" s="295">
        <f t="shared" si="68"/>
        <v>0</v>
      </c>
      <c r="BH24" s="295">
        <f t="shared" si="68"/>
        <v>0</v>
      </c>
      <c r="BI24" s="295">
        <f t="shared" si="68"/>
        <v>0</v>
      </c>
      <c r="BJ24" s="295">
        <f t="shared" si="68"/>
        <v>0</v>
      </c>
      <c r="BK24" s="295">
        <f t="shared" si="68"/>
        <v>0</v>
      </c>
      <c r="BL24" s="295">
        <f t="shared" si="68"/>
        <v>0</v>
      </c>
      <c r="BM24" s="295">
        <f t="shared" si="68"/>
        <v>0</v>
      </c>
      <c r="BN24" s="295">
        <f t="shared" si="68"/>
        <v>0</v>
      </c>
      <c r="BO24" s="624">
        <f t="shared" si="68"/>
        <v>0</v>
      </c>
      <c r="BP24" s="295">
        <f t="shared" si="68"/>
        <v>0</v>
      </c>
      <c r="BQ24" s="295">
        <f t="shared" si="68"/>
        <v>0</v>
      </c>
      <c r="BR24" s="295">
        <f t="shared" si="68"/>
        <v>0</v>
      </c>
      <c r="BS24" s="625">
        <f t="shared" si="68"/>
        <v>0</v>
      </c>
      <c r="BT24" s="295"/>
    </row>
    <row r="25" spans="3:72">
      <c r="D25" s="9"/>
      <c r="BO25" s="599"/>
      <c r="BS25" s="600"/>
    </row>
    <row r="26" spans="3:72">
      <c r="C26"/>
      <c r="D26" s="537" t="s">
        <v>164</v>
      </c>
      <c r="E26" s="536"/>
      <c r="F26" s="536"/>
      <c r="G26" s="538">
        <f>G$3</f>
        <v>44957</v>
      </c>
      <c r="H26" s="538">
        <f t="shared" ref="H26:BN26" si="69">H$3</f>
        <v>44985</v>
      </c>
      <c r="I26" s="538">
        <f t="shared" si="69"/>
        <v>45016</v>
      </c>
      <c r="J26" s="538">
        <f t="shared" si="69"/>
        <v>45046</v>
      </c>
      <c r="K26" s="538">
        <f t="shared" si="69"/>
        <v>45077</v>
      </c>
      <c r="L26" s="538">
        <f t="shared" si="69"/>
        <v>45107</v>
      </c>
      <c r="M26" s="538">
        <f t="shared" si="69"/>
        <v>45138</v>
      </c>
      <c r="N26" s="538">
        <f t="shared" si="69"/>
        <v>45169</v>
      </c>
      <c r="O26" s="538">
        <f t="shared" si="69"/>
        <v>45199</v>
      </c>
      <c r="P26" s="538">
        <f t="shared" si="69"/>
        <v>45230</v>
      </c>
      <c r="Q26" s="538">
        <f t="shared" si="69"/>
        <v>45260</v>
      </c>
      <c r="R26" s="538">
        <f t="shared" si="69"/>
        <v>45291</v>
      </c>
      <c r="S26" s="538">
        <f t="shared" si="69"/>
        <v>45322</v>
      </c>
      <c r="T26" s="538">
        <f t="shared" si="69"/>
        <v>45351</v>
      </c>
      <c r="U26" s="538">
        <f t="shared" si="69"/>
        <v>45382</v>
      </c>
      <c r="V26" s="538">
        <f t="shared" si="69"/>
        <v>45412</v>
      </c>
      <c r="W26" s="538">
        <f t="shared" si="69"/>
        <v>45443</v>
      </c>
      <c r="X26" s="538">
        <f t="shared" si="69"/>
        <v>45473</v>
      </c>
      <c r="Y26" s="538">
        <f t="shared" si="69"/>
        <v>45504</v>
      </c>
      <c r="Z26" s="538">
        <f t="shared" si="69"/>
        <v>45535</v>
      </c>
      <c r="AA26" s="538">
        <f t="shared" si="69"/>
        <v>45565</v>
      </c>
      <c r="AB26" s="538">
        <f t="shared" si="69"/>
        <v>45596</v>
      </c>
      <c r="AC26" s="538">
        <f t="shared" si="69"/>
        <v>45626</v>
      </c>
      <c r="AD26" s="538">
        <f t="shared" si="69"/>
        <v>45657</v>
      </c>
      <c r="AE26" s="538">
        <f t="shared" si="69"/>
        <v>45688</v>
      </c>
      <c r="AF26" s="538">
        <f t="shared" si="69"/>
        <v>45716</v>
      </c>
      <c r="AG26" s="538">
        <f t="shared" si="69"/>
        <v>45747</v>
      </c>
      <c r="AH26" s="538">
        <f t="shared" si="69"/>
        <v>45777</v>
      </c>
      <c r="AI26" s="538">
        <f t="shared" si="69"/>
        <v>45808</v>
      </c>
      <c r="AJ26" s="538">
        <f t="shared" si="69"/>
        <v>45838</v>
      </c>
      <c r="AK26" s="538">
        <f t="shared" si="69"/>
        <v>45869</v>
      </c>
      <c r="AL26" s="538">
        <f t="shared" si="69"/>
        <v>45900</v>
      </c>
      <c r="AM26" s="538">
        <f t="shared" si="69"/>
        <v>45930</v>
      </c>
      <c r="AN26" s="538">
        <f t="shared" si="69"/>
        <v>45961</v>
      </c>
      <c r="AO26" s="538">
        <f t="shared" si="69"/>
        <v>45991</v>
      </c>
      <c r="AP26" s="538">
        <f t="shared" si="69"/>
        <v>46022</v>
      </c>
      <c r="AQ26" s="538">
        <f t="shared" si="69"/>
        <v>46053</v>
      </c>
      <c r="AR26" s="538">
        <f t="shared" si="69"/>
        <v>46081</v>
      </c>
      <c r="AS26" s="538">
        <f t="shared" si="69"/>
        <v>46112</v>
      </c>
      <c r="AT26" s="538">
        <f t="shared" si="69"/>
        <v>46142</v>
      </c>
      <c r="AU26" s="538">
        <f t="shared" si="69"/>
        <v>46173</v>
      </c>
      <c r="AV26" s="538">
        <f t="shared" si="69"/>
        <v>46203</v>
      </c>
      <c r="AW26" s="538">
        <f t="shared" si="69"/>
        <v>46234</v>
      </c>
      <c r="AX26" s="538">
        <f t="shared" si="69"/>
        <v>46265</v>
      </c>
      <c r="AY26" s="538">
        <f t="shared" si="69"/>
        <v>46295</v>
      </c>
      <c r="AZ26" s="538">
        <f t="shared" si="69"/>
        <v>46326</v>
      </c>
      <c r="BA26" s="538">
        <f t="shared" si="69"/>
        <v>46356</v>
      </c>
      <c r="BB26" s="538">
        <f t="shared" si="69"/>
        <v>46387</v>
      </c>
      <c r="BC26" s="538">
        <f t="shared" si="69"/>
        <v>46418</v>
      </c>
      <c r="BD26" s="538">
        <f t="shared" si="69"/>
        <v>46446</v>
      </c>
      <c r="BE26" s="538">
        <f t="shared" si="69"/>
        <v>46477</v>
      </c>
      <c r="BF26" s="538">
        <f t="shared" si="69"/>
        <v>46507</v>
      </c>
      <c r="BG26" s="538">
        <f t="shared" si="69"/>
        <v>46538</v>
      </c>
      <c r="BH26" s="538">
        <f t="shared" si="69"/>
        <v>46568</v>
      </c>
      <c r="BI26" s="538">
        <f t="shared" si="69"/>
        <v>46599</v>
      </c>
      <c r="BJ26" s="538">
        <f t="shared" si="69"/>
        <v>46630</v>
      </c>
      <c r="BK26" s="538">
        <f t="shared" si="69"/>
        <v>46660</v>
      </c>
      <c r="BL26" s="538">
        <f t="shared" si="69"/>
        <v>46691</v>
      </c>
      <c r="BM26" s="538">
        <f t="shared" si="69"/>
        <v>46721</v>
      </c>
      <c r="BN26" s="538">
        <f t="shared" si="69"/>
        <v>46752</v>
      </c>
      <c r="BO26" s="632">
        <f>BO$3</f>
        <v>2023</v>
      </c>
      <c r="BP26" s="633">
        <f t="shared" ref="BP26:BS26" si="70">BP$3</f>
        <v>2024</v>
      </c>
      <c r="BQ26" s="633">
        <f t="shared" si="70"/>
        <v>2025</v>
      </c>
      <c r="BR26" s="633">
        <f t="shared" si="70"/>
        <v>2026</v>
      </c>
      <c r="BS26" s="634">
        <f t="shared" si="70"/>
        <v>2027</v>
      </c>
      <c r="BT26" s="281"/>
    </row>
    <row r="27" spans="3:72">
      <c r="BO27" s="599"/>
      <c r="BS27" s="600"/>
    </row>
    <row r="28" spans="3:72">
      <c r="D28" s="9" t="str">
        <f>revenue1</f>
        <v>Subscription</v>
      </c>
      <c r="E28" s="9"/>
      <c r="F28" s="203"/>
      <c r="BO28" s="599"/>
      <c r="BS28" s="600"/>
    </row>
    <row r="29" spans="3:72">
      <c r="D29" s="276" t="str">
        <f>Setup!$E$8</f>
        <v>Tier 1</v>
      </c>
      <c r="E29" s="276"/>
      <c r="F29" s="203"/>
      <c r="G29" s="529">
        <f>G51</f>
        <v>0</v>
      </c>
      <c r="H29" s="529">
        <f t="shared" ref="H29:BN31" si="71">H51</f>
        <v>0</v>
      </c>
      <c r="I29" s="529">
        <f t="shared" si="71"/>
        <v>0</v>
      </c>
      <c r="J29" s="529">
        <f t="shared" si="71"/>
        <v>0</v>
      </c>
      <c r="K29" s="529">
        <f t="shared" si="71"/>
        <v>0</v>
      </c>
      <c r="L29" s="529">
        <f t="shared" si="71"/>
        <v>0</v>
      </c>
      <c r="M29" s="529">
        <f t="shared" si="71"/>
        <v>0</v>
      </c>
      <c r="N29" s="529">
        <f t="shared" si="71"/>
        <v>0</v>
      </c>
      <c r="O29" s="529">
        <f t="shared" si="71"/>
        <v>0</v>
      </c>
      <c r="P29" s="529">
        <f t="shared" si="71"/>
        <v>0</v>
      </c>
      <c r="Q29" s="529">
        <f t="shared" si="71"/>
        <v>0</v>
      </c>
      <c r="R29" s="529">
        <f t="shared" si="71"/>
        <v>0</v>
      </c>
      <c r="S29" s="529">
        <f t="shared" si="71"/>
        <v>0</v>
      </c>
      <c r="T29" s="529">
        <f t="shared" si="71"/>
        <v>0</v>
      </c>
      <c r="U29" s="529">
        <f t="shared" si="71"/>
        <v>0</v>
      </c>
      <c r="V29" s="529">
        <f t="shared" si="71"/>
        <v>0</v>
      </c>
      <c r="W29" s="529">
        <f t="shared" si="71"/>
        <v>0</v>
      </c>
      <c r="X29" s="529">
        <f t="shared" si="71"/>
        <v>0</v>
      </c>
      <c r="Y29" s="529">
        <f t="shared" si="71"/>
        <v>0</v>
      </c>
      <c r="Z29" s="529">
        <f t="shared" si="71"/>
        <v>0</v>
      </c>
      <c r="AA29" s="529">
        <f t="shared" si="71"/>
        <v>0</v>
      </c>
      <c r="AB29" s="529">
        <f t="shared" si="71"/>
        <v>0</v>
      </c>
      <c r="AC29" s="529">
        <f t="shared" si="71"/>
        <v>0</v>
      </c>
      <c r="AD29" s="529">
        <f t="shared" si="71"/>
        <v>0</v>
      </c>
      <c r="AE29" s="529">
        <f t="shared" si="71"/>
        <v>0</v>
      </c>
      <c r="AF29" s="529">
        <f t="shared" si="71"/>
        <v>0</v>
      </c>
      <c r="AG29" s="529">
        <f t="shared" si="71"/>
        <v>0</v>
      </c>
      <c r="AH29" s="529">
        <f t="shared" si="71"/>
        <v>0</v>
      </c>
      <c r="AI29" s="529">
        <f t="shared" si="71"/>
        <v>0</v>
      </c>
      <c r="AJ29" s="529">
        <f t="shared" si="71"/>
        <v>0</v>
      </c>
      <c r="AK29" s="529">
        <f t="shared" si="71"/>
        <v>0</v>
      </c>
      <c r="AL29" s="529">
        <f t="shared" si="71"/>
        <v>0</v>
      </c>
      <c r="AM29" s="529">
        <f t="shared" si="71"/>
        <v>0</v>
      </c>
      <c r="AN29" s="529">
        <f t="shared" si="71"/>
        <v>0</v>
      </c>
      <c r="AO29" s="529">
        <f t="shared" si="71"/>
        <v>0</v>
      </c>
      <c r="AP29" s="529">
        <f t="shared" si="71"/>
        <v>0</v>
      </c>
      <c r="AQ29" s="529">
        <f t="shared" si="71"/>
        <v>0</v>
      </c>
      <c r="AR29" s="529">
        <f t="shared" si="71"/>
        <v>0</v>
      </c>
      <c r="AS29" s="529">
        <f t="shared" si="71"/>
        <v>0</v>
      </c>
      <c r="AT29" s="529">
        <f t="shared" si="71"/>
        <v>0</v>
      </c>
      <c r="AU29" s="529">
        <f t="shared" si="71"/>
        <v>0</v>
      </c>
      <c r="AV29" s="529">
        <f t="shared" si="71"/>
        <v>0</v>
      </c>
      <c r="AW29" s="529">
        <f t="shared" si="71"/>
        <v>0</v>
      </c>
      <c r="AX29" s="529">
        <f t="shared" si="71"/>
        <v>0</v>
      </c>
      <c r="AY29" s="529">
        <f t="shared" si="71"/>
        <v>0</v>
      </c>
      <c r="AZ29" s="529">
        <f t="shared" si="71"/>
        <v>0</v>
      </c>
      <c r="BA29" s="529">
        <f t="shared" si="71"/>
        <v>0</v>
      </c>
      <c r="BB29" s="529">
        <f t="shared" si="71"/>
        <v>0</v>
      </c>
      <c r="BC29" s="529">
        <f t="shared" si="71"/>
        <v>0</v>
      </c>
      <c r="BD29" s="529">
        <f t="shared" si="71"/>
        <v>0</v>
      </c>
      <c r="BE29" s="529">
        <f t="shared" si="71"/>
        <v>0</v>
      </c>
      <c r="BF29" s="529">
        <f t="shared" si="71"/>
        <v>0</v>
      </c>
      <c r="BG29" s="529">
        <f t="shared" si="71"/>
        <v>0</v>
      </c>
      <c r="BH29" s="529">
        <f t="shared" si="71"/>
        <v>0</v>
      </c>
      <c r="BI29" s="529">
        <f t="shared" si="71"/>
        <v>0</v>
      </c>
      <c r="BJ29" s="529">
        <f t="shared" si="71"/>
        <v>0</v>
      </c>
      <c r="BK29" s="529">
        <f t="shared" si="71"/>
        <v>0</v>
      </c>
      <c r="BL29" s="529">
        <f t="shared" si="71"/>
        <v>0</v>
      </c>
      <c r="BM29" s="529">
        <f t="shared" si="71"/>
        <v>0</v>
      </c>
      <c r="BN29" s="529">
        <f t="shared" si="71"/>
        <v>0</v>
      </c>
      <c r="BO29" s="159" cm="1">
        <f t="array" ref="BO29">SUMPRODUCT((YEAR($G$3:$BN$3)=BO$3)*($G29:$BN29))</f>
        <v>0</v>
      </c>
      <c r="BP29" s="125" cm="1">
        <f t="array" ref="BP29">SUMPRODUCT((YEAR($G$3:$BN$3)=BP$3)*($G29:$BN29))</f>
        <v>0</v>
      </c>
      <c r="BQ29" s="125" cm="1">
        <f t="array" ref="BQ29">SUMPRODUCT((YEAR($G$3:$BN$3)=BQ$3)*($G29:$BN29))</f>
        <v>0</v>
      </c>
      <c r="BR29" s="125" cm="1">
        <f t="array" ref="BR29">SUMPRODUCT((YEAR($G$3:$BN$3)=BR$3)*($G29:$BN29))</f>
        <v>0</v>
      </c>
      <c r="BS29" s="158" cm="1">
        <f t="array" ref="BS29">SUMPRODUCT((YEAR($G$3:$BN$3)=BS$3)*($G29:$BN29))</f>
        <v>0</v>
      </c>
      <c r="BT29" s="548"/>
    </row>
    <row r="30" spans="3:72">
      <c r="D30" s="276" t="str">
        <f>Setup!$F$8</f>
        <v>Tier 2</v>
      </c>
      <c r="E30" s="276"/>
      <c r="F30" s="203"/>
      <c r="G30" s="529">
        <f t="shared" ref="G30:V31" si="72">G52</f>
        <v>0</v>
      </c>
      <c r="H30" s="529">
        <f t="shared" si="72"/>
        <v>0</v>
      </c>
      <c r="I30" s="529">
        <f t="shared" si="72"/>
        <v>0</v>
      </c>
      <c r="J30" s="529">
        <f t="shared" si="72"/>
        <v>0</v>
      </c>
      <c r="K30" s="529">
        <f t="shared" si="72"/>
        <v>0</v>
      </c>
      <c r="L30" s="529">
        <f t="shared" si="72"/>
        <v>0</v>
      </c>
      <c r="M30" s="529">
        <f t="shared" si="72"/>
        <v>0</v>
      </c>
      <c r="N30" s="529">
        <f t="shared" si="72"/>
        <v>0</v>
      </c>
      <c r="O30" s="529">
        <f t="shared" si="72"/>
        <v>0</v>
      </c>
      <c r="P30" s="529">
        <f t="shared" si="72"/>
        <v>0</v>
      </c>
      <c r="Q30" s="529">
        <f t="shared" si="72"/>
        <v>0</v>
      </c>
      <c r="R30" s="529">
        <f t="shared" si="72"/>
        <v>0</v>
      </c>
      <c r="S30" s="529">
        <f t="shared" si="72"/>
        <v>0</v>
      </c>
      <c r="T30" s="529">
        <f t="shared" si="72"/>
        <v>0</v>
      </c>
      <c r="U30" s="529">
        <f t="shared" si="72"/>
        <v>0</v>
      </c>
      <c r="V30" s="529">
        <f t="shared" si="72"/>
        <v>0</v>
      </c>
      <c r="W30" s="529">
        <f t="shared" si="71"/>
        <v>0</v>
      </c>
      <c r="X30" s="529">
        <f t="shared" si="71"/>
        <v>0</v>
      </c>
      <c r="Y30" s="529">
        <f t="shared" si="71"/>
        <v>0</v>
      </c>
      <c r="Z30" s="529">
        <f t="shared" si="71"/>
        <v>0</v>
      </c>
      <c r="AA30" s="529">
        <f t="shared" si="71"/>
        <v>0</v>
      </c>
      <c r="AB30" s="529">
        <f t="shared" si="71"/>
        <v>0</v>
      </c>
      <c r="AC30" s="529">
        <f t="shared" si="71"/>
        <v>0</v>
      </c>
      <c r="AD30" s="529">
        <f t="shared" si="71"/>
        <v>0</v>
      </c>
      <c r="AE30" s="529">
        <f t="shared" si="71"/>
        <v>0</v>
      </c>
      <c r="AF30" s="529">
        <f t="shared" si="71"/>
        <v>0</v>
      </c>
      <c r="AG30" s="529">
        <f t="shared" si="71"/>
        <v>0</v>
      </c>
      <c r="AH30" s="529">
        <f t="shared" si="71"/>
        <v>0</v>
      </c>
      <c r="AI30" s="529">
        <f t="shared" si="71"/>
        <v>0</v>
      </c>
      <c r="AJ30" s="529">
        <f t="shared" si="71"/>
        <v>0</v>
      </c>
      <c r="AK30" s="529">
        <f t="shared" si="71"/>
        <v>0</v>
      </c>
      <c r="AL30" s="529">
        <f t="shared" si="71"/>
        <v>0</v>
      </c>
      <c r="AM30" s="529">
        <f t="shared" si="71"/>
        <v>0</v>
      </c>
      <c r="AN30" s="529">
        <f t="shared" si="71"/>
        <v>0</v>
      </c>
      <c r="AO30" s="529">
        <f t="shared" si="71"/>
        <v>0</v>
      </c>
      <c r="AP30" s="529">
        <f t="shared" si="71"/>
        <v>0</v>
      </c>
      <c r="AQ30" s="529">
        <f t="shared" si="71"/>
        <v>0</v>
      </c>
      <c r="AR30" s="529">
        <f t="shared" si="71"/>
        <v>0</v>
      </c>
      <c r="AS30" s="529">
        <f t="shared" si="71"/>
        <v>0</v>
      </c>
      <c r="AT30" s="529">
        <f t="shared" si="71"/>
        <v>0</v>
      </c>
      <c r="AU30" s="529">
        <f t="shared" si="71"/>
        <v>0</v>
      </c>
      <c r="AV30" s="529">
        <f t="shared" si="71"/>
        <v>0</v>
      </c>
      <c r="AW30" s="529">
        <f t="shared" si="71"/>
        <v>0</v>
      </c>
      <c r="AX30" s="529">
        <f t="shared" si="71"/>
        <v>0</v>
      </c>
      <c r="AY30" s="529">
        <f t="shared" si="71"/>
        <v>0</v>
      </c>
      <c r="AZ30" s="529">
        <f t="shared" si="71"/>
        <v>0</v>
      </c>
      <c r="BA30" s="529">
        <f t="shared" si="71"/>
        <v>0</v>
      </c>
      <c r="BB30" s="529">
        <f t="shared" si="71"/>
        <v>0</v>
      </c>
      <c r="BC30" s="529">
        <f t="shared" si="71"/>
        <v>0</v>
      </c>
      <c r="BD30" s="529">
        <f t="shared" si="71"/>
        <v>0</v>
      </c>
      <c r="BE30" s="529">
        <f t="shared" si="71"/>
        <v>0</v>
      </c>
      <c r="BF30" s="529">
        <f t="shared" si="71"/>
        <v>0</v>
      </c>
      <c r="BG30" s="529">
        <f t="shared" si="71"/>
        <v>0</v>
      </c>
      <c r="BH30" s="529">
        <f t="shared" si="71"/>
        <v>0</v>
      </c>
      <c r="BI30" s="529">
        <f t="shared" si="71"/>
        <v>0</v>
      </c>
      <c r="BJ30" s="529">
        <f t="shared" si="71"/>
        <v>0</v>
      </c>
      <c r="BK30" s="529">
        <f t="shared" si="71"/>
        <v>0</v>
      </c>
      <c r="BL30" s="529">
        <f t="shared" si="71"/>
        <v>0</v>
      </c>
      <c r="BM30" s="529">
        <f t="shared" si="71"/>
        <v>0</v>
      </c>
      <c r="BN30" s="529">
        <f t="shared" si="71"/>
        <v>0</v>
      </c>
      <c r="BO30" s="159" cm="1">
        <f t="array" ref="BO30">SUMPRODUCT((YEAR($G$3:$BN$3)=BO$3)*($G30:$BN30))</f>
        <v>0</v>
      </c>
      <c r="BP30" s="125" cm="1">
        <f t="array" ref="BP30">SUMPRODUCT((YEAR($G$3:$BN$3)=BP$3)*($G30:$BN30))</f>
        <v>0</v>
      </c>
      <c r="BQ30" s="125" cm="1">
        <f t="array" ref="BQ30">SUMPRODUCT((YEAR($G$3:$BN$3)=BQ$3)*($G30:$BN30))</f>
        <v>0</v>
      </c>
      <c r="BR30" s="125" cm="1">
        <f t="array" ref="BR30">SUMPRODUCT((YEAR($G$3:$BN$3)=BR$3)*($G30:$BN30))</f>
        <v>0</v>
      </c>
      <c r="BS30" s="158" cm="1">
        <f t="array" ref="BS30">SUMPRODUCT((YEAR($G$3:$BN$3)=BS$3)*($G30:$BN30))</f>
        <v>0</v>
      </c>
      <c r="BT30" s="548"/>
    </row>
    <row r="31" spans="3:72">
      <c r="D31" s="276" t="str">
        <f>Setup!$G$8</f>
        <v>Tier 3</v>
      </c>
      <c r="E31" s="276"/>
      <c r="F31" s="203"/>
      <c r="G31" s="529">
        <f t="shared" si="72"/>
        <v>0</v>
      </c>
      <c r="H31" s="529">
        <f t="shared" si="71"/>
        <v>0</v>
      </c>
      <c r="I31" s="529">
        <f t="shared" si="71"/>
        <v>0</v>
      </c>
      <c r="J31" s="529">
        <f t="shared" si="71"/>
        <v>0</v>
      </c>
      <c r="K31" s="529">
        <f t="shared" si="71"/>
        <v>0</v>
      </c>
      <c r="L31" s="529">
        <f t="shared" si="71"/>
        <v>0</v>
      </c>
      <c r="M31" s="529">
        <f t="shared" si="71"/>
        <v>0</v>
      </c>
      <c r="N31" s="529">
        <f t="shared" si="71"/>
        <v>0</v>
      </c>
      <c r="O31" s="529">
        <f t="shared" si="71"/>
        <v>0</v>
      </c>
      <c r="P31" s="529">
        <f t="shared" si="71"/>
        <v>0</v>
      </c>
      <c r="Q31" s="529">
        <f t="shared" si="71"/>
        <v>0</v>
      </c>
      <c r="R31" s="529">
        <f t="shared" si="71"/>
        <v>0</v>
      </c>
      <c r="S31" s="529">
        <f t="shared" si="71"/>
        <v>0</v>
      </c>
      <c r="T31" s="529">
        <f t="shared" si="71"/>
        <v>0</v>
      </c>
      <c r="U31" s="529">
        <f t="shared" si="71"/>
        <v>0</v>
      </c>
      <c r="V31" s="529">
        <f t="shared" si="71"/>
        <v>0</v>
      </c>
      <c r="W31" s="529">
        <f t="shared" si="71"/>
        <v>0</v>
      </c>
      <c r="X31" s="529">
        <f t="shared" si="71"/>
        <v>0</v>
      </c>
      <c r="Y31" s="529">
        <f t="shared" si="71"/>
        <v>0</v>
      </c>
      <c r="Z31" s="529">
        <f t="shared" si="71"/>
        <v>0</v>
      </c>
      <c r="AA31" s="529">
        <f t="shared" si="71"/>
        <v>0</v>
      </c>
      <c r="AB31" s="529">
        <f t="shared" si="71"/>
        <v>0</v>
      </c>
      <c r="AC31" s="529">
        <f t="shared" si="71"/>
        <v>0</v>
      </c>
      <c r="AD31" s="529">
        <f t="shared" si="71"/>
        <v>0</v>
      </c>
      <c r="AE31" s="529">
        <f t="shared" si="71"/>
        <v>0</v>
      </c>
      <c r="AF31" s="529">
        <f t="shared" si="71"/>
        <v>0</v>
      </c>
      <c r="AG31" s="529">
        <f t="shared" si="71"/>
        <v>0</v>
      </c>
      <c r="AH31" s="529">
        <f t="shared" si="71"/>
        <v>0</v>
      </c>
      <c r="AI31" s="529">
        <f t="shared" si="71"/>
        <v>0</v>
      </c>
      <c r="AJ31" s="529">
        <f t="shared" si="71"/>
        <v>0</v>
      </c>
      <c r="AK31" s="529">
        <f t="shared" si="71"/>
        <v>0</v>
      </c>
      <c r="AL31" s="529">
        <f t="shared" si="71"/>
        <v>0</v>
      </c>
      <c r="AM31" s="529">
        <f t="shared" si="71"/>
        <v>0</v>
      </c>
      <c r="AN31" s="529">
        <f t="shared" si="71"/>
        <v>0</v>
      </c>
      <c r="AO31" s="529">
        <f t="shared" si="71"/>
        <v>0</v>
      </c>
      <c r="AP31" s="529">
        <f t="shared" si="71"/>
        <v>0</v>
      </c>
      <c r="AQ31" s="529">
        <f t="shared" si="71"/>
        <v>0</v>
      </c>
      <c r="AR31" s="529">
        <f t="shared" si="71"/>
        <v>0</v>
      </c>
      <c r="AS31" s="529">
        <f t="shared" si="71"/>
        <v>0</v>
      </c>
      <c r="AT31" s="529">
        <f t="shared" si="71"/>
        <v>0</v>
      </c>
      <c r="AU31" s="529">
        <f t="shared" si="71"/>
        <v>0</v>
      </c>
      <c r="AV31" s="529">
        <f t="shared" si="71"/>
        <v>0</v>
      </c>
      <c r="AW31" s="529">
        <f t="shared" si="71"/>
        <v>0</v>
      </c>
      <c r="AX31" s="529">
        <f t="shared" si="71"/>
        <v>0</v>
      </c>
      <c r="AY31" s="529">
        <f t="shared" si="71"/>
        <v>0</v>
      </c>
      <c r="AZ31" s="529">
        <f t="shared" si="71"/>
        <v>0</v>
      </c>
      <c r="BA31" s="529">
        <f t="shared" si="71"/>
        <v>0</v>
      </c>
      <c r="BB31" s="529">
        <f t="shared" si="71"/>
        <v>0</v>
      </c>
      <c r="BC31" s="529">
        <f t="shared" si="71"/>
        <v>0</v>
      </c>
      <c r="BD31" s="529">
        <f t="shared" si="71"/>
        <v>0</v>
      </c>
      <c r="BE31" s="529">
        <f t="shared" si="71"/>
        <v>0</v>
      </c>
      <c r="BF31" s="529">
        <f t="shared" si="71"/>
        <v>0</v>
      </c>
      <c r="BG31" s="529">
        <f t="shared" si="71"/>
        <v>0</v>
      </c>
      <c r="BH31" s="529">
        <f t="shared" si="71"/>
        <v>0</v>
      </c>
      <c r="BI31" s="529">
        <f t="shared" si="71"/>
        <v>0</v>
      </c>
      <c r="BJ31" s="529">
        <f t="shared" si="71"/>
        <v>0</v>
      </c>
      <c r="BK31" s="529">
        <f t="shared" si="71"/>
        <v>0</v>
      </c>
      <c r="BL31" s="529">
        <f t="shared" si="71"/>
        <v>0</v>
      </c>
      <c r="BM31" s="529">
        <f t="shared" si="71"/>
        <v>0</v>
      </c>
      <c r="BN31" s="529">
        <f t="shared" si="71"/>
        <v>0</v>
      </c>
      <c r="BO31" s="160" cm="1">
        <f t="array" ref="BO31">SUMPRODUCT((YEAR($G$3:$BN$3)=BO$3)*($G31:$BN31))</f>
        <v>0</v>
      </c>
      <c r="BP31" s="161" cm="1">
        <f t="array" ref="BP31">SUMPRODUCT((YEAR($G$3:$BN$3)=BP$3)*($G31:$BN31))</f>
        <v>0</v>
      </c>
      <c r="BQ31" s="161" cm="1">
        <f t="array" ref="BQ31">SUMPRODUCT((YEAR($G$3:$BN$3)=BQ$3)*($G31:$BN31))</f>
        <v>0</v>
      </c>
      <c r="BR31" s="161" cm="1">
        <f t="array" ref="BR31">SUMPRODUCT((YEAR($G$3:$BN$3)=BR$3)*($G31:$BN31))</f>
        <v>0</v>
      </c>
      <c r="BS31" s="162" cm="1">
        <f t="array" ref="BS31">SUMPRODUCT((YEAR($G$3:$BN$3)=BS$3)*($G31:$BN31))</f>
        <v>0</v>
      </c>
      <c r="BT31" s="548"/>
    </row>
    <row r="32" spans="3:72">
      <c r="D32" s="463" t="str">
        <f>"Total "&amp;D28</f>
        <v>Total Subscription</v>
      </c>
      <c r="E32" s="463"/>
      <c r="F32" s="203"/>
      <c r="G32" s="104">
        <f t="shared" ref="G32" si="73">SUM(G29:G31)</f>
        <v>0</v>
      </c>
      <c r="H32" s="104">
        <f t="shared" ref="H32" si="74">SUM(H29:H31)</f>
        <v>0</v>
      </c>
      <c r="I32" s="104">
        <f t="shared" ref="I32" si="75">SUM(I29:I31)</f>
        <v>0</v>
      </c>
      <c r="J32" s="104">
        <f t="shared" ref="J32" si="76">SUM(J29:J31)</f>
        <v>0</v>
      </c>
      <c r="K32" s="104">
        <f t="shared" ref="K32" si="77">SUM(K29:K31)</f>
        <v>0</v>
      </c>
      <c r="L32" s="104">
        <f t="shared" ref="L32" si="78">SUM(L29:L31)</f>
        <v>0</v>
      </c>
      <c r="M32" s="104">
        <f t="shared" ref="M32" si="79">SUM(M29:M31)</f>
        <v>0</v>
      </c>
      <c r="N32" s="104">
        <f t="shared" ref="N32" si="80">SUM(N29:N31)</f>
        <v>0</v>
      </c>
      <c r="O32" s="104">
        <f t="shared" ref="O32" si="81">SUM(O29:O31)</f>
        <v>0</v>
      </c>
      <c r="P32" s="104">
        <f t="shared" ref="P32" si="82">SUM(P29:P31)</f>
        <v>0</v>
      </c>
      <c r="Q32" s="104">
        <f t="shared" ref="Q32" si="83">SUM(Q29:Q31)</f>
        <v>0</v>
      </c>
      <c r="R32" s="104">
        <f t="shared" ref="R32" si="84">SUM(R29:R31)</f>
        <v>0</v>
      </c>
      <c r="S32" s="104">
        <f t="shared" ref="S32" si="85">SUM(S29:S31)</f>
        <v>0</v>
      </c>
      <c r="T32" s="104">
        <f t="shared" ref="T32" si="86">SUM(T29:T31)</f>
        <v>0</v>
      </c>
      <c r="U32" s="104">
        <f t="shared" ref="U32" si="87">SUM(U29:U31)</f>
        <v>0</v>
      </c>
      <c r="V32" s="104">
        <f t="shared" ref="V32" si="88">SUM(V29:V31)</f>
        <v>0</v>
      </c>
      <c r="W32" s="104">
        <f t="shared" ref="W32" si="89">SUM(W29:W31)</f>
        <v>0</v>
      </c>
      <c r="X32" s="104">
        <f t="shared" ref="X32" si="90">SUM(X29:X31)</f>
        <v>0</v>
      </c>
      <c r="Y32" s="104">
        <f t="shared" ref="Y32" si="91">SUM(Y29:Y31)</f>
        <v>0</v>
      </c>
      <c r="Z32" s="104">
        <f t="shared" ref="Z32" si="92">SUM(Z29:Z31)</f>
        <v>0</v>
      </c>
      <c r="AA32" s="104">
        <f t="shared" ref="AA32" si="93">SUM(AA29:AA31)</f>
        <v>0</v>
      </c>
      <c r="AB32" s="104">
        <f t="shared" ref="AB32" si="94">SUM(AB29:AB31)</f>
        <v>0</v>
      </c>
      <c r="AC32" s="104">
        <f t="shared" ref="AC32" si="95">SUM(AC29:AC31)</f>
        <v>0</v>
      </c>
      <c r="AD32" s="104">
        <f t="shared" ref="AD32" si="96">SUM(AD29:AD31)</f>
        <v>0</v>
      </c>
      <c r="AE32" s="104">
        <f t="shared" ref="AE32" si="97">SUM(AE29:AE31)</f>
        <v>0</v>
      </c>
      <c r="AF32" s="104">
        <f t="shared" ref="AF32" si="98">SUM(AF29:AF31)</f>
        <v>0</v>
      </c>
      <c r="AG32" s="104">
        <f t="shared" ref="AG32" si="99">SUM(AG29:AG31)</f>
        <v>0</v>
      </c>
      <c r="AH32" s="104">
        <f t="shared" ref="AH32" si="100">SUM(AH29:AH31)</f>
        <v>0</v>
      </c>
      <c r="AI32" s="104">
        <f t="shared" ref="AI32" si="101">SUM(AI29:AI31)</f>
        <v>0</v>
      </c>
      <c r="AJ32" s="104">
        <f t="shared" ref="AJ32" si="102">SUM(AJ29:AJ31)</f>
        <v>0</v>
      </c>
      <c r="AK32" s="104">
        <f t="shared" ref="AK32" si="103">SUM(AK29:AK31)</f>
        <v>0</v>
      </c>
      <c r="AL32" s="104">
        <f t="shared" ref="AL32" si="104">SUM(AL29:AL31)</f>
        <v>0</v>
      </c>
      <c r="AM32" s="104">
        <f t="shared" ref="AM32" si="105">SUM(AM29:AM31)</f>
        <v>0</v>
      </c>
      <c r="AN32" s="104">
        <f t="shared" ref="AN32" si="106">SUM(AN29:AN31)</f>
        <v>0</v>
      </c>
      <c r="AO32" s="104">
        <f t="shared" ref="AO32" si="107">SUM(AO29:AO31)</f>
        <v>0</v>
      </c>
      <c r="AP32" s="104">
        <f t="shared" ref="AP32" si="108">SUM(AP29:AP31)</f>
        <v>0</v>
      </c>
      <c r="AQ32" s="104">
        <f t="shared" ref="AQ32" si="109">SUM(AQ29:AQ31)</f>
        <v>0</v>
      </c>
      <c r="AR32" s="104">
        <f t="shared" ref="AR32" si="110">SUM(AR29:AR31)</f>
        <v>0</v>
      </c>
      <c r="AS32" s="104">
        <f t="shared" ref="AS32" si="111">SUM(AS29:AS31)</f>
        <v>0</v>
      </c>
      <c r="AT32" s="104">
        <f t="shared" ref="AT32" si="112">SUM(AT29:AT31)</f>
        <v>0</v>
      </c>
      <c r="AU32" s="104">
        <f t="shared" ref="AU32" si="113">SUM(AU29:AU31)</f>
        <v>0</v>
      </c>
      <c r="AV32" s="104">
        <f t="shared" ref="AV32" si="114">SUM(AV29:AV31)</f>
        <v>0</v>
      </c>
      <c r="AW32" s="104">
        <f t="shared" ref="AW32" si="115">SUM(AW29:AW31)</f>
        <v>0</v>
      </c>
      <c r="AX32" s="104">
        <f t="shared" ref="AX32" si="116">SUM(AX29:AX31)</f>
        <v>0</v>
      </c>
      <c r="AY32" s="104">
        <f t="shared" ref="AY32" si="117">SUM(AY29:AY31)</f>
        <v>0</v>
      </c>
      <c r="AZ32" s="104">
        <f t="shared" ref="AZ32" si="118">SUM(AZ29:AZ31)</f>
        <v>0</v>
      </c>
      <c r="BA32" s="104">
        <f t="shared" ref="BA32" si="119">SUM(BA29:BA31)</f>
        <v>0</v>
      </c>
      <c r="BB32" s="104">
        <f t="shared" ref="BB32" si="120">SUM(BB29:BB31)</f>
        <v>0</v>
      </c>
      <c r="BC32" s="104">
        <f t="shared" ref="BC32" si="121">SUM(BC29:BC31)</f>
        <v>0</v>
      </c>
      <c r="BD32" s="104">
        <f t="shared" ref="BD32" si="122">SUM(BD29:BD31)</f>
        <v>0</v>
      </c>
      <c r="BE32" s="104">
        <f t="shared" ref="BE32" si="123">SUM(BE29:BE31)</f>
        <v>0</v>
      </c>
      <c r="BF32" s="104">
        <f t="shared" ref="BF32" si="124">SUM(BF29:BF31)</f>
        <v>0</v>
      </c>
      <c r="BG32" s="104">
        <f t="shared" ref="BG32" si="125">SUM(BG29:BG31)</f>
        <v>0</v>
      </c>
      <c r="BH32" s="104">
        <f t="shared" ref="BH32" si="126">SUM(BH29:BH31)</f>
        <v>0</v>
      </c>
      <c r="BI32" s="104">
        <f t="shared" ref="BI32" si="127">SUM(BI29:BI31)</f>
        <v>0</v>
      </c>
      <c r="BJ32" s="104">
        <f t="shared" ref="BJ32" si="128">SUM(BJ29:BJ31)</f>
        <v>0</v>
      </c>
      <c r="BK32" s="104">
        <f t="shared" ref="BK32" si="129">SUM(BK29:BK31)</f>
        <v>0</v>
      </c>
      <c r="BL32" s="104">
        <f t="shared" ref="BL32" si="130">SUM(BL29:BL31)</f>
        <v>0</v>
      </c>
      <c r="BM32" s="104">
        <f t="shared" ref="BM32" si="131">SUM(BM29:BM31)</f>
        <v>0</v>
      </c>
      <c r="BN32" s="104">
        <f t="shared" ref="BN32" si="132">SUM(BN29:BN31)</f>
        <v>0</v>
      </c>
      <c r="BO32" s="420">
        <f t="shared" ref="BO32" si="133">SUM(BO29:BO31)</f>
        <v>0</v>
      </c>
      <c r="BP32" s="104">
        <f t="shared" ref="BP32" si="134">SUM(BP29:BP31)</f>
        <v>0</v>
      </c>
      <c r="BQ32" s="104">
        <f t="shared" ref="BQ32" si="135">SUM(BQ29:BQ31)</f>
        <v>0</v>
      </c>
      <c r="BR32" s="104">
        <f t="shared" ref="BR32" si="136">SUM(BR29:BR31)</f>
        <v>0</v>
      </c>
      <c r="BS32" s="431">
        <f>SUM(BS29:BS31)</f>
        <v>0</v>
      </c>
      <c r="BT32" s="105"/>
    </row>
    <row r="33" spans="3:72">
      <c r="F33" s="203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419"/>
      <c r="BP33" s="286"/>
      <c r="BQ33" s="286"/>
      <c r="BR33" s="286"/>
      <c r="BS33" s="430"/>
      <c r="BT33" s="5"/>
    </row>
    <row r="34" spans="3:72" hidden="1" outlineLevel="1">
      <c r="D34" s="9" t="str">
        <f>revenue2</f>
        <v>Product Line 2</v>
      </c>
      <c r="E34" s="9"/>
      <c r="F34" s="203"/>
      <c r="BO34" s="599"/>
      <c r="BS34" s="600"/>
    </row>
    <row r="35" spans="3:72" hidden="1" outlineLevel="1">
      <c r="D35" s="276" t="str">
        <f>subcat2a</f>
        <v>Sub Category 1</v>
      </c>
      <c r="E35" s="276"/>
      <c r="F35" s="203"/>
      <c r="G35" s="529"/>
      <c r="H35" s="529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29"/>
      <c r="T35" s="529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29"/>
      <c r="AF35" s="529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29"/>
      <c r="AZ35" s="529"/>
      <c r="BA35" s="529"/>
      <c r="BB35" s="529"/>
      <c r="BC35" s="529"/>
      <c r="BD35" s="529"/>
      <c r="BE35" s="529"/>
      <c r="BF35" s="529"/>
      <c r="BG35" s="529"/>
      <c r="BH35" s="529"/>
      <c r="BI35" s="529"/>
      <c r="BJ35" s="529"/>
      <c r="BK35" s="529"/>
      <c r="BL35" s="529"/>
      <c r="BM35" s="529"/>
      <c r="BN35" s="529"/>
      <c r="BO35" s="159" cm="1">
        <f t="array" ref="BO35">SUMPRODUCT((YEAR($G$3:$BN$3)=BO$3)*($G35:$BN35))</f>
        <v>0</v>
      </c>
      <c r="BP35" s="125" cm="1">
        <f t="array" ref="BP35">SUMPRODUCT((YEAR($G$3:$BN$3)=BP$3)*($G35:$BN35))</f>
        <v>0</v>
      </c>
      <c r="BQ35" s="125" cm="1">
        <f t="array" ref="BQ35">SUMPRODUCT((YEAR($G$3:$BN$3)=BQ$3)*($G35:$BN35))</f>
        <v>0</v>
      </c>
      <c r="BR35" s="125" cm="1">
        <f t="array" ref="BR35">SUMPRODUCT((YEAR($G$3:$BN$3)=BR$3)*($G35:$BN35))</f>
        <v>0</v>
      </c>
      <c r="BS35" s="158" cm="1">
        <f t="array" ref="BS35">SUMPRODUCT((YEAR($G$3:$BN$3)=BS$3)*($G35:$BN35))</f>
        <v>0</v>
      </c>
      <c r="BT35" s="548"/>
    </row>
    <row r="36" spans="3:72" hidden="1" outlineLevel="1">
      <c r="D36" s="276" t="str">
        <f>subcat2b</f>
        <v>Sub Category 2</v>
      </c>
      <c r="E36" s="276"/>
      <c r="F36" s="203"/>
      <c r="G36" s="529"/>
      <c r="H36" s="529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29"/>
      <c r="T36" s="529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29"/>
      <c r="AF36" s="529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29"/>
      <c r="AZ36" s="529"/>
      <c r="BA36" s="529"/>
      <c r="BB36" s="529"/>
      <c r="BC36" s="529"/>
      <c r="BD36" s="529"/>
      <c r="BE36" s="529"/>
      <c r="BF36" s="529"/>
      <c r="BG36" s="529"/>
      <c r="BH36" s="529"/>
      <c r="BI36" s="529"/>
      <c r="BJ36" s="529"/>
      <c r="BK36" s="529"/>
      <c r="BL36" s="529"/>
      <c r="BM36" s="529"/>
      <c r="BN36" s="529"/>
      <c r="BO36" s="159" cm="1">
        <f t="array" ref="BO36">SUMPRODUCT((YEAR($G$3:$BN$3)=BO$3)*($G36:$BN36))</f>
        <v>0</v>
      </c>
      <c r="BP36" s="125" cm="1">
        <f t="array" ref="BP36">SUMPRODUCT((YEAR($G$3:$BN$3)=BP$3)*($G36:$BN36))</f>
        <v>0</v>
      </c>
      <c r="BQ36" s="125" cm="1">
        <f t="array" ref="BQ36">SUMPRODUCT((YEAR($G$3:$BN$3)=BQ$3)*($G36:$BN36))</f>
        <v>0</v>
      </c>
      <c r="BR36" s="125" cm="1">
        <f t="array" ref="BR36">SUMPRODUCT((YEAR($G$3:$BN$3)=BR$3)*($G36:$BN36))</f>
        <v>0</v>
      </c>
      <c r="BS36" s="158" cm="1">
        <f t="array" ref="BS36">SUMPRODUCT((YEAR($G$3:$BN$3)=BS$3)*($G36:$BN36))</f>
        <v>0</v>
      </c>
      <c r="BT36" s="548"/>
    </row>
    <row r="37" spans="3:72" hidden="1" outlineLevel="1">
      <c r="D37" s="276" t="str">
        <f>subcat2c</f>
        <v>Sub Category 3</v>
      </c>
      <c r="E37" s="276"/>
      <c r="F37" s="203"/>
      <c r="G37" s="529"/>
      <c r="H37" s="529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160" cm="1">
        <f t="array" ref="BO37">SUMPRODUCT((YEAR($G$3:$BN$3)=BO$3)*($G37:$BN37))</f>
        <v>0</v>
      </c>
      <c r="BP37" s="161" cm="1">
        <f t="array" ref="BP37">SUMPRODUCT((YEAR($G$3:$BN$3)=BP$3)*($G37:$BN37))</f>
        <v>0</v>
      </c>
      <c r="BQ37" s="161" cm="1">
        <f t="array" ref="BQ37">SUMPRODUCT((YEAR($G$3:$BN$3)=BQ$3)*($G37:$BN37))</f>
        <v>0</v>
      </c>
      <c r="BR37" s="161" cm="1">
        <f t="array" ref="BR37">SUMPRODUCT((YEAR($G$3:$BN$3)=BR$3)*($G37:$BN37))</f>
        <v>0</v>
      </c>
      <c r="BS37" s="162" cm="1">
        <f t="array" ref="BS37">SUMPRODUCT((YEAR($G$3:$BN$3)=BS$3)*($G37:$BN37))</f>
        <v>0</v>
      </c>
      <c r="BT37" s="548"/>
    </row>
    <row r="38" spans="3:72" hidden="1" outlineLevel="1">
      <c r="D38" s="463" t="str">
        <f>"Total "&amp;D34</f>
        <v>Total Product Line 2</v>
      </c>
      <c r="E38" s="463"/>
      <c r="F38" s="203"/>
      <c r="G38" s="104">
        <f t="shared" ref="G38" si="137">SUM(G35:G37)</f>
        <v>0</v>
      </c>
      <c r="H38" s="104">
        <f t="shared" ref="H38" si="138">SUM(H35:H37)</f>
        <v>0</v>
      </c>
      <c r="I38" s="104">
        <f t="shared" ref="I38" si="139">SUM(I35:I37)</f>
        <v>0</v>
      </c>
      <c r="J38" s="104">
        <f t="shared" ref="J38" si="140">SUM(J35:J37)</f>
        <v>0</v>
      </c>
      <c r="K38" s="104">
        <f t="shared" ref="K38" si="141">SUM(K35:K37)</f>
        <v>0</v>
      </c>
      <c r="L38" s="104">
        <f t="shared" ref="L38" si="142">SUM(L35:L37)</f>
        <v>0</v>
      </c>
      <c r="M38" s="104">
        <f t="shared" ref="M38" si="143">SUM(M35:M37)</f>
        <v>0</v>
      </c>
      <c r="N38" s="104">
        <f t="shared" ref="N38" si="144">SUM(N35:N37)</f>
        <v>0</v>
      </c>
      <c r="O38" s="104">
        <f t="shared" ref="O38" si="145">SUM(O35:O37)</f>
        <v>0</v>
      </c>
      <c r="P38" s="104">
        <f t="shared" ref="P38" si="146">SUM(P35:P37)</f>
        <v>0</v>
      </c>
      <c r="Q38" s="104">
        <f t="shared" ref="Q38" si="147">SUM(Q35:Q37)</f>
        <v>0</v>
      </c>
      <c r="R38" s="104">
        <f t="shared" ref="R38" si="148">SUM(R35:R37)</f>
        <v>0</v>
      </c>
      <c r="S38" s="104">
        <f t="shared" ref="S38" si="149">SUM(S35:S37)</f>
        <v>0</v>
      </c>
      <c r="T38" s="104">
        <f t="shared" ref="T38" si="150">SUM(T35:T37)</f>
        <v>0</v>
      </c>
      <c r="U38" s="104">
        <f t="shared" ref="U38" si="151">SUM(U35:U37)</f>
        <v>0</v>
      </c>
      <c r="V38" s="104">
        <f t="shared" ref="V38" si="152">SUM(V35:V37)</f>
        <v>0</v>
      </c>
      <c r="W38" s="104">
        <f t="shared" ref="W38" si="153">SUM(W35:W37)</f>
        <v>0</v>
      </c>
      <c r="X38" s="104">
        <f t="shared" ref="X38" si="154">SUM(X35:X37)</f>
        <v>0</v>
      </c>
      <c r="Y38" s="104">
        <f t="shared" ref="Y38" si="155">SUM(Y35:Y37)</f>
        <v>0</v>
      </c>
      <c r="Z38" s="104">
        <f t="shared" ref="Z38" si="156">SUM(Z35:Z37)</f>
        <v>0</v>
      </c>
      <c r="AA38" s="104">
        <f t="shared" ref="AA38" si="157">SUM(AA35:AA37)</f>
        <v>0</v>
      </c>
      <c r="AB38" s="104">
        <f t="shared" ref="AB38" si="158">SUM(AB35:AB37)</f>
        <v>0</v>
      </c>
      <c r="AC38" s="104">
        <f t="shared" ref="AC38" si="159">SUM(AC35:AC37)</f>
        <v>0</v>
      </c>
      <c r="AD38" s="104">
        <f t="shared" ref="AD38" si="160">SUM(AD35:AD37)</f>
        <v>0</v>
      </c>
      <c r="AE38" s="104">
        <f t="shared" ref="AE38" si="161">SUM(AE35:AE37)</f>
        <v>0</v>
      </c>
      <c r="AF38" s="104">
        <f t="shared" ref="AF38" si="162">SUM(AF35:AF37)</f>
        <v>0</v>
      </c>
      <c r="AG38" s="104">
        <f t="shared" ref="AG38" si="163">SUM(AG35:AG37)</f>
        <v>0</v>
      </c>
      <c r="AH38" s="104">
        <f t="shared" ref="AH38" si="164">SUM(AH35:AH37)</f>
        <v>0</v>
      </c>
      <c r="AI38" s="104">
        <f t="shared" ref="AI38" si="165">SUM(AI35:AI37)</f>
        <v>0</v>
      </c>
      <c r="AJ38" s="104">
        <f t="shared" ref="AJ38" si="166">SUM(AJ35:AJ37)</f>
        <v>0</v>
      </c>
      <c r="AK38" s="104">
        <f t="shared" ref="AK38" si="167">SUM(AK35:AK37)</f>
        <v>0</v>
      </c>
      <c r="AL38" s="104">
        <f t="shared" ref="AL38" si="168">SUM(AL35:AL37)</f>
        <v>0</v>
      </c>
      <c r="AM38" s="104">
        <f t="shared" ref="AM38" si="169">SUM(AM35:AM37)</f>
        <v>0</v>
      </c>
      <c r="AN38" s="104">
        <f t="shared" ref="AN38" si="170">SUM(AN35:AN37)</f>
        <v>0</v>
      </c>
      <c r="AO38" s="104">
        <f t="shared" ref="AO38" si="171">SUM(AO35:AO37)</f>
        <v>0</v>
      </c>
      <c r="AP38" s="104">
        <f t="shared" ref="AP38" si="172">SUM(AP35:AP37)</f>
        <v>0</v>
      </c>
      <c r="AQ38" s="104">
        <f t="shared" ref="AQ38" si="173">SUM(AQ35:AQ37)</f>
        <v>0</v>
      </c>
      <c r="AR38" s="104">
        <f t="shared" ref="AR38" si="174">SUM(AR35:AR37)</f>
        <v>0</v>
      </c>
      <c r="AS38" s="104">
        <f t="shared" ref="AS38" si="175">SUM(AS35:AS37)</f>
        <v>0</v>
      </c>
      <c r="AT38" s="104">
        <f t="shared" ref="AT38" si="176">SUM(AT35:AT37)</f>
        <v>0</v>
      </c>
      <c r="AU38" s="104">
        <f t="shared" ref="AU38" si="177">SUM(AU35:AU37)</f>
        <v>0</v>
      </c>
      <c r="AV38" s="104">
        <f t="shared" ref="AV38" si="178">SUM(AV35:AV37)</f>
        <v>0</v>
      </c>
      <c r="AW38" s="104">
        <f t="shared" ref="AW38" si="179">SUM(AW35:AW37)</f>
        <v>0</v>
      </c>
      <c r="AX38" s="104">
        <f t="shared" ref="AX38" si="180">SUM(AX35:AX37)</f>
        <v>0</v>
      </c>
      <c r="AY38" s="104">
        <f t="shared" ref="AY38" si="181">SUM(AY35:AY37)</f>
        <v>0</v>
      </c>
      <c r="AZ38" s="104">
        <f t="shared" ref="AZ38" si="182">SUM(AZ35:AZ37)</f>
        <v>0</v>
      </c>
      <c r="BA38" s="104">
        <f t="shared" ref="BA38" si="183">SUM(BA35:BA37)</f>
        <v>0</v>
      </c>
      <c r="BB38" s="104">
        <f t="shared" ref="BB38" si="184">SUM(BB35:BB37)</f>
        <v>0</v>
      </c>
      <c r="BC38" s="104">
        <f t="shared" ref="BC38" si="185">SUM(BC35:BC37)</f>
        <v>0</v>
      </c>
      <c r="BD38" s="104">
        <f t="shared" ref="BD38" si="186">SUM(BD35:BD37)</f>
        <v>0</v>
      </c>
      <c r="BE38" s="104">
        <f t="shared" ref="BE38" si="187">SUM(BE35:BE37)</f>
        <v>0</v>
      </c>
      <c r="BF38" s="104">
        <f t="shared" ref="BF38" si="188">SUM(BF35:BF37)</f>
        <v>0</v>
      </c>
      <c r="BG38" s="104">
        <f t="shared" ref="BG38" si="189">SUM(BG35:BG37)</f>
        <v>0</v>
      </c>
      <c r="BH38" s="104">
        <f t="shared" ref="BH38" si="190">SUM(BH35:BH37)</f>
        <v>0</v>
      </c>
      <c r="BI38" s="104">
        <f t="shared" ref="BI38" si="191">SUM(BI35:BI37)</f>
        <v>0</v>
      </c>
      <c r="BJ38" s="104">
        <f t="shared" ref="BJ38" si="192">SUM(BJ35:BJ37)</f>
        <v>0</v>
      </c>
      <c r="BK38" s="104">
        <f t="shared" ref="BK38" si="193">SUM(BK35:BK37)</f>
        <v>0</v>
      </c>
      <c r="BL38" s="104">
        <f t="shared" ref="BL38" si="194">SUM(BL35:BL37)</f>
        <v>0</v>
      </c>
      <c r="BM38" s="104">
        <f t="shared" ref="BM38" si="195">SUM(BM35:BM37)</f>
        <v>0</v>
      </c>
      <c r="BN38" s="104">
        <f t="shared" ref="BN38" si="196">SUM(BN35:BN37)</f>
        <v>0</v>
      </c>
      <c r="BO38" s="420">
        <f t="shared" ref="BO38" si="197">SUM(BO35:BO37)</f>
        <v>0</v>
      </c>
      <c r="BP38" s="104">
        <f t="shared" ref="BP38" si="198">SUM(BP35:BP37)</f>
        <v>0</v>
      </c>
      <c r="BQ38" s="104">
        <f t="shared" ref="BQ38" si="199">SUM(BQ35:BQ37)</f>
        <v>0</v>
      </c>
      <c r="BR38" s="104">
        <f t="shared" ref="BR38" si="200">SUM(BR35:BR37)</f>
        <v>0</v>
      </c>
      <c r="BS38" s="431">
        <f>SUM(BS35:BS37)</f>
        <v>0</v>
      </c>
      <c r="BT38" s="105"/>
    </row>
    <row r="39" spans="3:72" hidden="1" outlineLevel="1">
      <c r="F39" s="203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419"/>
      <c r="BP39" s="286"/>
      <c r="BQ39" s="286"/>
      <c r="BR39" s="286"/>
      <c r="BS39" s="430"/>
      <c r="BT39" s="5"/>
    </row>
    <row r="40" spans="3:72" hidden="1" outlineLevel="1">
      <c r="D40" s="9" t="str">
        <f>revenue3</f>
        <v>Product Line 3</v>
      </c>
      <c r="E40" s="9"/>
      <c r="F40" s="203"/>
      <c r="BO40" s="599"/>
      <c r="BS40" s="600"/>
    </row>
    <row r="41" spans="3:72" hidden="1" outlineLevel="1">
      <c r="D41" s="276" t="str">
        <f>subcat3a</f>
        <v>Sub Category 1</v>
      </c>
      <c r="E41" s="276"/>
      <c r="F41" s="203"/>
      <c r="G41" s="529"/>
      <c r="H41" s="529"/>
      <c r="I41" s="529"/>
      <c r="J41" s="529"/>
      <c r="K41" s="529"/>
      <c r="L41" s="529"/>
      <c r="M41" s="529"/>
      <c r="N41" s="529"/>
      <c r="O41" s="529"/>
      <c r="P41" s="529"/>
      <c r="Q41" s="529"/>
      <c r="R41" s="529"/>
      <c r="S41" s="529"/>
      <c r="T41" s="529"/>
      <c r="U41" s="529"/>
      <c r="V41" s="529"/>
      <c r="W41" s="529"/>
      <c r="X41" s="529"/>
      <c r="Y41" s="529"/>
      <c r="Z41" s="529"/>
      <c r="AA41" s="529"/>
      <c r="AB41" s="529"/>
      <c r="AC41" s="529"/>
      <c r="AD41" s="529"/>
      <c r="AE41" s="529"/>
      <c r="AF41" s="529"/>
      <c r="AG41" s="529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  <c r="AR41" s="529"/>
      <c r="AS41" s="529"/>
      <c r="AT41" s="529"/>
      <c r="AU41" s="529"/>
      <c r="AV41" s="529"/>
      <c r="AW41" s="529"/>
      <c r="AX41" s="529"/>
      <c r="AY41" s="529"/>
      <c r="AZ41" s="529"/>
      <c r="BA41" s="529"/>
      <c r="BB41" s="529"/>
      <c r="BC41" s="529"/>
      <c r="BD41" s="529"/>
      <c r="BE41" s="529"/>
      <c r="BF41" s="529"/>
      <c r="BG41" s="529"/>
      <c r="BH41" s="529"/>
      <c r="BI41" s="529"/>
      <c r="BJ41" s="529"/>
      <c r="BK41" s="529"/>
      <c r="BL41" s="529"/>
      <c r="BM41" s="529"/>
      <c r="BN41" s="529"/>
      <c r="BO41" s="159" cm="1">
        <f t="array" ref="BO41">SUMPRODUCT((YEAR($G$3:$BN$3)=BO$3)*($G41:$BN41))</f>
        <v>0</v>
      </c>
      <c r="BP41" s="125" cm="1">
        <f t="array" ref="BP41">SUMPRODUCT((YEAR($G$3:$BN$3)=BP$3)*($G41:$BN41))</f>
        <v>0</v>
      </c>
      <c r="BQ41" s="125" cm="1">
        <f t="array" ref="BQ41">SUMPRODUCT((YEAR($G$3:$BN$3)=BQ$3)*($G41:$BN41))</f>
        <v>0</v>
      </c>
      <c r="BR41" s="125" cm="1">
        <f t="array" ref="BR41">SUMPRODUCT((YEAR($G$3:$BN$3)=BR$3)*($G41:$BN41))</f>
        <v>0</v>
      </c>
      <c r="BS41" s="158" cm="1">
        <f t="array" ref="BS41">SUMPRODUCT((YEAR($G$3:$BN$3)=BS$3)*($G41:$BN41))</f>
        <v>0</v>
      </c>
      <c r="BT41" s="548"/>
    </row>
    <row r="42" spans="3:72" hidden="1" outlineLevel="1">
      <c r="D42" s="276" t="str">
        <f>subcat3b</f>
        <v>Sub Category 2</v>
      </c>
      <c r="E42" s="276"/>
      <c r="F42" s="203"/>
      <c r="G42" s="529"/>
      <c r="H42" s="529"/>
      <c r="I42" s="529"/>
      <c r="J42" s="529"/>
      <c r="K42" s="529"/>
      <c r="L42" s="529"/>
      <c r="M42" s="529"/>
      <c r="N42" s="529"/>
      <c r="O42" s="529"/>
      <c r="P42" s="529"/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159" cm="1">
        <f t="array" ref="BO42">SUMPRODUCT((YEAR($G$3:$BN$3)=BO$3)*($G42:$BN42))</f>
        <v>0</v>
      </c>
      <c r="BP42" s="125" cm="1">
        <f t="array" ref="BP42">SUMPRODUCT((YEAR($G$3:$BN$3)=BP$3)*($G42:$BN42))</f>
        <v>0</v>
      </c>
      <c r="BQ42" s="125" cm="1">
        <f t="array" ref="BQ42">SUMPRODUCT((YEAR($G$3:$BN$3)=BQ$3)*($G42:$BN42))</f>
        <v>0</v>
      </c>
      <c r="BR42" s="125" cm="1">
        <f t="array" ref="BR42">SUMPRODUCT((YEAR($G$3:$BN$3)=BR$3)*($G42:$BN42))</f>
        <v>0</v>
      </c>
      <c r="BS42" s="158" cm="1">
        <f t="array" ref="BS42">SUMPRODUCT((YEAR($G$3:$BN$3)=BS$3)*($G42:$BN42))</f>
        <v>0</v>
      </c>
      <c r="BT42" s="548"/>
    </row>
    <row r="43" spans="3:72" hidden="1" outlineLevel="1">
      <c r="D43" s="276" t="str">
        <f>subcat3c</f>
        <v>Sub Category 3</v>
      </c>
      <c r="E43" s="276"/>
      <c r="F43" s="203"/>
      <c r="G43" s="529"/>
      <c r="H43" s="529"/>
      <c r="I43" s="529"/>
      <c r="J43" s="529"/>
      <c r="K43" s="529"/>
      <c r="L43" s="529"/>
      <c r="M43" s="529"/>
      <c r="N43" s="529"/>
      <c r="O43" s="529"/>
      <c r="P43" s="529"/>
      <c r="Q43" s="529"/>
      <c r="R43" s="529"/>
      <c r="S43" s="529"/>
      <c r="T43" s="529"/>
      <c r="U43" s="529"/>
      <c r="V43" s="529"/>
      <c r="W43" s="529"/>
      <c r="X43" s="529"/>
      <c r="Y43" s="529"/>
      <c r="Z43" s="529"/>
      <c r="AA43" s="529"/>
      <c r="AB43" s="529"/>
      <c r="AC43" s="529"/>
      <c r="AD43" s="529"/>
      <c r="AE43" s="529"/>
      <c r="AF43" s="529"/>
      <c r="AG43" s="529"/>
      <c r="AH43" s="529"/>
      <c r="AI43" s="529"/>
      <c r="AJ43" s="529"/>
      <c r="AK43" s="529"/>
      <c r="AL43" s="529"/>
      <c r="AM43" s="529"/>
      <c r="AN43" s="529"/>
      <c r="AO43" s="529"/>
      <c r="AP43" s="529"/>
      <c r="AQ43" s="529"/>
      <c r="AR43" s="529"/>
      <c r="AS43" s="529"/>
      <c r="AT43" s="529"/>
      <c r="AU43" s="529"/>
      <c r="AV43" s="529"/>
      <c r="AW43" s="529"/>
      <c r="AX43" s="529"/>
      <c r="AY43" s="529"/>
      <c r="AZ43" s="529"/>
      <c r="BA43" s="529"/>
      <c r="BB43" s="529"/>
      <c r="BC43" s="529"/>
      <c r="BD43" s="529"/>
      <c r="BE43" s="529"/>
      <c r="BF43" s="529"/>
      <c r="BG43" s="529"/>
      <c r="BH43" s="529"/>
      <c r="BI43" s="529"/>
      <c r="BJ43" s="529"/>
      <c r="BK43" s="529"/>
      <c r="BL43" s="529"/>
      <c r="BM43" s="529"/>
      <c r="BN43" s="529"/>
      <c r="BO43" s="160" cm="1">
        <f t="array" ref="BO43">SUMPRODUCT((YEAR($G$3:$BN$3)=BO$3)*($G43:$BN43))</f>
        <v>0</v>
      </c>
      <c r="BP43" s="161" cm="1">
        <f t="array" ref="BP43">SUMPRODUCT((YEAR($G$3:$BN$3)=BP$3)*($G43:$BN43))</f>
        <v>0</v>
      </c>
      <c r="BQ43" s="161" cm="1">
        <f t="array" ref="BQ43">SUMPRODUCT((YEAR($G$3:$BN$3)=BQ$3)*($G43:$BN43))</f>
        <v>0</v>
      </c>
      <c r="BR43" s="161" cm="1">
        <f t="array" ref="BR43">SUMPRODUCT((YEAR($G$3:$BN$3)=BR$3)*($G43:$BN43))</f>
        <v>0</v>
      </c>
      <c r="BS43" s="162" cm="1">
        <f t="array" ref="BS43">SUMPRODUCT((YEAR($G$3:$BN$3)=BS$3)*($G43:$BN43))</f>
        <v>0</v>
      </c>
      <c r="BT43" s="548"/>
    </row>
    <row r="44" spans="3:72" hidden="1" outlineLevel="1">
      <c r="D44" s="463" t="str">
        <f>"Total "&amp;D40</f>
        <v>Total Product Line 3</v>
      </c>
      <c r="E44" s="463"/>
      <c r="F44" s="203"/>
      <c r="G44" s="104">
        <f t="shared" ref="G44:BR44" si="201">SUM(G41:G43)</f>
        <v>0</v>
      </c>
      <c r="H44" s="104">
        <f t="shared" si="201"/>
        <v>0</v>
      </c>
      <c r="I44" s="104">
        <f t="shared" si="201"/>
        <v>0</v>
      </c>
      <c r="J44" s="104">
        <f t="shared" si="201"/>
        <v>0</v>
      </c>
      <c r="K44" s="104">
        <f t="shared" si="201"/>
        <v>0</v>
      </c>
      <c r="L44" s="104">
        <f t="shared" si="201"/>
        <v>0</v>
      </c>
      <c r="M44" s="104">
        <f t="shared" si="201"/>
        <v>0</v>
      </c>
      <c r="N44" s="104">
        <f t="shared" si="201"/>
        <v>0</v>
      </c>
      <c r="O44" s="104">
        <f t="shared" si="201"/>
        <v>0</v>
      </c>
      <c r="P44" s="104">
        <f t="shared" si="201"/>
        <v>0</v>
      </c>
      <c r="Q44" s="104">
        <f t="shared" si="201"/>
        <v>0</v>
      </c>
      <c r="R44" s="104">
        <f t="shared" si="201"/>
        <v>0</v>
      </c>
      <c r="S44" s="104">
        <f t="shared" si="201"/>
        <v>0</v>
      </c>
      <c r="T44" s="104">
        <f t="shared" si="201"/>
        <v>0</v>
      </c>
      <c r="U44" s="104">
        <f t="shared" si="201"/>
        <v>0</v>
      </c>
      <c r="V44" s="104">
        <f t="shared" si="201"/>
        <v>0</v>
      </c>
      <c r="W44" s="104">
        <f t="shared" si="201"/>
        <v>0</v>
      </c>
      <c r="X44" s="104">
        <f t="shared" si="201"/>
        <v>0</v>
      </c>
      <c r="Y44" s="104">
        <f t="shared" si="201"/>
        <v>0</v>
      </c>
      <c r="Z44" s="104">
        <f t="shared" si="201"/>
        <v>0</v>
      </c>
      <c r="AA44" s="104">
        <f t="shared" si="201"/>
        <v>0</v>
      </c>
      <c r="AB44" s="104">
        <f t="shared" si="201"/>
        <v>0</v>
      </c>
      <c r="AC44" s="104">
        <f t="shared" si="201"/>
        <v>0</v>
      </c>
      <c r="AD44" s="104">
        <f t="shared" si="201"/>
        <v>0</v>
      </c>
      <c r="AE44" s="104">
        <f t="shared" si="201"/>
        <v>0</v>
      </c>
      <c r="AF44" s="104">
        <f t="shared" si="201"/>
        <v>0</v>
      </c>
      <c r="AG44" s="104">
        <f t="shared" si="201"/>
        <v>0</v>
      </c>
      <c r="AH44" s="104">
        <f t="shared" si="201"/>
        <v>0</v>
      </c>
      <c r="AI44" s="104">
        <f t="shared" si="201"/>
        <v>0</v>
      </c>
      <c r="AJ44" s="104">
        <f t="shared" si="201"/>
        <v>0</v>
      </c>
      <c r="AK44" s="104">
        <f t="shared" si="201"/>
        <v>0</v>
      </c>
      <c r="AL44" s="104">
        <f t="shared" si="201"/>
        <v>0</v>
      </c>
      <c r="AM44" s="104">
        <f t="shared" si="201"/>
        <v>0</v>
      </c>
      <c r="AN44" s="104">
        <f t="shared" si="201"/>
        <v>0</v>
      </c>
      <c r="AO44" s="104">
        <f t="shared" si="201"/>
        <v>0</v>
      </c>
      <c r="AP44" s="104">
        <f t="shared" si="201"/>
        <v>0</v>
      </c>
      <c r="AQ44" s="104">
        <f t="shared" si="201"/>
        <v>0</v>
      </c>
      <c r="AR44" s="104">
        <f t="shared" si="201"/>
        <v>0</v>
      </c>
      <c r="AS44" s="104">
        <f t="shared" si="201"/>
        <v>0</v>
      </c>
      <c r="AT44" s="104">
        <f t="shared" si="201"/>
        <v>0</v>
      </c>
      <c r="AU44" s="104">
        <f t="shared" si="201"/>
        <v>0</v>
      </c>
      <c r="AV44" s="104">
        <f t="shared" si="201"/>
        <v>0</v>
      </c>
      <c r="AW44" s="104">
        <f t="shared" si="201"/>
        <v>0</v>
      </c>
      <c r="AX44" s="104">
        <f t="shared" si="201"/>
        <v>0</v>
      </c>
      <c r="AY44" s="104">
        <f t="shared" si="201"/>
        <v>0</v>
      </c>
      <c r="AZ44" s="104">
        <f t="shared" si="201"/>
        <v>0</v>
      </c>
      <c r="BA44" s="104">
        <f t="shared" si="201"/>
        <v>0</v>
      </c>
      <c r="BB44" s="104">
        <f t="shared" si="201"/>
        <v>0</v>
      </c>
      <c r="BC44" s="104">
        <f t="shared" si="201"/>
        <v>0</v>
      </c>
      <c r="BD44" s="104">
        <f t="shared" si="201"/>
        <v>0</v>
      </c>
      <c r="BE44" s="104">
        <f t="shared" si="201"/>
        <v>0</v>
      </c>
      <c r="BF44" s="104">
        <f t="shared" si="201"/>
        <v>0</v>
      </c>
      <c r="BG44" s="104">
        <f t="shared" si="201"/>
        <v>0</v>
      </c>
      <c r="BH44" s="104">
        <f t="shared" si="201"/>
        <v>0</v>
      </c>
      <c r="BI44" s="104">
        <f t="shared" si="201"/>
        <v>0</v>
      </c>
      <c r="BJ44" s="104">
        <f t="shared" si="201"/>
        <v>0</v>
      </c>
      <c r="BK44" s="104">
        <f t="shared" si="201"/>
        <v>0</v>
      </c>
      <c r="BL44" s="104">
        <f t="shared" si="201"/>
        <v>0</v>
      </c>
      <c r="BM44" s="104">
        <f t="shared" si="201"/>
        <v>0</v>
      </c>
      <c r="BN44" s="104">
        <f t="shared" si="201"/>
        <v>0</v>
      </c>
      <c r="BO44" s="420">
        <f t="shared" si="201"/>
        <v>0</v>
      </c>
      <c r="BP44" s="104">
        <f t="shared" si="201"/>
        <v>0</v>
      </c>
      <c r="BQ44" s="104">
        <f t="shared" si="201"/>
        <v>0</v>
      </c>
      <c r="BR44" s="104">
        <f t="shared" si="201"/>
        <v>0</v>
      </c>
      <c r="BS44" s="431">
        <f>SUM(BS41:BS43)</f>
        <v>0</v>
      </c>
      <c r="BT44" s="105"/>
    </row>
    <row r="45" spans="3:72" hidden="1" outlineLevel="1">
      <c r="D45" s="463"/>
      <c r="E45" s="463"/>
      <c r="F45" s="203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5"/>
      <c r="BN45" s="105"/>
      <c r="BO45" s="623"/>
      <c r="BP45" s="105"/>
      <c r="BQ45" s="105"/>
      <c r="BR45" s="105"/>
      <c r="BS45" s="381"/>
      <c r="BT45" s="105"/>
    </row>
    <row r="46" spans="3:72" collapsed="1">
      <c r="D46" s="9" t="s">
        <v>169</v>
      </c>
      <c r="E46" s="9"/>
      <c r="F46" s="9"/>
      <c r="G46" s="295">
        <f t="shared" ref="G46" si="202">G44+G38+G32</f>
        <v>0</v>
      </c>
      <c r="H46" s="295">
        <f t="shared" ref="H46:BS46" si="203">H44+H38+H32</f>
        <v>0</v>
      </c>
      <c r="I46" s="295">
        <f t="shared" si="203"/>
        <v>0</v>
      </c>
      <c r="J46" s="295">
        <f t="shared" si="203"/>
        <v>0</v>
      </c>
      <c r="K46" s="295">
        <f t="shared" si="203"/>
        <v>0</v>
      </c>
      <c r="L46" s="295">
        <f t="shared" si="203"/>
        <v>0</v>
      </c>
      <c r="M46" s="295">
        <f t="shared" si="203"/>
        <v>0</v>
      </c>
      <c r="N46" s="295">
        <f t="shared" si="203"/>
        <v>0</v>
      </c>
      <c r="O46" s="295">
        <f t="shared" si="203"/>
        <v>0</v>
      </c>
      <c r="P46" s="295">
        <f t="shared" si="203"/>
        <v>0</v>
      </c>
      <c r="Q46" s="295">
        <f t="shared" si="203"/>
        <v>0</v>
      </c>
      <c r="R46" s="295">
        <f t="shared" si="203"/>
        <v>0</v>
      </c>
      <c r="S46" s="295">
        <f t="shared" si="203"/>
        <v>0</v>
      </c>
      <c r="T46" s="295">
        <f t="shared" si="203"/>
        <v>0</v>
      </c>
      <c r="U46" s="295">
        <f t="shared" si="203"/>
        <v>0</v>
      </c>
      <c r="V46" s="295">
        <f t="shared" si="203"/>
        <v>0</v>
      </c>
      <c r="W46" s="295">
        <f t="shared" si="203"/>
        <v>0</v>
      </c>
      <c r="X46" s="295">
        <f t="shared" si="203"/>
        <v>0</v>
      </c>
      <c r="Y46" s="295">
        <f t="shared" si="203"/>
        <v>0</v>
      </c>
      <c r="Z46" s="295">
        <f t="shared" si="203"/>
        <v>0</v>
      </c>
      <c r="AA46" s="295">
        <f t="shared" si="203"/>
        <v>0</v>
      </c>
      <c r="AB46" s="295">
        <f t="shared" si="203"/>
        <v>0</v>
      </c>
      <c r="AC46" s="295">
        <f t="shared" si="203"/>
        <v>0</v>
      </c>
      <c r="AD46" s="295">
        <f t="shared" si="203"/>
        <v>0</v>
      </c>
      <c r="AE46" s="295">
        <f t="shared" si="203"/>
        <v>0</v>
      </c>
      <c r="AF46" s="295">
        <f t="shared" si="203"/>
        <v>0</v>
      </c>
      <c r="AG46" s="295">
        <f t="shared" si="203"/>
        <v>0</v>
      </c>
      <c r="AH46" s="295">
        <f t="shared" si="203"/>
        <v>0</v>
      </c>
      <c r="AI46" s="295">
        <f t="shared" si="203"/>
        <v>0</v>
      </c>
      <c r="AJ46" s="295">
        <f t="shared" si="203"/>
        <v>0</v>
      </c>
      <c r="AK46" s="295">
        <f t="shared" si="203"/>
        <v>0</v>
      </c>
      <c r="AL46" s="295">
        <f t="shared" si="203"/>
        <v>0</v>
      </c>
      <c r="AM46" s="295">
        <f t="shared" si="203"/>
        <v>0</v>
      </c>
      <c r="AN46" s="295">
        <f t="shared" si="203"/>
        <v>0</v>
      </c>
      <c r="AO46" s="295">
        <f t="shared" si="203"/>
        <v>0</v>
      </c>
      <c r="AP46" s="295">
        <f t="shared" si="203"/>
        <v>0</v>
      </c>
      <c r="AQ46" s="295">
        <f t="shared" si="203"/>
        <v>0</v>
      </c>
      <c r="AR46" s="295">
        <f t="shared" si="203"/>
        <v>0</v>
      </c>
      <c r="AS46" s="295">
        <f t="shared" si="203"/>
        <v>0</v>
      </c>
      <c r="AT46" s="295">
        <f t="shared" si="203"/>
        <v>0</v>
      </c>
      <c r="AU46" s="295">
        <f t="shared" si="203"/>
        <v>0</v>
      </c>
      <c r="AV46" s="295">
        <f t="shared" si="203"/>
        <v>0</v>
      </c>
      <c r="AW46" s="295">
        <f t="shared" si="203"/>
        <v>0</v>
      </c>
      <c r="AX46" s="295">
        <f t="shared" si="203"/>
        <v>0</v>
      </c>
      <c r="AY46" s="295">
        <f t="shared" si="203"/>
        <v>0</v>
      </c>
      <c r="AZ46" s="295">
        <f t="shared" si="203"/>
        <v>0</v>
      </c>
      <c r="BA46" s="295">
        <f t="shared" si="203"/>
        <v>0</v>
      </c>
      <c r="BB46" s="295">
        <f t="shared" si="203"/>
        <v>0</v>
      </c>
      <c r="BC46" s="295">
        <f t="shared" si="203"/>
        <v>0</v>
      </c>
      <c r="BD46" s="295">
        <f t="shared" si="203"/>
        <v>0</v>
      </c>
      <c r="BE46" s="295">
        <f t="shared" si="203"/>
        <v>0</v>
      </c>
      <c r="BF46" s="295">
        <f t="shared" si="203"/>
        <v>0</v>
      </c>
      <c r="BG46" s="295">
        <f t="shared" si="203"/>
        <v>0</v>
      </c>
      <c r="BH46" s="295">
        <f t="shared" si="203"/>
        <v>0</v>
      </c>
      <c r="BI46" s="295">
        <f t="shared" si="203"/>
        <v>0</v>
      </c>
      <c r="BJ46" s="295">
        <f t="shared" si="203"/>
        <v>0</v>
      </c>
      <c r="BK46" s="295">
        <f t="shared" si="203"/>
        <v>0</v>
      </c>
      <c r="BL46" s="295">
        <f t="shared" si="203"/>
        <v>0</v>
      </c>
      <c r="BM46" s="295">
        <f t="shared" si="203"/>
        <v>0</v>
      </c>
      <c r="BN46" s="295">
        <f t="shared" si="203"/>
        <v>0</v>
      </c>
      <c r="BO46" s="624">
        <f t="shared" si="203"/>
        <v>0</v>
      </c>
      <c r="BP46" s="295">
        <f t="shared" si="203"/>
        <v>0</v>
      </c>
      <c r="BQ46" s="295">
        <f t="shared" si="203"/>
        <v>0</v>
      </c>
      <c r="BR46" s="295">
        <f t="shared" si="203"/>
        <v>0</v>
      </c>
      <c r="BS46" s="625">
        <f t="shared" si="203"/>
        <v>0</v>
      </c>
      <c r="BT46" s="295"/>
    </row>
    <row r="47" spans="3:72">
      <c r="D47" s="9"/>
      <c r="BO47" s="599"/>
      <c r="BS47" s="600"/>
    </row>
    <row r="48" spans="3:72">
      <c r="C48"/>
      <c r="D48" s="537" t="s">
        <v>16</v>
      </c>
      <c r="E48" s="536"/>
      <c r="F48" s="536"/>
      <c r="G48" s="538">
        <f>G$3</f>
        <v>44957</v>
      </c>
      <c r="H48" s="538">
        <f t="shared" ref="H48:BN48" si="204">H$3</f>
        <v>44985</v>
      </c>
      <c r="I48" s="538">
        <f t="shared" si="204"/>
        <v>45016</v>
      </c>
      <c r="J48" s="538">
        <f t="shared" si="204"/>
        <v>45046</v>
      </c>
      <c r="K48" s="538">
        <f t="shared" si="204"/>
        <v>45077</v>
      </c>
      <c r="L48" s="538">
        <f t="shared" si="204"/>
        <v>45107</v>
      </c>
      <c r="M48" s="538">
        <f t="shared" si="204"/>
        <v>45138</v>
      </c>
      <c r="N48" s="538">
        <f t="shared" si="204"/>
        <v>45169</v>
      </c>
      <c r="O48" s="538">
        <f t="shared" si="204"/>
        <v>45199</v>
      </c>
      <c r="P48" s="538">
        <f t="shared" si="204"/>
        <v>45230</v>
      </c>
      <c r="Q48" s="538">
        <f t="shared" si="204"/>
        <v>45260</v>
      </c>
      <c r="R48" s="538">
        <f t="shared" si="204"/>
        <v>45291</v>
      </c>
      <c r="S48" s="538">
        <f t="shared" si="204"/>
        <v>45322</v>
      </c>
      <c r="T48" s="538">
        <f t="shared" si="204"/>
        <v>45351</v>
      </c>
      <c r="U48" s="538">
        <f t="shared" si="204"/>
        <v>45382</v>
      </c>
      <c r="V48" s="538">
        <f t="shared" si="204"/>
        <v>45412</v>
      </c>
      <c r="W48" s="538">
        <f t="shared" si="204"/>
        <v>45443</v>
      </c>
      <c r="X48" s="538">
        <f t="shared" si="204"/>
        <v>45473</v>
      </c>
      <c r="Y48" s="538">
        <f t="shared" si="204"/>
        <v>45504</v>
      </c>
      <c r="Z48" s="538">
        <f t="shared" si="204"/>
        <v>45535</v>
      </c>
      <c r="AA48" s="538">
        <f t="shared" si="204"/>
        <v>45565</v>
      </c>
      <c r="AB48" s="538">
        <f t="shared" si="204"/>
        <v>45596</v>
      </c>
      <c r="AC48" s="538">
        <f t="shared" si="204"/>
        <v>45626</v>
      </c>
      <c r="AD48" s="538">
        <f t="shared" si="204"/>
        <v>45657</v>
      </c>
      <c r="AE48" s="538">
        <f t="shared" si="204"/>
        <v>45688</v>
      </c>
      <c r="AF48" s="538">
        <f t="shared" si="204"/>
        <v>45716</v>
      </c>
      <c r="AG48" s="538">
        <f t="shared" si="204"/>
        <v>45747</v>
      </c>
      <c r="AH48" s="538">
        <f t="shared" si="204"/>
        <v>45777</v>
      </c>
      <c r="AI48" s="538">
        <f t="shared" si="204"/>
        <v>45808</v>
      </c>
      <c r="AJ48" s="538">
        <f t="shared" si="204"/>
        <v>45838</v>
      </c>
      <c r="AK48" s="538">
        <f t="shared" si="204"/>
        <v>45869</v>
      </c>
      <c r="AL48" s="538">
        <f t="shared" si="204"/>
        <v>45900</v>
      </c>
      <c r="AM48" s="538">
        <f t="shared" si="204"/>
        <v>45930</v>
      </c>
      <c r="AN48" s="538">
        <f t="shared" si="204"/>
        <v>45961</v>
      </c>
      <c r="AO48" s="538">
        <f t="shared" si="204"/>
        <v>45991</v>
      </c>
      <c r="AP48" s="538">
        <f t="shared" si="204"/>
        <v>46022</v>
      </c>
      <c r="AQ48" s="538">
        <f t="shared" si="204"/>
        <v>46053</v>
      </c>
      <c r="AR48" s="538">
        <f t="shared" si="204"/>
        <v>46081</v>
      </c>
      <c r="AS48" s="538">
        <f t="shared" si="204"/>
        <v>46112</v>
      </c>
      <c r="AT48" s="538">
        <f t="shared" si="204"/>
        <v>46142</v>
      </c>
      <c r="AU48" s="538">
        <f t="shared" si="204"/>
        <v>46173</v>
      </c>
      <c r="AV48" s="538">
        <f t="shared" si="204"/>
        <v>46203</v>
      </c>
      <c r="AW48" s="538">
        <f t="shared" si="204"/>
        <v>46234</v>
      </c>
      <c r="AX48" s="538">
        <f t="shared" si="204"/>
        <v>46265</v>
      </c>
      <c r="AY48" s="538">
        <f t="shared" si="204"/>
        <v>46295</v>
      </c>
      <c r="AZ48" s="538">
        <f t="shared" si="204"/>
        <v>46326</v>
      </c>
      <c r="BA48" s="538">
        <f t="shared" si="204"/>
        <v>46356</v>
      </c>
      <c r="BB48" s="538">
        <f t="shared" si="204"/>
        <v>46387</v>
      </c>
      <c r="BC48" s="538">
        <f t="shared" si="204"/>
        <v>46418</v>
      </c>
      <c r="BD48" s="538">
        <f t="shared" si="204"/>
        <v>46446</v>
      </c>
      <c r="BE48" s="538">
        <f t="shared" si="204"/>
        <v>46477</v>
      </c>
      <c r="BF48" s="538">
        <f t="shared" si="204"/>
        <v>46507</v>
      </c>
      <c r="BG48" s="538">
        <f t="shared" si="204"/>
        <v>46538</v>
      </c>
      <c r="BH48" s="538">
        <f t="shared" si="204"/>
        <v>46568</v>
      </c>
      <c r="BI48" s="538">
        <f t="shared" si="204"/>
        <v>46599</v>
      </c>
      <c r="BJ48" s="538">
        <f t="shared" si="204"/>
        <v>46630</v>
      </c>
      <c r="BK48" s="538">
        <f t="shared" si="204"/>
        <v>46660</v>
      </c>
      <c r="BL48" s="538">
        <f t="shared" si="204"/>
        <v>46691</v>
      </c>
      <c r="BM48" s="538">
        <f t="shared" si="204"/>
        <v>46721</v>
      </c>
      <c r="BN48" s="538">
        <f t="shared" si="204"/>
        <v>46752</v>
      </c>
      <c r="BO48" s="632">
        <f>BO$3</f>
        <v>2023</v>
      </c>
      <c r="BP48" s="633">
        <f t="shared" ref="BP48:BS48" si="205">BP$3</f>
        <v>2024</v>
      </c>
      <c r="BQ48" s="633">
        <f t="shared" si="205"/>
        <v>2025</v>
      </c>
      <c r="BR48" s="633">
        <f t="shared" si="205"/>
        <v>2026</v>
      </c>
      <c r="BS48" s="634">
        <f t="shared" si="205"/>
        <v>2027</v>
      </c>
      <c r="BT48" s="281"/>
    </row>
    <row r="49" spans="1:73">
      <c r="BO49" s="599"/>
      <c r="BS49" s="600"/>
    </row>
    <row r="50" spans="1:73">
      <c r="D50" s="9" t="str">
        <f>revenue1</f>
        <v>Subscription</v>
      </c>
      <c r="E50" s="9"/>
      <c r="F50" s="203"/>
      <c r="BO50" s="599"/>
      <c r="BS50" s="600"/>
    </row>
    <row r="51" spans="1:73">
      <c r="D51" s="276" t="str">
        <f>Setup!$E$8</f>
        <v>Tier 1</v>
      </c>
      <c r="E51" s="276"/>
      <c r="F51" s="203"/>
      <c r="G51" s="194">
        <f>'SaaS Inputs'!I20</f>
        <v>0</v>
      </c>
      <c r="H51" s="194">
        <f>'SaaS Inputs'!J20</f>
        <v>0</v>
      </c>
      <c r="I51" s="194">
        <f>'SaaS Inputs'!K20</f>
        <v>0</v>
      </c>
      <c r="J51" s="194">
        <f>'SaaS Inputs'!L20</f>
        <v>0</v>
      </c>
      <c r="K51" s="194">
        <f>'SaaS Inputs'!M20</f>
        <v>0</v>
      </c>
      <c r="L51" s="194">
        <f>'SaaS Inputs'!N20</f>
        <v>0</v>
      </c>
      <c r="M51" s="194">
        <f>'SaaS Inputs'!O20</f>
        <v>0</v>
      </c>
      <c r="N51" s="194">
        <f>'SaaS Inputs'!P20</f>
        <v>0</v>
      </c>
      <c r="O51" s="194">
        <f>'SaaS Inputs'!Q20</f>
        <v>0</v>
      </c>
      <c r="P51" s="194">
        <f>'SaaS Inputs'!R20</f>
        <v>0</v>
      </c>
      <c r="Q51" s="194">
        <f>'SaaS Inputs'!S20</f>
        <v>0</v>
      </c>
      <c r="R51" s="194">
        <f>'SaaS Inputs'!T20</f>
        <v>0</v>
      </c>
      <c r="S51" s="194">
        <f>'SaaS Inputs'!V20</f>
        <v>0</v>
      </c>
      <c r="T51" s="194">
        <f>'SaaS Inputs'!W20</f>
        <v>0</v>
      </c>
      <c r="U51" s="194">
        <f>'SaaS Inputs'!X20</f>
        <v>0</v>
      </c>
      <c r="V51" s="194">
        <f>'SaaS Inputs'!Y20</f>
        <v>0</v>
      </c>
      <c r="W51" s="194">
        <f>'SaaS Inputs'!Z20</f>
        <v>0</v>
      </c>
      <c r="X51" s="194">
        <f>'SaaS Inputs'!AA20</f>
        <v>0</v>
      </c>
      <c r="Y51" s="194">
        <f>'SaaS Inputs'!AB20</f>
        <v>0</v>
      </c>
      <c r="Z51" s="194">
        <f>'SaaS Inputs'!AC20</f>
        <v>0</v>
      </c>
      <c r="AA51" s="194">
        <f>'SaaS Inputs'!AD20</f>
        <v>0</v>
      </c>
      <c r="AB51" s="194">
        <f>'SaaS Inputs'!AE20</f>
        <v>0</v>
      </c>
      <c r="AC51" s="194">
        <f>'SaaS Inputs'!AF20</f>
        <v>0</v>
      </c>
      <c r="AD51" s="194">
        <f>'SaaS Inputs'!AG20</f>
        <v>0</v>
      </c>
      <c r="AE51" s="194">
        <f>'SaaS Inputs'!AI20</f>
        <v>0</v>
      </c>
      <c r="AF51" s="194">
        <f>'SaaS Inputs'!AJ20</f>
        <v>0</v>
      </c>
      <c r="AG51" s="194">
        <f>'SaaS Inputs'!AK20</f>
        <v>0</v>
      </c>
      <c r="AH51" s="194">
        <f>'SaaS Inputs'!AL20</f>
        <v>0</v>
      </c>
      <c r="AI51" s="194">
        <f>'SaaS Inputs'!AM20</f>
        <v>0</v>
      </c>
      <c r="AJ51" s="194">
        <f>'SaaS Inputs'!AN20</f>
        <v>0</v>
      </c>
      <c r="AK51" s="194">
        <f>'SaaS Inputs'!AO20</f>
        <v>0</v>
      </c>
      <c r="AL51" s="194">
        <f>'SaaS Inputs'!AP20</f>
        <v>0</v>
      </c>
      <c r="AM51" s="194">
        <f>'SaaS Inputs'!AQ20</f>
        <v>0</v>
      </c>
      <c r="AN51" s="194">
        <f>'SaaS Inputs'!AR20</f>
        <v>0</v>
      </c>
      <c r="AO51" s="194">
        <f>'SaaS Inputs'!AS20</f>
        <v>0</v>
      </c>
      <c r="AP51" s="194">
        <f>'SaaS Inputs'!AT20</f>
        <v>0</v>
      </c>
      <c r="AQ51" s="194">
        <f>'SaaS Inputs'!AV20</f>
        <v>0</v>
      </c>
      <c r="AR51" s="194">
        <f>'SaaS Inputs'!AW20</f>
        <v>0</v>
      </c>
      <c r="AS51" s="194">
        <f>'SaaS Inputs'!AX20</f>
        <v>0</v>
      </c>
      <c r="AT51" s="194">
        <f>'SaaS Inputs'!AY20</f>
        <v>0</v>
      </c>
      <c r="AU51" s="194">
        <f>'SaaS Inputs'!AZ20</f>
        <v>0</v>
      </c>
      <c r="AV51" s="194">
        <f>'SaaS Inputs'!BA20</f>
        <v>0</v>
      </c>
      <c r="AW51" s="194">
        <f>'SaaS Inputs'!BB20</f>
        <v>0</v>
      </c>
      <c r="AX51" s="194">
        <f>'SaaS Inputs'!BC20</f>
        <v>0</v>
      </c>
      <c r="AY51" s="194">
        <f>'SaaS Inputs'!BD20</f>
        <v>0</v>
      </c>
      <c r="AZ51" s="194">
        <f>'SaaS Inputs'!BE20</f>
        <v>0</v>
      </c>
      <c r="BA51" s="194">
        <f>'SaaS Inputs'!BF20</f>
        <v>0</v>
      </c>
      <c r="BB51" s="194">
        <f>'SaaS Inputs'!BG20</f>
        <v>0</v>
      </c>
      <c r="BC51" s="194">
        <f>'SaaS Inputs'!BI20</f>
        <v>0</v>
      </c>
      <c r="BD51" s="194">
        <f>'SaaS Inputs'!BJ20</f>
        <v>0</v>
      </c>
      <c r="BE51" s="194">
        <f>'SaaS Inputs'!BK20</f>
        <v>0</v>
      </c>
      <c r="BF51" s="194">
        <f>'SaaS Inputs'!BL20</f>
        <v>0</v>
      </c>
      <c r="BG51" s="194">
        <f>'SaaS Inputs'!BM20</f>
        <v>0</v>
      </c>
      <c r="BH51" s="194">
        <f>'SaaS Inputs'!BN20</f>
        <v>0</v>
      </c>
      <c r="BI51" s="194">
        <f>'SaaS Inputs'!BO20</f>
        <v>0</v>
      </c>
      <c r="BJ51" s="194">
        <f>'SaaS Inputs'!BP20</f>
        <v>0</v>
      </c>
      <c r="BK51" s="194">
        <f>'SaaS Inputs'!BQ20</f>
        <v>0</v>
      </c>
      <c r="BL51" s="194">
        <f>'SaaS Inputs'!BR20</f>
        <v>0</v>
      </c>
      <c r="BM51" s="194">
        <f>'SaaS Inputs'!BS20</f>
        <v>0</v>
      </c>
      <c r="BN51" s="194">
        <f>'SaaS Inputs'!BT20</f>
        <v>0</v>
      </c>
      <c r="BO51" s="159" cm="1">
        <f t="array" ref="BO51">SUMPRODUCT((YEAR($G$3:$BN$3)=BO$3)*($G51:$BN51))</f>
        <v>0</v>
      </c>
      <c r="BP51" s="125" cm="1">
        <f t="array" ref="BP51">SUMPRODUCT((YEAR($G$3:$BN$3)=BP$3)*($G51:$BN51))</f>
        <v>0</v>
      </c>
      <c r="BQ51" s="125" cm="1">
        <f t="array" ref="BQ51">SUMPRODUCT((YEAR($G$3:$BN$3)=BQ$3)*($G51:$BN51))</f>
        <v>0</v>
      </c>
      <c r="BR51" s="125" cm="1">
        <f t="array" ref="BR51">SUMPRODUCT((YEAR($G$3:$BN$3)=BR$3)*($G51:$BN51))</f>
        <v>0</v>
      </c>
      <c r="BS51" s="158" cm="1">
        <f t="array" ref="BS51">SUMPRODUCT((YEAR($G$3:$BN$3)=BS$3)*($G51:$BN51))</f>
        <v>0</v>
      </c>
      <c r="BT51" s="194"/>
    </row>
    <row r="52" spans="1:73">
      <c r="D52" s="276" t="str">
        <f>Setup!$F$8</f>
        <v>Tier 2</v>
      </c>
      <c r="E52" s="276"/>
      <c r="F52" s="203"/>
      <c r="G52" s="194">
        <f>'SaaS Inputs'!I21</f>
        <v>0</v>
      </c>
      <c r="H52" s="194">
        <f>'SaaS Inputs'!J21</f>
        <v>0</v>
      </c>
      <c r="I52" s="194">
        <f>'SaaS Inputs'!K21</f>
        <v>0</v>
      </c>
      <c r="J52" s="194">
        <f>'SaaS Inputs'!L21</f>
        <v>0</v>
      </c>
      <c r="K52" s="194">
        <f>'SaaS Inputs'!M21</f>
        <v>0</v>
      </c>
      <c r="L52" s="194">
        <f>'SaaS Inputs'!N21</f>
        <v>0</v>
      </c>
      <c r="M52" s="194">
        <f>'SaaS Inputs'!O21</f>
        <v>0</v>
      </c>
      <c r="N52" s="194">
        <f>'SaaS Inputs'!P21</f>
        <v>0</v>
      </c>
      <c r="O52" s="194">
        <f>'SaaS Inputs'!Q21</f>
        <v>0</v>
      </c>
      <c r="P52" s="194">
        <f>'SaaS Inputs'!R21</f>
        <v>0</v>
      </c>
      <c r="Q52" s="194">
        <f>'SaaS Inputs'!S21</f>
        <v>0</v>
      </c>
      <c r="R52" s="194">
        <f>'SaaS Inputs'!T21</f>
        <v>0</v>
      </c>
      <c r="S52" s="194">
        <f>'SaaS Inputs'!V21</f>
        <v>0</v>
      </c>
      <c r="T52" s="194">
        <f>'SaaS Inputs'!W21</f>
        <v>0</v>
      </c>
      <c r="U52" s="194">
        <f>'SaaS Inputs'!X21</f>
        <v>0</v>
      </c>
      <c r="V52" s="194">
        <f>'SaaS Inputs'!Y21</f>
        <v>0</v>
      </c>
      <c r="W52" s="194">
        <f>'SaaS Inputs'!Z21</f>
        <v>0</v>
      </c>
      <c r="X52" s="194">
        <f>'SaaS Inputs'!AA21</f>
        <v>0</v>
      </c>
      <c r="Y52" s="194">
        <f>'SaaS Inputs'!AB21</f>
        <v>0</v>
      </c>
      <c r="Z52" s="194">
        <f>'SaaS Inputs'!AC21</f>
        <v>0</v>
      </c>
      <c r="AA52" s="194">
        <f>'SaaS Inputs'!AD21</f>
        <v>0</v>
      </c>
      <c r="AB52" s="194">
        <f>'SaaS Inputs'!AE21</f>
        <v>0</v>
      </c>
      <c r="AC52" s="194">
        <f>'SaaS Inputs'!AF21</f>
        <v>0</v>
      </c>
      <c r="AD52" s="194">
        <f>'SaaS Inputs'!AG21</f>
        <v>0</v>
      </c>
      <c r="AE52" s="194">
        <f>'SaaS Inputs'!AI21</f>
        <v>0</v>
      </c>
      <c r="AF52" s="194">
        <f>'SaaS Inputs'!AJ21</f>
        <v>0</v>
      </c>
      <c r="AG52" s="194">
        <f>'SaaS Inputs'!AK21</f>
        <v>0</v>
      </c>
      <c r="AH52" s="194">
        <f>'SaaS Inputs'!AL21</f>
        <v>0</v>
      </c>
      <c r="AI52" s="194">
        <f>'SaaS Inputs'!AM21</f>
        <v>0</v>
      </c>
      <c r="AJ52" s="194">
        <f>'SaaS Inputs'!AN21</f>
        <v>0</v>
      </c>
      <c r="AK52" s="194">
        <f>'SaaS Inputs'!AO21</f>
        <v>0</v>
      </c>
      <c r="AL52" s="194">
        <f>'SaaS Inputs'!AP21</f>
        <v>0</v>
      </c>
      <c r="AM52" s="194">
        <f>'SaaS Inputs'!AQ21</f>
        <v>0</v>
      </c>
      <c r="AN52" s="194">
        <f>'SaaS Inputs'!AR21</f>
        <v>0</v>
      </c>
      <c r="AO52" s="194">
        <f>'SaaS Inputs'!AS21</f>
        <v>0</v>
      </c>
      <c r="AP52" s="194">
        <f>'SaaS Inputs'!AT21</f>
        <v>0</v>
      </c>
      <c r="AQ52" s="194">
        <f>'SaaS Inputs'!AV21</f>
        <v>0</v>
      </c>
      <c r="AR52" s="194">
        <f>'SaaS Inputs'!AW21</f>
        <v>0</v>
      </c>
      <c r="AS52" s="194">
        <f>'SaaS Inputs'!AX21</f>
        <v>0</v>
      </c>
      <c r="AT52" s="194">
        <f>'SaaS Inputs'!AY21</f>
        <v>0</v>
      </c>
      <c r="AU52" s="194">
        <f>'SaaS Inputs'!AZ21</f>
        <v>0</v>
      </c>
      <c r="AV52" s="194">
        <f>'SaaS Inputs'!BA21</f>
        <v>0</v>
      </c>
      <c r="AW52" s="194">
        <f>'SaaS Inputs'!BB21</f>
        <v>0</v>
      </c>
      <c r="AX52" s="194">
        <f>'SaaS Inputs'!BC21</f>
        <v>0</v>
      </c>
      <c r="AY52" s="194">
        <f>'SaaS Inputs'!BD21</f>
        <v>0</v>
      </c>
      <c r="AZ52" s="194">
        <f>'SaaS Inputs'!BE21</f>
        <v>0</v>
      </c>
      <c r="BA52" s="194">
        <f>'SaaS Inputs'!BF21</f>
        <v>0</v>
      </c>
      <c r="BB52" s="194">
        <f>'SaaS Inputs'!BG21</f>
        <v>0</v>
      </c>
      <c r="BC52" s="194">
        <f>'SaaS Inputs'!BI21</f>
        <v>0</v>
      </c>
      <c r="BD52" s="194">
        <f>'SaaS Inputs'!BJ21</f>
        <v>0</v>
      </c>
      <c r="BE52" s="194">
        <f>'SaaS Inputs'!BK21</f>
        <v>0</v>
      </c>
      <c r="BF52" s="194">
        <f>'SaaS Inputs'!BL21</f>
        <v>0</v>
      </c>
      <c r="BG52" s="194">
        <f>'SaaS Inputs'!BM21</f>
        <v>0</v>
      </c>
      <c r="BH52" s="194">
        <f>'SaaS Inputs'!BN21</f>
        <v>0</v>
      </c>
      <c r="BI52" s="194">
        <f>'SaaS Inputs'!BO21</f>
        <v>0</v>
      </c>
      <c r="BJ52" s="194">
        <f>'SaaS Inputs'!BP21</f>
        <v>0</v>
      </c>
      <c r="BK52" s="194">
        <f>'SaaS Inputs'!BQ21</f>
        <v>0</v>
      </c>
      <c r="BL52" s="194">
        <f>'SaaS Inputs'!BR21</f>
        <v>0</v>
      </c>
      <c r="BM52" s="194">
        <f>'SaaS Inputs'!BS21</f>
        <v>0</v>
      </c>
      <c r="BN52" s="194">
        <f>'SaaS Inputs'!BT21</f>
        <v>0</v>
      </c>
      <c r="BO52" s="159" cm="1">
        <f t="array" ref="BO52">SUMPRODUCT((YEAR($G$3:$BN$3)=BO$3)*($G52:$BN52))</f>
        <v>0</v>
      </c>
      <c r="BP52" s="125" cm="1">
        <f t="array" ref="BP52">SUMPRODUCT((YEAR($G$3:$BN$3)=BP$3)*($G52:$BN52))</f>
        <v>0</v>
      </c>
      <c r="BQ52" s="125" cm="1">
        <f t="array" ref="BQ52">SUMPRODUCT((YEAR($G$3:$BN$3)=BQ$3)*($G52:$BN52))</f>
        <v>0</v>
      </c>
      <c r="BR52" s="125" cm="1">
        <f t="array" ref="BR52">SUMPRODUCT((YEAR($G$3:$BN$3)=BR$3)*($G52:$BN52))</f>
        <v>0</v>
      </c>
      <c r="BS52" s="158" cm="1">
        <f t="array" ref="BS52">SUMPRODUCT((YEAR($G$3:$BN$3)=BS$3)*($G52:$BN52))</f>
        <v>0</v>
      </c>
      <c r="BT52" s="194"/>
    </row>
    <row r="53" spans="1:73">
      <c r="D53" s="276" t="str">
        <f>Setup!$G$8</f>
        <v>Tier 3</v>
      </c>
      <c r="E53" s="276"/>
      <c r="F53" s="203"/>
      <c r="G53" s="194">
        <f>'SaaS Inputs'!I22</f>
        <v>0</v>
      </c>
      <c r="H53" s="194">
        <f>'SaaS Inputs'!J22</f>
        <v>0</v>
      </c>
      <c r="I53" s="194">
        <f>'SaaS Inputs'!K22</f>
        <v>0</v>
      </c>
      <c r="J53" s="194">
        <f>'SaaS Inputs'!L22</f>
        <v>0</v>
      </c>
      <c r="K53" s="194">
        <f>'SaaS Inputs'!M22</f>
        <v>0</v>
      </c>
      <c r="L53" s="194">
        <f>'SaaS Inputs'!N22</f>
        <v>0</v>
      </c>
      <c r="M53" s="194">
        <f>'SaaS Inputs'!O22</f>
        <v>0</v>
      </c>
      <c r="N53" s="194">
        <f>'SaaS Inputs'!P22</f>
        <v>0</v>
      </c>
      <c r="O53" s="194">
        <f>'SaaS Inputs'!Q22</f>
        <v>0</v>
      </c>
      <c r="P53" s="194">
        <f>'SaaS Inputs'!R22</f>
        <v>0</v>
      </c>
      <c r="Q53" s="194">
        <f>'SaaS Inputs'!S22</f>
        <v>0</v>
      </c>
      <c r="R53" s="194">
        <f>'SaaS Inputs'!T22</f>
        <v>0</v>
      </c>
      <c r="S53" s="194">
        <f>'SaaS Inputs'!V22</f>
        <v>0</v>
      </c>
      <c r="T53" s="194">
        <f>'SaaS Inputs'!W22</f>
        <v>0</v>
      </c>
      <c r="U53" s="194">
        <f>'SaaS Inputs'!X22</f>
        <v>0</v>
      </c>
      <c r="V53" s="194">
        <f>'SaaS Inputs'!Y22</f>
        <v>0</v>
      </c>
      <c r="W53" s="194">
        <f>'SaaS Inputs'!Z22</f>
        <v>0</v>
      </c>
      <c r="X53" s="194">
        <f>'SaaS Inputs'!AA22</f>
        <v>0</v>
      </c>
      <c r="Y53" s="194">
        <f>'SaaS Inputs'!AB22</f>
        <v>0</v>
      </c>
      <c r="Z53" s="194">
        <f>'SaaS Inputs'!AC22</f>
        <v>0</v>
      </c>
      <c r="AA53" s="194">
        <f>'SaaS Inputs'!AD22</f>
        <v>0</v>
      </c>
      <c r="AB53" s="194">
        <f>'SaaS Inputs'!AE22</f>
        <v>0</v>
      </c>
      <c r="AC53" s="194">
        <f>'SaaS Inputs'!AF22</f>
        <v>0</v>
      </c>
      <c r="AD53" s="194">
        <f>'SaaS Inputs'!AG22</f>
        <v>0</v>
      </c>
      <c r="AE53" s="194">
        <f>'SaaS Inputs'!AI22</f>
        <v>0</v>
      </c>
      <c r="AF53" s="194">
        <f>'SaaS Inputs'!AJ22</f>
        <v>0</v>
      </c>
      <c r="AG53" s="194">
        <f>'SaaS Inputs'!AK22</f>
        <v>0</v>
      </c>
      <c r="AH53" s="194">
        <f>'SaaS Inputs'!AL22</f>
        <v>0</v>
      </c>
      <c r="AI53" s="194">
        <f>'SaaS Inputs'!AM22</f>
        <v>0</v>
      </c>
      <c r="AJ53" s="194">
        <f>'SaaS Inputs'!AN22</f>
        <v>0</v>
      </c>
      <c r="AK53" s="194">
        <f>'SaaS Inputs'!AO22</f>
        <v>0</v>
      </c>
      <c r="AL53" s="194">
        <f>'SaaS Inputs'!AP22</f>
        <v>0</v>
      </c>
      <c r="AM53" s="194">
        <f>'SaaS Inputs'!AQ22</f>
        <v>0</v>
      </c>
      <c r="AN53" s="194">
        <f>'SaaS Inputs'!AR22</f>
        <v>0</v>
      </c>
      <c r="AO53" s="194">
        <f>'SaaS Inputs'!AS22</f>
        <v>0</v>
      </c>
      <c r="AP53" s="194">
        <f>'SaaS Inputs'!AT22</f>
        <v>0</v>
      </c>
      <c r="AQ53" s="194">
        <f>'SaaS Inputs'!AV22</f>
        <v>0</v>
      </c>
      <c r="AR53" s="194">
        <f>'SaaS Inputs'!AW22</f>
        <v>0</v>
      </c>
      <c r="AS53" s="194">
        <f>'SaaS Inputs'!AX22</f>
        <v>0</v>
      </c>
      <c r="AT53" s="194">
        <f>'SaaS Inputs'!AY22</f>
        <v>0</v>
      </c>
      <c r="AU53" s="194">
        <f>'SaaS Inputs'!AZ22</f>
        <v>0</v>
      </c>
      <c r="AV53" s="194">
        <f>'SaaS Inputs'!BA22</f>
        <v>0</v>
      </c>
      <c r="AW53" s="194">
        <f>'SaaS Inputs'!BB22</f>
        <v>0</v>
      </c>
      <c r="AX53" s="194">
        <f>'SaaS Inputs'!BC22</f>
        <v>0</v>
      </c>
      <c r="AY53" s="194">
        <f>'SaaS Inputs'!BD22</f>
        <v>0</v>
      </c>
      <c r="AZ53" s="194">
        <f>'SaaS Inputs'!BE22</f>
        <v>0</v>
      </c>
      <c r="BA53" s="194">
        <f>'SaaS Inputs'!BF22</f>
        <v>0</v>
      </c>
      <c r="BB53" s="194">
        <f>'SaaS Inputs'!BG22</f>
        <v>0</v>
      </c>
      <c r="BC53" s="194">
        <f>'SaaS Inputs'!BI22</f>
        <v>0</v>
      </c>
      <c r="BD53" s="194">
        <f>'SaaS Inputs'!BJ22</f>
        <v>0</v>
      </c>
      <c r="BE53" s="194">
        <f>'SaaS Inputs'!BK22</f>
        <v>0</v>
      </c>
      <c r="BF53" s="194">
        <f>'SaaS Inputs'!BL22</f>
        <v>0</v>
      </c>
      <c r="BG53" s="194">
        <f>'SaaS Inputs'!BM22</f>
        <v>0</v>
      </c>
      <c r="BH53" s="194">
        <f>'SaaS Inputs'!BN22</f>
        <v>0</v>
      </c>
      <c r="BI53" s="194">
        <f>'SaaS Inputs'!BO22</f>
        <v>0</v>
      </c>
      <c r="BJ53" s="194">
        <f>'SaaS Inputs'!BP22</f>
        <v>0</v>
      </c>
      <c r="BK53" s="194">
        <f>'SaaS Inputs'!BQ22</f>
        <v>0</v>
      </c>
      <c r="BL53" s="194">
        <f>'SaaS Inputs'!BR22</f>
        <v>0</v>
      </c>
      <c r="BM53" s="194">
        <f>'SaaS Inputs'!BS22</f>
        <v>0</v>
      </c>
      <c r="BN53" s="194">
        <f>'SaaS Inputs'!BT22</f>
        <v>0</v>
      </c>
      <c r="BO53" s="160" cm="1">
        <f t="array" ref="BO53">SUMPRODUCT((YEAR($G$3:$BN$3)=BO$3)*($G53:$BN53))</f>
        <v>0</v>
      </c>
      <c r="BP53" s="161" cm="1">
        <f t="array" ref="BP53">SUMPRODUCT((YEAR($G$3:$BN$3)=BP$3)*($G53:$BN53))</f>
        <v>0</v>
      </c>
      <c r="BQ53" s="161" cm="1">
        <f t="array" ref="BQ53">SUMPRODUCT((YEAR($G$3:$BN$3)=BQ$3)*($G53:$BN53))</f>
        <v>0</v>
      </c>
      <c r="BR53" s="161" cm="1">
        <f t="array" ref="BR53">SUMPRODUCT((YEAR($G$3:$BN$3)=BR$3)*($G53:$BN53))</f>
        <v>0</v>
      </c>
      <c r="BS53" s="162" cm="1">
        <f t="array" ref="BS53">SUMPRODUCT((YEAR($G$3:$BN$3)=BS$3)*($G53:$BN53))</f>
        <v>0</v>
      </c>
      <c r="BT53" s="194"/>
    </row>
    <row r="54" spans="1:73">
      <c r="D54" s="463" t="str">
        <f>"Total "&amp;D50</f>
        <v>Total Subscription</v>
      </c>
      <c r="E54" s="463"/>
      <c r="F54" s="203"/>
      <c r="G54" s="104">
        <f t="shared" ref="G54" si="206">SUM(G51:G53)</f>
        <v>0</v>
      </c>
      <c r="H54" s="104">
        <f t="shared" ref="H54" si="207">SUM(H51:H53)</f>
        <v>0</v>
      </c>
      <c r="I54" s="104">
        <f t="shared" ref="I54" si="208">SUM(I51:I53)</f>
        <v>0</v>
      </c>
      <c r="J54" s="104">
        <f t="shared" ref="J54" si="209">SUM(J51:J53)</f>
        <v>0</v>
      </c>
      <c r="K54" s="104">
        <f t="shared" ref="K54" si="210">SUM(K51:K53)</f>
        <v>0</v>
      </c>
      <c r="L54" s="104">
        <f t="shared" ref="L54" si="211">SUM(L51:L53)</f>
        <v>0</v>
      </c>
      <c r="M54" s="104">
        <f t="shared" ref="M54" si="212">SUM(M51:M53)</f>
        <v>0</v>
      </c>
      <c r="N54" s="104">
        <f t="shared" ref="N54" si="213">SUM(N51:N53)</f>
        <v>0</v>
      </c>
      <c r="O54" s="104">
        <f t="shared" ref="O54" si="214">SUM(O51:O53)</f>
        <v>0</v>
      </c>
      <c r="P54" s="104">
        <f t="shared" ref="P54" si="215">SUM(P51:P53)</f>
        <v>0</v>
      </c>
      <c r="Q54" s="104">
        <f t="shared" ref="Q54" si="216">SUM(Q51:Q53)</f>
        <v>0</v>
      </c>
      <c r="R54" s="104">
        <f t="shared" ref="R54" si="217">SUM(R51:R53)</f>
        <v>0</v>
      </c>
      <c r="S54" s="104">
        <f t="shared" ref="S54" si="218">SUM(S51:S53)</f>
        <v>0</v>
      </c>
      <c r="T54" s="104">
        <f t="shared" ref="T54" si="219">SUM(T51:T53)</f>
        <v>0</v>
      </c>
      <c r="U54" s="104">
        <f t="shared" ref="U54" si="220">SUM(U51:U53)</f>
        <v>0</v>
      </c>
      <c r="V54" s="104">
        <f t="shared" ref="V54" si="221">SUM(V51:V53)</f>
        <v>0</v>
      </c>
      <c r="W54" s="104">
        <f t="shared" ref="W54" si="222">SUM(W51:W53)</f>
        <v>0</v>
      </c>
      <c r="X54" s="104">
        <f t="shared" ref="X54" si="223">SUM(X51:X53)</f>
        <v>0</v>
      </c>
      <c r="Y54" s="104">
        <f t="shared" ref="Y54" si="224">SUM(Y51:Y53)</f>
        <v>0</v>
      </c>
      <c r="Z54" s="104">
        <f t="shared" ref="Z54" si="225">SUM(Z51:Z53)</f>
        <v>0</v>
      </c>
      <c r="AA54" s="104">
        <f t="shared" ref="AA54" si="226">SUM(AA51:AA53)</f>
        <v>0</v>
      </c>
      <c r="AB54" s="104">
        <f t="shared" ref="AB54" si="227">SUM(AB51:AB53)</f>
        <v>0</v>
      </c>
      <c r="AC54" s="104">
        <f t="shared" ref="AC54" si="228">SUM(AC51:AC53)</f>
        <v>0</v>
      </c>
      <c r="AD54" s="104">
        <f t="shared" ref="AD54" si="229">SUM(AD51:AD53)</f>
        <v>0</v>
      </c>
      <c r="AE54" s="104">
        <f t="shared" ref="AE54:AP54" si="230">SUM(AE51:AE53)</f>
        <v>0</v>
      </c>
      <c r="AF54" s="104">
        <f t="shared" si="230"/>
        <v>0</v>
      </c>
      <c r="AG54" s="104">
        <f t="shared" si="230"/>
        <v>0</v>
      </c>
      <c r="AH54" s="104">
        <f t="shared" si="230"/>
        <v>0</v>
      </c>
      <c r="AI54" s="104">
        <f t="shared" si="230"/>
        <v>0</v>
      </c>
      <c r="AJ54" s="104">
        <f t="shared" si="230"/>
        <v>0</v>
      </c>
      <c r="AK54" s="104">
        <f t="shared" si="230"/>
        <v>0</v>
      </c>
      <c r="AL54" s="104">
        <f t="shared" si="230"/>
        <v>0</v>
      </c>
      <c r="AM54" s="104">
        <f t="shared" si="230"/>
        <v>0</v>
      </c>
      <c r="AN54" s="104">
        <f t="shared" si="230"/>
        <v>0</v>
      </c>
      <c r="AO54" s="104">
        <f t="shared" si="230"/>
        <v>0</v>
      </c>
      <c r="AP54" s="104">
        <f t="shared" si="230"/>
        <v>0</v>
      </c>
      <c r="AQ54" s="104">
        <f t="shared" ref="AQ54" si="231">SUM(AQ51:AQ53)</f>
        <v>0</v>
      </c>
      <c r="AR54" s="104">
        <f t="shared" ref="AR54" si="232">SUM(AR51:AR53)</f>
        <v>0</v>
      </c>
      <c r="AS54" s="104">
        <f t="shared" ref="AS54" si="233">SUM(AS51:AS53)</f>
        <v>0</v>
      </c>
      <c r="AT54" s="104">
        <f t="shared" ref="AT54" si="234">SUM(AT51:AT53)</f>
        <v>0</v>
      </c>
      <c r="AU54" s="104">
        <f t="shared" ref="AU54" si="235">SUM(AU51:AU53)</f>
        <v>0</v>
      </c>
      <c r="AV54" s="104">
        <f t="shared" ref="AV54" si="236">SUM(AV51:AV53)</f>
        <v>0</v>
      </c>
      <c r="AW54" s="104">
        <f t="shared" ref="AW54" si="237">SUM(AW51:AW53)</f>
        <v>0</v>
      </c>
      <c r="AX54" s="104">
        <f t="shared" ref="AX54" si="238">SUM(AX51:AX53)</f>
        <v>0</v>
      </c>
      <c r="AY54" s="104">
        <f t="shared" ref="AY54" si="239">SUM(AY51:AY53)</f>
        <v>0</v>
      </c>
      <c r="AZ54" s="104">
        <f t="shared" ref="AZ54" si="240">SUM(AZ51:AZ53)</f>
        <v>0</v>
      </c>
      <c r="BA54" s="104">
        <f t="shared" ref="BA54" si="241">SUM(BA51:BA53)</f>
        <v>0</v>
      </c>
      <c r="BB54" s="104">
        <f t="shared" ref="BB54" si="242">SUM(BB51:BB53)</f>
        <v>0</v>
      </c>
      <c r="BC54" s="104">
        <f t="shared" ref="BC54:BN54" si="243">SUM(BC51:BC53)</f>
        <v>0</v>
      </c>
      <c r="BD54" s="104">
        <f t="shared" si="243"/>
        <v>0</v>
      </c>
      <c r="BE54" s="104">
        <f t="shared" si="243"/>
        <v>0</v>
      </c>
      <c r="BF54" s="104">
        <f t="shared" si="243"/>
        <v>0</v>
      </c>
      <c r="BG54" s="104">
        <f t="shared" si="243"/>
        <v>0</v>
      </c>
      <c r="BH54" s="104">
        <f t="shared" si="243"/>
        <v>0</v>
      </c>
      <c r="BI54" s="104">
        <f t="shared" si="243"/>
        <v>0</v>
      </c>
      <c r="BJ54" s="104">
        <f t="shared" si="243"/>
        <v>0</v>
      </c>
      <c r="BK54" s="104">
        <f t="shared" si="243"/>
        <v>0</v>
      </c>
      <c r="BL54" s="104">
        <f t="shared" si="243"/>
        <v>0</v>
      </c>
      <c r="BM54" s="104">
        <f t="shared" si="243"/>
        <v>0</v>
      </c>
      <c r="BN54" s="104">
        <f t="shared" si="243"/>
        <v>0</v>
      </c>
      <c r="BO54" s="420">
        <f t="shared" ref="BO54" si="244">SUM(BO51:BO53)</f>
        <v>0</v>
      </c>
      <c r="BP54" s="104">
        <f t="shared" ref="BP54" si="245">SUM(BP51:BP53)</f>
        <v>0</v>
      </c>
      <c r="BQ54" s="104">
        <f t="shared" ref="BQ54" si="246">SUM(BQ51:BQ53)</f>
        <v>0</v>
      </c>
      <c r="BR54" s="104">
        <f t="shared" ref="BR54" si="247">SUM(BR51:BR53)</f>
        <v>0</v>
      </c>
      <c r="BS54" s="431">
        <f>SUM(BS51:BS53)</f>
        <v>0</v>
      </c>
      <c r="BT54" s="105"/>
    </row>
    <row r="55" spans="1:73">
      <c r="F55" s="203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419"/>
      <c r="BP55" s="286"/>
      <c r="BQ55" s="286"/>
      <c r="BR55" s="286"/>
      <c r="BS55" s="430"/>
      <c r="BT55" s="5"/>
    </row>
    <row r="56" spans="1:73" hidden="1" outlineLevel="1">
      <c r="D56" s="9" t="str">
        <f>revenue2</f>
        <v>Product Line 2</v>
      </c>
      <c r="E56" s="9"/>
      <c r="F56" s="203"/>
      <c r="BO56" s="599"/>
      <c r="BS56" s="600"/>
    </row>
    <row r="57" spans="1:73" s="532" customFormat="1" hidden="1" outlineLevel="1">
      <c r="A57" s="13"/>
      <c r="B57" s="4"/>
      <c r="C57" s="4"/>
      <c r="D57" s="276" t="str">
        <f>subcat2a</f>
        <v>Sub Category 1</v>
      </c>
      <c r="E57" s="276"/>
      <c r="F57" s="203"/>
      <c r="G57" s="529"/>
      <c r="H57" s="529"/>
      <c r="I57" s="529"/>
      <c r="J57" s="529"/>
      <c r="K57" s="529"/>
      <c r="L57" s="529"/>
      <c r="M57" s="529"/>
      <c r="N57" s="529"/>
      <c r="O57" s="529"/>
      <c r="P57" s="529"/>
      <c r="Q57" s="529"/>
      <c r="R57" s="529"/>
      <c r="S57" s="529"/>
      <c r="T57" s="529"/>
      <c r="U57" s="529"/>
      <c r="V57" s="529"/>
      <c r="W57" s="529"/>
      <c r="X57" s="529"/>
      <c r="Y57" s="529"/>
      <c r="Z57" s="529"/>
      <c r="AA57" s="529"/>
      <c r="AB57" s="529"/>
      <c r="AC57" s="529"/>
      <c r="AD57" s="529"/>
      <c r="AE57" s="529"/>
      <c r="AF57" s="529"/>
      <c r="AG57" s="529"/>
      <c r="AH57" s="529"/>
      <c r="AI57" s="529"/>
      <c r="AJ57" s="529"/>
      <c r="AK57" s="529"/>
      <c r="AL57" s="529"/>
      <c r="AM57" s="529"/>
      <c r="AN57" s="529"/>
      <c r="AO57" s="529"/>
      <c r="AP57" s="529"/>
      <c r="AQ57" s="529"/>
      <c r="AR57" s="529"/>
      <c r="AS57" s="529"/>
      <c r="AT57" s="529"/>
      <c r="AU57" s="529"/>
      <c r="AV57" s="529"/>
      <c r="AW57" s="529"/>
      <c r="AX57" s="529"/>
      <c r="AY57" s="529"/>
      <c r="AZ57" s="529"/>
      <c r="BA57" s="529"/>
      <c r="BB57" s="529"/>
      <c r="BC57" s="529"/>
      <c r="BD57" s="529"/>
      <c r="BE57" s="529"/>
      <c r="BF57" s="529"/>
      <c r="BG57" s="529"/>
      <c r="BH57" s="529"/>
      <c r="BI57" s="529"/>
      <c r="BJ57" s="529"/>
      <c r="BK57" s="529"/>
      <c r="BL57" s="529"/>
      <c r="BM57" s="529"/>
      <c r="BN57" s="529"/>
      <c r="BO57" s="159" cm="1">
        <f t="array" ref="BO57">SUMPRODUCT((YEAR($G$3:$BN$3)=BO$3)*($G57:$BN57))</f>
        <v>0</v>
      </c>
      <c r="BP57" s="125" cm="1">
        <f t="array" ref="BP57">SUMPRODUCT((YEAR($G$3:$BN$3)=BP$3)*($G57:$BN57))</f>
        <v>0</v>
      </c>
      <c r="BQ57" s="125" cm="1">
        <f t="array" ref="BQ57">SUMPRODUCT((YEAR($G$3:$BN$3)=BQ$3)*($G57:$BN57))</f>
        <v>0</v>
      </c>
      <c r="BR57" s="125" cm="1">
        <f t="array" ref="BR57">SUMPRODUCT((YEAR($G$3:$BN$3)=BR$3)*($G57:$BN57))</f>
        <v>0</v>
      </c>
      <c r="BS57" s="158" cm="1">
        <f t="array" ref="BS57">SUMPRODUCT((YEAR($G$3:$BN$3)=BS$3)*($G57:$BN57))</f>
        <v>0</v>
      </c>
      <c r="BT57" s="548"/>
      <c r="BU57" s="4"/>
    </row>
    <row r="58" spans="1:73" s="532" customFormat="1" hidden="1" outlineLevel="1">
      <c r="A58" s="13"/>
      <c r="B58" s="4"/>
      <c r="C58" s="4"/>
      <c r="D58" s="276" t="str">
        <f>subcat2b</f>
        <v>Sub Category 2</v>
      </c>
      <c r="E58" s="276"/>
      <c r="F58" s="203"/>
      <c r="G58" s="529"/>
      <c r="H58" s="529"/>
      <c r="I58" s="529"/>
      <c r="J58" s="529"/>
      <c r="K58" s="529"/>
      <c r="L58" s="529"/>
      <c r="M58" s="529"/>
      <c r="N58" s="529"/>
      <c r="O58" s="529"/>
      <c r="P58" s="529"/>
      <c r="Q58" s="529"/>
      <c r="R58" s="529"/>
      <c r="S58" s="529"/>
      <c r="T58" s="529"/>
      <c r="U58" s="529"/>
      <c r="V58" s="529"/>
      <c r="W58" s="529"/>
      <c r="X58" s="529"/>
      <c r="Y58" s="529"/>
      <c r="Z58" s="529"/>
      <c r="AA58" s="529"/>
      <c r="AB58" s="529"/>
      <c r="AC58" s="529"/>
      <c r="AD58" s="529"/>
      <c r="AE58" s="529"/>
      <c r="AF58" s="529"/>
      <c r="AG58" s="529"/>
      <c r="AH58" s="529"/>
      <c r="AI58" s="529"/>
      <c r="AJ58" s="529"/>
      <c r="AK58" s="529"/>
      <c r="AL58" s="529"/>
      <c r="AM58" s="529"/>
      <c r="AN58" s="529"/>
      <c r="AO58" s="529"/>
      <c r="AP58" s="529"/>
      <c r="AQ58" s="529"/>
      <c r="AR58" s="529"/>
      <c r="AS58" s="529"/>
      <c r="AT58" s="529"/>
      <c r="AU58" s="529"/>
      <c r="AV58" s="529"/>
      <c r="AW58" s="529"/>
      <c r="AX58" s="529"/>
      <c r="AY58" s="529"/>
      <c r="AZ58" s="529"/>
      <c r="BA58" s="529"/>
      <c r="BB58" s="529"/>
      <c r="BC58" s="529"/>
      <c r="BD58" s="529"/>
      <c r="BE58" s="529"/>
      <c r="BF58" s="529"/>
      <c r="BG58" s="529"/>
      <c r="BH58" s="529"/>
      <c r="BI58" s="529"/>
      <c r="BJ58" s="529"/>
      <c r="BK58" s="529"/>
      <c r="BL58" s="529"/>
      <c r="BM58" s="529"/>
      <c r="BN58" s="529"/>
      <c r="BO58" s="159" cm="1">
        <f t="array" ref="BO58">SUMPRODUCT((YEAR($G$3:$BN$3)=BO$3)*($G58:$BN58))</f>
        <v>0</v>
      </c>
      <c r="BP58" s="125" cm="1">
        <f t="array" ref="BP58">SUMPRODUCT((YEAR($G$3:$BN$3)=BP$3)*($G58:$BN58))</f>
        <v>0</v>
      </c>
      <c r="BQ58" s="125" cm="1">
        <f t="array" ref="BQ58">SUMPRODUCT((YEAR($G$3:$BN$3)=BQ$3)*($G58:$BN58))</f>
        <v>0</v>
      </c>
      <c r="BR58" s="125" cm="1">
        <f t="array" ref="BR58">SUMPRODUCT((YEAR($G$3:$BN$3)=BR$3)*($G58:$BN58))</f>
        <v>0</v>
      </c>
      <c r="BS58" s="158" cm="1">
        <f t="array" ref="BS58">SUMPRODUCT((YEAR($G$3:$BN$3)=BS$3)*($G58:$BN58))</f>
        <v>0</v>
      </c>
      <c r="BT58" s="548"/>
      <c r="BU58" s="4"/>
    </row>
    <row r="59" spans="1:73" s="532" customFormat="1" hidden="1" outlineLevel="1">
      <c r="A59" s="13"/>
      <c r="B59" s="4"/>
      <c r="C59" s="4"/>
      <c r="D59" s="276" t="str">
        <f>subcat2c</f>
        <v>Sub Category 3</v>
      </c>
      <c r="E59" s="276"/>
      <c r="F59" s="203"/>
      <c r="G59" s="529"/>
      <c r="H59" s="529"/>
      <c r="I59" s="529"/>
      <c r="J59" s="529"/>
      <c r="K59" s="529"/>
      <c r="L59" s="529"/>
      <c r="M59" s="529"/>
      <c r="N59" s="529"/>
      <c r="O59" s="529"/>
      <c r="P59" s="529"/>
      <c r="Q59" s="529"/>
      <c r="R59" s="529"/>
      <c r="S59" s="529"/>
      <c r="T59" s="529"/>
      <c r="U59" s="529"/>
      <c r="V59" s="529"/>
      <c r="W59" s="529"/>
      <c r="X59" s="529"/>
      <c r="Y59" s="529"/>
      <c r="Z59" s="529"/>
      <c r="AA59" s="529"/>
      <c r="AB59" s="529"/>
      <c r="AC59" s="529"/>
      <c r="AD59" s="529"/>
      <c r="AE59" s="529"/>
      <c r="AF59" s="529"/>
      <c r="AG59" s="529"/>
      <c r="AH59" s="529"/>
      <c r="AI59" s="529"/>
      <c r="AJ59" s="529"/>
      <c r="AK59" s="529"/>
      <c r="AL59" s="529"/>
      <c r="AM59" s="529"/>
      <c r="AN59" s="529"/>
      <c r="AO59" s="529"/>
      <c r="AP59" s="529"/>
      <c r="AQ59" s="529"/>
      <c r="AR59" s="529"/>
      <c r="AS59" s="529"/>
      <c r="AT59" s="529"/>
      <c r="AU59" s="529"/>
      <c r="AV59" s="529"/>
      <c r="AW59" s="529"/>
      <c r="AX59" s="529"/>
      <c r="AY59" s="529"/>
      <c r="AZ59" s="529"/>
      <c r="BA59" s="529"/>
      <c r="BB59" s="529"/>
      <c r="BC59" s="529"/>
      <c r="BD59" s="529"/>
      <c r="BE59" s="529"/>
      <c r="BF59" s="529"/>
      <c r="BG59" s="529"/>
      <c r="BH59" s="529"/>
      <c r="BI59" s="529"/>
      <c r="BJ59" s="529"/>
      <c r="BK59" s="529"/>
      <c r="BL59" s="529"/>
      <c r="BM59" s="529"/>
      <c r="BN59" s="529"/>
      <c r="BO59" s="160" cm="1">
        <f t="array" ref="BO59">SUMPRODUCT((YEAR($G$3:$BN$3)=BO$3)*($G59:$BN59))</f>
        <v>0</v>
      </c>
      <c r="BP59" s="161" cm="1">
        <f t="array" ref="BP59">SUMPRODUCT((YEAR($G$3:$BN$3)=BP$3)*($G59:$BN59))</f>
        <v>0</v>
      </c>
      <c r="BQ59" s="161" cm="1">
        <f t="array" ref="BQ59">SUMPRODUCT((YEAR($G$3:$BN$3)=BQ$3)*($G59:$BN59))</f>
        <v>0</v>
      </c>
      <c r="BR59" s="161" cm="1">
        <f t="array" ref="BR59">SUMPRODUCT((YEAR($G$3:$BN$3)=BR$3)*($G59:$BN59))</f>
        <v>0</v>
      </c>
      <c r="BS59" s="162" cm="1">
        <f t="array" ref="BS59">SUMPRODUCT((YEAR($G$3:$BN$3)=BS$3)*($G59:$BN59))</f>
        <v>0</v>
      </c>
      <c r="BT59" s="548"/>
      <c r="BU59" s="4"/>
    </row>
    <row r="60" spans="1:73" hidden="1" outlineLevel="1">
      <c r="D60" s="463" t="str">
        <f>"Total "&amp;D56</f>
        <v>Total Product Line 2</v>
      </c>
      <c r="E60" s="463"/>
      <c r="F60" s="203"/>
      <c r="G60" s="104">
        <f t="shared" ref="G60:BR60" si="248">SUM(G57:G59)</f>
        <v>0</v>
      </c>
      <c r="H60" s="104">
        <f t="shared" si="248"/>
        <v>0</v>
      </c>
      <c r="I60" s="104">
        <f t="shared" si="248"/>
        <v>0</v>
      </c>
      <c r="J60" s="104">
        <f t="shared" si="248"/>
        <v>0</v>
      </c>
      <c r="K60" s="104">
        <f t="shared" si="248"/>
        <v>0</v>
      </c>
      <c r="L60" s="104">
        <f t="shared" si="248"/>
        <v>0</v>
      </c>
      <c r="M60" s="104">
        <f t="shared" si="248"/>
        <v>0</v>
      </c>
      <c r="N60" s="104">
        <f t="shared" si="248"/>
        <v>0</v>
      </c>
      <c r="O60" s="104">
        <f t="shared" si="248"/>
        <v>0</v>
      </c>
      <c r="P60" s="104">
        <f t="shared" si="248"/>
        <v>0</v>
      </c>
      <c r="Q60" s="104">
        <f t="shared" si="248"/>
        <v>0</v>
      </c>
      <c r="R60" s="104">
        <f t="shared" si="248"/>
        <v>0</v>
      </c>
      <c r="S60" s="104">
        <f t="shared" si="248"/>
        <v>0</v>
      </c>
      <c r="T60" s="104">
        <f t="shared" si="248"/>
        <v>0</v>
      </c>
      <c r="U60" s="104">
        <f t="shared" si="248"/>
        <v>0</v>
      </c>
      <c r="V60" s="104">
        <f t="shared" si="248"/>
        <v>0</v>
      </c>
      <c r="W60" s="104">
        <f t="shared" si="248"/>
        <v>0</v>
      </c>
      <c r="X60" s="104">
        <f t="shared" si="248"/>
        <v>0</v>
      </c>
      <c r="Y60" s="104">
        <f t="shared" si="248"/>
        <v>0</v>
      </c>
      <c r="Z60" s="104">
        <f t="shared" si="248"/>
        <v>0</v>
      </c>
      <c r="AA60" s="104">
        <f t="shared" si="248"/>
        <v>0</v>
      </c>
      <c r="AB60" s="104">
        <f t="shared" si="248"/>
        <v>0</v>
      </c>
      <c r="AC60" s="104">
        <f t="shared" si="248"/>
        <v>0</v>
      </c>
      <c r="AD60" s="104">
        <f t="shared" si="248"/>
        <v>0</v>
      </c>
      <c r="AE60" s="104">
        <f t="shared" si="248"/>
        <v>0</v>
      </c>
      <c r="AF60" s="104">
        <f t="shared" si="248"/>
        <v>0</v>
      </c>
      <c r="AG60" s="104">
        <f t="shared" si="248"/>
        <v>0</v>
      </c>
      <c r="AH60" s="104">
        <f t="shared" si="248"/>
        <v>0</v>
      </c>
      <c r="AI60" s="104">
        <f t="shared" si="248"/>
        <v>0</v>
      </c>
      <c r="AJ60" s="104">
        <f t="shared" si="248"/>
        <v>0</v>
      </c>
      <c r="AK60" s="104">
        <f t="shared" si="248"/>
        <v>0</v>
      </c>
      <c r="AL60" s="104">
        <f t="shared" si="248"/>
        <v>0</v>
      </c>
      <c r="AM60" s="104">
        <f t="shared" si="248"/>
        <v>0</v>
      </c>
      <c r="AN60" s="104">
        <f t="shared" si="248"/>
        <v>0</v>
      </c>
      <c r="AO60" s="104">
        <f t="shared" si="248"/>
        <v>0</v>
      </c>
      <c r="AP60" s="104">
        <f t="shared" si="248"/>
        <v>0</v>
      </c>
      <c r="AQ60" s="104">
        <f t="shared" si="248"/>
        <v>0</v>
      </c>
      <c r="AR60" s="104">
        <f t="shared" si="248"/>
        <v>0</v>
      </c>
      <c r="AS60" s="104">
        <f t="shared" si="248"/>
        <v>0</v>
      </c>
      <c r="AT60" s="104">
        <f t="shared" si="248"/>
        <v>0</v>
      </c>
      <c r="AU60" s="104">
        <f t="shared" si="248"/>
        <v>0</v>
      </c>
      <c r="AV60" s="104">
        <f t="shared" si="248"/>
        <v>0</v>
      </c>
      <c r="AW60" s="104">
        <f t="shared" si="248"/>
        <v>0</v>
      </c>
      <c r="AX60" s="104">
        <f t="shared" si="248"/>
        <v>0</v>
      </c>
      <c r="AY60" s="104">
        <f t="shared" si="248"/>
        <v>0</v>
      </c>
      <c r="AZ60" s="104">
        <f t="shared" si="248"/>
        <v>0</v>
      </c>
      <c r="BA60" s="104">
        <f t="shared" si="248"/>
        <v>0</v>
      </c>
      <c r="BB60" s="104">
        <f t="shared" si="248"/>
        <v>0</v>
      </c>
      <c r="BC60" s="104">
        <f t="shared" si="248"/>
        <v>0</v>
      </c>
      <c r="BD60" s="104">
        <f t="shared" si="248"/>
        <v>0</v>
      </c>
      <c r="BE60" s="104">
        <f t="shared" si="248"/>
        <v>0</v>
      </c>
      <c r="BF60" s="104">
        <f t="shared" si="248"/>
        <v>0</v>
      </c>
      <c r="BG60" s="104">
        <f t="shared" si="248"/>
        <v>0</v>
      </c>
      <c r="BH60" s="104">
        <f t="shared" si="248"/>
        <v>0</v>
      </c>
      <c r="BI60" s="104">
        <f t="shared" si="248"/>
        <v>0</v>
      </c>
      <c r="BJ60" s="104">
        <f t="shared" si="248"/>
        <v>0</v>
      </c>
      <c r="BK60" s="104">
        <f t="shared" si="248"/>
        <v>0</v>
      </c>
      <c r="BL60" s="104">
        <f t="shared" si="248"/>
        <v>0</v>
      </c>
      <c r="BM60" s="104">
        <f t="shared" si="248"/>
        <v>0</v>
      </c>
      <c r="BN60" s="104">
        <f t="shared" si="248"/>
        <v>0</v>
      </c>
      <c r="BO60" s="420">
        <f t="shared" si="248"/>
        <v>0</v>
      </c>
      <c r="BP60" s="104">
        <f t="shared" si="248"/>
        <v>0</v>
      </c>
      <c r="BQ60" s="104">
        <f t="shared" si="248"/>
        <v>0</v>
      </c>
      <c r="BR60" s="104">
        <f t="shared" si="248"/>
        <v>0</v>
      </c>
      <c r="BS60" s="431">
        <f>SUM(BS57:BS59)</f>
        <v>0</v>
      </c>
      <c r="BT60" s="105"/>
    </row>
    <row r="61" spans="1:73" hidden="1" outlineLevel="1">
      <c r="F61" s="203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419"/>
      <c r="BP61" s="286"/>
      <c r="BQ61" s="286"/>
      <c r="BR61" s="286"/>
      <c r="BS61" s="430"/>
      <c r="BT61" s="5"/>
    </row>
    <row r="62" spans="1:73" hidden="1" outlineLevel="1">
      <c r="D62" s="9" t="str">
        <f>revenue3</f>
        <v>Product Line 3</v>
      </c>
      <c r="E62" s="9"/>
      <c r="F62" s="203"/>
      <c r="BO62" s="599"/>
      <c r="BS62" s="600"/>
    </row>
    <row r="63" spans="1:73" s="532" customFormat="1" hidden="1" outlineLevel="1">
      <c r="A63" s="13"/>
      <c r="B63" s="4"/>
      <c r="C63" s="4"/>
      <c r="D63" s="276" t="str">
        <f>subcat3a</f>
        <v>Sub Category 1</v>
      </c>
      <c r="E63" s="276"/>
      <c r="F63" s="203"/>
      <c r="G63" s="529"/>
      <c r="H63" s="529"/>
      <c r="I63" s="529"/>
      <c r="J63" s="529"/>
      <c r="K63" s="529"/>
      <c r="L63" s="529"/>
      <c r="M63" s="529"/>
      <c r="N63" s="529"/>
      <c r="O63" s="529"/>
      <c r="P63" s="529"/>
      <c r="Q63" s="529"/>
      <c r="R63" s="529"/>
      <c r="S63" s="529"/>
      <c r="T63" s="529"/>
      <c r="U63" s="529"/>
      <c r="V63" s="529"/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159" cm="1">
        <f t="array" ref="BO63">SUMPRODUCT((YEAR($G$3:$BN$3)=BO$3)*($G63:$BN63))</f>
        <v>0</v>
      </c>
      <c r="BP63" s="125" cm="1">
        <f t="array" ref="BP63">SUMPRODUCT((YEAR($G$3:$BN$3)=BP$3)*($G63:$BN63))</f>
        <v>0</v>
      </c>
      <c r="BQ63" s="125" cm="1">
        <f t="array" ref="BQ63">SUMPRODUCT((YEAR($G$3:$BN$3)=BQ$3)*($G63:$BN63))</f>
        <v>0</v>
      </c>
      <c r="BR63" s="125" cm="1">
        <f t="array" ref="BR63">SUMPRODUCT((YEAR($G$3:$BN$3)=BR$3)*($G63:$BN63))</f>
        <v>0</v>
      </c>
      <c r="BS63" s="158" cm="1">
        <f t="array" ref="BS63">SUMPRODUCT((YEAR($G$3:$BN$3)=BS$3)*($G63:$BN63))</f>
        <v>0</v>
      </c>
      <c r="BT63" s="548"/>
      <c r="BU63" s="4"/>
    </row>
    <row r="64" spans="1:73" s="532" customFormat="1" hidden="1" outlineLevel="1">
      <c r="A64" s="13"/>
      <c r="B64" s="4"/>
      <c r="C64" s="4"/>
      <c r="D64" s="276" t="str">
        <f>subcat3b</f>
        <v>Sub Category 2</v>
      </c>
      <c r="E64" s="276"/>
      <c r="F64" s="203"/>
      <c r="G64" s="529"/>
      <c r="H64" s="529"/>
      <c r="I64" s="529"/>
      <c r="J64" s="529"/>
      <c r="K64" s="529"/>
      <c r="L64" s="529"/>
      <c r="M64" s="529"/>
      <c r="N64" s="529"/>
      <c r="O64" s="529"/>
      <c r="P64" s="529"/>
      <c r="Q64" s="529"/>
      <c r="R64" s="529"/>
      <c r="S64" s="529"/>
      <c r="T64" s="529"/>
      <c r="U64" s="529"/>
      <c r="V64" s="529"/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159" cm="1">
        <f t="array" ref="BO64">SUMPRODUCT((YEAR($G$3:$BN$3)=BO$3)*($G64:$BN64))</f>
        <v>0</v>
      </c>
      <c r="BP64" s="125" cm="1">
        <f t="array" ref="BP64">SUMPRODUCT((YEAR($G$3:$BN$3)=BP$3)*($G64:$BN64))</f>
        <v>0</v>
      </c>
      <c r="BQ64" s="125" cm="1">
        <f t="array" ref="BQ64">SUMPRODUCT((YEAR($G$3:$BN$3)=BQ$3)*($G64:$BN64))</f>
        <v>0</v>
      </c>
      <c r="BR64" s="125" cm="1">
        <f t="array" ref="BR64">SUMPRODUCT((YEAR($G$3:$BN$3)=BR$3)*($G64:$BN64))</f>
        <v>0</v>
      </c>
      <c r="BS64" s="158" cm="1">
        <f t="array" ref="BS64">SUMPRODUCT((YEAR($G$3:$BN$3)=BS$3)*($G64:$BN64))</f>
        <v>0</v>
      </c>
      <c r="BT64" s="548"/>
      <c r="BU64" s="4"/>
    </row>
    <row r="65" spans="1:73" s="532" customFormat="1" hidden="1" outlineLevel="1">
      <c r="A65" s="13"/>
      <c r="B65" s="4"/>
      <c r="C65" s="4"/>
      <c r="D65" s="276" t="str">
        <f>subcat3c</f>
        <v>Sub Category 3</v>
      </c>
      <c r="E65" s="276"/>
      <c r="F65" s="203"/>
      <c r="G65" s="529"/>
      <c r="H65" s="529"/>
      <c r="I65" s="529"/>
      <c r="J65" s="529"/>
      <c r="K65" s="529"/>
      <c r="L65" s="529"/>
      <c r="M65" s="529"/>
      <c r="N65" s="529"/>
      <c r="O65" s="529"/>
      <c r="P65" s="529"/>
      <c r="Q65" s="529"/>
      <c r="R65" s="529"/>
      <c r="S65" s="529"/>
      <c r="T65" s="529"/>
      <c r="U65" s="529"/>
      <c r="V65" s="529"/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160" cm="1">
        <f t="array" ref="BO65">SUMPRODUCT((YEAR($G$3:$BN$3)=BO$3)*($G65:$BN65))</f>
        <v>0</v>
      </c>
      <c r="BP65" s="161" cm="1">
        <f t="array" ref="BP65">SUMPRODUCT((YEAR($G$3:$BN$3)=BP$3)*($G65:$BN65))</f>
        <v>0</v>
      </c>
      <c r="BQ65" s="161" cm="1">
        <f t="array" ref="BQ65">SUMPRODUCT((YEAR($G$3:$BN$3)=BQ$3)*($G65:$BN65))</f>
        <v>0</v>
      </c>
      <c r="BR65" s="161" cm="1">
        <f t="array" ref="BR65">SUMPRODUCT((YEAR($G$3:$BN$3)=BR$3)*($G65:$BN65))</f>
        <v>0</v>
      </c>
      <c r="BS65" s="162" cm="1">
        <f t="array" ref="BS65">SUMPRODUCT((YEAR($G$3:$BN$3)=BS$3)*($G65:$BN65))</f>
        <v>0</v>
      </c>
      <c r="BT65" s="548"/>
      <c r="BU65" s="4"/>
    </row>
    <row r="66" spans="1:73" hidden="1" outlineLevel="1">
      <c r="D66" s="463" t="str">
        <f>"Total "&amp;D62</f>
        <v>Total Product Line 3</v>
      </c>
      <c r="E66" s="463"/>
      <c r="F66" s="203"/>
      <c r="G66" s="104">
        <f t="shared" ref="G66:BR66" si="249">SUM(G63:G65)</f>
        <v>0</v>
      </c>
      <c r="H66" s="104">
        <f t="shared" si="249"/>
        <v>0</v>
      </c>
      <c r="I66" s="104">
        <f t="shared" si="249"/>
        <v>0</v>
      </c>
      <c r="J66" s="104">
        <f t="shared" si="249"/>
        <v>0</v>
      </c>
      <c r="K66" s="104">
        <f t="shared" si="249"/>
        <v>0</v>
      </c>
      <c r="L66" s="104">
        <f t="shared" si="249"/>
        <v>0</v>
      </c>
      <c r="M66" s="104">
        <f t="shared" si="249"/>
        <v>0</v>
      </c>
      <c r="N66" s="104">
        <f t="shared" si="249"/>
        <v>0</v>
      </c>
      <c r="O66" s="104">
        <f t="shared" si="249"/>
        <v>0</v>
      </c>
      <c r="P66" s="104">
        <f t="shared" si="249"/>
        <v>0</v>
      </c>
      <c r="Q66" s="104">
        <f t="shared" si="249"/>
        <v>0</v>
      </c>
      <c r="R66" s="104">
        <f t="shared" si="249"/>
        <v>0</v>
      </c>
      <c r="S66" s="104">
        <f t="shared" si="249"/>
        <v>0</v>
      </c>
      <c r="T66" s="104">
        <f t="shared" si="249"/>
        <v>0</v>
      </c>
      <c r="U66" s="104">
        <f t="shared" si="249"/>
        <v>0</v>
      </c>
      <c r="V66" s="104">
        <f t="shared" si="249"/>
        <v>0</v>
      </c>
      <c r="W66" s="104">
        <f t="shared" si="249"/>
        <v>0</v>
      </c>
      <c r="X66" s="104">
        <f t="shared" si="249"/>
        <v>0</v>
      </c>
      <c r="Y66" s="104">
        <f t="shared" si="249"/>
        <v>0</v>
      </c>
      <c r="Z66" s="104">
        <f t="shared" si="249"/>
        <v>0</v>
      </c>
      <c r="AA66" s="104">
        <f t="shared" si="249"/>
        <v>0</v>
      </c>
      <c r="AB66" s="104">
        <f t="shared" si="249"/>
        <v>0</v>
      </c>
      <c r="AC66" s="104">
        <f t="shared" si="249"/>
        <v>0</v>
      </c>
      <c r="AD66" s="104">
        <f t="shared" si="249"/>
        <v>0</v>
      </c>
      <c r="AE66" s="104">
        <f t="shared" si="249"/>
        <v>0</v>
      </c>
      <c r="AF66" s="104">
        <f t="shared" si="249"/>
        <v>0</v>
      </c>
      <c r="AG66" s="104">
        <f t="shared" si="249"/>
        <v>0</v>
      </c>
      <c r="AH66" s="104">
        <f t="shared" si="249"/>
        <v>0</v>
      </c>
      <c r="AI66" s="104">
        <f t="shared" si="249"/>
        <v>0</v>
      </c>
      <c r="AJ66" s="104">
        <f t="shared" si="249"/>
        <v>0</v>
      </c>
      <c r="AK66" s="104">
        <f t="shared" si="249"/>
        <v>0</v>
      </c>
      <c r="AL66" s="104">
        <f t="shared" si="249"/>
        <v>0</v>
      </c>
      <c r="AM66" s="104">
        <f t="shared" si="249"/>
        <v>0</v>
      </c>
      <c r="AN66" s="104">
        <f t="shared" si="249"/>
        <v>0</v>
      </c>
      <c r="AO66" s="104">
        <f t="shared" si="249"/>
        <v>0</v>
      </c>
      <c r="AP66" s="104">
        <f t="shared" si="249"/>
        <v>0</v>
      </c>
      <c r="AQ66" s="104">
        <f t="shared" si="249"/>
        <v>0</v>
      </c>
      <c r="AR66" s="104">
        <f t="shared" si="249"/>
        <v>0</v>
      </c>
      <c r="AS66" s="104">
        <f t="shared" si="249"/>
        <v>0</v>
      </c>
      <c r="AT66" s="104">
        <f t="shared" si="249"/>
        <v>0</v>
      </c>
      <c r="AU66" s="104">
        <f t="shared" si="249"/>
        <v>0</v>
      </c>
      <c r="AV66" s="104">
        <f t="shared" si="249"/>
        <v>0</v>
      </c>
      <c r="AW66" s="104">
        <f t="shared" si="249"/>
        <v>0</v>
      </c>
      <c r="AX66" s="104">
        <f t="shared" si="249"/>
        <v>0</v>
      </c>
      <c r="AY66" s="104">
        <f t="shared" si="249"/>
        <v>0</v>
      </c>
      <c r="AZ66" s="104">
        <f t="shared" si="249"/>
        <v>0</v>
      </c>
      <c r="BA66" s="104">
        <f t="shared" si="249"/>
        <v>0</v>
      </c>
      <c r="BB66" s="104">
        <f t="shared" si="249"/>
        <v>0</v>
      </c>
      <c r="BC66" s="104">
        <f t="shared" si="249"/>
        <v>0</v>
      </c>
      <c r="BD66" s="104">
        <f t="shared" si="249"/>
        <v>0</v>
      </c>
      <c r="BE66" s="104">
        <f t="shared" si="249"/>
        <v>0</v>
      </c>
      <c r="BF66" s="104">
        <f t="shared" si="249"/>
        <v>0</v>
      </c>
      <c r="BG66" s="104">
        <f t="shared" si="249"/>
        <v>0</v>
      </c>
      <c r="BH66" s="104">
        <f t="shared" si="249"/>
        <v>0</v>
      </c>
      <c r="BI66" s="104">
        <f t="shared" si="249"/>
        <v>0</v>
      </c>
      <c r="BJ66" s="104">
        <f t="shared" si="249"/>
        <v>0</v>
      </c>
      <c r="BK66" s="104">
        <f t="shared" si="249"/>
        <v>0</v>
      </c>
      <c r="BL66" s="104">
        <f t="shared" si="249"/>
        <v>0</v>
      </c>
      <c r="BM66" s="104">
        <f t="shared" si="249"/>
        <v>0</v>
      </c>
      <c r="BN66" s="104">
        <f t="shared" si="249"/>
        <v>0</v>
      </c>
      <c r="BO66" s="420">
        <f t="shared" si="249"/>
        <v>0</v>
      </c>
      <c r="BP66" s="104">
        <f t="shared" si="249"/>
        <v>0</v>
      </c>
      <c r="BQ66" s="104">
        <f t="shared" si="249"/>
        <v>0</v>
      </c>
      <c r="BR66" s="104">
        <f t="shared" si="249"/>
        <v>0</v>
      </c>
      <c r="BS66" s="431">
        <f>SUM(BS63:BS65)</f>
        <v>0</v>
      </c>
      <c r="BT66" s="105"/>
    </row>
    <row r="67" spans="1:73" hidden="1" outlineLevel="1">
      <c r="D67" s="463"/>
      <c r="E67" s="463"/>
      <c r="F67" s="203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623"/>
      <c r="BP67" s="105"/>
      <c r="BQ67" s="105"/>
      <c r="BR67" s="105"/>
      <c r="BS67" s="381"/>
      <c r="BT67" s="105"/>
    </row>
    <row r="68" spans="1:73" collapsed="1">
      <c r="D68" s="9" t="s">
        <v>22</v>
      </c>
      <c r="E68" s="9"/>
      <c r="F68" s="9"/>
      <c r="G68" s="295">
        <f t="shared" ref="G68" si="250">G66+G60+G54</f>
        <v>0</v>
      </c>
      <c r="H68" s="295">
        <f t="shared" ref="H68:BS68" si="251">H66+H60+H54</f>
        <v>0</v>
      </c>
      <c r="I68" s="295">
        <f t="shared" si="251"/>
        <v>0</v>
      </c>
      <c r="J68" s="295">
        <f t="shared" si="251"/>
        <v>0</v>
      </c>
      <c r="K68" s="295">
        <f t="shared" si="251"/>
        <v>0</v>
      </c>
      <c r="L68" s="295">
        <f t="shared" si="251"/>
        <v>0</v>
      </c>
      <c r="M68" s="295">
        <f t="shared" si="251"/>
        <v>0</v>
      </c>
      <c r="N68" s="295">
        <f t="shared" si="251"/>
        <v>0</v>
      </c>
      <c r="O68" s="295">
        <f t="shared" si="251"/>
        <v>0</v>
      </c>
      <c r="P68" s="295">
        <f t="shared" si="251"/>
        <v>0</v>
      </c>
      <c r="Q68" s="295">
        <f t="shared" si="251"/>
        <v>0</v>
      </c>
      <c r="R68" s="295">
        <f t="shared" si="251"/>
        <v>0</v>
      </c>
      <c r="S68" s="295">
        <f t="shared" si="251"/>
        <v>0</v>
      </c>
      <c r="T68" s="295">
        <f t="shared" si="251"/>
        <v>0</v>
      </c>
      <c r="U68" s="295">
        <f t="shared" si="251"/>
        <v>0</v>
      </c>
      <c r="V68" s="295">
        <f t="shared" si="251"/>
        <v>0</v>
      </c>
      <c r="W68" s="295">
        <f t="shared" si="251"/>
        <v>0</v>
      </c>
      <c r="X68" s="295">
        <f t="shared" si="251"/>
        <v>0</v>
      </c>
      <c r="Y68" s="295">
        <f t="shared" si="251"/>
        <v>0</v>
      </c>
      <c r="Z68" s="295">
        <f t="shared" si="251"/>
        <v>0</v>
      </c>
      <c r="AA68" s="295">
        <f t="shared" si="251"/>
        <v>0</v>
      </c>
      <c r="AB68" s="295">
        <f t="shared" si="251"/>
        <v>0</v>
      </c>
      <c r="AC68" s="295">
        <f t="shared" si="251"/>
        <v>0</v>
      </c>
      <c r="AD68" s="295">
        <f t="shared" si="251"/>
        <v>0</v>
      </c>
      <c r="AE68" s="295">
        <f t="shared" si="251"/>
        <v>0</v>
      </c>
      <c r="AF68" s="295">
        <f t="shared" si="251"/>
        <v>0</v>
      </c>
      <c r="AG68" s="295">
        <f t="shared" si="251"/>
        <v>0</v>
      </c>
      <c r="AH68" s="295">
        <f t="shared" si="251"/>
        <v>0</v>
      </c>
      <c r="AI68" s="295">
        <f t="shared" si="251"/>
        <v>0</v>
      </c>
      <c r="AJ68" s="295">
        <f t="shared" si="251"/>
        <v>0</v>
      </c>
      <c r="AK68" s="295">
        <f t="shared" si="251"/>
        <v>0</v>
      </c>
      <c r="AL68" s="295">
        <f t="shared" si="251"/>
        <v>0</v>
      </c>
      <c r="AM68" s="295">
        <f t="shared" si="251"/>
        <v>0</v>
      </c>
      <c r="AN68" s="295">
        <f t="shared" si="251"/>
        <v>0</v>
      </c>
      <c r="AO68" s="295">
        <f t="shared" si="251"/>
        <v>0</v>
      </c>
      <c r="AP68" s="295">
        <f t="shared" si="251"/>
        <v>0</v>
      </c>
      <c r="AQ68" s="295">
        <f t="shared" si="251"/>
        <v>0</v>
      </c>
      <c r="AR68" s="295">
        <f t="shared" si="251"/>
        <v>0</v>
      </c>
      <c r="AS68" s="295">
        <f t="shared" si="251"/>
        <v>0</v>
      </c>
      <c r="AT68" s="295">
        <f t="shared" si="251"/>
        <v>0</v>
      </c>
      <c r="AU68" s="295">
        <f t="shared" si="251"/>
        <v>0</v>
      </c>
      <c r="AV68" s="295">
        <f t="shared" si="251"/>
        <v>0</v>
      </c>
      <c r="AW68" s="295">
        <f t="shared" si="251"/>
        <v>0</v>
      </c>
      <c r="AX68" s="295">
        <f t="shared" si="251"/>
        <v>0</v>
      </c>
      <c r="AY68" s="295">
        <f t="shared" si="251"/>
        <v>0</v>
      </c>
      <c r="AZ68" s="295">
        <f t="shared" si="251"/>
        <v>0</v>
      </c>
      <c r="BA68" s="295">
        <f t="shared" si="251"/>
        <v>0</v>
      </c>
      <c r="BB68" s="295">
        <f t="shared" si="251"/>
        <v>0</v>
      </c>
      <c r="BC68" s="295">
        <f t="shared" si="251"/>
        <v>0</v>
      </c>
      <c r="BD68" s="295">
        <f t="shared" si="251"/>
        <v>0</v>
      </c>
      <c r="BE68" s="295">
        <f t="shared" si="251"/>
        <v>0</v>
      </c>
      <c r="BF68" s="295">
        <f t="shared" si="251"/>
        <v>0</v>
      </c>
      <c r="BG68" s="295">
        <f t="shared" si="251"/>
        <v>0</v>
      </c>
      <c r="BH68" s="295">
        <f t="shared" si="251"/>
        <v>0</v>
      </c>
      <c r="BI68" s="295">
        <f t="shared" si="251"/>
        <v>0</v>
      </c>
      <c r="BJ68" s="295">
        <f t="shared" si="251"/>
        <v>0</v>
      </c>
      <c r="BK68" s="295">
        <f t="shared" si="251"/>
        <v>0</v>
      </c>
      <c r="BL68" s="295">
        <f t="shared" si="251"/>
        <v>0</v>
      </c>
      <c r="BM68" s="295">
        <f t="shared" si="251"/>
        <v>0</v>
      </c>
      <c r="BN68" s="295">
        <f t="shared" si="251"/>
        <v>0</v>
      </c>
      <c r="BO68" s="624">
        <f t="shared" si="251"/>
        <v>0</v>
      </c>
      <c r="BP68" s="295">
        <f t="shared" si="251"/>
        <v>0</v>
      </c>
      <c r="BQ68" s="295">
        <f t="shared" si="251"/>
        <v>0</v>
      </c>
      <c r="BR68" s="295">
        <f t="shared" si="251"/>
        <v>0</v>
      </c>
      <c r="BS68" s="625">
        <f t="shared" si="251"/>
        <v>0</v>
      </c>
      <c r="BT68" s="295"/>
    </row>
    <row r="69" spans="1:73">
      <c r="D69" s="9"/>
      <c r="BO69" s="599"/>
      <c r="BS69" s="600"/>
    </row>
    <row r="70" spans="1:73">
      <c r="C70"/>
      <c r="D70" s="537" t="s">
        <v>89</v>
      </c>
      <c r="E70" s="536"/>
      <c r="F70" s="546" t="s">
        <v>416</v>
      </c>
      <c r="G70" s="538">
        <f>G$3</f>
        <v>44957</v>
      </c>
      <c r="H70" s="538">
        <f t="shared" ref="H70:BN70" si="252">H$3</f>
        <v>44985</v>
      </c>
      <c r="I70" s="538">
        <f t="shared" si="252"/>
        <v>45016</v>
      </c>
      <c r="J70" s="538">
        <f t="shared" si="252"/>
        <v>45046</v>
      </c>
      <c r="K70" s="538">
        <f t="shared" si="252"/>
        <v>45077</v>
      </c>
      <c r="L70" s="538">
        <f t="shared" si="252"/>
        <v>45107</v>
      </c>
      <c r="M70" s="538">
        <f t="shared" si="252"/>
        <v>45138</v>
      </c>
      <c r="N70" s="538">
        <f t="shared" si="252"/>
        <v>45169</v>
      </c>
      <c r="O70" s="538">
        <f t="shared" si="252"/>
        <v>45199</v>
      </c>
      <c r="P70" s="538">
        <f t="shared" si="252"/>
        <v>45230</v>
      </c>
      <c r="Q70" s="538">
        <f t="shared" si="252"/>
        <v>45260</v>
      </c>
      <c r="R70" s="538">
        <f t="shared" si="252"/>
        <v>45291</v>
      </c>
      <c r="S70" s="538">
        <f t="shared" si="252"/>
        <v>45322</v>
      </c>
      <c r="T70" s="538">
        <f t="shared" si="252"/>
        <v>45351</v>
      </c>
      <c r="U70" s="538">
        <f t="shared" si="252"/>
        <v>45382</v>
      </c>
      <c r="V70" s="538">
        <f t="shared" si="252"/>
        <v>45412</v>
      </c>
      <c r="W70" s="538">
        <f t="shared" si="252"/>
        <v>45443</v>
      </c>
      <c r="X70" s="538">
        <f t="shared" si="252"/>
        <v>45473</v>
      </c>
      <c r="Y70" s="538">
        <f t="shared" si="252"/>
        <v>45504</v>
      </c>
      <c r="Z70" s="538">
        <f t="shared" si="252"/>
        <v>45535</v>
      </c>
      <c r="AA70" s="538">
        <f t="shared" si="252"/>
        <v>45565</v>
      </c>
      <c r="AB70" s="538">
        <f t="shared" si="252"/>
        <v>45596</v>
      </c>
      <c r="AC70" s="538">
        <f t="shared" si="252"/>
        <v>45626</v>
      </c>
      <c r="AD70" s="538">
        <f t="shared" si="252"/>
        <v>45657</v>
      </c>
      <c r="AE70" s="538">
        <f t="shared" si="252"/>
        <v>45688</v>
      </c>
      <c r="AF70" s="538">
        <f t="shared" si="252"/>
        <v>45716</v>
      </c>
      <c r="AG70" s="538">
        <f t="shared" si="252"/>
        <v>45747</v>
      </c>
      <c r="AH70" s="538">
        <f t="shared" si="252"/>
        <v>45777</v>
      </c>
      <c r="AI70" s="538">
        <f t="shared" si="252"/>
        <v>45808</v>
      </c>
      <c r="AJ70" s="538">
        <f t="shared" si="252"/>
        <v>45838</v>
      </c>
      <c r="AK70" s="538">
        <f t="shared" si="252"/>
        <v>45869</v>
      </c>
      <c r="AL70" s="538">
        <f t="shared" si="252"/>
        <v>45900</v>
      </c>
      <c r="AM70" s="538">
        <f t="shared" si="252"/>
        <v>45930</v>
      </c>
      <c r="AN70" s="538">
        <f t="shared" si="252"/>
        <v>45961</v>
      </c>
      <c r="AO70" s="538">
        <f t="shared" si="252"/>
        <v>45991</v>
      </c>
      <c r="AP70" s="538">
        <f t="shared" si="252"/>
        <v>46022</v>
      </c>
      <c r="AQ70" s="538">
        <f t="shared" si="252"/>
        <v>46053</v>
      </c>
      <c r="AR70" s="538">
        <f t="shared" si="252"/>
        <v>46081</v>
      </c>
      <c r="AS70" s="538">
        <f t="shared" si="252"/>
        <v>46112</v>
      </c>
      <c r="AT70" s="538">
        <f t="shared" si="252"/>
        <v>46142</v>
      </c>
      <c r="AU70" s="538">
        <f t="shared" si="252"/>
        <v>46173</v>
      </c>
      <c r="AV70" s="538">
        <f t="shared" si="252"/>
        <v>46203</v>
      </c>
      <c r="AW70" s="538">
        <f t="shared" si="252"/>
        <v>46234</v>
      </c>
      <c r="AX70" s="538">
        <f t="shared" si="252"/>
        <v>46265</v>
      </c>
      <c r="AY70" s="538">
        <f t="shared" si="252"/>
        <v>46295</v>
      </c>
      <c r="AZ70" s="538">
        <f t="shared" si="252"/>
        <v>46326</v>
      </c>
      <c r="BA70" s="538">
        <f t="shared" si="252"/>
        <v>46356</v>
      </c>
      <c r="BB70" s="538">
        <f t="shared" si="252"/>
        <v>46387</v>
      </c>
      <c r="BC70" s="538">
        <f t="shared" si="252"/>
        <v>46418</v>
      </c>
      <c r="BD70" s="538">
        <f t="shared" si="252"/>
        <v>46446</v>
      </c>
      <c r="BE70" s="538">
        <f t="shared" si="252"/>
        <v>46477</v>
      </c>
      <c r="BF70" s="538">
        <f t="shared" si="252"/>
        <v>46507</v>
      </c>
      <c r="BG70" s="538">
        <f t="shared" si="252"/>
        <v>46538</v>
      </c>
      <c r="BH70" s="538">
        <f t="shared" si="252"/>
        <v>46568</v>
      </c>
      <c r="BI70" s="538">
        <f t="shared" si="252"/>
        <v>46599</v>
      </c>
      <c r="BJ70" s="538">
        <f t="shared" si="252"/>
        <v>46630</v>
      </c>
      <c r="BK70" s="538">
        <f t="shared" si="252"/>
        <v>46660</v>
      </c>
      <c r="BL70" s="538">
        <f t="shared" si="252"/>
        <v>46691</v>
      </c>
      <c r="BM70" s="538">
        <f t="shared" si="252"/>
        <v>46721</v>
      </c>
      <c r="BN70" s="538">
        <f t="shared" si="252"/>
        <v>46752</v>
      </c>
      <c r="BO70" s="632">
        <f>BO$3</f>
        <v>2023</v>
      </c>
      <c r="BP70" s="633">
        <f t="shared" ref="BP70:BS70" si="253">BP$3</f>
        <v>2024</v>
      </c>
      <c r="BQ70" s="633">
        <f t="shared" si="253"/>
        <v>2025</v>
      </c>
      <c r="BR70" s="633">
        <f t="shared" si="253"/>
        <v>2026</v>
      </c>
      <c r="BS70" s="634">
        <f t="shared" si="253"/>
        <v>2027</v>
      </c>
      <c r="BT70" s="281"/>
    </row>
    <row r="71" spans="1:73">
      <c r="BO71" s="599"/>
      <c r="BS71" s="600"/>
    </row>
    <row r="72" spans="1:73">
      <c r="D72" s="9" t="s">
        <v>660</v>
      </c>
      <c r="BO72" s="599"/>
      <c r="BS72" s="600"/>
    </row>
    <row r="73" spans="1:73">
      <c r="D73" s="9"/>
      <c r="BO73" s="599"/>
      <c r="BS73" s="600"/>
    </row>
    <row r="74" spans="1:73">
      <c r="D74" s="9" t="str">
        <f>revenue1</f>
        <v>Subscription</v>
      </c>
      <c r="E74" s="9"/>
      <c r="F74" s="203"/>
      <c r="BO74" s="599"/>
      <c r="BS74" s="600"/>
    </row>
    <row r="75" spans="1:73">
      <c r="D75" s="276" t="str">
        <f>Setup!$E$8</f>
        <v>Tier 1</v>
      </c>
      <c r="E75" s="276"/>
      <c r="F75" s="530">
        <v>1</v>
      </c>
      <c r="G75" s="194">
        <f t="shared" ref="G75" si="254">G51*(1-$F75)</f>
        <v>0</v>
      </c>
      <c r="H75" s="194">
        <f t="shared" ref="H75:BN75" si="255">H51*(1-$F75)</f>
        <v>0</v>
      </c>
      <c r="I75" s="194">
        <f t="shared" si="255"/>
        <v>0</v>
      </c>
      <c r="J75" s="194">
        <f t="shared" si="255"/>
        <v>0</v>
      </c>
      <c r="K75" s="194">
        <f t="shared" si="255"/>
        <v>0</v>
      </c>
      <c r="L75" s="194">
        <f t="shared" si="255"/>
        <v>0</v>
      </c>
      <c r="M75" s="194">
        <f t="shared" si="255"/>
        <v>0</v>
      </c>
      <c r="N75" s="194">
        <f t="shared" si="255"/>
        <v>0</v>
      </c>
      <c r="O75" s="194">
        <f t="shared" si="255"/>
        <v>0</v>
      </c>
      <c r="P75" s="194">
        <f t="shared" si="255"/>
        <v>0</v>
      </c>
      <c r="Q75" s="194">
        <f t="shared" si="255"/>
        <v>0</v>
      </c>
      <c r="R75" s="194">
        <f t="shared" si="255"/>
        <v>0</v>
      </c>
      <c r="S75" s="194">
        <f t="shared" si="255"/>
        <v>0</v>
      </c>
      <c r="T75" s="194">
        <f t="shared" si="255"/>
        <v>0</v>
      </c>
      <c r="U75" s="194">
        <f t="shared" si="255"/>
        <v>0</v>
      </c>
      <c r="V75" s="194">
        <f t="shared" si="255"/>
        <v>0</v>
      </c>
      <c r="W75" s="194">
        <f t="shared" si="255"/>
        <v>0</v>
      </c>
      <c r="X75" s="194">
        <f t="shared" si="255"/>
        <v>0</v>
      </c>
      <c r="Y75" s="194">
        <f t="shared" si="255"/>
        <v>0</v>
      </c>
      <c r="Z75" s="194">
        <f t="shared" si="255"/>
        <v>0</v>
      </c>
      <c r="AA75" s="194">
        <f t="shared" si="255"/>
        <v>0</v>
      </c>
      <c r="AB75" s="194">
        <f t="shared" si="255"/>
        <v>0</v>
      </c>
      <c r="AC75" s="194">
        <f t="shared" si="255"/>
        <v>0</v>
      </c>
      <c r="AD75" s="194">
        <f t="shared" si="255"/>
        <v>0</v>
      </c>
      <c r="AE75" s="194">
        <f t="shared" si="255"/>
        <v>0</v>
      </c>
      <c r="AF75" s="194">
        <f t="shared" si="255"/>
        <v>0</v>
      </c>
      <c r="AG75" s="194">
        <f t="shared" si="255"/>
        <v>0</v>
      </c>
      <c r="AH75" s="194">
        <f t="shared" si="255"/>
        <v>0</v>
      </c>
      <c r="AI75" s="194">
        <f t="shared" si="255"/>
        <v>0</v>
      </c>
      <c r="AJ75" s="194">
        <f t="shared" si="255"/>
        <v>0</v>
      </c>
      <c r="AK75" s="194">
        <f t="shared" si="255"/>
        <v>0</v>
      </c>
      <c r="AL75" s="194">
        <f t="shared" si="255"/>
        <v>0</v>
      </c>
      <c r="AM75" s="194">
        <f t="shared" si="255"/>
        <v>0</v>
      </c>
      <c r="AN75" s="194">
        <f t="shared" si="255"/>
        <v>0</v>
      </c>
      <c r="AO75" s="194">
        <f t="shared" si="255"/>
        <v>0</v>
      </c>
      <c r="AP75" s="194">
        <f t="shared" si="255"/>
        <v>0</v>
      </c>
      <c r="AQ75" s="194">
        <f t="shared" si="255"/>
        <v>0</v>
      </c>
      <c r="AR75" s="194">
        <f t="shared" si="255"/>
        <v>0</v>
      </c>
      <c r="AS75" s="194">
        <f t="shared" si="255"/>
        <v>0</v>
      </c>
      <c r="AT75" s="194">
        <f t="shared" si="255"/>
        <v>0</v>
      </c>
      <c r="AU75" s="194">
        <f t="shared" si="255"/>
        <v>0</v>
      </c>
      <c r="AV75" s="194">
        <f t="shared" si="255"/>
        <v>0</v>
      </c>
      <c r="AW75" s="194">
        <f t="shared" si="255"/>
        <v>0</v>
      </c>
      <c r="AX75" s="194">
        <f t="shared" si="255"/>
        <v>0</v>
      </c>
      <c r="AY75" s="194">
        <f t="shared" si="255"/>
        <v>0</v>
      </c>
      <c r="AZ75" s="194">
        <f t="shared" si="255"/>
        <v>0</v>
      </c>
      <c r="BA75" s="194">
        <f t="shared" si="255"/>
        <v>0</v>
      </c>
      <c r="BB75" s="194">
        <f t="shared" si="255"/>
        <v>0</v>
      </c>
      <c r="BC75" s="194">
        <f t="shared" si="255"/>
        <v>0</v>
      </c>
      <c r="BD75" s="194">
        <f t="shared" si="255"/>
        <v>0</v>
      </c>
      <c r="BE75" s="194">
        <f t="shared" si="255"/>
        <v>0</v>
      </c>
      <c r="BF75" s="194">
        <f t="shared" si="255"/>
        <v>0</v>
      </c>
      <c r="BG75" s="194">
        <f t="shared" si="255"/>
        <v>0</v>
      </c>
      <c r="BH75" s="194">
        <f t="shared" si="255"/>
        <v>0</v>
      </c>
      <c r="BI75" s="194">
        <f t="shared" si="255"/>
        <v>0</v>
      </c>
      <c r="BJ75" s="194">
        <f t="shared" si="255"/>
        <v>0</v>
      </c>
      <c r="BK75" s="194">
        <f t="shared" si="255"/>
        <v>0</v>
      </c>
      <c r="BL75" s="194">
        <f t="shared" si="255"/>
        <v>0</v>
      </c>
      <c r="BM75" s="194">
        <f t="shared" si="255"/>
        <v>0</v>
      </c>
      <c r="BN75" s="194">
        <f t="shared" si="255"/>
        <v>0</v>
      </c>
      <c r="BO75" s="159" cm="1">
        <f t="array" ref="BO75">SUMPRODUCT((YEAR($G$3:$BN$3)=BO$3)*($G75:$BN75))</f>
        <v>0</v>
      </c>
      <c r="BP75" s="125" cm="1">
        <f t="array" ref="BP75">SUMPRODUCT((YEAR($G$3:$BN$3)=BP$3)*($G75:$BN75))</f>
        <v>0</v>
      </c>
      <c r="BQ75" s="125" cm="1">
        <f t="array" ref="BQ75">SUMPRODUCT((YEAR($G$3:$BN$3)=BQ$3)*($G75:$BN75))</f>
        <v>0</v>
      </c>
      <c r="BR75" s="125" cm="1">
        <f t="array" ref="BR75">SUMPRODUCT((YEAR($G$3:$BN$3)=BR$3)*($G75:$BN75))</f>
        <v>0</v>
      </c>
      <c r="BS75" s="158" cm="1">
        <f t="array" ref="BS75">SUMPRODUCT((YEAR($G$3:$BN$3)=BS$3)*($G75:$BN75))</f>
        <v>0</v>
      </c>
      <c r="BT75" s="194"/>
    </row>
    <row r="76" spans="1:73">
      <c r="D76" s="276" t="str">
        <f>Setup!$F$8</f>
        <v>Tier 2</v>
      </c>
      <c r="E76" s="276"/>
      <c r="F76" s="530">
        <v>1</v>
      </c>
      <c r="G76" s="194">
        <f t="shared" ref="G76" si="256">G52*(1-$F76)</f>
        <v>0</v>
      </c>
      <c r="H76" s="194">
        <f t="shared" ref="H76:BN76" si="257">H52*(1-$F76)</f>
        <v>0</v>
      </c>
      <c r="I76" s="194">
        <f t="shared" si="257"/>
        <v>0</v>
      </c>
      <c r="J76" s="194">
        <f t="shared" si="257"/>
        <v>0</v>
      </c>
      <c r="K76" s="194">
        <f t="shared" si="257"/>
        <v>0</v>
      </c>
      <c r="L76" s="194">
        <f t="shared" si="257"/>
        <v>0</v>
      </c>
      <c r="M76" s="194">
        <f t="shared" si="257"/>
        <v>0</v>
      </c>
      <c r="N76" s="194">
        <f t="shared" si="257"/>
        <v>0</v>
      </c>
      <c r="O76" s="194">
        <f t="shared" si="257"/>
        <v>0</v>
      </c>
      <c r="P76" s="194">
        <f t="shared" si="257"/>
        <v>0</v>
      </c>
      <c r="Q76" s="194">
        <f t="shared" si="257"/>
        <v>0</v>
      </c>
      <c r="R76" s="194">
        <f t="shared" si="257"/>
        <v>0</v>
      </c>
      <c r="S76" s="194">
        <f t="shared" si="257"/>
        <v>0</v>
      </c>
      <c r="T76" s="194">
        <f t="shared" si="257"/>
        <v>0</v>
      </c>
      <c r="U76" s="194">
        <f t="shared" si="257"/>
        <v>0</v>
      </c>
      <c r="V76" s="194">
        <f t="shared" si="257"/>
        <v>0</v>
      </c>
      <c r="W76" s="194">
        <f t="shared" si="257"/>
        <v>0</v>
      </c>
      <c r="X76" s="194">
        <f t="shared" si="257"/>
        <v>0</v>
      </c>
      <c r="Y76" s="194">
        <f t="shared" si="257"/>
        <v>0</v>
      </c>
      <c r="Z76" s="194">
        <f t="shared" si="257"/>
        <v>0</v>
      </c>
      <c r="AA76" s="194">
        <f t="shared" si="257"/>
        <v>0</v>
      </c>
      <c r="AB76" s="194">
        <f t="shared" si="257"/>
        <v>0</v>
      </c>
      <c r="AC76" s="194">
        <f t="shared" si="257"/>
        <v>0</v>
      </c>
      <c r="AD76" s="194">
        <f t="shared" si="257"/>
        <v>0</v>
      </c>
      <c r="AE76" s="194">
        <f t="shared" si="257"/>
        <v>0</v>
      </c>
      <c r="AF76" s="194">
        <f t="shared" si="257"/>
        <v>0</v>
      </c>
      <c r="AG76" s="194">
        <f t="shared" si="257"/>
        <v>0</v>
      </c>
      <c r="AH76" s="194">
        <f t="shared" si="257"/>
        <v>0</v>
      </c>
      <c r="AI76" s="194">
        <f t="shared" si="257"/>
        <v>0</v>
      </c>
      <c r="AJ76" s="194">
        <f t="shared" si="257"/>
        <v>0</v>
      </c>
      <c r="AK76" s="194">
        <f t="shared" si="257"/>
        <v>0</v>
      </c>
      <c r="AL76" s="194">
        <f t="shared" si="257"/>
        <v>0</v>
      </c>
      <c r="AM76" s="194">
        <f t="shared" si="257"/>
        <v>0</v>
      </c>
      <c r="AN76" s="194">
        <f t="shared" si="257"/>
        <v>0</v>
      </c>
      <c r="AO76" s="194">
        <f t="shared" si="257"/>
        <v>0</v>
      </c>
      <c r="AP76" s="194">
        <f t="shared" si="257"/>
        <v>0</v>
      </c>
      <c r="AQ76" s="194">
        <f t="shared" si="257"/>
        <v>0</v>
      </c>
      <c r="AR76" s="194">
        <f t="shared" si="257"/>
        <v>0</v>
      </c>
      <c r="AS76" s="194">
        <f t="shared" si="257"/>
        <v>0</v>
      </c>
      <c r="AT76" s="194">
        <f t="shared" si="257"/>
        <v>0</v>
      </c>
      <c r="AU76" s="194">
        <f t="shared" si="257"/>
        <v>0</v>
      </c>
      <c r="AV76" s="194">
        <f t="shared" si="257"/>
        <v>0</v>
      </c>
      <c r="AW76" s="194">
        <f t="shared" si="257"/>
        <v>0</v>
      </c>
      <c r="AX76" s="194">
        <f t="shared" si="257"/>
        <v>0</v>
      </c>
      <c r="AY76" s="194">
        <f t="shared" si="257"/>
        <v>0</v>
      </c>
      <c r="AZ76" s="194">
        <f t="shared" si="257"/>
        <v>0</v>
      </c>
      <c r="BA76" s="194">
        <f t="shared" si="257"/>
        <v>0</v>
      </c>
      <c r="BB76" s="194">
        <f t="shared" si="257"/>
        <v>0</v>
      </c>
      <c r="BC76" s="194">
        <f t="shared" si="257"/>
        <v>0</v>
      </c>
      <c r="BD76" s="194">
        <f t="shared" si="257"/>
        <v>0</v>
      </c>
      <c r="BE76" s="194">
        <f t="shared" si="257"/>
        <v>0</v>
      </c>
      <c r="BF76" s="194">
        <f t="shared" si="257"/>
        <v>0</v>
      </c>
      <c r="BG76" s="194">
        <f t="shared" si="257"/>
        <v>0</v>
      </c>
      <c r="BH76" s="194">
        <f t="shared" si="257"/>
        <v>0</v>
      </c>
      <c r="BI76" s="194">
        <f t="shared" si="257"/>
        <v>0</v>
      </c>
      <c r="BJ76" s="194">
        <f t="shared" si="257"/>
        <v>0</v>
      </c>
      <c r="BK76" s="194">
        <f t="shared" si="257"/>
        <v>0</v>
      </c>
      <c r="BL76" s="194">
        <f t="shared" si="257"/>
        <v>0</v>
      </c>
      <c r="BM76" s="194">
        <f t="shared" si="257"/>
        <v>0</v>
      </c>
      <c r="BN76" s="194">
        <f t="shared" si="257"/>
        <v>0</v>
      </c>
      <c r="BO76" s="159" cm="1">
        <f t="array" ref="BO76">SUMPRODUCT((YEAR($G$3:$BN$3)=BO$3)*($G76:$BN76))</f>
        <v>0</v>
      </c>
      <c r="BP76" s="125" cm="1">
        <f t="array" ref="BP76">SUMPRODUCT((YEAR($G$3:$BN$3)=BP$3)*($G76:$BN76))</f>
        <v>0</v>
      </c>
      <c r="BQ76" s="125" cm="1">
        <f t="array" ref="BQ76">SUMPRODUCT((YEAR($G$3:$BN$3)=BQ$3)*($G76:$BN76))</f>
        <v>0</v>
      </c>
      <c r="BR76" s="125" cm="1">
        <f t="array" ref="BR76">SUMPRODUCT((YEAR($G$3:$BN$3)=BR$3)*($G76:$BN76))</f>
        <v>0</v>
      </c>
      <c r="BS76" s="158" cm="1">
        <f t="array" ref="BS76">SUMPRODUCT((YEAR($G$3:$BN$3)=BS$3)*($G76:$BN76))</f>
        <v>0</v>
      </c>
      <c r="BT76" s="194"/>
    </row>
    <row r="77" spans="1:73">
      <c r="D77" s="276" t="str">
        <f>Setup!$G$8</f>
        <v>Tier 3</v>
      </c>
      <c r="E77" s="276"/>
      <c r="F77" s="530">
        <v>1</v>
      </c>
      <c r="G77" s="194">
        <f t="shared" ref="G77" si="258">G53*(1-$F77)</f>
        <v>0</v>
      </c>
      <c r="H77" s="194">
        <f t="shared" ref="H77:BN77" si="259">H53*(1-$F77)</f>
        <v>0</v>
      </c>
      <c r="I77" s="194">
        <f t="shared" si="259"/>
        <v>0</v>
      </c>
      <c r="J77" s="194">
        <f t="shared" si="259"/>
        <v>0</v>
      </c>
      <c r="K77" s="194">
        <f t="shared" si="259"/>
        <v>0</v>
      </c>
      <c r="L77" s="194">
        <f t="shared" si="259"/>
        <v>0</v>
      </c>
      <c r="M77" s="194">
        <f t="shared" si="259"/>
        <v>0</v>
      </c>
      <c r="N77" s="194">
        <f t="shared" si="259"/>
        <v>0</v>
      </c>
      <c r="O77" s="194">
        <f t="shared" si="259"/>
        <v>0</v>
      </c>
      <c r="P77" s="194">
        <f t="shared" si="259"/>
        <v>0</v>
      </c>
      <c r="Q77" s="194">
        <f t="shared" si="259"/>
        <v>0</v>
      </c>
      <c r="R77" s="194">
        <f t="shared" si="259"/>
        <v>0</v>
      </c>
      <c r="S77" s="194">
        <f t="shared" si="259"/>
        <v>0</v>
      </c>
      <c r="T77" s="194">
        <f t="shared" si="259"/>
        <v>0</v>
      </c>
      <c r="U77" s="194">
        <f t="shared" si="259"/>
        <v>0</v>
      </c>
      <c r="V77" s="194">
        <f t="shared" si="259"/>
        <v>0</v>
      </c>
      <c r="W77" s="194">
        <f t="shared" si="259"/>
        <v>0</v>
      </c>
      <c r="X77" s="194">
        <f t="shared" si="259"/>
        <v>0</v>
      </c>
      <c r="Y77" s="194">
        <f t="shared" si="259"/>
        <v>0</v>
      </c>
      <c r="Z77" s="194">
        <f t="shared" si="259"/>
        <v>0</v>
      </c>
      <c r="AA77" s="194">
        <f t="shared" si="259"/>
        <v>0</v>
      </c>
      <c r="AB77" s="194">
        <f t="shared" si="259"/>
        <v>0</v>
      </c>
      <c r="AC77" s="194">
        <f t="shared" si="259"/>
        <v>0</v>
      </c>
      <c r="AD77" s="194">
        <f t="shared" si="259"/>
        <v>0</v>
      </c>
      <c r="AE77" s="194">
        <f t="shared" si="259"/>
        <v>0</v>
      </c>
      <c r="AF77" s="194">
        <f t="shared" si="259"/>
        <v>0</v>
      </c>
      <c r="AG77" s="194">
        <f t="shared" si="259"/>
        <v>0</v>
      </c>
      <c r="AH77" s="194">
        <f t="shared" si="259"/>
        <v>0</v>
      </c>
      <c r="AI77" s="194">
        <f t="shared" si="259"/>
        <v>0</v>
      </c>
      <c r="AJ77" s="194">
        <f t="shared" si="259"/>
        <v>0</v>
      </c>
      <c r="AK77" s="194">
        <f t="shared" si="259"/>
        <v>0</v>
      </c>
      <c r="AL77" s="194">
        <f t="shared" si="259"/>
        <v>0</v>
      </c>
      <c r="AM77" s="194">
        <f t="shared" si="259"/>
        <v>0</v>
      </c>
      <c r="AN77" s="194">
        <f t="shared" si="259"/>
        <v>0</v>
      </c>
      <c r="AO77" s="194">
        <f t="shared" si="259"/>
        <v>0</v>
      </c>
      <c r="AP77" s="194">
        <f t="shared" si="259"/>
        <v>0</v>
      </c>
      <c r="AQ77" s="194">
        <f t="shared" si="259"/>
        <v>0</v>
      </c>
      <c r="AR77" s="194">
        <f t="shared" si="259"/>
        <v>0</v>
      </c>
      <c r="AS77" s="194">
        <f t="shared" si="259"/>
        <v>0</v>
      </c>
      <c r="AT77" s="194">
        <f t="shared" si="259"/>
        <v>0</v>
      </c>
      <c r="AU77" s="194">
        <f t="shared" si="259"/>
        <v>0</v>
      </c>
      <c r="AV77" s="194">
        <f t="shared" si="259"/>
        <v>0</v>
      </c>
      <c r="AW77" s="194">
        <f t="shared" si="259"/>
        <v>0</v>
      </c>
      <c r="AX77" s="194">
        <f t="shared" si="259"/>
        <v>0</v>
      </c>
      <c r="AY77" s="194">
        <f t="shared" si="259"/>
        <v>0</v>
      </c>
      <c r="AZ77" s="194">
        <f t="shared" si="259"/>
        <v>0</v>
      </c>
      <c r="BA77" s="194">
        <f t="shared" si="259"/>
        <v>0</v>
      </c>
      <c r="BB77" s="194">
        <f t="shared" si="259"/>
        <v>0</v>
      </c>
      <c r="BC77" s="194">
        <f t="shared" si="259"/>
        <v>0</v>
      </c>
      <c r="BD77" s="194">
        <f t="shared" si="259"/>
        <v>0</v>
      </c>
      <c r="BE77" s="194">
        <f t="shared" si="259"/>
        <v>0</v>
      </c>
      <c r="BF77" s="194">
        <f t="shared" si="259"/>
        <v>0</v>
      </c>
      <c r="BG77" s="194">
        <f t="shared" si="259"/>
        <v>0</v>
      </c>
      <c r="BH77" s="194">
        <f t="shared" si="259"/>
        <v>0</v>
      </c>
      <c r="BI77" s="194">
        <f t="shared" si="259"/>
        <v>0</v>
      </c>
      <c r="BJ77" s="194">
        <f t="shared" si="259"/>
        <v>0</v>
      </c>
      <c r="BK77" s="194">
        <f t="shared" si="259"/>
        <v>0</v>
      </c>
      <c r="BL77" s="194">
        <f t="shared" si="259"/>
        <v>0</v>
      </c>
      <c r="BM77" s="194">
        <f t="shared" si="259"/>
        <v>0</v>
      </c>
      <c r="BN77" s="194">
        <f t="shared" si="259"/>
        <v>0</v>
      </c>
      <c r="BO77" s="160" cm="1">
        <f t="array" ref="BO77">SUMPRODUCT((YEAR($G$3:$BN$3)=BO$3)*($G77:$BN77))</f>
        <v>0</v>
      </c>
      <c r="BP77" s="161" cm="1">
        <f t="array" ref="BP77">SUMPRODUCT((YEAR($G$3:$BN$3)=BP$3)*($G77:$BN77))</f>
        <v>0</v>
      </c>
      <c r="BQ77" s="161" cm="1">
        <f t="array" ref="BQ77">SUMPRODUCT((YEAR($G$3:$BN$3)=BQ$3)*($G77:$BN77))</f>
        <v>0</v>
      </c>
      <c r="BR77" s="161" cm="1">
        <f t="array" ref="BR77">SUMPRODUCT((YEAR($G$3:$BN$3)=BR$3)*($G77:$BN77))</f>
        <v>0</v>
      </c>
      <c r="BS77" s="162" cm="1">
        <f t="array" ref="BS77">SUMPRODUCT((YEAR($G$3:$BN$3)=BS$3)*($G77:$BN77))</f>
        <v>0</v>
      </c>
      <c r="BT77" s="194"/>
    </row>
    <row r="78" spans="1:73">
      <c r="D78" s="463" t="str">
        <f>"Total "&amp;D74</f>
        <v>Total Subscription</v>
      </c>
      <c r="E78" s="463"/>
      <c r="F78" s="203"/>
      <c r="G78" s="104">
        <f t="shared" ref="G78:BR78" si="260">SUM(G75:G77)</f>
        <v>0</v>
      </c>
      <c r="H78" s="104">
        <f t="shared" si="260"/>
        <v>0</v>
      </c>
      <c r="I78" s="104">
        <f t="shared" si="260"/>
        <v>0</v>
      </c>
      <c r="J78" s="104">
        <f t="shared" si="260"/>
        <v>0</v>
      </c>
      <c r="K78" s="104">
        <f t="shared" si="260"/>
        <v>0</v>
      </c>
      <c r="L78" s="104">
        <f t="shared" si="260"/>
        <v>0</v>
      </c>
      <c r="M78" s="104">
        <f t="shared" si="260"/>
        <v>0</v>
      </c>
      <c r="N78" s="104">
        <f t="shared" si="260"/>
        <v>0</v>
      </c>
      <c r="O78" s="104">
        <f t="shared" si="260"/>
        <v>0</v>
      </c>
      <c r="P78" s="104">
        <f t="shared" si="260"/>
        <v>0</v>
      </c>
      <c r="Q78" s="104">
        <f t="shared" si="260"/>
        <v>0</v>
      </c>
      <c r="R78" s="104">
        <f t="shared" si="260"/>
        <v>0</v>
      </c>
      <c r="S78" s="104">
        <f t="shared" si="260"/>
        <v>0</v>
      </c>
      <c r="T78" s="104">
        <f t="shared" si="260"/>
        <v>0</v>
      </c>
      <c r="U78" s="104">
        <f t="shared" si="260"/>
        <v>0</v>
      </c>
      <c r="V78" s="104">
        <f t="shared" si="260"/>
        <v>0</v>
      </c>
      <c r="W78" s="104">
        <f t="shared" si="260"/>
        <v>0</v>
      </c>
      <c r="X78" s="104">
        <f t="shared" si="260"/>
        <v>0</v>
      </c>
      <c r="Y78" s="104">
        <f t="shared" si="260"/>
        <v>0</v>
      </c>
      <c r="Z78" s="104">
        <f t="shared" si="260"/>
        <v>0</v>
      </c>
      <c r="AA78" s="104">
        <f t="shared" si="260"/>
        <v>0</v>
      </c>
      <c r="AB78" s="104">
        <f t="shared" si="260"/>
        <v>0</v>
      </c>
      <c r="AC78" s="104">
        <f t="shared" si="260"/>
        <v>0</v>
      </c>
      <c r="AD78" s="104">
        <f t="shared" si="260"/>
        <v>0</v>
      </c>
      <c r="AE78" s="104">
        <f t="shared" si="260"/>
        <v>0</v>
      </c>
      <c r="AF78" s="104">
        <f t="shared" si="260"/>
        <v>0</v>
      </c>
      <c r="AG78" s="104">
        <f t="shared" si="260"/>
        <v>0</v>
      </c>
      <c r="AH78" s="104">
        <f t="shared" si="260"/>
        <v>0</v>
      </c>
      <c r="AI78" s="104">
        <f t="shared" si="260"/>
        <v>0</v>
      </c>
      <c r="AJ78" s="104">
        <f t="shared" si="260"/>
        <v>0</v>
      </c>
      <c r="AK78" s="104">
        <f t="shared" si="260"/>
        <v>0</v>
      </c>
      <c r="AL78" s="104">
        <f t="shared" si="260"/>
        <v>0</v>
      </c>
      <c r="AM78" s="104">
        <f t="shared" si="260"/>
        <v>0</v>
      </c>
      <c r="AN78" s="104">
        <f t="shared" si="260"/>
        <v>0</v>
      </c>
      <c r="AO78" s="104">
        <f t="shared" si="260"/>
        <v>0</v>
      </c>
      <c r="AP78" s="104">
        <f t="shared" si="260"/>
        <v>0</v>
      </c>
      <c r="AQ78" s="104">
        <f t="shared" si="260"/>
        <v>0</v>
      </c>
      <c r="AR78" s="104">
        <f t="shared" si="260"/>
        <v>0</v>
      </c>
      <c r="AS78" s="104">
        <f t="shared" si="260"/>
        <v>0</v>
      </c>
      <c r="AT78" s="104">
        <f t="shared" si="260"/>
        <v>0</v>
      </c>
      <c r="AU78" s="104">
        <f t="shared" si="260"/>
        <v>0</v>
      </c>
      <c r="AV78" s="104">
        <f t="shared" si="260"/>
        <v>0</v>
      </c>
      <c r="AW78" s="104">
        <f t="shared" si="260"/>
        <v>0</v>
      </c>
      <c r="AX78" s="104">
        <f t="shared" si="260"/>
        <v>0</v>
      </c>
      <c r="AY78" s="104">
        <f t="shared" si="260"/>
        <v>0</v>
      </c>
      <c r="AZ78" s="104">
        <f t="shared" si="260"/>
        <v>0</v>
      </c>
      <c r="BA78" s="104">
        <f t="shared" si="260"/>
        <v>0</v>
      </c>
      <c r="BB78" s="104">
        <f t="shared" si="260"/>
        <v>0</v>
      </c>
      <c r="BC78" s="104">
        <f t="shared" si="260"/>
        <v>0</v>
      </c>
      <c r="BD78" s="104">
        <f t="shared" si="260"/>
        <v>0</v>
      </c>
      <c r="BE78" s="104">
        <f t="shared" si="260"/>
        <v>0</v>
      </c>
      <c r="BF78" s="104">
        <f t="shared" si="260"/>
        <v>0</v>
      </c>
      <c r="BG78" s="104">
        <f t="shared" si="260"/>
        <v>0</v>
      </c>
      <c r="BH78" s="104">
        <f t="shared" si="260"/>
        <v>0</v>
      </c>
      <c r="BI78" s="104">
        <f t="shared" si="260"/>
        <v>0</v>
      </c>
      <c r="BJ78" s="104">
        <f t="shared" si="260"/>
        <v>0</v>
      </c>
      <c r="BK78" s="104">
        <f t="shared" si="260"/>
        <v>0</v>
      </c>
      <c r="BL78" s="104">
        <f t="shared" si="260"/>
        <v>0</v>
      </c>
      <c r="BM78" s="104">
        <f t="shared" si="260"/>
        <v>0</v>
      </c>
      <c r="BN78" s="104">
        <f t="shared" si="260"/>
        <v>0</v>
      </c>
      <c r="BO78" s="420">
        <f t="shared" si="260"/>
        <v>0</v>
      </c>
      <c r="BP78" s="104">
        <f t="shared" si="260"/>
        <v>0</v>
      </c>
      <c r="BQ78" s="104">
        <f t="shared" si="260"/>
        <v>0</v>
      </c>
      <c r="BR78" s="104">
        <f t="shared" si="260"/>
        <v>0</v>
      </c>
      <c r="BS78" s="431">
        <f>SUM(BS75:BS77)</f>
        <v>0</v>
      </c>
      <c r="BT78" s="105"/>
    </row>
    <row r="79" spans="1:73">
      <c r="F79" s="203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419"/>
      <c r="BP79" s="286"/>
      <c r="BQ79" s="286"/>
      <c r="BR79" s="286"/>
      <c r="BS79" s="430"/>
      <c r="BT79" s="5"/>
    </row>
    <row r="80" spans="1:73" hidden="1" outlineLevel="1">
      <c r="D80" s="9" t="str">
        <f>revenue2</f>
        <v>Product Line 2</v>
      </c>
      <c r="E80" s="9"/>
      <c r="F80" s="203"/>
      <c r="BO80" s="599"/>
      <c r="BS80" s="600"/>
    </row>
    <row r="81" spans="4:72" hidden="1" outlineLevel="1">
      <c r="D81" s="276" t="str">
        <f>Setup!$E$9</f>
        <v>Sub Category 1</v>
      </c>
      <c r="E81" s="276"/>
      <c r="F81" s="530"/>
      <c r="G81" s="194">
        <f t="shared" ref="G81" si="261">G57*(1-$F81)</f>
        <v>0</v>
      </c>
      <c r="H81" s="194">
        <f t="shared" ref="H81:BN81" si="262">H57*(1-$F81)</f>
        <v>0</v>
      </c>
      <c r="I81" s="194">
        <f t="shared" si="262"/>
        <v>0</v>
      </c>
      <c r="J81" s="194">
        <f t="shared" si="262"/>
        <v>0</v>
      </c>
      <c r="K81" s="194">
        <f t="shared" si="262"/>
        <v>0</v>
      </c>
      <c r="L81" s="194">
        <f t="shared" si="262"/>
        <v>0</v>
      </c>
      <c r="M81" s="194">
        <f t="shared" si="262"/>
        <v>0</v>
      </c>
      <c r="N81" s="194">
        <f t="shared" si="262"/>
        <v>0</v>
      </c>
      <c r="O81" s="194">
        <f t="shared" si="262"/>
        <v>0</v>
      </c>
      <c r="P81" s="194">
        <f t="shared" si="262"/>
        <v>0</v>
      </c>
      <c r="Q81" s="194">
        <f t="shared" si="262"/>
        <v>0</v>
      </c>
      <c r="R81" s="194">
        <f t="shared" si="262"/>
        <v>0</v>
      </c>
      <c r="S81" s="194">
        <f t="shared" si="262"/>
        <v>0</v>
      </c>
      <c r="T81" s="194">
        <f t="shared" si="262"/>
        <v>0</v>
      </c>
      <c r="U81" s="194">
        <f t="shared" si="262"/>
        <v>0</v>
      </c>
      <c r="V81" s="194">
        <f t="shared" si="262"/>
        <v>0</v>
      </c>
      <c r="W81" s="194">
        <f t="shared" si="262"/>
        <v>0</v>
      </c>
      <c r="X81" s="194">
        <f t="shared" si="262"/>
        <v>0</v>
      </c>
      <c r="Y81" s="194">
        <f t="shared" si="262"/>
        <v>0</v>
      </c>
      <c r="Z81" s="194">
        <f t="shared" si="262"/>
        <v>0</v>
      </c>
      <c r="AA81" s="194">
        <f t="shared" si="262"/>
        <v>0</v>
      </c>
      <c r="AB81" s="194">
        <f t="shared" si="262"/>
        <v>0</v>
      </c>
      <c r="AC81" s="194">
        <f t="shared" si="262"/>
        <v>0</v>
      </c>
      <c r="AD81" s="194">
        <f t="shared" si="262"/>
        <v>0</v>
      </c>
      <c r="AE81" s="194">
        <f t="shared" si="262"/>
        <v>0</v>
      </c>
      <c r="AF81" s="194">
        <f t="shared" si="262"/>
        <v>0</v>
      </c>
      <c r="AG81" s="194">
        <f t="shared" si="262"/>
        <v>0</v>
      </c>
      <c r="AH81" s="194">
        <f t="shared" si="262"/>
        <v>0</v>
      </c>
      <c r="AI81" s="194">
        <f t="shared" si="262"/>
        <v>0</v>
      </c>
      <c r="AJ81" s="194">
        <f t="shared" si="262"/>
        <v>0</v>
      </c>
      <c r="AK81" s="194">
        <f t="shared" si="262"/>
        <v>0</v>
      </c>
      <c r="AL81" s="194">
        <f t="shared" si="262"/>
        <v>0</v>
      </c>
      <c r="AM81" s="194">
        <f t="shared" si="262"/>
        <v>0</v>
      </c>
      <c r="AN81" s="194">
        <f t="shared" si="262"/>
        <v>0</v>
      </c>
      <c r="AO81" s="194">
        <f t="shared" si="262"/>
        <v>0</v>
      </c>
      <c r="AP81" s="194">
        <f t="shared" si="262"/>
        <v>0</v>
      </c>
      <c r="AQ81" s="194">
        <f t="shared" si="262"/>
        <v>0</v>
      </c>
      <c r="AR81" s="194">
        <f t="shared" si="262"/>
        <v>0</v>
      </c>
      <c r="AS81" s="194">
        <f t="shared" si="262"/>
        <v>0</v>
      </c>
      <c r="AT81" s="194">
        <f t="shared" si="262"/>
        <v>0</v>
      </c>
      <c r="AU81" s="194">
        <f t="shared" si="262"/>
        <v>0</v>
      </c>
      <c r="AV81" s="194">
        <f t="shared" si="262"/>
        <v>0</v>
      </c>
      <c r="AW81" s="194">
        <f t="shared" si="262"/>
        <v>0</v>
      </c>
      <c r="AX81" s="194">
        <f t="shared" si="262"/>
        <v>0</v>
      </c>
      <c r="AY81" s="194">
        <f t="shared" si="262"/>
        <v>0</v>
      </c>
      <c r="AZ81" s="194">
        <f t="shared" si="262"/>
        <v>0</v>
      </c>
      <c r="BA81" s="194">
        <f t="shared" si="262"/>
        <v>0</v>
      </c>
      <c r="BB81" s="194">
        <f t="shared" si="262"/>
        <v>0</v>
      </c>
      <c r="BC81" s="194">
        <f t="shared" si="262"/>
        <v>0</v>
      </c>
      <c r="BD81" s="194">
        <f t="shared" si="262"/>
        <v>0</v>
      </c>
      <c r="BE81" s="194">
        <f t="shared" si="262"/>
        <v>0</v>
      </c>
      <c r="BF81" s="194">
        <f t="shared" si="262"/>
        <v>0</v>
      </c>
      <c r="BG81" s="194">
        <f t="shared" si="262"/>
        <v>0</v>
      </c>
      <c r="BH81" s="194">
        <f t="shared" si="262"/>
        <v>0</v>
      </c>
      <c r="BI81" s="194">
        <f t="shared" si="262"/>
        <v>0</v>
      </c>
      <c r="BJ81" s="194">
        <f t="shared" si="262"/>
        <v>0</v>
      </c>
      <c r="BK81" s="194">
        <f t="shared" si="262"/>
        <v>0</v>
      </c>
      <c r="BL81" s="194">
        <f t="shared" si="262"/>
        <v>0</v>
      </c>
      <c r="BM81" s="194">
        <f t="shared" si="262"/>
        <v>0</v>
      </c>
      <c r="BN81" s="194">
        <f t="shared" si="262"/>
        <v>0</v>
      </c>
      <c r="BO81" s="159" cm="1">
        <f t="array" ref="BO81">SUMPRODUCT((YEAR($G$3:$BN$3)=BO$3)*($G81:$BN81))</f>
        <v>0</v>
      </c>
      <c r="BP81" s="125" cm="1">
        <f t="array" ref="BP81">SUMPRODUCT((YEAR($G$3:$BN$3)=BP$3)*($G81:$BN81))</f>
        <v>0</v>
      </c>
      <c r="BQ81" s="125" cm="1">
        <f t="array" ref="BQ81">SUMPRODUCT((YEAR($G$3:$BN$3)=BQ$3)*($G81:$BN81))</f>
        <v>0</v>
      </c>
      <c r="BR81" s="125" cm="1">
        <f t="array" ref="BR81">SUMPRODUCT((YEAR($G$3:$BN$3)=BR$3)*($G81:$BN81))</f>
        <v>0</v>
      </c>
      <c r="BS81" s="158" cm="1">
        <f t="array" ref="BS81">SUMPRODUCT((YEAR($G$3:$BN$3)=BS$3)*($G81:$BN81))</f>
        <v>0</v>
      </c>
      <c r="BT81" s="194"/>
    </row>
    <row r="82" spans="4:72" hidden="1" outlineLevel="1">
      <c r="D82" s="276" t="str">
        <f>Setup!$F$9</f>
        <v>Sub Category 2</v>
      </c>
      <c r="E82" s="276"/>
      <c r="F82" s="530"/>
      <c r="G82" s="194">
        <f t="shared" ref="G82" si="263">G58*(1-$F82)</f>
        <v>0</v>
      </c>
      <c r="H82" s="194">
        <f t="shared" ref="H82:BN82" si="264">H58*(1-$F82)</f>
        <v>0</v>
      </c>
      <c r="I82" s="194">
        <f t="shared" si="264"/>
        <v>0</v>
      </c>
      <c r="J82" s="194">
        <f t="shared" si="264"/>
        <v>0</v>
      </c>
      <c r="K82" s="194">
        <f t="shared" si="264"/>
        <v>0</v>
      </c>
      <c r="L82" s="194">
        <f t="shared" si="264"/>
        <v>0</v>
      </c>
      <c r="M82" s="194">
        <f t="shared" si="264"/>
        <v>0</v>
      </c>
      <c r="N82" s="194">
        <f t="shared" si="264"/>
        <v>0</v>
      </c>
      <c r="O82" s="194">
        <f t="shared" si="264"/>
        <v>0</v>
      </c>
      <c r="P82" s="194">
        <f t="shared" si="264"/>
        <v>0</v>
      </c>
      <c r="Q82" s="194">
        <f t="shared" si="264"/>
        <v>0</v>
      </c>
      <c r="R82" s="194">
        <f t="shared" si="264"/>
        <v>0</v>
      </c>
      <c r="S82" s="194">
        <f t="shared" si="264"/>
        <v>0</v>
      </c>
      <c r="T82" s="194">
        <f t="shared" si="264"/>
        <v>0</v>
      </c>
      <c r="U82" s="194">
        <f t="shared" si="264"/>
        <v>0</v>
      </c>
      <c r="V82" s="194">
        <f t="shared" si="264"/>
        <v>0</v>
      </c>
      <c r="W82" s="194">
        <f t="shared" si="264"/>
        <v>0</v>
      </c>
      <c r="X82" s="194">
        <f t="shared" si="264"/>
        <v>0</v>
      </c>
      <c r="Y82" s="194">
        <f t="shared" si="264"/>
        <v>0</v>
      </c>
      <c r="Z82" s="194">
        <f t="shared" si="264"/>
        <v>0</v>
      </c>
      <c r="AA82" s="194">
        <f t="shared" si="264"/>
        <v>0</v>
      </c>
      <c r="AB82" s="194">
        <f t="shared" si="264"/>
        <v>0</v>
      </c>
      <c r="AC82" s="194">
        <f t="shared" si="264"/>
        <v>0</v>
      </c>
      <c r="AD82" s="194">
        <f t="shared" si="264"/>
        <v>0</v>
      </c>
      <c r="AE82" s="194">
        <f t="shared" si="264"/>
        <v>0</v>
      </c>
      <c r="AF82" s="194">
        <f t="shared" si="264"/>
        <v>0</v>
      </c>
      <c r="AG82" s="194">
        <f t="shared" si="264"/>
        <v>0</v>
      </c>
      <c r="AH82" s="194">
        <f t="shared" si="264"/>
        <v>0</v>
      </c>
      <c r="AI82" s="194">
        <f t="shared" si="264"/>
        <v>0</v>
      </c>
      <c r="AJ82" s="194">
        <f t="shared" si="264"/>
        <v>0</v>
      </c>
      <c r="AK82" s="194">
        <f t="shared" si="264"/>
        <v>0</v>
      </c>
      <c r="AL82" s="194">
        <f t="shared" si="264"/>
        <v>0</v>
      </c>
      <c r="AM82" s="194">
        <f t="shared" si="264"/>
        <v>0</v>
      </c>
      <c r="AN82" s="194">
        <f t="shared" si="264"/>
        <v>0</v>
      </c>
      <c r="AO82" s="194">
        <f t="shared" si="264"/>
        <v>0</v>
      </c>
      <c r="AP82" s="194">
        <f t="shared" si="264"/>
        <v>0</v>
      </c>
      <c r="AQ82" s="194">
        <f t="shared" si="264"/>
        <v>0</v>
      </c>
      <c r="AR82" s="194">
        <f t="shared" si="264"/>
        <v>0</v>
      </c>
      <c r="AS82" s="194">
        <f t="shared" si="264"/>
        <v>0</v>
      </c>
      <c r="AT82" s="194">
        <f t="shared" si="264"/>
        <v>0</v>
      </c>
      <c r="AU82" s="194">
        <f t="shared" si="264"/>
        <v>0</v>
      </c>
      <c r="AV82" s="194">
        <f t="shared" si="264"/>
        <v>0</v>
      </c>
      <c r="AW82" s="194">
        <f t="shared" si="264"/>
        <v>0</v>
      </c>
      <c r="AX82" s="194">
        <f t="shared" si="264"/>
        <v>0</v>
      </c>
      <c r="AY82" s="194">
        <f t="shared" si="264"/>
        <v>0</v>
      </c>
      <c r="AZ82" s="194">
        <f t="shared" si="264"/>
        <v>0</v>
      </c>
      <c r="BA82" s="194">
        <f t="shared" si="264"/>
        <v>0</v>
      </c>
      <c r="BB82" s="194">
        <f t="shared" si="264"/>
        <v>0</v>
      </c>
      <c r="BC82" s="194">
        <f t="shared" si="264"/>
        <v>0</v>
      </c>
      <c r="BD82" s="194">
        <f t="shared" si="264"/>
        <v>0</v>
      </c>
      <c r="BE82" s="194">
        <f t="shared" si="264"/>
        <v>0</v>
      </c>
      <c r="BF82" s="194">
        <f t="shared" si="264"/>
        <v>0</v>
      </c>
      <c r="BG82" s="194">
        <f t="shared" si="264"/>
        <v>0</v>
      </c>
      <c r="BH82" s="194">
        <f t="shared" si="264"/>
        <v>0</v>
      </c>
      <c r="BI82" s="194">
        <f t="shared" si="264"/>
        <v>0</v>
      </c>
      <c r="BJ82" s="194">
        <f t="shared" si="264"/>
        <v>0</v>
      </c>
      <c r="BK82" s="194">
        <f t="shared" si="264"/>
        <v>0</v>
      </c>
      <c r="BL82" s="194">
        <f t="shared" si="264"/>
        <v>0</v>
      </c>
      <c r="BM82" s="194">
        <f t="shared" si="264"/>
        <v>0</v>
      </c>
      <c r="BN82" s="194">
        <f t="shared" si="264"/>
        <v>0</v>
      </c>
      <c r="BO82" s="159" cm="1">
        <f t="array" ref="BO82">SUMPRODUCT((YEAR($G$3:$BN$3)=BO$3)*($G82:$BN82))</f>
        <v>0</v>
      </c>
      <c r="BP82" s="125" cm="1">
        <f t="array" ref="BP82">SUMPRODUCT((YEAR($G$3:$BN$3)=BP$3)*($G82:$BN82))</f>
        <v>0</v>
      </c>
      <c r="BQ82" s="125" cm="1">
        <f t="array" ref="BQ82">SUMPRODUCT((YEAR($G$3:$BN$3)=BQ$3)*($G82:$BN82))</f>
        <v>0</v>
      </c>
      <c r="BR82" s="125" cm="1">
        <f t="array" ref="BR82">SUMPRODUCT((YEAR($G$3:$BN$3)=BR$3)*($G82:$BN82))</f>
        <v>0</v>
      </c>
      <c r="BS82" s="158" cm="1">
        <f t="array" ref="BS82">SUMPRODUCT((YEAR($G$3:$BN$3)=BS$3)*($G82:$BN82))</f>
        <v>0</v>
      </c>
      <c r="BT82" s="194"/>
    </row>
    <row r="83" spans="4:72" hidden="1" outlineLevel="1">
      <c r="D83" s="276" t="str">
        <f>Setup!$G$9</f>
        <v>Sub Category 3</v>
      </c>
      <c r="E83" s="276"/>
      <c r="F83" s="530"/>
      <c r="G83" s="194">
        <f t="shared" ref="G83" si="265">G59*(1-$F83)</f>
        <v>0</v>
      </c>
      <c r="H83" s="194">
        <f t="shared" ref="H83:BN83" si="266">H59*(1-$F83)</f>
        <v>0</v>
      </c>
      <c r="I83" s="194">
        <f t="shared" si="266"/>
        <v>0</v>
      </c>
      <c r="J83" s="194">
        <f t="shared" si="266"/>
        <v>0</v>
      </c>
      <c r="K83" s="194">
        <f t="shared" si="266"/>
        <v>0</v>
      </c>
      <c r="L83" s="194">
        <f t="shared" si="266"/>
        <v>0</v>
      </c>
      <c r="M83" s="194">
        <f t="shared" si="266"/>
        <v>0</v>
      </c>
      <c r="N83" s="194">
        <f t="shared" si="266"/>
        <v>0</v>
      </c>
      <c r="O83" s="194">
        <f t="shared" si="266"/>
        <v>0</v>
      </c>
      <c r="P83" s="194">
        <f t="shared" si="266"/>
        <v>0</v>
      </c>
      <c r="Q83" s="194">
        <f t="shared" si="266"/>
        <v>0</v>
      </c>
      <c r="R83" s="194">
        <f t="shared" si="266"/>
        <v>0</v>
      </c>
      <c r="S83" s="194">
        <f t="shared" si="266"/>
        <v>0</v>
      </c>
      <c r="T83" s="194">
        <f t="shared" si="266"/>
        <v>0</v>
      </c>
      <c r="U83" s="194">
        <f t="shared" si="266"/>
        <v>0</v>
      </c>
      <c r="V83" s="194">
        <f t="shared" si="266"/>
        <v>0</v>
      </c>
      <c r="W83" s="194">
        <f t="shared" si="266"/>
        <v>0</v>
      </c>
      <c r="X83" s="194">
        <f t="shared" si="266"/>
        <v>0</v>
      </c>
      <c r="Y83" s="194">
        <f t="shared" si="266"/>
        <v>0</v>
      </c>
      <c r="Z83" s="194">
        <f t="shared" si="266"/>
        <v>0</v>
      </c>
      <c r="AA83" s="194">
        <f t="shared" si="266"/>
        <v>0</v>
      </c>
      <c r="AB83" s="194">
        <f t="shared" si="266"/>
        <v>0</v>
      </c>
      <c r="AC83" s="194">
        <f t="shared" si="266"/>
        <v>0</v>
      </c>
      <c r="AD83" s="194">
        <f t="shared" si="266"/>
        <v>0</v>
      </c>
      <c r="AE83" s="194">
        <f t="shared" si="266"/>
        <v>0</v>
      </c>
      <c r="AF83" s="194">
        <f t="shared" si="266"/>
        <v>0</v>
      </c>
      <c r="AG83" s="194">
        <f t="shared" si="266"/>
        <v>0</v>
      </c>
      <c r="AH83" s="194">
        <f t="shared" si="266"/>
        <v>0</v>
      </c>
      <c r="AI83" s="194">
        <f t="shared" si="266"/>
        <v>0</v>
      </c>
      <c r="AJ83" s="194">
        <f t="shared" si="266"/>
        <v>0</v>
      </c>
      <c r="AK83" s="194">
        <f t="shared" si="266"/>
        <v>0</v>
      </c>
      <c r="AL83" s="194">
        <f t="shared" si="266"/>
        <v>0</v>
      </c>
      <c r="AM83" s="194">
        <f t="shared" si="266"/>
        <v>0</v>
      </c>
      <c r="AN83" s="194">
        <f t="shared" si="266"/>
        <v>0</v>
      </c>
      <c r="AO83" s="194">
        <f t="shared" si="266"/>
        <v>0</v>
      </c>
      <c r="AP83" s="194">
        <f t="shared" si="266"/>
        <v>0</v>
      </c>
      <c r="AQ83" s="194">
        <f t="shared" si="266"/>
        <v>0</v>
      </c>
      <c r="AR83" s="194">
        <f t="shared" si="266"/>
        <v>0</v>
      </c>
      <c r="AS83" s="194">
        <f t="shared" si="266"/>
        <v>0</v>
      </c>
      <c r="AT83" s="194">
        <f t="shared" si="266"/>
        <v>0</v>
      </c>
      <c r="AU83" s="194">
        <f t="shared" si="266"/>
        <v>0</v>
      </c>
      <c r="AV83" s="194">
        <f t="shared" si="266"/>
        <v>0</v>
      </c>
      <c r="AW83" s="194">
        <f t="shared" si="266"/>
        <v>0</v>
      </c>
      <c r="AX83" s="194">
        <f t="shared" si="266"/>
        <v>0</v>
      </c>
      <c r="AY83" s="194">
        <f t="shared" si="266"/>
        <v>0</v>
      </c>
      <c r="AZ83" s="194">
        <f t="shared" si="266"/>
        <v>0</v>
      </c>
      <c r="BA83" s="194">
        <f t="shared" si="266"/>
        <v>0</v>
      </c>
      <c r="BB83" s="194">
        <f t="shared" si="266"/>
        <v>0</v>
      </c>
      <c r="BC83" s="194">
        <f t="shared" si="266"/>
        <v>0</v>
      </c>
      <c r="BD83" s="194">
        <f t="shared" si="266"/>
        <v>0</v>
      </c>
      <c r="BE83" s="194">
        <f t="shared" si="266"/>
        <v>0</v>
      </c>
      <c r="BF83" s="194">
        <f t="shared" si="266"/>
        <v>0</v>
      </c>
      <c r="BG83" s="194">
        <f t="shared" si="266"/>
        <v>0</v>
      </c>
      <c r="BH83" s="194">
        <f t="shared" si="266"/>
        <v>0</v>
      </c>
      <c r="BI83" s="194">
        <f t="shared" si="266"/>
        <v>0</v>
      </c>
      <c r="BJ83" s="194">
        <f t="shared" si="266"/>
        <v>0</v>
      </c>
      <c r="BK83" s="194">
        <f t="shared" si="266"/>
        <v>0</v>
      </c>
      <c r="BL83" s="194">
        <f t="shared" si="266"/>
        <v>0</v>
      </c>
      <c r="BM83" s="194">
        <f t="shared" si="266"/>
        <v>0</v>
      </c>
      <c r="BN83" s="194">
        <f t="shared" si="266"/>
        <v>0</v>
      </c>
      <c r="BO83" s="160" cm="1">
        <f t="array" ref="BO83">SUMPRODUCT((YEAR($G$3:$BN$3)=BO$3)*($G83:$BN83))</f>
        <v>0</v>
      </c>
      <c r="BP83" s="161" cm="1">
        <f t="array" ref="BP83">SUMPRODUCT((YEAR($G$3:$BN$3)=BP$3)*($G83:$BN83))</f>
        <v>0</v>
      </c>
      <c r="BQ83" s="161" cm="1">
        <f t="array" ref="BQ83">SUMPRODUCT((YEAR($G$3:$BN$3)=BQ$3)*($G83:$BN83))</f>
        <v>0</v>
      </c>
      <c r="BR83" s="161" cm="1">
        <f t="array" ref="BR83">SUMPRODUCT((YEAR($G$3:$BN$3)=BR$3)*($G83:$BN83))</f>
        <v>0</v>
      </c>
      <c r="BS83" s="162" cm="1">
        <f t="array" ref="BS83">SUMPRODUCT((YEAR($G$3:$BN$3)=BS$3)*($G83:$BN83))</f>
        <v>0</v>
      </c>
      <c r="BT83" s="194"/>
    </row>
    <row r="84" spans="4:72" hidden="1" outlineLevel="1">
      <c r="D84" s="463" t="str">
        <f>"Total "&amp;D80</f>
        <v>Total Product Line 2</v>
      </c>
      <c r="E84" s="463"/>
      <c r="F84" s="203"/>
      <c r="G84" s="104">
        <f t="shared" ref="G84:BR84" si="267">SUM(G81:G83)</f>
        <v>0</v>
      </c>
      <c r="H84" s="104">
        <f t="shared" si="267"/>
        <v>0</v>
      </c>
      <c r="I84" s="104">
        <f t="shared" si="267"/>
        <v>0</v>
      </c>
      <c r="J84" s="104">
        <f t="shared" si="267"/>
        <v>0</v>
      </c>
      <c r="K84" s="104">
        <f t="shared" si="267"/>
        <v>0</v>
      </c>
      <c r="L84" s="104">
        <f t="shared" si="267"/>
        <v>0</v>
      </c>
      <c r="M84" s="104">
        <f t="shared" si="267"/>
        <v>0</v>
      </c>
      <c r="N84" s="104">
        <f t="shared" si="267"/>
        <v>0</v>
      </c>
      <c r="O84" s="104">
        <f t="shared" si="267"/>
        <v>0</v>
      </c>
      <c r="P84" s="104">
        <f t="shared" si="267"/>
        <v>0</v>
      </c>
      <c r="Q84" s="104">
        <f t="shared" si="267"/>
        <v>0</v>
      </c>
      <c r="R84" s="104">
        <f t="shared" si="267"/>
        <v>0</v>
      </c>
      <c r="S84" s="104">
        <f t="shared" si="267"/>
        <v>0</v>
      </c>
      <c r="T84" s="104">
        <f t="shared" si="267"/>
        <v>0</v>
      </c>
      <c r="U84" s="104">
        <f t="shared" si="267"/>
        <v>0</v>
      </c>
      <c r="V84" s="104">
        <f t="shared" si="267"/>
        <v>0</v>
      </c>
      <c r="W84" s="104">
        <f t="shared" si="267"/>
        <v>0</v>
      </c>
      <c r="X84" s="104">
        <f t="shared" si="267"/>
        <v>0</v>
      </c>
      <c r="Y84" s="104">
        <f t="shared" si="267"/>
        <v>0</v>
      </c>
      <c r="Z84" s="104">
        <f t="shared" si="267"/>
        <v>0</v>
      </c>
      <c r="AA84" s="104">
        <f t="shared" si="267"/>
        <v>0</v>
      </c>
      <c r="AB84" s="104">
        <f t="shared" si="267"/>
        <v>0</v>
      </c>
      <c r="AC84" s="104">
        <f t="shared" si="267"/>
        <v>0</v>
      </c>
      <c r="AD84" s="104">
        <f t="shared" si="267"/>
        <v>0</v>
      </c>
      <c r="AE84" s="104">
        <f t="shared" si="267"/>
        <v>0</v>
      </c>
      <c r="AF84" s="104">
        <f t="shared" si="267"/>
        <v>0</v>
      </c>
      <c r="AG84" s="104">
        <f t="shared" si="267"/>
        <v>0</v>
      </c>
      <c r="AH84" s="104">
        <f t="shared" si="267"/>
        <v>0</v>
      </c>
      <c r="AI84" s="104">
        <f t="shared" si="267"/>
        <v>0</v>
      </c>
      <c r="AJ84" s="104">
        <f t="shared" si="267"/>
        <v>0</v>
      </c>
      <c r="AK84" s="104">
        <f t="shared" si="267"/>
        <v>0</v>
      </c>
      <c r="AL84" s="104">
        <f t="shared" si="267"/>
        <v>0</v>
      </c>
      <c r="AM84" s="104">
        <f t="shared" si="267"/>
        <v>0</v>
      </c>
      <c r="AN84" s="104">
        <f t="shared" si="267"/>
        <v>0</v>
      </c>
      <c r="AO84" s="104">
        <f t="shared" si="267"/>
        <v>0</v>
      </c>
      <c r="AP84" s="104">
        <f t="shared" si="267"/>
        <v>0</v>
      </c>
      <c r="AQ84" s="104">
        <f t="shared" si="267"/>
        <v>0</v>
      </c>
      <c r="AR84" s="104">
        <f t="shared" si="267"/>
        <v>0</v>
      </c>
      <c r="AS84" s="104">
        <f t="shared" si="267"/>
        <v>0</v>
      </c>
      <c r="AT84" s="104">
        <f t="shared" si="267"/>
        <v>0</v>
      </c>
      <c r="AU84" s="104">
        <f t="shared" si="267"/>
        <v>0</v>
      </c>
      <c r="AV84" s="104">
        <f t="shared" si="267"/>
        <v>0</v>
      </c>
      <c r="AW84" s="104">
        <f t="shared" si="267"/>
        <v>0</v>
      </c>
      <c r="AX84" s="104">
        <f t="shared" si="267"/>
        <v>0</v>
      </c>
      <c r="AY84" s="104">
        <f t="shared" si="267"/>
        <v>0</v>
      </c>
      <c r="AZ84" s="104">
        <f t="shared" si="267"/>
        <v>0</v>
      </c>
      <c r="BA84" s="104">
        <f t="shared" si="267"/>
        <v>0</v>
      </c>
      <c r="BB84" s="104">
        <f t="shared" si="267"/>
        <v>0</v>
      </c>
      <c r="BC84" s="104">
        <f t="shared" si="267"/>
        <v>0</v>
      </c>
      <c r="BD84" s="104">
        <f t="shared" si="267"/>
        <v>0</v>
      </c>
      <c r="BE84" s="104">
        <f t="shared" si="267"/>
        <v>0</v>
      </c>
      <c r="BF84" s="104">
        <f t="shared" si="267"/>
        <v>0</v>
      </c>
      <c r="BG84" s="104">
        <f t="shared" si="267"/>
        <v>0</v>
      </c>
      <c r="BH84" s="104">
        <f t="shared" si="267"/>
        <v>0</v>
      </c>
      <c r="BI84" s="104">
        <f t="shared" si="267"/>
        <v>0</v>
      </c>
      <c r="BJ84" s="104">
        <f t="shared" si="267"/>
        <v>0</v>
      </c>
      <c r="BK84" s="104">
        <f t="shared" si="267"/>
        <v>0</v>
      </c>
      <c r="BL84" s="104">
        <f t="shared" si="267"/>
        <v>0</v>
      </c>
      <c r="BM84" s="104">
        <f t="shared" si="267"/>
        <v>0</v>
      </c>
      <c r="BN84" s="104">
        <f t="shared" si="267"/>
        <v>0</v>
      </c>
      <c r="BO84" s="420">
        <f t="shared" si="267"/>
        <v>0</v>
      </c>
      <c r="BP84" s="104">
        <f t="shared" si="267"/>
        <v>0</v>
      </c>
      <c r="BQ84" s="104">
        <f t="shared" si="267"/>
        <v>0</v>
      </c>
      <c r="BR84" s="104">
        <f t="shared" si="267"/>
        <v>0</v>
      </c>
      <c r="BS84" s="431">
        <f>SUM(BS81:BS83)</f>
        <v>0</v>
      </c>
      <c r="BT84" s="105"/>
    </row>
    <row r="85" spans="4:72" hidden="1" outlineLevel="1">
      <c r="F85" s="203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419"/>
      <c r="BP85" s="286"/>
      <c r="BQ85" s="286"/>
      <c r="BR85" s="286"/>
      <c r="BS85" s="430"/>
      <c r="BT85" s="5"/>
    </row>
    <row r="86" spans="4:72" hidden="1" outlineLevel="1">
      <c r="D86" s="9" t="str">
        <f>revenue3</f>
        <v>Product Line 3</v>
      </c>
      <c r="E86" s="9"/>
      <c r="F86" s="203"/>
      <c r="BO86" s="599"/>
      <c r="BS86" s="600"/>
    </row>
    <row r="87" spans="4:72" hidden="1" outlineLevel="1">
      <c r="D87" s="276" t="str">
        <f>Setup!$E$10</f>
        <v>Sub Category 1</v>
      </c>
      <c r="E87" s="276"/>
      <c r="F87" s="530"/>
      <c r="G87" s="194">
        <f t="shared" ref="G87" si="268">G63*(1-$F87)</f>
        <v>0</v>
      </c>
      <c r="H87" s="194">
        <f t="shared" ref="H87:BN87" si="269">H63*(1-$F87)</f>
        <v>0</v>
      </c>
      <c r="I87" s="194">
        <f t="shared" si="269"/>
        <v>0</v>
      </c>
      <c r="J87" s="194">
        <f t="shared" si="269"/>
        <v>0</v>
      </c>
      <c r="K87" s="194">
        <f t="shared" si="269"/>
        <v>0</v>
      </c>
      <c r="L87" s="194">
        <f t="shared" si="269"/>
        <v>0</v>
      </c>
      <c r="M87" s="194">
        <f t="shared" si="269"/>
        <v>0</v>
      </c>
      <c r="N87" s="194">
        <f t="shared" si="269"/>
        <v>0</v>
      </c>
      <c r="O87" s="194">
        <f t="shared" si="269"/>
        <v>0</v>
      </c>
      <c r="P87" s="194">
        <f t="shared" si="269"/>
        <v>0</v>
      </c>
      <c r="Q87" s="194">
        <f t="shared" si="269"/>
        <v>0</v>
      </c>
      <c r="R87" s="194">
        <f t="shared" si="269"/>
        <v>0</v>
      </c>
      <c r="S87" s="194">
        <f t="shared" si="269"/>
        <v>0</v>
      </c>
      <c r="T87" s="194">
        <f t="shared" si="269"/>
        <v>0</v>
      </c>
      <c r="U87" s="194">
        <f t="shared" si="269"/>
        <v>0</v>
      </c>
      <c r="V87" s="194">
        <f t="shared" si="269"/>
        <v>0</v>
      </c>
      <c r="W87" s="194">
        <f t="shared" si="269"/>
        <v>0</v>
      </c>
      <c r="X87" s="194">
        <f t="shared" si="269"/>
        <v>0</v>
      </c>
      <c r="Y87" s="194">
        <f t="shared" si="269"/>
        <v>0</v>
      </c>
      <c r="Z87" s="194">
        <f t="shared" si="269"/>
        <v>0</v>
      </c>
      <c r="AA87" s="194">
        <f t="shared" si="269"/>
        <v>0</v>
      </c>
      <c r="AB87" s="194">
        <f t="shared" si="269"/>
        <v>0</v>
      </c>
      <c r="AC87" s="194">
        <f t="shared" si="269"/>
        <v>0</v>
      </c>
      <c r="AD87" s="194">
        <f t="shared" si="269"/>
        <v>0</v>
      </c>
      <c r="AE87" s="194">
        <f t="shared" si="269"/>
        <v>0</v>
      </c>
      <c r="AF87" s="194">
        <f t="shared" si="269"/>
        <v>0</v>
      </c>
      <c r="AG87" s="194">
        <f t="shared" si="269"/>
        <v>0</v>
      </c>
      <c r="AH87" s="194">
        <f t="shared" si="269"/>
        <v>0</v>
      </c>
      <c r="AI87" s="194">
        <f t="shared" si="269"/>
        <v>0</v>
      </c>
      <c r="AJ87" s="194">
        <f t="shared" si="269"/>
        <v>0</v>
      </c>
      <c r="AK87" s="194">
        <f t="shared" si="269"/>
        <v>0</v>
      </c>
      <c r="AL87" s="194">
        <f t="shared" si="269"/>
        <v>0</v>
      </c>
      <c r="AM87" s="194">
        <f t="shared" si="269"/>
        <v>0</v>
      </c>
      <c r="AN87" s="194">
        <f t="shared" si="269"/>
        <v>0</v>
      </c>
      <c r="AO87" s="194">
        <f t="shared" si="269"/>
        <v>0</v>
      </c>
      <c r="AP87" s="194">
        <f t="shared" si="269"/>
        <v>0</v>
      </c>
      <c r="AQ87" s="194">
        <f t="shared" si="269"/>
        <v>0</v>
      </c>
      <c r="AR87" s="194">
        <f t="shared" si="269"/>
        <v>0</v>
      </c>
      <c r="AS87" s="194">
        <f t="shared" si="269"/>
        <v>0</v>
      </c>
      <c r="AT87" s="194">
        <f t="shared" si="269"/>
        <v>0</v>
      </c>
      <c r="AU87" s="194">
        <f t="shared" si="269"/>
        <v>0</v>
      </c>
      <c r="AV87" s="194">
        <f t="shared" si="269"/>
        <v>0</v>
      </c>
      <c r="AW87" s="194">
        <f t="shared" si="269"/>
        <v>0</v>
      </c>
      <c r="AX87" s="194">
        <f t="shared" si="269"/>
        <v>0</v>
      </c>
      <c r="AY87" s="194">
        <f t="shared" si="269"/>
        <v>0</v>
      </c>
      <c r="AZ87" s="194">
        <f t="shared" si="269"/>
        <v>0</v>
      </c>
      <c r="BA87" s="194">
        <f t="shared" si="269"/>
        <v>0</v>
      </c>
      <c r="BB87" s="194">
        <f t="shared" si="269"/>
        <v>0</v>
      </c>
      <c r="BC87" s="194">
        <f t="shared" si="269"/>
        <v>0</v>
      </c>
      <c r="BD87" s="194">
        <f t="shared" si="269"/>
        <v>0</v>
      </c>
      <c r="BE87" s="194">
        <f t="shared" si="269"/>
        <v>0</v>
      </c>
      <c r="BF87" s="194">
        <f t="shared" si="269"/>
        <v>0</v>
      </c>
      <c r="BG87" s="194">
        <f t="shared" si="269"/>
        <v>0</v>
      </c>
      <c r="BH87" s="194">
        <f t="shared" si="269"/>
        <v>0</v>
      </c>
      <c r="BI87" s="194">
        <f t="shared" si="269"/>
        <v>0</v>
      </c>
      <c r="BJ87" s="194">
        <f t="shared" si="269"/>
        <v>0</v>
      </c>
      <c r="BK87" s="194">
        <f t="shared" si="269"/>
        <v>0</v>
      </c>
      <c r="BL87" s="194">
        <f t="shared" si="269"/>
        <v>0</v>
      </c>
      <c r="BM87" s="194">
        <f t="shared" si="269"/>
        <v>0</v>
      </c>
      <c r="BN87" s="194">
        <f t="shared" si="269"/>
        <v>0</v>
      </c>
      <c r="BO87" s="159" cm="1">
        <f t="array" ref="BO87">SUMPRODUCT((YEAR($G$3:$BN$3)=BO$3)*($G87:$BN87))</f>
        <v>0</v>
      </c>
      <c r="BP87" s="125" cm="1">
        <f t="array" ref="BP87">SUMPRODUCT((YEAR($G$3:$BN$3)=BP$3)*($G87:$BN87))</f>
        <v>0</v>
      </c>
      <c r="BQ87" s="125" cm="1">
        <f t="array" ref="BQ87">SUMPRODUCT((YEAR($G$3:$BN$3)=BQ$3)*($G87:$BN87))</f>
        <v>0</v>
      </c>
      <c r="BR87" s="125" cm="1">
        <f t="array" ref="BR87">SUMPRODUCT((YEAR($G$3:$BN$3)=BR$3)*($G87:$BN87))</f>
        <v>0</v>
      </c>
      <c r="BS87" s="158" cm="1">
        <f t="array" ref="BS87">SUMPRODUCT((YEAR($G$3:$BN$3)=BS$3)*($G87:$BN87))</f>
        <v>0</v>
      </c>
      <c r="BT87" s="194"/>
    </row>
    <row r="88" spans="4:72" hidden="1" outlineLevel="1">
      <c r="D88" s="276" t="str">
        <f>Setup!$F$10</f>
        <v>Sub Category 2</v>
      </c>
      <c r="E88" s="276"/>
      <c r="F88" s="530"/>
      <c r="G88" s="194">
        <f t="shared" ref="G88" si="270">G64*(1-$F88)</f>
        <v>0</v>
      </c>
      <c r="H88" s="194">
        <f t="shared" ref="H88:BN88" si="271">H64*(1-$F88)</f>
        <v>0</v>
      </c>
      <c r="I88" s="194">
        <f t="shared" si="271"/>
        <v>0</v>
      </c>
      <c r="J88" s="194">
        <f t="shared" si="271"/>
        <v>0</v>
      </c>
      <c r="K88" s="194">
        <f t="shared" si="271"/>
        <v>0</v>
      </c>
      <c r="L88" s="194">
        <f t="shared" si="271"/>
        <v>0</v>
      </c>
      <c r="M88" s="194">
        <f t="shared" si="271"/>
        <v>0</v>
      </c>
      <c r="N88" s="194">
        <f t="shared" si="271"/>
        <v>0</v>
      </c>
      <c r="O88" s="194">
        <f t="shared" si="271"/>
        <v>0</v>
      </c>
      <c r="P88" s="194">
        <f t="shared" si="271"/>
        <v>0</v>
      </c>
      <c r="Q88" s="194">
        <f t="shared" si="271"/>
        <v>0</v>
      </c>
      <c r="R88" s="194">
        <f t="shared" si="271"/>
        <v>0</v>
      </c>
      <c r="S88" s="194">
        <f t="shared" si="271"/>
        <v>0</v>
      </c>
      <c r="T88" s="194">
        <f t="shared" si="271"/>
        <v>0</v>
      </c>
      <c r="U88" s="194">
        <f t="shared" si="271"/>
        <v>0</v>
      </c>
      <c r="V88" s="194">
        <f t="shared" si="271"/>
        <v>0</v>
      </c>
      <c r="W88" s="194">
        <f t="shared" si="271"/>
        <v>0</v>
      </c>
      <c r="X88" s="194">
        <f t="shared" si="271"/>
        <v>0</v>
      </c>
      <c r="Y88" s="194">
        <f t="shared" si="271"/>
        <v>0</v>
      </c>
      <c r="Z88" s="194">
        <f t="shared" si="271"/>
        <v>0</v>
      </c>
      <c r="AA88" s="194">
        <f t="shared" si="271"/>
        <v>0</v>
      </c>
      <c r="AB88" s="194">
        <f t="shared" si="271"/>
        <v>0</v>
      </c>
      <c r="AC88" s="194">
        <f t="shared" si="271"/>
        <v>0</v>
      </c>
      <c r="AD88" s="194">
        <f t="shared" si="271"/>
        <v>0</v>
      </c>
      <c r="AE88" s="194">
        <f t="shared" si="271"/>
        <v>0</v>
      </c>
      <c r="AF88" s="194">
        <f t="shared" si="271"/>
        <v>0</v>
      </c>
      <c r="AG88" s="194">
        <f t="shared" si="271"/>
        <v>0</v>
      </c>
      <c r="AH88" s="194">
        <f t="shared" si="271"/>
        <v>0</v>
      </c>
      <c r="AI88" s="194">
        <f t="shared" si="271"/>
        <v>0</v>
      </c>
      <c r="AJ88" s="194">
        <f t="shared" si="271"/>
        <v>0</v>
      </c>
      <c r="AK88" s="194">
        <f t="shared" si="271"/>
        <v>0</v>
      </c>
      <c r="AL88" s="194">
        <f t="shared" si="271"/>
        <v>0</v>
      </c>
      <c r="AM88" s="194">
        <f t="shared" si="271"/>
        <v>0</v>
      </c>
      <c r="AN88" s="194">
        <f t="shared" si="271"/>
        <v>0</v>
      </c>
      <c r="AO88" s="194">
        <f t="shared" si="271"/>
        <v>0</v>
      </c>
      <c r="AP88" s="194">
        <f t="shared" si="271"/>
        <v>0</v>
      </c>
      <c r="AQ88" s="194">
        <f t="shared" si="271"/>
        <v>0</v>
      </c>
      <c r="AR88" s="194">
        <f t="shared" si="271"/>
        <v>0</v>
      </c>
      <c r="AS88" s="194">
        <f t="shared" si="271"/>
        <v>0</v>
      </c>
      <c r="AT88" s="194">
        <f t="shared" si="271"/>
        <v>0</v>
      </c>
      <c r="AU88" s="194">
        <f t="shared" si="271"/>
        <v>0</v>
      </c>
      <c r="AV88" s="194">
        <f t="shared" si="271"/>
        <v>0</v>
      </c>
      <c r="AW88" s="194">
        <f t="shared" si="271"/>
        <v>0</v>
      </c>
      <c r="AX88" s="194">
        <f t="shared" si="271"/>
        <v>0</v>
      </c>
      <c r="AY88" s="194">
        <f t="shared" si="271"/>
        <v>0</v>
      </c>
      <c r="AZ88" s="194">
        <f t="shared" si="271"/>
        <v>0</v>
      </c>
      <c r="BA88" s="194">
        <f t="shared" si="271"/>
        <v>0</v>
      </c>
      <c r="BB88" s="194">
        <f t="shared" si="271"/>
        <v>0</v>
      </c>
      <c r="BC88" s="194">
        <f t="shared" si="271"/>
        <v>0</v>
      </c>
      <c r="BD88" s="194">
        <f t="shared" si="271"/>
        <v>0</v>
      </c>
      <c r="BE88" s="194">
        <f t="shared" si="271"/>
        <v>0</v>
      </c>
      <c r="BF88" s="194">
        <f t="shared" si="271"/>
        <v>0</v>
      </c>
      <c r="BG88" s="194">
        <f t="shared" si="271"/>
        <v>0</v>
      </c>
      <c r="BH88" s="194">
        <f t="shared" si="271"/>
        <v>0</v>
      </c>
      <c r="BI88" s="194">
        <f t="shared" si="271"/>
        <v>0</v>
      </c>
      <c r="BJ88" s="194">
        <f t="shared" si="271"/>
        <v>0</v>
      </c>
      <c r="BK88" s="194">
        <f t="shared" si="271"/>
        <v>0</v>
      </c>
      <c r="BL88" s="194">
        <f t="shared" si="271"/>
        <v>0</v>
      </c>
      <c r="BM88" s="194">
        <f t="shared" si="271"/>
        <v>0</v>
      </c>
      <c r="BN88" s="194">
        <f t="shared" si="271"/>
        <v>0</v>
      </c>
      <c r="BO88" s="159" cm="1">
        <f t="array" ref="BO88">SUMPRODUCT((YEAR($G$3:$BN$3)=BO$3)*($G88:$BN88))</f>
        <v>0</v>
      </c>
      <c r="BP88" s="125" cm="1">
        <f t="array" ref="BP88">SUMPRODUCT((YEAR($G$3:$BN$3)=BP$3)*($G88:$BN88))</f>
        <v>0</v>
      </c>
      <c r="BQ88" s="125" cm="1">
        <f t="array" ref="BQ88">SUMPRODUCT((YEAR($G$3:$BN$3)=BQ$3)*($G88:$BN88))</f>
        <v>0</v>
      </c>
      <c r="BR88" s="125" cm="1">
        <f t="array" ref="BR88">SUMPRODUCT((YEAR($G$3:$BN$3)=BR$3)*($G88:$BN88))</f>
        <v>0</v>
      </c>
      <c r="BS88" s="158" cm="1">
        <f t="array" ref="BS88">SUMPRODUCT((YEAR($G$3:$BN$3)=BS$3)*($G88:$BN88))</f>
        <v>0</v>
      </c>
      <c r="BT88" s="194"/>
    </row>
    <row r="89" spans="4:72" hidden="1" outlineLevel="1">
      <c r="D89" s="276" t="str">
        <f>Setup!$G$10</f>
        <v>Sub Category 3</v>
      </c>
      <c r="E89" s="276"/>
      <c r="F89" s="530"/>
      <c r="G89" s="194">
        <f t="shared" ref="G89" si="272">G65*(1-$F89)</f>
        <v>0</v>
      </c>
      <c r="H89" s="194">
        <f t="shared" ref="H89:BN89" si="273">H65*(1-$F89)</f>
        <v>0</v>
      </c>
      <c r="I89" s="194">
        <f t="shared" si="273"/>
        <v>0</v>
      </c>
      <c r="J89" s="194">
        <f t="shared" si="273"/>
        <v>0</v>
      </c>
      <c r="K89" s="194">
        <f t="shared" si="273"/>
        <v>0</v>
      </c>
      <c r="L89" s="194">
        <f t="shared" si="273"/>
        <v>0</v>
      </c>
      <c r="M89" s="194">
        <f t="shared" si="273"/>
        <v>0</v>
      </c>
      <c r="N89" s="194">
        <f t="shared" si="273"/>
        <v>0</v>
      </c>
      <c r="O89" s="194">
        <f t="shared" si="273"/>
        <v>0</v>
      </c>
      <c r="P89" s="194">
        <f t="shared" si="273"/>
        <v>0</v>
      </c>
      <c r="Q89" s="194">
        <f t="shared" si="273"/>
        <v>0</v>
      </c>
      <c r="R89" s="194">
        <f t="shared" si="273"/>
        <v>0</v>
      </c>
      <c r="S89" s="194">
        <f t="shared" si="273"/>
        <v>0</v>
      </c>
      <c r="T89" s="194">
        <f t="shared" si="273"/>
        <v>0</v>
      </c>
      <c r="U89" s="194">
        <f t="shared" si="273"/>
        <v>0</v>
      </c>
      <c r="V89" s="194">
        <f t="shared" si="273"/>
        <v>0</v>
      </c>
      <c r="W89" s="194">
        <f t="shared" si="273"/>
        <v>0</v>
      </c>
      <c r="X89" s="194">
        <f t="shared" si="273"/>
        <v>0</v>
      </c>
      <c r="Y89" s="194">
        <f t="shared" si="273"/>
        <v>0</v>
      </c>
      <c r="Z89" s="194">
        <f t="shared" si="273"/>
        <v>0</v>
      </c>
      <c r="AA89" s="194">
        <f t="shared" si="273"/>
        <v>0</v>
      </c>
      <c r="AB89" s="194">
        <f t="shared" si="273"/>
        <v>0</v>
      </c>
      <c r="AC89" s="194">
        <f t="shared" si="273"/>
        <v>0</v>
      </c>
      <c r="AD89" s="194">
        <f t="shared" si="273"/>
        <v>0</v>
      </c>
      <c r="AE89" s="194">
        <f t="shared" si="273"/>
        <v>0</v>
      </c>
      <c r="AF89" s="194">
        <f t="shared" si="273"/>
        <v>0</v>
      </c>
      <c r="AG89" s="194">
        <f t="shared" si="273"/>
        <v>0</v>
      </c>
      <c r="AH89" s="194">
        <f t="shared" si="273"/>
        <v>0</v>
      </c>
      <c r="AI89" s="194">
        <f t="shared" si="273"/>
        <v>0</v>
      </c>
      <c r="AJ89" s="194">
        <f t="shared" si="273"/>
        <v>0</v>
      </c>
      <c r="AK89" s="194">
        <f t="shared" si="273"/>
        <v>0</v>
      </c>
      <c r="AL89" s="194">
        <f t="shared" si="273"/>
        <v>0</v>
      </c>
      <c r="AM89" s="194">
        <f t="shared" si="273"/>
        <v>0</v>
      </c>
      <c r="AN89" s="194">
        <f t="shared" si="273"/>
        <v>0</v>
      </c>
      <c r="AO89" s="194">
        <f t="shared" si="273"/>
        <v>0</v>
      </c>
      <c r="AP89" s="194">
        <f t="shared" si="273"/>
        <v>0</v>
      </c>
      <c r="AQ89" s="194">
        <f t="shared" si="273"/>
        <v>0</v>
      </c>
      <c r="AR89" s="194">
        <f t="shared" si="273"/>
        <v>0</v>
      </c>
      <c r="AS89" s="194">
        <f t="shared" si="273"/>
        <v>0</v>
      </c>
      <c r="AT89" s="194">
        <f t="shared" si="273"/>
        <v>0</v>
      </c>
      <c r="AU89" s="194">
        <f t="shared" si="273"/>
        <v>0</v>
      </c>
      <c r="AV89" s="194">
        <f t="shared" si="273"/>
        <v>0</v>
      </c>
      <c r="AW89" s="194">
        <f t="shared" si="273"/>
        <v>0</v>
      </c>
      <c r="AX89" s="194">
        <f t="shared" si="273"/>
        <v>0</v>
      </c>
      <c r="AY89" s="194">
        <f t="shared" si="273"/>
        <v>0</v>
      </c>
      <c r="AZ89" s="194">
        <f t="shared" si="273"/>
        <v>0</v>
      </c>
      <c r="BA89" s="194">
        <f t="shared" si="273"/>
        <v>0</v>
      </c>
      <c r="BB89" s="194">
        <f t="shared" si="273"/>
        <v>0</v>
      </c>
      <c r="BC89" s="194">
        <f t="shared" si="273"/>
        <v>0</v>
      </c>
      <c r="BD89" s="194">
        <f t="shared" si="273"/>
        <v>0</v>
      </c>
      <c r="BE89" s="194">
        <f t="shared" si="273"/>
        <v>0</v>
      </c>
      <c r="BF89" s="194">
        <f t="shared" si="273"/>
        <v>0</v>
      </c>
      <c r="BG89" s="194">
        <f t="shared" si="273"/>
        <v>0</v>
      </c>
      <c r="BH89" s="194">
        <f t="shared" si="273"/>
        <v>0</v>
      </c>
      <c r="BI89" s="194">
        <f t="shared" si="273"/>
        <v>0</v>
      </c>
      <c r="BJ89" s="194">
        <f t="shared" si="273"/>
        <v>0</v>
      </c>
      <c r="BK89" s="194">
        <f t="shared" si="273"/>
        <v>0</v>
      </c>
      <c r="BL89" s="194">
        <f t="shared" si="273"/>
        <v>0</v>
      </c>
      <c r="BM89" s="194">
        <f t="shared" si="273"/>
        <v>0</v>
      </c>
      <c r="BN89" s="194">
        <f t="shared" si="273"/>
        <v>0</v>
      </c>
      <c r="BO89" s="160" cm="1">
        <f t="array" ref="BO89">SUMPRODUCT((YEAR($G$3:$BN$3)=BO$3)*($G89:$BN89))</f>
        <v>0</v>
      </c>
      <c r="BP89" s="161" cm="1">
        <f t="array" ref="BP89">SUMPRODUCT((YEAR($G$3:$BN$3)=BP$3)*($G89:$BN89))</f>
        <v>0</v>
      </c>
      <c r="BQ89" s="161" cm="1">
        <f t="array" ref="BQ89">SUMPRODUCT((YEAR($G$3:$BN$3)=BQ$3)*($G89:$BN89))</f>
        <v>0</v>
      </c>
      <c r="BR89" s="161" cm="1">
        <f t="array" ref="BR89">SUMPRODUCT((YEAR($G$3:$BN$3)=BR$3)*($G89:$BN89))</f>
        <v>0</v>
      </c>
      <c r="BS89" s="162" cm="1">
        <f t="array" ref="BS89">SUMPRODUCT((YEAR($G$3:$BN$3)=BS$3)*($G89:$BN89))</f>
        <v>0</v>
      </c>
      <c r="BT89" s="194"/>
    </row>
    <row r="90" spans="4:72" hidden="1" outlineLevel="1">
      <c r="D90" s="463" t="str">
        <f>"Total "&amp;D86</f>
        <v>Total Product Line 3</v>
      </c>
      <c r="E90" s="463"/>
      <c r="F90" s="203"/>
      <c r="G90" s="104">
        <f t="shared" ref="G90:BR90" si="274">SUM(G87:G89)</f>
        <v>0</v>
      </c>
      <c r="H90" s="104">
        <f t="shared" si="274"/>
        <v>0</v>
      </c>
      <c r="I90" s="104">
        <f t="shared" si="274"/>
        <v>0</v>
      </c>
      <c r="J90" s="104">
        <f t="shared" si="274"/>
        <v>0</v>
      </c>
      <c r="K90" s="104">
        <f t="shared" si="274"/>
        <v>0</v>
      </c>
      <c r="L90" s="104">
        <f t="shared" si="274"/>
        <v>0</v>
      </c>
      <c r="M90" s="104">
        <f t="shared" si="274"/>
        <v>0</v>
      </c>
      <c r="N90" s="104">
        <f t="shared" si="274"/>
        <v>0</v>
      </c>
      <c r="O90" s="104">
        <f t="shared" si="274"/>
        <v>0</v>
      </c>
      <c r="P90" s="104">
        <f t="shared" si="274"/>
        <v>0</v>
      </c>
      <c r="Q90" s="104">
        <f t="shared" si="274"/>
        <v>0</v>
      </c>
      <c r="R90" s="104">
        <f t="shared" si="274"/>
        <v>0</v>
      </c>
      <c r="S90" s="104">
        <f t="shared" si="274"/>
        <v>0</v>
      </c>
      <c r="T90" s="104">
        <f t="shared" si="274"/>
        <v>0</v>
      </c>
      <c r="U90" s="104">
        <f t="shared" si="274"/>
        <v>0</v>
      </c>
      <c r="V90" s="104">
        <f t="shared" si="274"/>
        <v>0</v>
      </c>
      <c r="W90" s="104">
        <f t="shared" si="274"/>
        <v>0</v>
      </c>
      <c r="X90" s="104">
        <f t="shared" si="274"/>
        <v>0</v>
      </c>
      <c r="Y90" s="104">
        <f t="shared" si="274"/>
        <v>0</v>
      </c>
      <c r="Z90" s="104">
        <f t="shared" si="274"/>
        <v>0</v>
      </c>
      <c r="AA90" s="104">
        <f t="shared" si="274"/>
        <v>0</v>
      </c>
      <c r="AB90" s="104">
        <f t="shared" si="274"/>
        <v>0</v>
      </c>
      <c r="AC90" s="104">
        <f t="shared" si="274"/>
        <v>0</v>
      </c>
      <c r="AD90" s="104">
        <f t="shared" si="274"/>
        <v>0</v>
      </c>
      <c r="AE90" s="104">
        <f t="shared" si="274"/>
        <v>0</v>
      </c>
      <c r="AF90" s="104">
        <f t="shared" si="274"/>
        <v>0</v>
      </c>
      <c r="AG90" s="104">
        <f t="shared" si="274"/>
        <v>0</v>
      </c>
      <c r="AH90" s="104">
        <f t="shared" si="274"/>
        <v>0</v>
      </c>
      <c r="AI90" s="104">
        <f t="shared" si="274"/>
        <v>0</v>
      </c>
      <c r="AJ90" s="104">
        <f t="shared" si="274"/>
        <v>0</v>
      </c>
      <c r="AK90" s="104">
        <f t="shared" si="274"/>
        <v>0</v>
      </c>
      <c r="AL90" s="104">
        <f t="shared" si="274"/>
        <v>0</v>
      </c>
      <c r="AM90" s="104">
        <f t="shared" si="274"/>
        <v>0</v>
      </c>
      <c r="AN90" s="104">
        <f t="shared" si="274"/>
        <v>0</v>
      </c>
      <c r="AO90" s="104">
        <f t="shared" si="274"/>
        <v>0</v>
      </c>
      <c r="AP90" s="104">
        <f t="shared" si="274"/>
        <v>0</v>
      </c>
      <c r="AQ90" s="104">
        <f t="shared" si="274"/>
        <v>0</v>
      </c>
      <c r="AR90" s="104">
        <f t="shared" si="274"/>
        <v>0</v>
      </c>
      <c r="AS90" s="104">
        <f t="shared" si="274"/>
        <v>0</v>
      </c>
      <c r="AT90" s="104">
        <f t="shared" si="274"/>
        <v>0</v>
      </c>
      <c r="AU90" s="104">
        <f t="shared" si="274"/>
        <v>0</v>
      </c>
      <c r="AV90" s="104">
        <f t="shared" si="274"/>
        <v>0</v>
      </c>
      <c r="AW90" s="104">
        <f t="shared" si="274"/>
        <v>0</v>
      </c>
      <c r="AX90" s="104">
        <f t="shared" si="274"/>
        <v>0</v>
      </c>
      <c r="AY90" s="104">
        <f t="shared" si="274"/>
        <v>0</v>
      </c>
      <c r="AZ90" s="104">
        <f t="shared" si="274"/>
        <v>0</v>
      </c>
      <c r="BA90" s="104">
        <f t="shared" si="274"/>
        <v>0</v>
      </c>
      <c r="BB90" s="104">
        <f t="shared" si="274"/>
        <v>0</v>
      </c>
      <c r="BC90" s="104">
        <f t="shared" si="274"/>
        <v>0</v>
      </c>
      <c r="BD90" s="104">
        <f t="shared" si="274"/>
        <v>0</v>
      </c>
      <c r="BE90" s="104">
        <f t="shared" si="274"/>
        <v>0</v>
      </c>
      <c r="BF90" s="104">
        <f t="shared" si="274"/>
        <v>0</v>
      </c>
      <c r="BG90" s="104">
        <f t="shared" si="274"/>
        <v>0</v>
      </c>
      <c r="BH90" s="104">
        <f t="shared" si="274"/>
        <v>0</v>
      </c>
      <c r="BI90" s="104">
        <f t="shared" si="274"/>
        <v>0</v>
      </c>
      <c r="BJ90" s="104">
        <f t="shared" si="274"/>
        <v>0</v>
      </c>
      <c r="BK90" s="104">
        <f t="shared" si="274"/>
        <v>0</v>
      </c>
      <c r="BL90" s="104">
        <f t="shared" si="274"/>
        <v>0</v>
      </c>
      <c r="BM90" s="104">
        <f t="shared" si="274"/>
        <v>0</v>
      </c>
      <c r="BN90" s="104">
        <f t="shared" si="274"/>
        <v>0</v>
      </c>
      <c r="BO90" s="420">
        <f t="shared" si="274"/>
        <v>0</v>
      </c>
      <c r="BP90" s="104">
        <f t="shared" si="274"/>
        <v>0</v>
      </c>
      <c r="BQ90" s="104">
        <f t="shared" si="274"/>
        <v>0</v>
      </c>
      <c r="BR90" s="104">
        <f t="shared" si="274"/>
        <v>0</v>
      </c>
      <c r="BS90" s="431">
        <f>SUM(BS87:BS89)</f>
        <v>0</v>
      </c>
      <c r="BT90" s="105"/>
    </row>
    <row r="91" spans="4:72" hidden="1" outlineLevel="1">
      <c r="D91" s="463"/>
      <c r="E91" s="463"/>
      <c r="F91" s="203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623"/>
      <c r="BP91" s="105"/>
      <c r="BQ91" s="105"/>
      <c r="BR91" s="105"/>
      <c r="BS91" s="381"/>
      <c r="BT91" s="105"/>
    </row>
    <row r="92" spans="4:72" collapsed="1">
      <c r="D92" s="9" t="s">
        <v>661</v>
      </c>
      <c r="E92" s="9"/>
      <c r="F92" s="9"/>
      <c r="G92" s="295">
        <f t="shared" ref="G92" si="275">G90+G84+G78</f>
        <v>0</v>
      </c>
      <c r="H92" s="295">
        <f t="shared" ref="H92:BS92" si="276">H90+H84+H78</f>
        <v>0</v>
      </c>
      <c r="I92" s="295">
        <f t="shared" si="276"/>
        <v>0</v>
      </c>
      <c r="J92" s="295">
        <f t="shared" si="276"/>
        <v>0</v>
      </c>
      <c r="K92" s="295">
        <f t="shared" si="276"/>
        <v>0</v>
      </c>
      <c r="L92" s="295">
        <f t="shared" si="276"/>
        <v>0</v>
      </c>
      <c r="M92" s="295">
        <f t="shared" si="276"/>
        <v>0</v>
      </c>
      <c r="N92" s="295">
        <f t="shared" si="276"/>
        <v>0</v>
      </c>
      <c r="O92" s="295">
        <f t="shared" si="276"/>
        <v>0</v>
      </c>
      <c r="P92" s="295">
        <f t="shared" si="276"/>
        <v>0</v>
      </c>
      <c r="Q92" s="295">
        <f t="shared" si="276"/>
        <v>0</v>
      </c>
      <c r="R92" s="295">
        <f t="shared" si="276"/>
        <v>0</v>
      </c>
      <c r="S92" s="295">
        <f t="shared" si="276"/>
        <v>0</v>
      </c>
      <c r="T92" s="295">
        <f t="shared" si="276"/>
        <v>0</v>
      </c>
      <c r="U92" s="295">
        <f t="shared" si="276"/>
        <v>0</v>
      </c>
      <c r="V92" s="295">
        <f t="shared" si="276"/>
        <v>0</v>
      </c>
      <c r="W92" s="295">
        <f t="shared" si="276"/>
        <v>0</v>
      </c>
      <c r="X92" s="295">
        <f t="shared" si="276"/>
        <v>0</v>
      </c>
      <c r="Y92" s="295">
        <f t="shared" si="276"/>
        <v>0</v>
      </c>
      <c r="Z92" s="295">
        <f t="shared" si="276"/>
        <v>0</v>
      </c>
      <c r="AA92" s="295">
        <f t="shared" si="276"/>
        <v>0</v>
      </c>
      <c r="AB92" s="295">
        <f t="shared" si="276"/>
        <v>0</v>
      </c>
      <c r="AC92" s="295">
        <f t="shared" si="276"/>
        <v>0</v>
      </c>
      <c r="AD92" s="295">
        <f t="shared" si="276"/>
        <v>0</v>
      </c>
      <c r="AE92" s="295">
        <f t="shared" si="276"/>
        <v>0</v>
      </c>
      <c r="AF92" s="295">
        <f t="shared" si="276"/>
        <v>0</v>
      </c>
      <c r="AG92" s="295">
        <f t="shared" si="276"/>
        <v>0</v>
      </c>
      <c r="AH92" s="295">
        <f t="shared" si="276"/>
        <v>0</v>
      </c>
      <c r="AI92" s="295">
        <f t="shared" si="276"/>
        <v>0</v>
      </c>
      <c r="AJ92" s="295">
        <f t="shared" si="276"/>
        <v>0</v>
      </c>
      <c r="AK92" s="295">
        <f t="shared" si="276"/>
        <v>0</v>
      </c>
      <c r="AL92" s="295">
        <f t="shared" si="276"/>
        <v>0</v>
      </c>
      <c r="AM92" s="295">
        <f t="shared" si="276"/>
        <v>0</v>
      </c>
      <c r="AN92" s="295">
        <f t="shared" si="276"/>
        <v>0</v>
      </c>
      <c r="AO92" s="295">
        <f t="shared" si="276"/>
        <v>0</v>
      </c>
      <c r="AP92" s="295">
        <f t="shared" si="276"/>
        <v>0</v>
      </c>
      <c r="AQ92" s="295">
        <f t="shared" si="276"/>
        <v>0</v>
      </c>
      <c r="AR92" s="295">
        <f t="shared" si="276"/>
        <v>0</v>
      </c>
      <c r="AS92" s="295">
        <f t="shared" si="276"/>
        <v>0</v>
      </c>
      <c r="AT92" s="295">
        <f t="shared" si="276"/>
        <v>0</v>
      </c>
      <c r="AU92" s="295">
        <f t="shared" si="276"/>
        <v>0</v>
      </c>
      <c r="AV92" s="295">
        <f t="shared" si="276"/>
        <v>0</v>
      </c>
      <c r="AW92" s="295">
        <f t="shared" si="276"/>
        <v>0</v>
      </c>
      <c r="AX92" s="295">
        <f t="shared" si="276"/>
        <v>0</v>
      </c>
      <c r="AY92" s="295">
        <f t="shared" si="276"/>
        <v>0</v>
      </c>
      <c r="AZ92" s="295">
        <f t="shared" si="276"/>
        <v>0</v>
      </c>
      <c r="BA92" s="295">
        <f t="shared" si="276"/>
        <v>0</v>
      </c>
      <c r="BB92" s="295">
        <f t="shared" si="276"/>
        <v>0</v>
      </c>
      <c r="BC92" s="295">
        <f t="shared" si="276"/>
        <v>0</v>
      </c>
      <c r="BD92" s="295">
        <f t="shared" si="276"/>
        <v>0</v>
      </c>
      <c r="BE92" s="295">
        <f t="shared" si="276"/>
        <v>0</v>
      </c>
      <c r="BF92" s="295">
        <f t="shared" si="276"/>
        <v>0</v>
      </c>
      <c r="BG92" s="295">
        <f t="shared" si="276"/>
        <v>0</v>
      </c>
      <c r="BH92" s="295">
        <f t="shared" si="276"/>
        <v>0</v>
      </c>
      <c r="BI92" s="295">
        <f t="shared" si="276"/>
        <v>0</v>
      </c>
      <c r="BJ92" s="295">
        <f t="shared" si="276"/>
        <v>0</v>
      </c>
      <c r="BK92" s="295">
        <f t="shared" si="276"/>
        <v>0</v>
      </c>
      <c r="BL92" s="295">
        <f t="shared" si="276"/>
        <v>0</v>
      </c>
      <c r="BM92" s="295">
        <f t="shared" si="276"/>
        <v>0</v>
      </c>
      <c r="BN92" s="295">
        <f t="shared" si="276"/>
        <v>0</v>
      </c>
      <c r="BO92" s="624">
        <f t="shared" si="276"/>
        <v>0</v>
      </c>
      <c r="BP92" s="295">
        <f t="shared" si="276"/>
        <v>0</v>
      </c>
      <c r="BQ92" s="295">
        <f t="shared" si="276"/>
        <v>0</v>
      </c>
      <c r="BR92" s="295">
        <f t="shared" si="276"/>
        <v>0</v>
      </c>
      <c r="BS92" s="625">
        <f t="shared" si="276"/>
        <v>0</v>
      </c>
      <c r="BT92" s="295"/>
    </row>
    <row r="93" spans="4:72">
      <c r="BO93" s="599"/>
      <c r="BS93" s="600"/>
    </row>
    <row r="94" spans="4:72">
      <c r="D94" s="531" t="s">
        <v>662</v>
      </c>
      <c r="BO94" s="599"/>
      <c r="BS94" s="600"/>
    </row>
    <row r="95" spans="4:72">
      <c r="D95" s="279" t="s">
        <v>75</v>
      </c>
      <c r="G95" s="4">
        <f>SUMIF(Headcount!$F$44:$F$49,"Cost of Sales",Headcount!N$44:N$49)</f>
        <v>0</v>
      </c>
      <c r="H95" s="4">
        <f>SUMIF(Headcount!$F$44:$F$49,"Cost of Sales",Headcount!O$44:O$49)</f>
        <v>0</v>
      </c>
      <c r="I95" s="4">
        <f>SUMIF(Headcount!$F$44:$F$49,"Cost of Sales",Headcount!P$44:P$49)</f>
        <v>0</v>
      </c>
      <c r="J95" s="4">
        <f>SUMIF(Headcount!$F$44:$F$49,"Cost of Sales",Headcount!Q$44:Q$49)</f>
        <v>0</v>
      </c>
      <c r="K95" s="4">
        <f>SUMIF(Headcount!$F$44:$F$49,"Cost of Sales",Headcount!R$44:R$49)</f>
        <v>0</v>
      </c>
      <c r="L95" s="4">
        <f>SUMIF(Headcount!$F$44:$F$49,"Cost of Sales",Headcount!S$44:S$49)</f>
        <v>0</v>
      </c>
      <c r="M95" s="4">
        <f>SUMIF(Headcount!$F$44:$F$49,"Cost of Sales",Headcount!T$44:T$49)</f>
        <v>0</v>
      </c>
      <c r="N95" s="4">
        <f>SUMIF(Headcount!$F$44:$F$49,"Cost of Sales",Headcount!U$44:U$49)</f>
        <v>0</v>
      </c>
      <c r="O95" s="4">
        <f>SUMIF(Headcount!$F$44:$F$49,"Cost of Sales",Headcount!V$44:V$49)</f>
        <v>0</v>
      </c>
      <c r="P95" s="4">
        <f>SUMIF(Headcount!$F$44:$F$49,"Cost of Sales",Headcount!W$44:W$49)</f>
        <v>0</v>
      </c>
      <c r="Q95" s="4">
        <f>SUMIF(Headcount!$F$44:$F$49,"Cost of Sales",Headcount!X$44:X$49)</f>
        <v>0</v>
      </c>
      <c r="R95" s="4">
        <f>SUMIF(Headcount!$F$44:$F$49,"Cost of Sales",Headcount!Y$44:Y$49)</f>
        <v>0</v>
      </c>
      <c r="S95" s="4">
        <f>SUMIF(Headcount!$F$44:$F$49,"Cost of Sales",Headcount!Z$44:Z$49)</f>
        <v>0</v>
      </c>
      <c r="T95" s="4">
        <f>SUMIF(Headcount!$F$44:$F$49,"Cost of Sales",Headcount!AA$44:AA$49)</f>
        <v>0</v>
      </c>
      <c r="U95" s="4">
        <f>SUMIF(Headcount!$F$44:$F$49,"Cost of Sales",Headcount!AB$44:AB$49)</f>
        <v>0</v>
      </c>
      <c r="V95" s="4">
        <f>SUMIF(Headcount!$F$44:$F$49,"Cost of Sales",Headcount!AC$44:AC$49)</f>
        <v>0</v>
      </c>
      <c r="W95" s="4">
        <f>SUMIF(Headcount!$F$44:$F$49,"Cost of Sales",Headcount!AD$44:AD$49)</f>
        <v>0</v>
      </c>
      <c r="X95" s="4">
        <f>SUMIF(Headcount!$F$44:$F$49,"Cost of Sales",Headcount!AE$44:AE$49)</f>
        <v>0</v>
      </c>
      <c r="Y95" s="4">
        <f>SUMIF(Headcount!$F$44:$F$49,"Cost of Sales",Headcount!AF$44:AF$49)</f>
        <v>0</v>
      </c>
      <c r="Z95" s="4">
        <f>SUMIF(Headcount!$F$44:$F$49,"Cost of Sales",Headcount!AG$44:AG$49)</f>
        <v>0</v>
      </c>
      <c r="AA95" s="4">
        <f>SUMIF(Headcount!$F$44:$F$49,"Cost of Sales",Headcount!AH$44:AH$49)</f>
        <v>0</v>
      </c>
      <c r="AB95" s="4">
        <f>SUMIF(Headcount!$F$44:$F$49,"Cost of Sales",Headcount!AI$44:AI$49)</f>
        <v>0</v>
      </c>
      <c r="AC95" s="4">
        <f>SUMIF(Headcount!$F$44:$F$49,"Cost of Sales",Headcount!AJ$44:AJ$49)</f>
        <v>0</v>
      </c>
      <c r="AD95" s="4">
        <f>SUMIF(Headcount!$F$44:$F$49,"Cost of Sales",Headcount!AK$44:AK$49)</f>
        <v>0</v>
      </c>
      <c r="AE95" s="4">
        <f>SUMIF(Headcount!$F$44:$F$49,"Cost of Sales",Headcount!AL$44:AL$49)</f>
        <v>0</v>
      </c>
      <c r="AF95" s="4">
        <f>SUMIF(Headcount!$F$44:$F$49,"Cost of Sales",Headcount!AM$44:AM$49)</f>
        <v>0</v>
      </c>
      <c r="AG95" s="4">
        <f>SUMIF(Headcount!$F$44:$F$49,"Cost of Sales",Headcount!AN$44:AN$49)</f>
        <v>0</v>
      </c>
      <c r="AH95" s="4">
        <f>SUMIF(Headcount!$F$44:$F$49,"Cost of Sales",Headcount!AO$44:AO$49)</f>
        <v>0</v>
      </c>
      <c r="AI95" s="4">
        <f>SUMIF(Headcount!$F$44:$F$49,"Cost of Sales",Headcount!AP$44:AP$49)</f>
        <v>0</v>
      </c>
      <c r="AJ95" s="4">
        <f>SUMIF(Headcount!$F$44:$F$49,"Cost of Sales",Headcount!AQ$44:AQ$49)</f>
        <v>0</v>
      </c>
      <c r="AK95" s="4">
        <f>SUMIF(Headcount!$F$44:$F$49,"Cost of Sales",Headcount!AR$44:AR$49)</f>
        <v>0</v>
      </c>
      <c r="AL95" s="4">
        <f>SUMIF(Headcount!$F$44:$F$49,"Cost of Sales",Headcount!AS$44:AS$49)</f>
        <v>0</v>
      </c>
      <c r="AM95" s="4">
        <f>SUMIF(Headcount!$F$44:$F$49,"Cost of Sales",Headcount!AT$44:AT$49)</f>
        <v>0</v>
      </c>
      <c r="AN95" s="4">
        <f>SUMIF(Headcount!$F$44:$F$49,"Cost of Sales",Headcount!AU$44:AU$49)</f>
        <v>0</v>
      </c>
      <c r="AO95" s="4">
        <f>SUMIF(Headcount!$F$44:$F$49,"Cost of Sales",Headcount!AV$44:AV$49)</f>
        <v>0</v>
      </c>
      <c r="AP95" s="4">
        <f>SUMIF(Headcount!$F$44:$F$49,"Cost of Sales",Headcount!AW$44:AW$49)</f>
        <v>0</v>
      </c>
      <c r="AQ95" s="4">
        <f>SUMIF(Headcount!$F$44:$F$49,"Cost of Sales",Headcount!AX$44:AX$49)</f>
        <v>0</v>
      </c>
      <c r="AR95" s="4">
        <f>SUMIF(Headcount!$F$44:$F$49,"Cost of Sales",Headcount!AY$44:AY$49)</f>
        <v>0</v>
      </c>
      <c r="AS95" s="4">
        <f>SUMIF(Headcount!$F$44:$F$49,"Cost of Sales",Headcount!AZ$44:AZ$49)</f>
        <v>0</v>
      </c>
      <c r="AT95" s="4">
        <f>SUMIF(Headcount!$F$44:$F$49,"Cost of Sales",Headcount!BA$44:BA$49)</f>
        <v>0</v>
      </c>
      <c r="AU95" s="4">
        <f>SUMIF(Headcount!$F$44:$F$49,"Cost of Sales",Headcount!BB$44:BB$49)</f>
        <v>0</v>
      </c>
      <c r="AV95" s="4">
        <f>SUMIF(Headcount!$F$44:$F$49,"Cost of Sales",Headcount!BC$44:BC$49)</f>
        <v>0</v>
      </c>
      <c r="AW95" s="4">
        <f>SUMIF(Headcount!$F$44:$F$49,"Cost of Sales",Headcount!BD$44:BD$49)</f>
        <v>0</v>
      </c>
      <c r="AX95" s="4">
        <f>SUMIF(Headcount!$F$44:$F$49,"Cost of Sales",Headcount!BE$44:BE$49)</f>
        <v>0</v>
      </c>
      <c r="AY95" s="4">
        <f>SUMIF(Headcount!$F$44:$F$49,"Cost of Sales",Headcount!BF$44:BF$49)</f>
        <v>0</v>
      </c>
      <c r="AZ95" s="4">
        <f>SUMIF(Headcount!$F$44:$F$49,"Cost of Sales",Headcount!BG$44:BG$49)</f>
        <v>0</v>
      </c>
      <c r="BA95" s="4">
        <f>SUMIF(Headcount!$F$44:$F$49,"Cost of Sales",Headcount!BH$44:BH$49)</f>
        <v>0</v>
      </c>
      <c r="BB95" s="4">
        <f>SUMIF(Headcount!$F$44:$F$49,"Cost of Sales",Headcount!BI$44:BI$49)</f>
        <v>0</v>
      </c>
      <c r="BC95" s="4">
        <f>SUMIF(Headcount!$F$44:$F$49,"Cost of Sales",Headcount!BJ$44:BJ$49)</f>
        <v>0</v>
      </c>
      <c r="BD95" s="4">
        <f>SUMIF(Headcount!$F$44:$F$49,"Cost of Sales",Headcount!BK$44:BK$49)</f>
        <v>0</v>
      </c>
      <c r="BE95" s="4">
        <f>SUMIF(Headcount!$F$44:$F$49,"Cost of Sales",Headcount!BL$44:BL$49)</f>
        <v>0</v>
      </c>
      <c r="BF95" s="4">
        <f>SUMIF(Headcount!$F$44:$F$49,"Cost of Sales",Headcount!BM$44:BM$49)</f>
        <v>0</v>
      </c>
      <c r="BG95" s="4">
        <f>SUMIF(Headcount!$F$44:$F$49,"Cost of Sales",Headcount!BN$44:BN$49)</f>
        <v>0</v>
      </c>
      <c r="BH95" s="4">
        <f>SUMIF(Headcount!$F$44:$F$49,"Cost of Sales",Headcount!BO$44:BO$49)</f>
        <v>0</v>
      </c>
      <c r="BI95" s="4">
        <f>SUMIF(Headcount!$F$44:$F$49,"Cost of Sales",Headcount!BP$44:BP$49)</f>
        <v>0</v>
      </c>
      <c r="BJ95" s="4">
        <f>SUMIF(Headcount!$F$44:$F$49,"Cost of Sales",Headcount!BQ$44:BQ$49)</f>
        <v>0</v>
      </c>
      <c r="BK95" s="4">
        <f>SUMIF(Headcount!$F$44:$F$49,"Cost of Sales",Headcount!BR$44:BR$49)</f>
        <v>0</v>
      </c>
      <c r="BL95" s="4">
        <f>SUMIF(Headcount!$F$44:$F$49,"Cost of Sales",Headcount!BS$44:BS$49)</f>
        <v>0</v>
      </c>
      <c r="BM95" s="4">
        <f>SUMIF(Headcount!$F$44:$F$49,"Cost of Sales",Headcount!BT$44:BT$49)</f>
        <v>0</v>
      </c>
      <c r="BN95" s="4">
        <f>SUMIF(Headcount!$F$44:$F$49,"Cost of Sales",Headcount!BU$44:BU$49)</f>
        <v>0</v>
      </c>
      <c r="BO95" s="599">
        <f>R95</f>
        <v>0</v>
      </c>
      <c r="BP95" s="4">
        <f>AD95</f>
        <v>0</v>
      </c>
      <c r="BQ95" s="4">
        <f>AP95</f>
        <v>0</v>
      </c>
      <c r="BR95" s="4">
        <f>BB95</f>
        <v>0</v>
      </c>
      <c r="BS95" s="600">
        <f>BN95</f>
        <v>0</v>
      </c>
    </row>
    <row r="96" spans="4:72">
      <c r="D96" s="279" t="s">
        <v>64</v>
      </c>
      <c r="G96" s="5">
        <f>SUMIF(Headcount!$F$34:$F$39,"Cost of Sales",Headcount!N$34:N$39)</f>
        <v>0</v>
      </c>
      <c r="H96" s="5">
        <f>SUMIF(Headcount!$F$34:$F$39,"Cost of Sales",Headcount!O$34:O$39)</f>
        <v>0</v>
      </c>
      <c r="I96" s="5">
        <f>SUMIF(Headcount!$F$34:$F$39,"Cost of Sales",Headcount!P$34:P$39)</f>
        <v>0</v>
      </c>
      <c r="J96" s="5">
        <f>SUMIF(Headcount!$F$34:$F$39,"Cost of Sales",Headcount!Q$34:Q$39)</f>
        <v>0</v>
      </c>
      <c r="K96" s="5">
        <f>SUMIF(Headcount!$F$34:$F$39,"Cost of Sales",Headcount!R$34:R$39)</f>
        <v>0</v>
      </c>
      <c r="L96" s="5">
        <f>SUMIF(Headcount!$F$34:$F$39,"Cost of Sales",Headcount!S$34:S$39)</f>
        <v>0</v>
      </c>
      <c r="M96" s="5">
        <f>SUMIF(Headcount!$F$34:$F$39,"Cost of Sales",Headcount!T$34:T$39)</f>
        <v>0</v>
      </c>
      <c r="N96" s="5">
        <f>SUMIF(Headcount!$F$34:$F$39,"Cost of Sales",Headcount!U$34:U$39)</f>
        <v>0</v>
      </c>
      <c r="O96" s="5">
        <f>SUMIF(Headcount!$F$34:$F$39,"Cost of Sales",Headcount!V$34:V$39)</f>
        <v>0</v>
      </c>
      <c r="P96" s="5">
        <f>SUMIF(Headcount!$F$34:$F$39,"Cost of Sales",Headcount!W$34:W$39)</f>
        <v>0</v>
      </c>
      <c r="Q96" s="5">
        <f>SUMIF(Headcount!$F$34:$F$39,"Cost of Sales",Headcount!X$34:X$39)</f>
        <v>0</v>
      </c>
      <c r="R96" s="5">
        <f>SUMIF(Headcount!$F$34:$F$39,"Cost of Sales",Headcount!Y$34:Y$39)</f>
        <v>0</v>
      </c>
      <c r="S96" s="5">
        <f>SUMIF(Headcount!$F$34:$F$39,"Cost of Sales",Headcount!Z$34:Z$39)</f>
        <v>0</v>
      </c>
      <c r="T96" s="5">
        <f>SUMIF(Headcount!$F$34:$F$39,"Cost of Sales",Headcount!AA$34:AA$39)</f>
        <v>0</v>
      </c>
      <c r="U96" s="5">
        <f>SUMIF(Headcount!$F$34:$F$39,"Cost of Sales",Headcount!AB$34:AB$39)</f>
        <v>0</v>
      </c>
      <c r="V96" s="5">
        <f>SUMIF(Headcount!$F$34:$F$39,"Cost of Sales",Headcount!AC$34:AC$39)</f>
        <v>0</v>
      </c>
      <c r="W96" s="5">
        <f>SUMIF(Headcount!$F$34:$F$39,"Cost of Sales",Headcount!AD$34:AD$39)</f>
        <v>0</v>
      </c>
      <c r="X96" s="5">
        <f>SUMIF(Headcount!$F$34:$F$39,"Cost of Sales",Headcount!AE$34:AE$39)</f>
        <v>0</v>
      </c>
      <c r="Y96" s="5">
        <f>SUMIF(Headcount!$F$34:$F$39,"Cost of Sales",Headcount!AF$34:AF$39)</f>
        <v>0</v>
      </c>
      <c r="Z96" s="5">
        <f>SUMIF(Headcount!$F$34:$F$39,"Cost of Sales",Headcount!AG$34:AG$39)</f>
        <v>0</v>
      </c>
      <c r="AA96" s="5">
        <f>SUMIF(Headcount!$F$34:$F$39,"Cost of Sales",Headcount!AH$34:AH$39)</f>
        <v>0</v>
      </c>
      <c r="AB96" s="5">
        <f>SUMIF(Headcount!$F$34:$F$39,"Cost of Sales",Headcount!AI$34:AI$39)</f>
        <v>0</v>
      </c>
      <c r="AC96" s="5">
        <f>SUMIF(Headcount!$F$34:$F$39,"Cost of Sales",Headcount!AJ$34:AJ$39)</f>
        <v>0</v>
      </c>
      <c r="AD96" s="5">
        <f>SUMIF(Headcount!$F$34:$F$39,"Cost of Sales",Headcount!AK$34:AK$39)</f>
        <v>0</v>
      </c>
      <c r="AE96" s="5">
        <f>SUMIF(Headcount!$F$34:$F$39,"Cost of Sales",Headcount!AL$34:AL$39)</f>
        <v>0</v>
      </c>
      <c r="AF96" s="5">
        <f>SUMIF(Headcount!$F$34:$F$39,"Cost of Sales",Headcount!AM$34:AM$39)</f>
        <v>0</v>
      </c>
      <c r="AG96" s="5">
        <f>SUMIF(Headcount!$F$34:$F$39,"Cost of Sales",Headcount!AN$34:AN$39)</f>
        <v>0</v>
      </c>
      <c r="AH96" s="5">
        <f>SUMIF(Headcount!$F$34:$F$39,"Cost of Sales",Headcount!AO$34:AO$39)</f>
        <v>0</v>
      </c>
      <c r="AI96" s="5">
        <f>SUMIF(Headcount!$F$34:$F$39,"Cost of Sales",Headcount!AP$34:AP$39)</f>
        <v>0</v>
      </c>
      <c r="AJ96" s="5">
        <f>SUMIF(Headcount!$F$34:$F$39,"Cost of Sales",Headcount!AQ$34:AQ$39)</f>
        <v>0</v>
      </c>
      <c r="AK96" s="5">
        <f>SUMIF(Headcount!$F$34:$F$39,"Cost of Sales",Headcount!AR$34:AR$39)</f>
        <v>0</v>
      </c>
      <c r="AL96" s="5">
        <f>SUMIF(Headcount!$F$34:$F$39,"Cost of Sales",Headcount!AS$34:AS$39)</f>
        <v>0</v>
      </c>
      <c r="AM96" s="5">
        <f>SUMIF(Headcount!$F$34:$F$39,"Cost of Sales",Headcount!AT$34:AT$39)</f>
        <v>0</v>
      </c>
      <c r="AN96" s="5">
        <f>SUMIF(Headcount!$F$34:$F$39,"Cost of Sales",Headcount!AU$34:AU$39)</f>
        <v>0</v>
      </c>
      <c r="AO96" s="5">
        <f>SUMIF(Headcount!$F$34:$F$39,"Cost of Sales",Headcount!AV$34:AV$39)</f>
        <v>0</v>
      </c>
      <c r="AP96" s="5">
        <f>SUMIF(Headcount!$F$34:$F$39,"Cost of Sales",Headcount!AW$34:AW$39)</f>
        <v>0</v>
      </c>
      <c r="AQ96" s="5">
        <f>SUMIF(Headcount!$F$34:$F$39,"Cost of Sales",Headcount!AX$34:AX$39)</f>
        <v>0</v>
      </c>
      <c r="AR96" s="5">
        <f>SUMIF(Headcount!$F$34:$F$39,"Cost of Sales",Headcount!AY$34:AY$39)</f>
        <v>0</v>
      </c>
      <c r="AS96" s="5">
        <f>SUMIF(Headcount!$F$34:$F$39,"Cost of Sales",Headcount!AZ$34:AZ$39)</f>
        <v>0</v>
      </c>
      <c r="AT96" s="5">
        <f>SUMIF(Headcount!$F$34:$F$39,"Cost of Sales",Headcount!BA$34:BA$39)</f>
        <v>0</v>
      </c>
      <c r="AU96" s="5">
        <f>SUMIF(Headcount!$F$34:$F$39,"Cost of Sales",Headcount!BB$34:BB$39)</f>
        <v>0</v>
      </c>
      <c r="AV96" s="5">
        <f>SUMIF(Headcount!$F$34:$F$39,"Cost of Sales",Headcount!BC$34:BC$39)</f>
        <v>0</v>
      </c>
      <c r="AW96" s="5">
        <f>SUMIF(Headcount!$F$34:$F$39,"Cost of Sales",Headcount!BD$34:BD$39)</f>
        <v>0</v>
      </c>
      <c r="AX96" s="5">
        <f>SUMIF(Headcount!$F$34:$F$39,"Cost of Sales",Headcount!BE$34:BE$39)</f>
        <v>0</v>
      </c>
      <c r="AY96" s="5">
        <f>SUMIF(Headcount!$F$34:$F$39,"Cost of Sales",Headcount!BF$34:BF$39)</f>
        <v>0</v>
      </c>
      <c r="AZ96" s="5">
        <f>SUMIF(Headcount!$F$34:$F$39,"Cost of Sales",Headcount!BG$34:BG$39)</f>
        <v>0</v>
      </c>
      <c r="BA96" s="5">
        <f>SUMIF(Headcount!$F$34:$F$39,"Cost of Sales",Headcount!BH$34:BH$39)</f>
        <v>0</v>
      </c>
      <c r="BB96" s="5">
        <f>SUMIF(Headcount!$F$34:$F$39,"Cost of Sales",Headcount!BI$34:BI$39)</f>
        <v>0</v>
      </c>
      <c r="BC96" s="5">
        <f>SUMIF(Headcount!$F$34:$F$39,"Cost of Sales",Headcount!BJ$34:BJ$39)</f>
        <v>0</v>
      </c>
      <c r="BD96" s="5">
        <f>SUMIF(Headcount!$F$34:$F$39,"Cost of Sales",Headcount!BK$34:BK$39)</f>
        <v>0</v>
      </c>
      <c r="BE96" s="5">
        <f>SUMIF(Headcount!$F$34:$F$39,"Cost of Sales",Headcount!BL$34:BL$39)</f>
        <v>0</v>
      </c>
      <c r="BF96" s="5">
        <f>SUMIF(Headcount!$F$34:$F$39,"Cost of Sales",Headcount!BM$34:BM$39)</f>
        <v>0</v>
      </c>
      <c r="BG96" s="5">
        <f>SUMIF(Headcount!$F$34:$F$39,"Cost of Sales",Headcount!BN$34:BN$39)</f>
        <v>0</v>
      </c>
      <c r="BH96" s="5">
        <f>SUMIF(Headcount!$F$34:$F$39,"Cost of Sales",Headcount!BO$34:BO$39)</f>
        <v>0</v>
      </c>
      <c r="BI96" s="5">
        <f>SUMIF(Headcount!$F$34:$F$39,"Cost of Sales",Headcount!BP$34:BP$39)</f>
        <v>0</v>
      </c>
      <c r="BJ96" s="5">
        <f>SUMIF(Headcount!$F$34:$F$39,"Cost of Sales",Headcount!BQ$34:BQ$39)</f>
        <v>0</v>
      </c>
      <c r="BK96" s="5">
        <f>SUMIF(Headcount!$F$34:$F$39,"Cost of Sales",Headcount!BR$34:BR$39)</f>
        <v>0</v>
      </c>
      <c r="BL96" s="5">
        <f>SUMIF(Headcount!$F$34:$F$39,"Cost of Sales",Headcount!BS$34:BS$39)</f>
        <v>0</v>
      </c>
      <c r="BM96" s="5">
        <f>SUMIF(Headcount!$F$34:$F$39,"Cost of Sales",Headcount!BT$34:BT$39)</f>
        <v>0</v>
      </c>
      <c r="BN96" s="5">
        <f>SUMIF(Headcount!$F$34:$F$39,"Cost of Sales",Headcount!BU$34:BU$39)</f>
        <v>0</v>
      </c>
      <c r="BO96" s="159" cm="1">
        <f t="array" ref="BO96">SUMPRODUCT((YEAR($G$3:$BN$3)=BO$3)*($G96:$BN96))</f>
        <v>0</v>
      </c>
      <c r="BP96" s="125" cm="1">
        <f t="array" ref="BP96">SUMPRODUCT((YEAR($G$3:$BN$3)=BP$3)*($G96:$BN96))</f>
        <v>0</v>
      </c>
      <c r="BQ96" s="125" cm="1">
        <f t="array" ref="BQ96">SUMPRODUCT((YEAR($G$3:$BN$3)=BQ$3)*($G96:$BN96))</f>
        <v>0</v>
      </c>
      <c r="BR96" s="125" cm="1">
        <f t="array" ref="BR96">SUMPRODUCT((YEAR($G$3:$BN$3)=BR$3)*($G96:$BN96))</f>
        <v>0</v>
      </c>
      <c r="BS96" s="158" cm="1">
        <f t="array" ref="BS96">SUMPRODUCT((YEAR($G$3:$BN$3)=BS$3)*($G96:$BN96))</f>
        <v>0</v>
      </c>
      <c r="BT96" s="5"/>
    </row>
    <row r="97" spans="4:72">
      <c r="D97" s="279" t="s">
        <v>77</v>
      </c>
      <c r="G97" s="5">
        <f>SUMIF(Headcount!$F$34:$F$39,"Cost of Sales",Headcount!CB$34:CB$39)</f>
        <v>0</v>
      </c>
      <c r="H97" s="5">
        <f>SUMIF(Headcount!$F$34:$F$39,"Cost of Sales",Headcount!CC$34:CC$39)</f>
        <v>0</v>
      </c>
      <c r="I97" s="5">
        <f>SUMIF(Headcount!$F$34:$F$39,"Cost of Sales",Headcount!CD$34:CD$39)</f>
        <v>0</v>
      </c>
      <c r="J97" s="5">
        <f>SUMIF(Headcount!$F$34:$F$39,"Cost of Sales",Headcount!CE$34:CE$39)</f>
        <v>0</v>
      </c>
      <c r="K97" s="5">
        <f>SUMIF(Headcount!$F$34:$F$39,"Cost of Sales",Headcount!CF$34:CF$39)</f>
        <v>0</v>
      </c>
      <c r="L97" s="5">
        <f>SUMIF(Headcount!$F$34:$F$39,"Cost of Sales",Headcount!CG$34:CG$39)</f>
        <v>0</v>
      </c>
      <c r="M97" s="5">
        <f>SUMIF(Headcount!$F$34:$F$39,"Cost of Sales",Headcount!CH$34:CH$39)</f>
        <v>0</v>
      </c>
      <c r="N97" s="5">
        <f>SUMIF(Headcount!$F$34:$F$39,"Cost of Sales",Headcount!CI$34:CI$39)</f>
        <v>0</v>
      </c>
      <c r="O97" s="5">
        <f>SUMIF(Headcount!$F$34:$F$39,"Cost of Sales",Headcount!CJ$34:CJ$39)</f>
        <v>0</v>
      </c>
      <c r="P97" s="5">
        <f>SUMIF(Headcount!$F$34:$F$39,"Cost of Sales",Headcount!CK$34:CK$39)</f>
        <v>0</v>
      </c>
      <c r="Q97" s="5">
        <f>SUMIF(Headcount!$F$34:$F$39,"Cost of Sales",Headcount!CL$34:CL$39)</f>
        <v>0</v>
      </c>
      <c r="R97" s="5">
        <f>SUMIF(Headcount!$F$34:$F$39,"Cost of Sales",Headcount!CM$34:CM$39)</f>
        <v>0</v>
      </c>
      <c r="S97" s="5">
        <f>SUMIF(Headcount!$F$34:$F$39,"Cost of Sales",Headcount!CN$34:CN$39)</f>
        <v>0</v>
      </c>
      <c r="T97" s="5">
        <f>SUMIF(Headcount!$F$34:$F$39,"Cost of Sales",Headcount!CO$34:CO$39)</f>
        <v>0</v>
      </c>
      <c r="U97" s="5">
        <f>SUMIF(Headcount!$F$34:$F$39,"Cost of Sales",Headcount!CP$34:CP$39)</f>
        <v>0</v>
      </c>
      <c r="V97" s="5">
        <f>SUMIF(Headcount!$F$34:$F$39,"Cost of Sales",Headcount!CQ$34:CQ$39)</f>
        <v>0</v>
      </c>
      <c r="W97" s="5">
        <f>SUMIF(Headcount!$F$34:$F$39,"Cost of Sales",Headcount!CR$34:CR$39)</f>
        <v>0</v>
      </c>
      <c r="X97" s="5">
        <f>SUMIF(Headcount!$F$34:$F$39,"Cost of Sales",Headcount!CS$34:CS$39)</f>
        <v>0</v>
      </c>
      <c r="Y97" s="5">
        <f>SUMIF(Headcount!$F$34:$F$39,"Cost of Sales",Headcount!CT$34:CT$39)</f>
        <v>0</v>
      </c>
      <c r="Z97" s="5">
        <f>SUMIF(Headcount!$F$34:$F$39,"Cost of Sales",Headcount!CU$34:CU$39)</f>
        <v>0</v>
      </c>
      <c r="AA97" s="5">
        <f>SUMIF(Headcount!$F$34:$F$39,"Cost of Sales",Headcount!CV$34:CV$39)</f>
        <v>0</v>
      </c>
      <c r="AB97" s="5">
        <f>SUMIF(Headcount!$F$34:$F$39,"Cost of Sales",Headcount!CW$34:CW$39)</f>
        <v>0</v>
      </c>
      <c r="AC97" s="5">
        <f>SUMIF(Headcount!$F$34:$F$39,"Cost of Sales",Headcount!CX$34:CX$39)</f>
        <v>0</v>
      </c>
      <c r="AD97" s="5">
        <f>SUMIF(Headcount!$F$34:$F$39,"Cost of Sales",Headcount!CY$34:CY$39)</f>
        <v>0</v>
      </c>
      <c r="AE97" s="5">
        <f>SUMIF(Headcount!$F$34:$F$39,"Cost of Sales",Headcount!CZ$34:CZ$39)</f>
        <v>0</v>
      </c>
      <c r="AF97" s="5">
        <f>SUMIF(Headcount!$F$34:$F$39,"Cost of Sales",Headcount!DA$34:DA$39)</f>
        <v>0</v>
      </c>
      <c r="AG97" s="5">
        <f>SUMIF(Headcount!$F$34:$F$39,"Cost of Sales",Headcount!DB$34:DB$39)</f>
        <v>0</v>
      </c>
      <c r="AH97" s="5">
        <f>SUMIF(Headcount!$F$34:$F$39,"Cost of Sales",Headcount!DC$34:DC$39)</f>
        <v>0</v>
      </c>
      <c r="AI97" s="5">
        <f>SUMIF(Headcount!$F$34:$F$39,"Cost of Sales",Headcount!DD$34:DD$39)</f>
        <v>0</v>
      </c>
      <c r="AJ97" s="5">
        <f>SUMIF(Headcount!$F$34:$F$39,"Cost of Sales",Headcount!DE$34:DE$39)</f>
        <v>0</v>
      </c>
      <c r="AK97" s="5">
        <f>SUMIF(Headcount!$F$34:$F$39,"Cost of Sales",Headcount!DF$34:DF$39)</f>
        <v>0</v>
      </c>
      <c r="AL97" s="5">
        <f>SUMIF(Headcount!$F$34:$F$39,"Cost of Sales",Headcount!DG$34:DG$39)</f>
        <v>0</v>
      </c>
      <c r="AM97" s="5">
        <f>SUMIF(Headcount!$F$34:$F$39,"Cost of Sales",Headcount!DH$34:DH$39)</f>
        <v>0</v>
      </c>
      <c r="AN97" s="5">
        <f>SUMIF(Headcount!$F$34:$F$39,"Cost of Sales",Headcount!DI$34:DI$39)</f>
        <v>0</v>
      </c>
      <c r="AO97" s="5">
        <f>SUMIF(Headcount!$F$34:$F$39,"Cost of Sales",Headcount!DJ$34:DJ$39)</f>
        <v>0</v>
      </c>
      <c r="AP97" s="5">
        <f>SUMIF(Headcount!$F$34:$F$39,"Cost of Sales",Headcount!DK$34:DK$39)</f>
        <v>0</v>
      </c>
      <c r="AQ97" s="5">
        <f>SUMIF(Headcount!$F$34:$F$39,"Cost of Sales",Headcount!DL$34:DL$39)</f>
        <v>0</v>
      </c>
      <c r="AR97" s="5">
        <f>SUMIF(Headcount!$F$34:$F$39,"Cost of Sales",Headcount!DM$34:DM$39)</f>
        <v>0</v>
      </c>
      <c r="AS97" s="5">
        <f>SUMIF(Headcount!$F$34:$F$39,"Cost of Sales",Headcount!DN$34:DN$39)</f>
        <v>0</v>
      </c>
      <c r="AT97" s="5">
        <f>SUMIF(Headcount!$F$34:$F$39,"Cost of Sales",Headcount!DO$34:DO$39)</f>
        <v>0</v>
      </c>
      <c r="AU97" s="5">
        <f>SUMIF(Headcount!$F$34:$F$39,"Cost of Sales",Headcount!DP$34:DP$39)</f>
        <v>0</v>
      </c>
      <c r="AV97" s="5">
        <f>SUMIF(Headcount!$F$34:$F$39,"Cost of Sales",Headcount!DQ$34:DQ$39)</f>
        <v>0</v>
      </c>
      <c r="AW97" s="5">
        <f>SUMIF(Headcount!$F$34:$F$39,"Cost of Sales",Headcount!DR$34:DR$39)</f>
        <v>0</v>
      </c>
      <c r="AX97" s="5">
        <f>SUMIF(Headcount!$F$34:$F$39,"Cost of Sales",Headcount!DS$34:DS$39)</f>
        <v>0</v>
      </c>
      <c r="AY97" s="5">
        <f>SUMIF(Headcount!$F$34:$F$39,"Cost of Sales",Headcount!DT$34:DT$39)</f>
        <v>0</v>
      </c>
      <c r="AZ97" s="5">
        <f>SUMIF(Headcount!$F$34:$F$39,"Cost of Sales",Headcount!DU$34:DU$39)</f>
        <v>0</v>
      </c>
      <c r="BA97" s="5">
        <f>SUMIF(Headcount!$F$34:$F$39,"Cost of Sales",Headcount!DV$34:DV$39)</f>
        <v>0</v>
      </c>
      <c r="BB97" s="5">
        <f>SUMIF(Headcount!$F$34:$F$39,"Cost of Sales",Headcount!DW$34:DW$39)</f>
        <v>0</v>
      </c>
      <c r="BC97" s="5">
        <f>SUMIF(Headcount!$F$34:$F$39,"Cost of Sales",Headcount!DX$34:DX$39)</f>
        <v>0</v>
      </c>
      <c r="BD97" s="5">
        <f>SUMIF(Headcount!$F$34:$F$39,"Cost of Sales",Headcount!DY$34:DY$39)</f>
        <v>0</v>
      </c>
      <c r="BE97" s="5">
        <f>SUMIF(Headcount!$F$34:$F$39,"Cost of Sales",Headcount!DZ$34:DZ$39)</f>
        <v>0</v>
      </c>
      <c r="BF97" s="5">
        <f>SUMIF(Headcount!$F$34:$F$39,"Cost of Sales",Headcount!EA$34:EA$39)</f>
        <v>0</v>
      </c>
      <c r="BG97" s="5">
        <f>SUMIF(Headcount!$F$34:$F$39,"Cost of Sales",Headcount!EB$34:EB$39)</f>
        <v>0</v>
      </c>
      <c r="BH97" s="5">
        <f>SUMIF(Headcount!$F$34:$F$39,"Cost of Sales",Headcount!EC$34:EC$39)</f>
        <v>0</v>
      </c>
      <c r="BI97" s="5">
        <f>SUMIF(Headcount!$F$34:$F$39,"Cost of Sales",Headcount!ED$34:ED$39)</f>
        <v>0</v>
      </c>
      <c r="BJ97" s="5">
        <f>SUMIF(Headcount!$F$34:$F$39,"Cost of Sales",Headcount!EE$34:EE$39)</f>
        <v>0</v>
      </c>
      <c r="BK97" s="5">
        <f>SUMIF(Headcount!$F$34:$F$39,"Cost of Sales",Headcount!EF$34:EF$39)</f>
        <v>0</v>
      </c>
      <c r="BL97" s="5">
        <f>SUMIF(Headcount!$F$34:$F$39,"Cost of Sales",Headcount!EG$34:EG$39)</f>
        <v>0</v>
      </c>
      <c r="BM97" s="5">
        <f>SUMIF(Headcount!$F$34:$F$39,"Cost of Sales",Headcount!EH$34:EH$39)</f>
        <v>0</v>
      </c>
      <c r="BN97" s="5">
        <f>SUMIF(Headcount!$F$34:$F$39,"Cost of Sales",Headcount!EI$34:EI$39)</f>
        <v>0</v>
      </c>
      <c r="BO97" s="159" cm="1">
        <f t="array" ref="BO97">SUMPRODUCT((YEAR($G$3:$BN$3)=BO$3)*($G97:$BN97))</f>
        <v>0</v>
      </c>
      <c r="BP97" s="125" cm="1">
        <f t="array" ref="BP97">SUMPRODUCT((YEAR($G$3:$BN$3)=BP$3)*($G97:$BN97))</f>
        <v>0</v>
      </c>
      <c r="BQ97" s="125" cm="1">
        <f t="array" ref="BQ97">SUMPRODUCT((YEAR($G$3:$BN$3)=BQ$3)*($G97:$BN97))</f>
        <v>0</v>
      </c>
      <c r="BR97" s="125" cm="1">
        <f t="array" ref="BR97">SUMPRODUCT((YEAR($G$3:$BN$3)=BR$3)*($G97:$BN97))</f>
        <v>0</v>
      </c>
      <c r="BS97" s="158" cm="1">
        <f t="array" ref="BS97">SUMPRODUCT((YEAR($G$3:$BN$3)=BS$3)*($G97:$BN97))</f>
        <v>0</v>
      </c>
      <c r="BT97" s="5"/>
    </row>
    <row r="98" spans="4:72">
      <c r="D98" s="279" t="s">
        <v>6</v>
      </c>
      <c r="G98" s="5">
        <f t="shared" ref="G98" si="277">G96*EEBenefits</f>
        <v>0</v>
      </c>
      <c r="H98" s="5">
        <f t="shared" ref="H98:BN98" si="278">H96*EEBenefits</f>
        <v>0</v>
      </c>
      <c r="I98" s="5">
        <f t="shared" si="278"/>
        <v>0</v>
      </c>
      <c r="J98" s="5">
        <f t="shared" si="278"/>
        <v>0</v>
      </c>
      <c r="K98" s="5">
        <f t="shared" si="278"/>
        <v>0</v>
      </c>
      <c r="L98" s="5">
        <f t="shared" si="278"/>
        <v>0</v>
      </c>
      <c r="M98" s="5">
        <f t="shared" si="278"/>
        <v>0</v>
      </c>
      <c r="N98" s="5">
        <f t="shared" si="278"/>
        <v>0</v>
      </c>
      <c r="O98" s="5">
        <f t="shared" si="278"/>
        <v>0</v>
      </c>
      <c r="P98" s="5">
        <f t="shared" si="278"/>
        <v>0</v>
      </c>
      <c r="Q98" s="5">
        <f t="shared" si="278"/>
        <v>0</v>
      </c>
      <c r="R98" s="5">
        <f t="shared" si="278"/>
        <v>0</v>
      </c>
      <c r="S98" s="5">
        <f t="shared" si="278"/>
        <v>0</v>
      </c>
      <c r="T98" s="5">
        <f t="shared" si="278"/>
        <v>0</v>
      </c>
      <c r="U98" s="5">
        <f t="shared" si="278"/>
        <v>0</v>
      </c>
      <c r="V98" s="5">
        <f t="shared" si="278"/>
        <v>0</v>
      </c>
      <c r="W98" s="5">
        <f t="shared" si="278"/>
        <v>0</v>
      </c>
      <c r="X98" s="5">
        <f t="shared" si="278"/>
        <v>0</v>
      </c>
      <c r="Y98" s="5">
        <f t="shared" si="278"/>
        <v>0</v>
      </c>
      <c r="Z98" s="5">
        <f t="shared" si="278"/>
        <v>0</v>
      </c>
      <c r="AA98" s="5">
        <f t="shared" si="278"/>
        <v>0</v>
      </c>
      <c r="AB98" s="5">
        <f t="shared" si="278"/>
        <v>0</v>
      </c>
      <c r="AC98" s="5">
        <f t="shared" si="278"/>
        <v>0</v>
      </c>
      <c r="AD98" s="5">
        <f t="shared" si="278"/>
        <v>0</v>
      </c>
      <c r="AE98" s="5">
        <f t="shared" si="278"/>
        <v>0</v>
      </c>
      <c r="AF98" s="5">
        <f t="shared" si="278"/>
        <v>0</v>
      </c>
      <c r="AG98" s="5">
        <f t="shared" si="278"/>
        <v>0</v>
      </c>
      <c r="AH98" s="5">
        <f t="shared" si="278"/>
        <v>0</v>
      </c>
      <c r="AI98" s="5">
        <f t="shared" si="278"/>
        <v>0</v>
      </c>
      <c r="AJ98" s="5">
        <f t="shared" si="278"/>
        <v>0</v>
      </c>
      <c r="AK98" s="5">
        <f t="shared" si="278"/>
        <v>0</v>
      </c>
      <c r="AL98" s="5">
        <f t="shared" si="278"/>
        <v>0</v>
      </c>
      <c r="AM98" s="5">
        <f t="shared" si="278"/>
        <v>0</v>
      </c>
      <c r="AN98" s="5">
        <f t="shared" si="278"/>
        <v>0</v>
      </c>
      <c r="AO98" s="5">
        <f t="shared" si="278"/>
        <v>0</v>
      </c>
      <c r="AP98" s="5">
        <f t="shared" si="278"/>
        <v>0</v>
      </c>
      <c r="AQ98" s="5">
        <f t="shared" si="278"/>
        <v>0</v>
      </c>
      <c r="AR98" s="5">
        <f t="shared" si="278"/>
        <v>0</v>
      </c>
      <c r="AS98" s="5">
        <f t="shared" si="278"/>
        <v>0</v>
      </c>
      <c r="AT98" s="5">
        <f t="shared" si="278"/>
        <v>0</v>
      </c>
      <c r="AU98" s="5">
        <f t="shared" si="278"/>
        <v>0</v>
      </c>
      <c r="AV98" s="5">
        <f t="shared" si="278"/>
        <v>0</v>
      </c>
      <c r="AW98" s="5">
        <f t="shared" si="278"/>
        <v>0</v>
      </c>
      <c r="AX98" s="5">
        <f t="shared" si="278"/>
        <v>0</v>
      </c>
      <c r="AY98" s="5">
        <f t="shared" si="278"/>
        <v>0</v>
      </c>
      <c r="AZ98" s="5">
        <f t="shared" si="278"/>
        <v>0</v>
      </c>
      <c r="BA98" s="5">
        <f t="shared" si="278"/>
        <v>0</v>
      </c>
      <c r="BB98" s="5">
        <f t="shared" si="278"/>
        <v>0</v>
      </c>
      <c r="BC98" s="5">
        <f t="shared" si="278"/>
        <v>0</v>
      </c>
      <c r="BD98" s="5">
        <f t="shared" si="278"/>
        <v>0</v>
      </c>
      <c r="BE98" s="5">
        <f t="shared" si="278"/>
        <v>0</v>
      </c>
      <c r="BF98" s="5">
        <f t="shared" si="278"/>
        <v>0</v>
      </c>
      <c r="BG98" s="5">
        <f t="shared" si="278"/>
        <v>0</v>
      </c>
      <c r="BH98" s="5">
        <f t="shared" si="278"/>
        <v>0</v>
      </c>
      <c r="BI98" s="5">
        <f t="shared" si="278"/>
        <v>0</v>
      </c>
      <c r="BJ98" s="5">
        <f t="shared" si="278"/>
        <v>0</v>
      </c>
      <c r="BK98" s="5">
        <f t="shared" si="278"/>
        <v>0</v>
      </c>
      <c r="BL98" s="5">
        <f t="shared" si="278"/>
        <v>0</v>
      </c>
      <c r="BM98" s="5">
        <f t="shared" si="278"/>
        <v>0</v>
      </c>
      <c r="BN98" s="5">
        <f t="shared" si="278"/>
        <v>0</v>
      </c>
      <c r="BO98" s="159" cm="1">
        <f t="array" ref="BO98">SUMPRODUCT((YEAR($G$3:$BN$3)=BO$3)*($G98:$BN98))</f>
        <v>0</v>
      </c>
      <c r="BP98" s="125" cm="1">
        <f t="array" ref="BP98">SUMPRODUCT((YEAR($G$3:$BN$3)=BP$3)*($G98:$BN98))</f>
        <v>0</v>
      </c>
      <c r="BQ98" s="125" cm="1">
        <f t="array" ref="BQ98">SUMPRODUCT((YEAR($G$3:$BN$3)=BQ$3)*($G98:$BN98))</f>
        <v>0</v>
      </c>
      <c r="BR98" s="125" cm="1">
        <f t="array" ref="BR98">SUMPRODUCT((YEAR($G$3:$BN$3)=BR$3)*($G98:$BN98))</f>
        <v>0</v>
      </c>
      <c r="BS98" s="158" cm="1">
        <f t="array" ref="BS98">SUMPRODUCT((YEAR($G$3:$BN$3)=BS$3)*($G98:$BN98))</f>
        <v>0</v>
      </c>
      <c r="BT98" s="5"/>
    </row>
    <row r="99" spans="4:72">
      <c r="D99" s="279" t="s">
        <v>76</v>
      </c>
      <c r="G99" s="5">
        <f t="shared" ref="G99" si="279">G96*PayrollTax</f>
        <v>0</v>
      </c>
      <c r="H99" s="5">
        <f t="shared" ref="H99:BN99" si="280">H96*PayrollTax</f>
        <v>0</v>
      </c>
      <c r="I99" s="5">
        <f t="shared" si="280"/>
        <v>0</v>
      </c>
      <c r="J99" s="5">
        <f t="shared" si="280"/>
        <v>0</v>
      </c>
      <c r="K99" s="5">
        <f t="shared" si="280"/>
        <v>0</v>
      </c>
      <c r="L99" s="5">
        <f t="shared" si="280"/>
        <v>0</v>
      </c>
      <c r="M99" s="5">
        <f t="shared" si="280"/>
        <v>0</v>
      </c>
      <c r="N99" s="5">
        <f t="shared" si="280"/>
        <v>0</v>
      </c>
      <c r="O99" s="5">
        <f t="shared" si="280"/>
        <v>0</v>
      </c>
      <c r="P99" s="5">
        <f t="shared" si="280"/>
        <v>0</v>
      </c>
      <c r="Q99" s="5">
        <f t="shared" si="280"/>
        <v>0</v>
      </c>
      <c r="R99" s="5">
        <f t="shared" si="280"/>
        <v>0</v>
      </c>
      <c r="S99" s="5">
        <f t="shared" si="280"/>
        <v>0</v>
      </c>
      <c r="T99" s="5">
        <f t="shared" si="280"/>
        <v>0</v>
      </c>
      <c r="U99" s="5">
        <f t="shared" si="280"/>
        <v>0</v>
      </c>
      <c r="V99" s="5">
        <f t="shared" si="280"/>
        <v>0</v>
      </c>
      <c r="W99" s="5">
        <f t="shared" si="280"/>
        <v>0</v>
      </c>
      <c r="X99" s="5">
        <f t="shared" si="280"/>
        <v>0</v>
      </c>
      <c r="Y99" s="5">
        <f t="shared" si="280"/>
        <v>0</v>
      </c>
      <c r="Z99" s="5">
        <f t="shared" si="280"/>
        <v>0</v>
      </c>
      <c r="AA99" s="5">
        <f t="shared" si="280"/>
        <v>0</v>
      </c>
      <c r="AB99" s="5">
        <f t="shared" si="280"/>
        <v>0</v>
      </c>
      <c r="AC99" s="5">
        <f t="shared" si="280"/>
        <v>0</v>
      </c>
      <c r="AD99" s="5">
        <f t="shared" si="280"/>
        <v>0</v>
      </c>
      <c r="AE99" s="5">
        <f t="shared" si="280"/>
        <v>0</v>
      </c>
      <c r="AF99" s="5">
        <f t="shared" si="280"/>
        <v>0</v>
      </c>
      <c r="AG99" s="5">
        <f t="shared" si="280"/>
        <v>0</v>
      </c>
      <c r="AH99" s="5">
        <f t="shared" si="280"/>
        <v>0</v>
      </c>
      <c r="AI99" s="5">
        <f t="shared" si="280"/>
        <v>0</v>
      </c>
      <c r="AJ99" s="5">
        <f t="shared" si="280"/>
        <v>0</v>
      </c>
      <c r="AK99" s="5">
        <f t="shared" si="280"/>
        <v>0</v>
      </c>
      <c r="AL99" s="5">
        <f t="shared" si="280"/>
        <v>0</v>
      </c>
      <c r="AM99" s="5">
        <f t="shared" si="280"/>
        <v>0</v>
      </c>
      <c r="AN99" s="5">
        <f t="shared" si="280"/>
        <v>0</v>
      </c>
      <c r="AO99" s="5">
        <f t="shared" si="280"/>
        <v>0</v>
      </c>
      <c r="AP99" s="5">
        <f t="shared" si="280"/>
        <v>0</v>
      </c>
      <c r="AQ99" s="5">
        <f t="shared" si="280"/>
        <v>0</v>
      </c>
      <c r="AR99" s="5">
        <f t="shared" si="280"/>
        <v>0</v>
      </c>
      <c r="AS99" s="5">
        <f t="shared" si="280"/>
        <v>0</v>
      </c>
      <c r="AT99" s="5">
        <f t="shared" si="280"/>
        <v>0</v>
      </c>
      <c r="AU99" s="5">
        <f t="shared" si="280"/>
        <v>0</v>
      </c>
      <c r="AV99" s="5">
        <f t="shared" si="280"/>
        <v>0</v>
      </c>
      <c r="AW99" s="5">
        <f t="shared" si="280"/>
        <v>0</v>
      </c>
      <c r="AX99" s="5">
        <f t="shared" si="280"/>
        <v>0</v>
      </c>
      <c r="AY99" s="5">
        <f t="shared" si="280"/>
        <v>0</v>
      </c>
      <c r="AZ99" s="5">
        <f t="shared" si="280"/>
        <v>0</v>
      </c>
      <c r="BA99" s="5">
        <f t="shared" si="280"/>
        <v>0</v>
      </c>
      <c r="BB99" s="5">
        <f t="shared" si="280"/>
        <v>0</v>
      </c>
      <c r="BC99" s="5">
        <f t="shared" si="280"/>
        <v>0</v>
      </c>
      <c r="BD99" s="5">
        <f t="shared" si="280"/>
        <v>0</v>
      </c>
      <c r="BE99" s="5">
        <f t="shared" si="280"/>
        <v>0</v>
      </c>
      <c r="BF99" s="5">
        <f t="shared" si="280"/>
        <v>0</v>
      </c>
      <c r="BG99" s="5">
        <f t="shared" si="280"/>
        <v>0</v>
      </c>
      <c r="BH99" s="5">
        <f t="shared" si="280"/>
        <v>0</v>
      </c>
      <c r="BI99" s="5">
        <f t="shared" si="280"/>
        <v>0</v>
      </c>
      <c r="BJ99" s="5">
        <f t="shared" si="280"/>
        <v>0</v>
      </c>
      <c r="BK99" s="5">
        <f t="shared" si="280"/>
        <v>0</v>
      </c>
      <c r="BL99" s="5">
        <f t="shared" si="280"/>
        <v>0</v>
      </c>
      <c r="BM99" s="5">
        <f t="shared" si="280"/>
        <v>0</v>
      </c>
      <c r="BN99" s="5">
        <f t="shared" si="280"/>
        <v>0</v>
      </c>
      <c r="BO99" s="159" cm="1">
        <f t="array" ref="BO99">SUMPRODUCT((YEAR($G$3:$BN$3)=BO$3)*($G99:$BN99))</f>
        <v>0</v>
      </c>
      <c r="BP99" s="125" cm="1">
        <f t="array" ref="BP99">SUMPRODUCT((YEAR($G$3:$BN$3)=BP$3)*($G99:$BN99))</f>
        <v>0</v>
      </c>
      <c r="BQ99" s="125" cm="1">
        <f t="array" ref="BQ99">SUMPRODUCT((YEAR($G$3:$BN$3)=BQ$3)*($G99:$BN99))</f>
        <v>0</v>
      </c>
      <c r="BR99" s="125" cm="1">
        <f t="array" ref="BR99">SUMPRODUCT((YEAR($G$3:$BN$3)=BR$3)*($G99:$BN99))</f>
        <v>0</v>
      </c>
      <c r="BS99" s="158" cm="1">
        <f t="array" ref="BS99">SUMPRODUCT((YEAR($G$3:$BN$3)=BS$3)*($G99:$BN99))</f>
        <v>0</v>
      </c>
      <c r="BT99" s="5"/>
    </row>
    <row r="100" spans="4:72">
      <c r="D100" s="279" t="s">
        <v>7</v>
      </c>
      <c r="G100" s="5">
        <f t="shared" ref="G100" si="281">G95*PayrollFee</f>
        <v>0</v>
      </c>
      <c r="H100" s="5">
        <f t="shared" ref="H100:BN100" si="282">H95*PayrollFee</f>
        <v>0</v>
      </c>
      <c r="I100" s="5">
        <f t="shared" si="282"/>
        <v>0</v>
      </c>
      <c r="J100" s="5">
        <f t="shared" si="282"/>
        <v>0</v>
      </c>
      <c r="K100" s="5">
        <f t="shared" si="282"/>
        <v>0</v>
      </c>
      <c r="L100" s="5">
        <f t="shared" si="282"/>
        <v>0</v>
      </c>
      <c r="M100" s="5">
        <f t="shared" si="282"/>
        <v>0</v>
      </c>
      <c r="N100" s="5">
        <f t="shared" si="282"/>
        <v>0</v>
      </c>
      <c r="O100" s="5">
        <f t="shared" si="282"/>
        <v>0</v>
      </c>
      <c r="P100" s="5">
        <f t="shared" si="282"/>
        <v>0</v>
      </c>
      <c r="Q100" s="5">
        <f t="shared" si="282"/>
        <v>0</v>
      </c>
      <c r="R100" s="5">
        <f t="shared" si="282"/>
        <v>0</v>
      </c>
      <c r="S100" s="5">
        <f t="shared" si="282"/>
        <v>0</v>
      </c>
      <c r="T100" s="5">
        <f t="shared" si="282"/>
        <v>0</v>
      </c>
      <c r="U100" s="5">
        <f t="shared" si="282"/>
        <v>0</v>
      </c>
      <c r="V100" s="5">
        <f t="shared" si="282"/>
        <v>0</v>
      </c>
      <c r="W100" s="5">
        <f t="shared" si="282"/>
        <v>0</v>
      </c>
      <c r="X100" s="5">
        <f t="shared" si="282"/>
        <v>0</v>
      </c>
      <c r="Y100" s="5">
        <f t="shared" si="282"/>
        <v>0</v>
      </c>
      <c r="Z100" s="5">
        <f t="shared" si="282"/>
        <v>0</v>
      </c>
      <c r="AA100" s="5">
        <f t="shared" si="282"/>
        <v>0</v>
      </c>
      <c r="AB100" s="5">
        <f t="shared" si="282"/>
        <v>0</v>
      </c>
      <c r="AC100" s="5">
        <f t="shared" si="282"/>
        <v>0</v>
      </c>
      <c r="AD100" s="5">
        <f t="shared" si="282"/>
        <v>0</v>
      </c>
      <c r="AE100" s="5">
        <f t="shared" si="282"/>
        <v>0</v>
      </c>
      <c r="AF100" s="5">
        <f t="shared" si="282"/>
        <v>0</v>
      </c>
      <c r="AG100" s="5">
        <f t="shared" si="282"/>
        <v>0</v>
      </c>
      <c r="AH100" s="5">
        <f t="shared" si="282"/>
        <v>0</v>
      </c>
      <c r="AI100" s="5">
        <f t="shared" si="282"/>
        <v>0</v>
      </c>
      <c r="AJ100" s="5">
        <f t="shared" si="282"/>
        <v>0</v>
      </c>
      <c r="AK100" s="5">
        <f t="shared" si="282"/>
        <v>0</v>
      </c>
      <c r="AL100" s="5">
        <f t="shared" si="282"/>
        <v>0</v>
      </c>
      <c r="AM100" s="5">
        <f t="shared" si="282"/>
        <v>0</v>
      </c>
      <c r="AN100" s="5">
        <f t="shared" si="282"/>
        <v>0</v>
      </c>
      <c r="AO100" s="5">
        <f t="shared" si="282"/>
        <v>0</v>
      </c>
      <c r="AP100" s="5">
        <f t="shared" si="282"/>
        <v>0</v>
      </c>
      <c r="AQ100" s="5">
        <f t="shared" si="282"/>
        <v>0</v>
      </c>
      <c r="AR100" s="5">
        <f t="shared" si="282"/>
        <v>0</v>
      </c>
      <c r="AS100" s="5">
        <f t="shared" si="282"/>
        <v>0</v>
      </c>
      <c r="AT100" s="5">
        <f t="shared" si="282"/>
        <v>0</v>
      </c>
      <c r="AU100" s="5">
        <f t="shared" si="282"/>
        <v>0</v>
      </c>
      <c r="AV100" s="5">
        <f t="shared" si="282"/>
        <v>0</v>
      </c>
      <c r="AW100" s="5">
        <f t="shared" si="282"/>
        <v>0</v>
      </c>
      <c r="AX100" s="5">
        <f t="shared" si="282"/>
        <v>0</v>
      </c>
      <c r="AY100" s="5">
        <f t="shared" si="282"/>
        <v>0</v>
      </c>
      <c r="AZ100" s="5">
        <f t="shared" si="282"/>
        <v>0</v>
      </c>
      <c r="BA100" s="5">
        <f t="shared" si="282"/>
        <v>0</v>
      </c>
      <c r="BB100" s="5">
        <f t="shared" si="282"/>
        <v>0</v>
      </c>
      <c r="BC100" s="5">
        <f t="shared" si="282"/>
        <v>0</v>
      </c>
      <c r="BD100" s="5">
        <f t="shared" si="282"/>
        <v>0</v>
      </c>
      <c r="BE100" s="5">
        <f t="shared" si="282"/>
        <v>0</v>
      </c>
      <c r="BF100" s="5">
        <f t="shared" si="282"/>
        <v>0</v>
      </c>
      <c r="BG100" s="5">
        <f t="shared" si="282"/>
        <v>0</v>
      </c>
      <c r="BH100" s="5">
        <f t="shared" si="282"/>
        <v>0</v>
      </c>
      <c r="BI100" s="5">
        <f t="shared" si="282"/>
        <v>0</v>
      </c>
      <c r="BJ100" s="5">
        <f t="shared" si="282"/>
        <v>0</v>
      </c>
      <c r="BK100" s="5">
        <f t="shared" si="282"/>
        <v>0</v>
      </c>
      <c r="BL100" s="5">
        <f t="shared" si="282"/>
        <v>0</v>
      </c>
      <c r="BM100" s="5">
        <f t="shared" si="282"/>
        <v>0</v>
      </c>
      <c r="BN100" s="5">
        <f t="shared" si="282"/>
        <v>0</v>
      </c>
      <c r="BO100" s="159" cm="1">
        <f t="array" ref="BO100">SUMPRODUCT((YEAR($G$3:$BN$3)=BO$3)*($G100:$BN100))</f>
        <v>0</v>
      </c>
      <c r="BP100" s="125" cm="1">
        <f t="array" ref="BP100">SUMPRODUCT((YEAR($G$3:$BN$3)=BP$3)*($G100:$BN100))</f>
        <v>0</v>
      </c>
      <c r="BQ100" s="125" cm="1">
        <f t="array" ref="BQ100">SUMPRODUCT((YEAR($G$3:$BN$3)=BQ$3)*($G100:$BN100))</f>
        <v>0</v>
      </c>
      <c r="BR100" s="125" cm="1">
        <f t="array" ref="BR100">SUMPRODUCT((YEAR($G$3:$BN$3)=BR$3)*($G100:$BN100))</f>
        <v>0</v>
      </c>
      <c r="BS100" s="158" cm="1">
        <f t="array" ref="BS100">SUMPRODUCT((YEAR($G$3:$BN$3)=BS$3)*($G100:$BN100))</f>
        <v>0</v>
      </c>
      <c r="BT100" s="5"/>
    </row>
    <row r="101" spans="4:72">
      <c r="D101" s="279" t="s">
        <v>11</v>
      </c>
      <c r="G101" s="5">
        <f>G$95*Setup!$E$21+'Outside Services &amp; Other'!G287</f>
        <v>0</v>
      </c>
      <c r="H101" s="5">
        <f>H$95*Setup!$E$21+'Outside Services &amp; Other'!H287</f>
        <v>0</v>
      </c>
      <c r="I101" s="5">
        <f>I$95*Setup!$E$21+'Outside Services &amp; Other'!I287</f>
        <v>0</v>
      </c>
      <c r="J101" s="5">
        <f>J$95*Setup!$E$21+'Outside Services &amp; Other'!J287</f>
        <v>0</v>
      </c>
      <c r="K101" s="5">
        <f>K$95*Setup!$E$21+'Outside Services &amp; Other'!K287</f>
        <v>0</v>
      </c>
      <c r="L101" s="5">
        <f>L$95*Setup!$E$21+'Outside Services &amp; Other'!L287</f>
        <v>0</v>
      </c>
      <c r="M101" s="5">
        <f>M$95*Setup!$E$21+'Outside Services &amp; Other'!M287</f>
        <v>0</v>
      </c>
      <c r="N101" s="5">
        <f>N$95*Setup!$E$21+'Outside Services &amp; Other'!N287</f>
        <v>0</v>
      </c>
      <c r="O101" s="5">
        <f>O$95*Setup!$E$21+'Outside Services &amp; Other'!O287</f>
        <v>0</v>
      </c>
      <c r="P101" s="5">
        <f>P$95*Setup!$E$21+'Outside Services &amp; Other'!P287</f>
        <v>0</v>
      </c>
      <c r="Q101" s="5">
        <f>Q$95*Setup!$E$21+'Outside Services &amp; Other'!Q287</f>
        <v>0</v>
      </c>
      <c r="R101" s="5">
        <f>R$95*Setup!$E$21+'Outside Services &amp; Other'!R287</f>
        <v>0</v>
      </c>
      <c r="S101" s="5">
        <f>S$95*Setup!$E$21+'Outside Services &amp; Other'!S287</f>
        <v>0</v>
      </c>
      <c r="T101" s="5">
        <f>T$95*Setup!$E$21+'Outside Services &amp; Other'!T287</f>
        <v>0</v>
      </c>
      <c r="U101" s="5">
        <f>U$95*Setup!$E$21+'Outside Services &amp; Other'!U287</f>
        <v>0</v>
      </c>
      <c r="V101" s="5">
        <f>V$95*Setup!$E$21+'Outside Services &amp; Other'!V287</f>
        <v>0</v>
      </c>
      <c r="W101" s="5">
        <f>W$95*Setup!$E$21+'Outside Services &amp; Other'!W287</f>
        <v>0</v>
      </c>
      <c r="X101" s="5">
        <f>X$95*Setup!$E$21+'Outside Services &amp; Other'!X287</f>
        <v>0</v>
      </c>
      <c r="Y101" s="5">
        <f>Y$95*Setup!$E$21+'Outside Services &amp; Other'!Y287</f>
        <v>0</v>
      </c>
      <c r="Z101" s="5">
        <f>Z$95*Setup!$E$21+'Outside Services &amp; Other'!Z287</f>
        <v>0</v>
      </c>
      <c r="AA101" s="5">
        <f>AA$95*Setup!$E$21+'Outside Services &amp; Other'!AA287</f>
        <v>0</v>
      </c>
      <c r="AB101" s="5">
        <f>AB$95*Setup!$E$21+'Outside Services &amp; Other'!AB287</f>
        <v>0</v>
      </c>
      <c r="AC101" s="5">
        <f>AC$95*Setup!$E$21+'Outside Services &amp; Other'!AC287</f>
        <v>0</v>
      </c>
      <c r="AD101" s="5">
        <f>AD$95*Setup!$E$21+'Outside Services &amp; Other'!AD287</f>
        <v>0</v>
      </c>
      <c r="AE101" s="5">
        <f>AE$95*Setup!$E$21+'Outside Services &amp; Other'!AE287</f>
        <v>0</v>
      </c>
      <c r="AF101" s="5">
        <f>AF$95*Setup!$E$21+'Outside Services &amp; Other'!AF287</f>
        <v>0</v>
      </c>
      <c r="AG101" s="5">
        <f>AG$95*Setup!$E$21+'Outside Services &amp; Other'!AG287</f>
        <v>0</v>
      </c>
      <c r="AH101" s="5">
        <f>AH$95*Setup!$E$21+'Outside Services &amp; Other'!AH287</f>
        <v>0</v>
      </c>
      <c r="AI101" s="5">
        <f>AI$95*Setup!$E$21+'Outside Services &amp; Other'!AI287</f>
        <v>0</v>
      </c>
      <c r="AJ101" s="5">
        <f>AJ$95*Setup!$E$21+'Outside Services &amp; Other'!AJ287</f>
        <v>0</v>
      </c>
      <c r="AK101" s="5">
        <f>AK$95*Setup!$E$21+'Outside Services &amp; Other'!AK287</f>
        <v>0</v>
      </c>
      <c r="AL101" s="5">
        <f>AL$95*Setup!$E$21+'Outside Services &amp; Other'!AL287</f>
        <v>0</v>
      </c>
      <c r="AM101" s="5">
        <f>AM$95*Setup!$E$21+'Outside Services &amp; Other'!AM287</f>
        <v>0</v>
      </c>
      <c r="AN101" s="5">
        <f>AN$95*Setup!$E$21+'Outside Services &amp; Other'!AN287</f>
        <v>0</v>
      </c>
      <c r="AO101" s="5">
        <f>AO$95*Setup!$E$21+'Outside Services &amp; Other'!AO287</f>
        <v>0</v>
      </c>
      <c r="AP101" s="5">
        <f>AP$95*Setup!$E$21+'Outside Services &amp; Other'!AP287</f>
        <v>0</v>
      </c>
      <c r="AQ101" s="5">
        <f>AQ$95*Setup!$E$21+'Outside Services &amp; Other'!AQ287</f>
        <v>0</v>
      </c>
      <c r="AR101" s="5">
        <f>AR$95*Setup!$E$21+'Outside Services &amp; Other'!AR287</f>
        <v>0</v>
      </c>
      <c r="AS101" s="5">
        <f>AS$95*Setup!$E$21+'Outside Services &amp; Other'!AS287</f>
        <v>0</v>
      </c>
      <c r="AT101" s="5">
        <f>AT$95*Setup!$E$21+'Outside Services &amp; Other'!AT287</f>
        <v>0</v>
      </c>
      <c r="AU101" s="5">
        <f>AU$95*Setup!$E$21+'Outside Services &amp; Other'!AU287</f>
        <v>0</v>
      </c>
      <c r="AV101" s="5">
        <f>AV$95*Setup!$E$21+'Outside Services &amp; Other'!AV287</f>
        <v>0</v>
      </c>
      <c r="AW101" s="5">
        <f>AW$95*Setup!$E$21+'Outside Services &amp; Other'!AW287</f>
        <v>0</v>
      </c>
      <c r="AX101" s="5">
        <f>AX$95*Setup!$E$21+'Outside Services &amp; Other'!AX287</f>
        <v>0</v>
      </c>
      <c r="AY101" s="5">
        <f>AY$95*Setup!$E$21+'Outside Services &amp; Other'!AY287</f>
        <v>0</v>
      </c>
      <c r="AZ101" s="5">
        <f>AZ$95*Setup!$E$21+'Outside Services &amp; Other'!AZ287</f>
        <v>0</v>
      </c>
      <c r="BA101" s="5">
        <f>BA$95*Setup!$E$21+'Outside Services &amp; Other'!BA287</f>
        <v>0</v>
      </c>
      <c r="BB101" s="5">
        <f>BB$95*Setup!$E$21+'Outside Services &amp; Other'!BB287</f>
        <v>0</v>
      </c>
      <c r="BC101" s="5">
        <f>BC$95*Setup!$E$21+'Outside Services &amp; Other'!BC287</f>
        <v>0</v>
      </c>
      <c r="BD101" s="5">
        <f>BD$95*Setup!$E$21+'Outside Services &amp; Other'!BD287</f>
        <v>0</v>
      </c>
      <c r="BE101" s="5">
        <f>BE$95*Setup!$E$21+'Outside Services &amp; Other'!BE287</f>
        <v>0</v>
      </c>
      <c r="BF101" s="5">
        <f>BF$95*Setup!$E$21+'Outside Services &amp; Other'!BF287</f>
        <v>0</v>
      </c>
      <c r="BG101" s="5">
        <f>BG$95*Setup!$E$21+'Outside Services &amp; Other'!BG287</f>
        <v>0</v>
      </c>
      <c r="BH101" s="5">
        <f>BH$95*Setup!$E$21+'Outside Services &amp; Other'!BH287</f>
        <v>0</v>
      </c>
      <c r="BI101" s="5">
        <f>BI$95*Setup!$E$21+'Outside Services &amp; Other'!BI287</f>
        <v>0</v>
      </c>
      <c r="BJ101" s="5">
        <f>BJ$95*Setup!$E$21+'Outside Services &amp; Other'!BJ287</f>
        <v>0</v>
      </c>
      <c r="BK101" s="5">
        <f>BK$95*Setup!$E$21+'Outside Services &amp; Other'!BK287</f>
        <v>0</v>
      </c>
      <c r="BL101" s="5">
        <f>BL$95*Setup!$E$21+'Outside Services &amp; Other'!BL287</f>
        <v>0</v>
      </c>
      <c r="BM101" s="5">
        <f>BM$95*Setup!$E$21+'Outside Services &amp; Other'!BM287</f>
        <v>0</v>
      </c>
      <c r="BN101" s="5">
        <f>BN$95*Setup!$E$21+'Outside Services &amp; Other'!BN287</f>
        <v>0</v>
      </c>
      <c r="BO101" s="159" cm="1">
        <f t="array" ref="BO101">SUMPRODUCT((YEAR($G$3:$BN$3)=BO$3)*($G101:$BN101))</f>
        <v>0</v>
      </c>
      <c r="BP101" s="125" cm="1">
        <f t="array" ref="BP101">SUMPRODUCT((YEAR($G$3:$BN$3)=BP$3)*($G101:$BN101))</f>
        <v>0</v>
      </c>
      <c r="BQ101" s="125" cm="1">
        <f t="array" ref="BQ101">SUMPRODUCT((YEAR($G$3:$BN$3)=BQ$3)*($G101:$BN101))</f>
        <v>0</v>
      </c>
      <c r="BR101" s="125" cm="1">
        <f t="array" ref="BR101">SUMPRODUCT((YEAR($G$3:$BN$3)=BR$3)*($G101:$BN101))</f>
        <v>0</v>
      </c>
      <c r="BS101" s="158" cm="1">
        <f t="array" ref="BS101">SUMPRODUCT((YEAR($G$3:$BN$3)=BS$3)*($G101:$BN101))</f>
        <v>0</v>
      </c>
      <c r="BT101" s="5"/>
    </row>
    <row r="102" spans="4:72">
      <c r="D102" s="279" t="s">
        <v>10</v>
      </c>
      <c r="G102" s="5">
        <f>G$95*Setup!$F$21+'Outside Services &amp; Other'!G288</f>
        <v>0</v>
      </c>
      <c r="H102" s="5">
        <f>H$95*Setup!$F$21+'Outside Services &amp; Other'!H288</f>
        <v>0</v>
      </c>
      <c r="I102" s="5">
        <f>I$95*Setup!$F$21+'Outside Services &amp; Other'!I288</f>
        <v>0</v>
      </c>
      <c r="J102" s="5">
        <f>J$95*Setup!$F$21+'Outside Services &amp; Other'!J288</f>
        <v>0</v>
      </c>
      <c r="K102" s="5">
        <f>K$95*Setup!$F$21+'Outside Services &amp; Other'!K288</f>
        <v>0</v>
      </c>
      <c r="L102" s="5">
        <f>L$95*Setup!$F$21+'Outside Services &amp; Other'!L288</f>
        <v>0</v>
      </c>
      <c r="M102" s="5">
        <f>M$95*Setup!$F$21+'Outside Services &amp; Other'!M288</f>
        <v>0</v>
      </c>
      <c r="N102" s="5">
        <f>N$95*Setup!$F$21+'Outside Services &amp; Other'!N288</f>
        <v>0</v>
      </c>
      <c r="O102" s="5">
        <f>O$95*Setup!$F$21+'Outside Services &amp; Other'!O288</f>
        <v>0</v>
      </c>
      <c r="P102" s="5">
        <f>P$95*Setup!$F$21+'Outside Services &amp; Other'!P288</f>
        <v>0</v>
      </c>
      <c r="Q102" s="5">
        <f>Q$95*Setup!$F$21+'Outside Services &amp; Other'!Q288</f>
        <v>0</v>
      </c>
      <c r="R102" s="5">
        <f>R$95*Setup!$F$21+'Outside Services &amp; Other'!R288</f>
        <v>0</v>
      </c>
      <c r="S102" s="5">
        <f>S$95*Setup!$F$21+'Outside Services &amp; Other'!S288</f>
        <v>0</v>
      </c>
      <c r="T102" s="5">
        <f>T$95*Setup!$F$21+'Outside Services &amp; Other'!T288</f>
        <v>0</v>
      </c>
      <c r="U102" s="5">
        <f>U$95*Setup!$F$21+'Outside Services &amp; Other'!U288</f>
        <v>0</v>
      </c>
      <c r="V102" s="5">
        <f>V$95*Setup!$F$21+'Outside Services &amp; Other'!V288</f>
        <v>0</v>
      </c>
      <c r="W102" s="5">
        <f>W$95*Setup!$F$21+'Outside Services &amp; Other'!W288</f>
        <v>0</v>
      </c>
      <c r="X102" s="5">
        <f>X$95*Setup!$F$21+'Outside Services &amp; Other'!X288</f>
        <v>0</v>
      </c>
      <c r="Y102" s="5">
        <f>Y$95*Setup!$F$21+'Outside Services &amp; Other'!Y288</f>
        <v>0</v>
      </c>
      <c r="Z102" s="5">
        <f>Z$95*Setup!$F$21+'Outside Services &amp; Other'!Z288</f>
        <v>0</v>
      </c>
      <c r="AA102" s="5">
        <f>AA$95*Setup!$F$21+'Outside Services &amp; Other'!AA288</f>
        <v>0</v>
      </c>
      <c r="AB102" s="5">
        <f>AB$95*Setup!$F$21+'Outside Services &amp; Other'!AB288</f>
        <v>0</v>
      </c>
      <c r="AC102" s="5">
        <f>AC$95*Setup!$F$21+'Outside Services &amp; Other'!AC288</f>
        <v>0</v>
      </c>
      <c r="AD102" s="5">
        <f>AD$95*Setup!$F$21+'Outside Services &amp; Other'!AD288</f>
        <v>0</v>
      </c>
      <c r="AE102" s="5">
        <f>AE$95*Setup!$F$21+'Outside Services &amp; Other'!AE288</f>
        <v>0</v>
      </c>
      <c r="AF102" s="5">
        <f>AF$95*Setup!$F$21+'Outside Services &amp; Other'!AF288</f>
        <v>0</v>
      </c>
      <c r="AG102" s="5">
        <f>AG$95*Setup!$F$21+'Outside Services &amp; Other'!AG288</f>
        <v>0</v>
      </c>
      <c r="AH102" s="5">
        <f>AH$95*Setup!$F$21+'Outside Services &amp; Other'!AH288</f>
        <v>0</v>
      </c>
      <c r="AI102" s="5">
        <f>AI$95*Setup!$F$21+'Outside Services &amp; Other'!AI288</f>
        <v>0</v>
      </c>
      <c r="AJ102" s="5">
        <f>AJ$95*Setup!$F$21+'Outside Services &amp; Other'!AJ288</f>
        <v>0</v>
      </c>
      <c r="AK102" s="5">
        <f>AK$95*Setup!$F$21+'Outside Services &amp; Other'!AK288</f>
        <v>0</v>
      </c>
      <c r="AL102" s="5">
        <f>AL$95*Setup!$F$21+'Outside Services &amp; Other'!AL288</f>
        <v>0</v>
      </c>
      <c r="AM102" s="5">
        <f>AM$95*Setup!$F$21+'Outside Services &amp; Other'!AM288</f>
        <v>0</v>
      </c>
      <c r="AN102" s="5">
        <f>AN$95*Setup!$F$21+'Outside Services &amp; Other'!AN288</f>
        <v>0</v>
      </c>
      <c r="AO102" s="5">
        <f>AO$95*Setup!$F$21+'Outside Services &amp; Other'!AO288</f>
        <v>0</v>
      </c>
      <c r="AP102" s="5">
        <f>AP$95*Setup!$F$21+'Outside Services &amp; Other'!AP288</f>
        <v>0</v>
      </c>
      <c r="AQ102" s="5">
        <f>AQ$95*Setup!$F$21+'Outside Services &amp; Other'!AQ288</f>
        <v>0</v>
      </c>
      <c r="AR102" s="5">
        <f>AR$95*Setup!$F$21+'Outside Services &amp; Other'!AR288</f>
        <v>0</v>
      </c>
      <c r="AS102" s="5">
        <f>AS$95*Setup!$F$21+'Outside Services &amp; Other'!AS288</f>
        <v>0</v>
      </c>
      <c r="AT102" s="5">
        <f>AT$95*Setup!$F$21+'Outside Services &amp; Other'!AT288</f>
        <v>0</v>
      </c>
      <c r="AU102" s="5">
        <f>AU$95*Setup!$F$21+'Outside Services &amp; Other'!AU288</f>
        <v>0</v>
      </c>
      <c r="AV102" s="5">
        <f>AV$95*Setup!$F$21+'Outside Services &amp; Other'!AV288</f>
        <v>0</v>
      </c>
      <c r="AW102" s="5">
        <f>AW$95*Setup!$F$21+'Outside Services &amp; Other'!AW288</f>
        <v>0</v>
      </c>
      <c r="AX102" s="5">
        <f>AX$95*Setup!$F$21+'Outside Services &amp; Other'!AX288</f>
        <v>0</v>
      </c>
      <c r="AY102" s="5">
        <f>AY$95*Setup!$F$21+'Outside Services &amp; Other'!AY288</f>
        <v>0</v>
      </c>
      <c r="AZ102" s="5">
        <f>AZ$95*Setup!$F$21+'Outside Services &amp; Other'!AZ288</f>
        <v>0</v>
      </c>
      <c r="BA102" s="5">
        <f>BA$95*Setup!$F$21+'Outside Services &amp; Other'!BA288</f>
        <v>0</v>
      </c>
      <c r="BB102" s="5">
        <f>BB$95*Setup!$F$21+'Outside Services &amp; Other'!BB288</f>
        <v>0</v>
      </c>
      <c r="BC102" s="5">
        <f>BC$95*Setup!$F$21+'Outside Services &amp; Other'!BC288</f>
        <v>0</v>
      </c>
      <c r="BD102" s="5">
        <f>BD$95*Setup!$F$21+'Outside Services &amp; Other'!BD288</f>
        <v>0</v>
      </c>
      <c r="BE102" s="5">
        <f>BE$95*Setup!$F$21+'Outside Services &amp; Other'!BE288</f>
        <v>0</v>
      </c>
      <c r="BF102" s="5">
        <f>BF$95*Setup!$F$21+'Outside Services &amp; Other'!BF288</f>
        <v>0</v>
      </c>
      <c r="BG102" s="5">
        <f>BG$95*Setup!$F$21+'Outside Services &amp; Other'!BG288</f>
        <v>0</v>
      </c>
      <c r="BH102" s="5">
        <f>BH$95*Setup!$F$21+'Outside Services &amp; Other'!BH288</f>
        <v>0</v>
      </c>
      <c r="BI102" s="5">
        <f>BI$95*Setup!$F$21+'Outside Services &amp; Other'!BI288</f>
        <v>0</v>
      </c>
      <c r="BJ102" s="5">
        <f>BJ$95*Setup!$F$21+'Outside Services &amp; Other'!BJ288</f>
        <v>0</v>
      </c>
      <c r="BK102" s="5">
        <f>BK$95*Setup!$F$21+'Outside Services &amp; Other'!BK288</f>
        <v>0</v>
      </c>
      <c r="BL102" s="5">
        <f>BL$95*Setup!$F$21+'Outside Services &amp; Other'!BL288</f>
        <v>0</v>
      </c>
      <c r="BM102" s="5">
        <f>BM$95*Setup!$F$21+'Outside Services &amp; Other'!BM288</f>
        <v>0</v>
      </c>
      <c r="BN102" s="5">
        <f>BN$95*Setup!$F$21+'Outside Services &amp; Other'!BN288</f>
        <v>0</v>
      </c>
      <c r="BO102" s="159" cm="1">
        <f t="array" ref="BO102">SUMPRODUCT((YEAR($G$3:$BN$3)=BO$3)*($G102:$BN102))</f>
        <v>0</v>
      </c>
      <c r="BP102" s="125" cm="1">
        <f t="array" ref="BP102">SUMPRODUCT((YEAR($G$3:$BN$3)=BP$3)*($G102:$BN102))</f>
        <v>0</v>
      </c>
      <c r="BQ102" s="125" cm="1">
        <f t="array" ref="BQ102">SUMPRODUCT((YEAR($G$3:$BN$3)=BQ$3)*($G102:$BN102))</f>
        <v>0</v>
      </c>
      <c r="BR102" s="125" cm="1">
        <f t="array" ref="BR102">SUMPRODUCT((YEAR($G$3:$BN$3)=BR$3)*($G102:$BN102))</f>
        <v>0</v>
      </c>
      <c r="BS102" s="158" cm="1">
        <f t="array" ref="BS102">SUMPRODUCT((YEAR($G$3:$BN$3)=BS$3)*($G102:$BN102))</f>
        <v>0</v>
      </c>
      <c r="BT102" s="5"/>
    </row>
    <row r="103" spans="4:72">
      <c r="D103" s="279" t="s">
        <v>650</v>
      </c>
      <c r="G103" s="5">
        <f>G$95*Setup!$G$21+'Outside Services &amp; Other'!G289</f>
        <v>0</v>
      </c>
      <c r="H103" s="5">
        <f>H$95*Setup!$G$21+'Outside Services &amp; Other'!H289</f>
        <v>0</v>
      </c>
      <c r="I103" s="5">
        <f>I$95*Setup!$G$21+'Outside Services &amp; Other'!I289</f>
        <v>0</v>
      </c>
      <c r="J103" s="5">
        <f>J$95*Setup!$G$21+'Outside Services &amp; Other'!J289</f>
        <v>0</v>
      </c>
      <c r="K103" s="5">
        <f>K$95*Setup!$G$21+'Outside Services &amp; Other'!K289</f>
        <v>0</v>
      </c>
      <c r="L103" s="5">
        <f>L$95*Setup!$G$21+'Outside Services &amp; Other'!L289</f>
        <v>0</v>
      </c>
      <c r="M103" s="5">
        <f>M$95*Setup!$G$21+'Outside Services &amp; Other'!M289</f>
        <v>0</v>
      </c>
      <c r="N103" s="5">
        <f>N$95*Setup!$G$21+'Outside Services &amp; Other'!N289</f>
        <v>0</v>
      </c>
      <c r="O103" s="5">
        <f>O$95*Setup!$G$21+'Outside Services &amp; Other'!O289</f>
        <v>0</v>
      </c>
      <c r="P103" s="5">
        <f>P$95*Setup!$G$21+'Outside Services &amp; Other'!P289</f>
        <v>0</v>
      </c>
      <c r="Q103" s="5">
        <f>Q$95*Setup!$G$21+'Outside Services &amp; Other'!Q289</f>
        <v>0</v>
      </c>
      <c r="R103" s="5">
        <f>R$95*Setup!$G$21+'Outside Services &amp; Other'!R289</f>
        <v>0</v>
      </c>
      <c r="S103" s="5">
        <f>S$95*Setup!$G$21+'Outside Services &amp; Other'!S289</f>
        <v>0</v>
      </c>
      <c r="T103" s="5">
        <f>T$95*Setup!$G$21+'Outside Services &amp; Other'!T289</f>
        <v>0</v>
      </c>
      <c r="U103" s="5">
        <f>U$95*Setup!$G$21+'Outside Services &amp; Other'!U289</f>
        <v>0</v>
      </c>
      <c r="V103" s="5">
        <f>V$95*Setup!$G$21+'Outside Services &amp; Other'!V289</f>
        <v>0</v>
      </c>
      <c r="W103" s="5">
        <f>W$95*Setup!$G$21+'Outside Services &amp; Other'!W289</f>
        <v>0</v>
      </c>
      <c r="X103" s="5">
        <f>X$95*Setup!$G$21+'Outside Services &amp; Other'!X289</f>
        <v>0</v>
      </c>
      <c r="Y103" s="5">
        <f>Y$95*Setup!$G$21+'Outside Services &amp; Other'!Y289</f>
        <v>0</v>
      </c>
      <c r="Z103" s="5">
        <f>Z$95*Setup!$G$21+'Outside Services &amp; Other'!Z289</f>
        <v>0</v>
      </c>
      <c r="AA103" s="5">
        <f>AA$95*Setup!$G$21+'Outside Services &amp; Other'!AA289</f>
        <v>0</v>
      </c>
      <c r="AB103" s="5">
        <f>AB$95*Setup!$G$21+'Outside Services &amp; Other'!AB289</f>
        <v>0</v>
      </c>
      <c r="AC103" s="5">
        <f>AC$95*Setup!$G$21+'Outside Services &amp; Other'!AC289</f>
        <v>0</v>
      </c>
      <c r="AD103" s="5">
        <f>AD$95*Setup!$G$21+'Outside Services &amp; Other'!AD289</f>
        <v>0</v>
      </c>
      <c r="AE103" s="5">
        <f>AE$95*Setup!$G$21+'Outside Services &amp; Other'!AE289</f>
        <v>0</v>
      </c>
      <c r="AF103" s="5">
        <f>AF$95*Setup!$G$21+'Outside Services &amp; Other'!AF289</f>
        <v>0</v>
      </c>
      <c r="AG103" s="5">
        <f>AG$95*Setup!$G$21+'Outside Services &amp; Other'!AG289</f>
        <v>0</v>
      </c>
      <c r="AH103" s="5">
        <f>AH$95*Setup!$G$21+'Outside Services &amp; Other'!AH289</f>
        <v>0</v>
      </c>
      <c r="AI103" s="5">
        <f>AI$95*Setup!$G$21+'Outside Services &amp; Other'!AI289</f>
        <v>0</v>
      </c>
      <c r="AJ103" s="5">
        <f>AJ$95*Setup!$G$21+'Outside Services &amp; Other'!AJ289</f>
        <v>0</v>
      </c>
      <c r="AK103" s="5">
        <f>AK$95*Setup!$G$21+'Outside Services &amp; Other'!AK289</f>
        <v>0</v>
      </c>
      <c r="AL103" s="5">
        <f>AL$95*Setup!$G$21+'Outside Services &amp; Other'!AL289</f>
        <v>0</v>
      </c>
      <c r="AM103" s="5">
        <f>AM$95*Setup!$G$21+'Outside Services &amp; Other'!AM289</f>
        <v>0</v>
      </c>
      <c r="AN103" s="5">
        <f>AN$95*Setup!$G$21+'Outside Services &amp; Other'!AN289</f>
        <v>0</v>
      </c>
      <c r="AO103" s="5">
        <f>AO$95*Setup!$G$21+'Outside Services &amp; Other'!AO289</f>
        <v>0</v>
      </c>
      <c r="AP103" s="5">
        <f>AP$95*Setup!$G$21+'Outside Services &amp; Other'!AP289</f>
        <v>0</v>
      </c>
      <c r="AQ103" s="5">
        <f>AQ$95*Setup!$G$21+'Outside Services &amp; Other'!AQ289</f>
        <v>0</v>
      </c>
      <c r="AR103" s="5">
        <f>AR$95*Setup!$G$21+'Outside Services &amp; Other'!AR289</f>
        <v>0</v>
      </c>
      <c r="AS103" s="5">
        <f>AS$95*Setup!$G$21+'Outside Services &amp; Other'!AS289</f>
        <v>0</v>
      </c>
      <c r="AT103" s="5">
        <f>AT$95*Setup!$G$21+'Outside Services &amp; Other'!AT289</f>
        <v>0</v>
      </c>
      <c r="AU103" s="5">
        <f>AU$95*Setup!$G$21+'Outside Services &amp; Other'!AU289</f>
        <v>0</v>
      </c>
      <c r="AV103" s="5">
        <f>AV$95*Setup!$G$21+'Outside Services &amp; Other'!AV289</f>
        <v>0</v>
      </c>
      <c r="AW103" s="5">
        <f>AW$95*Setup!$G$21+'Outside Services &amp; Other'!AW289</f>
        <v>0</v>
      </c>
      <c r="AX103" s="5">
        <f>AX$95*Setup!$G$21+'Outside Services &amp; Other'!AX289</f>
        <v>0</v>
      </c>
      <c r="AY103" s="5">
        <f>AY$95*Setup!$G$21+'Outside Services &amp; Other'!AY289</f>
        <v>0</v>
      </c>
      <c r="AZ103" s="5">
        <f>AZ$95*Setup!$G$21+'Outside Services &amp; Other'!AZ289</f>
        <v>0</v>
      </c>
      <c r="BA103" s="5">
        <f>BA$95*Setup!$G$21+'Outside Services &amp; Other'!BA289</f>
        <v>0</v>
      </c>
      <c r="BB103" s="5">
        <f>BB$95*Setup!$G$21+'Outside Services &amp; Other'!BB289</f>
        <v>0</v>
      </c>
      <c r="BC103" s="5">
        <f>BC$95*Setup!$G$21+'Outside Services &amp; Other'!BC289</f>
        <v>0</v>
      </c>
      <c r="BD103" s="5">
        <f>BD$95*Setup!$G$21+'Outside Services &amp; Other'!BD289</f>
        <v>0</v>
      </c>
      <c r="BE103" s="5">
        <f>BE$95*Setup!$G$21+'Outside Services &amp; Other'!BE289</f>
        <v>0</v>
      </c>
      <c r="BF103" s="5">
        <f>BF$95*Setup!$G$21+'Outside Services &amp; Other'!BF289</f>
        <v>0</v>
      </c>
      <c r="BG103" s="5">
        <f>BG$95*Setup!$G$21+'Outside Services &amp; Other'!BG289</f>
        <v>0</v>
      </c>
      <c r="BH103" s="5">
        <f>BH$95*Setup!$G$21+'Outside Services &amp; Other'!BH289</f>
        <v>0</v>
      </c>
      <c r="BI103" s="5">
        <f>BI$95*Setup!$G$21+'Outside Services &amp; Other'!BI289</f>
        <v>0</v>
      </c>
      <c r="BJ103" s="5">
        <f>BJ$95*Setup!$G$21+'Outside Services &amp; Other'!BJ289</f>
        <v>0</v>
      </c>
      <c r="BK103" s="5">
        <f>BK$95*Setup!$G$21+'Outside Services &amp; Other'!BK289</f>
        <v>0</v>
      </c>
      <c r="BL103" s="5">
        <f>BL$95*Setup!$G$21+'Outside Services &amp; Other'!BL289</f>
        <v>0</v>
      </c>
      <c r="BM103" s="5">
        <f>BM$95*Setup!$G$21+'Outside Services &amp; Other'!BM289</f>
        <v>0</v>
      </c>
      <c r="BN103" s="5">
        <f>BN$95*Setup!$G$21+'Outside Services &amp; Other'!BN289</f>
        <v>0</v>
      </c>
      <c r="BO103" s="159" cm="1">
        <f t="array" ref="BO103">SUMPRODUCT((YEAR($G$3:$BN$3)=BO$3)*($G103:$BN103))</f>
        <v>0</v>
      </c>
      <c r="BP103" s="125" cm="1">
        <f t="array" ref="BP103">SUMPRODUCT((YEAR($G$3:$BN$3)=BP$3)*($G103:$BN103))</f>
        <v>0</v>
      </c>
      <c r="BQ103" s="125" cm="1">
        <f t="array" ref="BQ103">SUMPRODUCT((YEAR($G$3:$BN$3)=BQ$3)*($G103:$BN103))</f>
        <v>0</v>
      </c>
      <c r="BR103" s="125" cm="1">
        <f t="array" ref="BR103">SUMPRODUCT((YEAR($G$3:$BN$3)=BR$3)*($G103:$BN103))</f>
        <v>0</v>
      </c>
      <c r="BS103" s="158" cm="1">
        <f t="array" ref="BS103">SUMPRODUCT((YEAR($G$3:$BN$3)=BS$3)*($G103:$BN103))</f>
        <v>0</v>
      </c>
      <c r="BT103" s="5"/>
    </row>
    <row r="104" spans="4:72">
      <c r="D104" s="279" t="s">
        <v>43</v>
      </c>
      <c r="G104" s="5">
        <f>G$95*Setup!$H$21+'Outside Services &amp; Other'!G290</f>
        <v>0</v>
      </c>
      <c r="H104" s="5">
        <f>H$95*Setup!$H$21+'Outside Services &amp; Other'!H290</f>
        <v>0</v>
      </c>
      <c r="I104" s="5">
        <f>I$95*Setup!$H$21+'Outside Services &amp; Other'!I290</f>
        <v>0</v>
      </c>
      <c r="J104" s="5">
        <f>J$95*Setup!$H$21+'Outside Services &amp; Other'!J290</f>
        <v>0</v>
      </c>
      <c r="K104" s="5">
        <f>K$95*Setup!$H$21+'Outside Services &amp; Other'!K290</f>
        <v>0</v>
      </c>
      <c r="L104" s="5">
        <f>L$95*Setup!$H$21+'Outside Services &amp; Other'!L290</f>
        <v>0</v>
      </c>
      <c r="M104" s="5">
        <f>M$95*Setup!$H$21+'Outside Services &amp; Other'!M290</f>
        <v>0</v>
      </c>
      <c r="N104" s="5">
        <f>N$95*Setup!$H$21+'Outside Services &amp; Other'!N290</f>
        <v>0</v>
      </c>
      <c r="O104" s="5">
        <f>O$95*Setup!$H$21+'Outside Services &amp; Other'!O290</f>
        <v>0</v>
      </c>
      <c r="P104" s="5">
        <f>P$95*Setup!$H$21+'Outside Services &amp; Other'!P290</f>
        <v>0</v>
      </c>
      <c r="Q104" s="5">
        <f>Q$95*Setup!$H$21+'Outside Services &amp; Other'!Q290</f>
        <v>0</v>
      </c>
      <c r="R104" s="5">
        <f>R$95*Setup!$H$21+'Outside Services &amp; Other'!R290</f>
        <v>0</v>
      </c>
      <c r="S104" s="5">
        <f>S$95*Setup!$H$21+'Outside Services &amp; Other'!S290</f>
        <v>0</v>
      </c>
      <c r="T104" s="5">
        <f>T$95*Setup!$H$21+'Outside Services &amp; Other'!T290</f>
        <v>0</v>
      </c>
      <c r="U104" s="5">
        <f>U$95*Setup!$H$21+'Outside Services &amp; Other'!U290</f>
        <v>0</v>
      </c>
      <c r="V104" s="5">
        <f>V$95*Setup!$H$21+'Outside Services &amp; Other'!V290</f>
        <v>0</v>
      </c>
      <c r="W104" s="5">
        <f>W$95*Setup!$H$21+'Outside Services &amp; Other'!W290</f>
        <v>0</v>
      </c>
      <c r="X104" s="5">
        <f>X$95*Setup!$H$21+'Outside Services &amp; Other'!X290</f>
        <v>0</v>
      </c>
      <c r="Y104" s="5">
        <f>Y$95*Setup!$H$21+'Outside Services &amp; Other'!Y290</f>
        <v>0</v>
      </c>
      <c r="Z104" s="5">
        <f>Z$95*Setup!$H$21+'Outside Services &amp; Other'!Z290</f>
        <v>0</v>
      </c>
      <c r="AA104" s="5">
        <f>AA$95*Setup!$H$21+'Outside Services &amp; Other'!AA290</f>
        <v>0</v>
      </c>
      <c r="AB104" s="5">
        <f>AB$95*Setup!$H$21+'Outside Services &amp; Other'!AB290</f>
        <v>0</v>
      </c>
      <c r="AC104" s="5">
        <f>AC$95*Setup!$H$21+'Outside Services &amp; Other'!AC290</f>
        <v>0</v>
      </c>
      <c r="AD104" s="5">
        <f>AD$95*Setup!$H$21+'Outside Services &amp; Other'!AD290</f>
        <v>0</v>
      </c>
      <c r="AE104" s="5">
        <f>AE$95*Setup!$H$21+'Outside Services &amp; Other'!AE290</f>
        <v>0</v>
      </c>
      <c r="AF104" s="5">
        <f>AF$95*Setup!$H$21+'Outside Services &amp; Other'!AF290</f>
        <v>0</v>
      </c>
      <c r="AG104" s="5">
        <f>AG$95*Setup!$H$21+'Outside Services &amp; Other'!AG290</f>
        <v>0</v>
      </c>
      <c r="AH104" s="5">
        <f>AH$95*Setup!$H$21+'Outside Services &amp; Other'!AH290</f>
        <v>0</v>
      </c>
      <c r="AI104" s="5">
        <f>AI$95*Setup!$H$21+'Outside Services &amp; Other'!AI290</f>
        <v>0</v>
      </c>
      <c r="AJ104" s="5">
        <f>AJ$95*Setup!$H$21+'Outside Services &amp; Other'!AJ290</f>
        <v>0</v>
      </c>
      <c r="AK104" s="5">
        <f>AK$95*Setup!$H$21+'Outside Services &amp; Other'!AK290</f>
        <v>0</v>
      </c>
      <c r="AL104" s="5">
        <f>AL$95*Setup!$H$21+'Outside Services &amp; Other'!AL290</f>
        <v>0</v>
      </c>
      <c r="AM104" s="5">
        <f>AM$95*Setup!$H$21+'Outside Services &amp; Other'!AM290</f>
        <v>0</v>
      </c>
      <c r="AN104" s="5">
        <f>AN$95*Setup!$H$21+'Outside Services &amp; Other'!AN290</f>
        <v>0</v>
      </c>
      <c r="AO104" s="5">
        <f>AO$95*Setup!$H$21+'Outside Services &amp; Other'!AO290</f>
        <v>0</v>
      </c>
      <c r="AP104" s="5">
        <f>AP$95*Setup!$H$21+'Outside Services &amp; Other'!AP290</f>
        <v>0</v>
      </c>
      <c r="AQ104" s="5">
        <f>AQ$95*Setup!$H$21+'Outside Services &amp; Other'!AQ290</f>
        <v>0</v>
      </c>
      <c r="AR104" s="5">
        <f>AR$95*Setup!$H$21+'Outside Services &amp; Other'!AR290</f>
        <v>0</v>
      </c>
      <c r="AS104" s="5">
        <f>AS$95*Setup!$H$21+'Outside Services &amp; Other'!AS290</f>
        <v>0</v>
      </c>
      <c r="AT104" s="5">
        <f>AT$95*Setup!$H$21+'Outside Services &amp; Other'!AT290</f>
        <v>0</v>
      </c>
      <c r="AU104" s="5">
        <f>AU$95*Setup!$H$21+'Outside Services &amp; Other'!AU290</f>
        <v>0</v>
      </c>
      <c r="AV104" s="5">
        <f>AV$95*Setup!$H$21+'Outside Services &amp; Other'!AV290</f>
        <v>0</v>
      </c>
      <c r="AW104" s="5">
        <f>AW$95*Setup!$H$21+'Outside Services &amp; Other'!AW290</f>
        <v>0</v>
      </c>
      <c r="AX104" s="5">
        <f>AX$95*Setup!$H$21+'Outside Services &amp; Other'!AX290</f>
        <v>0</v>
      </c>
      <c r="AY104" s="5">
        <f>AY$95*Setup!$H$21+'Outside Services &amp; Other'!AY290</f>
        <v>0</v>
      </c>
      <c r="AZ104" s="5">
        <f>AZ$95*Setup!$H$21+'Outside Services &amp; Other'!AZ290</f>
        <v>0</v>
      </c>
      <c r="BA104" s="5">
        <f>BA$95*Setup!$H$21+'Outside Services &amp; Other'!BA290</f>
        <v>0</v>
      </c>
      <c r="BB104" s="5">
        <f>BB$95*Setup!$H$21+'Outside Services &amp; Other'!BB290</f>
        <v>0</v>
      </c>
      <c r="BC104" s="5">
        <f>BC$95*Setup!$H$21+'Outside Services &amp; Other'!BC290</f>
        <v>0</v>
      </c>
      <c r="BD104" s="5">
        <f>BD$95*Setup!$H$21+'Outside Services &amp; Other'!BD290</f>
        <v>0</v>
      </c>
      <c r="BE104" s="5">
        <f>BE$95*Setup!$H$21+'Outside Services &amp; Other'!BE290</f>
        <v>0</v>
      </c>
      <c r="BF104" s="5">
        <f>BF$95*Setup!$H$21+'Outside Services &amp; Other'!BF290</f>
        <v>0</v>
      </c>
      <c r="BG104" s="5">
        <f>BG$95*Setup!$H$21+'Outside Services &amp; Other'!BG290</f>
        <v>0</v>
      </c>
      <c r="BH104" s="5">
        <f>BH$95*Setup!$H$21+'Outside Services &amp; Other'!BH290</f>
        <v>0</v>
      </c>
      <c r="BI104" s="5">
        <f>BI$95*Setup!$H$21+'Outside Services &amp; Other'!BI290</f>
        <v>0</v>
      </c>
      <c r="BJ104" s="5">
        <f>BJ$95*Setup!$H$21+'Outside Services &amp; Other'!BJ290</f>
        <v>0</v>
      </c>
      <c r="BK104" s="5">
        <f>BK$95*Setup!$H$21+'Outside Services &amp; Other'!BK290</f>
        <v>0</v>
      </c>
      <c r="BL104" s="5">
        <f>BL$95*Setup!$H$21+'Outside Services &amp; Other'!BL290</f>
        <v>0</v>
      </c>
      <c r="BM104" s="5">
        <f>BM$95*Setup!$H$21+'Outside Services &amp; Other'!BM290</f>
        <v>0</v>
      </c>
      <c r="BN104" s="5">
        <f>BN$95*Setup!$H$21+'Outside Services &amp; Other'!BN290</f>
        <v>0</v>
      </c>
      <c r="BO104" s="159" cm="1">
        <f t="array" ref="BO104">SUMPRODUCT((YEAR($G$3:$BN$3)=BO$3)*($G104:$BN104))</f>
        <v>0</v>
      </c>
      <c r="BP104" s="125" cm="1">
        <f t="array" ref="BP104">SUMPRODUCT((YEAR($G$3:$BN$3)=BP$3)*($G104:$BN104))</f>
        <v>0</v>
      </c>
      <c r="BQ104" s="125" cm="1">
        <f t="array" ref="BQ104">SUMPRODUCT((YEAR($G$3:$BN$3)=BQ$3)*($G104:$BN104))</f>
        <v>0</v>
      </c>
      <c r="BR104" s="125" cm="1">
        <f t="array" ref="BR104">SUMPRODUCT((YEAR($G$3:$BN$3)=BR$3)*($G104:$BN104))</f>
        <v>0</v>
      </c>
      <c r="BS104" s="158" cm="1">
        <f t="array" ref="BS104">SUMPRODUCT((YEAR($G$3:$BN$3)=BS$3)*($G104:$BN104))</f>
        <v>0</v>
      </c>
      <c r="BT104" s="5"/>
    </row>
    <row r="105" spans="4:72">
      <c r="D105" s="279" t="s">
        <v>78</v>
      </c>
      <c r="G105" s="5">
        <f>IF(AND(Setup!$E$33&lt;capexmin,Setup!$E$33*Headcount!N$53&gt;0),Setup!$E$33*Headcount!N$53,0)+'Outside Services &amp; Other'!G291</f>
        <v>0</v>
      </c>
      <c r="H105" s="5">
        <f>IF(AND(Setup!$E$33&lt;capexmin,Setup!$E$33*Headcount!O$53&gt;0),Setup!$E$33*Headcount!O$53,0)+'Outside Services &amp; Other'!H291</f>
        <v>0</v>
      </c>
      <c r="I105" s="5">
        <f>IF(AND(Setup!$E$33&lt;capexmin,Setup!$E$33*Headcount!P$53&gt;0),Setup!$E$33*Headcount!P$53,0)+'Outside Services &amp; Other'!I291</f>
        <v>0</v>
      </c>
      <c r="J105" s="5">
        <f>IF(AND(Setup!$E$33&lt;capexmin,Setup!$E$33*Headcount!Q$53&gt;0),Setup!$E$33*Headcount!Q$53,0)+'Outside Services &amp; Other'!J291</f>
        <v>0</v>
      </c>
      <c r="K105" s="5">
        <f>IF(AND(Setup!$E$33&lt;capexmin,Setup!$E$33*Headcount!R$53&gt;0),Setup!$E$33*Headcount!R$53,0)+'Outside Services &amp; Other'!K291</f>
        <v>0</v>
      </c>
      <c r="L105" s="5">
        <f>IF(AND(Setup!$E$33&lt;capexmin,Setup!$E$33*Headcount!S$53&gt;0),Setup!$E$33*Headcount!S$53,0)+'Outside Services &amp; Other'!L291</f>
        <v>0</v>
      </c>
      <c r="M105" s="5">
        <f>IF(AND(Setup!$E$33&lt;capexmin,Setup!$E$33*Headcount!T$53&gt;0),Setup!$E$33*Headcount!T$53,0)+'Outside Services &amp; Other'!M291</f>
        <v>0</v>
      </c>
      <c r="N105" s="5">
        <f>IF(AND(Setup!$E$33&lt;capexmin,Setup!$E$33*Headcount!U$53&gt;0),Setup!$E$33*Headcount!U$53,0)+'Outside Services &amp; Other'!N291</f>
        <v>0</v>
      </c>
      <c r="O105" s="5">
        <f>IF(AND(Setup!$E$33&lt;capexmin,Setup!$E$33*Headcount!V$53&gt;0),Setup!$E$33*Headcount!V$53,0)+'Outside Services &amp; Other'!O291</f>
        <v>0</v>
      </c>
      <c r="P105" s="5">
        <f>IF(AND(Setup!$E$33&lt;capexmin,Setup!$E$33*Headcount!W$53&gt;0),Setup!$E$33*Headcount!W$53,0)+'Outside Services &amp; Other'!P291</f>
        <v>0</v>
      </c>
      <c r="Q105" s="5">
        <f>IF(AND(Setup!$E$33&lt;capexmin,Setup!$E$33*Headcount!X$53&gt;0),Setup!$E$33*Headcount!X$53,0)+'Outside Services &amp; Other'!Q291</f>
        <v>0</v>
      </c>
      <c r="R105" s="5">
        <f>IF(AND(Setup!$E$33&lt;capexmin,Setup!$E$33*Headcount!Y$53&gt;0),Setup!$E$33*Headcount!Y$53,0)+'Outside Services &amp; Other'!R291</f>
        <v>0</v>
      </c>
      <c r="S105" s="5">
        <f>IF(AND(Setup!$E$33&lt;capexmin,Setup!$E$33*Headcount!Z$53&gt;0),Setup!$E$33*Headcount!Z$53,0)+'Outside Services &amp; Other'!S291</f>
        <v>0</v>
      </c>
      <c r="T105" s="5">
        <f>IF(AND(Setup!$E$33&lt;capexmin,Setup!$E$33*Headcount!AA$53&gt;0),Setup!$E$33*Headcount!AA$53,0)+'Outside Services &amp; Other'!T291</f>
        <v>0</v>
      </c>
      <c r="U105" s="5">
        <f>IF(AND(Setup!$E$33&lt;capexmin,Setup!$E$33*Headcount!AB$53&gt;0),Setup!$E$33*Headcount!AB$53,0)+'Outside Services &amp; Other'!U291</f>
        <v>0</v>
      </c>
      <c r="V105" s="5">
        <f>IF(AND(Setup!$E$33&lt;capexmin,Setup!$E$33*Headcount!AC$53&gt;0),Setup!$E$33*Headcount!AC$53,0)+'Outside Services &amp; Other'!V291</f>
        <v>0</v>
      </c>
      <c r="W105" s="5">
        <f>IF(AND(Setup!$E$33&lt;capexmin,Setup!$E$33*Headcount!AD$53&gt;0),Setup!$E$33*Headcount!AD$53,0)+'Outside Services &amp; Other'!W291</f>
        <v>0</v>
      </c>
      <c r="X105" s="5">
        <f>IF(AND(Setup!$E$33&lt;capexmin,Setup!$E$33*Headcount!AE$53&gt;0),Setup!$E$33*Headcount!AE$53,0)+'Outside Services &amp; Other'!X291</f>
        <v>0</v>
      </c>
      <c r="Y105" s="5">
        <f>IF(AND(Setup!$E$33&lt;capexmin,Setup!$E$33*Headcount!AF$53&gt;0),Setup!$E$33*Headcount!AF$53,0)+'Outside Services &amp; Other'!Y291</f>
        <v>0</v>
      </c>
      <c r="Z105" s="5">
        <f>IF(AND(Setup!$E$33&lt;capexmin,Setup!$E$33*Headcount!AG$53&gt;0),Setup!$E$33*Headcount!AG$53,0)+'Outside Services &amp; Other'!Z291</f>
        <v>0</v>
      </c>
      <c r="AA105" s="5">
        <f>IF(AND(Setup!$E$33&lt;capexmin,Setup!$E$33*Headcount!AH$53&gt;0),Setup!$E$33*Headcount!AH$53,0)+'Outside Services &amp; Other'!AA291</f>
        <v>0</v>
      </c>
      <c r="AB105" s="5">
        <f>IF(AND(Setup!$E$33&lt;capexmin,Setup!$E$33*Headcount!AI$53&gt;0),Setup!$E$33*Headcount!AI$53,0)+'Outside Services &amp; Other'!AB291</f>
        <v>0</v>
      </c>
      <c r="AC105" s="5">
        <f>IF(AND(Setup!$E$33&lt;capexmin,Setup!$E$33*Headcount!AJ$53&gt;0),Setup!$E$33*Headcount!AJ$53,0)+'Outside Services &amp; Other'!AC291</f>
        <v>0</v>
      </c>
      <c r="AD105" s="5">
        <f>IF(AND(Setup!$E$33&lt;capexmin,Setup!$E$33*Headcount!AK$53&gt;0),Setup!$E$33*Headcount!AK$53,0)+'Outside Services &amp; Other'!AD291</f>
        <v>0</v>
      </c>
      <c r="AE105" s="5">
        <f>IF(AND(Setup!$E$33&lt;capexmin,Setup!$E$33*Headcount!AL$53&gt;0),Setup!$E$33*Headcount!AL$53,0)+'Outside Services &amp; Other'!AE291</f>
        <v>0</v>
      </c>
      <c r="AF105" s="5">
        <f>IF(AND(Setup!$E$33&lt;capexmin,Setup!$E$33*Headcount!AM$53&gt;0),Setup!$E$33*Headcount!AM$53,0)+'Outside Services &amp; Other'!AF291</f>
        <v>0</v>
      </c>
      <c r="AG105" s="5">
        <f>IF(AND(Setup!$E$33&lt;capexmin,Setup!$E$33*Headcount!AN$53&gt;0),Setup!$E$33*Headcount!AN$53,0)+'Outside Services &amp; Other'!AG291</f>
        <v>0</v>
      </c>
      <c r="AH105" s="5">
        <f>IF(AND(Setup!$E$33&lt;capexmin,Setup!$E$33*Headcount!AO$53&gt;0),Setup!$E$33*Headcount!AO$53,0)+'Outside Services &amp; Other'!AH291</f>
        <v>0</v>
      </c>
      <c r="AI105" s="5">
        <f>IF(AND(Setup!$E$33&lt;capexmin,Setup!$E$33*Headcount!AP$53&gt;0),Setup!$E$33*Headcount!AP$53,0)+'Outside Services &amp; Other'!AI291</f>
        <v>0</v>
      </c>
      <c r="AJ105" s="5">
        <f>IF(AND(Setup!$E$33&lt;capexmin,Setup!$E$33*Headcount!AQ$53&gt;0),Setup!$E$33*Headcount!AQ$53,0)+'Outside Services &amp; Other'!AJ291</f>
        <v>0</v>
      </c>
      <c r="AK105" s="5">
        <f>IF(AND(Setup!$E$33&lt;capexmin,Setup!$E$33*Headcount!AR$53&gt;0),Setup!$E$33*Headcount!AR$53,0)+'Outside Services &amp; Other'!AK291</f>
        <v>0</v>
      </c>
      <c r="AL105" s="5">
        <f>IF(AND(Setup!$E$33&lt;capexmin,Setup!$E$33*Headcount!AS$53&gt;0),Setup!$E$33*Headcount!AS$53,0)+'Outside Services &amp; Other'!AL291</f>
        <v>0</v>
      </c>
      <c r="AM105" s="5">
        <f>IF(AND(Setup!$E$33&lt;capexmin,Setup!$E$33*Headcount!AT$53&gt;0),Setup!$E$33*Headcount!AT$53,0)+'Outside Services &amp; Other'!AM291</f>
        <v>0</v>
      </c>
      <c r="AN105" s="5">
        <f>IF(AND(Setup!$E$33&lt;capexmin,Setup!$E$33*Headcount!AU$53&gt;0),Setup!$E$33*Headcount!AU$53,0)+'Outside Services &amp; Other'!AN291</f>
        <v>0</v>
      </c>
      <c r="AO105" s="5">
        <f>IF(AND(Setup!$E$33&lt;capexmin,Setup!$E$33*Headcount!AV$53&gt;0),Setup!$E$33*Headcount!AV$53,0)+'Outside Services &amp; Other'!AO291</f>
        <v>0</v>
      </c>
      <c r="AP105" s="5">
        <f>IF(AND(Setup!$E$33&lt;capexmin,Setup!$E$33*Headcount!AW$53&gt;0),Setup!$E$33*Headcount!AW$53,0)+'Outside Services &amp; Other'!AP291</f>
        <v>0</v>
      </c>
      <c r="AQ105" s="5">
        <f>IF(AND(Setup!$E$33&lt;capexmin,Setup!$E$33*Headcount!AX$53&gt;0),Setup!$E$33*Headcount!AX$53,0)+'Outside Services &amp; Other'!AQ291</f>
        <v>0</v>
      </c>
      <c r="AR105" s="5">
        <f>IF(AND(Setup!$E$33&lt;capexmin,Setup!$E$33*Headcount!AY$53&gt;0),Setup!$E$33*Headcount!AY$53,0)+'Outside Services &amp; Other'!AR291</f>
        <v>0</v>
      </c>
      <c r="AS105" s="5">
        <f>IF(AND(Setup!$E$33&lt;capexmin,Setup!$E$33*Headcount!AZ$53&gt;0),Setup!$E$33*Headcount!AZ$53,0)+'Outside Services &amp; Other'!AS291</f>
        <v>0</v>
      </c>
      <c r="AT105" s="5">
        <f>IF(AND(Setup!$E$33&lt;capexmin,Setup!$E$33*Headcount!BA$53&gt;0),Setup!$E$33*Headcount!BA$53,0)+'Outside Services &amp; Other'!AT291</f>
        <v>0</v>
      </c>
      <c r="AU105" s="5">
        <f>IF(AND(Setup!$E$33&lt;capexmin,Setup!$E$33*Headcount!BB$53&gt;0),Setup!$E$33*Headcount!BB$53,0)+'Outside Services &amp; Other'!AU291</f>
        <v>0</v>
      </c>
      <c r="AV105" s="5">
        <f>IF(AND(Setup!$E$33&lt;capexmin,Setup!$E$33*Headcount!BC$53&gt;0),Setup!$E$33*Headcount!BC$53,0)+'Outside Services &amp; Other'!AV291</f>
        <v>0</v>
      </c>
      <c r="AW105" s="5">
        <f>IF(AND(Setup!$E$33&lt;capexmin,Setup!$E$33*Headcount!BD$53&gt;0),Setup!$E$33*Headcount!BD$53,0)+'Outside Services &amp; Other'!AW291</f>
        <v>0</v>
      </c>
      <c r="AX105" s="5">
        <f>IF(AND(Setup!$E$33&lt;capexmin,Setup!$E$33*Headcount!BE$53&gt;0),Setup!$E$33*Headcount!BE$53,0)+'Outside Services &amp; Other'!AX291</f>
        <v>0</v>
      </c>
      <c r="AY105" s="5">
        <f>IF(AND(Setup!$E$33&lt;capexmin,Setup!$E$33*Headcount!BF$53&gt;0),Setup!$E$33*Headcount!BF$53,0)+'Outside Services &amp; Other'!AY291</f>
        <v>0</v>
      </c>
      <c r="AZ105" s="5">
        <f>IF(AND(Setup!$E$33&lt;capexmin,Setup!$E$33*Headcount!BG$53&gt;0),Setup!$E$33*Headcount!BG$53,0)+'Outside Services &amp; Other'!AZ291</f>
        <v>0</v>
      </c>
      <c r="BA105" s="5">
        <f>IF(AND(Setup!$E$33&lt;capexmin,Setup!$E$33*Headcount!BH$53&gt;0),Setup!$E$33*Headcount!BH$53,0)+'Outside Services &amp; Other'!BA291</f>
        <v>0</v>
      </c>
      <c r="BB105" s="5">
        <f>IF(AND(Setup!$E$33&lt;capexmin,Setup!$E$33*Headcount!BI$53&gt;0),Setup!$E$33*Headcount!BI$53,0)+'Outside Services &amp; Other'!BB291</f>
        <v>0</v>
      </c>
      <c r="BC105" s="5">
        <f>IF(AND(Setup!$E$33&lt;capexmin,Setup!$E$33*Headcount!BJ$53&gt;0),Setup!$E$33*Headcount!BJ$53,0)+'Outside Services &amp; Other'!BC291</f>
        <v>0</v>
      </c>
      <c r="BD105" s="5">
        <f>IF(AND(Setup!$E$33&lt;capexmin,Setup!$E$33*Headcount!BK$53&gt;0),Setup!$E$33*Headcount!BK$53,0)+'Outside Services &amp; Other'!BD291</f>
        <v>0</v>
      </c>
      <c r="BE105" s="5">
        <f>IF(AND(Setup!$E$33&lt;capexmin,Setup!$E$33*Headcount!BL$53&gt;0),Setup!$E$33*Headcount!BL$53,0)+'Outside Services &amp; Other'!BE291</f>
        <v>0</v>
      </c>
      <c r="BF105" s="5">
        <f>IF(AND(Setup!$E$33&lt;capexmin,Setup!$E$33*Headcount!BM$53&gt;0),Setup!$E$33*Headcount!BM$53,0)+'Outside Services &amp; Other'!BF291</f>
        <v>0</v>
      </c>
      <c r="BG105" s="5">
        <f>IF(AND(Setup!$E$33&lt;capexmin,Setup!$E$33*Headcount!BN$53&gt;0),Setup!$E$33*Headcount!BN$53,0)+'Outside Services &amp; Other'!BG291</f>
        <v>0</v>
      </c>
      <c r="BH105" s="5">
        <f>IF(AND(Setup!$E$33&lt;capexmin,Setup!$E$33*Headcount!BO$53&gt;0),Setup!$E$33*Headcount!BO$53,0)+'Outside Services &amp; Other'!BH291</f>
        <v>0</v>
      </c>
      <c r="BI105" s="5">
        <f>IF(AND(Setup!$E$33&lt;capexmin,Setup!$E$33*Headcount!BP$53&gt;0),Setup!$E$33*Headcount!BP$53,0)+'Outside Services &amp; Other'!BI291</f>
        <v>0</v>
      </c>
      <c r="BJ105" s="5">
        <f>IF(AND(Setup!$E$33&lt;capexmin,Setup!$E$33*Headcount!BQ$53&gt;0),Setup!$E$33*Headcount!BQ$53,0)+'Outside Services &amp; Other'!BJ291</f>
        <v>0</v>
      </c>
      <c r="BK105" s="5">
        <f>IF(AND(Setup!$E$33&lt;capexmin,Setup!$E$33*Headcount!BR$53&gt;0),Setup!$E$33*Headcount!BR$53,0)+'Outside Services &amp; Other'!BK291</f>
        <v>0</v>
      </c>
      <c r="BL105" s="5">
        <f>IF(AND(Setup!$E$33&lt;capexmin,Setup!$E$33*Headcount!BS$53&gt;0),Setup!$E$33*Headcount!BS$53,0)+'Outside Services &amp; Other'!BL291</f>
        <v>0</v>
      </c>
      <c r="BM105" s="5">
        <f>IF(AND(Setup!$E$33&lt;capexmin,Setup!$E$33*Headcount!BT$53&gt;0),Setup!$E$33*Headcount!BT$53,0)+'Outside Services &amp; Other'!BM291</f>
        <v>0</v>
      </c>
      <c r="BN105" s="5">
        <f>IF(AND(Setup!$E$33&lt;capexmin,Setup!$E$33*Headcount!BU$53&gt;0),Setup!$E$33*Headcount!BU$53,0)+'Outside Services &amp; Other'!BN291</f>
        <v>0</v>
      </c>
      <c r="BO105" s="159" cm="1">
        <f t="array" ref="BO105">SUMPRODUCT((YEAR($G$3:$BN$3)=BO$3)*($G105:$BN105))</f>
        <v>0</v>
      </c>
      <c r="BP105" s="125" cm="1">
        <f t="array" ref="BP105">SUMPRODUCT((YEAR($G$3:$BN$3)=BP$3)*($G105:$BN105))</f>
        <v>0</v>
      </c>
      <c r="BQ105" s="125" cm="1">
        <f t="array" ref="BQ105">SUMPRODUCT((YEAR($G$3:$BN$3)=BQ$3)*($G105:$BN105))</f>
        <v>0</v>
      </c>
      <c r="BR105" s="125" cm="1">
        <f t="array" ref="BR105">SUMPRODUCT((YEAR($G$3:$BN$3)=BR$3)*($G105:$BN105))</f>
        <v>0</v>
      </c>
      <c r="BS105" s="158" cm="1">
        <f t="array" ref="BS105">SUMPRODUCT((YEAR($G$3:$BN$3)=BS$3)*($G105:$BN105))</f>
        <v>0</v>
      </c>
      <c r="BT105" s="5"/>
    </row>
    <row r="106" spans="4:72">
      <c r="D106" s="279" t="s">
        <v>79</v>
      </c>
      <c r="G106" s="5">
        <f>IF(AND(Setup!$F$33&lt;capexmin,Setup!$F$33*Headcount!N$53&gt;0),Setup!$F$33*Headcount!N$53,0)+'Outside Services &amp; Other'!G292</f>
        <v>0</v>
      </c>
      <c r="H106" s="5">
        <f>IF(AND(Setup!$F$33&lt;capexmin,Setup!$F$33*Headcount!O$53&gt;0),Setup!$F$33*Headcount!O$53,0)+'Outside Services &amp; Other'!H292</f>
        <v>0</v>
      </c>
      <c r="I106" s="5">
        <f>IF(AND(Setup!$F$33&lt;capexmin,Setup!$F$33*Headcount!P$53&gt;0),Setup!$F$33*Headcount!P$53,0)+'Outside Services &amp; Other'!I292</f>
        <v>0</v>
      </c>
      <c r="J106" s="5">
        <f>IF(AND(Setup!$F$33&lt;capexmin,Setup!$F$33*Headcount!Q$53&gt;0),Setup!$F$33*Headcount!Q$53,0)+'Outside Services &amp; Other'!J292</f>
        <v>0</v>
      </c>
      <c r="K106" s="5">
        <f>IF(AND(Setup!$F$33&lt;capexmin,Setup!$F$33*Headcount!R$53&gt;0),Setup!$F$33*Headcount!R$53,0)+'Outside Services &amp; Other'!K292</f>
        <v>0</v>
      </c>
      <c r="L106" s="5">
        <f>IF(AND(Setup!$F$33&lt;capexmin,Setup!$F$33*Headcount!S$53&gt;0),Setup!$F$33*Headcount!S$53,0)+'Outside Services &amp; Other'!L292</f>
        <v>0</v>
      </c>
      <c r="M106" s="5">
        <f>IF(AND(Setup!$F$33&lt;capexmin,Setup!$F$33*Headcount!T$53&gt;0),Setup!$F$33*Headcount!T$53,0)+'Outside Services &amp; Other'!M292</f>
        <v>0</v>
      </c>
      <c r="N106" s="5">
        <f>IF(AND(Setup!$F$33&lt;capexmin,Setup!$F$33*Headcount!U$53&gt;0),Setup!$F$33*Headcount!U$53,0)+'Outside Services &amp; Other'!N292</f>
        <v>0</v>
      </c>
      <c r="O106" s="5">
        <f>IF(AND(Setup!$F$33&lt;capexmin,Setup!$F$33*Headcount!V$53&gt;0),Setup!$F$33*Headcount!V$53,0)+'Outside Services &amp; Other'!O292</f>
        <v>0</v>
      </c>
      <c r="P106" s="5">
        <f>IF(AND(Setup!$F$33&lt;capexmin,Setup!$F$33*Headcount!W$53&gt;0),Setup!$F$33*Headcount!W$53,0)+'Outside Services &amp; Other'!P292</f>
        <v>0</v>
      </c>
      <c r="Q106" s="5">
        <f>IF(AND(Setup!$F$33&lt;capexmin,Setup!$F$33*Headcount!X$53&gt;0),Setup!$F$33*Headcount!X$53,0)+'Outside Services &amp; Other'!Q292</f>
        <v>0</v>
      </c>
      <c r="R106" s="5">
        <f>IF(AND(Setup!$F$33&lt;capexmin,Setup!$F$33*Headcount!Y$53&gt;0),Setup!$F$33*Headcount!Y$53,0)+'Outside Services &amp; Other'!R292</f>
        <v>0</v>
      </c>
      <c r="S106" s="5">
        <f>IF(AND(Setup!$F$33&lt;capexmin,Setup!$F$33*Headcount!Z$53&gt;0),Setup!$F$33*Headcount!Z$53,0)+'Outside Services &amp; Other'!S292</f>
        <v>0</v>
      </c>
      <c r="T106" s="5">
        <f>IF(AND(Setup!$F$33&lt;capexmin,Setup!$F$33*Headcount!AA$53&gt;0),Setup!$F$33*Headcount!AA$53,0)+'Outside Services &amp; Other'!T292</f>
        <v>0</v>
      </c>
      <c r="U106" s="5">
        <f>IF(AND(Setup!$F$33&lt;capexmin,Setup!$F$33*Headcount!AB$53&gt;0),Setup!$F$33*Headcount!AB$53,0)+'Outside Services &amp; Other'!U292</f>
        <v>0</v>
      </c>
      <c r="V106" s="5">
        <f>IF(AND(Setup!$F$33&lt;capexmin,Setup!$F$33*Headcount!AC$53&gt;0),Setup!$F$33*Headcount!AC$53,0)+'Outside Services &amp; Other'!V292</f>
        <v>0</v>
      </c>
      <c r="W106" s="5">
        <f>IF(AND(Setup!$F$33&lt;capexmin,Setup!$F$33*Headcount!AD$53&gt;0),Setup!$F$33*Headcount!AD$53,0)+'Outside Services &amp; Other'!W292</f>
        <v>0</v>
      </c>
      <c r="X106" s="5">
        <f>IF(AND(Setup!$F$33&lt;capexmin,Setup!$F$33*Headcount!AE$53&gt;0),Setup!$F$33*Headcount!AE$53,0)+'Outside Services &amp; Other'!X292</f>
        <v>0</v>
      </c>
      <c r="Y106" s="5">
        <f>IF(AND(Setup!$F$33&lt;capexmin,Setup!$F$33*Headcount!AF$53&gt;0),Setup!$F$33*Headcount!AF$53,0)+'Outside Services &amp; Other'!Y292</f>
        <v>0</v>
      </c>
      <c r="Z106" s="5">
        <f>IF(AND(Setup!$F$33&lt;capexmin,Setup!$F$33*Headcount!AG$53&gt;0),Setup!$F$33*Headcount!AG$53,0)+'Outside Services &amp; Other'!Z292</f>
        <v>0</v>
      </c>
      <c r="AA106" s="5">
        <f>IF(AND(Setup!$F$33&lt;capexmin,Setup!$F$33*Headcount!AH$53&gt;0),Setup!$F$33*Headcount!AH$53,0)+'Outside Services &amp; Other'!AA292</f>
        <v>0</v>
      </c>
      <c r="AB106" s="5">
        <f>IF(AND(Setup!$F$33&lt;capexmin,Setup!$F$33*Headcount!AI$53&gt;0),Setup!$F$33*Headcount!AI$53,0)+'Outside Services &amp; Other'!AB292</f>
        <v>0</v>
      </c>
      <c r="AC106" s="5">
        <f>IF(AND(Setup!$F$33&lt;capexmin,Setup!$F$33*Headcount!AJ$53&gt;0),Setup!$F$33*Headcount!AJ$53,0)+'Outside Services &amp; Other'!AC292</f>
        <v>0</v>
      </c>
      <c r="AD106" s="5">
        <f>IF(AND(Setup!$F$33&lt;capexmin,Setup!$F$33*Headcount!AK$53&gt;0),Setup!$F$33*Headcount!AK$53,0)+'Outside Services &amp; Other'!AD292</f>
        <v>0</v>
      </c>
      <c r="AE106" s="5">
        <f>IF(AND(Setup!$F$33&lt;capexmin,Setup!$F$33*Headcount!AL$53&gt;0),Setup!$F$33*Headcount!AL$53,0)+'Outside Services &amp; Other'!AE292</f>
        <v>0</v>
      </c>
      <c r="AF106" s="5">
        <f>IF(AND(Setup!$F$33&lt;capexmin,Setup!$F$33*Headcount!AM$53&gt;0),Setup!$F$33*Headcount!AM$53,0)+'Outside Services &amp; Other'!AF292</f>
        <v>0</v>
      </c>
      <c r="AG106" s="5">
        <f>IF(AND(Setup!$F$33&lt;capexmin,Setup!$F$33*Headcount!AN$53&gt;0),Setup!$F$33*Headcount!AN$53,0)+'Outside Services &amp; Other'!AG292</f>
        <v>0</v>
      </c>
      <c r="AH106" s="5">
        <f>IF(AND(Setup!$F$33&lt;capexmin,Setup!$F$33*Headcount!AO$53&gt;0),Setup!$F$33*Headcount!AO$53,0)+'Outside Services &amp; Other'!AH292</f>
        <v>0</v>
      </c>
      <c r="AI106" s="5">
        <f>IF(AND(Setup!$F$33&lt;capexmin,Setup!$F$33*Headcount!AP$53&gt;0),Setup!$F$33*Headcount!AP$53,0)+'Outside Services &amp; Other'!AI292</f>
        <v>0</v>
      </c>
      <c r="AJ106" s="5">
        <f>IF(AND(Setup!$F$33&lt;capexmin,Setup!$F$33*Headcount!AQ$53&gt;0),Setup!$F$33*Headcount!AQ$53,0)+'Outside Services &amp; Other'!AJ292</f>
        <v>0</v>
      </c>
      <c r="AK106" s="5">
        <f>IF(AND(Setup!$F$33&lt;capexmin,Setup!$F$33*Headcount!AR$53&gt;0),Setup!$F$33*Headcount!AR$53,0)+'Outside Services &amp; Other'!AK292</f>
        <v>0</v>
      </c>
      <c r="AL106" s="5">
        <f>IF(AND(Setup!$F$33&lt;capexmin,Setup!$F$33*Headcount!AS$53&gt;0),Setup!$F$33*Headcount!AS$53,0)+'Outside Services &amp; Other'!AL292</f>
        <v>0</v>
      </c>
      <c r="AM106" s="5">
        <f>IF(AND(Setup!$F$33&lt;capexmin,Setup!$F$33*Headcount!AT$53&gt;0),Setup!$F$33*Headcount!AT$53,0)+'Outside Services &amp; Other'!AM292</f>
        <v>0</v>
      </c>
      <c r="AN106" s="5">
        <f>IF(AND(Setup!$F$33&lt;capexmin,Setup!$F$33*Headcount!AU$53&gt;0),Setup!$F$33*Headcount!AU$53,0)+'Outside Services &amp; Other'!AN292</f>
        <v>0</v>
      </c>
      <c r="AO106" s="5">
        <f>IF(AND(Setup!$F$33&lt;capexmin,Setup!$F$33*Headcount!AV$53&gt;0),Setup!$F$33*Headcount!AV$53,0)+'Outside Services &amp; Other'!AO292</f>
        <v>0</v>
      </c>
      <c r="AP106" s="5">
        <f>IF(AND(Setup!$F$33&lt;capexmin,Setup!$F$33*Headcount!AW$53&gt;0),Setup!$F$33*Headcount!AW$53,0)+'Outside Services &amp; Other'!AP292</f>
        <v>0</v>
      </c>
      <c r="AQ106" s="5">
        <f>IF(AND(Setup!$F$33&lt;capexmin,Setup!$F$33*Headcount!AX$53&gt;0),Setup!$F$33*Headcount!AX$53,0)+'Outside Services &amp; Other'!AQ292</f>
        <v>0</v>
      </c>
      <c r="AR106" s="5">
        <f>IF(AND(Setup!$F$33&lt;capexmin,Setup!$F$33*Headcount!AY$53&gt;0),Setup!$F$33*Headcount!AY$53,0)+'Outside Services &amp; Other'!AR292</f>
        <v>0</v>
      </c>
      <c r="AS106" s="5">
        <f>IF(AND(Setup!$F$33&lt;capexmin,Setup!$F$33*Headcount!AZ$53&gt;0),Setup!$F$33*Headcount!AZ$53,0)+'Outside Services &amp; Other'!AS292</f>
        <v>0</v>
      </c>
      <c r="AT106" s="5">
        <f>IF(AND(Setup!$F$33&lt;capexmin,Setup!$F$33*Headcount!BA$53&gt;0),Setup!$F$33*Headcount!BA$53,0)+'Outside Services &amp; Other'!AT292</f>
        <v>0</v>
      </c>
      <c r="AU106" s="5">
        <f>IF(AND(Setup!$F$33&lt;capexmin,Setup!$F$33*Headcount!BB$53&gt;0),Setup!$F$33*Headcount!BB$53,0)+'Outside Services &amp; Other'!AU292</f>
        <v>0</v>
      </c>
      <c r="AV106" s="5">
        <f>IF(AND(Setup!$F$33&lt;capexmin,Setup!$F$33*Headcount!BC$53&gt;0),Setup!$F$33*Headcount!BC$53,0)+'Outside Services &amp; Other'!AV292</f>
        <v>0</v>
      </c>
      <c r="AW106" s="5">
        <f>IF(AND(Setup!$F$33&lt;capexmin,Setup!$F$33*Headcount!BD$53&gt;0),Setup!$F$33*Headcount!BD$53,0)+'Outside Services &amp; Other'!AW292</f>
        <v>0</v>
      </c>
      <c r="AX106" s="5">
        <f>IF(AND(Setup!$F$33&lt;capexmin,Setup!$F$33*Headcount!BE$53&gt;0),Setup!$F$33*Headcount!BE$53,0)+'Outside Services &amp; Other'!AX292</f>
        <v>0</v>
      </c>
      <c r="AY106" s="5">
        <f>IF(AND(Setup!$F$33&lt;capexmin,Setup!$F$33*Headcount!BF$53&gt;0),Setup!$F$33*Headcount!BF$53,0)+'Outside Services &amp; Other'!AY292</f>
        <v>0</v>
      </c>
      <c r="AZ106" s="5">
        <f>IF(AND(Setup!$F$33&lt;capexmin,Setup!$F$33*Headcount!BG$53&gt;0),Setup!$F$33*Headcount!BG$53,0)+'Outside Services &amp; Other'!AZ292</f>
        <v>0</v>
      </c>
      <c r="BA106" s="5">
        <f>IF(AND(Setup!$F$33&lt;capexmin,Setup!$F$33*Headcount!BH$53&gt;0),Setup!$F$33*Headcount!BH$53,0)+'Outside Services &amp; Other'!BA292</f>
        <v>0</v>
      </c>
      <c r="BB106" s="5">
        <f>IF(AND(Setup!$F$33&lt;capexmin,Setup!$F$33*Headcount!BI$53&gt;0),Setup!$F$33*Headcount!BI$53,0)+'Outside Services &amp; Other'!BB292</f>
        <v>0</v>
      </c>
      <c r="BC106" s="5">
        <f>IF(AND(Setup!$F$33&lt;capexmin,Setup!$F$33*Headcount!BJ$53&gt;0),Setup!$F$33*Headcount!BJ$53,0)+'Outside Services &amp; Other'!BC292</f>
        <v>0</v>
      </c>
      <c r="BD106" s="5">
        <f>IF(AND(Setup!$F$33&lt;capexmin,Setup!$F$33*Headcount!BK$53&gt;0),Setup!$F$33*Headcount!BK$53,0)+'Outside Services &amp; Other'!BD292</f>
        <v>0</v>
      </c>
      <c r="BE106" s="5">
        <f>IF(AND(Setup!$F$33&lt;capexmin,Setup!$F$33*Headcount!BL$53&gt;0),Setup!$F$33*Headcount!BL$53,0)+'Outside Services &amp; Other'!BE292</f>
        <v>0</v>
      </c>
      <c r="BF106" s="5">
        <f>IF(AND(Setup!$F$33&lt;capexmin,Setup!$F$33*Headcount!BM$53&gt;0),Setup!$F$33*Headcount!BM$53,0)+'Outside Services &amp; Other'!BF292</f>
        <v>0</v>
      </c>
      <c r="BG106" s="5">
        <f>IF(AND(Setup!$F$33&lt;capexmin,Setup!$F$33*Headcount!BN$53&gt;0),Setup!$F$33*Headcount!BN$53,0)+'Outside Services &amp; Other'!BG292</f>
        <v>0</v>
      </c>
      <c r="BH106" s="5">
        <f>IF(AND(Setup!$F$33&lt;capexmin,Setup!$F$33*Headcount!BO$53&gt;0),Setup!$F$33*Headcount!BO$53,0)+'Outside Services &amp; Other'!BH292</f>
        <v>0</v>
      </c>
      <c r="BI106" s="5">
        <f>IF(AND(Setup!$F$33&lt;capexmin,Setup!$F$33*Headcount!BP$53&gt;0),Setup!$F$33*Headcount!BP$53,0)+'Outside Services &amp; Other'!BI292</f>
        <v>0</v>
      </c>
      <c r="BJ106" s="5">
        <f>IF(AND(Setup!$F$33&lt;capexmin,Setup!$F$33*Headcount!BQ$53&gt;0),Setup!$F$33*Headcount!BQ$53,0)+'Outside Services &amp; Other'!BJ292</f>
        <v>0</v>
      </c>
      <c r="BK106" s="5">
        <f>IF(AND(Setup!$F$33&lt;capexmin,Setup!$F$33*Headcount!BR$53&gt;0),Setup!$F$33*Headcount!BR$53,0)+'Outside Services &amp; Other'!BK292</f>
        <v>0</v>
      </c>
      <c r="BL106" s="5">
        <f>IF(AND(Setup!$F$33&lt;capexmin,Setup!$F$33*Headcount!BS$53&gt;0),Setup!$F$33*Headcount!BS$53,0)+'Outside Services &amp; Other'!BL292</f>
        <v>0</v>
      </c>
      <c r="BM106" s="5">
        <f>IF(AND(Setup!$F$33&lt;capexmin,Setup!$F$33*Headcount!BT$53&gt;0),Setup!$F$33*Headcount!BT$53,0)+'Outside Services &amp; Other'!BM292</f>
        <v>0</v>
      </c>
      <c r="BN106" s="5">
        <f>IF(AND(Setup!$F$33&lt;capexmin,Setup!$F$33*Headcount!BU$53&gt;0),Setup!$F$33*Headcount!BU$53,0)+'Outside Services &amp; Other'!BN292</f>
        <v>0</v>
      </c>
      <c r="BO106" s="159" cm="1">
        <f t="array" ref="BO106">SUMPRODUCT((YEAR($G$3:$BN$3)=BO$3)*($G106:$BN106))</f>
        <v>0</v>
      </c>
      <c r="BP106" s="125" cm="1">
        <f t="array" ref="BP106">SUMPRODUCT((YEAR($G$3:$BN$3)=BP$3)*($G106:$BN106))</f>
        <v>0</v>
      </c>
      <c r="BQ106" s="125" cm="1">
        <f t="array" ref="BQ106">SUMPRODUCT((YEAR($G$3:$BN$3)=BQ$3)*($G106:$BN106))</f>
        <v>0</v>
      </c>
      <c r="BR106" s="125" cm="1">
        <f t="array" ref="BR106">SUMPRODUCT((YEAR($G$3:$BN$3)=BR$3)*($G106:$BN106))</f>
        <v>0</v>
      </c>
      <c r="BS106" s="158" cm="1">
        <f t="array" ref="BS106">SUMPRODUCT((YEAR($G$3:$BN$3)=BS$3)*($G106:$BN106))</f>
        <v>0</v>
      </c>
      <c r="BT106" s="5"/>
    </row>
    <row r="107" spans="4:72">
      <c r="D107" s="279" t="s">
        <v>55</v>
      </c>
      <c r="G107" s="5">
        <f>SUM('Outside Services &amp; Other'!G240:G246)</f>
        <v>0</v>
      </c>
      <c r="H107" s="5">
        <f>SUM('Outside Services &amp; Other'!H240:H246)</f>
        <v>0</v>
      </c>
      <c r="I107" s="5">
        <f>SUM('Outside Services &amp; Other'!I240:I246)</f>
        <v>0</v>
      </c>
      <c r="J107" s="5">
        <f>SUM('Outside Services &amp; Other'!J240:J246)</f>
        <v>0</v>
      </c>
      <c r="K107" s="5">
        <f>SUM('Outside Services &amp; Other'!K240:K246)</f>
        <v>0</v>
      </c>
      <c r="L107" s="5">
        <f>SUM('Outside Services &amp; Other'!L240:L246)</f>
        <v>0</v>
      </c>
      <c r="M107" s="5">
        <f>SUM('Outside Services &amp; Other'!M240:M246)</f>
        <v>0</v>
      </c>
      <c r="N107" s="5">
        <f>SUM('Outside Services &amp; Other'!N240:N246)</f>
        <v>0</v>
      </c>
      <c r="O107" s="5">
        <f>SUM('Outside Services &amp; Other'!O240:O246)</f>
        <v>0</v>
      </c>
      <c r="P107" s="5">
        <f>SUM('Outside Services &amp; Other'!P240:P246)</f>
        <v>0</v>
      </c>
      <c r="Q107" s="5">
        <f>SUM('Outside Services &amp; Other'!Q240:Q246)</f>
        <v>0</v>
      </c>
      <c r="R107" s="5">
        <f>SUM('Outside Services &amp; Other'!R240:R246)</f>
        <v>0</v>
      </c>
      <c r="S107" s="5">
        <f>SUM('Outside Services &amp; Other'!S240:S246)</f>
        <v>0</v>
      </c>
      <c r="T107" s="5">
        <f>SUM('Outside Services &amp; Other'!T240:T246)</f>
        <v>0</v>
      </c>
      <c r="U107" s="5">
        <f>SUM('Outside Services &amp; Other'!U240:U246)</f>
        <v>0</v>
      </c>
      <c r="V107" s="5">
        <f>SUM('Outside Services &amp; Other'!V240:V246)</f>
        <v>0</v>
      </c>
      <c r="W107" s="5">
        <f>SUM('Outside Services &amp; Other'!W240:W246)</f>
        <v>0</v>
      </c>
      <c r="X107" s="5">
        <f>SUM('Outside Services &amp; Other'!X240:X246)</f>
        <v>0</v>
      </c>
      <c r="Y107" s="5">
        <f>SUM('Outside Services &amp; Other'!Y240:Y246)</f>
        <v>0</v>
      </c>
      <c r="Z107" s="5">
        <f>SUM('Outside Services &amp; Other'!Z240:Z246)</f>
        <v>0</v>
      </c>
      <c r="AA107" s="5">
        <f>SUM('Outside Services &amp; Other'!AA240:AA246)</f>
        <v>0</v>
      </c>
      <c r="AB107" s="5">
        <f>SUM('Outside Services &amp; Other'!AB240:AB246)</f>
        <v>0</v>
      </c>
      <c r="AC107" s="5">
        <f>SUM('Outside Services &amp; Other'!AC240:AC246)</f>
        <v>0</v>
      </c>
      <c r="AD107" s="5">
        <f>SUM('Outside Services &amp; Other'!AD240:AD246)</f>
        <v>0</v>
      </c>
      <c r="AE107" s="5">
        <f>SUM('Outside Services &amp; Other'!AE240:AE246)</f>
        <v>0</v>
      </c>
      <c r="AF107" s="5">
        <f>SUM('Outside Services &amp; Other'!AF240:AF246)</f>
        <v>0</v>
      </c>
      <c r="AG107" s="5">
        <f>SUM('Outside Services &amp; Other'!AG240:AG246)</f>
        <v>0</v>
      </c>
      <c r="AH107" s="5">
        <f>SUM('Outside Services &amp; Other'!AH240:AH246)</f>
        <v>0</v>
      </c>
      <c r="AI107" s="5">
        <f>SUM('Outside Services &amp; Other'!AI240:AI246)</f>
        <v>0</v>
      </c>
      <c r="AJ107" s="5">
        <f>SUM('Outside Services &amp; Other'!AJ240:AJ246)</f>
        <v>0</v>
      </c>
      <c r="AK107" s="5">
        <f>SUM('Outside Services &amp; Other'!AK240:AK246)</f>
        <v>0</v>
      </c>
      <c r="AL107" s="5">
        <f>SUM('Outside Services &amp; Other'!AL240:AL246)</f>
        <v>0</v>
      </c>
      <c r="AM107" s="5">
        <f>SUM('Outside Services &amp; Other'!AM240:AM246)</f>
        <v>0</v>
      </c>
      <c r="AN107" s="5">
        <f>SUM('Outside Services &amp; Other'!AN240:AN246)</f>
        <v>0</v>
      </c>
      <c r="AO107" s="5">
        <f>SUM('Outside Services &amp; Other'!AO240:AO246)</f>
        <v>0</v>
      </c>
      <c r="AP107" s="5">
        <f>SUM('Outside Services &amp; Other'!AP240:AP246)</f>
        <v>0</v>
      </c>
      <c r="AQ107" s="5">
        <f>SUM('Outside Services &amp; Other'!AQ240:AQ246)</f>
        <v>0</v>
      </c>
      <c r="AR107" s="5">
        <f>SUM('Outside Services &amp; Other'!AR240:AR246)</f>
        <v>0</v>
      </c>
      <c r="AS107" s="5">
        <f>SUM('Outside Services &amp; Other'!AS240:AS246)</f>
        <v>0</v>
      </c>
      <c r="AT107" s="5">
        <f>SUM('Outside Services &amp; Other'!AT240:AT246)</f>
        <v>0</v>
      </c>
      <c r="AU107" s="5">
        <f>SUM('Outside Services &amp; Other'!AU240:AU246)</f>
        <v>0</v>
      </c>
      <c r="AV107" s="5">
        <f>SUM('Outside Services &amp; Other'!AV240:AV246)</f>
        <v>0</v>
      </c>
      <c r="AW107" s="5">
        <f>SUM('Outside Services &amp; Other'!AW240:AW246)</f>
        <v>0</v>
      </c>
      <c r="AX107" s="5">
        <f>SUM('Outside Services &amp; Other'!AX240:AX246)</f>
        <v>0</v>
      </c>
      <c r="AY107" s="5">
        <f>SUM('Outside Services &amp; Other'!AY240:AY246)</f>
        <v>0</v>
      </c>
      <c r="AZ107" s="5">
        <f>SUM('Outside Services &amp; Other'!AZ240:AZ246)</f>
        <v>0</v>
      </c>
      <c r="BA107" s="5">
        <f>SUM('Outside Services &amp; Other'!BA240:BA246)</f>
        <v>0</v>
      </c>
      <c r="BB107" s="5">
        <f>SUM('Outside Services &amp; Other'!BB240:BB246)</f>
        <v>0</v>
      </c>
      <c r="BC107" s="5">
        <f>SUM('Outside Services &amp; Other'!BC240:BC246)</f>
        <v>0</v>
      </c>
      <c r="BD107" s="5">
        <f>SUM('Outside Services &amp; Other'!BD240:BD246)</f>
        <v>0</v>
      </c>
      <c r="BE107" s="5">
        <f>SUM('Outside Services &amp; Other'!BE240:BE246)</f>
        <v>0</v>
      </c>
      <c r="BF107" s="5">
        <f>SUM('Outside Services &amp; Other'!BF240:BF246)</f>
        <v>0</v>
      </c>
      <c r="BG107" s="5">
        <f>SUM('Outside Services &amp; Other'!BG240:BG246)</f>
        <v>0</v>
      </c>
      <c r="BH107" s="5">
        <f>SUM('Outside Services &amp; Other'!BH240:BH246)</f>
        <v>0</v>
      </c>
      <c r="BI107" s="5">
        <f>SUM('Outside Services &amp; Other'!BI240:BI246)</f>
        <v>0</v>
      </c>
      <c r="BJ107" s="5">
        <f>SUM('Outside Services &amp; Other'!BJ240:BJ246)</f>
        <v>0</v>
      </c>
      <c r="BK107" s="5">
        <f>SUM('Outside Services &amp; Other'!BK240:BK246)</f>
        <v>0</v>
      </c>
      <c r="BL107" s="5">
        <f>SUM('Outside Services &amp; Other'!BL240:BL246)</f>
        <v>0</v>
      </c>
      <c r="BM107" s="5">
        <f>SUM('Outside Services &amp; Other'!BM240:BM246)</f>
        <v>0</v>
      </c>
      <c r="BN107" s="5">
        <f>SUM('Outside Services &amp; Other'!BN240:BN246)</f>
        <v>0</v>
      </c>
      <c r="BO107" s="159" cm="1">
        <f t="array" ref="BO107">SUMPRODUCT((YEAR($G$3:$BN$3)=BO$3)*($G107:$BN107))</f>
        <v>0</v>
      </c>
      <c r="BP107" s="125" cm="1">
        <f t="array" ref="BP107">SUMPRODUCT((YEAR($G$3:$BN$3)=BP$3)*($G107:$BN107))</f>
        <v>0</v>
      </c>
      <c r="BQ107" s="125" cm="1">
        <f t="array" ref="BQ107">SUMPRODUCT((YEAR($G$3:$BN$3)=BQ$3)*($G107:$BN107))</f>
        <v>0</v>
      </c>
      <c r="BR107" s="125" cm="1">
        <f t="array" ref="BR107">SUMPRODUCT((YEAR($G$3:$BN$3)=BR$3)*($G107:$BN107))</f>
        <v>0</v>
      </c>
      <c r="BS107" s="158" cm="1">
        <f t="array" ref="BS107">SUMPRODUCT((YEAR($G$3:$BN$3)=BS$3)*($G107:$BN107))</f>
        <v>0</v>
      </c>
      <c r="BT107" s="5"/>
    </row>
    <row r="108" spans="4:72">
      <c r="D108" s="531" t="s">
        <v>663</v>
      </c>
      <c r="G108" s="285">
        <f t="shared" ref="G108:Z108" si="283">SUM(G96:G107)</f>
        <v>0</v>
      </c>
      <c r="H108" s="285">
        <f t="shared" si="283"/>
        <v>0</v>
      </c>
      <c r="I108" s="285">
        <f t="shared" si="283"/>
        <v>0</v>
      </c>
      <c r="J108" s="285">
        <f t="shared" si="283"/>
        <v>0</v>
      </c>
      <c r="K108" s="285">
        <f t="shared" si="283"/>
        <v>0</v>
      </c>
      <c r="L108" s="285">
        <f t="shared" si="283"/>
        <v>0</v>
      </c>
      <c r="M108" s="285">
        <f t="shared" si="283"/>
        <v>0</v>
      </c>
      <c r="N108" s="285">
        <f t="shared" si="283"/>
        <v>0</v>
      </c>
      <c r="O108" s="285">
        <f t="shared" si="283"/>
        <v>0</v>
      </c>
      <c r="P108" s="285">
        <f t="shared" si="283"/>
        <v>0</v>
      </c>
      <c r="Q108" s="285">
        <f t="shared" si="283"/>
        <v>0</v>
      </c>
      <c r="R108" s="285">
        <f t="shared" si="283"/>
        <v>0</v>
      </c>
      <c r="S108" s="285">
        <f t="shared" si="283"/>
        <v>0</v>
      </c>
      <c r="T108" s="285">
        <f t="shared" si="283"/>
        <v>0</v>
      </c>
      <c r="U108" s="285">
        <f t="shared" si="283"/>
        <v>0</v>
      </c>
      <c r="V108" s="285">
        <f t="shared" si="283"/>
        <v>0</v>
      </c>
      <c r="W108" s="285">
        <f t="shared" si="283"/>
        <v>0</v>
      </c>
      <c r="X108" s="285">
        <f t="shared" si="283"/>
        <v>0</v>
      </c>
      <c r="Y108" s="285">
        <f t="shared" si="283"/>
        <v>0</v>
      </c>
      <c r="Z108" s="285">
        <f t="shared" si="283"/>
        <v>0</v>
      </c>
      <c r="AA108" s="285">
        <f t="shared" ref="AA108:BB108" si="284">SUM(AA96:AA107)</f>
        <v>0</v>
      </c>
      <c r="AB108" s="285">
        <f t="shared" si="284"/>
        <v>0</v>
      </c>
      <c r="AC108" s="285">
        <f t="shared" si="284"/>
        <v>0</v>
      </c>
      <c r="AD108" s="285">
        <f t="shared" si="284"/>
        <v>0</v>
      </c>
      <c r="AE108" s="285">
        <f t="shared" si="284"/>
        <v>0</v>
      </c>
      <c r="AF108" s="285">
        <f t="shared" si="284"/>
        <v>0</v>
      </c>
      <c r="AG108" s="285">
        <f t="shared" si="284"/>
        <v>0</v>
      </c>
      <c r="AH108" s="285">
        <f t="shared" si="284"/>
        <v>0</v>
      </c>
      <c r="AI108" s="285">
        <f t="shared" si="284"/>
        <v>0</v>
      </c>
      <c r="AJ108" s="285">
        <f t="shared" si="284"/>
        <v>0</v>
      </c>
      <c r="AK108" s="285">
        <f t="shared" si="284"/>
        <v>0</v>
      </c>
      <c r="AL108" s="285">
        <f t="shared" si="284"/>
        <v>0</v>
      </c>
      <c r="AM108" s="285">
        <f t="shared" si="284"/>
        <v>0</v>
      </c>
      <c r="AN108" s="285">
        <f t="shared" si="284"/>
        <v>0</v>
      </c>
      <c r="AO108" s="285">
        <f t="shared" si="284"/>
        <v>0</v>
      </c>
      <c r="AP108" s="285">
        <f t="shared" si="284"/>
        <v>0</v>
      </c>
      <c r="AQ108" s="285">
        <f t="shared" si="284"/>
        <v>0</v>
      </c>
      <c r="AR108" s="285">
        <f t="shared" si="284"/>
        <v>0</v>
      </c>
      <c r="AS108" s="285">
        <f t="shared" si="284"/>
        <v>0</v>
      </c>
      <c r="AT108" s="285">
        <f t="shared" si="284"/>
        <v>0</v>
      </c>
      <c r="AU108" s="285">
        <f t="shared" si="284"/>
        <v>0</v>
      </c>
      <c r="AV108" s="285">
        <f t="shared" si="284"/>
        <v>0</v>
      </c>
      <c r="AW108" s="285">
        <f t="shared" si="284"/>
        <v>0</v>
      </c>
      <c r="AX108" s="285">
        <f t="shared" si="284"/>
        <v>0</v>
      </c>
      <c r="AY108" s="285">
        <f t="shared" si="284"/>
        <v>0</v>
      </c>
      <c r="AZ108" s="285">
        <f t="shared" si="284"/>
        <v>0</v>
      </c>
      <c r="BA108" s="285">
        <f t="shared" si="284"/>
        <v>0</v>
      </c>
      <c r="BB108" s="285">
        <f t="shared" si="284"/>
        <v>0</v>
      </c>
      <c r="BC108" s="285">
        <f t="shared" ref="BC108:BS108" si="285">SUM(BC96:BC107)</f>
        <v>0</v>
      </c>
      <c r="BD108" s="285">
        <f t="shared" si="285"/>
        <v>0</v>
      </c>
      <c r="BE108" s="285">
        <f t="shared" si="285"/>
        <v>0</v>
      </c>
      <c r="BF108" s="285">
        <f t="shared" si="285"/>
        <v>0</v>
      </c>
      <c r="BG108" s="285">
        <f t="shared" si="285"/>
        <v>0</v>
      </c>
      <c r="BH108" s="285">
        <f t="shared" si="285"/>
        <v>0</v>
      </c>
      <c r="BI108" s="285">
        <f t="shared" si="285"/>
        <v>0</v>
      </c>
      <c r="BJ108" s="285">
        <f t="shared" si="285"/>
        <v>0</v>
      </c>
      <c r="BK108" s="285">
        <f t="shared" si="285"/>
        <v>0</v>
      </c>
      <c r="BL108" s="285">
        <f t="shared" si="285"/>
        <v>0</v>
      </c>
      <c r="BM108" s="285">
        <f t="shared" si="285"/>
        <v>0</v>
      </c>
      <c r="BN108" s="285">
        <f t="shared" si="285"/>
        <v>0</v>
      </c>
      <c r="BO108" s="422">
        <f t="shared" si="285"/>
        <v>0</v>
      </c>
      <c r="BP108" s="285">
        <f t="shared" si="285"/>
        <v>0</v>
      </c>
      <c r="BQ108" s="285">
        <f t="shared" si="285"/>
        <v>0</v>
      </c>
      <c r="BR108" s="285">
        <f t="shared" si="285"/>
        <v>0</v>
      </c>
      <c r="BS108" s="434">
        <f t="shared" si="285"/>
        <v>0</v>
      </c>
      <c r="BT108" s="286"/>
    </row>
    <row r="109" spans="4:72">
      <c r="BO109" s="599"/>
      <c r="BS109" s="600"/>
    </row>
    <row r="110" spans="4:72">
      <c r="D110" s="9" t="s">
        <v>134</v>
      </c>
      <c r="G110" s="295">
        <f t="shared" ref="G110:Z110" si="286">G92+G108</f>
        <v>0</v>
      </c>
      <c r="H110" s="295">
        <f t="shared" si="286"/>
        <v>0</v>
      </c>
      <c r="I110" s="295">
        <f t="shared" si="286"/>
        <v>0</v>
      </c>
      <c r="J110" s="295">
        <f t="shared" si="286"/>
        <v>0</v>
      </c>
      <c r="K110" s="295">
        <f t="shared" si="286"/>
        <v>0</v>
      </c>
      <c r="L110" s="295">
        <f t="shared" si="286"/>
        <v>0</v>
      </c>
      <c r="M110" s="295">
        <f t="shared" si="286"/>
        <v>0</v>
      </c>
      <c r="N110" s="295">
        <f t="shared" si="286"/>
        <v>0</v>
      </c>
      <c r="O110" s="295">
        <f t="shared" si="286"/>
        <v>0</v>
      </c>
      <c r="P110" s="295">
        <f t="shared" si="286"/>
        <v>0</v>
      </c>
      <c r="Q110" s="295">
        <f t="shared" si="286"/>
        <v>0</v>
      </c>
      <c r="R110" s="295">
        <f t="shared" si="286"/>
        <v>0</v>
      </c>
      <c r="S110" s="295">
        <f t="shared" si="286"/>
        <v>0</v>
      </c>
      <c r="T110" s="295">
        <f t="shared" si="286"/>
        <v>0</v>
      </c>
      <c r="U110" s="295">
        <f t="shared" si="286"/>
        <v>0</v>
      </c>
      <c r="V110" s="295">
        <f t="shared" si="286"/>
        <v>0</v>
      </c>
      <c r="W110" s="295">
        <f t="shared" si="286"/>
        <v>0</v>
      </c>
      <c r="X110" s="295">
        <f t="shared" si="286"/>
        <v>0</v>
      </c>
      <c r="Y110" s="295">
        <f t="shared" si="286"/>
        <v>0</v>
      </c>
      <c r="Z110" s="295">
        <f t="shared" si="286"/>
        <v>0</v>
      </c>
      <c r="AA110" s="295">
        <f t="shared" ref="AA110:BB110" si="287">AA92+AA108</f>
        <v>0</v>
      </c>
      <c r="AB110" s="295">
        <f t="shared" si="287"/>
        <v>0</v>
      </c>
      <c r="AC110" s="295">
        <f t="shared" si="287"/>
        <v>0</v>
      </c>
      <c r="AD110" s="295">
        <f t="shared" si="287"/>
        <v>0</v>
      </c>
      <c r="AE110" s="295">
        <f t="shared" si="287"/>
        <v>0</v>
      </c>
      <c r="AF110" s="295">
        <f t="shared" si="287"/>
        <v>0</v>
      </c>
      <c r="AG110" s="295">
        <f t="shared" si="287"/>
        <v>0</v>
      </c>
      <c r="AH110" s="295">
        <f t="shared" si="287"/>
        <v>0</v>
      </c>
      <c r="AI110" s="295">
        <f t="shared" si="287"/>
        <v>0</v>
      </c>
      <c r="AJ110" s="295">
        <f t="shared" si="287"/>
        <v>0</v>
      </c>
      <c r="AK110" s="295">
        <f t="shared" si="287"/>
        <v>0</v>
      </c>
      <c r="AL110" s="295">
        <f t="shared" si="287"/>
        <v>0</v>
      </c>
      <c r="AM110" s="295">
        <f t="shared" si="287"/>
        <v>0</v>
      </c>
      <c r="AN110" s="295">
        <f t="shared" si="287"/>
        <v>0</v>
      </c>
      <c r="AO110" s="295">
        <f t="shared" si="287"/>
        <v>0</v>
      </c>
      <c r="AP110" s="295">
        <f t="shared" si="287"/>
        <v>0</v>
      </c>
      <c r="AQ110" s="295">
        <f t="shared" si="287"/>
        <v>0</v>
      </c>
      <c r="AR110" s="295">
        <f t="shared" si="287"/>
        <v>0</v>
      </c>
      <c r="AS110" s="295">
        <f t="shared" si="287"/>
        <v>0</v>
      </c>
      <c r="AT110" s="295">
        <f t="shared" si="287"/>
        <v>0</v>
      </c>
      <c r="AU110" s="295">
        <f t="shared" si="287"/>
        <v>0</v>
      </c>
      <c r="AV110" s="295">
        <f t="shared" si="287"/>
        <v>0</v>
      </c>
      <c r="AW110" s="295">
        <f t="shared" si="287"/>
        <v>0</v>
      </c>
      <c r="AX110" s="295">
        <f t="shared" si="287"/>
        <v>0</v>
      </c>
      <c r="AY110" s="295">
        <f t="shared" si="287"/>
        <v>0</v>
      </c>
      <c r="AZ110" s="295">
        <f t="shared" si="287"/>
        <v>0</v>
      </c>
      <c r="BA110" s="295">
        <f t="shared" si="287"/>
        <v>0</v>
      </c>
      <c r="BB110" s="295">
        <f t="shared" si="287"/>
        <v>0</v>
      </c>
      <c r="BC110" s="295">
        <f t="shared" ref="BC110:BS110" si="288">BC92+BC108</f>
        <v>0</v>
      </c>
      <c r="BD110" s="295">
        <f t="shared" si="288"/>
        <v>0</v>
      </c>
      <c r="BE110" s="295">
        <f t="shared" si="288"/>
        <v>0</v>
      </c>
      <c r="BF110" s="295">
        <f t="shared" si="288"/>
        <v>0</v>
      </c>
      <c r="BG110" s="295">
        <f t="shared" si="288"/>
        <v>0</v>
      </c>
      <c r="BH110" s="295">
        <f t="shared" si="288"/>
        <v>0</v>
      </c>
      <c r="BI110" s="295">
        <f t="shared" si="288"/>
        <v>0</v>
      </c>
      <c r="BJ110" s="295">
        <f t="shared" si="288"/>
        <v>0</v>
      </c>
      <c r="BK110" s="295">
        <f t="shared" si="288"/>
        <v>0</v>
      </c>
      <c r="BL110" s="295">
        <f t="shared" si="288"/>
        <v>0</v>
      </c>
      <c r="BM110" s="295">
        <f t="shared" si="288"/>
        <v>0</v>
      </c>
      <c r="BN110" s="295">
        <f t="shared" si="288"/>
        <v>0</v>
      </c>
      <c r="BO110" s="624">
        <f t="shared" si="288"/>
        <v>0</v>
      </c>
      <c r="BP110" s="295">
        <f t="shared" si="288"/>
        <v>0</v>
      </c>
      <c r="BQ110" s="295">
        <f t="shared" si="288"/>
        <v>0</v>
      </c>
      <c r="BR110" s="295">
        <f t="shared" si="288"/>
        <v>0</v>
      </c>
      <c r="BS110" s="625">
        <f t="shared" si="288"/>
        <v>0</v>
      </c>
      <c r="BT110" s="295"/>
    </row>
    <row r="111" spans="4:72">
      <c r="BO111" s="599"/>
      <c r="BS111" s="600"/>
    </row>
    <row r="112" spans="4:72">
      <c r="BO112" s="599"/>
      <c r="BS112" s="600"/>
    </row>
    <row r="113" spans="3:87">
      <c r="D113" s="9" t="s">
        <v>102</v>
      </c>
      <c r="E113" s="4" t="s">
        <v>167</v>
      </c>
      <c r="G113" s="533">
        <f t="shared" ref="G113:Z113" si="289">G24-G68</f>
        <v>0</v>
      </c>
      <c r="H113" s="533">
        <f t="shared" si="289"/>
        <v>0</v>
      </c>
      <c r="I113" s="533">
        <f t="shared" si="289"/>
        <v>0</v>
      </c>
      <c r="J113" s="533">
        <f t="shared" si="289"/>
        <v>0</v>
      </c>
      <c r="K113" s="533">
        <f t="shared" si="289"/>
        <v>0</v>
      </c>
      <c r="L113" s="533">
        <f t="shared" si="289"/>
        <v>0</v>
      </c>
      <c r="M113" s="533">
        <f t="shared" si="289"/>
        <v>0</v>
      </c>
      <c r="N113" s="533">
        <f t="shared" si="289"/>
        <v>0</v>
      </c>
      <c r="O113" s="533">
        <f t="shared" si="289"/>
        <v>0</v>
      </c>
      <c r="P113" s="533">
        <f t="shared" si="289"/>
        <v>0</v>
      </c>
      <c r="Q113" s="533">
        <f t="shared" si="289"/>
        <v>0</v>
      </c>
      <c r="R113" s="533">
        <f t="shared" si="289"/>
        <v>0</v>
      </c>
      <c r="S113" s="533">
        <f t="shared" si="289"/>
        <v>0</v>
      </c>
      <c r="T113" s="533">
        <f t="shared" si="289"/>
        <v>0</v>
      </c>
      <c r="U113" s="533">
        <f t="shared" si="289"/>
        <v>0</v>
      </c>
      <c r="V113" s="533">
        <f t="shared" si="289"/>
        <v>0</v>
      </c>
      <c r="W113" s="533">
        <f t="shared" si="289"/>
        <v>0</v>
      </c>
      <c r="X113" s="533">
        <f t="shared" si="289"/>
        <v>0</v>
      </c>
      <c r="Y113" s="533">
        <f t="shared" si="289"/>
        <v>0</v>
      </c>
      <c r="Z113" s="533">
        <f t="shared" si="289"/>
        <v>0</v>
      </c>
      <c r="AA113" s="533">
        <f t="shared" ref="AA113:BB113" si="290">AA24-AA68</f>
        <v>0</v>
      </c>
      <c r="AB113" s="533">
        <f t="shared" si="290"/>
        <v>0</v>
      </c>
      <c r="AC113" s="533">
        <f t="shared" si="290"/>
        <v>0</v>
      </c>
      <c r="AD113" s="533">
        <f t="shared" si="290"/>
        <v>0</v>
      </c>
      <c r="AE113" s="533">
        <f t="shared" si="290"/>
        <v>0</v>
      </c>
      <c r="AF113" s="533">
        <f t="shared" si="290"/>
        <v>0</v>
      </c>
      <c r="AG113" s="533">
        <f t="shared" si="290"/>
        <v>0</v>
      </c>
      <c r="AH113" s="533">
        <f t="shared" si="290"/>
        <v>0</v>
      </c>
      <c r="AI113" s="533">
        <f t="shared" si="290"/>
        <v>0</v>
      </c>
      <c r="AJ113" s="533">
        <f t="shared" si="290"/>
        <v>0</v>
      </c>
      <c r="AK113" s="533">
        <f t="shared" si="290"/>
        <v>0</v>
      </c>
      <c r="AL113" s="533">
        <f t="shared" si="290"/>
        <v>0</v>
      </c>
      <c r="AM113" s="533">
        <f t="shared" si="290"/>
        <v>0</v>
      </c>
      <c r="AN113" s="533">
        <f t="shared" si="290"/>
        <v>0</v>
      </c>
      <c r="AO113" s="533">
        <f t="shared" si="290"/>
        <v>0</v>
      </c>
      <c r="AP113" s="533">
        <f t="shared" si="290"/>
        <v>0</v>
      </c>
      <c r="AQ113" s="533">
        <f t="shared" si="290"/>
        <v>0</v>
      </c>
      <c r="AR113" s="533">
        <f t="shared" si="290"/>
        <v>0</v>
      </c>
      <c r="AS113" s="533">
        <f t="shared" si="290"/>
        <v>0</v>
      </c>
      <c r="AT113" s="533">
        <f t="shared" si="290"/>
        <v>0</v>
      </c>
      <c r="AU113" s="533">
        <f t="shared" si="290"/>
        <v>0</v>
      </c>
      <c r="AV113" s="533">
        <f t="shared" si="290"/>
        <v>0</v>
      </c>
      <c r="AW113" s="533">
        <f t="shared" si="290"/>
        <v>0</v>
      </c>
      <c r="AX113" s="533">
        <f t="shared" si="290"/>
        <v>0</v>
      </c>
      <c r="AY113" s="533">
        <f t="shared" si="290"/>
        <v>0</v>
      </c>
      <c r="AZ113" s="533">
        <f t="shared" si="290"/>
        <v>0</v>
      </c>
      <c r="BA113" s="533">
        <f t="shared" si="290"/>
        <v>0</v>
      </c>
      <c r="BB113" s="533">
        <f t="shared" si="290"/>
        <v>0</v>
      </c>
      <c r="BC113" s="533">
        <f t="shared" ref="BC113:BN113" si="291">BC24-BC68</f>
        <v>0</v>
      </c>
      <c r="BD113" s="533">
        <f t="shared" si="291"/>
        <v>0</v>
      </c>
      <c r="BE113" s="533">
        <f t="shared" si="291"/>
        <v>0</v>
      </c>
      <c r="BF113" s="533">
        <f t="shared" si="291"/>
        <v>0</v>
      </c>
      <c r="BG113" s="533">
        <f t="shared" si="291"/>
        <v>0</v>
      </c>
      <c r="BH113" s="533">
        <f t="shared" si="291"/>
        <v>0</v>
      </c>
      <c r="BI113" s="533">
        <f t="shared" si="291"/>
        <v>0</v>
      </c>
      <c r="BJ113" s="533">
        <f t="shared" si="291"/>
        <v>0</v>
      </c>
      <c r="BK113" s="533">
        <f t="shared" si="291"/>
        <v>0</v>
      </c>
      <c r="BL113" s="533">
        <f t="shared" si="291"/>
        <v>0</v>
      </c>
      <c r="BM113" s="533">
        <f t="shared" si="291"/>
        <v>0</v>
      </c>
      <c r="BN113" s="533">
        <f t="shared" si="291"/>
        <v>0</v>
      </c>
      <c r="BO113" s="626"/>
      <c r="BP113" s="533"/>
      <c r="BQ113" s="533"/>
      <c r="BR113" s="533"/>
      <c r="BS113" s="627"/>
      <c r="BT113" s="533"/>
    </row>
    <row r="114" spans="3:87">
      <c r="E114" s="4" t="s">
        <v>168</v>
      </c>
      <c r="G114" s="295">
        <f>F114+G113</f>
        <v>0</v>
      </c>
      <c r="H114" s="295">
        <f>G114+H113</f>
        <v>0</v>
      </c>
      <c r="I114" s="295">
        <f t="shared" ref="I114" si="292">H114+I113</f>
        <v>0</v>
      </c>
      <c r="J114" s="295">
        <f t="shared" ref="J114" si="293">I114+J113</f>
        <v>0</v>
      </c>
      <c r="K114" s="295">
        <f t="shared" ref="K114" si="294">J114+K113</f>
        <v>0</v>
      </c>
      <c r="L114" s="295">
        <f t="shared" ref="L114" si="295">K114+L113</f>
        <v>0</v>
      </c>
      <c r="M114" s="295">
        <f t="shared" ref="M114" si="296">L114+M113</f>
        <v>0</v>
      </c>
      <c r="N114" s="295">
        <f t="shared" ref="N114" si="297">M114+N113</f>
        <v>0</v>
      </c>
      <c r="O114" s="295">
        <f t="shared" ref="O114" si="298">N114+O113</f>
        <v>0</v>
      </c>
      <c r="P114" s="295">
        <f t="shared" ref="P114" si="299">O114+P113</f>
        <v>0</v>
      </c>
      <c r="Q114" s="295">
        <f t="shared" ref="Q114" si="300">P114+Q113</f>
        <v>0</v>
      </c>
      <c r="R114" s="295">
        <f>Q114+R113</f>
        <v>0</v>
      </c>
      <c r="S114" s="295">
        <f t="shared" ref="S114:BB114" si="301">R114+S113</f>
        <v>0</v>
      </c>
      <c r="T114" s="295">
        <f t="shared" si="301"/>
        <v>0</v>
      </c>
      <c r="U114" s="295">
        <f t="shared" si="301"/>
        <v>0</v>
      </c>
      <c r="V114" s="295">
        <f t="shared" si="301"/>
        <v>0</v>
      </c>
      <c r="W114" s="295">
        <f t="shared" si="301"/>
        <v>0</v>
      </c>
      <c r="X114" s="295">
        <f t="shared" si="301"/>
        <v>0</v>
      </c>
      <c r="Y114" s="295">
        <f t="shared" si="301"/>
        <v>0</v>
      </c>
      <c r="Z114" s="295">
        <f t="shared" si="301"/>
        <v>0</v>
      </c>
      <c r="AA114" s="295">
        <f t="shared" si="301"/>
        <v>0</v>
      </c>
      <c r="AB114" s="295">
        <f t="shared" si="301"/>
        <v>0</v>
      </c>
      <c r="AC114" s="295">
        <f t="shared" si="301"/>
        <v>0</v>
      </c>
      <c r="AD114" s="295">
        <f t="shared" si="301"/>
        <v>0</v>
      </c>
      <c r="AE114" s="295">
        <f t="shared" si="301"/>
        <v>0</v>
      </c>
      <c r="AF114" s="295">
        <f t="shared" si="301"/>
        <v>0</v>
      </c>
      <c r="AG114" s="295">
        <f t="shared" si="301"/>
        <v>0</v>
      </c>
      <c r="AH114" s="295">
        <f t="shared" si="301"/>
        <v>0</v>
      </c>
      <c r="AI114" s="295">
        <f t="shared" si="301"/>
        <v>0</v>
      </c>
      <c r="AJ114" s="295">
        <f t="shared" si="301"/>
        <v>0</v>
      </c>
      <c r="AK114" s="295">
        <f t="shared" si="301"/>
        <v>0</v>
      </c>
      <c r="AL114" s="295">
        <f t="shared" si="301"/>
        <v>0</v>
      </c>
      <c r="AM114" s="295">
        <f t="shared" si="301"/>
        <v>0</v>
      </c>
      <c r="AN114" s="295">
        <f t="shared" si="301"/>
        <v>0</v>
      </c>
      <c r="AO114" s="295">
        <f t="shared" si="301"/>
        <v>0</v>
      </c>
      <c r="AP114" s="295">
        <f t="shared" si="301"/>
        <v>0</v>
      </c>
      <c r="AQ114" s="295">
        <f t="shared" si="301"/>
        <v>0</v>
      </c>
      <c r="AR114" s="295">
        <f t="shared" si="301"/>
        <v>0</v>
      </c>
      <c r="AS114" s="295">
        <f t="shared" si="301"/>
        <v>0</v>
      </c>
      <c r="AT114" s="295">
        <f t="shared" si="301"/>
        <v>0</v>
      </c>
      <c r="AU114" s="295">
        <f t="shared" si="301"/>
        <v>0</v>
      </c>
      <c r="AV114" s="295">
        <f t="shared" si="301"/>
        <v>0</v>
      </c>
      <c r="AW114" s="295">
        <f t="shared" si="301"/>
        <v>0</v>
      </c>
      <c r="AX114" s="295">
        <f t="shared" si="301"/>
        <v>0</v>
      </c>
      <c r="AY114" s="295">
        <f t="shared" si="301"/>
        <v>0</v>
      </c>
      <c r="AZ114" s="295">
        <f t="shared" si="301"/>
        <v>0</v>
      </c>
      <c r="BA114" s="295">
        <f t="shared" si="301"/>
        <v>0</v>
      </c>
      <c r="BB114" s="295">
        <f t="shared" si="301"/>
        <v>0</v>
      </c>
      <c r="BC114" s="295">
        <f t="shared" ref="BC114" si="302">BB114+BC113</f>
        <v>0</v>
      </c>
      <c r="BD114" s="295">
        <f t="shared" ref="BD114" si="303">BC114+BD113</f>
        <v>0</v>
      </c>
      <c r="BE114" s="295">
        <f t="shared" ref="BE114" si="304">BD114+BE113</f>
        <v>0</v>
      </c>
      <c r="BF114" s="295">
        <f t="shared" ref="BF114" si="305">BE114+BF113</f>
        <v>0</v>
      </c>
      <c r="BG114" s="295">
        <f t="shared" ref="BG114" si="306">BF114+BG113</f>
        <v>0</v>
      </c>
      <c r="BH114" s="295">
        <f t="shared" ref="BH114" si="307">BG114+BH113</f>
        <v>0</v>
      </c>
      <c r="BI114" s="295">
        <f t="shared" ref="BI114" si="308">BH114+BI113</f>
        <v>0</v>
      </c>
      <c r="BJ114" s="295">
        <f t="shared" ref="BJ114" si="309">BI114+BJ113</f>
        <v>0</v>
      </c>
      <c r="BK114" s="295">
        <f t="shared" ref="BK114" si="310">BJ114+BK113</f>
        <v>0</v>
      </c>
      <c r="BL114" s="295">
        <f t="shared" ref="BL114" si="311">BK114+BL113</f>
        <v>0</v>
      </c>
      <c r="BM114" s="295">
        <f t="shared" ref="BM114" si="312">BL114+BM113</f>
        <v>0</v>
      </c>
      <c r="BN114" s="295">
        <f t="shared" ref="BN114" si="313">BM114+BN113</f>
        <v>0</v>
      </c>
      <c r="BO114" s="624">
        <f t="shared" ref="BO114" si="314">R114</f>
        <v>0</v>
      </c>
      <c r="BP114" s="295">
        <f t="shared" ref="BP114" si="315">AD114</f>
        <v>0</v>
      </c>
      <c r="BQ114" s="295">
        <f t="shared" ref="BQ114" si="316">AP114</f>
        <v>0</v>
      </c>
      <c r="BR114" s="295">
        <f t="shared" ref="BR114" si="317">BB114</f>
        <v>0</v>
      </c>
      <c r="BS114" s="625">
        <f t="shared" ref="BS114" si="318">BN114</f>
        <v>0</v>
      </c>
      <c r="BT114" s="533"/>
    </row>
    <row r="115" spans="3:87">
      <c r="BO115" s="599"/>
      <c r="BS115" s="600"/>
    </row>
    <row r="116" spans="3:87">
      <c r="D116" s="9" t="s">
        <v>39</v>
      </c>
      <c r="E116" s="534" t="s">
        <v>155</v>
      </c>
      <c r="G116" s="533">
        <f t="shared" ref="G116:BB116" si="319">G24</f>
        <v>0</v>
      </c>
      <c r="H116" s="533">
        <f t="shared" si="319"/>
        <v>0</v>
      </c>
      <c r="I116" s="533">
        <f t="shared" si="319"/>
        <v>0</v>
      </c>
      <c r="J116" s="533">
        <f t="shared" si="319"/>
        <v>0</v>
      </c>
      <c r="K116" s="533">
        <f t="shared" si="319"/>
        <v>0</v>
      </c>
      <c r="L116" s="533">
        <f t="shared" si="319"/>
        <v>0</v>
      </c>
      <c r="M116" s="533">
        <f t="shared" si="319"/>
        <v>0</v>
      </c>
      <c r="N116" s="533">
        <f t="shared" si="319"/>
        <v>0</v>
      </c>
      <c r="O116" s="533">
        <f t="shared" si="319"/>
        <v>0</v>
      </c>
      <c r="P116" s="533">
        <f t="shared" si="319"/>
        <v>0</v>
      </c>
      <c r="Q116" s="533">
        <f t="shared" si="319"/>
        <v>0</v>
      </c>
      <c r="R116" s="533">
        <f t="shared" si="319"/>
        <v>0</v>
      </c>
      <c r="S116" s="533">
        <f t="shared" si="319"/>
        <v>0</v>
      </c>
      <c r="T116" s="533">
        <f t="shared" si="319"/>
        <v>0</v>
      </c>
      <c r="U116" s="533">
        <f t="shared" si="319"/>
        <v>0</v>
      </c>
      <c r="V116" s="533">
        <f t="shared" si="319"/>
        <v>0</v>
      </c>
      <c r="W116" s="533">
        <f t="shared" si="319"/>
        <v>0</v>
      </c>
      <c r="X116" s="533">
        <f t="shared" si="319"/>
        <v>0</v>
      </c>
      <c r="Y116" s="533">
        <f t="shared" si="319"/>
        <v>0</v>
      </c>
      <c r="Z116" s="533">
        <f t="shared" si="319"/>
        <v>0</v>
      </c>
      <c r="AA116" s="533">
        <f t="shared" si="319"/>
        <v>0</v>
      </c>
      <c r="AB116" s="533">
        <f t="shared" si="319"/>
        <v>0</v>
      </c>
      <c r="AC116" s="533">
        <f t="shared" si="319"/>
        <v>0</v>
      </c>
      <c r="AD116" s="533">
        <f t="shared" si="319"/>
        <v>0</v>
      </c>
      <c r="AE116" s="533">
        <f t="shared" si="319"/>
        <v>0</v>
      </c>
      <c r="AF116" s="533">
        <f t="shared" si="319"/>
        <v>0</v>
      </c>
      <c r="AG116" s="533">
        <f t="shared" si="319"/>
        <v>0</v>
      </c>
      <c r="AH116" s="533">
        <f t="shared" si="319"/>
        <v>0</v>
      </c>
      <c r="AI116" s="533">
        <f t="shared" si="319"/>
        <v>0</v>
      </c>
      <c r="AJ116" s="533">
        <f t="shared" si="319"/>
        <v>0</v>
      </c>
      <c r="AK116" s="533">
        <f t="shared" si="319"/>
        <v>0</v>
      </c>
      <c r="AL116" s="533">
        <f t="shared" si="319"/>
        <v>0</v>
      </c>
      <c r="AM116" s="533">
        <f t="shared" si="319"/>
        <v>0</v>
      </c>
      <c r="AN116" s="533">
        <f t="shared" si="319"/>
        <v>0</v>
      </c>
      <c r="AO116" s="533">
        <f t="shared" si="319"/>
        <v>0</v>
      </c>
      <c r="AP116" s="533">
        <f t="shared" si="319"/>
        <v>0</v>
      </c>
      <c r="AQ116" s="533">
        <f t="shared" si="319"/>
        <v>0</v>
      </c>
      <c r="AR116" s="533">
        <f t="shared" si="319"/>
        <v>0</v>
      </c>
      <c r="AS116" s="533">
        <f t="shared" si="319"/>
        <v>0</v>
      </c>
      <c r="AT116" s="533">
        <f t="shared" si="319"/>
        <v>0</v>
      </c>
      <c r="AU116" s="533">
        <f t="shared" si="319"/>
        <v>0</v>
      </c>
      <c r="AV116" s="533">
        <f t="shared" si="319"/>
        <v>0</v>
      </c>
      <c r="AW116" s="533">
        <f t="shared" si="319"/>
        <v>0</v>
      </c>
      <c r="AX116" s="533">
        <f t="shared" si="319"/>
        <v>0</v>
      </c>
      <c r="AY116" s="533">
        <f t="shared" si="319"/>
        <v>0</v>
      </c>
      <c r="AZ116" s="533">
        <f t="shared" si="319"/>
        <v>0</v>
      </c>
      <c r="BA116" s="533">
        <f t="shared" si="319"/>
        <v>0</v>
      </c>
      <c r="BB116" s="533">
        <f t="shared" si="319"/>
        <v>0</v>
      </c>
      <c r="BC116" s="533">
        <f t="shared" ref="BC116:BN116" si="320">BC24</f>
        <v>0</v>
      </c>
      <c r="BD116" s="533">
        <f t="shared" si="320"/>
        <v>0</v>
      </c>
      <c r="BE116" s="533">
        <f t="shared" si="320"/>
        <v>0</v>
      </c>
      <c r="BF116" s="533">
        <f t="shared" si="320"/>
        <v>0</v>
      </c>
      <c r="BG116" s="533">
        <f t="shared" si="320"/>
        <v>0</v>
      </c>
      <c r="BH116" s="533">
        <f t="shared" si="320"/>
        <v>0</v>
      </c>
      <c r="BI116" s="533">
        <f t="shared" si="320"/>
        <v>0</v>
      </c>
      <c r="BJ116" s="533">
        <f t="shared" si="320"/>
        <v>0</v>
      </c>
      <c r="BK116" s="533">
        <f t="shared" si="320"/>
        <v>0</v>
      </c>
      <c r="BL116" s="533">
        <f t="shared" si="320"/>
        <v>0</v>
      </c>
      <c r="BM116" s="533">
        <f t="shared" si="320"/>
        <v>0</v>
      </c>
      <c r="BN116" s="533">
        <f t="shared" si="320"/>
        <v>0</v>
      </c>
      <c r="BO116" s="626" cm="1">
        <f t="array" ref="BO116">SUMPRODUCT((YEAR($G$3:$BN$3)=BO$3)*($G116:$BN116))</f>
        <v>0</v>
      </c>
      <c r="BP116" s="533" cm="1">
        <f t="array" ref="BP116">SUMPRODUCT((YEAR($G$3:$BN$3)=BP$3)*($G116:$BN116))</f>
        <v>0</v>
      </c>
      <c r="BQ116" s="533" cm="1">
        <f t="array" ref="BQ116">SUMPRODUCT((YEAR($G$3:$BN$3)=BQ$3)*($G116:$BN116))</f>
        <v>0</v>
      </c>
      <c r="BR116" s="533" cm="1">
        <f t="array" ref="BR116">SUMPRODUCT((YEAR($G$3:$BN$3)=BR$3)*($G116:$BN116))</f>
        <v>0</v>
      </c>
      <c r="BS116" s="627" cm="1">
        <f t="array" ref="BS116">SUMPRODUCT((YEAR($G$3:$BN$3)=BS$3)*($G116:$BN116))</f>
        <v>0</v>
      </c>
      <c r="BT116" s="533"/>
    </row>
    <row r="117" spans="3:87">
      <c r="E117" s="534" t="s">
        <v>164</v>
      </c>
      <c r="G117" s="535">
        <f t="shared" ref="G117:Z117" si="321">G46</f>
        <v>0</v>
      </c>
      <c r="H117" s="535">
        <f t="shared" si="321"/>
        <v>0</v>
      </c>
      <c r="I117" s="535">
        <f t="shared" si="321"/>
        <v>0</v>
      </c>
      <c r="J117" s="535">
        <f t="shared" si="321"/>
        <v>0</v>
      </c>
      <c r="K117" s="535">
        <f t="shared" si="321"/>
        <v>0</v>
      </c>
      <c r="L117" s="535">
        <f t="shared" si="321"/>
        <v>0</v>
      </c>
      <c r="M117" s="535">
        <f t="shared" si="321"/>
        <v>0</v>
      </c>
      <c r="N117" s="535">
        <f t="shared" si="321"/>
        <v>0</v>
      </c>
      <c r="O117" s="535">
        <f t="shared" si="321"/>
        <v>0</v>
      </c>
      <c r="P117" s="535">
        <f t="shared" si="321"/>
        <v>0</v>
      </c>
      <c r="Q117" s="535">
        <f t="shared" si="321"/>
        <v>0</v>
      </c>
      <c r="R117" s="535">
        <f t="shared" si="321"/>
        <v>0</v>
      </c>
      <c r="S117" s="535">
        <f t="shared" si="321"/>
        <v>0</v>
      </c>
      <c r="T117" s="535">
        <f t="shared" si="321"/>
        <v>0</v>
      </c>
      <c r="U117" s="535">
        <f t="shared" si="321"/>
        <v>0</v>
      </c>
      <c r="V117" s="535">
        <f t="shared" si="321"/>
        <v>0</v>
      </c>
      <c r="W117" s="535">
        <f t="shared" si="321"/>
        <v>0</v>
      </c>
      <c r="X117" s="535">
        <f t="shared" si="321"/>
        <v>0</v>
      </c>
      <c r="Y117" s="535">
        <f t="shared" si="321"/>
        <v>0</v>
      </c>
      <c r="Z117" s="535">
        <f t="shared" si="321"/>
        <v>0</v>
      </c>
      <c r="AA117" s="535">
        <f t="shared" ref="AA117:BB117" si="322">AA46</f>
        <v>0</v>
      </c>
      <c r="AB117" s="535">
        <f t="shared" si="322"/>
        <v>0</v>
      </c>
      <c r="AC117" s="535">
        <f t="shared" si="322"/>
        <v>0</v>
      </c>
      <c r="AD117" s="535">
        <f t="shared" si="322"/>
        <v>0</v>
      </c>
      <c r="AE117" s="535">
        <f t="shared" si="322"/>
        <v>0</v>
      </c>
      <c r="AF117" s="535">
        <f t="shared" si="322"/>
        <v>0</v>
      </c>
      <c r="AG117" s="535">
        <f t="shared" si="322"/>
        <v>0</v>
      </c>
      <c r="AH117" s="535">
        <f t="shared" si="322"/>
        <v>0</v>
      </c>
      <c r="AI117" s="535">
        <f t="shared" si="322"/>
        <v>0</v>
      </c>
      <c r="AJ117" s="535">
        <f t="shared" si="322"/>
        <v>0</v>
      </c>
      <c r="AK117" s="535">
        <f t="shared" si="322"/>
        <v>0</v>
      </c>
      <c r="AL117" s="535">
        <f t="shared" si="322"/>
        <v>0</v>
      </c>
      <c r="AM117" s="535">
        <f t="shared" si="322"/>
        <v>0</v>
      </c>
      <c r="AN117" s="535">
        <f t="shared" si="322"/>
        <v>0</v>
      </c>
      <c r="AO117" s="535">
        <f t="shared" si="322"/>
        <v>0</v>
      </c>
      <c r="AP117" s="535">
        <f t="shared" si="322"/>
        <v>0</v>
      </c>
      <c r="AQ117" s="535">
        <f t="shared" si="322"/>
        <v>0</v>
      </c>
      <c r="AR117" s="535">
        <f t="shared" si="322"/>
        <v>0</v>
      </c>
      <c r="AS117" s="535">
        <f t="shared" si="322"/>
        <v>0</v>
      </c>
      <c r="AT117" s="535">
        <f t="shared" si="322"/>
        <v>0</v>
      </c>
      <c r="AU117" s="535">
        <f t="shared" si="322"/>
        <v>0</v>
      </c>
      <c r="AV117" s="535">
        <f t="shared" si="322"/>
        <v>0</v>
      </c>
      <c r="AW117" s="535">
        <f t="shared" si="322"/>
        <v>0</v>
      </c>
      <c r="AX117" s="535">
        <f t="shared" si="322"/>
        <v>0</v>
      </c>
      <c r="AY117" s="535">
        <f t="shared" si="322"/>
        <v>0</v>
      </c>
      <c r="AZ117" s="535">
        <f t="shared" si="322"/>
        <v>0</v>
      </c>
      <c r="BA117" s="535">
        <f t="shared" si="322"/>
        <v>0</v>
      </c>
      <c r="BB117" s="535">
        <f t="shared" si="322"/>
        <v>0</v>
      </c>
      <c r="BC117" s="535">
        <f t="shared" ref="BC117:BN117" si="323">BC46</f>
        <v>0</v>
      </c>
      <c r="BD117" s="535">
        <f t="shared" si="323"/>
        <v>0</v>
      </c>
      <c r="BE117" s="535">
        <f t="shared" si="323"/>
        <v>0</v>
      </c>
      <c r="BF117" s="535">
        <f t="shared" si="323"/>
        <v>0</v>
      </c>
      <c r="BG117" s="535">
        <f t="shared" si="323"/>
        <v>0</v>
      </c>
      <c r="BH117" s="535">
        <f t="shared" si="323"/>
        <v>0</v>
      </c>
      <c r="BI117" s="535">
        <f t="shared" si="323"/>
        <v>0</v>
      </c>
      <c r="BJ117" s="535">
        <f t="shared" si="323"/>
        <v>0</v>
      </c>
      <c r="BK117" s="535">
        <f t="shared" si="323"/>
        <v>0</v>
      </c>
      <c r="BL117" s="535">
        <f t="shared" si="323"/>
        <v>0</v>
      </c>
      <c r="BM117" s="535">
        <f t="shared" si="323"/>
        <v>0</v>
      </c>
      <c r="BN117" s="535">
        <f t="shared" si="323"/>
        <v>0</v>
      </c>
      <c r="BO117" s="630" cm="1">
        <f t="array" ref="BO117">SUMPRODUCT((YEAR($G$3:$BN$3)=BO$3)*($G117:$BN117))</f>
        <v>0</v>
      </c>
      <c r="BP117" s="535" cm="1">
        <f t="array" ref="BP117">SUMPRODUCT((YEAR($G$3:$BN$3)=BP$3)*($G117:$BN117))</f>
        <v>0</v>
      </c>
      <c r="BQ117" s="535" cm="1">
        <f t="array" ref="BQ117">SUMPRODUCT((YEAR($G$3:$BN$3)=BQ$3)*($G117:$BN117))</f>
        <v>0</v>
      </c>
      <c r="BR117" s="535" cm="1">
        <f t="array" ref="BR117">SUMPRODUCT((YEAR($G$3:$BN$3)=BR$3)*($G117:$BN117))</f>
        <v>0</v>
      </c>
      <c r="BS117" s="631" cm="1">
        <f t="array" ref="BS117">SUMPRODUCT((YEAR($G$3:$BN$3)=BS$3)*($G117:$BN117))</f>
        <v>0</v>
      </c>
      <c r="BT117" s="533"/>
    </row>
    <row r="118" spans="3:87">
      <c r="E118" s="4" t="s">
        <v>168</v>
      </c>
      <c r="G118" s="295">
        <f>+G116-G117</f>
        <v>0</v>
      </c>
      <c r="H118" s="295">
        <f t="shared" ref="H118:AA118" si="324">G118+H116-H117</f>
        <v>0</v>
      </c>
      <c r="I118" s="295">
        <f t="shared" si="324"/>
        <v>0</v>
      </c>
      <c r="J118" s="295">
        <f t="shared" si="324"/>
        <v>0</v>
      </c>
      <c r="K118" s="295">
        <f t="shared" si="324"/>
        <v>0</v>
      </c>
      <c r="L118" s="295">
        <f t="shared" si="324"/>
        <v>0</v>
      </c>
      <c r="M118" s="295">
        <f t="shared" si="324"/>
        <v>0</v>
      </c>
      <c r="N118" s="295">
        <f t="shared" si="324"/>
        <v>0</v>
      </c>
      <c r="O118" s="295">
        <f t="shared" si="324"/>
        <v>0</v>
      </c>
      <c r="P118" s="295">
        <f t="shared" si="324"/>
        <v>0</v>
      </c>
      <c r="Q118" s="295">
        <f t="shared" si="324"/>
        <v>0</v>
      </c>
      <c r="R118" s="295">
        <f t="shared" si="324"/>
        <v>0</v>
      </c>
      <c r="S118" s="295">
        <f t="shared" si="324"/>
        <v>0</v>
      </c>
      <c r="T118" s="295">
        <f t="shared" si="324"/>
        <v>0</v>
      </c>
      <c r="U118" s="295">
        <f t="shared" si="324"/>
        <v>0</v>
      </c>
      <c r="V118" s="295">
        <f t="shared" si="324"/>
        <v>0</v>
      </c>
      <c r="W118" s="295">
        <f t="shared" si="324"/>
        <v>0</v>
      </c>
      <c r="X118" s="295">
        <f t="shared" si="324"/>
        <v>0</v>
      </c>
      <c r="Y118" s="295">
        <f t="shared" si="324"/>
        <v>0</v>
      </c>
      <c r="Z118" s="295">
        <f t="shared" si="324"/>
        <v>0</v>
      </c>
      <c r="AA118" s="295">
        <f t="shared" si="324"/>
        <v>0</v>
      </c>
      <c r="AB118" s="295">
        <f t="shared" ref="AB118:BB118" si="325">AA118+AB116-AB117</f>
        <v>0</v>
      </c>
      <c r="AC118" s="295">
        <f t="shared" si="325"/>
        <v>0</v>
      </c>
      <c r="AD118" s="295">
        <f t="shared" si="325"/>
        <v>0</v>
      </c>
      <c r="AE118" s="295">
        <f t="shared" si="325"/>
        <v>0</v>
      </c>
      <c r="AF118" s="295">
        <f t="shared" si="325"/>
        <v>0</v>
      </c>
      <c r="AG118" s="295">
        <f t="shared" si="325"/>
        <v>0</v>
      </c>
      <c r="AH118" s="295">
        <f t="shared" si="325"/>
        <v>0</v>
      </c>
      <c r="AI118" s="295">
        <f t="shared" si="325"/>
        <v>0</v>
      </c>
      <c r="AJ118" s="295">
        <f t="shared" si="325"/>
        <v>0</v>
      </c>
      <c r="AK118" s="295">
        <f t="shared" si="325"/>
        <v>0</v>
      </c>
      <c r="AL118" s="295">
        <f t="shared" si="325"/>
        <v>0</v>
      </c>
      <c r="AM118" s="295">
        <f t="shared" si="325"/>
        <v>0</v>
      </c>
      <c r="AN118" s="295">
        <f t="shared" si="325"/>
        <v>0</v>
      </c>
      <c r="AO118" s="295">
        <f t="shared" si="325"/>
        <v>0</v>
      </c>
      <c r="AP118" s="295">
        <f t="shared" si="325"/>
        <v>0</v>
      </c>
      <c r="AQ118" s="295">
        <f t="shared" si="325"/>
        <v>0</v>
      </c>
      <c r="AR118" s="295">
        <f t="shared" si="325"/>
        <v>0</v>
      </c>
      <c r="AS118" s="295">
        <f t="shared" si="325"/>
        <v>0</v>
      </c>
      <c r="AT118" s="295">
        <f t="shared" si="325"/>
        <v>0</v>
      </c>
      <c r="AU118" s="295">
        <f t="shared" si="325"/>
        <v>0</v>
      </c>
      <c r="AV118" s="295">
        <f t="shared" si="325"/>
        <v>0</v>
      </c>
      <c r="AW118" s="295">
        <f t="shared" si="325"/>
        <v>0</v>
      </c>
      <c r="AX118" s="295">
        <f t="shared" si="325"/>
        <v>0</v>
      </c>
      <c r="AY118" s="295">
        <f t="shared" si="325"/>
        <v>0</v>
      </c>
      <c r="AZ118" s="295">
        <f t="shared" si="325"/>
        <v>0</v>
      </c>
      <c r="BA118" s="295">
        <f t="shared" si="325"/>
        <v>0</v>
      </c>
      <c r="BB118" s="295">
        <f t="shared" si="325"/>
        <v>0</v>
      </c>
      <c r="BC118" s="295">
        <f t="shared" ref="BC118" si="326">BB118+BC116-BC117</f>
        <v>0</v>
      </c>
      <c r="BD118" s="295">
        <f t="shared" ref="BD118" si="327">BC118+BD116-BD117</f>
        <v>0</v>
      </c>
      <c r="BE118" s="295">
        <f t="shared" ref="BE118" si="328">BD118+BE116-BE117</f>
        <v>0</v>
      </c>
      <c r="BF118" s="295">
        <f t="shared" ref="BF118" si="329">BE118+BF116-BF117</f>
        <v>0</v>
      </c>
      <c r="BG118" s="295">
        <f t="shared" ref="BG118" si="330">BF118+BG116-BG117</f>
        <v>0</v>
      </c>
      <c r="BH118" s="295">
        <f t="shared" ref="BH118" si="331">BG118+BH116-BH117</f>
        <v>0</v>
      </c>
      <c r="BI118" s="295">
        <f t="shared" ref="BI118" si="332">BH118+BI116-BI117</f>
        <v>0</v>
      </c>
      <c r="BJ118" s="295">
        <f t="shared" ref="BJ118" si="333">BI118+BJ116-BJ117</f>
        <v>0</v>
      </c>
      <c r="BK118" s="295">
        <f t="shared" ref="BK118" si="334">BJ118+BK116-BK117</f>
        <v>0</v>
      </c>
      <c r="BL118" s="295">
        <f t="shared" ref="BL118" si="335">BK118+BL116-BL117</f>
        <v>0</v>
      </c>
      <c r="BM118" s="295">
        <f t="shared" ref="BM118" si="336">BL118+BM116-BM117</f>
        <v>0</v>
      </c>
      <c r="BN118" s="295">
        <f t="shared" ref="BN118" si="337">BM118+BN116-BN117</f>
        <v>0</v>
      </c>
      <c r="BO118" s="955">
        <f t="shared" ref="BO118" si="338">R118</f>
        <v>0</v>
      </c>
      <c r="BP118" s="955">
        <f t="shared" ref="BP118" si="339">AD118</f>
        <v>0</v>
      </c>
      <c r="BQ118" s="955">
        <f t="shared" ref="BQ118" si="340">AP118</f>
        <v>0</v>
      </c>
      <c r="BR118" s="955">
        <f t="shared" ref="BR118" si="341">BB118</f>
        <v>0</v>
      </c>
      <c r="BS118" s="955">
        <f t="shared" ref="BS118" si="342">BN118</f>
        <v>0</v>
      </c>
      <c r="BT118" s="533"/>
    </row>
    <row r="119" spans="3:87">
      <c r="G119" s="533"/>
      <c r="H119" s="533"/>
      <c r="I119" s="533"/>
      <c r="J119" s="533"/>
      <c r="K119" s="533"/>
      <c r="L119" s="533"/>
      <c r="M119" s="533"/>
      <c r="N119" s="533"/>
      <c r="O119" s="533"/>
      <c r="P119" s="533"/>
      <c r="Q119" s="533"/>
      <c r="R119" s="533"/>
      <c r="S119" s="533"/>
      <c r="T119" s="533"/>
      <c r="U119" s="533"/>
      <c r="V119" s="533"/>
      <c r="W119" s="533"/>
      <c r="X119" s="533"/>
      <c r="Y119" s="533"/>
      <c r="Z119" s="533"/>
      <c r="AA119" s="533"/>
      <c r="AB119" s="533"/>
      <c r="AC119" s="533"/>
      <c r="AD119" s="533"/>
      <c r="AE119" s="533"/>
      <c r="AF119" s="533"/>
      <c r="AG119" s="533"/>
      <c r="AH119" s="533"/>
      <c r="AI119" s="533"/>
      <c r="AJ119" s="533"/>
      <c r="AK119" s="533"/>
      <c r="AL119" s="533"/>
      <c r="AM119" s="533"/>
      <c r="AN119" s="533"/>
      <c r="AO119" s="533"/>
      <c r="AP119" s="533"/>
      <c r="AQ119" s="533"/>
      <c r="AR119" s="533"/>
      <c r="AS119" s="533"/>
      <c r="AT119" s="533"/>
      <c r="AU119" s="533"/>
      <c r="AV119" s="533"/>
      <c r="AW119" s="533"/>
      <c r="AX119" s="533"/>
      <c r="AY119" s="533"/>
      <c r="AZ119" s="533"/>
      <c r="BA119" s="533"/>
      <c r="BB119" s="533"/>
      <c r="BC119" s="533"/>
      <c r="BD119" s="533"/>
      <c r="BE119" s="533"/>
      <c r="BF119" s="533"/>
      <c r="BG119" s="533"/>
      <c r="BH119" s="533"/>
      <c r="BI119" s="533"/>
      <c r="BJ119" s="533"/>
      <c r="BK119" s="533"/>
      <c r="BL119" s="533"/>
      <c r="BM119" s="533"/>
      <c r="BN119" s="533"/>
      <c r="BO119" s="533"/>
      <c r="BP119" s="533"/>
      <c r="BQ119" s="533"/>
      <c r="BR119" s="533"/>
      <c r="BS119" s="533"/>
      <c r="BT119" s="533"/>
    </row>
    <row r="120" spans="3:87">
      <c r="G120" s="533"/>
      <c r="H120" s="533"/>
      <c r="I120" s="533"/>
      <c r="J120" s="533"/>
      <c r="K120" s="533"/>
      <c r="L120" s="533"/>
      <c r="M120" s="533"/>
      <c r="N120" s="533"/>
      <c r="O120" s="533"/>
      <c r="P120" s="533"/>
      <c r="Q120" s="533"/>
      <c r="R120" s="533"/>
      <c r="S120" s="533"/>
      <c r="T120" s="533"/>
      <c r="U120" s="533"/>
      <c r="V120" s="533"/>
      <c r="W120" s="533"/>
      <c r="X120" s="533"/>
      <c r="Y120" s="533"/>
      <c r="Z120" s="533"/>
      <c r="AA120" s="533"/>
      <c r="AB120" s="533"/>
      <c r="AC120" s="533"/>
      <c r="AD120" s="533"/>
      <c r="AE120" s="533"/>
      <c r="AF120" s="533"/>
      <c r="AG120" s="533"/>
      <c r="AH120" s="533"/>
      <c r="AI120" s="533"/>
      <c r="AJ120" s="533"/>
      <c r="AK120" s="533"/>
      <c r="AL120" s="533"/>
      <c r="AM120" s="533"/>
      <c r="AN120" s="533"/>
      <c r="AO120" s="533"/>
      <c r="AP120" s="533"/>
      <c r="AQ120" s="533"/>
      <c r="AR120" s="533"/>
      <c r="AS120" s="533"/>
      <c r="AT120" s="533"/>
      <c r="AU120" s="533"/>
      <c r="AV120" s="533"/>
      <c r="AW120" s="533"/>
      <c r="AX120" s="533"/>
      <c r="AY120" s="533"/>
      <c r="AZ120" s="533"/>
      <c r="BA120" s="533"/>
      <c r="BB120" s="533"/>
      <c r="BC120" s="533"/>
      <c r="BD120" s="533"/>
      <c r="BE120" s="533"/>
      <c r="BF120" s="533"/>
      <c r="BG120" s="533"/>
      <c r="BH120" s="533"/>
      <c r="BI120" s="533"/>
      <c r="BJ120" s="533"/>
      <c r="BK120" s="533"/>
      <c r="BL120" s="533"/>
      <c r="BM120" s="533"/>
      <c r="BN120" s="533"/>
      <c r="BO120" s="533"/>
      <c r="BP120" s="533"/>
      <c r="BQ120" s="533"/>
      <c r="BR120" s="533"/>
      <c r="BS120" s="533"/>
      <c r="BT120" s="533"/>
    </row>
    <row r="121" spans="3:87" hidden="1">
      <c r="D121" s="9" t="str">
        <f>D50</f>
        <v>Subscription</v>
      </c>
      <c r="BO121" s="599"/>
      <c r="BS121" s="600"/>
    </row>
    <row r="122" spans="3:87" hidden="1">
      <c r="C122"/>
      <c r="D122" s="537" t="s">
        <v>238</v>
      </c>
      <c r="E122" s="536" t="s">
        <v>415</v>
      </c>
      <c r="F122" s="536"/>
      <c r="G122" s="538">
        <f>G$3</f>
        <v>44957</v>
      </c>
      <c r="H122" s="538">
        <f t="shared" ref="H122:BN122" si="343">H$3</f>
        <v>44985</v>
      </c>
      <c r="I122" s="538">
        <f t="shared" si="343"/>
        <v>45016</v>
      </c>
      <c r="J122" s="538">
        <f t="shared" si="343"/>
        <v>45046</v>
      </c>
      <c r="K122" s="538">
        <f t="shared" si="343"/>
        <v>45077</v>
      </c>
      <c r="L122" s="538">
        <f t="shared" si="343"/>
        <v>45107</v>
      </c>
      <c r="M122" s="538">
        <f t="shared" si="343"/>
        <v>45138</v>
      </c>
      <c r="N122" s="538">
        <f t="shared" si="343"/>
        <v>45169</v>
      </c>
      <c r="O122" s="538">
        <f t="shared" si="343"/>
        <v>45199</v>
      </c>
      <c r="P122" s="538">
        <f t="shared" si="343"/>
        <v>45230</v>
      </c>
      <c r="Q122" s="538">
        <f t="shared" si="343"/>
        <v>45260</v>
      </c>
      <c r="R122" s="538">
        <f t="shared" si="343"/>
        <v>45291</v>
      </c>
      <c r="S122" s="538">
        <f t="shared" si="343"/>
        <v>45322</v>
      </c>
      <c r="T122" s="538">
        <f t="shared" si="343"/>
        <v>45351</v>
      </c>
      <c r="U122" s="538">
        <f t="shared" si="343"/>
        <v>45382</v>
      </c>
      <c r="V122" s="538">
        <f t="shared" si="343"/>
        <v>45412</v>
      </c>
      <c r="W122" s="538">
        <f t="shared" si="343"/>
        <v>45443</v>
      </c>
      <c r="X122" s="538">
        <f t="shared" si="343"/>
        <v>45473</v>
      </c>
      <c r="Y122" s="538">
        <f t="shared" si="343"/>
        <v>45504</v>
      </c>
      <c r="Z122" s="538">
        <f t="shared" si="343"/>
        <v>45535</v>
      </c>
      <c r="AA122" s="538">
        <f t="shared" si="343"/>
        <v>45565</v>
      </c>
      <c r="AB122" s="538">
        <f t="shared" si="343"/>
        <v>45596</v>
      </c>
      <c r="AC122" s="538">
        <f t="shared" si="343"/>
        <v>45626</v>
      </c>
      <c r="AD122" s="538">
        <f t="shared" si="343"/>
        <v>45657</v>
      </c>
      <c r="AE122" s="538">
        <f t="shared" si="343"/>
        <v>45688</v>
      </c>
      <c r="AF122" s="538">
        <f t="shared" si="343"/>
        <v>45716</v>
      </c>
      <c r="AG122" s="538">
        <f t="shared" si="343"/>
        <v>45747</v>
      </c>
      <c r="AH122" s="538">
        <f t="shared" si="343"/>
        <v>45777</v>
      </c>
      <c r="AI122" s="538">
        <f t="shared" si="343"/>
        <v>45808</v>
      </c>
      <c r="AJ122" s="538">
        <f t="shared" si="343"/>
        <v>45838</v>
      </c>
      <c r="AK122" s="538">
        <f t="shared" si="343"/>
        <v>45869</v>
      </c>
      <c r="AL122" s="538">
        <f t="shared" si="343"/>
        <v>45900</v>
      </c>
      <c r="AM122" s="538">
        <f t="shared" si="343"/>
        <v>45930</v>
      </c>
      <c r="AN122" s="538">
        <f t="shared" si="343"/>
        <v>45961</v>
      </c>
      <c r="AO122" s="538">
        <f t="shared" si="343"/>
        <v>45991</v>
      </c>
      <c r="AP122" s="538">
        <f t="shared" si="343"/>
        <v>46022</v>
      </c>
      <c r="AQ122" s="538">
        <f t="shared" si="343"/>
        <v>46053</v>
      </c>
      <c r="AR122" s="538">
        <f t="shared" si="343"/>
        <v>46081</v>
      </c>
      <c r="AS122" s="538">
        <f t="shared" si="343"/>
        <v>46112</v>
      </c>
      <c r="AT122" s="538">
        <f t="shared" si="343"/>
        <v>46142</v>
      </c>
      <c r="AU122" s="538">
        <f t="shared" si="343"/>
        <v>46173</v>
      </c>
      <c r="AV122" s="538">
        <f t="shared" si="343"/>
        <v>46203</v>
      </c>
      <c r="AW122" s="538">
        <f t="shared" si="343"/>
        <v>46234</v>
      </c>
      <c r="AX122" s="538">
        <f t="shared" si="343"/>
        <v>46265</v>
      </c>
      <c r="AY122" s="538">
        <f t="shared" si="343"/>
        <v>46295</v>
      </c>
      <c r="AZ122" s="538">
        <f t="shared" si="343"/>
        <v>46326</v>
      </c>
      <c r="BA122" s="538">
        <f t="shared" si="343"/>
        <v>46356</v>
      </c>
      <c r="BB122" s="538">
        <f t="shared" si="343"/>
        <v>46387</v>
      </c>
      <c r="BC122" s="538">
        <f t="shared" si="343"/>
        <v>46418</v>
      </c>
      <c r="BD122" s="538">
        <f t="shared" si="343"/>
        <v>46446</v>
      </c>
      <c r="BE122" s="538">
        <f t="shared" si="343"/>
        <v>46477</v>
      </c>
      <c r="BF122" s="538">
        <f t="shared" si="343"/>
        <v>46507</v>
      </c>
      <c r="BG122" s="538">
        <f t="shared" si="343"/>
        <v>46538</v>
      </c>
      <c r="BH122" s="538">
        <f t="shared" si="343"/>
        <v>46568</v>
      </c>
      <c r="BI122" s="538">
        <f t="shared" si="343"/>
        <v>46599</v>
      </c>
      <c r="BJ122" s="538">
        <f t="shared" si="343"/>
        <v>46630</v>
      </c>
      <c r="BK122" s="538">
        <f t="shared" si="343"/>
        <v>46660</v>
      </c>
      <c r="BL122" s="538">
        <f t="shared" si="343"/>
        <v>46691</v>
      </c>
      <c r="BM122" s="538">
        <f t="shared" si="343"/>
        <v>46721</v>
      </c>
      <c r="BN122" s="538">
        <f t="shared" si="343"/>
        <v>46752</v>
      </c>
      <c r="BO122" s="632">
        <f>BO$3</f>
        <v>2023</v>
      </c>
      <c r="BP122" s="633">
        <f t="shared" ref="BP122:BS122" si="344">BP$3</f>
        <v>2024</v>
      </c>
      <c r="BQ122" s="633">
        <f t="shared" si="344"/>
        <v>2025</v>
      </c>
      <c r="BR122" s="633">
        <f t="shared" si="344"/>
        <v>2026</v>
      </c>
      <c r="BS122" s="634">
        <f t="shared" si="344"/>
        <v>2027</v>
      </c>
      <c r="BT122" s="281"/>
    </row>
    <row r="123" spans="3:87" hidden="1">
      <c r="D123" s="539" t="str">
        <f>D$7</f>
        <v>Tier 1</v>
      </c>
      <c r="E123" s="540"/>
      <c r="F123" s="540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  <c r="AC123" s="281"/>
      <c r="AD123" s="281"/>
      <c r="AE123" s="281"/>
      <c r="AF123" s="281"/>
      <c r="AG123" s="281"/>
      <c r="AH123" s="281"/>
      <c r="AI123" s="281"/>
      <c r="AJ123" s="281"/>
      <c r="AK123" s="281"/>
      <c r="AL123" s="281"/>
      <c r="AM123" s="281"/>
      <c r="AN123" s="281"/>
      <c r="AO123" s="281"/>
      <c r="AP123" s="281"/>
      <c r="AQ123" s="281"/>
      <c r="AR123" s="281"/>
      <c r="AS123" s="281"/>
      <c r="AT123" s="281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628"/>
      <c r="BP123" s="281"/>
      <c r="BQ123" s="281"/>
      <c r="BR123" s="281"/>
      <c r="BS123" s="629"/>
      <c r="BT123" s="281"/>
    </row>
    <row r="124" spans="3:87" hidden="1" outlineLevel="1">
      <c r="D124" s="541">
        <v>44592</v>
      </c>
      <c r="G124" s="533">
        <f>IF(COUNTIF($F124:F124,"&gt;0")&gt;=12,0,G$7/12)</f>
        <v>0</v>
      </c>
      <c r="H124" s="533">
        <f>IF(COUNTIF($F124:G124,"&gt;0")&gt;=12,0,G$7/12)</f>
        <v>0</v>
      </c>
      <c r="I124" s="533">
        <f>IF(COUNTIF($F124:H124,"&gt;0")&gt;=12,0,G$7/12)</f>
        <v>0</v>
      </c>
      <c r="J124" s="533">
        <f>IF(COUNTIF($F124:I124,"&gt;0")&gt;=12,0,G$7/12)</f>
        <v>0</v>
      </c>
      <c r="K124" s="533">
        <f>IF(COUNTIF($F124:J124,"&gt;0")&gt;=12,0,G$7/12)</f>
        <v>0</v>
      </c>
      <c r="L124" s="533">
        <f>IF(COUNTIF($F124:K124,"&gt;0")&gt;=12,0,G$7/12)</f>
        <v>0</v>
      </c>
      <c r="M124" s="533">
        <f>IF(COUNTIF($F124:L124,"&gt;0")&gt;=12,0,G$7/12)</f>
        <v>0</v>
      </c>
      <c r="N124" s="533">
        <f>IF(COUNTIF($F124:M124,"&gt;0")&gt;=12,0,G$7/12)</f>
        <v>0</v>
      </c>
      <c r="O124" s="533">
        <f>IF(COUNTIF($F124:N124,"&gt;0")&gt;=12,0,G$7/12)</f>
        <v>0</v>
      </c>
      <c r="P124" s="533">
        <f>IF(COUNTIF($F124:O124,"&gt;0")&gt;=12,0,G$7/12)</f>
        <v>0</v>
      </c>
      <c r="Q124" s="533">
        <f>IF(COUNTIF($F124:P124,"&gt;0")&gt;=12,0,G$7/12)</f>
        <v>0</v>
      </c>
      <c r="R124" s="533">
        <f>IF(COUNTIF($F124:Q124,"&gt;0")&gt;=12,0,G$7/12)</f>
        <v>0</v>
      </c>
      <c r="S124" s="533">
        <f>IF(COUNTIF($F124:R124,"&gt;0")&gt;=12,0,G$7/12)</f>
        <v>0</v>
      </c>
      <c r="T124" s="533">
        <f>IF(COUNTIF($F124:S124,"&gt;0")&gt;=12,0,G$7/12)</f>
        <v>0</v>
      </c>
      <c r="U124" s="533">
        <f>IF(COUNTIF($F124:T124,"&gt;0")&gt;=12,0,G$7/12)</f>
        <v>0</v>
      </c>
      <c r="V124" s="533">
        <f>IF(COUNTIF($F124:U124,"&gt;0")&gt;=12,0,G$7/12)</f>
        <v>0</v>
      </c>
      <c r="W124" s="533">
        <f>IF(COUNTIF($F124:V124,"&gt;0")&gt;=12,0,G$7/12)</f>
        <v>0</v>
      </c>
      <c r="X124" s="533">
        <f>IF(COUNTIF($F124:W124,"&gt;0")&gt;=12,0,G$7/12)</f>
        <v>0</v>
      </c>
      <c r="Y124" s="533">
        <f>IF(COUNTIF($F124:X124,"&gt;0")&gt;=12,0,G$7/12)</f>
        <v>0</v>
      </c>
      <c r="Z124" s="533">
        <f>IF(COUNTIF($F124:Y124,"&gt;0")&gt;=12,0,G$7/12)</f>
        <v>0</v>
      </c>
      <c r="AA124" s="533">
        <f>IF(COUNTIF($F124:Z124,"&gt;0")&gt;=12,0,G$7/12)</f>
        <v>0</v>
      </c>
      <c r="AB124" s="533">
        <f>IF(COUNTIF($F124:AA124,"&gt;0")&gt;=12,0,G$7/12)</f>
        <v>0</v>
      </c>
      <c r="AC124" s="533">
        <f>IF(COUNTIF($F124:AB124,"&gt;0")&gt;=12,0,G$7/12)</f>
        <v>0</v>
      </c>
      <c r="AD124" s="533">
        <f>IF(COUNTIF($F124:AC124,"&gt;0")&gt;=12,0,G$7/12)</f>
        <v>0</v>
      </c>
      <c r="AE124" s="533">
        <f>IF(COUNTIF($F124:AD124,"&gt;0")&gt;=12,0,G$7/12)</f>
        <v>0</v>
      </c>
      <c r="AF124" s="533">
        <f>IF(COUNTIF($F124:AE124,"&gt;0")&gt;=12,0,G$7/12)</f>
        <v>0</v>
      </c>
      <c r="AG124" s="533">
        <f>IF(COUNTIF($F124:AF124,"&gt;0")&gt;=12,0,G$7/12)</f>
        <v>0</v>
      </c>
      <c r="AH124" s="533">
        <f>IF(COUNTIF($F124:AG124,"&gt;0")&gt;=12,0,G$7/12)</f>
        <v>0</v>
      </c>
      <c r="AI124" s="533">
        <f>IF(COUNTIF($F124:AH124,"&gt;0")&gt;=12,0,G$7/12)</f>
        <v>0</v>
      </c>
      <c r="AJ124" s="533">
        <f>IF(COUNTIF($F124:AI124,"&gt;0")&gt;=12,0,G$7/12)</f>
        <v>0</v>
      </c>
      <c r="AK124" s="533">
        <f>IF(COUNTIF($F124:AJ124,"&gt;0")&gt;=12,0,G$7/12)</f>
        <v>0</v>
      </c>
      <c r="AL124" s="533">
        <f>IF(COUNTIF($F124:AK124,"&gt;0")&gt;=12,0,G$7/12)</f>
        <v>0</v>
      </c>
      <c r="AM124" s="533">
        <f>IF(COUNTIF($F124:AL124,"&gt;0")&gt;=12,0,G$7/12)</f>
        <v>0</v>
      </c>
      <c r="AN124" s="533">
        <f>IF(COUNTIF($F124:AM124,"&gt;0")&gt;=12,0,G$7/12)</f>
        <v>0</v>
      </c>
      <c r="AO124" s="533">
        <f>IF(COUNTIF($F124:AN124,"&gt;0")&gt;=12,0,G$7/12)</f>
        <v>0</v>
      </c>
      <c r="AP124" s="533">
        <f>IF(COUNTIF($F124:AO124,"&gt;0")&gt;=12,0,G$7/12)</f>
        <v>0</v>
      </c>
      <c r="AQ124" s="533">
        <f>IF(COUNTIF($F124:AP124,"&gt;0")&gt;=12,0,G$7/12)</f>
        <v>0</v>
      </c>
      <c r="AR124" s="533">
        <f>IF(COUNTIF($F124:AQ124,"&gt;0")&gt;=12,0,G$7/12)</f>
        <v>0</v>
      </c>
      <c r="AS124" s="533">
        <f>IF(COUNTIF($F124:AR124,"&gt;0")&gt;=12,0,G$7/12)</f>
        <v>0</v>
      </c>
      <c r="AT124" s="533">
        <f>IF(COUNTIF($F124:AS124,"&gt;0")&gt;=12,0,G$7/12)</f>
        <v>0</v>
      </c>
      <c r="AU124" s="533">
        <f>IF(COUNTIF($F124:AT124,"&gt;0")&gt;=12,0,G$7/12)</f>
        <v>0</v>
      </c>
      <c r="AV124" s="533">
        <f>IF(COUNTIF($F124:AU124,"&gt;0")&gt;=12,0,G$7/12)</f>
        <v>0</v>
      </c>
      <c r="AW124" s="533">
        <f>IF(COUNTIF($F124:AV124,"&gt;0")&gt;=12,0,G$7/12)</f>
        <v>0</v>
      </c>
      <c r="AX124" s="533">
        <f>IF(COUNTIF($F124:AW124,"&gt;0")&gt;=12,0,G$7/12)</f>
        <v>0</v>
      </c>
      <c r="AY124" s="533">
        <f>IF(COUNTIF($F124:AX124,"&gt;0")&gt;=12,0,G$7/12)</f>
        <v>0</v>
      </c>
      <c r="AZ124" s="533">
        <f>IF(COUNTIF($F124:AY124,"&gt;0")&gt;=12,0,G$7/12)</f>
        <v>0</v>
      </c>
      <c r="BA124" s="533">
        <f>IF(COUNTIF($F124:AZ124,"&gt;0")&gt;=12,0,G$7/12)</f>
        <v>0</v>
      </c>
      <c r="BB124" s="533">
        <f>IF(COUNTIF($F124:BA124,"&gt;0")&gt;=12,0,G$7/12)</f>
        <v>0</v>
      </c>
      <c r="BC124" s="533">
        <f>IF(COUNTIF($F124:BB124,"&gt;0")&gt;=12,0,G$7/12)</f>
        <v>0</v>
      </c>
      <c r="BD124" s="533">
        <f>IF(COUNTIF($F124:BC124,"&gt;0")&gt;=12,0,G$7/12)</f>
        <v>0</v>
      </c>
      <c r="BE124" s="533">
        <f>IF(COUNTIF($F124:BD124,"&gt;0")&gt;=12,0,G$7/12)</f>
        <v>0</v>
      </c>
      <c r="BF124" s="533">
        <f>IF(COUNTIF($F124:BE124,"&gt;0")&gt;=12,0,G$7/12)</f>
        <v>0</v>
      </c>
      <c r="BG124" s="533">
        <f>IF(COUNTIF($F124:BF124,"&gt;0")&gt;=12,0,G$7/12)</f>
        <v>0</v>
      </c>
      <c r="BH124" s="533">
        <f>IF(COUNTIF($F124:BG124,"&gt;0")&gt;=12,0,G$7/12)</f>
        <v>0</v>
      </c>
      <c r="BI124" s="533">
        <f>IF(COUNTIF($F124:BH124,"&gt;0")&gt;=12,0,G$7/12)</f>
        <v>0</v>
      </c>
      <c r="BJ124" s="533">
        <f>IF(COUNTIF($F124:BI124,"&gt;0")&gt;=12,0,G$7/12)</f>
        <v>0</v>
      </c>
      <c r="BK124" s="533">
        <f>IF(COUNTIF($F124:BJ124,"&gt;0")&gt;=12,0,G$7/12)</f>
        <v>0</v>
      </c>
      <c r="BL124" s="533">
        <f>IF(COUNTIF($F124:BK124,"&gt;0")&gt;=12,0,G$7/12)</f>
        <v>0</v>
      </c>
      <c r="BM124" s="533">
        <f>IF(COUNTIF($F124:BL124,"&gt;0")&gt;=12,0,G$7/12)</f>
        <v>0</v>
      </c>
      <c r="BN124" s="533">
        <f>IF(COUNTIF($F124:BM124,"&gt;0")&gt;=12,0,G$7/12)</f>
        <v>0</v>
      </c>
      <c r="BO124" s="159" cm="1">
        <f t="array" ref="BO124">SUMPRODUCT((YEAR($G$3:$BN$3)=BO$3)*($G124:$BN124))</f>
        <v>0</v>
      </c>
      <c r="BP124" s="125" cm="1">
        <f t="array" ref="BP124">SUMPRODUCT((YEAR($G$3:$BN$3)=BP$3)*($G124:$BN124))</f>
        <v>0</v>
      </c>
      <c r="BQ124" s="125" cm="1">
        <f t="array" ref="BQ124">SUMPRODUCT((YEAR($G$3:$BN$3)=BQ$3)*($G124:$BN124))</f>
        <v>0</v>
      </c>
      <c r="BR124" s="125" cm="1">
        <f t="array" ref="BR124">SUMPRODUCT((YEAR($G$3:$BN$3)=BR$3)*($G124:$BN124))</f>
        <v>0</v>
      </c>
      <c r="BS124" s="158" cm="1">
        <f t="array" ref="BS124">SUMPRODUCT((YEAR($G$3:$BN$3)=BS$3)*($G124:$BN124))</f>
        <v>0</v>
      </c>
      <c r="BT124" s="549"/>
      <c r="BU124" s="533"/>
      <c r="BV124" s="533"/>
      <c r="BW124" s="533"/>
      <c r="BX124" s="533"/>
      <c r="BY124" s="533"/>
      <c r="BZ124" s="533"/>
      <c r="CA124" s="533"/>
      <c r="CB124" s="533"/>
      <c r="CC124" s="533"/>
      <c r="CD124" s="533"/>
      <c r="CE124" s="533"/>
      <c r="CF124" s="533"/>
    </row>
    <row r="125" spans="3:87" hidden="1" outlineLevel="1">
      <c r="D125" s="541">
        <v>44620</v>
      </c>
      <c r="H125" s="533">
        <f>IF(COUNTIF($F125:G125,"&gt;0")&gt;=12,0,H$7/12)</f>
        <v>0</v>
      </c>
      <c r="I125" s="533">
        <f>IF(COUNTIF($F125:H125,"&gt;0")&gt;=12,0,H$7/12)</f>
        <v>0</v>
      </c>
      <c r="J125" s="533">
        <f>IF(COUNTIF($F125:I125,"&gt;0")&gt;=12,0,H$7/12)</f>
        <v>0</v>
      </c>
      <c r="K125" s="533">
        <f>IF(COUNTIF($F125:J125,"&gt;0")&gt;=12,0,H$7/12)</f>
        <v>0</v>
      </c>
      <c r="L125" s="533">
        <f>IF(COUNTIF($F125:K125,"&gt;0")&gt;=12,0,H$7/12)</f>
        <v>0</v>
      </c>
      <c r="M125" s="533">
        <f>IF(COUNTIF($F125:L125,"&gt;0")&gt;=12,0,H$7/12)</f>
        <v>0</v>
      </c>
      <c r="N125" s="533">
        <f>IF(COUNTIF($F125:M125,"&gt;0")&gt;=12,0,H$7/12)</f>
        <v>0</v>
      </c>
      <c r="O125" s="533">
        <f>IF(COUNTIF($F125:N125,"&gt;0")&gt;=12,0,H$7/12)</f>
        <v>0</v>
      </c>
      <c r="P125" s="533">
        <f>IF(COUNTIF($F125:O125,"&gt;0")&gt;=12,0,H$7/12)</f>
        <v>0</v>
      </c>
      <c r="Q125" s="533">
        <f>IF(COUNTIF($F125:P125,"&gt;0")&gt;=12,0,H$7/12)</f>
        <v>0</v>
      </c>
      <c r="R125" s="533">
        <f>IF(COUNTIF($F125:Q125,"&gt;0")&gt;=12,0,H$7/12)</f>
        <v>0</v>
      </c>
      <c r="S125" s="533">
        <f>IF(COUNTIF($F125:R125,"&gt;0")&gt;=12,0,H$7/12)</f>
        <v>0</v>
      </c>
      <c r="T125" s="533">
        <f>IF(COUNTIF($F125:S125,"&gt;0")&gt;=12,0,H$7/12)</f>
        <v>0</v>
      </c>
      <c r="U125" s="533">
        <f>IF(COUNTIF($F125:T125,"&gt;0")&gt;=12,0,H$7/12)</f>
        <v>0</v>
      </c>
      <c r="V125" s="533">
        <f>IF(COUNTIF($F125:U125,"&gt;0")&gt;=12,0,H$7/12)</f>
        <v>0</v>
      </c>
      <c r="W125" s="533">
        <f>IF(COUNTIF($F125:V125,"&gt;0")&gt;=12,0,H$7/12)</f>
        <v>0</v>
      </c>
      <c r="X125" s="533">
        <f>IF(COUNTIF($F125:W125,"&gt;0")&gt;=12,0,H$7/12)</f>
        <v>0</v>
      </c>
      <c r="Y125" s="533">
        <f>IF(COUNTIF($F125:X125,"&gt;0")&gt;=12,0,H$7/12)</f>
        <v>0</v>
      </c>
      <c r="Z125" s="533">
        <f>IF(COUNTIF($F125:Y125,"&gt;0")&gt;=12,0,H$7/12)</f>
        <v>0</v>
      </c>
      <c r="AA125" s="533">
        <f>IF(COUNTIF($F125:Z125,"&gt;0")&gt;=12,0,H$7/12)</f>
        <v>0</v>
      </c>
      <c r="AB125" s="533">
        <f>IF(COUNTIF($F125:AA125,"&gt;0")&gt;=12,0,H$7/12)</f>
        <v>0</v>
      </c>
      <c r="AC125" s="533">
        <f>IF(COUNTIF($F125:AB125,"&gt;0")&gt;=12,0,H$7/12)</f>
        <v>0</v>
      </c>
      <c r="AD125" s="533">
        <f>IF(COUNTIF($F125:AC125,"&gt;0")&gt;=12,0,H$7/12)</f>
        <v>0</v>
      </c>
      <c r="AE125" s="533">
        <f>IF(COUNTIF($F125:AD125,"&gt;0")&gt;=12,0,H$7/12)</f>
        <v>0</v>
      </c>
      <c r="AF125" s="533">
        <f>IF(COUNTIF($F125:AE125,"&gt;0")&gt;=12,0,H$7/12)</f>
        <v>0</v>
      </c>
      <c r="AG125" s="533">
        <f>IF(COUNTIF($F125:AF125,"&gt;0")&gt;=12,0,H$7/12)</f>
        <v>0</v>
      </c>
      <c r="AH125" s="533">
        <f>IF(COUNTIF($F125:AG125,"&gt;0")&gt;=12,0,H$7/12)</f>
        <v>0</v>
      </c>
      <c r="AI125" s="533">
        <f>IF(COUNTIF($F125:AH125,"&gt;0")&gt;=12,0,H$7/12)</f>
        <v>0</v>
      </c>
      <c r="AJ125" s="533">
        <f>IF(COUNTIF($F125:AI125,"&gt;0")&gt;=12,0,H$7/12)</f>
        <v>0</v>
      </c>
      <c r="AK125" s="533">
        <f>IF(COUNTIF($F125:AJ125,"&gt;0")&gt;=12,0,H$7/12)</f>
        <v>0</v>
      </c>
      <c r="AL125" s="533">
        <f>IF(COUNTIF($F125:AK125,"&gt;0")&gt;=12,0,H$7/12)</f>
        <v>0</v>
      </c>
      <c r="AM125" s="533">
        <f>IF(COUNTIF($F125:AL125,"&gt;0")&gt;=12,0,H$7/12)</f>
        <v>0</v>
      </c>
      <c r="AN125" s="533">
        <f>IF(COUNTIF($F125:AM125,"&gt;0")&gt;=12,0,H$7/12)</f>
        <v>0</v>
      </c>
      <c r="AO125" s="533">
        <f>IF(COUNTIF($F125:AN125,"&gt;0")&gt;=12,0,H$7/12)</f>
        <v>0</v>
      </c>
      <c r="AP125" s="533">
        <f>IF(COUNTIF($F125:AO125,"&gt;0")&gt;=12,0,H$7/12)</f>
        <v>0</v>
      </c>
      <c r="AQ125" s="533">
        <f>IF(COUNTIF($F125:AP125,"&gt;0")&gt;=12,0,H$7/12)</f>
        <v>0</v>
      </c>
      <c r="AR125" s="533">
        <f>IF(COUNTIF($F125:AQ125,"&gt;0")&gt;=12,0,H$7/12)</f>
        <v>0</v>
      </c>
      <c r="AS125" s="533">
        <f>IF(COUNTIF($F125:AR125,"&gt;0")&gt;=12,0,H$7/12)</f>
        <v>0</v>
      </c>
      <c r="AT125" s="533">
        <f>IF(COUNTIF($F125:AS125,"&gt;0")&gt;=12,0,H$7/12)</f>
        <v>0</v>
      </c>
      <c r="AU125" s="533">
        <f>IF(COUNTIF($F125:AT125,"&gt;0")&gt;=12,0,H$7/12)</f>
        <v>0</v>
      </c>
      <c r="AV125" s="533">
        <f>IF(COUNTIF($F125:AU125,"&gt;0")&gt;=12,0,H$7/12)</f>
        <v>0</v>
      </c>
      <c r="AW125" s="533">
        <f>IF(COUNTIF($F125:AV125,"&gt;0")&gt;=12,0,H$7/12)</f>
        <v>0</v>
      </c>
      <c r="AX125" s="533">
        <f>IF(COUNTIF($F125:AW125,"&gt;0")&gt;=12,0,H$7/12)</f>
        <v>0</v>
      </c>
      <c r="AY125" s="533">
        <f>IF(COUNTIF($F125:AX125,"&gt;0")&gt;=12,0,H$7/12)</f>
        <v>0</v>
      </c>
      <c r="AZ125" s="533">
        <f>IF(COUNTIF($F125:AY125,"&gt;0")&gt;=12,0,H$7/12)</f>
        <v>0</v>
      </c>
      <c r="BA125" s="533">
        <f>IF(COUNTIF($F125:AZ125,"&gt;0")&gt;=12,0,H$7/12)</f>
        <v>0</v>
      </c>
      <c r="BB125" s="533">
        <f>IF(COUNTIF($F125:BA125,"&gt;0")&gt;=12,0,H$7/12)</f>
        <v>0</v>
      </c>
      <c r="BC125" s="533">
        <f>IF(COUNTIF($F125:BB125,"&gt;0")&gt;=12,0,H$7/12)</f>
        <v>0</v>
      </c>
      <c r="BD125" s="533">
        <f>IF(COUNTIF($F125:BC125,"&gt;0")&gt;=12,0,H$7/12)</f>
        <v>0</v>
      </c>
      <c r="BE125" s="533">
        <f>IF(COUNTIF($F125:BD125,"&gt;0")&gt;=12,0,H$7/12)</f>
        <v>0</v>
      </c>
      <c r="BF125" s="533">
        <f>IF(COUNTIF($F125:BE125,"&gt;0")&gt;=12,0,H$7/12)</f>
        <v>0</v>
      </c>
      <c r="BG125" s="533">
        <f>IF(COUNTIF($F125:BF125,"&gt;0")&gt;=12,0,H$7/12)</f>
        <v>0</v>
      </c>
      <c r="BH125" s="533">
        <f>IF(COUNTIF($F125:BG125,"&gt;0")&gt;=12,0,H$7/12)</f>
        <v>0</v>
      </c>
      <c r="BI125" s="533">
        <f>IF(COUNTIF($F125:BH125,"&gt;0")&gt;=12,0,H$7/12)</f>
        <v>0</v>
      </c>
      <c r="BJ125" s="533">
        <f>IF(COUNTIF($F125:BI125,"&gt;0")&gt;=12,0,H$7/12)</f>
        <v>0</v>
      </c>
      <c r="BK125" s="533">
        <f>IF(COUNTIF($F125:BJ125,"&gt;0")&gt;=12,0,H$7/12)</f>
        <v>0</v>
      </c>
      <c r="BL125" s="533">
        <f>IF(COUNTIF($F125:BK125,"&gt;0")&gt;=12,0,H$7/12)</f>
        <v>0</v>
      </c>
      <c r="BM125" s="533">
        <f>IF(COUNTIF($F125:BL125,"&gt;0")&gt;=12,0,H$7/12)</f>
        <v>0</v>
      </c>
      <c r="BN125" s="533">
        <f>IF(COUNTIF($F125:BM125,"&gt;0")&gt;=12,0,H$7/12)</f>
        <v>0</v>
      </c>
      <c r="BO125" s="159" cm="1">
        <f t="array" ref="BO125">SUMPRODUCT((YEAR($G$3:$BN$3)=BO$3)*($G125:$BN125))</f>
        <v>0</v>
      </c>
      <c r="BP125" s="125" cm="1">
        <f t="array" ref="BP125">SUMPRODUCT((YEAR($G$3:$BN$3)=BP$3)*($G125:$BN125))</f>
        <v>0</v>
      </c>
      <c r="BQ125" s="125" cm="1">
        <f t="array" ref="BQ125">SUMPRODUCT((YEAR($G$3:$BN$3)=BQ$3)*($G125:$BN125))</f>
        <v>0</v>
      </c>
      <c r="BR125" s="125" cm="1">
        <f t="array" ref="BR125">SUMPRODUCT((YEAR($G$3:$BN$3)=BR$3)*($G125:$BN125))</f>
        <v>0</v>
      </c>
      <c r="BS125" s="158" cm="1">
        <f t="array" ref="BS125">SUMPRODUCT((YEAR($G$3:$BN$3)=BS$3)*($G125:$BN125))</f>
        <v>0</v>
      </c>
      <c r="BT125" s="533"/>
      <c r="BU125" s="533"/>
      <c r="BV125" s="533"/>
      <c r="BW125" s="533"/>
      <c r="BX125" s="533"/>
      <c r="BY125" s="533"/>
      <c r="BZ125" s="533"/>
      <c r="CA125" s="533"/>
      <c r="CB125" s="533"/>
      <c r="CC125" s="533"/>
      <c r="CD125" s="533"/>
      <c r="CE125" s="533"/>
      <c r="CF125" s="533"/>
      <c r="CG125" s="533"/>
    </row>
    <row r="126" spans="3:87" hidden="1" outlineLevel="1">
      <c r="D126" s="541">
        <v>44651</v>
      </c>
      <c r="I126" s="533">
        <f>IF(COUNTIF($F126:H126,"&gt;0")&gt;=12,0,I$7/12)</f>
        <v>0</v>
      </c>
      <c r="J126" s="533">
        <f>IF(COUNTIF($F126:I126,"&gt;0")&gt;=12,0,I$7/12)</f>
        <v>0</v>
      </c>
      <c r="K126" s="533">
        <f>IF(COUNTIF($F126:J126,"&gt;0")&gt;=12,0,I$7/12)</f>
        <v>0</v>
      </c>
      <c r="L126" s="533">
        <f>IF(COUNTIF($F126:K126,"&gt;0")&gt;=12,0,I$7/12)</f>
        <v>0</v>
      </c>
      <c r="M126" s="533">
        <f>IF(COUNTIF($F126:L126,"&gt;0")&gt;=12,0,I$7/12)</f>
        <v>0</v>
      </c>
      <c r="N126" s="533">
        <f>IF(COUNTIF($F126:M126,"&gt;0")&gt;=12,0,I$7/12)</f>
        <v>0</v>
      </c>
      <c r="O126" s="533">
        <f>IF(COUNTIF($F126:N126,"&gt;0")&gt;=12,0,I$7/12)</f>
        <v>0</v>
      </c>
      <c r="P126" s="533">
        <f>IF(COUNTIF($F126:O126,"&gt;0")&gt;=12,0,I$7/12)</f>
        <v>0</v>
      </c>
      <c r="Q126" s="533">
        <f>IF(COUNTIF($F126:P126,"&gt;0")&gt;=12,0,I$7/12)</f>
        <v>0</v>
      </c>
      <c r="R126" s="533">
        <f>IF(COUNTIF($F126:Q126,"&gt;0")&gt;=12,0,I$7/12)</f>
        <v>0</v>
      </c>
      <c r="S126" s="533">
        <f>IF(COUNTIF($F126:R126,"&gt;0")&gt;=12,0,I$7/12)</f>
        <v>0</v>
      </c>
      <c r="T126" s="533">
        <f>IF(COUNTIF($F126:S126,"&gt;0")&gt;=12,0,I$7/12)</f>
        <v>0</v>
      </c>
      <c r="U126" s="533">
        <f>IF(COUNTIF($F126:T126,"&gt;0")&gt;=12,0,I$7/12)</f>
        <v>0</v>
      </c>
      <c r="V126" s="533">
        <f>IF(COUNTIF($F126:U126,"&gt;0")&gt;=12,0,I$7/12)</f>
        <v>0</v>
      </c>
      <c r="W126" s="533">
        <f>IF(COUNTIF($F126:V126,"&gt;0")&gt;=12,0,I$7/12)</f>
        <v>0</v>
      </c>
      <c r="X126" s="533">
        <f>IF(COUNTIF($F126:W126,"&gt;0")&gt;=12,0,I$7/12)</f>
        <v>0</v>
      </c>
      <c r="Y126" s="533">
        <f>IF(COUNTIF($F126:X126,"&gt;0")&gt;=12,0,I$7/12)</f>
        <v>0</v>
      </c>
      <c r="Z126" s="533">
        <f>IF(COUNTIF($F126:Y126,"&gt;0")&gt;=12,0,I$7/12)</f>
        <v>0</v>
      </c>
      <c r="AA126" s="533">
        <f>IF(COUNTIF($F126:Z126,"&gt;0")&gt;=12,0,I$7/12)</f>
        <v>0</v>
      </c>
      <c r="AB126" s="533">
        <f>IF(COUNTIF($F126:AA126,"&gt;0")&gt;=12,0,I$7/12)</f>
        <v>0</v>
      </c>
      <c r="AC126" s="533">
        <f>IF(COUNTIF($F126:AB126,"&gt;0")&gt;=12,0,I$7/12)</f>
        <v>0</v>
      </c>
      <c r="AD126" s="533">
        <f>IF(COUNTIF($F126:AC126,"&gt;0")&gt;=12,0,I$7/12)</f>
        <v>0</v>
      </c>
      <c r="AE126" s="533">
        <f>IF(COUNTIF($F126:AD126,"&gt;0")&gt;=12,0,I$7/12)</f>
        <v>0</v>
      </c>
      <c r="AF126" s="533">
        <f>IF(COUNTIF($F126:AE126,"&gt;0")&gt;=12,0,I$7/12)</f>
        <v>0</v>
      </c>
      <c r="AG126" s="533">
        <f>IF(COUNTIF($F126:AF126,"&gt;0")&gt;=12,0,I$7/12)</f>
        <v>0</v>
      </c>
      <c r="AH126" s="533">
        <f>IF(COUNTIF($F126:AG126,"&gt;0")&gt;=12,0,I$7/12)</f>
        <v>0</v>
      </c>
      <c r="AI126" s="533">
        <f>IF(COUNTIF($F126:AH126,"&gt;0")&gt;=12,0,I$7/12)</f>
        <v>0</v>
      </c>
      <c r="AJ126" s="533">
        <f>IF(COUNTIF($F126:AI126,"&gt;0")&gt;=12,0,I$7/12)</f>
        <v>0</v>
      </c>
      <c r="AK126" s="533">
        <f>IF(COUNTIF($F126:AJ126,"&gt;0")&gt;=12,0,I$7/12)</f>
        <v>0</v>
      </c>
      <c r="AL126" s="533">
        <f>IF(COUNTIF($F126:AK126,"&gt;0")&gt;=12,0,I$7/12)</f>
        <v>0</v>
      </c>
      <c r="AM126" s="533">
        <f>IF(COUNTIF($F126:AL126,"&gt;0")&gt;=12,0,I$7/12)</f>
        <v>0</v>
      </c>
      <c r="AN126" s="533">
        <f>IF(COUNTIF($F126:AM126,"&gt;0")&gt;=12,0,I$7/12)</f>
        <v>0</v>
      </c>
      <c r="AO126" s="533">
        <f>IF(COUNTIF($F126:AN126,"&gt;0")&gt;=12,0,I$7/12)</f>
        <v>0</v>
      </c>
      <c r="AP126" s="533">
        <f>IF(COUNTIF($F126:AO126,"&gt;0")&gt;=12,0,I$7/12)</f>
        <v>0</v>
      </c>
      <c r="AQ126" s="533">
        <f>IF(COUNTIF($F126:AP126,"&gt;0")&gt;=12,0,I$7/12)</f>
        <v>0</v>
      </c>
      <c r="AR126" s="533">
        <f>IF(COUNTIF($F126:AQ126,"&gt;0")&gt;=12,0,I$7/12)</f>
        <v>0</v>
      </c>
      <c r="AS126" s="533">
        <f>IF(COUNTIF($F126:AR126,"&gt;0")&gt;=12,0,I$7/12)</f>
        <v>0</v>
      </c>
      <c r="AT126" s="533">
        <f>IF(COUNTIF($F126:AS126,"&gt;0")&gt;=12,0,I$7/12)</f>
        <v>0</v>
      </c>
      <c r="AU126" s="533">
        <f>IF(COUNTIF($F126:AT126,"&gt;0")&gt;=12,0,I$7/12)</f>
        <v>0</v>
      </c>
      <c r="AV126" s="533">
        <f>IF(COUNTIF($F126:AU126,"&gt;0")&gt;=12,0,I$7/12)</f>
        <v>0</v>
      </c>
      <c r="AW126" s="533">
        <f>IF(COUNTIF($F126:AV126,"&gt;0")&gt;=12,0,I$7/12)</f>
        <v>0</v>
      </c>
      <c r="AX126" s="533">
        <f>IF(COUNTIF($F126:AW126,"&gt;0")&gt;=12,0,I$7/12)</f>
        <v>0</v>
      </c>
      <c r="AY126" s="533">
        <f>IF(COUNTIF($F126:AX126,"&gt;0")&gt;=12,0,I$7/12)</f>
        <v>0</v>
      </c>
      <c r="AZ126" s="533">
        <f>IF(COUNTIF($F126:AY126,"&gt;0")&gt;=12,0,I$7/12)</f>
        <v>0</v>
      </c>
      <c r="BA126" s="533">
        <f>IF(COUNTIF($F126:AZ126,"&gt;0")&gt;=12,0,I$7/12)</f>
        <v>0</v>
      </c>
      <c r="BB126" s="533">
        <f>IF(COUNTIF($F126:BA126,"&gt;0")&gt;=12,0,I$7/12)</f>
        <v>0</v>
      </c>
      <c r="BC126" s="533">
        <f>IF(COUNTIF($F126:BB126,"&gt;0")&gt;=12,0,I$7/12)</f>
        <v>0</v>
      </c>
      <c r="BD126" s="533">
        <f>IF(COUNTIF($F126:BC126,"&gt;0")&gt;=12,0,I$7/12)</f>
        <v>0</v>
      </c>
      <c r="BE126" s="533">
        <f>IF(COUNTIF($F126:BD126,"&gt;0")&gt;=12,0,I$7/12)</f>
        <v>0</v>
      </c>
      <c r="BF126" s="533">
        <f>IF(COUNTIF($F126:BE126,"&gt;0")&gt;=12,0,I$7/12)</f>
        <v>0</v>
      </c>
      <c r="BG126" s="533">
        <f>IF(COUNTIF($F126:BF126,"&gt;0")&gt;=12,0,I$7/12)</f>
        <v>0</v>
      </c>
      <c r="BH126" s="533">
        <f>IF(COUNTIF($F126:BG126,"&gt;0")&gt;=12,0,I$7/12)</f>
        <v>0</v>
      </c>
      <c r="BI126" s="533">
        <f>IF(COUNTIF($F126:BH126,"&gt;0")&gt;=12,0,I$7/12)</f>
        <v>0</v>
      </c>
      <c r="BJ126" s="533">
        <f>IF(COUNTIF($F126:BI126,"&gt;0")&gt;=12,0,I$7/12)</f>
        <v>0</v>
      </c>
      <c r="BK126" s="533">
        <f>IF(COUNTIF($F126:BJ126,"&gt;0")&gt;=12,0,I$7/12)</f>
        <v>0</v>
      </c>
      <c r="BL126" s="533">
        <f>IF(COUNTIF($F126:BK126,"&gt;0")&gt;=12,0,I$7/12)</f>
        <v>0</v>
      </c>
      <c r="BM126" s="533">
        <f>IF(COUNTIF($F126:BL126,"&gt;0")&gt;=12,0,I$7/12)</f>
        <v>0</v>
      </c>
      <c r="BN126" s="533">
        <f>IF(COUNTIF($F126:BM126,"&gt;0")&gt;=12,0,I$7/12)</f>
        <v>0</v>
      </c>
      <c r="BO126" s="159" cm="1">
        <f t="array" ref="BO126">SUMPRODUCT((YEAR($G$3:$BN$3)=BO$3)*($G126:$BN126))</f>
        <v>0</v>
      </c>
      <c r="BP126" s="125" cm="1">
        <f t="array" ref="BP126">SUMPRODUCT((YEAR($G$3:$BN$3)=BP$3)*($G126:$BN126))</f>
        <v>0</v>
      </c>
      <c r="BQ126" s="125" cm="1">
        <f t="array" ref="BQ126">SUMPRODUCT((YEAR($G$3:$BN$3)=BQ$3)*($G126:$BN126))</f>
        <v>0</v>
      </c>
      <c r="BR126" s="125" cm="1">
        <f t="array" ref="BR126">SUMPRODUCT((YEAR($G$3:$BN$3)=BR$3)*($G126:$BN126))</f>
        <v>0</v>
      </c>
      <c r="BS126" s="158" cm="1">
        <f t="array" ref="BS126">SUMPRODUCT((YEAR($G$3:$BN$3)=BS$3)*($G126:$BN126))</f>
        <v>0</v>
      </c>
      <c r="BT126" s="533"/>
      <c r="BU126" s="533"/>
      <c r="BV126" s="533"/>
      <c r="BW126" s="533"/>
      <c r="BX126" s="533"/>
      <c r="BY126" s="533"/>
      <c r="BZ126" s="533"/>
      <c r="CA126" s="533"/>
      <c r="CB126" s="533"/>
      <c r="CC126" s="533"/>
      <c r="CD126" s="533"/>
      <c r="CE126" s="533"/>
      <c r="CF126" s="533"/>
      <c r="CG126" s="533"/>
      <c r="CH126" s="533"/>
    </row>
    <row r="127" spans="3:87" hidden="1" outlineLevel="1">
      <c r="D127" s="541">
        <v>44681</v>
      </c>
      <c r="J127" s="533">
        <f>IF(COUNTIF($F127:I127,"&gt;0")&gt;=12,0,J$7/12)</f>
        <v>0</v>
      </c>
      <c r="K127" s="533">
        <f>IF(COUNTIF($F127:J127,"&gt;0")&gt;=12,0,J$7/12)</f>
        <v>0</v>
      </c>
      <c r="L127" s="533">
        <f>IF(COUNTIF($F127:K127,"&gt;0")&gt;=12,0,J$7/12)</f>
        <v>0</v>
      </c>
      <c r="M127" s="533">
        <f>IF(COUNTIF($F127:L127,"&gt;0")&gt;=12,0,J$7/12)</f>
        <v>0</v>
      </c>
      <c r="N127" s="533">
        <f>IF(COUNTIF($F127:M127,"&gt;0")&gt;=12,0,J$7/12)</f>
        <v>0</v>
      </c>
      <c r="O127" s="533">
        <f>IF(COUNTIF($F127:N127,"&gt;0")&gt;=12,0,J$7/12)</f>
        <v>0</v>
      </c>
      <c r="P127" s="533">
        <f>IF(COUNTIF($F127:O127,"&gt;0")&gt;=12,0,J$7/12)</f>
        <v>0</v>
      </c>
      <c r="Q127" s="533">
        <f>IF(COUNTIF($F127:P127,"&gt;0")&gt;=12,0,J$7/12)</f>
        <v>0</v>
      </c>
      <c r="R127" s="533">
        <f>IF(COUNTIF($F127:Q127,"&gt;0")&gt;=12,0,J$7/12)</f>
        <v>0</v>
      </c>
      <c r="S127" s="533">
        <f>IF(COUNTIF($F127:R127,"&gt;0")&gt;=12,0,J$7/12)</f>
        <v>0</v>
      </c>
      <c r="T127" s="533">
        <f>IF(COUNTIF($F127:S127,"&gt;0")&gt;=12,0,J$7/12)</f>
        <v>0</v>
      </c>
      <c r="U127" s="533">
        <f>IF(COUNTIF($F127:T127,"&gt;0")&gt;=12,0,J$7/12)</f>
        <v>0</v>
      </c>
      <c r="V127" s="533">
        <f>IF(COUNTIF($F127:U127,"&gt;0")&gt;=12,0,J$7/12)</f>
        <v>0</v>
      </c>
      <c r="W127" s="533">
        <f>IF(COUNTIF($F127:V127,"&gt;0")&gt;=12,0,J$7/12)</f>
        <v>0</v>
      </c>
      <c r="X127" s="533">
        <f>IF(COUNTIF($F127:W127,"&gt;0")&gt;=12,0,J$7/12)</f>
        <v>0</v>
      </c>
      <c r="Y127" s="533">
        <f>IF(COUNTIF($F127:X127,"&gt;0")&gt;=12,0,J$7/12)</f>
        <v>0</v>
      </c>
      <c r="Z127" s="533">
        <f>IF(COUNTIF($F127:Y127,"&gt;0")&gt;=12,0,J$7/12)</f>
        <v>0</v>
      </c>
      <c r="AA127" s="533">
        <f>IF(COUNTIF($F127:Z127,"&gt;0")&gt;=12,0,J$7/12)</f>
        <v>0</v>
      </c>
      <c r="AB127" s="533">
        <f>IF(COUNTIF($F127:AA127,"&gt;0")&gt;=12,0,J$7/12)</f>
        <v>0</v>
      </c>
      <c r="AC127" s="533">
        <f>IF(COUNTIF($F127:AB127,"&gt;0")&gt;=12,0,J$7/12)</f>
        <v>0</v>
      </c>
      <c r="AD127" s="533">
        <f>IF(COUNTIF($F127:AC127,"&gt;0")&gt;=12,0,J$7/12)</f>
        <v>0</v>
      </c>
      <c r="AE127" s="533">
        <f>IF(COUNTIF($F127:AD127,"&gt;0")&gt;=12,0,J$7/12)</f>
        <v>0</v>
      </c>
      <c r="AF127" s="533">
        <f>IF(COUNTIF($F127:AE127,"&gt;0")&gt;=12,0,J$7/12)</f>
        <v>0</v>
      </c>
      <c r="AG127" s="533">
        <f>IF(COUNTIF($F127:AF127,"&gt;0")&gt;=12,0,J$7/12)</f>
        <v>0</v>
      </c>
      <c r="AH127" s="533">
        <f>IF(COUNTIF($F127:AG127,"&gt;0")&gt;=12,0,J$7/12)</f>
        <v>0</v>
      </c>
      <c r="AI127" s="533">
        <f>IF(COUNTIF($F127:AH127,"&gt;0")&gt;=12,0,J$7/12)</f>
        <v>0</v>
      </c>
      <c r="AJ127" s="533">
        <f>IF(COUNTIF($F127:AI127,"&gt;0")&gt;=12,0,J$7/12)</f>
        <v>0</v>
      </c>
      <c r="AK127" s="533">
        <f>IF(COUNTIF($F127:AJ127,"&gt;0")&gt;=12,0,J$7/12)</f>
        <v>0</v>
      </c>
      <c r="AL127" s="533">
        <f>IF(COUNTIF($F127:AK127,"&gt;0")&gt;=12,0,J$7/12)</f>
        <v>0</v>
      </c>
      <c r="AM127" s="533">
        <f>IF(COUNTIF($F127:AL127,"&gt;0")&gt;=12,0,J$7/12)</f>
        <v>0</v>
      </c>
      <c r="AN127" s="533">
        <f>IF(COUNTIF($F127:AM127,"&gt;0")&gt;=12,0,J$7/12)</f>
        <v>0</v>
      </c>
      <c r="AO127" s="533">
        <f>IF(COUNTIF($F127:AN127,"&gt;0")&gt;=12,0,J$7/12)</f>
        <v>0</v>
      </c>
      <c r="AP127" s="533">
        <f>IF(COUNTIF($F127:AO127,"&gt;0")&gt;=12,0,J$7/12)</f>
        <v>0</v>
      </c>
      <c r="AQ127" s="533">
        <f>IF(COUNTIF($F127:AP127,"&gt;0")&gt;=12,0,J$7/12)</f>
        <v>0</v>
      </c>
      <c r="AR127" s="533">
        <f>IF(COUNTIF($F127:AQ127,"&gt;0")&gt;=12,0,J$7/12)</f>
        <v>0</v>
      </c>
      <c r="AS127" s="533">
        <f>IF(COUNTIF($F127:AR127,"&gt;0")&gt;=12,0,J$7/12)</f>
        <v>0</v>
      </c>
      <c r="AT127" s="533">
        <f>IF(COUNTIF($F127:AS127,"&gt;0")&gt;=12,0,J$7/12)</f>
        <v>0</v>
      </c>
      <c r="AU127" s="533">
        <f>IF(COUNTIF($F127:AT127,"&gt;0")&gt;=12,0,J$7/12)</f>
        <v>0</v>
      </c>
      <c r="AV127" s="533">
        <f>IF(COUNTIF($F127:AU127,"&gt;0")&gt;=12,0,J$7/12)</f>
        <v>0</v>
      </c>
      <c r="AW127" s="533">
        <f>IF(COUNTIF($F127:AV127,"&gt;0")&gt;=12,0,J$7/12)</f>
        <v>0</v>
      </c>
      <c r="AX127" s="533">
        <f>IF(COUNTIF($F127:AW127,"&gt;0")&gt;=12,0,J$7/12)</f>
        <v>0</v>
      </c>
      <c r="AY127" s="533">
        <f>IF(COUNTIF($F127:AX127,"&gt;0")&gt;=12,0,J$7/12)</f>
        <v>0</v>
      </c>
      <c r="AZ127" s="533">
        <f>IF(COUNTIF($F127:AY127,"&gt;0")&gt;=12,0,J$7/12)</f>
        <v>0</v>
      </c>
      <c r="BA127" s="533">
        <f>IF(COUNTIF($F127:AZ127,"&gt;0")&gt;=12,0,J$7/12)</f>
        <v>0</v>
      </c>
      <c r="BB127" s="533">
        <f>IF(COUNTIF($F127:BA127,"&gt;0")&gt;=12,0,J$7/12)</f>
        <v>0</v>
      </c>
      <c r="BC127" s="533">
        <f>IF(COUNTIF($F127:BB127,"&gt;0")&gt;=12,0,J$7/12)</f>
        <v>0</v>
      </c>
      <c r="BD127" s="533">
        <f>IF(COUNTIF($F127:BC127,"&gt;0")&gt;=12,0,J$7/12)</f>
        <v>0</v>
      </c>
      <c r="BE127" s="533">
        <f>IF(COUNTIF($F127:BD127,"&gt;0")&gt;=12,0,J$7/12)</f>
        <v>0</v>
      </c>
      <c r="BF127" s="533">
        <f>IF(COUNTIF($F127:BE127,"&gt;0")&gt;=12,0,J$7/12)</f>
        <v>0</v>
      </c>
      <c r="BG127" s="533">
        <f>IF(COUNTIF($F127:BF127,"&gt;0")&gt;=12,0,J$7/12)</f>
        <v>0</v>
      </c>
      <c r="BH127" s="533">
        <f>IF(COUNTIF($F127:BG127,"&gt;0")&gt;=12,0,J$7/12)</f>
        <v>0</v>
      </c>
      <c r="BI127" s="533">
        <f>IF(COUNTIF($F127:BH127,"&gt;0")&gt;=12,0,J$7/12)</f>
        <v>0</v>
      </c>
      <c r="BJ127" s="533">
        <f>IF(COUNTIF($F127:BI127,"&gt;0")&gt;=12,0,J$7/12)</f>
        <v>0</v>
      </c>
      <c r="BK127" s="533">
        <f>IF(COUNTIF($F127:BJ127,"&gt;0")&gt;=12,0,J$7/12)</f>
        <v>0</v>
      </c>
      <c r="BL127" s="533">
        <f>IF(COUNTIF($F127:BK127,"&gt;0")&gt;=12,0,J$7/12)</f>
        <v>0</v>
      </c>
      <c r="BM127" s="533">
        <f>IF(COUNTIF($F127:BL127,"&gt;0")&gt;=12,0,J$7/12)</f>
        <v>0</v>
      </c>
      <c r="BN127" s="533">
        <f>IF(COUNTIF($F127:BM127,"&gt;0")&gt;=12,0,J$7/12)</f>
        <v>0</v>
      </c>
      <c r="BO127" s="159" cm="1">
        <f t="array" ref="BO127">SUMPRODUCT((YEAR($G$3:$BN$3)=BO$3)*($G127:$BN127))</f>
        <v>0</v>
      </c>
      <c r="BP127" s="125" cm="1">
        <f t="array" ref="BP127">SUMPRODUCT((YEAR($G$3:$BN$3)=BP$3)*($G127:$BN127))</f>
        <v>0</v>
      </c>
      <c r="BQ127" s="125" cm="1">
        <f t="array" ref="BQ127">SUMPRODUCT((YEAR($G$3:$BN$3)=BQ$3)*($G127:$BN127))</f>
        <v>0</v>
      </c>
      <c r="BR127" s="125" cm="1">
        <f t="array" ref="BR127">SUMPRODUCT((YEAR($G$3:$BN$3)=BR$3)*($G127:$BN127))</f>
        <v>0</v>
      </c>
      <c r="BS127" s="158" cm="1">
        <f t="array" ref="BS127">SUMPRODUCT((YEAR($G$3:$BN$3)=BS$3)*($G127:$BN127))</f>
        <v>0</v>
      </c>
      <c r="BT127" s="533"/>
      <c r="BU127" s="533"/>
      <c r="BV127" s="533"/>
      <c r="BW127" s="533"/>
      <c r="BX127" s="533"/>
      <c r="BY127" s="533"/>
      <c r="BZ127" s="533"/>
      <c r="CA127" s="533"/>
      <c r="CB127" s="533"/>
      <c r="CC127" s="533"/>
      <c r="CD127" s="533"/>
      <c r="CE127" s="533"/>
      <c r="CF127" s="533"/>
      <c r="CG127" s="533"/>
      <c r="CH127" s="533"/>
      <c r="CI127" s="533"/>
    </row>
    <row r="128" spans="3:87" hidden="1" outlineLevel="1">
      <c r="D128" s="541">
        <v>44712</v>
      </c>
      <c r="J128" s="533"/>
      <c r="K128" s="533">
        <f>IF(COUNTIF($F128:J128,"&gt;0")&gt;=12,0,K$7/12)</f>
        <v>0</v>
      </c>
      <c r="L128" s="533">
        <f>IF(COUNTIF($F128:K128,"&gt;0")&gt;=12,0,K$7/12)</f>
        <v>0</v>
      </c>
      <c r="M128" s="533">
        <f>IF(COUNTIF($F128:L128,"&gt;0")&gt;=12,0,K$7/12)</f>
        <v>0</v>
      </c>
      <c r="N128" s="533">
        <f>IF(COUNTIF($F128:M128,"&gt;0")&gt;=12,0,K$7/12)</f>
        <v>0</v>
      </c>
      <c r="O128" s="533">
        <f>IF(COUNTIF($F128:N128,"&gt;0")&gt;=12,0,K$7/12)</f>
        <v>0</v>
      </c>
      <c r="P128" s="533">
        <f>IF(COUNTIF($F128:O128,"&gt;0")&gt;=12,0,K$7/12)</f>
        <v>0</v>
      </c>
      <c r="Q128" s="533">
        <f>IF(COUNTIF($F128:P128,"&gt;0")&gt;=12,0,K$7/12)</f>
        <v>0</v>
      </c>
      <c r="R128" s="533">
        <f>IF(COUNTIF($F128:Q128,"&gt;0")&gt;=12,0,K$7/12)</f>
        <v>0</v>
      </c>
      <c r="S128" s="533">
        <f>IF(COUNTIF($F128:R128,"&gt;0")&gt;=12,0,K$7/12)</f>
        <v>0</v>
      </c>
      <c r="T128" s="533">
        <f>IF(COUNTIF($F128:S128,"&gt;0")&gt;=12,0,K$7/12)</f>
        <v>0</v>
      </c>
      <c r="U128" s="533">
        <f>IF(COUNTIF($F128:T128,"&gt;0")&gt;=12,0,K$7/12)</f>
        <v>0</v>
      </c>
      <c r="V128" s="533">
        <f>IF(COUNTIF($F128:U128,"&gt;0")&gt;=12,0,K$7/12)</f>
        <v>0</v>
      </c>
      <c r="W128" s="533">
        <f>IF(COUNTIF($F128:V128,"&gt;0")&gt;=12,0,K$7/12)</f>
        <v>0</v>
      </c>
      <c r="X128" s="533">
        <f>IF(COUNTIF($F128:W128,"&gt;0")&gt;=12,0,K$7/12)</f>
        <v>0</v>
      </c>
      <c r="Y128" s="533">
        <f>IF(COUNTIF($F128:X128,"&gt;0")&gt;=12,0,K$7/12)</f>
        <v>0</v>
      </c>
      <c r="Z128" s="533">
        <f>IF(COUNTIF($F128:Y128,"&gt;0")&gt;=12,0,K$7/12)</f>
        <v>0</v>
      </c>
      <c r="AA128" s="533">
        <f>IF(COUNTIF($F128:Z128,"&gt;0")&gt;=12,0,K$7/12)</f>
        <v>0</v>
      </c>
      <c r="AB128" s="533">
        <f>IF(COUNTIF($F128:AA128,"&gt;0")&gt;=12,0,K$7/12)</f>
        <v>0</v>
      </c>
      <c r="AC128" s="533">
        <f>IF(COUNTIF($F128:AB128,"&gt;0")&gt;=12,0,K$7/12)</f>
        <v>0</v>
      </c>
      <c r="AD128" s="533">
        <f>IF(COUNTIF($F128:AC128,"&gt;0")&gt;=12,0,K$7/12)</f>
        <v>0</v>
      </c>
      <c r="AE128" s="533">
        <f>IF(COUNTIF($F128:AD128,"&gt;0")&gt;=12,0,K$7/12)</f>
        <v>0</v>
      </c>
      <c r="AF128" s="533">
        <f>IF(COUNTIF($F128:AE128,"&gt;0")&gt;=12,0,K$7/12)</f>
        <v>0</v>
      </c>
      <c r="AG128" s="533">
        <f>IF(COUNTIF($F128:AF128,"&gt;0")&gt;=12,0,K$7/12)</f>
        <v>0</v>
      </c>
      <c r="AH128" s="533">
        <f>IF(COUNTIF($F128:AG128,"&gt;0")&gt;=12,0,K$7/12)</f>
        <v>0</v>
      </c>
      <c r="AI128" s="533">
        <f>IF(COUNTIF($F128:AH128,"&gt;0")&gt;=12,0,K$7/12)</f>
        <v>0</v>
      </c>
      <c r="AJ128" s="533">
        <f>IF(COUNTIF($F128:AI128,"&gt;0")&gt;=12,0,K$7/12)</f>
        <v>0</v>
      </c>
      <c r="AK128" s="533">
        <f>IF(COUNTIF($F128:AJ128,"&gt;0")&gt;=12,0,K$7/12)</f>
        <v>0</v>
      </c>
      <c r="AL128" s="533">
        <f>IF(COUNTIF($F128:AK128,"&gt;0")&gt;=12,0,K$7/12)</f>
        <v>0</v>
      </c>
      <c r="AM128" s="533">
        <f>IF(COUNTIF($F128:AL128,"&gt;0")&gt;=12,0,K$7/12)</f>
        <v>0</v>
      </c>
      <c r="AN128" s="533">
        <f>IF(COUNTIF($F128:AM128,"&gt;0")&gt;=12,0,K$7/12)</f>
        <v>0</v>
      </c>
      <c r="AO128" s="533">
        <f>IF(COUNTIF($F128:AN128,"&gt;0")&gt;=12,0,K$7/12)</f>
        <v>0</v>
      </c>
      <c r="AP128" s="533">
        <f>IF(COUNTIF($F128:AO128,"&gt;0")&gt;=12,0,K$7/12)</f>
        <v>0</v>
      </c>
      <c r="AQ128" s="533">
        <f>IF(COUNTIF($F128:AP128,"&gt;0")&gt;=12,0,K$7/12)</f>
        <v>0</v>
      </c>
      <c r="AR128" s="533">
        <f>IF(COUNTIF($F128:AQ128,"&gt;0")&gt;=12,0,K$7/12)</f>
        <v>0</v>
      </c>
      <c r="AS128" s="533">
        <f>IF(COUNTIF($F128:AR128,"&gt;0")&gt;=12,0,K$7/12)</f>
        <v>0</v>
      </c>
      <c r="AT128" s="533">
        <f>IF(COUNTIF($F128:AS128,"&gt;0")&gt;=12,0,K$7/12)</f>
        <v>0</v>
      </c>
      <c r="AU128" s="533">
        <f>IF(COUNTIF($F128:AT128,"&gt;0")&gt;=12,0,K$7/12)</f>
        <v>0</v>
      </c>
      <c r="AV128" s="533">
        <f>IF(COUNTIF($F128:AU128,"&gt;0")&gt;=12,0,K$7/12)</f>
        <v>0</v>
      </c>
      <c r="AW128" s="533">
        <f>IF(COUNTIF($F128:AV128,"&gt;0")&gt;=12,0,K$7/12)</f>
        <v>0</v>
      </c>
      <c r="AX128" s="533">
        <f>IF(COUNTIF($F128:AW128,"&gt;0")&gt;=12,0,K$7/12)</f>
        <v>0</v>
      </c>
      <c r="AY128" s="533">
        <f>IF(COUNTIF($F128:AX128,"&gt;0")&gt;=12,0,K$7/12)</f>
        <v>0</v>
      </c>
      <c r="AZ128" s="533">
        <f>IF(COUNTIF($F128:AY128,"&gt;0")&gt;=12,0,K$7/12)</f>
        <v>0</v>
      </c>
      <c r="BA128" s="533">
        <f>IF(COUNTIF($F128:AZ128,"&gt;0")&gt;=12,0,K$7/12)</f>
        <v>0</v>
      </c>
      <c r="BB128" s="533">
        <f>IF(COUNTIF($F128:BA128,"&gt;0")&gt;=12,0,K$7/12)</f>
        <v>0</v>
      </c>
      <c r="BC128" s="533">
        <f>IF(COUNTIF($F128:BB128,"&gt;0")&gt;=12,0,K$7/12)</f>
        <v>0</v>
      </c>
      <c r="BD128" s="533">
        <f>IF(COUNTIF($F128:BC128,"&gt;0")&gt;=12,0,K$7/12)</f>
        <v>0</v>
      </c>
      <c r="BE128" s="533">
        <f>IF(COUNTIF($F128:BD128,"&gt;0")&gt;=12,0,K$7/12)</f>
        <v>0</v>
      </c>
      <c r="BF128" s="533">
        <f>IF(COUNTIF($F128:BE128,"&gt;0")&gt;=12,0,K$7/12)</f>
        <v>0</v>
      </c>
      <c r="BG128" s="533">
        <f>IF(COUNTIF($F128:BF128,"&gt;0")&gt;=12,0,K$7/12)</f>
        <v>0</v>
      </c>
      <c r="BH128" s="533">
        <f>IF(COUNTIF($F128:BG128,"&gt;0")&gt;=12,0,K$7/12)</f>
        <v>0</v>
      </c>
      <c r="BI128" s="533">
        <f>IF(COUNTIF($F128:BH128,"&gt;0")&gt;=12,0,K$7/12)</f>
        <v>0</v>
      </c>
      <c r="BJ128" s="533">
        <f>IF(COUNTIF($F128:BI128,"&gt;0")&gt;=12,0,K$7/12)</f>
        <v>0</v>
      </c>
      <c r="BK128" s="533">
        <f>IF(COUNTIF($F128:BJ128,"&gt;0")&gt;=12,0,K$7/12)</f>
        <v>0</v>
      </c>
      <c r="BL128" s="533">
        <f>IF(COUNTIF($F128:BK128,"&gt;0")&gt;=12,0,K$7/12)</f>
        <v>0</v>
      </c>
      <c r="BM128" s="533">
        <f>IF(COUNTIF($F128:BL128,"&gt;0")&gt;=12,0,K$7/12)</f>
        <v>0</v>
      </c>
      <c r="BN128" s="533">
        <f>IF(COUNTIF($F128:BM128,"&gt;0")&gt;=12,0,K$7/12)</f>
        <v>0</v>
      </c>
      <c r="BO128" s="159" cm="1">
        <f t="array" ref="BO128">SUMPRODUCT((YEAR($G$3:$BN$3)=BO$3)*($G128:$BN128))</f>
        <v>0</v>
      </c>
      <c r="BP128" s="125" cm="1">
        <f t="array" ref="BP128">SUMPRODUCT((YEAR($G$3:$BN$3)=BP$3)*($G128:$BN128))</f>
        <v>0</v>
      </c>
      <c r="BQ128" s="125" cm="1">
        <f t="array" ref="BQ128">SUMPRODUCT((YEAR($G$3:$BN$3)=BQ$3)*($G128:$BN128))</f>
        <v>0</v>
      </c>
      <c r="BR128" s="125" cm="1">
        <f t="array" ref="BR128">SUMPRODUCT((YEAR($G$3:$BN$3)=BR$3)*($G128:$BN128))</f>
        <v>0</v>
      </c>
      <c r="BS128" s="158" cm="1">
        <f t="array" ref="BS128">SUMPRODUCT((YEAR($G$3:$BN$3)=BS$3)*($G128:$BN128))</f>
        <v>0</v>
      </c>
      <c r="BT128" s="533"/>
      <c r="BU128" s="533"/>
      <c r="BV128" s="533"/>
      <c r="BW128" s="533"/>
      <c r="BX128" s="533"/>
      <c r="BY128" s="533"/>
      <c r="BZ128" s="533"/>
      <c r="CA128" s="533"/>
      <c r="CB128" s="533"/>
      <c r="CC128" s="533"/>
      <c r="CD128" s="533"/>
      <c r="CE128" s="533"/>
      <c r="CF128" s="533"/>
      <c r="CG128" s="533"/>
      <c r="CH128" s="533"/>
      <c r="CI128" s="533"/>
    </row>
    <row r="129" spans="4:103" hidden="1" outlineLevel="1">
      <c r="D129" s="541">
        <v>44742</v>
      </c>
      <c r="J129" s="533"/>
      <c r="K129" s="533"/>
      <c r="L129" s="533">
        <f>IF(COUNTIF($F129:K129,"&gt;0")&gt;=12,0,L$7/12)</f>
        <v>0</v>
      </c>
      <c r="M129" s="533">
        <f>IF(COUNTIF($F129:L129,"&gt;0")&gt;=12,0,L$7/12)</f>
        <v>0</v>
      </c>
      <c r="N129" s="533">
        <f>IF(COUNTIF($F129:M129,"&gt;0")&gt;=12,0,L$7/12)</f>
        <v>0</v>
      </c>
      <c r="O129" s="533">
        <f>IF(COUNTIF($F129:N129,"&gt;0")&gt;=12,0,L$7/12)</f>
        <v>0</v>
      </c>
      <c r="P129" s="533">
        <f>IF(COUNTIF($F129:O129,"&gt;0")&gt;=12,0,L$7/12)</f>
        <v>0</v>
      </c>
      <c r="Q129" s="533">
        <f>IF(COUNTIF($F129:P129,"&gt;0")&gt;=12,0,L$7/12)</f>
        <v>0</v>
      </c>
      <c r="R129" s="533">
        <f>IF(COUNTIF($F129:Q129,"&gt;0")&gt;=12,0,L$7/12)</f>
        <v>0</v>
      </c>
      <c r="S129" s="533">
        <f>IF(COUNTIF($F129:R129,"&gt;0")&gt;=12,0,L$7/12)</f>
        <v>0</v>
      </c>
      <c r="T129" s="533">
        <f>IF(COUNTIF($F129:S129,"&gt;0")&gt;=12,0,L$7/12)</f>
        <v>0</v>
      </c>
      <c r="U129" s="533">
        <f>IF(COUNTIF($F129:T129,"&gt;0")&gt;=12,0,L$7/12)</f>
        <v>0</v>
      </c>
      <c r="V129" s="533">
        <f>IF(COUNTIF($F129:U129,"&gt;0")&gt;=12,0,L$7/12)</f>
        <v>0</v>
      </c>
      <c r="W129" s="533">
        <f>IF(COUNTIF($F129:V129,"&gt;0")&gt;=12,0,L$7/12)</f>
        <v>0</v>
      </c>
      <c r="X129" s="533">
        <f>IF(COUNTIF($F129:W129,"&gt;0")&gt;=12,0,L$7/12)</f>
        <v>0</v>
      </c>
      <c r="Y129" s="533">
        <f>IF(COUNTIF($F129:X129,"&gt;0")&gt;=12,0,L$7/12)</f>
        <v>0</v>
      </c>
      <c r="Z129" s="533">
        <f>IF(COUNTIF($F129:Y129,"&gt;0")&gt;=12,0,L$7/12)</f>
        <v>0</v>
      </c>
      <c r="AA129" s="533">
        <f>IF(COUNTIF($F129:Z129,"&gt;0")&gt;=12,0,L$7/12)</f>
        <v>0</v>
      </c>
      <c r="AB129" s="533">
        <f>IF(COUNTIF($F129:AA129,"&gt;0")&gt;=12,0,L$7/12)</f>
        <v>0</v>
      </c>
      <c r="AC129" s="533">
        <f>IF(COUNTIF($F129:AB129,"&gt;0")&gt;=12,0,L$7/12)</f>
        <v>0</v>
      </c>
      <c r="AD129" s="533">
        <f>IF(COUNTIF($F129:AC129,"&gt;0")&gt;=12,0,L$7/12)</f>
        <v>0</v>
      </c>
      <c r="AE129" s="533">
        <f>IF(COUNTIF($F129:AD129,"&gt;0")&gt;=12,0,L$7/12)</f>
        <v>0</v>
      </c>
      <c r="AF129" s="533">
        <f>IF(COUNTIF($F129:AE129,"&gt;0")&gt;=12,0,L$7/12)</f>
        <v>0</v>
      </c>
      <c r="AG129" s="533">
        <f>IF(COUNTIF($F129:AF129,"&gt;0")&gt;=12,0,L$7/12)</f>
        <v>0</v>
      </c>
      <c r="AH129" s="533">
        <f>IF(COUNTIF($F129:AG129,"&gt;0")&gt;=12,0,L$7/12)</f>
        <v>0</v>
      </c>
      <c r="AI129" s="533">
        <f>IF(COUNTIF($F129:AH129,"&gt;0")&gt;=12,0,L$7/12)</f>
        <v>0</v>
      </c>
      <c r="AJ129" s="533">
        <f>IF(COUNTIF($F129:AI129,"&gt;0")&gt;=12,0,L$7/12)</f>
        <v>0</v>
      </c>
      <c r="AK129" s="533">
        <f>IF(COUNTIF($F129:AJ129,"&gt;0")&gt;=12,0,L$7/12)</f>
        <v>0</v>
      </c>
      <c r="AL129" s="533">
        <f>IF(COUNTIF($F129:AK129,"&gt;0")&gt;=12,0,L$7/12)</f>
        <v>0</v>
      </c>
      <c r="AM129" s="533">
        <f>IF(COUNTIF($F129:AL129,"&gt;0")&gt;=12,0,L$7/12)</f>
        <v>0</v>
      </c>
      <c r="AN129" s="533">
        <f>IF(COUNTIF($F129:AM129,"&gt;0")&gt;=12,0,L$7/12)</f>
        <v>0</v>
      </c>
      <c r="AO129" s="533">
        <f>IF(COUNTIF($F129:AN129,"&gt;0")&gt;=12,0,L$7/12)</f>
        <v>0</v>
      </c>
      <c r="AP129" s="533">
        <f>IF(COUNTIF($F129:AO129,"&gt;0")&gt;=12,0,L$7/12)</f>
        <v>0</v>
      </c>
      <c r="AQ129" s="533">
        <f>IF(COUNTIF($F129:AP129,"&gt;0")&gt;=12,0,L$7/12)</f>
        <v>0</v>
      </c>
      <c r="AR129" s="533">
        <f>IF(COUNTIF($F129:AQ129,"&gt;0")&gt;=12,0,L$7/12)</f>
        <v>0</v>
      </c>
      <c r="AS129" s="533">
        <f>IF(COUNTIF($F129:AR129,"&gt;0")&gt;=12,0,L$7/12)</f>
        <v>0</v>
      </c>
      <c r="AT129" s="533">
        <f>IF(COUNTIF($F129:AS129,"&gt;0")&gt;=12,0,L$7/12)</f>
        <v>0</v>
      </c>
      <c r="AU129" s="533">
        <f>IF(COUNTIF($F129:AT129,"&gt;0")&gt;=12,0,L$7/12)</f>
        <v>0</v>
      </c>
      <c r="AV129" s="533">
        <f>IF(COUNTIF($F129:AU129,"&gt;0")&gt;=12,0,L$7/12)</f>
        <v>0</v>
      </c>
      <c r="AW129" s="533">
        <f>IF(COUNTIF($F129:AV129,"&gt;0")&gt;=12,0,L$7/12)</f>
        <v>0</v>
      </c>
      <c r="AX129" s="533">
        <f>IF(COUNTIF($F129:AW129,"&gt;0")&gt;=12,0,L$7/12)</f>
        <v>0</v>
      </c>
      <c r="AY129" s="533">
        <f>IF(COUNTIF($F129:AX129,"&gt;0")&gt;=12,0,L$7/12)</f>
        <v>0</v>
      </c>
      <c r="AZ129" s="533">
        <f>IF(COUNTIF($F129:AY129,"&gt;0")&gt;=12,0,L$7/12)</f>
        <v>0</v>
      </c>
      <c r="BA129" s="533">
        <f>IF(COUNTIF($F129:AZ129,"&gt;0")&gt;=12,0,L$7/12)</f>
        <v>0</v>
      </c>
      <c r="BB129" s="533">
        <f>IF(COUNTIF($F129:BA129,"&gt;0")&gt;=12,0,L$7/12)</f>
        <v>0</v>
      </c>
      <c r="BC129" s="533">
        <f>IF(COUNTIF($F129:BB129,"&gt;0")&gt;=12,0,L$7/12)</f>
        <v>0</v>
      </c>
      <c r="BD129" s="533">
        <f>IF(COUNTIF($F129:BC129,"&gt;0")&gt;=12,0,L$7/12)</f>
        <v>0</v>
      </c>
      <c r="BE129" s="533">
        <f>IF(COUNTIF($F129:BD129,"&gt;0")&gt;=12,0,L$7/12)</f>
        <v>0</v>
      </c>
      <c r="BF129" s="533">
        <f>IF(COUNTIF($F129:BE129,"&gt;0")&gt;=12,0,L$7/12)</f>
        <v>0</v>
      </c>
      <c r="BG129" s="533">
        <f>IF(COUNTIF($F129:BF129,"&gt;0")&gt;=12,0,L$7/12)</f>
        <v>0</v>
      </c>
      <c r="BH129" s="533">
        <f>IF(COUNTIF($F129:BG129,"&gt;0")&gt;=12,0,L$7/12)</f>
        <v>0</v>
      </c>
      <c r="BI129" s="533">
        <f>IF(COUNTIF($F129:BH129,"&gt;0")&gt;=12,0,L$7/12)</f>
        <v>0</v>
      </c>
      <c r="BJ129" s="533">
        <f>IF(COUNTIF($F129:BI129,"&gt;0")&gt;=12,0,L$7/12)</f>
        <v>0</v>
      </c>
      <c r="BK129" s="533">
        <f>IF(COUNTIF($F129:BJ129,"&gt;0")&gt;=12,0,L$7/12)</f>
        <v>0</v>
      </c>
      <c r="BL129" s="533">
        <f>IF(COUNTIF($F129:BK129,"&gt;0")&gt;=12,0,L$7/12)</f>
        <v>0</v>
      </c>
      <c r="BM129" s="533">
        <f>IF(COUNTIF($F129:BL129,"&gt;0")&gt;=12,0,L$7/12)</f>
        <v>0</v>
      </c>
      <c r="BN129" s="533">
        <f>IF(COUNTIF($F129:BM129,"&gt;0")&gt;=12,0,L$7/12)</f>
        <v>0</v>
      </c>
      <c r="BO129" s="159" cm="1">
        <f t="array" ref="BO129">SUMPRODUCT((YEAR($G$3:$BN$3)=BO$3)*($G129:$BN129))</f>
        <v>0</v>
      </c>
      <c r="BP129" s="125" cm="1">
        <f t="array" ref="BP129">SUMPRODUCT((YEAR($G$3:$BN$3)=BP$3)*($G129:$BN129))</f>
        <v>0</v>
      </c>
      <c r="BQ129" s="125" cm="1">
        <f t="array" ref="BQ129">SUMPRODUCT((YEAR($G$3:$BN$3)=BQ$3)*($G129:$BN129))</f>
        <v>0</v>
      </c>
      <c r="BR129" s="125" cm="1">
        <f t="array" ref="BR129">SUMPRODUCT((YEAR($G$3:$BN$3)=BR$3)*($G129:$BN129))</f>
        <v>0</v>
      </c>
      <c r="BS129" s="158" cm="1">
        <f t="array" ref="BS129">SUMPRODUCT((YEAR($G$3:$BN$3)=BS$3)*($G129:$BN129))</f>
        <v>0</v>
      </c>
      <c r="BT129" s="533"/>
      <c r="BU129" s="533"/>
      <c r="BV129" s="533"/>
      <c r="BW129" s="533"/>
      <c r="BX129" s="533"/>
      <c r="BY129" s="533"/>
      <c r="BZ129" s="533"/>
      <c r="CA129" s="533"/>
      <c r="CB129" s="533"/>
      <c r="CC129" s="533"/>
      <c r="CD129" s="533"/>
      <c r="CE129" s="533"/>
      <c r="CF129" s="533"/>
      <c r="CG129" s="533"/>
      <c r="CH129" s="533"/>
      <c r="CI129" s="533"/>
      <c r="CJ129" s="533"/>
    </row>
    <row r="130" spans="4:103" hidden="1" outlineLevel="1">
      <c r="D130" s="541">
        <v>44773</v>
      </c>
      <c r="J130" s="533"/>
      <c r="K130" s="533"/>
      <c r="L130" s="533"/>
      <c r="M130" s="533">
        <f>IF(COUNTIF($F130:L130,"&gt;0")&gt;=12,0,M$7/12)</f>
        <v>0</v>
      </c>
      <c r="N130" s="533">
        <f>IF(COUNTIF($F130:M130,"&gt;0")&gt;=12,0,M$7/12)</f>
        <v>0</v>
      </c>
      <c r="O130" s="533">
        <f>IF(COUNTIF($F130:N130,"&gt;0")&gt;=12,0,M$7/12)</f>
        <v>0</v>
      </c>
      <c r="P130" s="533">
        <f>IF(COUNTIF($F130:O130,"&gt;0")&gt;=12,0,M$7/12)</f>
        <v>0</v>
      </c>
      <c r="Q130" s="533">
        <f>IF(COUNTIF($F130:P130,"&gt;0")&gt;=12,0,M$7/12)</f>
        <v>0</v>
      </c>
      <c r="R130" s="533">
        <f>IF(COUNTIF($F130:Q130,"&gt;0")&gt;=12,0,M$7/12)</f>
        <v>0</v>
      </c>
      <c r="S130" s="533">
        <f>IF(COUNTIF($F130:R130,"&gt;0")&gt;=12,0,M$7/12)</f>
        <v>0</v>
      </c>
      <c r="T130" s="533">
        <f>IF(COUNTIF($F130:S130,"&gt;0")&gt;=12,0,M$7/12)</f>
        <v>0</v>
      </c>
      <c r="U130" s="533">
        <f>IF(COUNTIF($F130:T130,"&gt;0")&gt;=12,0,M$7/12)</f>
        <v>0</v>
      </c>
      <c r="V130" s="533">
        <f>IF(COUNTIF($F130:U130,"&gt;0")&gt;=12,0,M$7/12)</f>
        <v>0</v>
      </c>
      <c r="W130" s="533">
        <f>IF(COUNTIF($F130:V130,"&gt;0")&gt;=12,0,M$7/12)</f>
        <v>0</v>
      </c>
      <c r="X130" s="533">
        <f>IF(COUNTIF($F130:W130,"&gt;0")&gt;=12,0,M$7/12)</f>
        <v>0</v>
      </c>
      <c r="Y130" s="533">
        <f>IF(COUNTIF($F130:X130,"&gt;0")&gt;=12,0,M$7/12)</f>
        <v>0</v>
      </c>
      <c r="Z130" s="533">
        <f>IF(COUNTIF($F130:Y130,"&gt;0")&gt;=12,0,M$7/12)</f>
        <v>0</v>
      </c>
      <c r="AA130" s="533">
        <f>IF(COUNTIF($F130:Z130,"&gt;0")&gt;=12,0,M$7/12)</f>
        <v>0</v>
      </c>
      <c r="AB130" s="533">
        <f>IF(COUNTIF($F130:AA130,"&gt;0")&gt;=12,0,M$7/12)</f>
        <v>0</v>
      </c>
      <c r="AC130" s="533">
        <f>IF(COUNTIF($F130:AB130,"&gt;0")&gt;=12,0,M$7/12)</f>
        <v>0</v>
      </c>
      <c r="AD130" s="533">
        <f>IF(COUNTIF($F130:AC130,"&gt;0")&gt;=12,0,M$7/12)</f>
        <v>0</v>
      </c>
      <c r="AE130" s="533">
        <f>IF(COUNTIF($F130:AD130,"&gt;0")&gt;=12,0,M$7/12)</f>
        <v>0</v>
      </c>
      <c r="AF130" s="533">
        <f>IF(COUNTIF($F130:AE130,"&gt;0")&gt;=12,0,M$7/12)</f>
        <v>0</v>
      </c>
      <c r="AG130" s="533">
        <f>IF(COUNTIF($F130:AF130,"&gt;0")&gt;=12,0,M$7/12)</f>
        <v>0</v>
      </c>
      <c r="AH130" s="533">
        <f>IF(COUNTIF($F130:AG130,"&gt;0")&gt;=12,0,M$7/12)</f>
        <v>0</v>
      </c>
      <c r="AI130" s="533">
        <f>IF(COUNTIF($F130:AH130,"&gt;0")&gt;=12,0,M$7/12)</f>
        <v>0</v>
      </c>
      <c r="AJ130" s="533">
        <f>IF(COUNTIF($F130:AI130,"&gt;0")&gt;=12,0,M$7/12)</f>
        <v>0</v>
      </c>
      <c r="AK130" s="533">
        <f>IF(COUNTIF($F130:AJ130,"&gt;0")&gt;=12,0,M$7/12)</f>
        <v>0</v>
      </c>
      <c r="AL130" s="533">
        <f>IF(COUNTIF($F130:AK130,"&gt;0")&gt;=12,0,M$7/12)</f>
        <v>0</v>
      </c>
      <c r="AM130" s="533">
        <f>IF(COUNTIF($F130:AL130,"&gt;0")&gt;=12,0,M$7/12)</f>
        <v>0</v>
      </c>
      <c r="AN130" s="533">
        <f>IF(COUNTIF($F130:AM130,"&gt;0")&gt;=12,0,M$7/12)</f>
        <v>0</v>
      </c>
      <c r="AO130" s="533">
        <f>IF(COUNTIF($F130:AN130,"&gt;0")&gt;=12,0,M$7/12)</f>
        <v>0</v>
      </c>
      <c r="AP130" s="533">
        <f>IF(COUNTIF($F130:AO130,"&gt;0")&gt;=12,0,M$7/12)</f>
        <v>0</v>
      </c>
      <c r="AQ130" s="533">
        <f>IF(COUNTIF($F130:AP130,"&gt;0")&gt;=12,0,M$7/12)</f>
        <v>0</v>
      </c>
      <c r="AR130" s="533">
        <f>IF(COUNTIF($F130:AQ130,"&gt;0")&gt;=12,0,M$7/12)</f>
        <v>0</v>
      </c>
      <c r="AS130" s="533">
        <f>IF(COUNTIF($F130:AR130,"&gt;0")&gt;=12,0,M$7/12)</f>
        <v>0</v>
      </c>
      <c r="AT130" s="533">
        <f>IF(COUNTIF($F130:AS130,"&gt;0")&gt;=12,0,M$7/12)</f>
        <v>0</v>
      </c>
      <c r="AU130" s="533">
        <f>IF(COUNTIF($F130:AT130,"&gt;0")&gt;=12,0,M$7/12)</f>
        <v>0</v>
      </c>
      <c r="AV130" s="533">
        <f>IF(COUNTIF($F130:AU130,"&gt;0")&gt;=12,0,M$7/12)</f>
        <v>0</v>
      </c>
      <c r="AW130" s="533">
        <f>IF(COUNTIF($F130:AV130,"&gt;0")&gt;=12,0,M$7/12)</f>
        <v>0</v>
      </c>
      <c r="AX130" s="533">
        <f>IF(COUNTIF($F130:AW130,"&gt;0")&gt;=12,0,M$7/12)</f>
        <v>0</v>
      </c>
      <c r="AY130" s="533">
        <f>IF(COUNTIF($F130:AX130,"&gt;0")&gt;=12,0,M$7/12)</f>
        <v>0</v>
      </c>
      <c r="AZ130" s="533">
        <f>IF(COUNTIF($F130:AY130,"&gt;0")&gt;=12,0,M$7/12)</f>
        <v>0</v>
      </c>
      <c r="BA130" s="533">
        <f>IF(COUNTIF($F130:AZ130,"&gt;0")&gt;=12,0,M$7/12)</f>
        <v>0</v>
      </c>
      <c r="BB130" s="533">
        <f>IF(COUNTIF($F130:BA130,"&gt;0")&gt;=12,0,M$7/12)</f>
        <v>0</v>
      </c>
      <c r="BC130" s="533">
        <f>IF(COUNTIF($F130:BB130,"&gt;0")&gt;=12,0,M$7/12)</f>
        <v>0</v>
      </c>
      <c r="BD130" s="533">
        <f>IF(COUNTIF($F130:BC130,"&gt;0")&gt;=12,0,M$7/12)</f>
        <v>0</v>
      </c>
      <c r="BE130" s="533">
        <f>IF(COUNTIF($F130:BD130,"&gt;0")&gt;=12,0,M$7/12)</f>
        <v>0</v>
      </c>
      <c r="BF130" s="533">
        <f>IF(COUNTIF($F130:BE130,"&gt;0")&gt;=12,0,M$7/12)</f>
        <v>0</v>
      </c>
      <c r="BG130" s="533">
        <f>IF(COUNTIF($F130:BF130,"&gt;0")&gt;=12,0,M$7/12)</f>
        <v>0</v>
      </c>
      <c r="BH130" s="533">
        <f>IF(COUNTIF($F130:BG130,"&gt;0")&gt;=12,0,M$7/12)</f>
        <v>0</v>
      </c>
      <c r="BI130" s="533">
        <f>IF(COUNTIF($F130:BH130,"&gt;0")&gt;=12,0,M$7/12)</f>
        <v>0</v>
      </c>
      <c r="BJ130" s="533">
        <f>IF(COUNTIF($F130:BI130,"&gt;0")&gt;=12,0,M$7/12)</f>
        <v>0</v>
      </c>
      <c r="BK130" s="533">
        <f>IF(COUNTIF($F130:BJ130,"&gt;0")&gt;=12,0,M$7/12)</f>
        <v>0</v>
      </c>
      <c r="BL130" s="533">
        <f>IF(COUNTIF($F130:BK130,"&gt;0")&gt;=12,0,M$7/12)</f>
        <v>0</v>
      </c>
      <c r="BM130" s="533">
        <f>IF(COUNTIF($F130:BL130,"&gt;0")&gt;=12,0,M$7/12)</f>
        <v>0</v>
      </c>
      <c r="BN130" s="533">
        <f>IF(COUNTIF($F130:BM130,"&gt;0")&gt;=12,0,M$7/12)</f>
        <v>0</v>
      </c>
      <c r="BO130" s="159" cm="1">
        <f t="array" ref="BO130">SUMPRODUCT((YEAR($G$3:$BN$3)=BO$3)*($G130:$BN130))</f>
        <v>0</v>
      </c>
      <c r="BP130" s="125" cm="1">
        <f t="array" ref="BP130">SUMPRODUCT((YEAR($G$3:$BN$3)=BP$3)*($G130:$BN130))</f>
        <v>0</v>
      </c>
      <c r="BQ130" s="125" cm="1">
        <f t="array" ref="BQ130">SUMPRODUCT((YEAR($G$3:$BN$3)=BQ$3)*($G130:$BN130))</f>
        <v>0</v>
      </c>
      <c r="BR130" s="125" cm="1">
        <f t="array" ref="BR130">SUMPRODUCT((YEAR($G$3:$BN$3)=BR$3)*($G130:$BN130))</f>
        <v>0</v>
      </c>
      <c r="BS130" s="158" cm="1">
        <f t="array" ref="BS130">SUMPRODUCT((YEAR($G$3:$BN$3)=BS$3)*($G130:$BN130))</f>
        <v>0</v>
      </c>
      <c r="BT130" s="533"/>
      <c r="BU130" s="533"/>
      <c r="BV130" s="533"/>
      <c r="BW130" s="533"/>
      <c r="BX130" s="533"/>
      <c r="BY130" s="533"/>
      <c r="BZ130" s="533"/>
      <c r="CA130" s="533"/>
      <c r="CB130" s="533"/>
      <c r="CC130" s="533"/>
      <c r="CD130" s="533"/>
      <c r="CE130" s="533"/>
      <c r="CF130" s="533"/>
      <c r="CG130" s="533"/>
      <c r="CH130" s="533"/>
      <c r="CI130" s="533"/>
      <c r="CJ130" s="533"/>
      <c r="CK130" s="533"/>
    </row>
    <row r="131" spans="4:103" hidden="1" outlineLevel="1">
      <c r="D131" s="541">
        <v>44804</v>
      </c>
      <c r="J131" s="533"/>
      <c r="K131" s="533"/>
      <c r="L131" s="533"/>
      <c r="M131" s="533"/>
      <c r="N131" s="533">
        <f>IF(COUNTIF($F131:M131,"&gt;0")&gt;=12,0,N$7/12)</f>
        <v>0</v>
      </c>
      <c r="O131" s="533">
        <f>IF(COUNTIF($F131:N131,"&gt;0")&gt;=12,0,N$7/12)</f>
        <v>0</v>
      </c>
      <c r="P131" s="533">
        <f>IF(COUNTIF($F131:O131,"&gt;0")&gt;=12,0,N$7/12)</f>
        <v>0</v>
      </c>
      <c r="Q131" s="533">
        <f>IF(COUNTIF($F131:P131,"&gt;0")&gt;=12,0,N$7/12)</f>
        <v>0</v>
      </c>
      <c r="R131" s="533">
        <f>IF(COUNTIF($F131:Q131,"&gt;0")&gt;=12,0,N$7/12)</f>
        <v>0</v>
      </c>
      <c r="S131" s="533">
        <f>IF(COUNTIF($F131:R131,"&gt;0")&gt;=12,0,N$7/12)</f>
        <v>0</v>
      </c>
      <c r="T131" s="533">
        <f>IF(COUNTIF($F131:S131,"&gt;0")&gt;=12,0,N$7/12)</f>
        <v>0</v>
      </c>
      <c r="U131" s="533">
        <f>IF(COUNTIF($F131:T131,"&gt;0")&gt;=12,0,N$7/12)</f>
        <v>0</v>
      </c>
      <c r="V131" s="533">
        <f>IF(COUNTIF($F131:U131,"&gt;0")&gt;=12,0,N$7/12)</f>
        <v>0</v>
      </c>
      <c r="W131" s="533">
        <f>IF(COUNTIF($F131:V131,"&gt;0")&gt;=12,0,N$7/12)</f>
        <v>0</v>
      </c>
      <c r="X131" s="533">
        <f>IF(COUNTIF($F131:W131,"&gt;0")&gt;=12,0,N$7/12)</f>
        <v>0</v>
      </c>
      <c r="Y131" s="533">
        <f>IF(COUNTIF($F131:X131,"&gt;0")&gt;=12,0,N$7/12)</f>
        <v>0</v>
      </c>
      <c r="Z131" s="533">
        <f>IF(COUNTIF($F131:Y131,"&gt;0")&gt;=12,0,N$7/12)</f>
        <v>0</v>
      </c>
      <c r="AA131" s="533">
        <f>IF(COUNTIF($F131:Z131,"&gt;0")&gt;=12,0,N$7/12)</f>
        <v>0</v>
      </c>
      <c r="AB131" s="533">
        <f>IF(COUNTIF($F131:AA131,"&gt;0")&gt;=12,0,N$7/12)</f>
        <v>0</v>
      </c>
      <c r="AC131" s="533">
        <f>IF(COUNTIF($F131:AB131,"&gt;0")&gt;=12,0,N$7/12)</f>
        <v>0</v>
      </c>
      <c r="AD131" s="533">
        <f>IF(COUNTIF($F131:AC131,"&gt;0")&gt;=12,0,N$7/12)</f>
        <v>0</v>
      </c>
      <c r="AE131" s="533">
        <f>IF(COUNTIF($F131:AD131,"&gt;0")&gt;=12,0,N$7/12)</f>
        <v>0</v>
      </c>
      <c r="AF131" s="533">
        <f>IF(COUNTIF($F131:AE131,"&gt;0")&gt;=12,0,N$7/12)</f>
        <v>0</v>
      </c>
      <c r="AG131" s="533">
        <f>IF(COUNTIF($F131:AF131,"&gt;0")&gt;=12,0,N$7/12)</f>
        <v>0</v>
      </c>
      <c r="AH131" s="533">
        <f>IF(COUNTIF($F131:AG131,"&gt;0")&gt;=12,0,N$7/12)</f>
        <v>0</v>
      </c>
      <c r="AI131" s="533">
        <f>IF(COUNTIF($F131:AH131,"&gt;0")&gt;=12,0,N$7/12)</f>
        <v>0</v>
      </c>
      <c r="AJ131" s="533">
        <f>IF(COUNTIF($F131:AI131,"&gt;0")&gt;=12,0,N$7/12)</f>
        <v>0</v>
      </c>
      <c r="AK131" s="533">
        <f>IF(COUNTIF($F131:AJ131,"&gt;0")&gt;=12,0,N$7/12)</f>
        <v>0</v>
      </c>
      <c r="AL131" s="533">
        <f>IF(COUNTIF($F131:AK131,"&gt;0")&gt;=12,0,N$7/12)</f>
        <v>0</v>
      </c>
      <c r="AM131" s="533">
        <f>IF(COUNTIF($F131:AL131,"&gt;0")&gt;=12,0,N$7/12)</f>
        <v>0</v>
      </c>
      <c r="AN131" s="533">
        <f>IF(COUNTIF($F131:AM131,"&gt;0")&gt;=12,0,N$7/12)</f>
        <v>0</v>
      </c>
      <c r="AO131" s="533">
        <f>IF(COUNTIF($F131:AN131,"&gt;0")&gt;=12,0,N$7/12)</f>
        <v>0</v>
      </c>
      <c r="AP131" s="533">
        <f>IF(COUNTIF($F131:AO131,"&gt;0")&gt;=12,0,N$7/12)</f>
        <v>0</v>
      </c>
      <c r="AQ131" s="533">
        <f>IF(COUNTIF($F131:AP131,"&gt;0")&gt;=12,0,N$7/12)</f>
        <v>0</v>
      </c>
      <c r="AR131" s="533">
        <f>IF(COUNTIF($F131:AQ131,"&gt;0")&gt;=12,0,N$7/12)</f>
        <v>0</v>
      </c>
      <c r="AS131" s="533">
        <f>IF(COUNTIF($F131:AR131,"&gt;0")&gt;=12,0,N$7/12)</f>
        <v>0</v>
      </c>
      <c r="AT131" s="533">
        <f>IF(COUNTIF($F131:AS131,"&gt;0")&gt;=12,0,N$7/12)</f>
        <v>0</v>
      </c>
      <c r="AU131" s="533">
        <f>IF(COUNTIF($F131:AT131,"&gt;0")&gt;=12,0,N$7/12)</f>
        <v>0</v>
      </c>
      <c r="AV131" s="533">
        <f>IF(COUNTIF($F131:AU131,"&gt;0")&gt;=12,0,N$7/12)</f>
        <v>0</v>
      </c>
      <c r="AW131" s="533">
        <f>IF(COUNTIF($F131:AV131,"&gt;0")&gt;=12,0,N$7/12)</f>
        <v>0</v>
      </c>
      <c r="AX131" s="533">
        <f>IF(COUNTIF($F131:AW131,"&gt;0")&gt;=12,0,N$7/12)</f>
        <v>0</v>
      </c>
      <c r="AY131" s="533">
        <f>IF(COUNTIF($F131:AX131,"&gt;0")&gt;=12,0,N$7/12)</f>
        <v>0</v>
      </c>
      <c r="AZ131" s="533">
        <f>IF(COUNTIF($F131:AY131,"&gt;0")&gt;=12,0,N$7/12)</f>
        <v>0</v>
      </c>
      <c r="BA131" s="533">
        <f>IF(COUNTIF($F131:AZ131,"&gt;0")&gt;=12,0,N$7/12)</f>
        <v>0</v>
      </c>
      <c r="BB131" s="533">
        <f>IF(COUNTIF($F131:BA131,"&gt;0")&gt;=12,0,N$7/12)</f>
        <v>0</v>
      </c>
      <c r="BC131" s="533">
        <f>IF(COUNTIF($F131:BB131,"&gt;0")&gt;=12,0,N$7/12)</f>
        <v>0</v>
      </c>
      <c r="BD131" s="533">
        <f>IF(COUNTIF($F131:BC131,"&gt;0")&gt;=12,0,N$7/12)</f>
        <v>0</v>
      </c>
      <c r="BE131" s="533">
        <f>IF(COUNTIF($F131:BD131,"&gt;0")&gt;=12,0,N$7/12)</f>
        <v>0</v>
      </c>
      <c r="BF131" s="533">
        <f>IF(COUNTIF($F131:BE131,"&gt;0")&gt;=12,0,N$7/12)</f>
        <v>0</v>
      </c>
      <c r="BG131" s="533">
        <f>IF(COUNTIF($F131:BF131,"&gt;0")&gt;=12,0,N$7/12)</f>
        <v>0</v>
      </c>
      <c r="BH131" s="533">
        <f>IF(COUNTIF($F131:BG131,"&gt;0")&gt;=12,0,N$7/12)</f>
        <v>0</v>
      </c>
      <c r="BI131" s="533">
        <f>IF(COUNTIF($F131:BH131,"&gt;0")&gt;=12,0,N$7/12)</f>
        <v>0</v>
      </c>
      <c r="BJ131" s="533">
        <f>IF(COUNTIF($F131:BI131,"&gt;0")&gt;=12,0,N$7/12)</f>
        <v>0</v>
      </c>
      <c r="BK131" s="533">
        <f>IF(COUNTIF($F131:BJ131,"&gt;0")&gt;=12,0,N$7/12)</f>
        <v>0</v>
      </c>
      <c r="BL131" s="533">
        <f>IF(COUNTIF($F131:BK131,"&gt;0")&gt;=12,0,N$7/12)</f>
        <v>0</v>
      </c>
      <c r="BM131" s="533">
        <f>IF(COUNTIF($F131:BL131,"&gt;0")&gt;=12,0,N$7/12)</f>
        <v>0</v>
      </c>
      <c r="BN131" s="533">
        <f>IF(COUNTIF($F131:BM131,"&gt;0")&gt;=12,0,N$7/12)</f>
        <v>0</v>
      </c>
      <c r="BO131" s="159" cm="1">
        <f t="array" ref="BO131">SUMPRODUCT((YEAR($G$3:$BN$3)=BO$3)*($G131:$BN131))</f>
        <v>0</v>
      </c>
      <c r="BP131" s="125" cm="1">
        <f t="array" ref="BP131">SUMPRODUCT((YEAR($G$3:$BN$3)=BP$3)*($G131:$BN131))</f>
        <v>0</v>
      </c>
      <c r="BQ131" s="125" cm="1">
        <f t="array" ref="BQ131">SUMPRODUCT((YEAR($G$3:$BN$3)=BQ$3)*($G131:$BN131))</f>
        <v>0</v>
      </c>
      <c r="BR131" s="125" cm="1">
        <f t="array" ref="BR131">SUMPRODUCT((YEAR($G$3:$BN$3)=BR$3)*($G131:$BN131))</f>
        <v>0</v>
      </c>
      <c r="BS131" s="158" cm="1">
        <f t="array" ref="BS131">SUMPRODUCT((YEAR($G$3:$BN$3)=BS$3)*($G131:$BN131))</f>
        <v>0</v>
      </c>
      <c r="BT131" s="533"/>
      <c r="BU131" s="533"/>
      <c r="BV131" s="533"/>
      <c r="BW131" s="533"/>
      <c r="BX131" s="533"/>
      <c r="BY131" s="533"/>
      <c r="BZ131" s="533"/>
      <c r="CA131" s="533"/>
      <c r="CB131" s="533"/>
      <c r="CC131" s="533"/>
      <c r="CD131" s="533"/>
      <c r="CE131" s="533"/>
      <c r="CF131" s="533"/>
      <c r="CG131" s="533"/>
      <c r="CH131" s="533"/>
      <c r="CI131" s="533"/>
      <c r="CJ131" s="533"/>
      <c r="CK131" s="533"/>
      <c r="CL131" s="533"/>
    </row>
    <row r="132" spans="4:103" hidden="1" outlineLevel="1">
      <c r="D132" s="541">
        <v>44834</v>
      </c>
      <c r="J132" s="533"/>
      <c r="K132" s="533"/>
      <c r="L132" s="533"/>
      <c r="M132" s="533"/>
      <c r="N132" s="533"/>
      <c r="O132" s="533">
        <f>IF(COUNTIF($F132:N132,"&gt;0")&gt;=12,0,O$7/12)</f>
        <v>0</v>
      </c>
      <c r="P132" s="533">
        <f>IF(COUNTIF($F132:O132,"&gt;0")&gt;=12,0,O$7/12)</f>
        <v>0</v>
      </c>
      <c r="Q132" s="533">
        <f>IF(COUNTIF($F132:P132,"&gt;0")&gt;=12,0,O$7/12)</f>
        <v>0</v>
      </c>
      <c r="R132" s="533">
        <f>IF(COUNTIF($F132:Q132,"&gt;0")&gt;=12,0,O$7/12)</f>
        <v>0</v>
      </c>
      <c r="S132" s="533">
        <f>IF(COUNTIF($F132:R132,"&gt;0")&gt;=12,0,O$7/12)</f>
        <v>0</v>
      </c>
      <c r="T132" s="533">
        <f>IF(COUNTIF($F132:S132,"&gt;0")&gt;=12,0,O$7/12)</f>
        <v>0</v>
      </c>
      <c r="U132" s="533">
        <f>IF(COUNTIF($F132:T132,"&gt;0")&gt;=12,0,O$7/12)</f>
        <v>0</v>
      </c>
      <c r="V132" s="533">
        <f>IF(COUNTIF($F132:U132,"&gt;0")&gt;=12,0,O$7/12)</f>
        <v>0</v>
      </c>
      <c r="W132" s="533">
        <f>IF(COUNTIF($F132:V132,"&gt;0")&gt;=12,0,O$7/12)</f>
        <v>0</v>
      </c>
      <c r="X132" s="533">
        <f>IF(COUNTIF($F132:W132,"&gt;0")&gt;=12,0,O$7/12)</f>
        <v>0</v>
      </c>
      <c r="Y132" s="533">
        <f>IF(COUNTIF($F132:X132,"&gt;0")&gt;=12,0,O$7/12)</f>
        <v>0</v>
      </c>
      <c r="Z132" s="533">
        <f>IF(COUNTIF($F132:Y132,"&gt;0")&gt;=12,0,O$7/12)</f>
        <v>0</v>
      </c>
      <c r="AA132" s="533">
        <f>IF(COUNTIF($F132:Z132,"&gt;0")&gt;=12,0,O$7/12)</f>
        <v>0</v>
      </c>
      <c r="AB132" s="533">
        <f>IF(COUNTIF($F132:AA132,"&gt;0")&gt;=12,0,O$7/12)</f>
        <v>0</v>
      </c>
      <c r="AC132" s="533">
        <f>IF(COUNTIF($F132:AB132,"&gt;0")&gt;=12,0,O$7/12)</f>
        <v>0</v>
      </c>
      <c r="AD132" s="533">
        <f>IF(COUNTIF($F132:AC132,"&gt;0")&gt;=12,0,O$7/12)</f>
        <v>0</v>
      </c>
      <c r="AE132" s="533">
        <f>IF(COUNTIF($F132:AD132,"&gt;0")&gt;=12,0,O$7/12)</f>
        <v>0</v>
      </c>
      <c r="AF132" s="533">
        <f>IF(COUNTIF($F132:AE132,"&gt;0")&gt;=12,0,O$7/12)</f>
        <v>0</v>
      </c>
      <c r="AG132" s="533">
        <f>IF(COUNTIF($F132:AF132,"&gt;0")&gt;=12,0,O$7/12)</f>
        <v>0</v>
      </c>
      <c r="AH132" s="533">
        <f>IF(COUNTIF($F132:AG132,"&gt;0")&gt;=12,0,O$7/12)</f>
        <v>0</v>
      </c>
      <c r="AI132" s="533">
        <f>IF(COUNTIF($F132:AH132,"&gt;0")&gt;=12,0,O$7/12)</f>
        <v>0</v>
      </c>
      <c r="AJ132" s="533">
        <f>IF(COUNTIF($F132:AI132,"&gt;0")&gt;=12,0,O$7/12)</f>
        <v>0</v>
      </c>
      <c r="AK132" s="533">
        <f>IF(COUNTIF($F132:AJ132,"&gt;0")&gt;=12,0,O$7/12)</f>
        <v>0</v>
      </c>
      <c r="AL132" s="533">
        <f>IF(COUNTIF($F132:AK132,"&gt;0")&gt;=12,0,O$7/12)</f>
        <v>0</v>
      </c>
      <c r="AM132" s="533">
        <f>IF(COUNTIF($F132:AL132,"&gt;0")&gt;=12,0,O$7/12)</f>
        <v>0</v>
      </c>
      <c r="AN132" s="533">
        <f>IF(COUNTIF($F132:AM132,"&gt;0")&gt;=12,0,O$7/12)</f>
        <v>0</v>
      </c>
      <c r="AO132" s="533">
        <f>IF(COUNTIF($F132:AN132,"&gt;0")&gt;=12,0,O$7/12)</f>
        <v>0</v>
      </c>
      <c r="AP132" s="533">
        <f>IF(COUNTIF($F132:AO132,"&gt;0")&gt;=12,0,O$7/12)</f>
        <v>0</v>
      </c>
      <c r="AQ132" s="533">
        <f>IF(COUNTIF($F132:AP132,"&gt;0")&gt;=12,0,O$7/12)</f>
        <v>0</v>
      </c>
      <c r="AR132" s="533">
        <f>IF(COUNTIF($F132:AQ132,"&gt;0")&gt;=12,0,O$7/12)</f>
        <v>0</v>
      </c>
      <c r="AS132" s="533">
        <f>IF(COUNTIF($F132:AR132,"&gt;0")&gt;=12,0,O$7/12)</f>
        <v>0</v>
      </c>
      <c r="AT132" s="533">
        <f>IF(COUNTIF($F132:AS132,"&gt;0")&gt;=12,0,O$7/12)</f>
        <v>0</v>
      </c>
      <c r="AU132" s="533">
        <f>IF(COUNTIF($F132:AT132,"&gt;0")&gt;=12,0,O$7/12)</f>
        <v>0</v>
      </c>
      <c r="AV132" s="533">
        <f>IF(COUNTIF($F132:AU132,"&gt;0")&gt;=12,0,O$7/12)</f>
        <v>0</v>
      </c>
      <c r="AW132" s="533">
        <f>IF(COUNTIF($F132:AV132,"&gt;0")&gt;=12,0,O$7/12)</f>
        <v>0</v>
      </c>
      <c r="AX132" s="533">
        <f>IF(COUNTIF($F132:AW132,"&gt;0")&gt;=12,0,O$7/12)</f>
        <v>0</v>
      </c>
      <c r="AY132" s="533">
        <f>IF(COUNTIF($F132:AX132,"&gt;0")&gt;=12,0,O$7/12)</f>
        <v>0</v>
      </c>
      <c r="AZ132" s="533">
        <f>IF(COUNTIF($F132:AY132,"&gt;0")&gt;=12,0,O$7/12)</f>
        <v>0</v>
      </c>
      <c r="BA132" s="533">
        <f>IF(COUNTIF($F132:AZ132,"&gt;0")&gt;=12,0,O$7/12)</f>
        <v>0</v>
      </c>
      <c r="BB132" s="533">
        <f>IF(COUNTIF($F132:BA132,"&gt;0")&gt;=12,0,O$7/12)</f>
        <v>0</v>
      </c>
      <c r="BC132" s="533">
        <f>IF(COUNTIF($F132:BB132,"&gt;0")&gt;=12,0,O$7/12)</f>
        <v>0</v>
      </c>
      <c r="BD132" s="533">
        <f>IF(COUNTIF($F132:BC132,"&gt;0")&gt;=12,0,O$7/12)</f>
        <v>0</v>
      </c>
      <c r="BE132" s="533">
        <f>IF(COUNTIF($F132:BD132,"&gt;0")&gt;=12,0,O$7/12)</f>
        <v>0</v>
      </c>
      <c r="BF132" s="533">
        <f>IF(COUNTIF($F132:BE132,"&gt;0")&gt;=12,0,O$7/12)</f>
        <v>0</v>
      </c>
      <c r="BG132" s="533">
        <f>IF(COUNTIF($F132:BF132,"&gt;0")&gt;=12,0,O$7/12)</f>
        <v>0</v>
      </c>
      <c r="BH132" s="533">
        <f>IF(COUNTIF($F132:BG132,"&gt;0")&gt;=12,0,O$7/12)</f>
        <v>0</v>
      </c>
      <c r="BI132" s="533">
        <f>IF(COUNTIF($F132:BH132,"&gt;0")&gt;=12,0,O$7/12)</f>
        <v>0</v>
      </c>
      <c r="BJ132" s="533">
        <f>IF(COUNTIF($F132:BI132,"&gt;0")&gt;=12,0,O$7/12)</f>
        <v>0</v>
      </c>
      <c r="BK132" s="533">
        <f>IF(COUNTIF($F132:BJ132,"&gt;0")&gt;=12,0,O$7/12)</f>
        <v>0</v>
      </c>
      <c r="BL132" s="533">
        <f>IF(COUNTIF($F132:BK132,"&gt;0")&gt;=12,0,O$7/12)</f>
        <v>0</v>
      </c>
      <c r="BM132" s="533">
        <f>IF(COUNTIF($F132:BL132,"&gt;0")&gt;=12,0,O$7/12)</f>
        <v>0</v>
      </c>
      <c r="BN132" s="533">
        <f>IF(COUNTIF($F132:BM132,"&gt;0")&gt;=12,0,O$7/12)</f>
        <v>0</v>
      </c>
      <c r="BO132" s="159" cm="1">
        <f t="array" ref="BO132">SUMPRODUCT((YEAR($G$3:$BN$3)=BO$3)*($G132:$BN132))</f>
        <v>0</v>
      </c>
      <c r="BP132" s="125" cm="1">
        <f t="array" ref="BP132">SUMPRODUCT((YEAR($G$3:$BN$3)=BP$3)*($G132:$BN132))</f>
        <v>0</v>
      </c>
      <c r="BQ132" s="125" cm="1">
        <f t="array" ref="BQ132">SUMPRODUCT((YEAR($G$3:$BN$3)=BQ$3)*($G132:$BN132))</f>
        <v>0</v>
      </c>
      <c r="BR132" s="125" cm="1">
        <f t="array" ref="BR132">SUMPRODUCT((YEAR($G$3:$BN$3)=BR$3)*($G132:$BN132))</f>
        <v>0</v>
      </c>
      <c r="BS132" s="158" cm="1">
        <f t="array" ref="BS132">SUMPRODUCT((YEAR($G$3:$BN$3)=BS$3)*($G132:$BN132))</f>
        <v>0</v>
      </c>
      <c r="BT132" s="533"/>
      <c r="BU132" s="533"/>
      <c r="BV132" s="533"/>
      <c r="BW132" s="533"/>
      <c r="BX132" s="533"/>
      <c r="BY132" s="533"/>
      <c r="BZ132" s="533"/>
      <c r="CA132" s="533"/>
      <c r="CB132" s="533"/>
      <c r="CC132" s="533"/>
      <c r="CD132" s="533"/>
      <c r="CE132" s="533"/>
      <c r="CF132" s="533"/>
      <c r="CG132" s="533"/>
      <c r="CH132" s="533"/>
      <c r="CI132" s="533"/>
      <c r="CJ132" s="533"/>
      <c r="CK132" s="533"/>
      <c r="CL132" s="533"/>
      <c r="CM132" s="533"/>
    </row>
    <row r="133" spans="4:103" hidden="1" outlineLevel="1">
      <c r="D133" s="541">
        <v>44865</v>
      </c>
      <c r="J133" s="533"/>
      <c r="K133" s="533"/>
      <c r="L133" s="533"/>
      <c r="M133" s="533"/>
      <c r="N133" s="533"/>
      <c r="O133" s="533"/>
      <c r="P133" s="533">
        <f>IF(COUNTIF($F133:O133,"&gt;0")&gt;=12,0,P$7/12)</f>
        <v>0</v>
      </c>
      <c r="Q133" s="533">
        <f>IF(COUNTIF($F133:P133,"&gt;0")&gt;=12,0,P$7/12)</f>
        <v>0</v>
      </c>
      <c r="R133" s="533">
        <f>IF(COUNTIF($F133:Q133,"&gt;0")&gt;=12,0,P$7/12)</f>
        <v>0</v>
      </c>
      <c r="S133" s="533">
        <f>IF(COUNTIF($F133:R133,"&gt;0")&gt;=12,0,P$7/12)</f>
        <v>0</v>
      </c>
      <c r="T133" s="533">
        <f>IF(COUNTIF($F133:S133,"&gt;0")&gt;=12,0,P$7/12)</f>
        <v>0</v>
      </c>
      <c r="U133" s="533">
        <f>IF(COUNTIF($F133:T133,"&gt;0")&gt;=12,0,P$7/12)</f>
        <v>0</v>
      </c>
      <c r="V133" s="533">
        <f>IF(COUNTIF($F133:U133,"&gt;0")&gt;=12,0,P$7/12)</f>
        <v>0</v>
      </c>
      <c r="W133" s="533">
        <f>IF(COUNTIF($F133:V133,"&gt;0")&gt;=12,0,P$7/12)</f>
        <v>0</v>
      </c>
      <c r="X133" s="533">
        <f>IF(COUNTIF($F133:W133,"&gt;0")&gt;=12,0,P$7/12)</f>
        <v>0</v>
      </c>
      <c r="Y133" s="533">
        <f>IF(COUNTIF($F133:X133,"&gt;0")&gt;=12,0,P$7/12)</f>
        <v>0</v>
      </c>
      <c r="Z133" s="533">
        <f>IF(COUNTIF($F133:Y133,"&gt;0")&gt;=12,0,P$7/12)</f>
        <v>0</v>
      </c>
      <c r="AA133" s="533">
        <f>IF(COUNTIF($F133:Z133,"&gt;0")&gt;=12,0,P$7/12)</f>
        <v>0</v>
      </c>
      <c r="AB133" s="533">
        <f>IF(COUNTIF($F133:AA133,"&gt;0")&gt;=12,0,P$7/12)</f>
        <v>0</v>
      </c>
      <c r="AC133" s="533">
        <f>IF(COUNTIF($F133:AB133,"&gt;0")&gt;=12,0,P$7/12)</f>
        <v>0</v>
      </c>
      <c r="AD133" s="533">
        <f>IF(COUNTIF($F133:AC133,"&gt;0")&gt;=12,0,P$7/12)</f>
        <v>0</v>
      </c>
      <c r="AE133" s="533">
        <f>IF(COUNTIF($F133:AD133,"&gt;0")&gt;=12,0,P$7/12)</f>
        <v>0</v>
      </c>
      <c r="AF133" s="533">
        <f>IF(COUNTIF($F133:AE133,"&gt;0")&gt;=12,0,P$7/12)</f>
        <v>0</v>
      </c>
      <c r="AG133" s="533">
        <f>IF(COUNTIF($F133:AF133,"&gt;0")&gt;=12,0,P$7/12)</f>
        <v>0</v>
      </c>
      <c r="AH133" s="533">
        <f>IF(COUNTIF($F133:AG133,"&gt;0")&gt;=12,0,P$7/12)</f>
        <v>0</v>
      </c>
      <c r="AI133" s="533">
        <f>IF(COUNTIF($F133:AH133,"&gt;0")&gt;=12,0,P$7/12)</f>
        <v>0</v>
      </c>
      <c r="AJ133" s="533">
        <f>IF(COUNTIF($F133:AI133,"&gt;0")&gt;=12,0,P$7/12)</f>
        <v>0</v>
      </c>
      <c r="AK133" s="533">
        <f>IF(COUNTIF($F133:AJ133,"&gt;0")&gt;=12,0,P$7/12)</f>
        <v>0</v>
      </c>
      <c r="AL133" s="533">
        <f>IF(COUNTIF($F133:AK133,"&gt;0")&gt;=12,0,P$7/12)</f>
        <v>0</v>
      </c>
      <c r="AM133" s="533">
        <f>IF(COUNTIF($F133:AL133,"&gt;0")&gt;=12,0,P$7/12)</f>
        <v>0</v>
      </c>
      <c r="AN133" s="533">
        <f>IF(COUNTIF($F133:AM133,"&gt;0")&gt;=12,0,P$7/12)</f>
        <v>0</v>
      </c>
      <c r="AO133" s="533">
        <f>IF(COUNTIF($F133:AN133,"&gt;0")&gt;=12,0,P$7/12)</f>
        <v>0</v>
      </c>
      <c r="AP133" s="533">
        <f>IF(COUNTIF($F133:AO133,"&gt;0")&gt;=12,0,P$7/12)</f>
        <v>0</v>
      </c>
      <c r="AQ133" s="533">
        <f>IF(COUNTIF($F133:AP133,"&gt;0")&gt;=12,0,P$7/12)</f>
        <v>0</v>
      </c>
      <c r="AR133" s="533">
        <f>IF(COUNTIF($F133:AQ133,"&gt;0")&gt;=12,0,P$7/12)</f>
        <v>0</v>
      </c>
      <c r="AS133" s="533">
        <f>IF(COUNTIF($F133:AR133,"&gt;0")&gt;=12,0,P$7/12)</f>
        <v>0</v>
      </c>
      <c r="AT133" s="533">
        <f>IF(COUNTIF($F133:AS133,"&gt;0")&gt;=12,0,P$7/12)</f>
        <v>0</v>
      </c>
      <c r="AU133" s="533">
        <f>IF(COUNTIF($F133:AT133,"&gt;0")&gt;=12,0,P$7/12)</f>
        <v>0</v>
      </c>
      <c r="AV133" s="533">
        <f>IF(COUNTIF($F133:AU133,"&gt;0")&gt;=12,0,P$7/12)</f>
        <v>0</v>
      </c>
      <c r="AW133" s="533">
        <f>IF(COUNTIF($F133:AV133,"&gt;0")&gt;=12,0,P$7/12)</f>
        <v>0</v>
      </c>
      <c r="AX133" s="533">
        <f>IF(COUNTIF($F133:AW133,"&gt;0")&gt;=12,0,P$7/12)</f>
        <v>0</v>
      </c>
      <c r="AY133" s="533">
        <f>IF(COUNTIF($F133:AX133,"&gt;0")&gt;=12,0,P$7/12)</f>
        <v>0</v>
      </c>
      <c r="AZ133" s="533">
        <f>IF(COUNTIF($F133:AY133,"&gt;0")&gt;=12,0,P$7/12)</f>
        <v>0</v>
      </c>
      <c r="BA133" s="533">
        <f>IF(COUNTIF($F133:AZ133,"&gt;0")&gt;=12,0,P$7/12)</f>
        <v>0</v>
      </c>
      <c r="BB133" s="533">
        <f>IF(COUNTIF($F133:BA133,"&gt;0")&gt;=12,0,P$7/12)</f>
        <v>0</v>
      </c>
      <c r="BC133" s="533">
        <f>IF(COUNTIF($F133:BB133,"&gt;0")&gt;=12,0,P$7/12)</f>
        <v>0</v>
      </c>
      <c r="BD133" s="533">
        <f>IF(COUNTIF($F133:BC133,"&gt;0")&gt;=12,0,P$7/12)</f>
        <v>0</v>
      </c>
      <c r="BE133" s="533">
        <f>IF(COUNTIF($F133:BD133,"&gt;0")&gt;=12,0,P$7/12)</f>
        <v>0</v>
      </c>
      <c r="BF133" s="533">
        <f>IF(COUNTIF($F133:BE133,"&gt;0")&gt;=12,0,P$7/12)</f>
        <v>0</v>
      </c>
      <c r="BG133" s="533">
        <f>IF(COUNTIF($F133:BF133,"&gt;0")&gt;=12,0,P$7/12)</f>
        <v>0</v>
      </c>
      <c r="BH133" s="533">
        <f>IF(COUNTIF($F133:BG133,"&gt;0")&gt;=12,0,P$7/12)</f>
        <v>0</v>
      </c>
      <c r="BI133" s="533">
        <f>IF(COUNTIF($F133:BH133,"&gt;0")&gt;=12,0,P$7/12)</f>
        <v>0</v>
      </c>
      <c r="BJ133" s="533">
        <f>IF(COUNTIF($F133:BI133,"&gt;0")&gt;=12,0,P$7/12)</f>
        <v>0</v>
      </c>
      <c r="BK133" s="533">
        <f>IF(COUNTIF($F133:BJ133,"&gt;0")&gt;=12,0,P$7/12)</f>
        <v>0</v>
      </c>
      <c r="BL133" s="533">
        <f>IF(COUNTIF($F133:BK133,"&gt;0")&gt;=12,0,P$7/12)</f>
        <v>0</v>
      </c>
      <c r="BM133" s="533">
        <f>IF(COUNTIF($F133:BL133,"&gt;0")&gt;=12,0,P$7/12)</f>
        <v>0</v>
      </c>
      <c r="BN133" s="533">
        <f>IF(COUNTIF($F133:BM133,"&gt;0")&gt;=12,0,P$7/12)</f>
        <v>0</v>
      </c>
      <c r="BO133" s="159" cm="1">
        <f t="array" ref="BO133">SUMPRODUCT((YEAR($G$3:$BN$3)=BO$3)*($G133:$BN133))</f>
        <v>0</v>
      </c>
      <c r="BP133" s="125" cm="1">
        <f t="array" ref="BP133">SUMPRODUCT((YEAR($G$3:$BN$3)=BP$3)*($G133:$BN133))</f>
        <v>0</v>
      </c>
      <c r="BQ133" s="125" cm="1">
        <f t="array" ref="BQ133">SUMPRODUCT((YEAR($G$3:$BN$3)=BQ$3)*($G133:$BN133))</f>
        <v>0</v>
      </c>
      <c r="BR133" s="125" cm="1">
        <f t="array" ref="BR133">SUMPRODUCT((YEAR($G$3:$BN$3)=BR$3)*($G133:$BN133))</f>
        <v>0</v>
      </c>
      <c r="BS133" s="158" cm="1">
        <f t="array" ref="BS133">SUMPRODUCT((YEAR($G$3:$BN$3)=BS$3)*($G133:$BN133))</f>
        <v>0</v>
      </c>
      <c r="BT133" s="533"/>
      <c r="BU133" s="533"/>
      <c r="BV133" s="533"/>
      <c r="BW133" s="533"/>
      <c r="BX133" s="533"/>
      <c r="BY133" s="533"/>
      <c r="BZ133" s="533"/>
      <c r="CA133" s="533"/>
      <c r="CB133" s="533"/>
      <c r="CC133" s="533"/>
      <c r="CD133" s="533"/>
      <c r="CE133" s="533"/>
      <c r="CF133" s="533"/>
      <c r="CG133" s="533"/>
      <c r="CH133" s="533"/>
      <c r="CI133" s="533"/>
      <c r="CJ133" s="533"/>
      <c r="CK133" s="533"/>
      <c r="CL133" s="533"/>
      <c r="CM133" s="533"/>
      <c r="CN133" s="533"/>
    </row>
    <row r="134" spans="4:103" hidden="1" outlineLevel="1">
      <c r="D134" s="541">
        <v>44895</v>
      </c>
      <c r="J134" s="533"/>
      <c r="K134" s="533"/>
      <c r="L134" s="533"/>
      <c r="M134" s="533"/>
      <c r="N134" s="533"/>
      <c r="O134" s="533"/>
      <c r="P134" s="533"/>
      <c r="Q134" s="533">
        <f>IF(COUNTIF($F134:P134,"&gt;0")&gt;=12,0,Q$7/12)</f>
        <v>0</v>
      </c>
      <c r="R134" s="533">
        <f>IF(COUNTIF($F134:Q134,"&gt;0")&gt;=12,0,Q$7/12)</f>
        <v>0</v>
      </c>
      <c r="S134" s="533">
        <f>IF(COUNTIF($F134:R134,"&gt;0")&gt;=12,0,Q$7/12)</f>
        <v>0</v>
      </c>
      <c r="T134" s="533">
        <f>IF(COUNTIF($F134:S134,"&gt;0")&gt;=12,0,Q$7/12)</f>
        <v>0</v>
      </c>
      <c r="U134" s="533">
        <f>IF(COUNTIF($F134:T134,"&gt;0")&gt;=12,0,Q$7/12)</f>
        <v>0</v>
      </c>
      <c r="V134" s="533">
        <f>IF(COUNTIF($F134:U134,"&gt;0")&gt;=12,0,Q$7/12)</f>
        <v>0</v>
      </c>
      <c r="W134" s="533">
        <f>IF(COUNTIF($F134:V134,"&gt;0")&gt;=12,0,Q$7/12)</f>
        <v>0</v>
      </c>
      <c r="X134" s="533">
        <f>IF(COUNTIF($F134:W134,"&gt;0")&gt;=12,0,Q$7/12)</f>
        <v>0</v>
      </c>
      <c r="Y134" s="533">
        <f>IF(COUNTIF($F134:X134,"&gt;0")&gt;=12,0,Q$7/12)</f>
        <v>0</v>
      </c>
      <c r="Z134" s="533">
        <f>IF(COUNTIF($F134:Y134,"&gt;0")&gt;=12,0,Q$7/12)</f>
        <v>0</v>
      </c>
      <c r="AA134" s="533">
        <f>IF(COUNTIF($F134:Z134,"&gt;0")&gt;=12,0,Q$7/12)</f>
        <v>0</v>
      </c>
      <c r="AB134" s="533">
        <f>IF(COUNTIF($F134:AA134,"&gt;0")&gt;=12,0,Q$7/12)</f>
        <v>0</v>
      </c>
      <c r="AC134" s="533">
        <f>IF(COUNTIF($F134:AB134,"&gt;0")&gt;=12,0,Q$7/12)</f>
        <v>0</v>
      </c>
      <c r="AD134" s="533">
        <f>IF(COUNTIF($F134:AC134,"&gt;0")&gt;=12,0,Q$7/12)</f>
        <v>0</v>
      </c>
      <c r="AE134" s="533">
        <f>IF(COUNTIF($F134:AD134,"&gt;0")&gt;=12,0,Q$7/12)</f>
        <v>0</v>
      </c>
      <c r="AF134" s="533">
        <f>IF(COUNTIF($F134:AE134,"&gt;0")&gt;=12,0,Q$7/12)</f>
        <v>0</v>
      </c>
      <c r="AG134" s="533">
        <f>IF(COUNTIF($F134:AF134,"&gt;0")&gt;=12,0,Q$7/12)</f>
        <v>0</v>
      </c>
      <c r="AH134" s="533">
        <f>IF(COUNTIF($F134:AG134,"&gt;0")&gt;=12,0,Q$7/12)</f>
        <v>0</v>
      </c>
      <c r="AI134" s="533">
        <f>IF(COUNTIF($F134:AH134,"&gt;0")&gt;=12,0,Q$7/12)</f>
        <v>0</v>
      </c>
      <c r="AJ134" s="533">
        <f>IF(COUNTIF($F134:AI134,"&gt;0")&gt;=12,0,Q$7/12)</f>
        <v>0</v>
      </c>
      <c r="AK134" s="533">
        <f>IF(COUNTIF($F134:AJ134,"&gt;0")&gt;=12,0,Q$7/12)</f>
        <v>0</v>
      </c>
      <c r="AL134" s="533">
        <f>IF(COUNTIF($F134:AK134,"&gt;0")&gt;=12,0,Q$7/12)</f>
        <v>0</v>
      </c>
      <c r="AM134" s="533">
        <f>IF(COUNTIF($F134:AL134,"&gt;0")&gt;=12,0,Q$7/12)</f>
        <v>0</v>
      </c>
      <c r="AN134" s="533">
        <f>IF(COUNTIF($F134:AM134,"&gt;0")&gt;=12,0,Q$7/12)</f>
        <v>0</v>
      </c>
      <c r="AO134" s="533">
        <f>IF(COUNTIF($F134:AN134,"&gt;0")&gt;=12,0,Q$7/12)</f>
        <v>0</v>
      </c>
      <c r="AP134" s="533">
        <f>IF(COUNTIF($F134:AO134,"&gt;0")&gt;=12,0,Q$7/12)</f>
        <v>0</v>
      </c>
      <c r="AQ134" s="533">
        <f>IF(COUNTIF($F134:AP134,"&gt;0")&gt;=12,0,Q$7/12)</f>
        <v>0</v>
      </c>
      <c r="AR134" s="533">
        <f>IF(COUNTIF($F134:AQ134,"&gt;0")&gt;=12,0,Q$7/12)</f>
        <v>0</v>
      </c>
      <c r="AS134" s="533">
        <f>IF(COUNTIF($F134:AR134,"&gt;0")&gt;=12,0,Q$7/12)</f>
        <v>0</v>
      </c>
      <c r="AT134" s="533">
        <f>IF(COUNTIF($F134:AS134,"&gt;0")&gt;=12,0,Q$7/12)</f>
        <v>0</v>
      </c>
      <c r="AU134" s="533">
        <f>IF(COUNTIF($F134:AT134,"&gt;0")&gt;=12,0,Q$7/12)</f>
        <v>0</v>
      </c>
      <c r="AV134" s="533">
        <f>IF(COUNTIF($F134:AU134,"&gt;0")&gt;=12,0,Q$7/12)</f>
        <v>0</v>
      </c>
      <c r="AW134" s="533">
        <f>IF(COUNTIF($F134:AV134,"&gt;0")&gt;=12,0,Q$7/12)</f>
        <v>0</v>
      </c>
      <c r="AX134" s="533">
        <f>IF(COUNTIF($F134:AW134,"&gt;0")&gt;=12,0,Q$7/12)</f>
        <v>0</v>
      </c>
      <c r="AY134" s="533">
        <f>IF(COUNTIF($F134:AX134,"&gt;0")&gt;=12,0,Q$7/12)</f>
        <v>0</v>
      </c>
      <c r="AZ134" s="533">
        <f>IF(COUNTIF($F134:AY134,"&gt;0")&gt;=12,0,Q$7/12)</f>
        <v>0</v>
      </c>
      <c r="BA134" s="533">
        <f>IF(COUNTIF($F134:AZ134,"&gt;0")&gt;=12,0,Q$7/12)</f>
        <v>0</v>
      </c>
      <c r="BB134" s="533">
        <f>IF(COUNTIF($F134:BA134,"&gt;0")&gt;=12,0,Q$7/12)</f>
        <v>0</v>
      </c>
      <c r="BC134" s="533">
        <f>IF(COUNTIF($F134:BB134,"&gt;0")&gt;=12,0,Q$7/12)</f>
        <v>0</v>
      </c>
      <c r="BD134" s="533">
        <f>IF(COUNTIF($F134:BC134,"&gt;0")&gt;=12,0,Q$7/12)</f>
        <v>0</v>
      </c>
      <c r="BE134" s="533">
        <f>IF(COUNTIF($F134:BD134,"&gt;0")&gt;=12,0,Q$7/12)</f>
        <v>0</v>
      </c>
      <c r="BF134" s="533">
        <f>IF(COUNTIF($F134:BE134,"&gt;0")&gt;=12,0,Q$7/12)</f>
        <v>0</v>
      </c>
      <c r="BG134" s="533">
        <f>IF(COUNTIF($F134:BF134,"&gt;0")&gt;=12,0,Q$7/12)</f>
        <v>0</v>
      </c>
      <c r="BH134" s="533">
        <f>IF(COUNTIF($F134:BG134,"&gt;0")&gt;=12,0,Q$7/12)</f>
        <v>0</v>
      </c>
      <c r="BI134" s="533">
        <f>IF(COUNTIF($F134:BH134,"&gt;0")&gt;=12,0,Q$7/12)</f>
        <v>0</v>
      </c>
      <c r="BJ134" s="533">
        <f>IF(COUNTIF($F134:BI134,"&gt;0")&gt;=12,0,Q$7/12)</f>
        <v>0</v>
      </c>
      <c r="BK134" s="533">
        <f>IF(COUNTIF($F134:BJ134,"&gt;0")&gt;=12,0,Q$7/12)</f>
        <v>0</v>
      </c>
      <c r="BL134" s="533">
        <f>IF(COUNTIF($F134:BK134,"&gt;0")&gt;=12,0,Q$7/12)</f>
        <v>0</v>
      </c>
      <c r="BM134" s="533">
        <f>IF(COUNTIF($F134:BL134,"&gt;0")&gt;=12,0,Q$7/12)</f>
        <v>0</v>
      </c>
      <c r="BN134" s="533">
        <f>IF(COUNTIF($F134:BM134,"&gt;0")&gt;=12,0,Q$7/12)</f>
        <v>0</v>
      </c>
      <c r="BO134" s="159" cm="1">
        <f t="array" ref="BO134">SUMPRODUCT((YEAR($G$3:$BN$3)=BO$3)*($G134:$BN134))</f>
        <v>0</v>
      </c>
      <c r="BP134" s="125" cm="1">
        <f t="array" ref="BP134">SUMPRODUCT((YEAR($G$3:$BN$3)=BP$3)*($G134:$BN134))</f>
        <v>0</v>
      </c>
      <c r="BQ134" s="125" cm="1">
        <f t="array" ref="BQ134">SUMPRODUCT((YEAR($G$3:$BN$3)=BQ$3)*($G134:$BN134))</f>
        <v>0</v>
      </c>
      <c r="BR134" s="125" cm="1">
        <f t="array" ref="BR134">SUMPRODUCT((YEAR($G$3:$BN$3)=BR$3)*($G134:$BN134))</f>
        <v>0</v>
      </c>
      <c r="BS134" s="158" cm="1">
        <f t="array" ref="BS134">SUMPRODUCT((YEAR($G$3:$BN$3)=BS$3)*($G134:$BN134))</f>
        <v>0</v>
      </c>
      <c r="BT134" s="533"/>
      <c r="BU134" s="533"/>
      <c r="BV134" s="533"/>
      <c r="BW134" s="533"/>
      <c r="BX134" s="533"/>
      <c r="BY134" s="533"/>
      <c r="BZ134" s="533"/>
      <c r="CA134" s="533"/>
      <c r="CB134" s="533"/>
      <c r="CC134" s="533"/>
      <c r="CD134" s="533"/>
      <c r="CE134" s="533"/>
      <c r="CF134" s="533"/>
      <c r="CG134" s="533"/>
      <c r="CH134" s="533"/>
      <c r="CI134" s="533"/>
      <c r="CJ134" s="533"/>
      <c r="CK134" s="533"/>
      <c r="CL134" s="533"/>
      <c r="CM134" s="533"/>
      <c r="CN134" s="533"/>
      <c r="CO134" s="533"/>
    </row>
    <row r="135" spans="4:103" hidden="1" outlineLevel="1">
      <c r="D135" s="541">
        <v>44926</v>
      </c>
      <c r="J135" s="533"/>
      <c r="K135" s="533"/>
      <c r="L135" s="533"/>
      <c r="M135" s="533"/>
      <c r="N135" s="533"/>
      <c r="O135" s="533"/>
      <c r="P135" s="533"/>
      <c r="Q135" s="533"/>
      <c r="R135" s="533">
        <f>IF(COUNTIF($F135:Q135,"&gt;0")&gt;=12,0,R$7/12)</f>
        <v>0</v>
      </c>
      <c r="S135" s="533">
        <f>IF(COUNTIF($F135:R135,"&gt;0")&gt;=12,0,R$7/12)</f>
        <v>0</v>
      </c>
      <c r="T135" s="533">
        <f>IF(COUNTIF($F135:S135,"&gt;0")&gt;=12,0,R$7/12)</f>
        <v>0</v>
      </c>
      <c r="U135" s="533">
        <f>IF(COUNTIF($F135:T135,"&gt;0")&gt;=12,0,R$7/12)</f>
        <v>0</v>
      </c>
      <c r="V135" s="533">
        <f>IF(COUNTIF($F135:U135,"&gt;0")&gt;=12,0,R$7/12)</f>
        <v>0</v>
      </c>
      <c r="W135" s="533">
        <f>IF(COUNTIF($F135:V135,"&gt;0")&gt;=12,0,R$7/12)</f>
        <v>0</v>
      </c>
      <c r="X135" s="533">
        <f>IF(COUNTIF($F135:W135,"&gt;0")&gt;=12,0,R$7/12)</f>
        <v>0</v>
      </c>
      <c r="Y135" s="533">
        <f>IF(COUNTIF($F135:X135,"&gt;0")&gt;=12,0,R$7/12)</f>
        <v>0</v>
      </c>
      <c r="Z135" s="533">
        <f>IF(COUNTIF($F135:Y135,"&gt;0")&gt;=12,0,R$7/12)</f>
        <v>0</v>
      </c>
      <c r="AA135" s="533">
        <f>IF(COUNTIF($F135:Z135,"&gt;0")&gt;=12,0,R$7/12)</f>
        <v>0</v>
      </c>
      <c r="AB135" s="533">
        <f>IF(COUNTIF($F135:AA135,"&gt;0")&gt;=12,0,R$7/12)</f>
        <v>0</v>
      </c>
      <c r="AC135" s="533">
        <f>IF(COUNTIF($F135:AB135,"&gt;0")&gt;=12,0,R$7/12)</f>
        <v>0</v>
      </c>
      <c r="AD135" s="533">
        <f>IF(COUNTIF($F135:AC135,"&gt;0")&gt;=12,0,R$7/12)</f>
        <v>0</v>
      </c>
      <c r="AE135" s="533">
        <f>IF(COUNTIF($F135:AD135,"&gt;0")&gt;=12,0,R$7/12)</f>
        <v>0</v>
      </c>
      <c r="AF135" s="533">
        <f>IF(COUNTIF($F135:AE135,"&gt;0")&gt;=12,0,R$7/12)</f>
        <v>0</v>
      </c>
      <c r="AG135" s="533">
        <f>IF(COUNTIF($F135:AF135,"&gt;0")&gt;=12,0,R$7/12)</f>
        <v>0</v>
      </c>
      <c r="AH135" s="533">
        <f>IF(COUNTIF($F135:AG135,"&gt;0")&gt;=12,0,R$7/12)</f>
        <v>0</v>
      </c>
      <c r="AI135" s="533">
        <f>IF(COUNTIF($F135:AH135,"&gt;0")&gt;=12,0,R$7/12)</f>
        <v>0</v>
      </c>
      <c r="AJ135" s="533">
        <f>IF(COUNTIF($F135:AI135,"&gt;0")&gt;=12,0,R$7/12)</f>
        <v>0</v>
      </c>
      <c r="AK135" s="533">
        <f>IF(COUNTIF($F135:AJ135,"&gt;0")&gt;=12,0,R$7/12)</f>
        <v>0</v>
      </c>
      <c r="AL135" s="533">
        <f>IF(COUNTIF($F135:AK135,"&gt;0")&gt;=12,0,R$7/12)</f>
        <v>0</v>
      </c>
      <c r="AM135" s="533">
        <f>IF(COUNTIF($F135:AL135,"&gt;0")&gt;=12,0,R$7/12)</f>
        <v>0</v>
      </c>
      <c r="AN135" s="533">
        <f>IF(COUNTIF($F135:AM135,"&gt;0")&gt;=12,0,R$7/12)</f>
        <v>0</v>
      </c>
      <c r="AO135" s="533">
        <f>IF(COUNTIF($F135:AN135,"&gt;0")&gt;=12,0,R$7/12)</f>
        <v>0</v>
      </c>
      <c r="AP135" s="533">
        <f>IF(COUNTIF($F135:AO135,"&gt;0")&gt;=12,0,R$7/12)</f>
        <v>0</v>
      </c>
      <c r="AQ135" s="533">
        <f>IF(COUNTIF($F135:AP135,"&gt;0")&gt;=12,0,R$7/12)</f>
        <v>0</v>
      </c>
      <c r="AR135" s="533">
        <f>IF(COUNTIF($F135:AQ135,"&gt;0")&gt;=12,0,R$7/12)</f>
        <v>0</v>
      </c>
      <c r="AS135" s="533">
        <f>IF(COUNTIF($F135:AR135,"&gt;0")&gt;=12,0,R$7/12)</f>
        <v>0</v>
      </c>
      <c r="AT135" s="533">
        <f>IF(COUNTIF($F135:AS135,"&gt;0")&gt;=12,0,R$7/12)</f>
        <v>0</v>
      </c>
      <c r="AU135" s="533">
        <f>IF(COUNTIF($F135:AT135,"&gt;0")&gt;=12,0,R$7/12)</f>
        <v>0</v>
      </c>
      <c r="AV135" s="533">
        <f>IF(COUNTIF($F135:AU135,"&gt;0")&gt;=12,0,R$7/12)</f>
        <v>0</v>
      </c>
      <c r="AW135" s="533">
        <f>IF(COUNTIF($F135:AV135,"&gt;0")&gt;=12,0,R$7/12)</f>
        <v>0</v>
      </c>
      <c r="AX135" s="533">
        <f>IF(COUNTIF($F135:AW135,"&gt;0")&gt;=12,0,R$7/12)</f>
        <v>0</v>
      </c>
      <c r="AY135" s="533">
        <f>IF(COUNTIF($F135:AX135,"&gt;0")&gt;=12,0,R$7/12)</f>
        <v>0</v>
      </c>
      <c r="AZ135" s="533">
        <f>IF(COUNTIF($F135:AY135,"&gt;0")&gt;=12,0,R$7/12)</f>
        <v>0</v>
      </c>
      <c r="BA135" s="533">
        <f>IF(COUNTIF($F135:AZ135,"&gt;0")&gt;=12,0,R$7/12)</f>
        <v>0</v>
      </c>
      <c r="BB135" s="533">
        <f>IF(COUNTIF($F135:BA135,"&gt;0")&gt;=12,0,R$7/12)</f>
        <v>0</v>
      </c>
      <c r="BC135" s="533">
        <f>IF(COUNTIF($F135:BB135,"&gt;0")&gt;=12,0,R$7/12)</f>
        <v>0</v>
      </c>
      <c r="BD135" s="533">
        <f>IF(COUNTIF($F135:BC135,"&gt;0")&gt;=12,0,R$7/12)</f>
        <v>0</v>
      </c>
      <c r="BE135" s="533">
        <f>IF(COUNTIF($F135:BD135,"&gt;0")&gt;=12,0,R$7/12)</f>
        <v>0</v>
      </c>
      <c r="BF135" s="533">
        <f>IF(COUNTIF($F135:BE135,"&gt;0")&gt;=12,0,R$7/12)</f>
        <v>0</v>
      </c>
      <c r="BG135" s="533">
        <f>IF(COUNTIF($F135:BF135,"&gt;0")&gt;=12,0,R$7/12)</f>
        <v>0</v>
      </c>
      <c r="BH135" s="533">
        <f>IF(COUNTIF($F135:BG135,"&gt;0")&gt;=12,0,R$7/12)</f>
        <v>0</v>
      </c>
      <c r="BI135" s="533">
        <f>IF(COUNTIF($F135:BH135,"&gt;0")&gt;=12,0,R$7/12)</f>
        <v>0</v>
      </c>
      <c r="BJ135" s="533">
        <f>IF(COUNTIF($F135:BI135,"&gt;0")&gt;=12,0,R$7/12)</f>
        <v>0</v>
      </c>
      <c r="BK135" s="533">
        <f>IF(COUNTIF($F135:BJ135,"&gt;0")&gt;=12,0,R$7/12)</f>
        <v>0</v>
      </c>
      <c r="BL135" s="533">
        <f>IF(COUNTIF($F135:BK135,"&gt;0")&gt;=12,0,R$7/12)</f>
        <v>0</v>
      </c>
      <c r="BM135" s="533">
        <f>IF(COUNTIF($F135:BL135,"&gt;0")&gt;=12,0,R$7/12)</f>
        <v>0</v>
      </c>
      <c r="BN135" s="533">
        <f>IF(COUNTIF($F135:BM135,"&gt;0")&gt;=12,0,R$7/12)</f>
        <v>0</v>
      </c>
      <c r="BO135" s="159" cm="1">
        <f t="array" ref="BO135">SUMPRODUCT((YEAR($G$3:$BN$3)=BO$3)*($G135:$BN135))</f>
        <v>0</v>
      </c>
      <c r="BP135" s="125" cm="1">
        <f t="array" ref="BP135">SUMPRODUCT((YEAR($G$3:$BN$3)=BP$3)*($G135:$BN135))</f>
        <v>0</v>
      </c>
      <c r="BQ135" s="125" cm="1">
        <f t="array" ref="BQ135">SUMPRODUCT((YEAR($G$3:$BN$3)=BQ$3)*($G135:$BN135))</f>
        <v>0</v>
      </c>
      <c r="BR135" s="125" cm="1">
        <f t="array" ref="BR135">SUMPRODUCT((YEAR($G$3:$BN$3)=BR$3)*($G135:$BN135))</f>
        <v>0</v>
      </c>
      <c r="BS135" s="158" cm="1">
        <f t="array" ref="BS135">SUMPRODUCT((YEAR($G$3:$BN$3)=BS$3)*($G135:$BN135))</f>
        <v>0</v>
      </c>
      <c r="BT135" s="533"/>
      <c r="BU135" s="533"/>
      <c r="BV135" s="533"/>
      <c r="BW135" s="533"/>
      <c r="BX135" s="533"/>
      <c r="BY135" s="533"/>
      <c r="BZ135" s="533"/>
      <c r="CA135" s="533"/>
      <c r="CB135" s="533"/>
      <c r="CC135" s="533"/>
      <c r="CD135" s="533"/>
      <c r="CE135" s="533"/>
      <c r="CF135" s="533"/>
      <c r="CG135" s="533"/>
      <c r="CH135" s="533"/>
      <c r="CI135" s="533"/>
      <c r="CJ135" s="533"/>
      <c r="CK135" s="533"/>
      <c r="CL135" s="533"/>
      <c r="CM135" s="533"/>
      <c r="CN135" s="533"/>
      <c r="CO135" s="533"/>
      <c r="CP135" s="533"/>
    </row>
    <row r="136" spans="4:103" hidden="1" outlineLevel="1">
      <c r="D136" s="541">
        <v>44957</v>
      </c>
      <c r="J136" s="533"/>
      <c r="K136" s="533"/>
      <c r="L136" s="533"/>
      <c r="M136" s="533"/>
      <c r="N136" s="533"/>
      <c r="O136" s="533"/>
      <c r="P136" s="533"/>
      <c r="Q136" s="533"/>
      <c r="R136" s="533"/>
      <c r="S136" s="533">
        <f>IF(COUNTIF($F136:R136,"&gt;0")&gt;=12,0,S$7/12)</f>
        <v>0</v>
      </c>
      <c r="T136" s="533">
        <f>IF(COUNTIF($F136:S136,"&gt;0")&gt;=12,0,S$7/12)</f>
        <v>0</v>
      </c>
      <c r="U136" s="533">
        <f>IF(COUNTIF($F136:T136,"&gt;0")&gt;=12,0,S$7/12)</f>
        <v>0</v>
      </c>
      <c r="V136" s="533">
        <f>IF(COUNTIF($F136:U136,"&gt;0")&gt;=12,0,S$7/12)</f>
        <v>0</v>
      </c>
      <c r="W136" s="533">
        <f>IF(COUNTIF($F136:V136,"&gt;0")&gt;=12,0,S$7/12)</f>
        <v>0</v>
      </c>
      <c r="X136" s="533">
        <f>IF(COUNTIF($F136:W136,"&gt;0")&gt;=12,0,S$7/12)</f>
        <v>0</v>
      </c>
      <c r="Y136" s="533">
        <f>IF(COUNTIF($F136:X136,"&gt;0")&gt;=12,0,S$7/12)</f>
        <v>0</v>
      </c>
      <c r="Z136" s="533">
        <f>IF(COUNTIF($F136:Y136,"&gt;0")&gt;=12,0,S$7/12)</f>
        <v>0</v>
      </c>
      <c r="AA136" s="533">
        <f>IF(COUNTIF($F136:Z136,"&gt;0")&gt;=12,0,S$7/12)</f>
        <v>0</v>
      </c>
      <c r="AB136" s="533">
        <f>IF(COUNTIF($F136:AA136,"&gt;0")&gt;=12,0,S$7/12)</f>
        <v>0</v>
      </c>
      <c r="AC136" s="533">
        <f>IF(COUNTIF($F136:AB136,"&gt;0")&gt;=12,0,S$7/12)</f>
        <v>0</v>
      </c>
      <c r="AD136" s="533">
        <f>IF(COUNTIF($F136:AC136,"&gt;0")&gt;=12,0,S$7/12)</f>
        <v>0</v>
      </c>
      <c r="AE136" s="533">
        <f>IF(COUNTIF($F136:AD136,"&gt;0")&gt;=12,0,S$7/12)</f>
        <v>0</v>
      </c>
      <c r="AF136" s="533">
        <f>IF(COUNTIF($F136:AE136,"&gt;0")&gt;=12,0,S$7/12)</f>
        <v>0</v>
      </c>
      <c r="AG136" s="533">
        <f>IF(COUNTIF($F136:AF136,"&gt;0")&gt;=12,0,S$7/12)</f>
        <v>0</v>
      </c>
      <c r="AH136" s="533">
        <f>IF(COUNTIF($F136:AG136,"&gt;0")&gt;=12,0,S$7/12)</f>
        <v>0</v>
      </c>
      <c r="AI136" s="533">
        <f>IF(COUNTIF($F136:AH136,"&gt;0")&gt;=12,0,S$7/12)</f>
        <v>0</v>
      </c>
      <c r="AJ136" s="533">
        <f>IF(COUNTIF($F136:AI136,"&gt;0")&gt;=12,0,S$7/12)</f>
        <v>0</v>
      </c>
      <c r="AK136" s="533">
        <f>IF(COUNTIF($F136:AJ136,"&gt;0")&gt;=12,0,S$7/12)</f>
        <v>0</v>
      </c>
      <c r="AL136" s="533">
        <f>IF(COUNTIF($F136:AK136,"&gt;0")&gt;=12,0,S$7/12)</f>
        <v>0</v>
      </c>
      <c r="AM136" s="533">
        <f>IF(COUNTIF($F136:AL136,"&gt;0")&gt;=12,0,S$7/12)</f>
        <v>0</v>
      </c>
      <c r="AN136" s="533">
        <f>IF(COUNTIF($F136:AM136,"&gt;0")&gt;=12,0,S$7/12)</f>
        <v>0</v>
      </c>
      <c r="AO136" s="533">
        <f>IF(COUNTIF($F136:AN136,"&gt;0")&gt;=12,0,S$7/12)</f>
        <v>0</v>
      </c>
      <c r="AP136" s="533">
        <f>IF(COUNTIF($F136:AO136,"&gt;0")&gt;=12,0,S$7/12)</f>
        <v>0</v>
      </c>
      <c r="AQ136" s="533">
        <f>IF(COUNTIF($F136:AP136,"&gt;0")&gt;=12,0,S$7/12)</f>
        <v>0</v>
      </c>
      <c r="AR136" s="533">
        <f>IF(COUNTIF($F136:AQ136,"&gt;0")&gt;=12,0,S$7/12)</f>
        <v>0</v>
      </c>
      <c r="AS136" s="533">
        <f>IF(COUNTIF($F136:AR136,"&gt;0")&gt;=12,0,S$7/12)</f>
        <v>0</v>
      </c>
      <c r="AT136" s="533">
        <f>IF(COUNTIF($F136:AS136,"&gt;0")&gt;=12,0,S$7/12)</f>
        <v>0</v>
      </c>
      <c r="AU136" s="533">
        <f>IF(COUNTIF($F136:AT136,"&gt;0")&gt;=12,0,S$7/12)</f>
        <v>0</v>
      </c>
      <c r="AV136" s="533">
        <f>IF(COUNTIF($F136:AU136,"&gt;0")&gt;=12,0,S$7/12)</f>
        <v>0</v>
      </c>
      <c r="AW136" s="533">
        <f>IF(COUNTIF($F136:AV136,"&gt;0")&gt;=12,0,S$7/12)</f>
        <v>0</v>
      </c>
      <c r="AX136" s="533">
        <f>IF(COUNTIF($F136:AW136,"&gt;0")&gt;=12,0,S$7/12)</f>
        <v>0</v>
      </c>
      <c r="AY136" s="533">
        <f>IF(COUNTIF($F136:AX136,"&gt;0")&gt;=12,0,S$7/12)</f>
        <v>0</v>
      </c>
      <c r="AZ136" s="533">
        <f>IF(COUNTIF($F136:AY136,"&gt;0")&gt;=12,0,S$7/12)</f>
        <v>0</v>
      </c>
      <c r="BA136" s="533">
        <f>IF(COUNTIF($F136:AZ136,"&gt;0")&gt;=12,0,S$7/12)</f>
        <v>0</v>
      </c>
      <c r="BB136" s="533">
        <f>IF(COUNTIF($F136:BA136,"&gt;0")&gt;=12,0,S$7/12)</f>
        <v>0</v>
      </c>
      <c r="BC136" s="533">
        <f>IF(COUNTIF($F136:BB136,"&gt;0")&gt;=12,0,S$7/12)</f>
        <v>0</v>
      </c>
      <c r="BD136" s="533">
        <f>IF(COUNTIF($F136:BC136,"&gt;0")&gt;=12,0,S$7/12)</f>
        <v>0</v>
      </c>
      <c r="BE136" s="533">
        <f>IF(COUNTIF($F136:BD136,"&gt;0")&gt;=12,0,S$7/12)</f>
        <v>0</v>
      </c>
      <c r="BF136" s="533">
        <f>IF(COUNTIF($F136:BE136,"&gt;0")&gt;=12,0,S$7/12)</f>
        <v>0</v>
      </c>
      <c r="BG136" s="533">
        <f>IF(COUNTIF($F136:BF136,"&gt;0")&gt;=12,0,S$7/12)</f>
        <v>0</v>
      </c>
      <c r="BH136" s="533">
        <f>IF(COUNTIF($F136:BG136,"&gt;0")&gt;=12,0,S$7/12)</f>
        <v>0</v>
      </c>
      <c r="BI136" s="533">
        <f>IF(COUNTIF($F136:BH136,"&gt;0")&gt;=12,0,S$7/12)</f>
        <v>0</v>
      </c>
      <c r="BJ136" s="533">
        <f>IF(COUNTIF($F136:BI136,"&gt;0")&gt;=12,0,S$7/12)</f>
        <v>0</v>
      </c>
      <c r="BK136" s="533">
        <f>IF(COUNTIF($F136:BJ136,"&gt;0")&gt;=12,0,S$7/12)</f>
        <v>0</v>
      </c>
      <c r="BL136" s="533">
        <f>IF(COUNTIF($F136:BK136,"&gt;0")&gt;=12,0,S$7/12)</f>
        <v>0</v>
      </c>
      <c r="BM136" s="533">
        <f>IF(COUNTIF($F136:BL136,"&gt;0")&gt;=12,0,S$7/12)</f>
        <v>0</v>
      </c>
      <c r="BN136" s="533">
        <f>IF(COUNTIF($F136:BM136,"&gt;0")&gt;=12,0,S$7/12)</f>
        <v>0</v>
      </c>
      <c r="BO136" s="159" cm="1">
        <f t="array" ref="BO136">SUMPRODUCT((YEAR($G$3:$BN$3)=BO$3)*($G136:$BN136))</f>
        <v>0</v>
      </c>
      <c r="BP136" s="125" cm="1">
        <f t="array" ref="BP136">SUMPRODUCT((YEAR($G$3:$BN$3)=BP$3)*($G136:$BN136))</f>
        <v>0</v>
      </c>
      <c r="BQ136" s="125" cm="1">
        <f t="array" ref="BQ136">SUMPRODUCT((YEAR($G$3:$BN$3)=BQ$3)*($G136:$BN136))</f>
        <v>0</v>
      </c>
      <c r="BR136" s="125" cm="1">
        <f t="array" ref="BR136">SUMPRODUCT((YEAR($G$3:$BN$3)=BR$3)*($G136:$BN136))</f>
        <v>0</v>
      </c>
      <c r="BS136" s="158" cm="1">
        <f t="array" ref="BS136">SUMPRODUCT((YEAR($G$3:$BN$3)=BS$3)*($G136:$BN136))</f>
        <v>0</v>
      </c>
      <c r="BT136" s="533"/>
      <c r="BU136" s="533"/>
      <c r="BV136" s="533"/>
      <c r="BW136" s="533"/>
      <c r="BX136" s="533"/>
      <c r="BY136" s="533"/>
      <c r="BZ136" s="533"/>
      <c r="CA136" s="533"/>
      <c r="CB136" s="533"/>
      <c r="CC136" s="533"/>
      <c r="CD136" s="533"/>
      <c r="CE136" s="533"/>
      <c r="CF136" s="533"/>
      <c r="CG136" s="533"/>
      <c r="CH136" s="533"/>
      <c r="CI136" s="533"/>
      <c r="CJ136" s="533"/>
      <c r="CK136" s="533"/>
      <c r="CL136" s="533"/>
      <c r="CM136" s="533"/>
      <c r="CN136" s="533"/>
      <c r="CO136" s="533"/>
      <c r="CP136" s="533"/>
      <c r="CQ136" s="533"/>
    </row>
    <row r="137" spans="4:103" hidden="1" outlineLevel="1">
      <c r="D137" s="541">
        <v>44985</v>
      </c>
      <c r="J137" s="533"/>
      <c r="K137" s="533"/>
      <c r="L137" s="533"/>
      <c r="M137" s="533"/>
      <c r="N137" s="533"/>
      <c r="O137" s="533"/>
      <c r="P137" s="533"/>
      <c r="Q137" s="533"/>
      <c r="R137" s="533"/>
      <c r="S137" s="533"/>
      <c r="T137" s="533">
        <f>IF(COUNTIF($F137:S137,"&gt;0")&gt;=12,0,T$7/12)</f>
        <v>0</v>
      </c>
      <c r="U137" s="533">
        <f>IF(COUNTIF($F137:T137,"&gt;0")&gt;=12,0,T$7/12)</f>
        <v>0</v>
      </c>
      <c r="V137" s="533">
        <f>IF(COUNTIF($F137:U137,"&gt;0")&gt;=12,0,T$7/12)</f>
        <v>0</v>
      </c>
      <c r="W137" s="533">
        <f>IF(COUNTIF($F137:V137,"&gt;0")&gt;=12,0,T$7/12)</f>
        <v>0</v>
      </c>
      <c r="X137" s="533">
        <f>IF(COUNTIF($F137:W137,"&gt;0")&gt;=12,0,T$7/12)</f>
        <v>0</v>
      </c>
      <c r="Y137" s="533">
        <f>IF(COUNTIF($F137:X137,"&gt;0")&gt;=12,0,T$7/12)</f>
        <v>0</v>
      </c>
      <c r="Z137" s="533">
        <f>IF(COUNTIF($F137:Y137,"&gt;0")&gt;=12,0,T$7/12)</f>
        <v>0</v>
      </c>
      <c r="AA137" s="533">
        <f>IF(COUNTIF($F137:Z137,"&gt;0")&gt;=12,0,T$7/12)</f>
        <v>0</v>
      </c>
      <c r="AB137" s="533">
        <f>IF(COUNTIF($F137:AA137,"&gt;0")&gt;=12,0,T$7/12)</f>
        <v>0</v>
      </c>
      <c r="AC137" s="533">
        <f>IF(COUNTIF($F137:AB137,"&gt;0")&gt;=12,0,T$7/12)</f>
        <v>0</v>
      </c>
      <c r="AD137" s="533">
        <f>IF(COUNTIF($F137:AC137,"&gt;0")&gt;=12,0,T$7/12)</f>
        <v>0</v>
      </c>
      <c r="AE137" s="533">
        <f>IF(COUNTIF($F137:AD137,"&gt;0")&gt;=12,0,T$7/12)</f>
        <v>0</v>
      </c>
      <c r="AF137" s="533">
        <f>IF(COUNTIF($F137:AE137,"&gt;0")&gt;=12,0,T$7/12)</f>
        <v>0</v>
      </c>
      <c r="AG137" s="533">
        <f>IF(COUNTIF($F137:AF137,"&gt;0")&gt;=12,0,T$7/12)</f>
        <v>0</v>
      </c>
      <c r="AH137" s="533">
        <f>IF(COUNTIF($F137:AG137,"&gt;0")&gt;=12,0,T$7/12)</f>
        <v>0</v>
      </c>
      <c r="AI137" s="533">
        <f>IF(COUNTIF($F137:AH137,"&gt;0")&gt;=12,0,T$7/12)</f>
        <v>0</v>
      </c>
      <c r="AJ137" s="533">
        <f>IF(COUNTIF($F137:AI137,"&gt;0")&gt;=12,0,T$7/12)</f>
        <v>0</v>
      </c>
      <c r="AK137" s="533">
        <f>IF(COUNTIF($F137:AJ137,"&gt;0")&gt;=12,0,T$7/12)</f>
        <v>0</v>
      </c>
      <c r="AL137" s="533">
        <f>IF(COUNTIF($F137:AK137,"&gt;0")&gt;=12,0,T$7/12)</f>
        <v>0</v>
      </c>
      <c r="AM137" s="533">
        <f>IF(COUNTIF($F137:AL137,"&gt;0")&gt;=12,0,T$7/12)</f>
        <v>0</v>
      </c>
      <c r="AN137" s="533">
        <f>IF(COUNTIF($F137:AM137,"&gt;0")&gt;=12,0,T$7/12)</f>
        <v>0</v>
      </c>
      <c r="AO137" s="533">
        <f>IF(COUNTIF($F137:AN137,"&gt;0")&gt;=12,0,T$7/12)</f>
        <v>0</v>
      </c>
      <c r="AP137" s="533">
        <f>IF(COUNTIF($F137:AO137,"&gt;0")&gt;=12,0,T$7/12)</f>
        <v>0</v>
      </c>
      <c r="AQ137" s="533">
        <f>IF(COUNTIF($F137:AP137,"&gt;0")&gt;=12,0,T$7/12)</f>
        <v>0</v>
      </c>
      <c r="AR137" s="533">
        <f>IF(COUNTIF($F137:AQ137,"&gt;0")&gt;=12,0,T$7/12)</f>
        <v>0</v>
      </c>
      <c r="AS137" s="533">
        <f>IF(COUNTIF($F137:AR137,"&gt;0")&gt;=12,0,T$7/12)</f>
        <v>0</v>
      </c>
      <c r="AT137" s="533">
        <f>IF(COUNTIF($F137:AS137,"&gt;0")&gt;=12,0,T$7/12)</f>
        <v>0</v>
      </c>
      <c r="AU137" s="533">
        <f>IF(COUNTIF($F137:AT137,"&gt;0")&gt;=12,0,T$7/12)</f>
        <v>0</v>
      </c>
      <c r="AV137" s="533">
        <f>IF(COUNTIF($F137:AU137,"&gt;0")&gt;=12,0,T$7/12)</f>
        <v>0</v>
      </c>
      <c r="AW137" s="533">
        <f>IF(COUNTIF($F137:AV137,"&gt;0")&gt;=12,0,T$7/12)</f>
        <v>0</v>
      </c>
      <c r="AX137" s="533">
        <f>IF(COUNTIF($F137:AW137,"&gt;0")&gt;=12,0,T$7/12)</f>
        <v>0</v>
      </c>
      <c r="AY137" s="533">
        <f>IF(COUNTIF($F137:AX137,"&gt;0")&gt;=12,0,T$7/12)</f>
        <v>0</v>
      </c>
      <c r="AZ137" s="533">
        <f>IF(COUNTIF($F137:AY137,"&gt;0")&gt;=12,0,T$7/12)</f>
        <v>0</v>
      </c>
      <c r="BA137" s="533">
        <f>IF(COUNTIF($F137:AZ137,"&gt;0")&gt;=12,0,T$7/12)</f>
        <v>0</v>
      </c>
      <c r="BB137" s="533">
        <f>IF(COUNTIF($F137:BA137,"&gt;0")&gt;=12,0,T$7/12)</f>
        <v>0</v>
      </c>
      <c r="BC137" s="533">
        <f>IF(COUNTIF($F137:BB137,"&gt;0")&gt;=12,0,T$7/12)</f>
        <v>0</v>
      </c>
      <c r="BD137" s="533">
        <f>IF(COUNTIF($F137:BC137,"&gt;0")&gt;=12,0,T$7/12)</f>
        <v>0</v>
      </c>
      <c r="BE137" s="533">
        <f>IF(COUNTIF($F137:BD137,"&gt;0")&gt;=12,0,T$7/12)</f>
        <v>0</v>
      </c>
      <c r="BF137" s="533">
        <f>IF(COUNTIF($F137:BE137,"&gt;0")&gt;=12,0,T$7/12)</f>
        <v>0</v>
      </c>
      <c r="BG137" s="533">
        <f>IF(COUNTIF($F137:BF137,"&gt;0")&gt;=12,0,T$7/12)</f>
        <v>0</v>
      </c>
      <c r="BH137" s="533">
        <f>IF(COUNTIF($F137:BG137,"&gt;0")&gt;=12,0,T$7/12)</f>
        <v>0</v>
      </c>
      <c r="BI137" s="533">
        <f>IF(COUNTIF($F137:BH137,"&gt;0")&gt;=12,0,T$7/12)</f>
        <v>0</v>
      </c>
      <c r="BJ137" s="533">
        <f>IF(COUNTIF($F137:BI137,"&gt;0")&gt;=12,0,T$7/12)</f>
        <v>0</v>
      </c>
      <c r="BK137" s="533">
        <f>IF(COUNTIF($F137:BJ137,"&gt;0")&gt;=12,0,T$7/12)</f>
        <v>0</v>
      </c>
      <c r="BL137" s="533">
        <f>IF(COUNTIF($F137:BK137,"&gt;0")&gt;=12,0,T$7/12)</f>
        <v>0</v>
      </c>
      <c r="BM137" s="533">
        <f>IF(COUNTIF($F137:BL137,"&gt;0")&gt;=12,0,T$7/12)</f>
        <v>0</v>
      </c>
      <c r="BN137" s="533">
        <f>IF(COUNTIF($F137:BM137,"&gt;0")&gt;=12,0,T$7/12)</f>
        <v>0</v>
      </c>
      <c r="BO137" s="159" cm="1">
        <f t="array" ref="BO137">SUMPRODUCT((YEAR($G$3:$BN$3)=BO$3)*($G137:$BN137))</f>
        <v>0</v>
      </c>
      <c r="BP137" s="125" cm="1">
        <f t="array" ref="BP137">SUMPRODUCT((YEAR($G$3:$BN$3)=BP$3)*($G137:$BN137))</f>
        <v>0</v>
      </c>
      <c r="BQ137" s="125" cm="1">
        <f t="array" ref="BQ137">SUMPRODUCT((YEAR($G$3:$BN$3)=BQ$3)*($G137:$BN137))</f>
        <v>0</v>
      </c>
      <c r="BR137" s="125" cm="1">
        <f t="array" ref="BR137">SUMPRODUCT((YEAR($G$3:$BN$3)=BR$3)*($G137:$BN137))</f>
        <v>0</v>
      </c>
      <c r="BS137" s="158" cm="1">
        <f t="array" ref="BS137">SUMPRODUCT((YEAR($G$3:$BN$3)=BS$3)*($G137:$BN137))</f>
        <v>0</v>
      </c>
      <c r="BT137" s="533"/>
      <c r="BU137" s="533"/>
      <c r="BV137" s="533"/>
      <c r="BW137" s="533"/>
      <c r="BX137" s="533"/>
      <c r="BY137" s="533"/>
      <c r="BZ137" s="533"/>
      <c r="CA137" s="533"/>
      <c r="CB137" s="533"/>
      <c r="CC137" s="533"/>
      <c r="CD137" s="533"/>
      <c r="CE137" s="533"/>
      <c r="CF137" s="533"/>
      <c r="CG137" s="533"/>
      <c r="CH137" s="533"/>
      <c r="CI137" s="533"/>
      <c r="CJ137" s="533"/>
      <c r="CK137" s="533"/>
      <c r="CL137" s="533"/>
      <c r="CM137" s="533"/>
      <c r="CN137" s="533"/>
      <c r="CO137" s="533"/>
      <c r="CP137" s="533"/>
      <c r="CQ137" s="533"/>
      <c r="CR137" s="533"/>
    </row>
    <row r="138" spans="4:103" hidden="1" outlineLevel="1">
      <c r="D138" s="541">
        <v>45016</v>
      </c>
      <c r="J138" s="533"/>
      <c r="K138" s="533"/>
      <c r="L138" s="533"/>
      <c r="M138" s="533"/>
      <c r="N138" s="533"/>
      <c r="O138" s="533"/>
      <c r="P138" s="533"/>
      <c r="Q138" s="533"/>
      <c r="R138" s="533"/>
      <c r="S138" s="533"/>
      <c r="T138" s="533"/>
      <c r="U138" s="533">
        <f>IF(COUNTIF($F138:T138,"&gt;0")&gt;=12,0,U$7/12)</f>
        <v>0</v>
      </c>
      <c r="V138" s="533">
        <f>IF(COUNTIF($F138:U138,"&gt;0")&gt;=12,0,U$7/12)</f>
        <v>0</v>
      </c>
      <c r="W138" s="533">
        <f>IF(COUNTIF($F138:V138,"&gt;0")&gt;=12,0,U$7/12)</f>
        <v>0</v>
      </c>
      <c r="X138" s="533">
        <f>IF(COUNTIF($F138:W138,"&gt;0")&gt;=12,0,U$7/12)</f>
        <v>0</v>
      </c>
      <c r="Y138" s="533">
        <f>IF(COUNTIF($F138:X138,"&gt;0")&gt;=12,0,U$7/12)</f>
        <v>0</v>
      </c>
      <c r="Z138" s="533">
        <f>IF(COUNTIF($F138:Y138,"&gt;0")&gt;=12,0,U$7/12)</f>
        <v>0</v>
      </c>
      <c r="AA138" s="533">
        <f>IF(COUNTIF($F138:Z138,"&gt;0")&gt;=12,0,U$7/12)</f>
        <v>0</v>
      </c>
      <c r="AB138" s="533">
        <f>IF(COUNTIF($F138:AA138,"&gt;0")&gt;=12,0,U$7/12)</f>
        <v>0</v>
      </c>
      <c r="AC138" s="533">
        <f>IF(COUNTIF($F138:AB138,"&gt;0")&gt;=12,0,U$7/12)</f>
        <v>0</v>
      </c>
      <c r="AD138" s="533">
        <f>IF(COUNTIF($F138:AC138,"&gt;0")&gt;=12,0,U$7/12)</f>
        <v>0</v>
      </c>
      <c r="AE138" s="533">
        <f>IF(COUNTIF($F138:AD138,"&gt;0")&gt;=12,0,U$7/12)</f>
        <v>0</v>
      </c>
      <c r="AF138" s="533">
        <f>IF(COUNTIF($F138:AE138,"&gt;0")&gt;=12,0,U$7/12)</f>
        <v>0</v>
      </c>
      <c r="AG138" s="533">
        <f>IF(COUNTIF($F138:AF138,"&gt;0")&gt;=12,0,U$7/12)</f>
        <v>0</v>
      </c>
      <c r="AH138" s="533">
        <f>IF(COUNTIF($F138:AG138,"&gt;0")&gt;=12,0,U$7/12)</f>
        <v>0</v>
      </c>
      <c r="AI138" s="533">
        <f>IF(COUNTIF($F138:AH138,"&gt;0")&gt;=12,0,U$7/12)</f>
        <v>0</v>
      </c>
      <c r="AJ138" s="533">
        <f>IF(COUNTIF($F138:AI138,"&gt;0")&gt;=12,0,U$7/12)</f>
        <v>0</v>
      </c>
      <c r="AK138" s="533">
        <f>IF(COUNTIF($F138:AJ138,"&gt;0")&gt;=12,0,U$7/12)</f>
        <v>0</v>
      </c>
      <c r="AL138" s="533">
        <f>IF(COUNTIF($F138:AK138,"&gt;0")&gt;=12,0,U$7/12)</f>
        <v>0</v>
      </c>
      <c r="AM138" s="533">
        <f>IF(COUNTIF($F138:AL138,"&gt;0")&gt;=12,0,U$7/12)</f>
        <v>0</v>
      </c>
      <c r="AN138" s="533">
        <f>IF(COUNTIF($F138:AM138,"&gt;0")&gt;=12,0,U$7/12)</f>
        <v>0</v>
      </c>
      <c r="AO138" s="533">
        <f>IF(COUNTIF($F138:AN138,"&gt;0")&gt;=12,0,U$7/12)</f>
        <v>0</v>
      </c>
      <c r="AP138" s="533">
        <f>IF(COUNTIF($F138:AO138,"&gt;0")&gt;=12,0,U$7/12)</f>
        <v>0</v>
      </c>
      <c r="AQ138" s="533">
        <f>IF(COUNTIF($F138:AP138,"&gt;0")&gt;=12,0,U$7/12)</f>
        <v>0</v>
      </c>
      <c r="AR138" s="533">
        <f>IF(COUNTIF($F138:AQ138,"&gt;0")&gt;=12,0,U$7/12)</f>
        <v>0</v>
      </c>
      <c r="AS138" s="533">
        <f>IF(COUNTIF($F138:AR138,"&gt;0")&gt;=12,0,U$7/12)</f>
        <v>0</v>
      </c>
      <c r="AT138" s="533">
        <f>IF(COUNTIF($F138:AS138,"&gt;0")&gt;=12,0,U$7/12)</f>
        <v>0</v>
      </c>
      <c r="AU138" s="533">
        <f>IF(COUNTIF($F138:AT138,"&gt;0")&gt;=12,0,U$7/12)</f>
        <v>0</v>
      </c>
      <c r="AV138" s="533">
        <f>IF(COUNTIF($F138:AU138,"&gt;0")&gt;=12,0,U$7/12)</f>
        <v>0</v>
      </c>
      <c r="AW138" s="533">
        <f>IF(COUNTIF($F138:AV138,"&gt;0")&gt;=12,0,U$7/12)</f>
        <v>0</v>
      </c>
      <c r="AX138" s="533">
        <f>IF(COUNTIF($F138:AW138,"&gt;0")&gt;=12,0,U$7/12)</f>
        <v>0</v>
      </c>
      <c r="AY138" s="533">
        <f>IF(COUNTIF($F138:AX138,"&gt;0")&gt;=12,0,U$7/12)</f>
        <v>0</v>
      </c>
      <c r="AZ138" s="533">
        <f>IF(COUNTIF($F138:AY138,"&gt;0")&gt;=12,0,U$7/12)</f>
        <v>0</v>
      </c>
      <c r="BA138" s="533">
        <f>IF(COUNTIF($F138:AZ138,"&gt;0")&gt;=12,0,U$7/12)</f>
        <v>0</v>
      </c>
      <c r="BB138" s="533">
        <f>IF(COUNTIF($F138:BA138,"&gt;0")&gt;=12,0,U$7/12)</f>
        <v>0</v>
      </c>
      <c r="BC138" s="533">
        <f>IF(COUNTIF($F138:BB138,"&gt;0")&gt;=12,0,U$7/12)</f>
        <v>0</v>
      </c>
      <c r="BD138" s="533">
        <f>IF(COUNTIF($F138:BC138,"&gt;0")&gt;=12,0,U$7/12)</f>
        <v>0</v>
      </c>
      <c r="BE138" s="533">
        <f>IF(COUNTIF($F138:BD138,"&gt;0")&gt;=12,0,U$7/12)</f>
        <v>0</v>
      </c>
      <c r="BF138" s="533">
        <f>IF(COUNTIF($F138:BE138,"&gt;0")&gt;=12,0,U$7/12)</f>
        <v>0</v>
      </c>
      <c r="BG138" s="533">
        <f>IF(COUNTIF($F138:BF138,"&gt;0")&gt;=12,0,U$7/12)</f>
        <v>0</v>
      </c>
      <c r="BH138" s="533">
        <f>IF(COUNTIF($F138:BG138,"&gt;0")&gt;=12,0,U$7/12)</f>
        <v>0</v>
      </c>
      <c r="BI138" s="533">
        <f>IF(COUNTIF($F138:BH138,"&gt;0")&gt;=12,0,U$7/12)</f>
        <v>0</v>
      </c>
      <c r="BJ138" s="533">
        <f>IF(COUNTIF($F138:BI138,"&gt;0")&gt;=12,0,U$7/12)</f>
        <v>0</v>
      </c>
      <c r="BK138" s="533">
        <f>IF(COUNTIF($F138:BJ138,"&gt;0")&gt;=12,0,U$7/12)</f>
        <v>0</v>
      </c>
      <c r="BL138" s="533">
        <f>IF(COUNTIF($F138:BK138,"&gt;0")&gt;=12,0,U$7/12)</f>
        <v>0</v>
      </c>
      <c r="BM138" s="533">
        <f>IF(COUNTIF($F138:BL138,"&gt;0")&gt;=12,0,U$7/12)</f>
        <v>0</v>
      </c>
      <c r="BN138" s="533">
        <f>IF(COUNTIF($F138:BM138,"&gt;0")&gt;=12,0,U$7/12)</f>
        <v>0</v>
      </c>
      <c r="BO138" s="159" cm="1">
        <f t="array" ref="BO138">SUMPRODUCT((YEAR($G$3:$BN$3)=BO$3)*($G138:$BN138))</f>
        <v>0</v>
      </c>
      <c r="BP138" s="125" cm="1">
        <f t="array" ref="BP138">SUMPRODUCT((YEAR($G$3:$BN$3)=BP$3)*($G138:$BN138))</f>
        <v>0</v>
      </c>
      <c r="BQ138" s="125" cm="1">
        <f t="array" ref="BQ138">SUMPRODUCT((YEAR($G$3:$BN$3)=BQ$3)*($G138:$BN138))</f>
        <v>0</v>
      </c>
      <c r="BR138" s="125" cm="1">
        <f t="array" ref="BR138">SUMPRODUCT((YEAR($G$3:$BN$3)=BR$3)*($G138:$BN138))</f>
        <v>0</v>
      </c>
      <c r="BS138" s="158" cm="1">
        <f t="array" ref="BS138">SUMPRODUCT((YEAR($G$3:$BN$3)=BS$3)*($G138:$BN138))</f>
        <v>0</v>
      </c>
      <c r="BT138" s="533"/>
      <c r="BU138" s="533"/>
      <c r="BV138" s="533"/>
      <c r="BW138" s="533"/>
      <c r="BX138" s="533"/>
      <c r="BY138" s="533"/>
      <c r="BZ138" s="533"/>
      <c r="CA138" s="533"/>
      <c r="CB138" s="533"/>
      <c r="CC138" s="533"/>
      <c r="CD138" s="533"/>
      <c r="CE138" s="533"/>
      <c r="CF138" s="533"/>
      <c r="CG138" s="533"/>
      <c r="CH138" s="533"/>
      <c r="CI138" s="533"/>
      <c r="CJ138" s="533"/>
      <c r="CK138" s="533"/>
      <c r="CL138" s="533"/>
      <c r="CM138" s="533"/>
      <c r="CN138" s="533"/>
      <c r="CO138" s="533"/>
      <c r="CP138" s="533"/>
      <c r="CQ138" s="533"/>
      <c r="CR138" s="533"/>
      <c r="CS138" s="533"/>
    </row>
    <row r="139" spans="4:103" hidden="1" outlineLevel="1">
      <c r="D139" s="541">
        <v>45046</v>
      </c>
      <c r="J139" s="533"/>
      <c r="K139" s="533"/>
      <c r="L139" s="533"/>
      <c r="M139" s="533"/>
      <c r="N139" s="533"/>
      <c r="O139" s="533"/>
      <c r="P139" s="533"/>
      <c r="Q139" s="533"/>
      <c r="R139" s="533"/>
      <c r="S139" s="533"/>
      <c r="T139" s="533"/>
      <c r="U139" s="533"/>
      <c r="V139" s="533">
        <f>IF(COUNTIF($F139:U139,"&gt;0")&gt;=12,0,V$7/12)</f>
        <v>0</v>
      </c>
      <c r="W139" s="533">
        <f>IF(COUNTIF($F139:V139,"&gt;0")&gt;=12,0,V$7/12)</f>
        <v>0</v>
      </c>
      <c r="X139" s="533">
        <f>IF(COUNTIF($F139:W139,"&gt;0")&gt;=12,0,V$7/12)</f>
        <v>0</v>
      </c>
      <c r="Y139" s="533">
        <f>IF(COUNTIF($F139:X139,"&gt;0")&gt;=12,0,V$7/12)</f>
        <v>0</v>
      </c>
      <c r="Z139" s="533">
        <f>IF(COUNTIF($F139:Y139,"&gt;0")&gt;=12,0,V$7/12)</f>
        <v>0</v>
      </c>
      <c r="AA139" s="533">
        <f>IF(COUNTIF($F139:Z139,"&gt;0")&gt;=12,0,V$7/12)</f>
        <v>0</v>
      </c>
      <c r="AB139" s="533">
        <f>IF(COUNTIF($F139:AA139,"&gt;0")&gt;=12,0,V$7/12)</f>
        <v>0</v>
      </c>
      <c r="AC139" s="533">
        <f>IF(COUNTIF($F139:AB139,"&gt;0")&gt;=12,0,V$7/12)</f>
        <v>0</v>
      </c>
      <c r="AD139" s="533">
        <f>IF(COUNTIF($F139:AC139,"&gt;0")&gt;=12,0,V$7/12)</f>
        <v>0</v>
      </c>
      <c r="AE139" s="533">
        <f>IF(COUNTIF($F139:AD139,"&gt;0")&gt;=12,0,V$7/12)</f>
        <v>0</v>
      </c>
      <c r="AF139" s="533">
        <f>IF(COUNTIF($F139:AE139,"&gt;0")&gt;=12,0,V$7/12)</f>
        <v>0</v>
      </c>
      <c r="AG139" s="533">
        <f>IF(COUNTIF($F139:AF139,"&gt;0")&gt;=12,0,V$7/12)</f>
        <v>0</v>
      </c>
      <c r="AH139" s="533">
        <f>IF(COUNTIF($F139:AG139,"&gt;0")&gt;=12,0,V$7/12)</f>
        <v>0</v>
      </c>
      <c r="AI139" s="533">
        <f>IF(COUNTIF($F139:AH139,"&gt;0")&gt;=12,0,V$7/12)</f>
        <v>0</v>
      </c>
      <c r="AJ139" s="533">
        <f>IF(COUNTIF($F139:AI139,"&gt;0")&gt;=12,0,V$7/12)</f>
        <v>0</v>
      </c>
      <c r="AK139" s="533">
        <f>IF(COUNTIF($F139:AJ139,"&gt;0")&gt;=12,0,V$7/12)</f>
        <v>0</v>
      </c>
      <c r="AL139" s="533">
        <f>IF(COUNTIF($F139:AK139,"&gt;0")&gt;=12,0,V$7/12)</f>
        <v>0</v>
      </c>
      <c r="AM139" s="533">
        <f>IF(COUNTIF($F139:AL139,"&gt;0")&gt;=12,0,V$7/12)</f>
        <v>0</v>
      </c>
      <c r="AN139" s="533">
        <f>IF(COUNTIF($F139:AM139,"&gt;0")&gt;=12,0,V$7/12)</f>
        <v>0</v>
      </c>
      <c r="AO139" s="533">
        <f>IF(COUNTIF($F139:AN139,"&gt;0")&gt;=12,0,V$7/12)</f>
        <v>0</v>
      </c>
      <c r="AP139" s="533">
        <f>IF(COUNTIF($F139:AO139,"&gt;0")&gt;=12,0,V$7/12)</f>
        <v>0</v>
      </c>
      <c r="AQ139" s="533">
        <f>IF(COUNTIF($F139:AP139,"&gt;0")&gt;=12,0,V$7/12)</f>
        <v>0</v>
      </c>
      <c r="AR139" s="533">
        <f>IF(COUNTIF($F139:AQ139,"&gt;0")&gt;=12,0,V$7/12)</f>
        <v>0</v>
      </c>
      <c r="AS139" s="533">
        <f>IF(COUNTIF($F139:AR139,"&gt;0")&gt;=12,0,V$7/12)</f>
        <v>0</v>
      </c>
      <c r="AT139" s="533">
        <f>IF(COUNTIF($F139:AS139,"&gt;0")&gt;=12,0,V$7/12)</f>
        <v>0</v>
      </c>
      <c r="AU139" s="533">
        <f>IF(COUNTIF($F139:AT139,"&gt;0")&gt;=12,0,V$7/12)</f>
        <v>0</v>
      </c>
      <c r="AV139" s="533">
        <f>IF(COUNTIF($F139:AU139,"&gt;0")&gt;=12,0,V$7/12)</f>
        <v>0</v>
      </c>
      <c r="AW139" s="533">
        <f>IF(COUNTIF($F139:AV139,"&gt;0")&gt;=12,0,V$7/12)</f>
        <v>0</v>
      </c>
      <c r="AX139" s="533">
        <f>IF(COUNTIF($F139:AW139,"&gt;0")&gt;=12,0,V$7/12)</f>
        <v>0</v>
      </c>
      <c r="AY139" s="533">
        <f>IF(COUNTIF($F139:AX139,"&gt;0")&gt;=12,0,V$7/12)</f>
        <v>0</v>
      </c>
      <c r="AZ139" s="533">
        <f>IF(COUNTIF($F139:AY139,"&gt;0")&gt;=12,0,V$7/12)</f>
        <v>0</v>
      </c>
      <c r="BA139" s="533">
        <f>IF(COUNTIF($F139:AZ139,"&gt;0")&gt;=12,0,V$7/12)</f>
        <v>0</v>
      </c>
      <c r="BB139" s="533">
        <f>IF(COUNTIF($F139:BA139,"&gt;0")&gt;=12,0,V$7/12)</f>
        <v>0</v>
      </c>
      <c r="BC139" s="533">
        <f>IF(COUNTIF($F139:BB139,"&gt;0")&gt;=12,0,V$7/12)</f>
        <v>0</v>
      </c>
      <c r="BD139" s="533">
        <f>IF(COUNTIF($F139:BC139,"&gt;0")&gt;=12,0,V$7/12)</f>
        <v>0</v>
      </c>
      <c r="BE139" s="533">
        <f>IF(COUNTIF($F139:BD139,"&gt;0")&gt;=12,0,V$7/12)</f>
        <v>0</v>
      </c>
      <c r="BF139" s="533">
        <f>IF(COUNTIF($F139:BE139,"&gt;0")&gt;=12,0,V$7/12)</f>
        <v>0</v>
      </c>
      <c r="BG139" s="533">
        <f>IF(COUNTIF($F139:BF139,"&gt;0")&gt;=12,0,V$7/12)</f>
        <v>0</v>
      </c>
      <c r="BH139" s="533">
        <f>IF(COUNTIF($F139:BG139,"&gt;0")&gt;=12,0,V$7/12)</f>
        <v>0</v>
      </c>
      <c r="BI139" s="533">
        <f>IF(COUNTIF($F139:BH139,"&gt;0")&gt;=12,0,V$7/12)</f>
        <v>0</v>
      </c>
      <c r="BJ139" s="533">
        <f>IF(COUNTIF($F139:BI139,"&gt;0")&gt;=12,0,V$7/12)</f>
        <v>0</v>
      </c>
      <c r="BK139" s="533">
        <f>IF(COUNTIF($F139:BJ139,"&gt;0")&gt;=12,0,V$7/12)</f>
        <v>0</v>
      </c>
      <c r="BL139" s="533">
        <f>IF(COUNTIF($F139:BK139,"&gt;0")&gt;=12,0,V$7/12)</f>
        <v>0</v>
      </c>
      <c r="BM139" s="533">
        <f>IF(COUNTIF($F139:BL139,"&gt;0")&gt;=12,0,V$7/12)</f>
        <v>0</v>
      </c>
      <c r="BN139" s="533">
        <f>IF(COUNTIF($F139:BM139,"&gt;0")&gt;=12,0,V$7/12)</f>
        <v>0</v>
      </c>
      <c r="BO139" s="159" cm="1">
        <f t="array" ref="BO139">SUMPRODUCT((YEAR($G$3:$BN$3)=BO$3)*($G139:$BN139))</f>
        <v>0</v>
      </c>
      <c r="BP139" s="125" cm="1">
        <f t="array" ref="BP139">SUMPRODUCT((YEAR($G$3:$BN$3)=BP$3)*($G139:$BN139))</f>
        <v>0</v>
      </c>
      <c r="BQ139" s="125" cm="1">
        <f t="array" ref="BQ139">SUMPRODUCT((YEAR($G$3:$BN$3)=BQ$3)*($G139:$BN139))</f>
        <v>0</v>
      </c>
      <c r="BR139" s="125" cm="1">
        <f t="array" ref="BR139">SUMPRODUCT((YEAR($G$3:$BN$3)=BR$3)*($G139:$BN139))</f>
        <v>0</v>
      </c>
      <c r="BS139" s="158" cm="1">
        <f t="array" ref="BS139">SUMPRODUCT((YEAR($G$3:$BN$3)=BS$3)*($G139:$BN139))</f>
        <v>0</v>
      </c>
      <c r="BT139" s="533"/>
      <c r="BU139" s="533"/>
      <c r="BV139" s="533"/>
      <c r="BW139" s="533"/>
      <c r="BX139" s="533"/>
      <c r="BY139" s="533"/>
      <c r="BZ139" s="533"/>
      <c r="CA139" s="533"/>
      <c r="CB139" s="533"/>
      <c r="CC139" s="533"/>
      <c r="CD139" s="533"/>
      <c r="CE139" s="533"/>
      <c r="CF139" s="533"/>
      <c r="CG139" s="533"/>
      <c r="CH139" s="533"/>
      <c r="CI139" s="533"/>
      <c r="CJ139" s="533"/>
      <c r="CK139" s="533"/>
      <c r="CL139" s="533"/>
      <c r="CM139" s="533"/>
      <c r="CN139" s="533"/>
      <c r="CO139" s="533"/>
      <c r="CP139" s="533"/>
      <c r="CQ139" s="533"/>
      <c r="CR139" s="533"/>
      <c r="CS139" s="533"/>
      <c r="CT139" s="533"/>
    </row>
    <row r="140" spans="4:103" hidden="1" outlineLevel="1">
      <c r="D140" s="541">
        <v>45077</v>
      </c>
      <c r="J140" s="533"/>
      <c r="K140" s="533"/>
      <c r="L140" s="533"/>
      <c r="M140" s="533"/>
      <c r="N140" s="533"/>
      <c r="O140" s="533"/>
      <c r="P140" s="533"/>
      <c r="Q140" s="533"/>
      <c r="R140" s="533"/>
      <c r="S140" s="533"/>
      <c r="T140" s="533"/>
      <c r="U140" s="533"/>
      <c r="V140" s="533"/>
      <c r="W140" s="533">
        <f>IF(COUNTIF($F140:V140,"&gt;0")&gt;=12,0,W$7/12)</f>
        <v>0</v>
      </c>
      <c r="X140" s="533">
        <f>IF(COUNTIF($F140:W140,"&gt;0")&gt;=12,0,W$7/12)</f>
        <v>0</v>
      </c>
      <c r="Y140" s="533">
        <f>IF(COUNTIF($F140:X140,"&gt;0")&gt;=12,0,W$7/12)</f>
        <v>0</v>
      </c>
      <c r="Z140" s="533">
        <f>IF(COUNTIF($F140:Y140,"&gt;0")&gt;=12,0,W$7/12)</f>
        <v>0</v>
      </c>
      <c r="AA140" s="533">
        <f>IF(COUNTIF($F140:Z140,"&gt;0")&gt;=12,0,W$7/12)</f>
        <v>0</v>
      </c>
      <c r="AB140" s="533">
        <f>IF(COUNTIF($F140:AA140,"&gt;0")&gt;=12,0,W$7/12)</f>
        <v>0</v>
      </c>
      <c r="AC140" s="533">
        <f>IF(COUNTIF($F140:AB140,"&gt;0")&gt;=12,0,W$7/12)</f>
        <v>0</v>
      </c>
      <c r="AD140" s="533">
        <f>IF(COUNTIF($F140:AC140,"&gt;0")&gt;=12,0,W$7/12)</f>
        <v>0</v>
      </c>
      <c r="AE140" s="533">
        <f>IF(COUNTIF($F140:AD140,"&gt;0")&gt;=12,0,W$7/12)</f>
        <v>0</v>
      </c>
      <c r="AF140" s="533">
        <f>IF(COUNTIF($F140:AE140,"&gt;0")&gt;=12,0,W$7/12)</f>
        <v>0</v>
      </c>
      <c r="AG140" s="533">
        <f>IF(COUNTIF($F140:AF140,"&gt;0")&gt;=12,0,W$7/12)</f>
        <v>0</v>
      </c>
      <c r="AH140" s="533">
        <f>IF(COUNTIF($F140:AG140,"&gt;0")&gt;=12,0,W$7/12)</f>
        <v>0</v>
      </c>
      <c r="AI140" s="533">
        <f>IF(COUNTIF($F140:AH140,"&gt;0")&gt;=12,0,W$7/12)</f>
        <v>0</v>
      </c>
      <c r="AJ140" s="533">
        <f>IF(COUNTIF($F140:AI140,"&gt;0")&gt;=12,0,W$7/12)</f>
        <v>0</v>
      </c>
      <c r="AK140" s="533">
        <f>IF(COUNTIF($F140:AJ140,"&gt;0")&gt;=12,0,W$7/12)</f>
        <v>0</v>
      </c>
      <c r="AL140" s="533">
        <f>IF(COUNTIF($F140:AK140,"&gt;0")&gt;=12,0,W$7/12)</f>
        <v>0</v>
      </c>
      <c r="AM140" s="533">
        <f>IF(COUNTIF($F140:AL140,"&gt;0")&gt;=12,0,W$7/12)</f>
        <v>0</v>
      </c>
      <c r="AN140" s="533">
        <f>IF(COUNTIF($F140:AM140,"&gt;0")&gt;=12,0,W$7/12)</f>
        <v>0</v>
      </c>
      <c r="AO140" s="533">
        <f>IF(COUNTIF($F140:AN140,"&gt;0")&gt;=12,0,W$7/12)</f>
        <v>0</v>
      </c>
      <c r="AP140" s="533">
        <f>IF(COUNTIF($F140:AO140,"&gt;0")&gt;=12,0,W$7/12)</f>
        <v>0</v>
      </c>
      <c r="AQ140" s="533">
        <f>IF(COUNTIF($F140:AP140,"&gt;0")&gt;=12,0,W$7/12)</f>
        <v>0</v>
      </c>
      <c r="AR140" s="533">
        <f>IF(COUNTIF($F140:AQ140,"&gt;0")&gt;=12,0,W$7/12)</f>
        <v>0</v>
      </c>
      <c r="AS140" s="533">
        <f>IF(COUNTIF($F140:AR140,"&gt;0")&gt;=12,0,W$7/12)</f>
        <v>0</v>
      </c>
      <c r="AT140" s="533">
        <f>IF(COUNTIF($F140:AS140,"&gt;0")&gt;=12,0,W$7/12)</f>
        <v>0</v>
      </c>
      <c r="AU140" s="533">
        <f>IF(COUNTIF($F140:AT140,"&gt;0")&gt;=12,0,W$7/12)</f>
        <v>0</v>
      </c>
      <c r="AV140" s="533">
        <f>IF(COUNTIF($F140:AU140,"&gt;0")&gt;=12,0,W$7/12)</f>
        <v>0</v>
      </c>
      <c r="AW140" s="533">
        <f>IF(COUNTIF($F140:AV140,"&gt;0")&gt;=12,0,W$7/12)</f>
        <v>0</v>
      </c>
      <c r="AX140" s="533">
        <f>IF(COUNTIF($F140:AW140,"&gt;0")&gt;=12,0,W$7/12)</f>
        <v>0</v>
      </c>
      <c r="AY140" s="533">
        <f>IF(COUNTIF($F140:AX140,"&gt;0")&gt;=12,0,W$7/12)</f>
        <v>0</v>
      </c>
      <c r="AZ140" s="533">
        <f>IF(COUNTIF($F140:AY140,"&gt;0")&gt;=12,0,W$7/12)</f>
        <v>0</v>
      </c>
      <c r="BA140" s="533">
        <f>IF(COUNTIF($F140:AZ140,"&gt;0")&gt;=12,0,W$7/12)</f>
        <v>0</v>
      </c>
      <c r="BB140" s="533">
        <f>IF(COUNTIF($F140:BA140,"&gt;0")&gt;=12,0,W$7/12)</f>
        <v>0</v>
      </c>
      <c r="BC140" s="533">
        <f>IF(COUNTIF($F140:BB140,"&gt;0")&gt;=12,0,W$7/12)</f>
        <v>0</v>
      </c>
      <c r="BD140" s="533">
        <f>IF(COUNTIF($F140:BC140,"&gt;0")&gt;=12,0,W$7/12)</f>
        <v>0</v>
      </c>
      <c r="BE140" s="533">
        <f>IF(COUNTIF($F140:BD140,"&gt;0")&gt;=12,0,W$7/12)</f>
        <v>0</v>
      </c>
      <c r="BF140" s="533">
        <f>IF(COUNTIF($F140:BE140,"&gt;0")&gt;=12,0,W$7/12)</f>
        <v>0</v>
      </c>
      <c r="BG140" s="533">
        <f>IF(COUNTIF($F140:BF140,"&gt;0")&gt;=12,0,W$7/12)</f>
        <v>0</v>
      </c>
      <c r="BH140" s="533">
        <f>IF(COUNTIF($F140:BG140,"&gt;0")&gt;=12,0,W$7/12)</f>
        <v>0</v>
      </c>
      <c r="BI140" s="533">
        <f>IF(COUNTIF($F140:BH140,"&gt;0")&gt;=12,0,W$7/12)</f>
        <v>0</v>
      </c>
      <c r="BJ140" s="533">
        <f>IF(COUNTIF($F140:BI140,"&gt;0")&gt;=12,0,W$7/12)</f>
        <v>0</v>
      </c>
      <c r="BK140" s="533">
        <f>IF(COUNTIF($F140:BJ140,"&gt;0")&gt;=12,0,W$7/12)</f>
        <v>0</v>
      </c>
      <c r="BL140" s="533">
        <f>IF(COUNTIF($F140:BK140,"&gt;0")&gt;=12,0,W$7/12)</f>
        <v>0</v>
      </c>
      <c r="BM140" s="533">
        <f>IF(COUNTIF($F140:BL140,"&gt;0")&gt;=12,0,W$7/12)</f>
        <v>0</v>
      </c>
      <c r="BN140" s="533">
        <f>IF(COUNTIF($F140:BM140,"&gt;0")&gt;=12,0,W$7/12)</f>
        <v>0</v>
      </c>
      <c r="BO140" s="159" cm="1">
        <f t="array" ref="BO140">SUMPRODUCT((YEAR($G$3:$BN$3)=BO$3)*($G140:$BN140))</f>
        <v>0</v>
      </c>
      <c r="BP140" s="125" cm="1">
        <f t="array" ref="BP140">SUMPRODUCT((YEAR($G$3:$BN$3)=BP$3)*($G140:$BN140))</f>
        <v>0</v>
      </c>
      <c r="BQ140" s="125" cm="1">
        <f t="array" ref="BQ140">SUMPRODUCT((YEAR($G$3:$BN$3)=BQ$3)*($G140:$BN140))</f>
        <v>0</v>
      </c>
      <c r="BR140" s="125" cm="1">
        <f t="array" ref="BR140">SUMPRODUCT((YEAR($G$3:$BN$3)=BR$3)*($G140:$BN140))</f>
        <v>0</v>
      </c>
      <c r="BS140" s="158" cm="1">
        <f t="array" ref="BS140">SUMPRODUCT((YEAR($G$3:$BN$3)=BS$3)*($G140:$BN140))</f>
        <v>0</v>
      </c>
      <c r="BT140" s="533"/>
      <c r="BU140" s="533"/>
      <c r="BV140" s="533"/>
      <c r="BW140" s="533"/>
      <c r="BX140" s="533"/>
      <c r="BY140" s="533"/>
      <c r="BZ140" s="533"/>
      <c r="CA140" s="533"/>
      <c r="CB140" s="533"/>
      <c r="CC140" s="533"/>
      <c r="CD140" s="533"/>
      <c r="CE140" s="533"/>
      <c r="CF140" s="533"/>
      <c r="CG140" s="533"/>
      <c r="CH140" s="533"/>
      <c r="CI140" s="533"/>
      <c r="CJ140" s="533"/>
      <c r="CK140" s="533"/>
      <c r="CL140" s="533"/>
      <c r="CM140" s="533"/>
      <c r="CN140" s="533"/>
      <c r="CO140" s="533"/>
      <c r="CP140" s="533"/>
      <c r="CQ140" s="533"/>
      <c r="CR140" s="533"/>
      <c r="CS140" s="533"/>
      <c r="CT140" s="533"/>
      <c r="CU140" s="533"/>
    </row>
    <row r="141" spans="4:103" hidden="1" outlineLevel="1">
      <c r="D141" s="541">
        <v>45107</v>
      </c>
      <c r="J141" s="533"/>
      <c r="K141" s="533"/>
      <c r="L141" s="533"/>
      <c r="M141" s="533"/>
      <c r="N141" s="533"/>
      <c r="O141" s="533"/>
      <c r="P141" s="533"/>
      <c r="Q141" s="533"/>
      <c r="R141" s="533"/>
      <c r="S141" s="533"/>
      <c r="T141" s="533"/>
      <c r="U141" s="533"/>
      <c r="V141" s="533"/>
      <c r="W141" s="533"/>
      <c r="X141" s="533">
        <f>IF(COUNTIF($F141:W141,"&gt;0")&gt;=12,0,X$7/12)</f>
        <v>0</v>
      </c>
      <c r="Y141" s="533">
        <f>IF(COUNTIF($F141:X141,"&gt;0")&gt;=12,0,X$7/12)</f>
        <v>0</v>
      </c>
      <c r="Z141" s="533">
        <f>IF(COUNTIF($F141:Y141,"&gt;0")&gt;=12,0,X$7/12)</f>
        <v>0</v>
      </c>
      <c r="AA141" s="533">
        <f>IF(COUNTIF($F141:Z141,"&gt;0")&gt;=12,0,X$7/12)</f>
        <v>0</v>
      </c>
      <c r="AB141" s="533">
        <f>IF(COUNTIF($F141:AA141,"&gt;0")&gt;=12,0,X$7/12)</f>
        <v>0</v>
      </c>
      <c r="AC141" s="533">
        <f>IF(COUNTIF($F141:AB141,"&gt;0")&gt;=12,0,X$7/12)</f>
        <v>0</v>
      </c>
      <c r="AD141" s="533">
        <f>IF(COUNTIF($F141:AC141,"&gt;0")&gt;=12,0,X$7/12)</f>
        <v>0</v>
      </c>
      <c r="AE141" s="533">
        <f>IF(COUNTIF($F141:AD141,"&gt;0")&gt;=12,0,X$7/12)</f>
        <v>0</v>
      </c>
      <c r="AF141" s="533">
        <f>IF(COUNTIF($F141:AE141,"&gt;0")&gt;=12,0,X$7/12)</f>
        <v>0</v>
      </c>
      <c r="AG141" s="533">
        <f>IF(COUNTIF($F141:AF141,"&gt;0")&gt;=12,0,X$7/12)</f>
        <v>0</v>
      </c>
      <c r="AH141" s="533">
        <f>IF(COUNTIF($F141:AG141,"&gt;0")&gt;=12,0,X$7/12)</f>
        <v>0</v>
      </c>
      <c r="AI141" s="533">
        <f>IF(COUNTIF($F141:AH141,"&gt;0")&gt;=12,0,X$7/12)</f>
        <v>0</v>
      </c>
      <c r="AJ141" s="533">
        <f>IF(COUNTIF($F141:AI141,"&gt;0")&gt;=12,0,X$7/12)</f>
        <v>0</v>
      </c>
      <c r="AK141" s="533">
        <f>IF(COUNTIF($F141:AJ141,"&gt;0")&gt;=12,0,X$7/12)</f>
        <v>0</v>
      </c>
      <c r="AL141" s="533">
        <f>IF(COUNTIF($F141:AK141,"&gt;0")&gt;=12,0,X$7/12)</f>
        <v>0</v>
      </c>
      <c r="AM141" s="533">
        <f>IF(COUNTIF($F141:AL141,"&gt;0")&gt;=12,0,X$7/12)</f>
        <v>0</v>
      </c>
      <c r="AN141" s="533">
        <f>IF(COUNTIF($F141:AM141,"&gt;0")&gt;=12,0,X$7/12)</f>
        <v>0</v>
      </c>
      <c r="AO141" s="533">
        <f>IF(COUNTIF($F141:AN141,"&gt;0")&gt;=12,0,X$7/12)</f>
        <v>0</v>
      </c>
      <c r="AP141" s="533">
        <f>IF(COUNTIF($F141:AO141,"&gt;0")&gt;=12,0,X$7/12)</f>
        <v>0</v>
      </c>
      <c r="AQ141" s="533">
        <f>IF(COUNTIF($F141:AP141,"&gt;0")&gt;=12,0,X$7/12)</f>
        <v>0</v>
      </c>
      <c r="AR141" s="533">
        <f>IF(COUNTIF($F141:AQ141,"&gt;0")&gt;=12,0,X$7/12)</f>
        <v>0</v>
      </c>
      <c r="AS141" s="533">
        <f>IF(COUNTIF($F141:AR141,"&gt;0")&gt;=12,0,X$7/12)</f>
        <v>0</v>
      </c>
      <c r="AT141" s="533">
        <f>IF(COUNTIF($F141:AS141,"&gt;0")&gt;=12,0,X$7/12)</f>
        <v>0</v>
      </c>
      <c r="AU141" s="533">
        <f>IF(COUNTIF($F141:AT141,"&gt;0")&gt;=12,0,X$7/12)</f>
        <v>0</v>
      </c>
      <c r="AV141" s="533">
        <f>IF(COUNTIF($F141:AU141,"&gt;0")&gt;=12,0,X$7/12)</f>
        <v>0</v>
      </c>
      <c r="AW141" s="533">
        <f>IF(COUNTIF($F141:AV141,"&gt;0")&gt;=12,0,X$7/12)</f>
        <v>0</v>
      </c>
      <c r="AX141" s="533">
        <f>IF(COUNTIF($F141:AW141,"&gt;0")&gt;=12,0,X$7/12)</f>
        <v>0</v>
      </c>
      <c r="AY141" s="533">
        <f>IF(COUNTIF($F141:AX141,"&gt;0")&gt;=12,0,X$7/12)</f>
        <v>0</v>
      </c>
      <c r="AZ141" s="533">
        <f>IF(COUNTIF($F141:AY141,"&gt;0")&gt;=12,0,X$7/12)</f>
        <v>0</v>
      </c>
      <c r="BA141" s="533">
        <f>IF(COUNTIF($F141:AZ141,"&gt;0")&gt;=12,0,X$7/12)</f>
        <v>0</v>
      </c>
      <c r="BB141" s="533">
        <f>IF(COUNTIF($F141:BA141,"&gt;0")&gt;=12,0,X$7/12)</f>
        <v>0</v>
      </c>
      <c r="BC141" s="533">
        <f>IF(COUNTIF($F141:BB141,"&gt;0")&gt;=12,0,X$7/12)</f>
        <v>0</v>
      </c>
      <c r="BD141" s="533">
        <f>IF(COUNTIF($F141:BC141,"&gt;0")&gt;=12,0,X$7/12)</f>
        <v>0</v>
      </c>
      <c r="BE141" s="533">
        <f>IF(COUNTIF($F141:BD141,"&gt;0")&gt;=12,0,X$7/12)</f>
        <v>0</v>
      </c>
      <c r="BF141" s="533">
        <f>IF(COUNTIF($F141:BE141,"&gt;0")&gt;=12,0,X$7/12)</f>
        <v>0</v>
      </c>
      <c r="BG141" s="533">
        <f>IF(COUNTIF($F141:BF141,"&gt;0")&gt;=12,0,X$7/12)</f>
        <v>0</v>
      </c>
      <c r="BH141" s="533">
        <f>IF(COUNTIF($F141:BG141,"&gt;0")&gt;=12,0,X$7/12)</f>
        <v>0</v>
      </c>
      <c r="BI141" s="533">
        <f>IF(COUNTIF($F141:BH141,"&gt;0")&gt;=12,0,X$7/12)</f>
        <v>0</v>
      </c>
      <c r="BJ141" s="533">
        <f>IF(COUNTIF($F141:BI141,"&gt;0")&gt;=12,0,X$7/12)</f>
        <v>0</v>
      </c>
      <c r="BK141" s="533">
        <f>IF(COUNTIF($F141:BJ141,"&gt;0")&gt;=12,0,X$7/12)</f>
        <v>0</v>
      </c>
      <c r="BL141" s="533">
        <f>IF(COUNTIF($F141:BK141,"&gt;0")&gt;=12,0,X$7/12)</f>
        <v>0</v>
      </c>
      <c r="BM141" s="533">
        <f>IF(COUNTIF($F141:BL141,"&gt;0")&gt;=12,0,X$7/12)</f>
        <v>0</v>
      </c>
      <c r="BN141" s="533">
        <f>IF(COUNTIF($F141:BM141,"&gt;0")&gt;=12,0,X$7/12)</f>
        <v>0</v>
      </c>
      <c r="BO141" s="159" cm="1">
        <f t="array" ref="BO141">SUMPRODUCT((YEAR($G$3:$BN$3)=BO$3)*($G141:$BN141))</f>
        <v>0</v>
      </c>
      <c r="BP141" s="125" cm="1">
        <f t="array" ref="BP141">SUMPRODUCT((YEAR($G$3:$BN$3)=BP$3)*($G141:$BN141))</f>
        <v>0</v>
      </c>
      <c r="BQ141" s="125" cm="1">
        <f t="array" ref="BQ141">SUMPRODUCT((YEAR($G$3:$BN$3)=BQ$3)*($G141:$BN141))</f>
        <v>0</v>
      </c>
      <c r="BR141" s="125" cm="1">
        <f t="array" ref="BR141">SUMPRODUCT((YEAR($G$3:$BN$3)=BR$3)*($G141:$BN141))</f>
        <v>0</v>
      </c>
      <c r="BS141" s="158" cm="1">
        <f t="array" ref="BS141">SUMPRODUCT((YEAR($G$3:$BN$3)=BS$3)*($G141:$BN141))</f>
        <v>0</v>
      </c>
      <c r="BT141" s="533"/>
      <c r="BU141" s="533"/>
      <c r="BV141" s="533"/>
      <c r="BW141" s="533"/>
      <c r="BX141" s="533"/>
      <c r="BY141" s="533"/>
      <c r="BZ141" s="533"/>
      <c r="CA141" s="533"/>
      <c r="CB141" s="533"/>
      <c r="CC141" s="533"/>
      <c r="CD141" s="533"/>
      <c r="CE141" s="533"/>
      <c r="CF141" s="533"/>
      <c r="CG141" s="533"/>
      <c r="CH141" s="533"/>
      <c r="CI141" s="533"/>
      <c r="CJ141" s="533"/>
      <c r="CK141" s="533"/>
      <c r="CL141" s="533"/>
      <c r="CM141" s="533"/>
      <c r="CN141" s="533"/>
      <c r="CO141" s="533"/>
      <c r="CP141" s="533"/>
      <c r="CQ141" s="533"/>
      <c r="CR141" s="533"/>
      <c r="CS141" s="533"/>
      <c r="CT141" s="533"/>
      <c r="CU141" s="533"/>
      <c r="CV141" s="533"/>
    </row>
    <row r="142" spans="4:103" hidden="1" outlineLevel="1">
      <c r="D142" s="541">
        <v>45138</v>
      </c>
      <c r="J142" s="533"/>
      <c r="K142" s="533"/>
      <c r="L142" s="533"/>
      <c r="M142" s="533"/>
      <c r="N142" s="533"/>
      <c r="O142" s="533"/>
      <c r="P142" s="533"/>
      <c r="Q142" s="533"/>
      <c r="R142" s="533"/>
      <c r="S142" s="533"/>
      <c r="T142" s="533"/>
      <c r="U142" s="533"/>
      <c r="V142" s="533"/>
      <c r="W142" s="533"/>
      <c r="X142" s="533"/>
      <c r="Y142" s="533">
        <f>IF(COUNTIF($F142:X142,"&gt;0")&gt;=12,0,Y$7/12)</f>
        <v>0</v>
      </c>
      <c r="Z142" s="533">
        <f>IF(COUNTIF($F142:Y142,"&gt;0")&gt;=12,0,Y$7/12)</f>
        <v>0</v>
      </c>
      <c r="AA142" s="533">
        <f>IF(COUNTIF($F142:Z142,"&gt;0")&gt;=12,0,Y$7/12)</f>
        <v>0</v>
      </c>
      <c r="AB142" s="533">
        <f>IF(COUNTIF($F142:AA142,"&gt;0")&gt;=12,0,Y$7/12)</f>
        <v>0</v>
      </c>
      <c r="AC142" s="533">
        <f>IF(COUNTIF($F142:AB142,"&gt;0")&gt;=12,0,Y$7/12)</f>
        <v>0</v>
      </c>
      <c r="AD142" s="533">
        <f>IF(COUNTIF($F142:AC142,"&gt;0")&gt;=12,0,Y$7/12)</f>
        <v>0</v>
      </c>
      <c r="AE142" s="533">
        <f>IF(COUNTIF($F142:AD142,"&gt;0")&gt;=12,0,Y$7/12)</f>
        <v>0</v>
      </c>
      <c r="AF142" s="533">
        <f>IF(COUNTIF($F142:AE142,"&gt;0")&gt;=12,0,Y$7/12)</f>
        <v>0</v>
      </c>
      <c r="AG142" s="533">
        <f>IF(COUNTIF($F142:AF142,"&gt;0")&gt;=12,0,Y$7/12)</f>
        <v>0</v>
      </c>
      <c r="AH142" s="533">
        <f>IF(COUNTIF($F142:AG142,"&gt;0")&gt;=12,0,Y$7/12)</f>
        <v>0</v>
      </c>
      <c r="AI142" s="533">
        <f>IF(COUNTIF($F142:AH142,"&gt;0")&gt;=12,0,Y$7/12)</f>
        <v>0</v>
      </c>
      <c r="AJ142" s="533">
        <f>IF(COUNTIF($F142:AI142,"&gt;0")&gt;=12,0,Y$7/12)</f>
        <v>0</v>
      </c>
      <c r="AK142" s="533">
        <f>IF(COUNTIF($F142:AJ142,"&gt;0")&gt;=12,0,Y$7/12)</f>
        <v>0</v>
      </c>
      <c r="AL142" s="533">
        <f>IF(COUNTIF($F142:AK142,"&gt;0")&gt;=12,0,Y$7/12)</f>
        <v>0</v>
      </c>
      <c r="AM142" s="533">
        <f>IF(COUNTIF($F142:AL142,"&gt;0")&gt;=12,0,Y$7/12)</f>
        <v>0</v>
      </c>
      <c r="AN142" s="533">
        <f>IF(COUNTIF($F142:AM142,"&gt;0")&gt;=12,0,Y$7/12)</f>
        <v>0</v>
      </c>
      <c r="AO142" s="533">
        <f>IF(COUNTIF($F142:AN142,"&gt;0")&gt;=12,0,Y$7/12)</f>
        <v>0</v>
      </c>
      <c r="AP142" s="533">
        <f>IF(COUNTIF($F142:AO142,"&gt;0")&gt;=12,0,Y$7/12)</f>
        <v>0</v>
      </c>
      <c r="AQ142" s="533">
        <f>IF(COUNTIF($F142:AP142,"&gt;0")&gt;=12,0,Y$7/12)</f>
        <v>0</v>
      </c>
      <c r="AR142" s="533">
        <f>IF(COUNTIF($F142:AQ142,"&gt;0")&gt;=12,0,Y$7/12)</f>
        <v>0</v>
      </c>
      <c r="AS142" s="533">
        <f>IF(COUNTIF($F142:AR142,"&gt;0")&gt;=12,0,Y$7/12)</f>
        <v>0</v>
      </c>
      <c r="AT142" s="533">
        <f>IF(COUNTIF($F142:AS142,"&gt;0")&gt;=12,0,Y$7/12)</f>
        <v>0</v>
      </c>
      <c r="AU142" s="533">
        <f>IF(COUNTIF($F142:AT142,"&gt;0")&gt;=12,0,Y$7/12)</f>
        <v>0</v>
      </c>
      <c r="AV142" s="533">
        <f>IF(COUNTIF($F142:AU142,"&gt;0")&gt;=12,0,Y$7/12)</f>
        <v>0</v>
      </c>
      <c r="AW142" s="533">
        <f>IF(COUNTIF($F142:AV142,"&gt;0")&gt;=12,0,Y$7/12)</f>
        <v>0</v>
      </c>
      <c r="AX142" s="533">
        <f>IF(COUNTIF($F142:AW142,"&gt;0")&gt;=12,0,Y$7/12)</f>
        <v>0</v>
      </c>
      <c r="AY142" s="533">
        <f>IF(COUNTIF($F142:AX142,"&gt;0")&gt;=12,0,Y$7/12)</f>
        <v>0</v>
      </c>
      <c r="AZ142" s="533">
        <f>IF(COUNTIF($F142:AY142,"&gt;0")&gt;=12,0,Y$7/12)</f>
        <v>0</v>
      </c>
      <c r="BA142" s="533">
        <f>IF(COUNTIF($F142:AZ142,"&gt;0")&gt;=12,0,Y$7/12)</f>
        <v>0</v>
      </c>
      <c r="BB142" s="533">
        <f>IF(COUNTIF($F142:BA142,"&gt;0")&gt;=12,0,Y$7/12)</f>
        <v>0</v>
      </c>
      <c r="BC142" s="533">
        <f>IF(COUNTIF($F142:BB142,"&gt;0")&gt;=12,0,Y$7/12)</f>
        <v>0</v>
      </c>
      <c r="BD142" s="533">
        <f>IF(COUNTIF($F142:BC142,"&gt;0")&gt;=12,0,Y$7/12)</f>
        <v>0</v>
      </c>
      <c r="BE142" s="533">
        <f>IF(COUNTIF($F142:BD142,"&gt;0")&gt;=12,0,Y$7/12)</f>
        <v>0</v>
      </c>
      <c r="BF142" s="533">
        <f>IF(COUNTIF($F142:BE142,"&gt;0")&gt;=12,0,Y$7/12)</f>
        <v>0</v>
      </c>
      <c r="BG142" s="533">
        <f>IF(COUNTIF($F142:BF142,"&gt;0")&gt;=12,0,Y$7/12)</f>
        <v>0</v>
      </c>
      <c r="BH142" s="533">
        <f>IF(COUNTIF($F142:BG142,"&gt;0")&gt;=12,0,Y$7/12)</f>
        <v>0</v>
      </c>
      <c r="BI142" s="533">
        <f>IF(COUNTIF($F142:BH142,"&gt;0")&gt;=12,0,Y$7/12)</f>
        <v>0</v>
      </c>
      <c r="BJ142" s="533">
        <f>IF(COUNTIF($F142:BI142,"&gt;0")&gt;=12,0,Y$7/12)</f>
        <v>0</v>
      </c>
      <c r="BK142" s="533">
        <f>IF(COUNTIF($F142:BJ142,"&gt;0")&gt;=12,0,Y$7/12)</f>
        <v>0</v>
      </c>
      <c r="BL142" s="533">
        <f>IF(COUNTIF($F142:BK142,"&gt;0")&gt;=12,0,Y$7/12)</f>
        <v>0</v>
      </c>
      <c r="BM142" s="533">
        <f>IF(COUNTIF($F142:BL142,"&gt;0")&gt;=12,0,Y$7/12)</f>
        <v>0</v>
      </c>
      <c r="BN142" s="533">
        <f>IF(COUNTIF($F142:BM142,"&gt;0")&gt;=12,0,Y$7/12)</f>
        <v>0</v>
      </c>
      <c r="BO142" s="159" cm="1">
        <f t="array" ref="BO142">SUMPRODUCT((YEAR($G$3:$BN$3)=BO$3)*($G142:$BN142))</f>
        <v>0</v>
      </c>
      <c r="BP142" s="125" cm="1">
        <f t="array" ref="BP142">SUMPRODUCT((YEAR($G$3:$BN$3)=BP$3)*($G142:$BN142))</f>
        <v>0</v>
      </c>
      <c r="BQ142" s="125" cm="1">
        <f t="array" ref="BQ142">SUMPRODUCT((YEAR($G$3:$BN$3)=BQ$3)*($G142:$BN142))</f>
        <v>0</v>
      </c>
      <c r="BR142" s="125" cm="1">
        <f t="array" ref="BR142">SUMPRODUCT((YEAR($G$3:$BN$3)=BR$3)*($G142:$BN142))</f>
        <v>0</v>
      </c>
      <c r="BS142" s="158" cm="1">
        <f t="array" ref="BS142">SUMPRODUCT((YEAR($G$3:$BN$3)=BS$3)*($G142:$BN142))</f>
        <v>0</v>
      </c>
      <c r="BT142" s="533"/>
      <c r="BU142" s="533"/>
      <c r="BV142" s="533"/>
      <c r="BW142" s="533"/>
      <c r="BX142" s="533"/>
      <c r="BY142" s="533"/>
      <c r="BZ142" s="533"/>
      <c r="CA142" s="533"/>
      <c r="CB142" s="533"/>
      <c r="CC142" s="533"/>
      <c r="CD142" s="533"/>
      <c r="CE142" s="533"/>
      <c r="CF142" s="533"/>
      <c r="CG142" s="533"/>
      <c r="CH142" s="533"/>
      <c r="CI142" s="533"/>
      <c r="CJ142" s="533"/>
      <c r="CK142" s="533"/>
      <c r="CL142" s="533"/>
      <c r="CM142" s="533"/>
      <c r="CN142" s="533"/>
      <c r="CO142" s="533"/>
      <c r="CP142" s="533"/>
      <c r="CQ142" s="533"/>
      <c r="CR142" s="533"/>
      <c r="CS142" s="533"/>
      <c r="CT142" s="533"/>
      <c r="CU142" s="533"/>
      <c r="CV142" s="533"/>
      <c r="CW142" s="533"/>
    </row>
    <row r="143" spans="4:103" hidden="1" outlineLevel="1">
      <c r="D143" s="541">
        <v>45169</v>
      </c>
      <c r="J143" s="533"/>
      <c r="K143" s="533"/>
      <c r="L143" s="533"/>
      <c r="M143" s="533"/>
      <c r="N143" s="533"/>
      <c r="O143" s="533"/>
      <c r="P143" s="533"/>
      <c r="Q143" s="533"/>
      <c r="R143" s="533"/>
      <c r="S143" s="533"/>
      <c r="T143" s="533"/>
      <c r="U143" s="533"/>
      <c r="V143" s="533"/>
      <c r="W143" s="533"/>
      <c r="X143" s="533"/>
      <c r="Y143" s="533"/>
      <c r="Z143" s="533">
        <f>IF(COUNTIF($F143:Y143,"&gt;0")&gt;=12,0,Z$7/12)</f>
        <v>0</v>
      </c>
      <c r="AA143" s="533">
        <f>IF(COUNTIF($F143:Z143,"&gt;0")&gt;=12,0,Z$7/12)</f>
        <v>0</v>
      </c>
      <c r="AB143" s="533">
        <f>IF(COUNTIF($F143:AA143,"&gt;0")&gt;=12,0,Z$7/12)</f>
        <v>0</v>
      </c>
      <c r="AC143" s="533">
        <f>IF(COUNTIF($F143:AB143,"&gt;0")&gt;=12,0,Z$7/12)</f>
        <v>0</v>
      </c>
      <c r="AD143" s="533">
        <f>IF(COUNTIF($F143:AC143,"&gt;0")&gt;=12,0,Z$7/12)</f>
        <v>0</v>
      </c>
      <c r="AE143" s="533">
        <f>IF(COUNTIF($F143:AD143,"&gt;0")&gt;=12,0,Z$7/12)</f>
        <v>0</v>
      </c>
      <c r="AF143" s="533">
        <f>IF(COUNTIF($F143:AE143,"&gt;0")&gt;=12,0,Z$7/12)</f>
        <v>0</v>
      </c>
      <c r="AG143" s="533">
        <f>IF(COUNTIF($F143:AF143,"&gt;0")&gt;=12,0,Z$7/12)</f>
        <v>0</v>
      </c>
      <c r="AH143" s="533">
        <f>IF(COUNTIF($F143:AG143,"&gt;0")&gt;=12,0,Z$7/12)</f>
        <v>0</v>
      </c>
      <c r="AI143" s="533">
        <f>IF(COUNTIF($F143:AH143,"&gt;0")&gt;=12,0,Z$7/12)</f>
        <v>0</v>
      </c>
      <c r="AJ143" s="533">
        <f>IF(COUNTIF($F143:AI143,"&gt;0")&gt;=12,0,Z$7/12)</f>
        <v>0</v>
      </c>
      <c r="AK143" s="533">
        <f>IF(COUNTIF($F143:AJ143,"&gt;0")&gt;=12,0,Z$7/12)</f>
        <v>0</v>
      </c>
      <c r="AL143" s="533">
        <f>IF(COUNTIF($F143:AK143,"&gt;0")&gt;=12,0,Z$7/12)</f>
        <v>0</v>
      </c>
      <c r="AM143" s="533">
        <f>IF(COUNTIF($F143:AL143,"&gt;0")&gt;=12,0,Z$7/12)</f>
        <v>0</v>
      </c>
      <c r="AN143" s="533">
        <f>IF(COUNTIF($F143:AM143,"&gt;0")&gt;=12,0,Z$7/12)</f>
        <v>0</v>
      </c>
      <c r="AO143" s="533">
        <f>IF(COUNTIF($F143:AN143,"&gt;0")&gt;=12,0,Z$7/12)</f>
        <v>0</v>
      </c>
      <c r="AP143" s="533">
        <f>IF(COUNTIF($F143:AO143,"&gt;0")&gt;=12,0,Z$7/12)</f>
        <v>0</v>
      </c>
      <c r="AQ143" s="533">
        <f>IF(COUNTIF($F143:AP143,"&gt;0")&gt;=12,0,Z$7/12)</f>
        <v>0</v>
      </c>
      <c r="AR143" s="533">
        <f>IF(COUNTIF($F143:AQ143,"&gt;0")&gt;=12,0,Z$7/12)</f>
        <v>0</v>
      </c>
      <c r="AS143" s="533">
        <f>IF(COUNTIF($F143:AR143,"&gt;0")&gt;=12,0,Z$7/12)</f>
        <v>0</v>
      </c>
      <c r="AT143" s="533">
        <f>IF(COUNTIF($F143:AS143,"&gt;0")&gt;=12,0,Z$7/12)</f>
        <v>0</v>
      </c>
      <c r="AU143" s="533">
        <f>IF(COUNTIF($F143:AT143,"&gt;0")&gt;=12,0,Z$7/12)</f>
        <v>0</v>
      </c>
      <c r="AV143" s="533">
        <f>IF(COUNTIF($F143:AU143,"&gt;0")&gt;=12,0,Z$7/12)</f>
        <v>0</v>
      </c>
      <c r="AW143" s="533">
        <f>IF(COUNTIF($F143:AV143,"&gt;0")&gt;=12,0,Z$7/12)</f>
        <v>0</v>
      </c>
      <c r="AX143" s="533">
        <f>IF(COUNTIF($F143:AW143,"&gt;0")&gt;=12,0,Z$7/12)</f>
        <v>0</v>
      </c>
      <c r="AY143" s="533">
        <f>IF(COUNTIF($F143:AX143,"&gt;0")&gt;=12,0,Z$7/12)</f>
        <v>0</v>
      </c>
      <c r="AZ143" s="533">
        <f>IF(COUNTIF($F143:AY143,"&gt;0")&gt;=12,0,Z$7/12)</f>
        <v>0</v>
      </c>
      <c r="BA143" s="533">
        <f>IF(COUNTIF($F143:AZ143,"&gt;0")&gt;=12,0,Z$7/12)</f>
        <v>0</v>
      </c>
      <c r="BB143" s="533">
        <f>IF(COUNTIF($F143:BA143,"&gt;0")&gt;=12,0,Z$7/12)</f>
        <v>0</v>
      </c>
      <c r="BC143" s="533">
        <f>IF(COUNTIF($F143:BB143,"&gt;0")&gt;=12,0,Z$7/12)</f>
        <v>0</v>
      </c>
      <c r="BD143" s="533">
        <f>IF(COUNTIF($F143:BC143,"&gt;0")&gt;=12,0,Z$7/12)</f>
        <v>0</v>
      </c>
      <c r="BE143" s="533">
        <f>IF(COUNTIF($F143:BD143,"&gt;0")&gt;=12,0,Z$7/12)</f>
        <v>0</v>
      </c>
      <c r="BF143" s="533">
        <f>IF(COUNTIF($F143:BE143,"&gt;0")&gt;=12,0,Z$7/12)</f>
        <v>0</v>
      </c>
      <c r="BG143" s="533">
        <f>IF(COUNTIF($F143:BF143,"&gt;0")&gt;=12,0,Z$7/12)</f>
        <v>0</v>
      </c>
      <c r="BH143" s="533">
        <f>IF(COUNTIF($F143:BG143,"&gt;0")&gt;=12,0,Z$7/12)</f>
        <v>0</v>
      </c>
      <c r="BI143" s="533">
        <f>IF(COUNTIF($F143:BH143,"&gt;0")&gt;=12,0,Z$7/12)</f>
        <v>0</v>
      </c>
      <c r="BJ143" s="533">
        <f>IF(COUNTIF($F143:BI143,"&gt;0")&gt;=12,0,Z$7/12)</f>
        <v>0</v>
      </c>
      <c r="BK143" s="533">
        <f>IF(COUNTIF($F143:BJ143,"&gt;0")&gt;=12,0,Z$7/12)</f>
        <v>0</v>
      </c>
      <c r="BL143" s="533">
        <f>IF(COUNTIF($F143:BK143,"&gt;0")&gt;=12,0,Z$7/12)</f>
        <v>0</v>
      </c>
      <c r="BM143" s="533">
        <f>IF(COUNTIF($F143:BL143,"&gt;0")&gt;=12,0,Z$7/12)</f>
        <v>0</v>
      </c>
      <c r="BN143" s="533">
        <f>IF(COUNTIF($F143:BM143,"&gt;0")&gt;=12,0,Z$7/12)</f>
        <v>0</v>
      </c>
      <c r="BO143" s="159" cm="1">
        <f t="array" ref="BO143">SUMPRODUCT((YEAR($G$3:$BN$3)=BO$3)*($G143:$BN143))</f>
        <v>0</v>
      </c>
      <c r="BP143" s="125" cm="1">
        <f t="array" ref="BP143">SUMPRODUCT((YEAR($G$3:$BN$3)=BP$3)*($G143:$BN143))</f>
        <v>0</v>
      </c>
      <c r="BQ143" s="125" cm="1">
        <f t="array" ref="BQ143">SUMPRODUCT((YEAR($G$3:$BN$3)=BQ$3)*($G143:$BN143))</f>
        <v>0</v>
      </c>
      <c r="BR143" s="125" cm="1">
        <f t="array" ref="BR143">SUMPRODUCT((YEAR($G$3:$BN$3)=BR$3)*($G143:$BN143))</f>
        <v>0</v>
      </c>
      <c r="BS143" s="158" cm="1">
        <f t="array" ref="BS143">SUMPRODUCT((YEAR($G$3:$BN$3)=BS$3)*($G143:$BN143))</f>
        <v>0</v>
      </c>
      <c r="BT143" s="533"/>
      <c r="BU143" s="533"/>
      <c r="BV143" s="533"/>
      <c r="BW143" s="533"/>
      <c r="BX143" s="533"/>
      <c r="BY143" s="533"/>
      <c r="BZ143" s="533"/>
      <c r="CA143" s="533"/>
      <c r="CB143" s="533"/>
      <c r="CC143" s="533"/>
      <c r="CD143" s="533"/>
      <c r="CE143" s="533"/>
      <c r="CF143" s="533"/>
      <c r="CG143" s="533"/>
      <c r="CH143" s="533"/>
      <c r="CI143" s="533"/>
      <c r="CJ143" s="533"/>
      <c r="CK143" s="533"/>
      <c r="CL143" s="533"/>
      <c r="CM143" s="533"/>
      <c r="CN143" s="533"/>
      <c r="CO143" s="533"/>
      <c r="CP143" s="533"/>
      <c r="CQ143" s="533"/>
      <c r="CR143" s="533"/>
      <c r="CS143" s="533"/>
      <c r="CT143" s="533"/>
      <c r="CU143" s="533"/>
      <c r="CV143" s="533"/>
      <c r="CW143" s="533"/>
      <c r="CX143" s="533"/>
    </row>
    <row r="144" spans="4:103" hidden="1" outlineLevel="1">
      <c r="D144" s="541">
        <v>45199</v>
      </c>
      <c r="J144" s="533"/>
      <c r="K144" s="533"/>
      <c r="L144" s="533"/>
      <c r="M144" s="533"/>
      <c r="N144" s="533"/>
      <c r="O144" s="533"/>
      <c r="P144" s="533"/>
      <c r="Q144" s="533"/>
      <c r="R144" s="533"/>
      <c r="S144" s="533"/>
      <c r="T144" s="533"/>
      <c r="U144" s="533"/>
      <c r="V144" s="533"/>
      <c r="W144" s="533"/>
      <c r="X144" s="533"/>
      <c r="Y144" s="533"/>
      <c r="Z144" s="533"/>
      <c r="AA144" s="533">
        <f>IF(COUNTIF($F144:Z144,"&gt;0")&gt;=12,0,AA$7/12)</f>
        <v>0</v>
      </c>
      <c r="AB144" s="533">
        <f>IF(COUNTIF($F144:AA144,"&gt;0")&gt;=12,0,AA$7/12)</f>
        <v>0</v>
      </c>
      <c r="AC144" s="533">
        <f>IF(COUNTIF($F144:AB144,"&gt;0")&gt;=12,0,AA$7/12)</f>
        <v>0</v>
      </c>
      <c r="AD144" s="533">
        <f>IF(COUNTIF($F144:AC144,"&gt;0")&gt;=12,0,AA$7/12)</f>
        <v>0</v>
      </c>
      <c r="AE144" s="533">
        <f>IF(COUNTIF($F144:AD144,"&gt;0")&gt;=12,0,AA$7/12)</f>
        <v>0</v>
      </c>
      <c r="AF144" s="533">
        <f>IF(COUNTIF($F144:AE144,"&gt;0")&gt;=12,0,AA$7/12)</f>
        <v>0</v>
      </c>
      <c r="AG144" s="533">
        <f>IF(COUNTIF($F144:AF144,"&gt;0")&gt;=12,0,AA$7/12)</f>
        <v>0</v>
      </c>
      <c r="AH144" s="533">
        <f>IF(COUNTIF($F144:AG144,"&gt;0")&gt;=12,0,AA$7/12)</f>
        <v>0</v>
      </c>
      <c r="AI144" s="533">
        <f>IF(COUNTIF($F144:AH144,"&gt;0")&gt;=12,0,AA$7/12)</f>
        <v>0</v>
      </c>
      <c r="AJ144" s="533">
        <f>IF(COUNTIF($F144:AI144,"&gt;0")&gt;=12,0,AA$7/12)</f>
        <v>0</v>
      </c>
      <c r="AK144" s="533">
        <f>IF(COUNTIF($F144:AJ144,"&gt;0")&gt;=12,0,AA$7/12)</f>
        <v>0</v>
      </c>
      <c r="AL144" s="533">
        <f>IF(COUNTIF($F144:AK144,"&gt;0")&gt;=12,0,AA$7/12)</f>
        <v>0</v>
      </c>
      <c r="AM144" s="533">
        <f>IF(COUNTIF($F144:AL144,"&gt;0")&gt;=12,0,AA$7/12)</f>
        <v>0</v>
      </c>
      <c r="AN144" s="533">
        <f>IF(COUNTIF($F144:AM144,"&gt;0")&gt;=12,0,AA$7/12)</f>
        <v>0</v>
      </c>
      <c r="AO144" s="533">
        <f>IF(COUNTIF($F144:AN144,"&gt;0")&gt;=12,0,AA$7/12)</f>
        <v>0</v>
      </c>
      <c r="AP144" s="533">
        <f>IF(COUNTIF($F144:AO144,"&gt;0")&gt;=12,0,AA$7/12)</f>
        <v>0</v>
      </c>
      <c r="AQ144" s="533">
        <f>IF(COUNTIF($F144:AP144,"&gt;0")&gt;=12,0,AA$7/12)</f>
        <v>0</v>
      </c>
      <c r="AR144" s="533">
        <f>IF(COUNTIF($F144:AQ144,"&gt;0")&gt;=12,0,AA$7/12)</f>
        <v>0</v>
      </c>
      <c r="AS144" s="533">
        <f>IF(COUNTIF($F144:AR144,"&gt;0")&gt;=12,0,AA$7/12)</f>
        <v>0</v>
      </c>
      <c r="AT144" s="533">
        <f>IF(COUNTIF($F144:AS144,"&gt;0")&gt;=12,0,AA$7/12)</f>
        <v>0</v>
      </c>
      <c r="AU144" s="533">
        <f>IF(COUNTIF($F144:AT144,"&gt;0")&gt;=12,0,AA$7/12)</f>
        <v>0</v>
      </c>
      <c r="AV144" s="533">
        <f>IF(COUNTIF($F144:AU144,"&gt;0")&gt;=12,0,AA$7/12)</f>
        <v>0</v>
      </c>
      <c r="AW144" s="533">
        <f>IF(COUNTIF($F144:AV144,"&gt;0")&gt;=12,0,AA$7/12)</f>
        <v>0</v>
      </c>
      <c r="AX144" s="533">
        <f>IF(COUNTIF($F144:AW144,"&gt;0")&gt;=12,0,AA$7/12)</f>
        <v>0</v>
      </c>
      <c r="AY144" s="533">
        <f>IF(COUNTIF($F144:AX144,"&gt;0")&gt;=12,0,AA$7/12)</f>
        <v>0</v>
      </c>
      <c r="AZ144" s="533">
        <f>IF(COUNTIF($F144:AY144,"&gt;0")&gt;=12,0,AA$7/12)</f>
        <v>0</v>
      </c>
      <c r="BA144" s="533">
        <f>IF(COUNTIF($F144:AZ144,"&gt;0")&gt;=12,0,AA$7/12)</f>
        <v>0</v>
      </c>
      <c r="BB144" s="533">
        <f>IF(COUNTIF($F144:BA144,"&gt;0")&gt;=12,0,AA$7/12)</f>
        <v>0</v>
      </c>
      <c r="BC144" s="533">
        <f>IF(COUNTIF($F144:BB144,"&gt;0")&gt;=12,0,AA$7/12)</f>
        <v>0</v>
      </c>
      <c r="BD144" s="533">
        <f>IF(COUNTIF($F144:BC144,"&gt;0")&gt;=12,0,AA$7/12)</f>
        <v>0</v>
      </c>
      <c r="BE144" s="533">
        <f>IF(COUNTIF($F144:BD144,"&gt;0")&gt;=12,0,AA$7/12)</f>
        <v>0</v>
      </c>
      <c r="BF144" s="533">
        <f>IF(COUNTIF($F144:BE144,"&gt;0")&gt;=12,0,AA$7/12)</f>
        <v>0</v>
      </c>
      <c r="BG144" s="533">
        <f>IF(COUNTIF($F144:BF144,"&gt;0")&gt;=12,0,AA$7/12)</f>
        <v>0</v>
      </c>
      <c r="BH144" s="533">
        <f>IF(COUNTIF($F144:BG144,"&gt;0")&gt;=12,0,AA$7/12)</f>
        <v>0</v>
      </c>
      <c r="BI144" s="533">
        <f>IF(COUNTIF($F144:BH144,"&gt;0")&gt;=12,0,AA$7/12)</f>
        <v>0</v>
      </c>
      <c r="BJ144" s="533">
        <f>IF(COUNTIF($F144:BI144,"&gt;0")&gt;=12,0,AA$7/12)</f>
        <v>0</v>
      </c>
      <c r="BK144" s="533">
        <f>IF(COUNTIF($F144:BJ144,"&gt;0")&gt;=12,0,AA$7/12)</f>
        <v>0</v>
      </c>
      <c r="BL144" s="533">
        <f>IF(COUNTIF($F144:BK144,"&gt;0")&gt;=12,0,AA$7/12)</f>
        <v>0</v>
      </c>
      <c r="BM144" s="533">
        <f>IF(COUNTIF($F144:BL144,"&gt;0")&gt;=12,0,AA$7/12)</f>
        <v>0</v>
      </c>
      <c r="BN144" s="533">
        <f>IF(COUNTIF($F144:BM144,"&gt;0")&gt;=12,0,AA$7/12)</f>
        <v>0</v>
      </c>
      <c r="BO144" s="159" cm="1">
        <f t="array" ref="BO144">SUMPRODUCT((YEAR($G$3:$BN$3)=BO$3)*($G144:$BN144))</f>
        <v>0</v>
      </c>
      <c r="BP144" s="125" cm="1">
        <f t="array" ref="BP144">SUMPRODUCT((YEAR($G$3:$BN$3)=BP$3)*($G144:$BN144))</f>
        <v>0</v>
      </c>
      <c r="BQ144" s="125" cm="1">
        <f t="array" ref="BQ144">SUMPRODUCT((YEAR($G$3:$BN$3)=BQ$3)*($G144:$BN144))</f>
        <v>0</v>
      </c>
      <c r="BR144" s="125" cm="1">
        <f t="array" ref="BR144">SUMPRODUCT((YEAR($G$3:$BN$3)=BR$3)*($G144:$BN144))</f>
        <v>0</v>
      </c>
      <c r="BS144" s="158" cm="1">
        <f t="array" ref="BS144">SUMPRODUCT((YEAR($G$3:$BN$3)=BS$3)*($G144:$BN144))</f>
        <v>0</v>
      </c>
      <c r="BT144" s="533"/>
      <c r="BU144" s="533"/>
      <c r="BV144" s="533"/>
      <c r="BW144" s="533"/>
      <c r="BX144" s="533"/>
      <c r="BY144" s="533"/>
      <c r="BZ144" s="533"/>
      <c r="CA144" s="533"/>
      <c r="CB144" s="533"/>
      <c r="CC144" s="533"/>
      <c r="CD144" s="533"/>
      <c r="CE144" s="533"/>
      <c r="CF144" s="533"/>
      <c r="CG144" s="533"/>
      <c r="CH144" s="533"/>
      <c r="CI144" s="533"/>
      <c r="CJ144" s="533"/>
      <c r="CK144" s="533"/>
      <c r="CL144" s="533"/>
      <c r="CM144" s="533"/>
      <c r="CN144" s="533"/>
      <c r="CO144" s="533"/>
      <c r="CP144" s="533"/>
      <c r="CQ144" s="533"/>
      <c r="CR144" s="533"/>
      <c r="CS144" s="533"/>
      <c r="CT144" s="533"/>
      <c r="CU144" s="533"/>
      <c r="CV144" s="533"/>
      <c r="CW144" s="533"/>
      <c r="CX144" s="533"/>
      <c r="CY144" s="533"/>
    </row>
    <row r="145" spans="4:119" hidden="1" outlineLevel="1">
      <c r="D145" s="541">
        <v>45230</v>
      </c>
      <c r="J145" s="533"/>
      <c r="K145" s="533"/>
      <c r="L145" s="533"/>
      <c r="M145" s="533"/>
      <c r="N145" s="533"/>
      <c r="O145" s="533"/>
      <c r="P145" s="533"/>
      <c r="Q145" s="533"/>
      <c r="R145" s="533"/>
      <c r="S145" s="533"/>
      <c r="T145" s="533"/>
      <c r="U145" s="533"/>
      <c r="V145" s="533"/>
      <c r="W145" s="533"/>
      <c r="X145" s="533"/>
      <c r="Y145" s="533"/>
      <c r="Z145" s="533"/>
      <c r="AA145" s="533"/>
      <c r="AB145" s="533">
        <f>IF(COUNTIF($F145:AA145,"&gt;0")&gt;=12,0,AB$7/12)</f>
        <v>0</v>
      </c>
      <c r="AC145" s="533">
        <f>IF(COUNTIF($F145:AB145,"&gt;0")&gt;=12,0,AB$7/12)</f>
        <v>0</v>
      </c>
      <c r="AD145" s="533">
        <f>IF(COUNTIF($F145:AC145,"&gt;0")&gt;=12,0,AB$7/12)</f>
        <v>0</v>
      </c>
      <c r="AE145" s="533">
        <f>IF(COUNTIF($F145:AD145,"&gt;0")&gt;=12,0,AB$7/12)</f>
        <v>0</v>
      </c>
      <c r="AF145" s="533">
        <f>IF(COUNTIF($F145:AE145,"&gt;0")&gt;=12,0,AB$7/12)</f>
        <v>0</v>
      </c>
      <c r="AG145" s="533">
        <f>IF(COUNTIF($F145:AF145,"&gt;0")&gt;=12,0,AB$7/12)</f>
        <v>0</v>
      </c>
      <c r="AH145" s="533">
        <f>IF(COUNTIF($F145:AG145,"&gt;0")&gt;=12,0,AB$7/12)</f>
        <v>0</v>
      </c>
      <c r="AI145" s="533">
        <f>IF(COUNTIF($F145:AH145,"&gt;0")&gt;=12,0,AB$7/12)</f>
        <v>0</v>
      </c>
      <c r="AJ145" s="533">
        <f>IF(COUNTIF($F145:AI145,"&gt;0")&gt;=12,0,AB$7/12)</f>
        <v>0</v>
      </c>
      <c r="AK145" s="533">
        <f>IF(COUNTIF($F145:AJ145,"&gt;0")&gt;=12,0,AB$7/12)</f>
        <v>0</v>
      </c>
      <c r="AL145" s="533">
        <f>IF(COUNTIF($F145:AK145,"&gt;0")&gt;=12,0,AB$7/12)</f>
        <v>0</v>
      </c>
      <c r="AM145" s="533">
        <f>IF(COUNTIF($F145:AL145,"&gt;0")&gt;=12,0,AB$7/12)</f>
        <v>0</v>
      </c>
      <c r="AN145" s="533">
        <f>IF(COUNTIF($F145:AM145,"&gt;0")&gt;=12,0,AB$7/12)</f>
        <v>0</v>
      </c>
      <c r="AO145" s="533">
        <f>IF(COUNTIF($F145:AN145,"&gt;0")&gt;=12,0,AB$7/12)</f>
        <v>0</v>
      </c>
      <c r="AP145" s="533">
        <f>IF(COUNTIF($F145:AO145,"&gt;0")&gt;=12,0,AB$7/12)</f>
        <v>0</v>
      </c>
      <c r="AQ145" s="533">
        <f>IF(COUNTIF($F145:AP145,"&gt;0")&gt;=12,0,AB$7/12)</f>
        <v>0</v>
      </c>
      <c r="AR145" s="533">
        <f>IF(COUNTIF($F145:AQ145,"&gt;0")&gt;=12,0,AB$7/12)</f>
        <v>0</v>
      </c>
      <c r="AS145" s="533">
        <f>IF(COUNTIF($F145:AR145,"&gt;0")&gt;=12,0,AB$7/12)</f>
        <v>0</v>
      </c>
      <c r="AT145" s="533">
        <f>IF(COUNTIF($F145:AS145,"&gt;0")&gt;=12,0,AB$7/12)</f>
        <v>0</v>
      </c>
      <c r="AU145" s="533">
        <f>IF(COUNTIF($F145:AT145,"&gt;0")&gt;=12,0,AB$7/12)</f>
        <v>0</v>
      </c>
      <c r="AV145" s="533">
        <f>IF(COUNTIF($F145:AU145,"&gt;0")&gt;=12,0,AB$7/12)</f>
        <v>0</v>
      </c>
      <c r="AW145" s="533">
        <f>IF(COUNTIF($F145:AV145,"&gt;0")&gt;=12,0,AB$7/12)</f>
        <v>0</v>
      </c>
      <c r="AX145" s="533">
        <f>IF(COUNTIF($F145:AW145,"&gt;0")&gt;=12,0,AB$7/12)</f>
        <v>0</v>
      </c>
      <c r="AY145" s="533">
        <f>IF(COUNTIF($F145:AX145,"&gt;0")&gt;=12,0,AB$7/12)</f>
        <v>0</v>
      </c>
      <c r="AZ145" s="533">
        <f>IF(COUNTIF($F145:AY145,"&gt;0")&gt;=12,0,AB$7/12)</f>
        <v>0</v>
      </c>
      <c r="BA145" s="533">
        <f>IF(COUNTIF($F145:AZ145,"&gt;0")&gt;=12,0,AB$7/12)</f>
        <v>0</v>
      </c>
      <c r="BB145" s="533">
        <f>IF(COUNTIF($F145:BA145,"&gt;0")&gt;=12,0,AB$7/12)</f>
        <v>0</v>
      </c>
      <c r="BC145" s="533">
        <f>IF(COUNTIF($F145:BB145,"&gt;0")&gt;=12,0,AB$7/12)</f>
        <v>0</v>
      </c>
      <c r="BD145" s="533">
        <f>IF(COUNTIF($F145:BC145,"&gt;0")&gt;=12,0,AB$7/12)</f>
        <v>0</v>
      </c>
      <c r="BE145" s="533">
        <f>IF(COUNTIF($F145:BD145,"&gt;0")&gt;=12,0,AB$7/12)</f>
        <v>0</v>
      </c>
      <c r="BF145" s="533">
        <f>IF(COUNTIF($F145:BE145,"&gt;0")&gt;=12,0,AB$7/12)</f>
        <v>0</v>
      </c>
      <c r="BG145" s="533">
        <f>IF(COUNTIF($F145:BF145,"&gt;0")&gt;=12,0,AB$7/12)</f>
        <v>0</v>
      </c>
      <c r="BH145" s="533">
        <f>IF(COUNTIF($F145:BG145,"&gt;0")&gt;=12,0,AB$7/12)</f>
        <v>0</v>
      </c>
      <c r="BI145" s="533">
        <f>IF(COUNTIF($F145:BH145,"&gt;0")&gt;=12,0,AB$7/12)</f>
        <v>0</v>
      </c>
      <c r="BJ145" s="533">
        <f>IF(COUNTIF($F145:BI145,"&gt;0")&gt;=12,0,AB$7/12)</f>
        <v>0</v>
      </c>
      <c r="BK145" s="533">
        <f>IF(COUNTIF($F145:BJ145,"&gt;0")&gt;=12,0,AB$7/12)</f>
        <v>0</v>
      </c>
      <c r="BL145" s="533">
        <f>IF(COUNTIF($F145:BK145,"&gt;0")&gt;=12,0,AB$7/12)</f>
        <v>0</v>
      </c>
      <c r="BM145" s="533">
        <f>IF(COUNTIF($F145:BL145,"&gt;0")&gt;=12,0,AB$7/12)</f>
        <v>0</v>
      </c>
      <c r="BN145" s="533">
        <f>IF(COUNTIF($F145:BM145,"&gt;0")&gt;=12,0,AB$7/12)</f>
        <v>0</v>
      </c>
      <c r="BO145" s="159" cm="1">
        <f t="array" ref="BO145">SUMPRODUCT((YEAR($G$3:$BN$3)=BO$3)*($G145:$BN145))</f>
        <v>0</v>
      </c>
      <c r="BP145" s="125" cm="1">
        <f t="array" ref="BP145">SUMPRODUCT((YEAR($G$3:$BN$3)=BP$3)*($G145:$BN145))</f>
        <v>0</v>
      </c>
      <c r="BQ145" s="125" cm="1">
        <f t="array" ref="BQ145">SUMPRODUCT((YEAR($G$3:$BN$3)=BQ$3)*($G145:$BN145))</f>
        <v>0</v>
      </c>
      <c r="BR145" s="125" cm="1">
        <f t="array" ref="BR145">SUMPRODUCT((YEAR($G$3:$BN$3)=BR$3)*($G145:$BN145))</f>
        <v>0</v>
      </c>
      <c r="BS145" s="158" cm="1">
        <f t="array" ref="BS145">SUMPRODUCT((YEAR($G$3:$BN$3)=BS$3)*($G145:$BN145))</f>
        <v>0</v>
      </c>
      <c r="BT145" s="533"/>
      <c r="BU145" s="533"/>
      <c r="BV145" s="533"/>
      <c r="BW145" s="533"/>
      <c r="BX145" s="533"/>
      <c r="BY145" s="533"/>
      <c r="BZ145" s="533"/>
      <c r="CA145" s="533"/>
      <c r="CB145" s="533"/>
      <c r="CC145" s="533"/>
      <c r="CD145" s="533"/>
      <c r="CE145" s="533"/>
      <c r="CF145" s="533"/>
      <c r="CG145" s="533"/>
      <c r="CH145" s="533"/>
      <c r="CI145" s="533"/>
      <c r="CJ145" s="533"/>
      <c r="CK145" s="533"/>
      <c r="CL145" s="533"/>
      <c r="CM145" s="533"/>
      <c r="CN145" s="533"/>
      <c r="CO145" s="533"/>
      <c r="CP145" s="533"/>
      <c r="CQ145" s="533"/>
      <c r="CR145" s="533"/>
      <c r="CS145" s="533"/>
      <c r="CT145" s="533"/>
      <c r="CU145" s="533"/>
      <c r="CV145" s="533"/>
      <c r="CW145" s="533"/>
      <c r="CX145" s="533"/>
      <c r="CY145" s="533"/>
      <c r="CZ145" s="533"/>
    </row>
    <row r="146" spans="4:119" hidden="1" outlineLevel="1">
      <c r="D146" s="541">
        <v>45260</v>
      </c>
      <c r="J146" s="533"/>
      <c r="K146" s="533"/>
      <c r="L146" s="533"/>
      <c r="M146" s="533"/>
      <c r="N146" s="533"/>
      <c r="O146" s="533"/>
      <c r="P146" s="533"/>
      <c r="Q146" s="533"/>
      <c r="R146" s="533"/>
      <c r="S146" s="533"/>
      <c r="T146" s="533"/>
      <c r="U146" s="533"/>
      <c r="V146" s="533"/>
      <c r="W146" s="533"/>
      <c r="X146" s="533"/>
      <c r="Y146" s="533"/>
      <c r="Z146" s="533"/>
      <c r="AA146" s="533"/>
      <c r="AB146" s="533"/>
      <c r="AC146" s="533">
        <f>IF(COUNTIF($F146:AB146,"&gt;0")&gt;=12,0,AC$7/12)</f>
        <v>0</v>
      </c>
      <c r="AD146" s="533">
        <f>IF(COUNTIF($F146:AC146,"&gt;0")&gt;=12,0,AC$7/12)</f>
        <v>0</v>
      </c>
      <c r="AE146" s="533">
        <f>IF(COUNTIF($F146:AD146,"&gt;0")&gt;=12,0,AC$7/12)</f>
        <v>0</v>
      </c>
      <c r="AF146" s="533">
        <f>IF(COUNTIF($F146:AE146,"&gt;0")&gt;=12,0,AC$7/12)</f>
        <v>0</v>
      </c>
      <c r="AG146" s="533">
        <f>IF(COUNTIF($F146:AF146,"&gt;0")&gt;=12,0,AC$7/12)</f>
        <v>0</v>
      </c>
      <c r="AH146" s="533">
        <f>IF(COUNTIF($F146:AG146,"&gt;0")&gt;=12,0,AC$7/12)</f>
        <v>0</v>
      </c>
      <c r="AI146" s="533">
        <f>IF(COUNTIF($F146:AH146,"&gt;0")&gt;=12,0,AC$7/12)</f>
        <v>0</v>
      </c>
      <c r="AJ146" s="533">
        <f>IF(COUNTIF($F146:AI146,"&gt;0")&gt;=12,0,AC$7/12)</f>
        <v>0</v>
      </c>
      <c r="AK146" s="533">
        <f>IF(COUNTIF($F146:AJ146,"&gt;0")&gt;=12,0,AC$7/12)</f>
        <v>0</v>
      </c>
      <c r="AL146" s="533">
        <f>IF(COUNTIF($F146:AK146,"&gt;0")&gt;=12,0,AC$7/12)</f>
        <v>0</v>
      </c>
      <c r="AM146" s="533">
        <f>IF(COUNTIF($F146:AL146,"&gt;0")&gt;=12,0,AC$7/12)</f>
        <v>0</v>
      </c>
      <c r="AN146" s="533">
        <f>IF(COUNTIF($F146:AM146,"&gt;0")&gt;=12,0,AC$7/12)</f>
        <v>0</v>
      </c>
      <c r="AO146" s="533">
        <f>IF(COUNTIF($F146:AN146,"&gt;0")&gt;=12,0,AC$7/12)</f>
        <v>0</v>
      </c>
      <c r="AP146" s="533">
        <f>IF(COUNTIF($F146:AO146,"&gt;0")&gt;=12,0,AC$7/12)</f>
        <v>0</v>
      </c>
      <c r="AQ146" s="533">
        <f>IF(COUNTIF($F146:AP146,"&gt;0")&gt;=12,0,AC$7/12)</f>
        <v>0</v>
      </c>
      <c r="AR146" s="533">
        <f>IF(COUNTIF($F146:AQ146,"&gt;0")&gt;=12,0,AC$7/12)</f>
        <v>0</v>
      </c>
      <c r="AS146" s="533">
        <f>IF(COUNTIF($F146:AR146,"&gt;0")&gt;=12,0,AC$7/12)</f>
        <v>0</v>
      </c>
      <c r="AT146" s="533">
        <f>IF(COUNTIF($F146:AS146,"&gt;0")&gt;=12,0,AC$7/12)</f>
        <v>0</v>
      </c>
      <c r="AU146" s="533">
        <f>IF(COUNTIF($F146:AT146,"&gt;0")&gt;=12,0,AC$7/12)</f>
        <v>0</v>
      </c>
      <c r="AV146" s="533">
        <f>IF(COUNTIF($F146:AU146,"&gt;0")&gt;=12,0,AC$7/12)</f>
        <v>0</v>
      </c>
      <c r="AW146" s="533">
        <f>IF(COUNTIF($F146:AV146,"&gt;0")&gt;=12,0,AC$7/12)</f>
        <v>0</v>
      </c>
      <c r="AX146" s="533">
        <f>IF(COUNTIF($F146:AW146,"&gt;0")&gt;=12,0,AC$7/12)</f>
        <v>0</v>
      </c>
      <c r="AY146" s="533">
        <f>IF(COUNTIF($F146:AX146,"&gt;0")&gt;=12,0,AC$7/12)</f>
        <v>0</v>
      </c>
      <c r="AZ146" s="533">
        <f>IF(COUNTIF($F146:AY146,"&gt;0")&gt;=12,0,AC$7/12)</f>
        <v>0</v>
      </c>
      <c r="BA146" s="533">
        <f>IF(COUNTIF($F146:AZ146,"&gt;0")&gt;=12,0,AC$7/12)</f>
        <v>0</v>
      </c>
      <c r="BB146" s="533">
        <f>IF(COUNTIF($F146:BA146,"&gt;0")&gt;=12,0,AC$7/12)</f>
        <v>0</v>
      </c>
      <c r="BC146" s="533">
        <f>IF(COUNTIF($F146:BB146,"&gt;0")&gt;=12,0,AC$7/12)</f>
        <v>0</v>
      </c>
      <c r="BD146" s="533">
        <f>IF(COUNTIF($F146:BC146,"&gt;0")&gt;=12,0,AC$7/12)</f>
        <v>0</v>
      </c>
      <c r="BE146" s="533">
        <f>IF(COUNTIF($F146:BD146,"&gt;0")&gt;=12,0,AC$7/12)</f>
        <v>0</v>
      </c>
      <c r="BF146" s="533">
        <f>IF(COUNTIF($F146:BE146,"&gt;0")&gt;=12,0,AC$7/12)</f>
        <v>0</v>
      </c>
      <c r="BG146" s="533">
        <f>IF(COUNTIF($F146:BF146,"&gt;0")&gt;=12,0,AC$7/12)</f>
        <v>0</v>
      </c>
      <c r="BH146" s="533">
        <f>IF(COUNTIF($F146:BG146,"&gt;0")&gt;=12,0,AC$7/12)</f>
        <v>0</v>
      </c>
      <c r="BI146" s="533">
        <f>IF(COUNTIF($F146:BH146,"&gt;0")&gt;=12,0,AC$7/12)</f>
        <v>0</v>
      </c>
      <c r="BJ146" s="533">
        <f>IF(COUNTIF($F146:BI146,"&gt;0")&gt;=12,0,AC$7/12)</f>
        <v>0</v>
      </c>
      <c r="BK146" s="533">
        <f>IF(COUNTIF($F146:BJ146,"&gt;0")&gt;=12,0,AC$7/12)</f>
        <v>0</v>
      </c>
      <c r="BL146" s="533">
        <f>IF(COUNTIF($F146:BK146,"&gt;0")&gt;=12,0,AC$7/12)</f>
        <v>0</v>
      </c>
      <c r="BM146" s="533">
        <f>IF(COUNTIF($F146:BL146,"&gt;0")&gt;=12,0,AC$7/12)</f>
        <v>0</v>
      </c>
      <c r="BN146" s="533">
        <f>IF(COUNTIF($F146:BM146,"&gt;0")&gt;=12,0,AC$7/12)</f>
        <v>0</v>
      </c>
      <c r="BO146" s="159" cm="1">
        <f t="array" ref="BO146">SUMPRODUCT((YEAR($G$3:$BN$3)=BO$3)*($G146:$BN146))</f>
        <v>0</v>
      </c>
      <c r="BP146" s="125" cm="1">
        <f t="array" ref="BP146">SUMPRODUCT((YEAR($G$3:$BN$3)=BP$3)*($G146:$BN146))</f>
        <v>0</v>
      </c>
      <c r="BQ146" s="125" cm="1">
        <f t="array" ref="BQ146">SUMPRODUCT((YEAR($G$3:$BN$3)=BQ$3)*($G146:$BN146))</f>
        <v>0</v>
      </c>
      <c r="BR146" s="125" cm="1">
        <f t="array" ref="BR146">SUMPRODUCT((YEAR($G$3:$BN$3)=BR$3)*($G146:$BN146))</f>
        <v>0</v>
      </c>
      <c r="BS146" s="158" cm="1">
        <f t="array" ref="BS146">SUMPRODUCT((YEAR($G$3:$BN$3)=BS$3)*($G146:$BN146))</f>
        <v>0</v>
      </c>
      <c r="BT146" s="533"/>
      <c r="BU146" s="533"/>
      <c r="BV146" s="533"/>
      <c r="BW146" s="533"/>
      <c r="BX146" s="533"/>
      <c r="BY146" s="533"/>
      <c r="BZ146" s="533"/>
      <c r="CA146" s="533"/>
      <c r="CB146" s="533"/>
      <c r="CC146" s="533"/>
      <c r="CD146" s="533"/>
      <c r="CE146" s="533"/>
      <c r="CF146" s="533"/>
      <c r="CG146" s="533"/>
      <c r="CH146" s="533"/>
      <c r="CI146" s="533"/>
      <c r="CJ146" s="533"/>
      <c r="CK146" s="533"/>
      <c r="CL146" s="533"/>
      <c r="CM146" s="533"/>
      <c r="CN146" s="533"/>
      <c r="CO146" s="533"/>
      <c r="CP146" s="533"/>
      <c r="CQ146" s="533"/>
      <c r="CR146" s="533"/>
      <c r="CS146" s="533"/>
      <c r="CT146" s="533"/>
      <c r="CU146" s="533"/>
      <c r="CV146" s="533"/>
      <c r="CW146" s="533"/>
      <c r="CX146" s="533"/>
      <c r="CY146" s="533"/>
      <c r="CZ146" s="533"/>
      <c r="DA146" s="533"/>
    </row>
    <row r="147" spans="4:119" hidden="1" outlineLevel="1">
      <c r="D147" s="541">
        <v>45291</v>
      </c>
      <c r="J147" s="533"/>
      <c r="K147" s="533"/>
      <c r="L147" s="533"/>
      <c r="M147" s="533"/>
      <c r="N147" s="533"/>
      <c r="O147" s="533"/>
      <c r="P147" s="533"/>
      <c r="Q147" s="533"/>
      <c r="R147" s="533"/>
      <c r="S147" s="533"/>
      <c r="T147" s="533"/>
      <c r="U147" s="533"/>
      <c r="V147" s="533"/>
      <c r="W147" s="533"/>
      <c r="X147" s="533"/>
      <c r="Y147" s="533"/>
      <c r="Z147" s="533"/>
      <c r="AA147" s="533"/>
      <c r="AB147" s="533"/>
      <c r="AC147" s="533"/>
      <c r="AD147" s="533">
        <f>IF(COUNTIF($F147:AC147,"&gt;0")&gt;=12,0,AD$7/12)</f>
        <v>0</v>
      </c>
      <c r="AE147" s="533">
        <f>IF(COUNTIF($F147:AD147,"&gt;0")&gt;=12,0,AD$7/12)</f>
        <v>0</v>
      </c>
      <c r="AF147" s="533">
        <f>IF(COUNTIF($F147:AE147,"&gt;0")&gt;=12,0,AD$7/12)</f>
        <v>0</v>
      </c>
      <c r="AG147" s="533">
        <f>IF(COUNTIF($F147:AF147,"&gt;0")&gt;=12,0,AD$7/12)</f>
        <v>0</v>
      </c>
      <c r="AH147" s="533">
        <f>IF(COUNTIF($F147:AG147,"&gt;0")&gt;=12,0,AD$7/12)</f>
        <v>0</v>
      </c>
      <c r="AI147" s="533">
        <f>IF(COUNTIF($F147:AH147,"&gt;0")&gt;=12,0,AD$7/12)</f>
        <v>0</v>
      </c>
      <c r="AJ147" s="533">
        <f>IF(COUNTIF($F147:AI147,"&gt;0")&gt;=12,0,AD$7/12)</f>
        <v>0</v>
      </c>
      <c r="AK147" s="533">
        <f>IF(COUNTIF($F147:AJ147,"&gt;0")&gt;=12,0,AD$7/12)</f>
        <v>0</v>
      </c>
      <c r="AL147" s="533">
        <f>IF(COUNTIF($F147:AK147,"&gt;0")&gt;=12,0,AD$7/12)</f>
        <v>0</v>
      </c>
      <c r="AM147" s="533">
        <f>IF(COUNTIF($F147:AL147,"&gt;0")&gt;=12,0,AD$7/12)</f>
        <v>0</v>
      </c>
      <c r="AN147" s="533">
        <f>IF(COUNTIF($F147:AM147,"&gt;0")&gt;=12,0,AD$7/12)</f>
        <v>0</v>
      </c>
      <c r="AO147" s="533">
        <f>IF(COUNTIF($F147:AN147,"&gt;0")&gt;=12,0,AD$7/12)</f>
        <v>0</v>
      </c>
      <c r="AP147" s="533">
        <f>IF(COUNTIF($F147:AO147,"&gt;0")&gt;=12,0,AD$7/12)</f>
        <v>0</v>
      </c>
      <c r="AQ147" s="533">
        <f>IF(COUNTIF($F147:AP147,"&gt;0")&gt;=12,0,AD$7/12)</f>
        <v>0</v>
      </c>
      <c r="AR147" s="533">
        <f>IF(COUNTIF($F147:AQ147,"&gt;0")&gt;=12,0,AD$7/12)</f>
        <v>0</v>
      </c>
      <c r="AS147" s="533">
        <f>IF(COUNTIF($F147:AR147,"&gt;0")&gt;=12,0,AD$7/12)</f>
        <v>0</v>
      </c>
      <c r="AT147" s="533">
        <f>IF(COUNTIF($F147:AS147,"&gt;0")&gt;=12,0,AD$7/12)</f>
        <v>0</v>
      </c>
      <c r="AU147" s="533">
        <f>IF(COUNTIF($F147:AT147,"&gt;0")&gt;=12,0,AD$7/12)</f>
        <v>0</v>
      </c>
      <c r="AV147" s="533">
        <f>IF(COUNTIF($F147:AU147,"&gt;0")&gt;=12,0,AD$7/12)</f>
        <v>0</v>
      </c>
      <c r="AW147" s="533">
        <f>IF(COUNTIF($F147:AV147,"&gt;0")&gt;=12,0,AD$7/12)</f>
        <v>0</v>
      </c>
      <c r="AX147" s="533">
        <f>IF(COUNTIF($F147:AW147,"&gt;0")&gt;=12,0,AD$7/12)</f>
        <v>0</v>
      </c>
      <c r="AY147" s="533">
        <f>IF(COUNTIF($F147:AX147,"&gt;0")&gt;=12,0,AD$7/12)</f>
        <v>0</v>
      </c>
      <c r="AZ147" s="533">
        <f>IF(COUNTIF($F147:AY147,"&gt;0")&gt;=12,0,AD$7/12)</f>
        <v>0</v>
      </c>
      <c r="BA147" s="533">
        <f>IF(COUNTIF($F147:AZ147,"&gt;0")&gt;=12,0,AD$7/12)</f>
        <v>0</v>
      </c>
      <c r="BB147" s="533">
        <f>IF(COUNTIF($F147:BA147,"&gt;0")&gt;=12,0,AD$7/12)</f>
        <v>0</v>
      </c>
      <c r="BC147" s="533">
        <f>IF(COUNTIF($F147:BB147,"&gt;0")&gt;=12,0,AD$7/12)</f>
        <v>0</v>
      </c>
      <c r="BD147" s="533">
        <f>IF(COUNTIF($F147:BC147,"&gt;0")&gt;=12,0,AD$7/12)</f>
        <v>0</v>
      </c>
      <c r="BE147" s="533">
        <f>IF(COUNTIF($F147:BD147,"&gt;0")&gt;=12,0,AD$7/12)</f>
        <v>0</v>
      </c>
      <c r="BF147" s="533">
        <f>IF(COUNTIF($F147:BE147,"&gt;0")&gt;=12,0,AD$7/12)</f>
        <v>0</v>
      </c>
      <c r="BG147" s="533">
        <f>IF(COUNTIF($F147:BF147,"&gt;0")&gt;=12,0,AD$7/12)</f>
        <v>0</v>
      </c>
      <c r="BH147" s="533">
        <f>IF(COUNTIF($F147:BG147,"&gt;0")&gt;=12,0,AD$7/12)</f>
        <v>0</v>
      </c>
      <c r="BI147" s="533">
        <f>IF(COUNTIF($F147:BH147,"&gt;0")&gt;=12,0,AD$7/12)</f>
        <v>0</v>
      </c>
      <c r="BJ147" s="533">
        <f>IF(COUNTIF($F147:BI147,"&gt;0")&gt;=12,0,AD$7/12)</f>
        <v>0</v>
      </c>
      <c r="BK147" s="533">
        <f>IF(COUNTIF($F147:BJ147,"&gt;0")&gt;=12,0,AD$7/12)</f>
        <v>0</v>
      </c>
      <c r="BL147" s="533">
        <f>IF(COUNTIF($F147:BK147,"&gt;0")&gt;=12,0,AD$7/12)</f>
        <v>0</v>
      </c>
      <c r="BM147" s="533">
        <f>IF(COUNTIF($F147:BL147,"&gt;0")&gt;=12,0,AD$7/12)</f>
        <v>0</v>
      </c>
      <c r="BN147" s="533">
        <f>IF(COUNTIF($F147:BM147,"&gt;0")&gt;=12,0,AD$7/12)</f>
        <v>0</v>
      </c>
      <c r="BO147" s="159" cm="1">
        <f t="array" ref="BO147">SUMPRODUCT((YEAR($G$3:$BN$3)=BO$3)*($G147:$BN147))</f>
        <v>0</v>
      </c>
      <c r="BP147" s="125" cm="1">
        <f t="array" ref="BP147">SUMPRODUCT((YEAR($G$3:$BN$3)=BP$3)*($G147:$BN147))</f>
        <v>0</v>
      </c>
      <c r="BQ147" s="125" cm="1">
        <f t="array" ref="BQ147">SUMPRODUCT((YEAR($G$3:$BN$3)=BQ$3)*($G147:$BN147))</f>
        <v>0</v>
      </c>
      <c r="BR147" s="125" cm="1">
        <f t="array" ref="BR147">SUMPRODUCT((YEAR($G$3:$BN$3)=BR$3)*($G147:$BN147))</f>
        <v>0</v>
      </c>
      <c r="BS147" s="158" cm="1">
        <f t="array" ref="BS147">SUMPRODUCT((YEAR($G$3:$BN$3)=BS$3)*($G147:$BN147))</f>
        <v>0</v>
      </c>
      <c r="BT147" s="533"/>
      <c r="BU147" s="533"/>
      <c r="BV147" s="533"/>
      <c r="BW147" s="533"/>
      <c r="BX147" s="533"/>
      <c r="BY147" s="533"/>
      <c r="BZ147" s="533"/>
      <c r="CA147" s="533"/>
      <c r="CB147" s="533"/>
      <c r="CC147" s="533"/>
      <c r="CD147" s="533"/>
      <c r="CE147" s="533"/>
      <c r="CF147" s="533"/>
      <c r="CG147" s="533"/>
      <c r="CH147" s="533"/>
      <c r="CI147" s="533"/>
      <c r="CJ147" s="533"/>
      <c r="CK147" s="533"/>
      <c r="CL147" s="533"/>
      <c r="CM147" s="533"/>
      <c r="CN147" s="533"/>
      <c r="CO147" s="533"/>
      <c r="CP147" s="533"/>
      <c r="CQ147" s="533"/>
      <c r="CR147" s="533"/>
      <c r="CS147" s="533"/>
      <c r="CT147" s="533"/>
      <c r="CU147" s="533"/>
      <c r="CV147" s="533"/>
      <c r="CW147" s="533"/>
      <c r="CX147" s="533"/>
      <c r="CY147" s="533"/>
      <c r="CZ147" s="533"/>
      <c r="DA147" s="533"/>
      <c r="DB147" s="533"/>
    </row>
    <row r="148" spans="4:119" hidden="1" outlineLevel="1">
      <c r="D148" s="541">
        <v>45322</v>
      </c>
      <c r="J148" s="533"/>
      <c r="K148" s="533"/>
      <c r="L148" s="533"/>
      <c r="M148" s="533"/>
      <c r="N148" s="533"/>
      <c r="O148" s="533"/>
      <c r="P148" s="533"/>
      <c r="Q148" s="533"/>
      <c r="R148" s="533"/>
      <c r="S148" s="533"/>
      <c r="T148" s="533"/>
      <c r="U148" s="533"/>
      <c r="V148" s="533"/>
      <c r="W148" s="533"/>
      <c r="X148" s="533"/>
      <c r="Y148" s="533"/>
      <c r="Z148" s="533"/>
      <c r="AA148" s="533"/>
      <c r="AB148" s="533"/>
      <c r="AC148" s="533"/>
      <c r="AD148" s="533"/>
      <c r="AE148" s="533">
        <f>IF(COUNTIF($F148:AD148,"&gt;0")&gt;=12,0,AE$7/12)</f>
        <v>0</v>
      </c>
      <c r="AF148" s="533">
        <f>IF(COUNTIF($F148:AE148,"&gt;0")&gt;=12,0,AE$7/12)</f>
        <v>0</v>
      </c>
      <c r="AG148" s="533">
        <f>IF(COUNTIF($F148:AF148,"&gt;0")&gt;=12,0,AE$7/12)</f>
        <v>0</v>
      </c>
      <c r="AH148" s="533">
        <f>IF(COUNTIF($F148:AG148,"&gt;0")&gt;=12,0,AE$7/12)</f>
        <v>0</v>
      </c>
      <c r="AI148" s="533">
        <f>IF(COUNTIF($F148:AH148,"&gt;0")&gt;=12,0,AE$7/12)</f>
        <v>0</v>
      </c>
      <c r="AJ148" s="533">
        <f>IF(COUNTIF($F148:AI148,"&gt;0")&gt;=12,0,AE$7/12)</f>
        <v>0</v>
      </c>
      <c r="AK148" s="533">
        <f>IF(COUNTIF($F148:AJ148,"&gt;0")&gt;=12,0,AE$7/12)</f>
        <v>0</v>
      </c>
      <c r="AL148" s="533">
        <f>IF(COUNTIF($F148:AK148,"&gt;0")&gt;=12,0,AE$7/12)</f>
        <v>0</v>
      </c>
      <c r="AM148" s="533">
        <f>IF(COUNTIF($F148:AL148,"&gt;0")&gt;=12,0,AE$7/12)</f>
        <v>0</v>
      </c>
      <c r="AN148" s="533">
        <f>IF(COUNTIF($F148:AM148,"&gt;0")&gt;=12,0,AE$7/12)</f>
        <v>0</v>
      </c>
      <c r="AO148" s="533">
        <f>IF(COUNTIF($F148:AN148,"&gt;0")&gt;=12,0,AE$7/12)</f>
        <v>0</v>
      </c>
      <c r="AP148" s="533">
        <f>IF(COUNTIF($F148:AO148,"&gt;0")&gt;=12,0,AE$7/12)</f>
        <v>0</v>
      </c>
      <c r="AQ148" s="533">
        <f>IF(COUNTIF($F148:AP148,"&gt;0")&gt;=12,0,AE$7/12)</f>
        <v>0</v>
      </c>
      <c r="AR148" s="533">
        <f>IF(COUNTIF($F148:AQ148,"&gt;0")&gt;=12,0,AE$7/12)</f>
        <v>0</v>
      </c>
      <c r="AS148" s="533">
        <f>IF(COUNTIF($F148:AR148,"&gt;0")&gt;=12,0,AE$7/12)</f>
        <v>0</v>
      </c>
      <c r="AT148" s="533">
        <f>IF(COUNTIF($F148:AS148,"&gt;0")&gt;=12,0,AE$7/12)</f>
        <v>0</v>
      </c>
      <c r="AU148" s="533">
        <f>IF(COUNTIF($F148:AT148,"&gt;0")&gt;=12,0,AE$7/12)</f>
        <v>0</v>
      </c>
      <c r="AV148" s="533">
        <f>IF(COUNTIF($F148:AU148,"&gt;0")&gt;=12,0,AE$7/12)</f>
        <v>0</v>
      </c>
      <c r="AW148" s="533">
        <f>IF(COUNTIF($F148:AV148,"&gt;0")&gt;=12,0,AE$7/12)</f>
        <v>0</v>
      </c>
      <c r="AX148" s="533">
        <f>IF(COUNTIF($F148:AW148,"&gt;0")&gt;=12,0,AE$7/12)</f>
        <v>0</v>
      </c>
      <c r="AY148" s="533">
        <f>IF(COUNTIF($F148:AX148,"&gt;0")&gt;=12,0,AE$7/12)</f>
        <v>0</v>
      </c>
      <c r="AZ148" s="533">
        <f>IF(COUNTIF($F148:AY148,"&gt;0")&gt;=12,0,AE$7/12)</f>
        <v>0</v>
      </c>
      <c r="BA148" s="533">
        <f>IF(COUNTIF($F148:AZ148,"&gt;0")&gt;=12,0,AE$7/12)</f>
        <v>0</v>
      </c>
      <c r="BB148" s="533">
        <f>IF(COUNTIF($F148:BA148,"&gt;0")&gt;=12,0,AE$7/12)</f>
        <v>0</v>
      </c>
      <c r="BC148" s="533">
        <f>IF(COUNTIF($F148:BB148,"&gt;0")&gt;=12,0,AE$7/12)</f>
        <v>0</v>
      </c>
      <c r="BD148" s="533">
        <f>IF(COUNTIF($F148:BC148,"&gt;0")&gt;=12,0,AE$7/12)</f>
        <v>0</v>
      </c>
      <c r="BE148" s="533">
        <f>IF(COUNTIF($F148:BD148,"&gt;0")&gt;=12,0,AE$7/12)</f>
        <v>0</v>
      </c>
      <c r="BF148" s="533">
        <f>IF(COUNTIF($F148:BE148,"&gt;0")&gt;=12,0,AE$7/12)</f>
        <v>0</v>
      </c>
      <c r="BG148" s="533">
        <f>IF(COUNTIF($F148:BF148,"&gt;0")&gt;=12,0,AE$7/12)</f>
        <v>0</v>
      </c>
      <c r="BH148" s="533">
        <f>IF(COUNTIF($F148:BG148,"&gt;0")&gt;=12,0,AE$7/12)</f>
        <v>0</v>
      </c>
      <c r="BI148" s="533">
        <f>IF(COUNTIF($F148:BH148,"&gt;0")&gt;=12,0,AE$7/12)</f>
        <v>0</v>
      </c>
      <c r="BJ148" s="533">
        <f>IF(COUNTIF($F148:BI148,"&gt;0")&gt;=12,0,AE$7/12)</f>
        <v>0</v>
      </c>
      <c r="BK148" s="533">
        <f>IF(COUNTIF($F148:BJ148,"&gt;0")&gt;=12,0,AE$7/12)</f>
        <v>0</v>
      </c>
      <c r="BL148" s="533">
        <f>IF(COUNTIF($F148:BK148,"&gt;0")&gt;=12,0,AE$7/12)</f>
        <v>0</v>
      </c>
      <c r="BM148" s="533">
        <f>IF(COUNTIF($F148:BL148,"&gt;0")&gt;=12,0,AE$7/12)</f>
        <v>0</v>
      </c>
      <c r="BN148" s="533">
        <f>IF(COUNTIF($F148:BM148,"&gt;0")&gt;=12,0,AE$7/12)</f>
        <v>0</v>
      </c>
      <c r="BO148" s="159" cm="1">
        <f t="array" ref="BO148">SUMPRODUCT((YEAR($G$3:$BN$3)=BO$3)*($G148:$BN148))</f>
        <v>0</v>
      </c>
      <c r="BP148" s="125" cm="1">
        <f t="array" ref="BP148">SUMPRODUCT((YEAR($G$3:$BN$3)=BP$3)*($G148:$BN148))</f>
        <v>0</v>
      </c>
      <c r="BQ148" s="125" cm="1">
        <f t="array" ref="BQ148">SUMPRODUCT((YEAR($G$3:$BN$3)=BQ$3)*($G148:$BN148))</f>
        <v>0</v>
      </c>
      <c r="BR148" s="125" cm="1">
        <f t="array" ref="BR148">SUMPRODUCT((YEAR($G$3:$BN$3)=BR$3)*($G148:$BN148))</f>
        <v>0</v>
      </c>
      <c r="BS148" s="158" cm="1">
        <f t="array" ref="BS148">SUMPRODUCT((YEAR($G$3:$BN$3)=BS$3)*($G148:$BN148))</f>
        <v>0</v>
      </c>
      <c r="BT148" s="533"/>
      <c r="BU148" s="533"/>
      <c r="BV148" s="533"/>
      <c r="BW148" s="533"/>
      <c r="BX148" s="533"/>
      <c r="BY148" s="533"/>
      <c r="BZ148" s="533"/>
      <c r="CA148" s="533"/>
      <c r="CB148" s="533"/>
      <c r="CC148" s="533"/>
      <c r="CD148" s="533"/>
      <c r="CE148" s="533"/>
      <c r="CF148" s="533"/>
      <c r="CG148" s="533"/>
      <c r="CH148" s="533"/>
      <c r="CI148" s="533"/>
      <c r="CJ148" s="533"/>
      <c r="CK148" s="533"/>
      <c r="CL148" s="533"/>
      <c r="CM148" s="533"/>
      <c r="CN148" s="533"/>
      <c r="CO148" s="533"/>
      <c r="CP148" s="533"/>
      <c r="CQ148" s="533"/>
      <c r="CR148" s="533"/>
      <c r="CS148" s="533"/>
      <c r="CT148" s="533"/>
      <c r="CU148" s="533"/>
      <c r="CV148" s="533"/>
      <c r="CW148" s="533"/>
      <c r="CX148" s="533"/>
      <c r="CY148" s="533"/>
      <c r="CZ148" s="533"/>
      <c r="DA148" s="533"/>
      <c r="DB148" s="533"/>
      <c r="DC148" s="533"/>
    </row>
    <row r="149" spans="4:119" hidden="1" outlineLevel="1">
      <c r="D149" s="541">
        <v>45351</v>
      </c>
      <c r="J149" s="533"/>
      <c r="K149" s="533"/>
      <c r="L149" s="533"/>
      <c r="M149" s="533"/>
      <c r="N149" s="533"/>
      <c r="O149" s="533"/>
      <c r="P149" s="533"/>
      <c r="Q149" s="533"/>
      <c r="R149" s="533"/>
      <c r="S149" s="533"/>
      <c r="T149" s="533"/>
      <c r="U149" s="533"/>
      <c r="V149" s="533"/>
      <c r="W149" s="533"/>
      <c r="X149" s="533"/>
      <c r="Y149" s="533"/>
      <c r="Z149" s="533"/>
      <c r="AA149" s="533"/>
      <c r="AB149" s="533"/>
      <c r="AC149" s="533"/>
      <c r="AD149" s="533"/>
      <c r="AE149" s="533"/>
      <c r="AF149" s="533">
        <f>IF(COUNTIF($F149:AE149,"&gt;0")&gt;=12,0,AF$7/12)</f>
        <v>0</v>
      </c>
      <c r="AG149" s="533">
        <f>IF(COUNTIF($F149:AF149,"&gt;0")&gt;=12,0,AF$7/12)</f>
        <v>0</v>
      </c>
      <c r="AH149" s="533">
        <f>IF(COUNTIF($F149:AG149,"&gt;0")&gt;=12,0,AF$7/12)</f>
        <v>0</v>
      </c>
      <c r="AI149" s="533">
        <f>IF(COUNTIF($F149:AH149,"&gt;0")&gt;=12,0,AF$7/12)</f>
        <v>0</v>
      </c>
      <c r="AJ149" s="533">
        <f>IF(COUNTIF($F149:AI149,"&gt;0")&gt;=12,0,AF$7/12)</f>
        <v>0</v>
      </c>
      <c r="AK149" s="533">
        <f>IF(COUNTIF($F149:AJ149,"&gt;0")&gt;=12,0,AF$7/12)</f>
        <v>0</v>
      </c>
      <c r="AL149" s="533">
        <f>IF(COUNTIF($F149:AK149,"&gt;0")&gt;=12,0,AF$7/12)</f>
        <v>0</v>
      </c>
      <c r="AM149" s="533">
        <f>IF(COUNTIF($F149:AL149,"&gt;0")&gt;=12,0,AF$7/12)</f>
        <v>0</v>
      </c>
      <c r="AN149" s="533">
        <f>IF(COUNTIF($F149:AM149,"&gt;0")&gt;=12,0,AF$7/12)</f>
        <v>0</v>
      </c>
      <c r="AO149" s="533">
        <f>IF(COUNTIF($F149:AN149,"&gt;0")&gt;=12,0,AF$7/12)</f>
        <v>0</v>
      </c>
      <c r="AP149" s="533">
        <f>IF(COUNTIF($F149:AO149,"&gt;0")&gt;=12,0,AF$7/12)</f>
        <v>0</v>
      </c>
      <c r="AQ149" s="533">
        <f>IF(COUNTIF($F149:AP149,"&gt;0")&gt;=12,0,AF$7/12)</f>
        <v>0</v>
      </c>
      <c r="AR149" s="533">
        <f>IF(COUNTIF($F149:AQ149,"&gt;0")&gt;=12,0,AF$7/12)</f>
        <v>0</v>
      </c>
      <c r="AS149" s="533">
        <f>IF(COUNTIF($F149:AR149,"&gt;0")&gt;=12,0,AF$7/12)</f>
        <v>0</v>
      </c>
      <c r="AT149" s="533">
        <f>IF(COUNTIF($F149:AS149,"&gt;0")&gt;=12,0,AF$7/12)</f>
        <v>0</v>
      </c>
      <c r="AU149" s="533">
        <f>IF(COUNTIF($F149:AT149,"&gt;0")&gt;=12,0,AF$7/12)</f>
        <v>0</v>
      </c>
      <c r="AV149" s="533">
        <f>IF(COUNTIF($F149:AU149,"&gt;0")&gt;=12,0,AF$7/12)</f>
        <v>0</v>
      </c>
      <c r="AW149" s="533">
        <f>IF(COUNTIF($F149:AV149,"&gt;0")&gt;=12,0,AF$7/12)</f>
        <v>0</v>
      </c>
      <c r="AX149" s="533">
        <f>IF(COUNTIF($F149:AW149,"&gt;0")&gt;=12,0,AF$7/12)</f>
        <v>0</v>
      </c>
      <c r="AY149" s="533">
        <f>IF(COUNTIF($F149:AX149,"&gt;0")&gt;=12,0,AF$7/12)</f>
        <v>0</v>
      </c>
      <c r="AZ149" s="533">
        <f>IF(COUNTIF($F149:AY149,"&gt;0")&gt;=12,0,AF$7/12)</f>
        <v>0</v>
      </c>
      <c r="BA149" s="533">
        <f>IF(COUNTIF($F149:AZ149,"&gt;0")&gt;=12,0,AF$7/12)</f>
        <v>0</v>
      </c>
      <c r="BB149" s="533">
        <f>IF(COUNTIF($F149:BA149,"&gt;0")&gt;=12,0,AF$7/12)</f>
        <v>0</v>
      </c>
      <c r="BC149" s="533">
        <f>IF(COUNTIF($F149:BB149,"&gt;0")&gt;=12,0,AF$7/12)</f>
        <v>0</v>
      </c>
      <c r="BD149" s="533">
        <f>IF(COUNTIF($F149:BC149,"&gt;0")&gt;=12,0,AF$7/12)</f>
        <v>0</v>
      </c>
      <c r="BE149" s="533">
        <f>IF(COUNTIF($F149:BD149,"&gt;0")&gt;=12,0,AF$7/12)</f>
        <v>0</v>
      </c>
      <c r="BF149" s="533">
        <f>IF(COUNTIF($F149:BE149,"&gt;0")&gt;=12,0,AF$7/12)</f>
        <v>0</v>
      </c>
      <c r="BG149" s="533">
        <f>IF(COUNTIF($F149:BF149,"&gt;0")&gt;=12,0,AF$7/12)</f>
        <v>0</v>
      </c>
      <c r="BH149" s="533">
        <f>IF(COUNTIF($F149:BG149,"&gt;0")&gt;=12,0,AF$7/12)</f>
        <v>0</v>
      </c>
      <c r="BI149" s="533">
        <f>IF(COUNTIF($F149:BH149,"&gt;0")&gt;=12,0,AF$7/12)</f>
        <v>0</v>
      </c>
      <c r="BJ149" s="533">
        <f>IF(COUNTIF($F149:BI149,"&gt;0")&gt;=12,0,AF$7/12)</f>
        <v>0</v>
      </c>
      <c r="BK149" s="533">
        <f>IF(COUNTIF($F149:BJ149,"&gt;0")&gt;=12,0,AF$7/12)</f>
        <v>0</v>
      </c>
      <c r="BL149" s="533">
        <f>IF(COUNTIF($F149:BK149,"&gt;0")&gt;=12,0,AF$7/12)</f>
        <v>0</v>
      </c>
      <c r="BM149" s="533">
        <f>IF(COUNTIF($F149:BL149,"&gt;0")&gt;=12,0,AF$7/12)</f>
        <v>0</v>
      </c>
      <c r="BN149" s="533">
        <f>IF(COUNTIF($F149:BM149,"&gt;0")&gt;=12,0,AF$7/12)</f>
        <v>0</v>
      </c>
      <c r="BO149" s="159" cm="1">
        <f t="array" ref="BO149">SUMPRODUCT((YEAR($G$3:$BN$3)=BO$3)*($G149:$BN149))</f>
        <v>0</v>
      </c>
      <c r="BP149" s="125" cm="1">
        <f t="array" ref="BP149">SUMPRODUCT((YEAR($G$3:$BN$3)=BP$3)*($G149:$BN149))</f>
        <v>0</v>
      </c>
      <c r="BQ149" s="125" cm="1">
        <f t="array" ref="BQ149">SUMPRODUCT((YEAR($G$3:$BN$3)=BQ$3)*($G149:$BN149))</f>
        <v>0</v>
      </c>
      <c r="BR149" s="125" cm="1">
        <f t="array" ref="BR149">SUMPRODUCT((YEAR($G$3:$BN$3)=BR$3)*($G149:$BN149))</f>
        <v>0</v>
      </c>
      <c r="BS149" s="158" cm="1">
        <f t="array" ref="BS149">SUMPRODUCT((YEAR($G$3:$BN$3)=BS$3)*($G149:$BN149))</f>
        <v>0</v>
      </c>
      <c r="BT149" s="533"/>
      <c r="BU149" s="533"/>
      <c r="BV149" s="533"/>
      <c r="BW149" s="533"/>
      <c r="BX149" s="533"/>
      <c r="BY149" s="533"/>
      <c r="BZ149" s="533"/>
      <c r="CA149" s="533"/>
      <c r="CB149" s="533"/>
      <c r="CC149" s="533"/>
      <c r="CD149" s="533"/>
      <c r="CE149" s="533"/>
      <c r="CF149" s="533"/>
      <c r="CG149" s="533"/>
      <c r="CH149" s="533"/>
      <c r="CI149" s="533"/>
      <c r="CJ149" s="533"/>
      <c r="CK149" s="533"/>
      <c r="CL149" s="533"/>
      <c r="CM149" s="533"/>
      <c r="CN149" s="533"/>
      <c r="CO149" s="533"/>
      <c r="CP149" s="533"/>
      <c r="CQ149" s="533"/>
      <c r="CR149" s="533"/>
      <c r="CS149" s="533"/>
      <c r="CT149" s="533"/>
      <c r="CU149" s="533"/>
      <c r="CV149" s="533"/>
      <c r="CW149" s="533"/>
      <c r="CX149" s="533"/>
      <c r="CY149" s="533"/>
      <c r="CZ149" s="533"/>
      <c r="DA149" s="533"/>
      <c r="DB149" s="533"/>
      <c r="DC149" s="533"/>
      <c r="DD149" s="533"/>
    </row>
    <row r="150" spans="4:119" hidden="1" outlineLevel="1">
      <c r="D150" s="541">
        <v>45382</v>
      </c>
      <c r="J150" s="533"/>
      <c r="K150" s="533"/>
      <c r="L150" s="533"/>
      <c r="M150" s="533"/>
      <c r="N150" s="533"/>
      <c r="O150" s="533"/>
      <c r="P150" s="533"/>
      <c r="Q150" s="533"/>
      <c r="R150" s="533"/>
      <c r="S150" s="533"/>
      <c r="T150" s="533"/>
      <c r="U150" s="533"/>
      <c r="V150" s="533"/>
      <c r="W150" s="533"/>
      <c r="X150" s="533"/>
      <c r="Y150" s="533"/>
      <c r="Z150" s="533"/>
      <c r="AA150" s="533"/>
      <c r="AB150" s="533"/>
      <c r="AC150" s="533"/>
      <c r="AD150" s="533"/>
      <c r="AE150" s="533"/>
      <c r="AF150" s="533"/>
      <c r="AG150" s="533">
        <f>IF(COUNTIF($F150:AF150,"&gt;0")&gt;=12,0,AG$7/12)</f>
        <v>0</v>
      </c>
      <c r="AH150" s="533">
        <f>IF(COUNTIF($F150:AG150,"&gt;0")&gt;=12,0,AG$7/12)</f>
        <v>0</v>
      </c>
      <c r="AI150" s="533">
        <f>IF(COUNTIF($F150:AH150,"&gt;0")&gt;=12,0,AG$7/12)</f>
        <v>0</v>
      </c>
      <c r="AJ150" s="533">
        <f>IF(COUNTIF($F150:AI150,"&gt;0")&gt;=12,0,AG$7/12)</f>
        <v>0</v>
      </c>
      <c r="AK150" s="533">
        <f>IF(COUNTIF($F150:AJ150,"&gt;0")&gt;=12,0,AG$7/12)</f>
        <v>0</v>
      </c>
      <c r="AL150" s="533">
        <f>IF(COUNTIF($F150:AK150,"&gt;0")&gt;=12,0,AG$7/12)</f>
        <v>0</v>
      </c>
      <c r="AM150" s="533">
        <f>IF(COUNTIF($F150:AL150,"&gt;0")&gt;=12,0,AG$7/12)</f>
        <v>0</v>
      </c>
      <c r="AN150" s="533">
        <f>IF(COUNTIF($F150:AM150,"&gt;0")&gt;=12,0,AG$7/12)</f>
        <v>0</v>
      </c>
      <c r="AO150" s="533">
        <f>IF(COUNTIF($F150:AN150,"&gt;0")&gt;=12,0,AG$7/12)</f>
        <v>0</v>
      </c>
      <c r="AP150" s="533">
        <f>IF(COUNTIF($F150:AO150,"&gt;0")&gt;=12,0,AG$7/12)</f>
        <v>0</v>
      </c>
      <c r="AQ150" s="533">
        <f>IF(COUNTIF($F150:AP150,"&gt;0")&gt;=12,0,AG$7/12)</f>
        <v>0</v>
      </c>
      <c r="AR150" s="533">
        <f>IF(COUNTIF($F150:AQ150,"&gt;0")&gt;=12,0,AG$7/12)</f>
        <v>0</v>
      </c>
      <c r="AS150" s="533">
        <f>IF(COUNTIF($F150:AR150,"&gt;0")&gt;=12,0,AG$7/12)</f>
        <v>0</v>
      </c>
      <c r="AT150" s="533">
        <f>IF(COUNTIF($F150:AS150,"&gt;0")&gt;=12,0,AG$7/12)</f>
        <v>0</v>
      </c>
      <c r="AU150" s="533">
        <f>IF(COUNTIF($F150:AT150,"&gt;0")&gt;=12,0,AG$7/12)</f>
        <v>0</v>
      </c>
      <c r="AV150" s="533">
        <f>IF(COUNTIF($F150:AU150,"&gt;0")&gt;=12,0,AG$7/12)</f>
        <v>0</v>
      </c>
      <c r="AW150" s="533">
        <f>IF(COUNTIF($F150:AV150,"&gt;0")&gt;=12,0,AG$7/12)</f>
        <v>0</v>
      </c>
      <c r="AX150" s="533">
        <f>IF(COUNTIF($F150:AW150,"&gt;0")&gt;=12,0,AG$7/12)</f>
        <v>0</v>
      </c>
      <c r="AY150" s="533">
        <f>IF(COUNTIF($F150:AX150,"&gt;0")&gt;=12,0,AG$7/12)</f>
        <v>0</v>
      </c>
      <c r="AZ150" s="533">
        <f>IF(COUNTIF($F150:AY150,"&gt;0")&gt;=12,0,AG$7/12)</f>
        <v>0</v>
      </c>
      <c r="BA150" s="533">
        <f>IF(COUNTIF($F150:AZ150,"&gt;0")&gt;=12,0,AG$7/12)</f>
        <v>0</v>
      </c>
      <c r="BB150" s="533">
        <f>IF(COUNTIF($F150:BA150,"&gt;0")&gt;=12,0,AG$7/12)</f>
        <v>0</v>
      </c>
      <c r="BC150" s="533">
        <f>IF(COUNTIF($F150:BB150,"&gt;0")&gt;=12,0,AG$7/12)</f>
        <v>0</v>
      </c>
      <c r="BD150" s="533">
        <f>IF(COUNTIF($F150:BC150,"&gt;0")&gt;=12,0,AG$7/12)</f>
        <v>0</v>
      </c>
      <c r="BE150" s="533">
        <f>IF(COUNTIF($F150:BD150,"&gt;0")&gt;=12,0,AG$7/12)</f>
        <v>0</v>
      </c>
      <c r="BF150" s="533">
        <f>IF(COUNTIF($F150:BE150,"&gt;0")&gt;=12,0,AG$7/12)</f>
        <v>0</v>
      </c>
      <c r="BG150" s="533">
        <f>IF(COUNTIF($F150:BF150,"&gt;0")&gt;=12,0,AG$7/12)</f>
        <v>0</v>
      </c>
      <c r="BH150" s="533">
        <f>IF(COUNTIF($F150:BG150,"&gt;0")&gt;=12,0,AG$7/12)</f>
        <v>0</v>
      </c>
      <c r="BI150" s="533">
        <f>IF(COUNTIF($F150:BH150,"&gt;0")&gt;=12,0,AG$7/12)</f>
        <v>0</v>
      </c>
      <c r="BJ150" s="533">
        <f>IF(COUNTIF($F150:BI150,"&gt;0")&gt;=12,0,AG$7/12)</f>
        <v>0</v>
      </c>
      <c r="BK150" s="533">
        <f>IF(COUNTIF($F150:BJ150,"&gt;0")&gt;=12,0,AG$7/12)</f>
        <v>0</v>
      </c>
      <c r="BL150" s="533">
        <f>IF(COUNTIF($F150:BK150,"&gt;0")&gt;=12,0,AG$7/12)</f>
        <v>0</v>
      </c>
      <c r="BM150" s="533">
        <f>IF(COUNTIF($F150:BL150,"&gt;0")&gt;=12,0,AG$7/12)</f>
        <v>0</v>
      </c>
      <c r="BN150" s="533">
        <f>IF(COUNTIF($F150:BM150,"&gt;0")&gt;=12,0,AG$7/12)</f>
        <v>0</v>
      </c>
      <c r="BO150" s="159" cm="1">
        <f t="array" ref="BO150">SUMPRODUCT((YEAR($G$3:$BN$3)=BO$3)*($G150:$BN150))</f>
        <v>0</v>
      </c>
      <c r="BP150" s="125" cm="1">
        <f t="array" ref="BP150">SUMPRODUCT((YEAR($G$3:$BN$3)=BP$3)*($G150:$BN150))</f>
        <v>0</v>
      </c>
      <c r="BQ150" s="125" cm="1">
        <f t="array" ref="BQ150">SUMPRODUCT((YEAR($G$3:$BN$3)=BQ$3)*($G150:$BN150))</f>
        <v>0</v>
      </c>
      <c r="BR150" s="125" cm="1">
        <f t="array" ref="BR150">SUMPRODUCT((YEAR($G$3:$BN$3)=BR$3)*($G150:$BN150))</f>
        <v>0</v>
      </c>
      <c r="BS150" s="158" cm="1">
        <f t="array" ref="BS150">SUMPRODUCT((YEAR($G$3:$BN$3)=BS$3)*($G150:$BN150))</f>
        <v>0</v>
      </c>
      <c r="BT150" s="533"/>
      <c r="BU150" s="533"/>
      <c r="BV150" s="533"/>
      <c r="BW150" s="533"/>
      <c r="BX150" s="533"/>
      <c r="BY150" s="533"/>
      <c r="BZ150" s="533"/>
      <c r="CA150" s="533"/>
      <c r="CB150" s="533"/>
      <c r="CC150" s="533"/>
      <c r="CD150" s="533"/>
      <c r="CE150" s="533"/>
      <c r="CF150" s="533"/>
      <c r="CG150" s="533"/>
      <c r="CH150" s="533"/>
      <c r="CI150" s="533"/>
      <c r="CJ150" s="533"/>
      <c r="CK150" s="533"/>
      <c r="CL150" s="533"/>
      <c r="CM150" s="533"/>
      <c r="CN150" s="533"/>
      <c r="CO150" s="533"/>
      <c r="CP150" s="533"/>
      <c r="CQ150" s="533"/>
      <c r="CR150" s="533"/>
      <c r="CS150" s="533"/>
      <c r="CT150" s="533"/>
      <c r="CU150" s="533"/>
      <c r="CV150" s="533"/>
      <c r="CW150" s="533"/>
      <c r="CX150" s="533"/>
      <c r="CY150" s="533"/>
      <c r="CZ150" s="533"/>
      <c r="DA150" s="533"/>
      <c r="DB150" s="533"/>
      <c r="DC150" s="533"/>
      <c r="DD150" s="533"/>
      <c r="DE150" s="533"/>
    </row>
    <row r="151" spans="4:119" hidden="1" outlineLevel="1">
      <c r="D151" s="541">
        <v>45412</v>
      </c>
      <c r="J151" s="533"/>
      <c r="K151" s="533"/>
      <c r="L151" s="533"/>
      <c r="M151" s="533"/>
      <c r="N151" s="533"/>
      <c r="O151" s="533"/>
      <c r="P151" s="533"/>
      <c r="Q151" s="533"/>
      <c r="R151" s="533"/>
      <c r="S151" s="533"/>
      <c r="T151" s="533"/>
      <c r="U151" s="533"/>
      <c r="V151" s="533"/>
      <c r="W151" s="533"/>
      <c r="X151" s="533"/>
      <c r="Y151" s="533"/>
      <c r="Z151" s="533"/>
      <c r="AA151" s="533"/>
      <c r="AB151" s="533"/>
      <c r="AC151" s="533"/>
      <c r="AD151" s="533"/>
      <c r="AE151" s="533"/>
      <c r="AF151" s="533"/>
      <c r="AG151" s="533"/>
      <c r="AH151" s="533">
        <f>IF(COUNTIF($F151:AG151,"&gt;0")&gt;=12,0,AH$7/12)</f>
        <v>0</v>
      </c>
      <c r="AI151" s="533">
        <f>IF(COUNTIF($F151:AH151,"&gt;0")&gt;=12,0,AH$7/12)</f>
        <v>0</v>
      </c>
      <c r="AJ151" s="533">
        <f>IF(COUNTIF($F151:AI151,"&gt;0")&gt;=12,0,AH$7/12)</f>
        <v>0</v>
      </c>
      <c r="AK151" s="533">
        <f>IF(COUNTIF($F151:AJ151,"&gt;0")&gt;=12,0,AH$7/12)</f>
        <v>0</v>
      </c>
      <c r="AL151" s="533">
        <f>IF(COUNTIF($F151:AK151,"&gt;0")&gt;=12,0,AH$7/12)</f>
        <v>0</v>
      </c>
      <c r="AM151" s="533">
        <f>IF(COUNTIF($F151:AL151,"&gt;0")&gt;=12,0,AH$7/12)</f>
        <v>0</v>
      </c>
      <c r="AN151" s="533">
        <f>IF(COUNTIF($F151:AM151,"&gt;0")&gt;=12,0,AH$7/12)</f>
        <v>0</v>
      </c>
      <c r="AO151" s="533">
        <f>IF(COUNTIF($F151:AN151,"&gt;0")&gt;=12,0,AH$7/12)</f>
        <v>0</v>
      </c>
      <c r="AP151" s="533">
        <f>IF(COUNTIF($F151:AO151,"&gt;0")&gt;=12,0,AH$7/12)</f>
        <v>0</v>
      </c>
      <c r="AQ151" s="533">
        <f>IF(COUNTIF($F151:AP151,"&gt;0")&gt;=12,0,AH$7/12)</f>
        <v>0</v>
      </c>
      <c r="AR151" s="533">
        <f>IF(COUNTIF($F151:AQ151,"&gt;0")&gt;=12,0,AH$7/12)</f>
        <v>0</v>
      </c>
      <c r="AS151" s="533">
        <f>IF(COUNTIF($F151:AR151,"&gt;0")&gt;=12,0,AH$7/12)</f>
        <v>0</v>
      </c>
      <c r="AT151" s="533">
        <f>IF(COUNTIF($F151:AS151,"&gt;0")&gt;=12,0,AH$7/12)</f>
        <v>0</v>
      </c>
      <c r="AU151" s="533">
        <f>IF(COUNTIF($F151:AT151,"&gt;0")&gt;=12,0,AH$7/12)</f>
        <v>0</v>
      </c>
      <c r="AV151" s="533">
        <f>IF(COUNTIF($F151:AU151,"&gt;0")&gt;=12,0,AH$7/12)</f>
        <v>0</v>
      </c>
      <c r="AW151" s="533">
        <f>IF(COUNTIF($F151:AV151,"&gt;0")&gt;=12,0,AH$7/12)</f>
        <v>0</v>
      </c>
      <c r="AX151" s="533">
        <f>IF(COUNTIF($F151:AW151,"&gt;0")&gt;=12,0,AH$7/12)</f>
        <v>0</v>
      </c>
      <c r="AY151" s="533">
        <f>IF(COUNTIF($F151:AX151,"&gt;0")&gt;=12,0,AH$7/12)</f>
        <v>0</v>
      </c>
      <c r="AZ151" s="533">
        <f>IF(COUNTIF($F151:AY151,"&gt;0")&gt;=12,0,AH$7/12)</f>
        <v>0</v>
      </c>
      <c r="BA151" s="533">
        <f>IF(COUNTIF($F151:AZ151,"&gt;0")&gt;=12,0,AH$7/12)</f>
        <v>0</v>
      </c>
      <c r="BB151" s="533">
        <f>IF(COUNTIF($F151:BA151,"&gt;0")&gt;=12,0,AH$7/12)</f>
        <v>0</v>
      </c>
      <c r="BC151" s="533">
        <f>IF(COUNTIF($F151:BB151,"&gt;0")&gt;=12,0,AH$7/12)</f>
        <v>0</v>
      </c>
      <c r="BD151" s="533">
        <f>IF(COUNTIF($F151:BC151,"&gt;0")&gt;=12,0,AH$7/12)</f>
        <v>0</v>
      </c>
      <c r="BE151" s="533">
        <f>IF(COUNTIF($F151:BD151,"&gt;0")&gt;=12,0,AH$7/12)</f>
        <v>0</v>
      </c>
      <c r="BF151" s="533">
        <f>IF(COUNTIF($F151:BE151,"&gt;0")&gt;=12,0,AH$7/12)</f>
        <v>0</v>
      </c>
      <c r="BG151" s="533">
        <f>IF(COUNTIF($F151:BF151,"&gt;0")&gt;=12,0,AH$7/12)</f>
        <v>0</v>
      </c>
      <c r="BH151" s="533">
        <f>IF(COUNTIF($F151:BG151,"&gt;0")&gt;=12,0,AH$7/12)</f>
        <v>0</v>
      </c>
      <c r="BI151" s="533">
        <f>IF(COUNTIF($F151:BH151,"&gt;0")&gt;=12,0,AH$7/12)</f>
        <v>0</v>
      </c>
      <c r="BJ151" s="533">
        <f>IF(COUNTIF($F151:BI151,"&gt;0")&gt;=12,0,AH$7/12)</f>
        <v>0</v>
      </c>
      <c r="BK151" s="533">
        <f>IF(COUNTIF($F151:BJ151,"&gt;0")&gt;=12,0,AH$7/12)</f>
        <v>0</v>
      </c>
      <c r="BL151" s="533">
        <f>IF(COUNTIF($F151:BK151,"&gt;0")&gt;=12,0,AH$7/12)</f>
        <v>0</v>
      </c>
      <c r="BM151" s="533">
        <f>IF(COUNTIF($F151:BL151,"&gt;0")&gt;=12,0,AH$7/12)</f>
        <v>0</v>
      </c>
      <c r="BN151" s="533">
        <f>IF(COUNTIF($F151:BM151,"&gt;0")&gt;=12,0,AH$7/12)</f>
        <v>0</v>
      </c>
      <c r="BO151" s="159" cm="1">
        <f t="array" ref="BO151">SUMPRODUCT((YEAR($G$3:$BN$3)=BO$3)*($G151:$BN151))</f>
        <v>0</v>
      </c>
      <c r="BP151" s="125" cm="1">
        <f t="array" ref="BP151">SUMPRODUCT((YEAR($G$3:$BN$3)=BP$3)*($G151:$BN151))</f>
        <v>0</v>
      </c>
      <c r="BQ151" s="125" cm="1">
        <f t="array" ref="BQ151">SUMPRODUCT((YEAR($G$3:$BN$3)=BQ$3)*($G151:$BN151))</f>
        <v>0</v>
      </c>
      <c r="BR151" s="125" cm="1">
        <f t="array" ref="BR151">SUMPRODUCT((YEAR($G$3:$BN$3)=BR$3)*($G151:$BN151))</f>
        <v>0</v>
      </c>
      <c r="BS151" s="158" cm="1">
        <f t="array" ref="BS151">SUMPRODUCT((YEAR($G$3:$BN$3)=BS$3)*($G151:$BN151))</f>
        <v>0</v>
      </c>
      <c r="BT151" s="533"/>
      <c r="BU151" s="533"/>
      <c r="BV151" s="533"/>
      <c r="BW151" s="533"/>
      <c r="BX151" s="533"/>
      <c r="BY151" s="533"/>
      <c r="BZ151" s="533"/>
      <c r="CA151" s="533"/>
      <c r="CB151" s="533"/>
      <c r="CC151" s="533"/>
      <c r="CD151" s="533"/>
      <c r="CE151" s="533"/>
      <c r="CF151" s="533"/>
      <c r="CG151" s="533"/>
      <c r="CH151" s="533"/>
      <c r="CI151" s="533"/>
      <c r="CJ151" s="533"/>
      <c r="CK151" s="533"/>
      <c r="CL151" s="533"/>
      <c r="CM151" s="533"/>
      <c r="CN151" s="533"/>
      <c r="CO151" s="533"/>
      <c r="CP151" s="533"/>
      <c r="CQ151" s="533"/>
      <c r="CR151" s="533"/>
      <c r="CS151" s="533"/>
      <c r="CT151" s="533"/>
      <c r="CU151" s="533"/>
      <c r="CV151" s="533"/>
      <c r="CW151" s="533"/>
      <c r="CX151" s="533"/>
      <c r="CY151" s="533"/>
      <c r="CZ151" s="533"/>
      <c r="DA151" s="533"/>
      <c r="DB151" s="533"/>
      <c r="DC151" s="533"/>
      <c r="DD151" s="533"/>
      <c r="DE151" s="533"/>
      <c r="DF151" s="533"/>
    </row>
    <row r="152" spans="4:119" hidden="1" outlineLevel="1">
      <c r="D152" s="541">
        <v>45443</v>
      </c>
      <c r="J152" s="533"/>
      <c r="K152" s="533"/>
      <c r="L152" s="533"/>
      <c r="M152" s="533"/>
      <c r="N152" s="533"/>
      <c r="O152" s="533"/>
      <c r="P152" s="533"/>
      <c r="Q152" s="533"/>
      <c r="R152" s="533"/>
      <c r="S152" s="533"/>
      <c r="T152" s="533"/>
      <c r="U152" s="533"/>
      <c r="V152" s="533"/>
      <c r="W152" s="533"/>
      <c r="X152" s="533"/>
      <c r="Y152" s="533"/>
      <c r="Z152" s="533"/>
      <c r="AA152" s="533"/>
      <c r="AB152" s="533"/>
      <c r="AC152" s="533"/>
      <c r="AD152" s="533"/>
      <c r="AE152" s="533"/>
      <c r="AF152" s="533"/>
      <c r="AG152" s="533"/>
      <c r="AH152" s="533"/>
      <c r="AI152" s="533">
        <f>IF(COUNTIF($F152:AH152,"&gt;0")&gt;=12,0,AI$7/12)</f>
        <v>0</v>
      </c>
      <c r="AJ152" s="533">
        <f>IF(COUNTIF($F152:AI152,"&gt;0")&gt;=12,0,AI$7/12)</f>
        <v>0</v>
      </c>
      <c r="AK152" s="533">
        <f>IF(COUNTIF($F152:AJ152,"&gt;0")&gt;=12,0,AI$7/12)</f>
        <v>0</v>
      </c>
      <c r="AL152" s="533">
        <f>IF(COUNTIF($F152:AK152,"&gt;0")&gt;=12,0,AI$7/12)</f>
        <v>0</v>
      </c>
      <c r="AM152" s="533">
        <f>IF(COUNTIF($F152:AL152,"&gt;0")&gt;=12,0,AI$7/12)</f>
        <v>0</v>
      </c>
      <c r="AN152" s="533">
        <f>IF(COUNTIF($F152:AM152,"&gt;0")&gt;=12,0,AI$7/12)</f>
        <v>0</v>
      </c>
      <c r="AO152" s="533">
        <f>IF(COUNTIF($F152:AN152,"&gt;0")&gt;=12,0,AI$7/12)</f>
        <v>0</v>
      </c>
      <c r="AP152" s="533">
        <f>IF(COUNTIF($F152:AO152,"&gt;0")&gt;=12,0,AI$7/12)</f>
        <v>0</v>
      </c>
      <c r="AQ152" s="533">
        <f>IF(COUNTIF($F152:AP152,"&gt;0")&gt;=12,0,AI$7/12)</f>
        <v>0</v>
      </c>
      <c r="AR152" s="533">
        <f>IF(COUNTIF($F152:AQ152,"&gt;0")&gt;=12,0,AI$7/12)</f>
        <v>0</v>
      </c>
      <c r="AS152" s="533">
        <f>IF(COUNTIF($F152:AR152,"&gt;0")&gt;=12,0,AI$7/12)</f>
        <v>0</v>
      </c>
      <c r="AT152" s="533">
        <f>IF(COUNTIF($F152:AS152,"&gt;0")&gt;=12,0,AI$7/12)</f>
        <v>0</v>
      </c>
      <c r="AU152" s="533">
        <f>IF(COUNTIF($F152:AT152,"&gt;0")&gt;=12,0,AI$7/12)</f>
        <v>0</v>
      </c>
      <c r="AV152" s="533">
        <f>IF(COUNTIF($F152:AU152,"&gt;0")&gt;=12,0,AI$7/12)</f>
        <v>0</v>
      </c>
      <c r="AW152" s="533">
        <f>IF(COUNTIF($F152:AV152,"&gt;0")&gt;=12,0,AI$7/12)</f>
        <v>0</v>
      </c>
      <c r="AX152" s="533">
        <f>IF(COUNTIF($F152:AW152,"&gt;0")&gt;=12,0,AI$7/12)</f>
        <v>0</v>
      </c>
      <c r="AY152" s="533">
        <f>IF(COUNTIF($F152:AX152,"&gt;0")&gt;=12,0,AI$7/12)</f>
        <v>0</v>
      </c>
      <c r="AZ152" s="533">
        <f>IF(COUNTIF($F152:AY152,"&gt;0")&gt;=12,0,AI$7/12)</f>
        <v>0</v>
      </c>
      <c r="BA152" s="533">
        <f>IF(COUNTIF($F152:AZ152,"&gt;0")&gt;=12,0,AI$7/12)</f>
        <v>0</v>
      </c>
      <c r="BB152" s="533">
        <f>IF(COUNTIF($F152:BA152,"&gt;0")&gt;=12,0,AI$7/12)</f>
        <v>0</v>
      </c>
      <c r="BC152" s="533">
        <f>IF(COUNTIF($F152:BB152,"&gt;0")&gt;=12,0,AI$7/12)</f>
        <v>0</v>
      </c>
      <c r="BD152" s="533">
        <f>IF(COUNTIF($F152:BC152,"&gt;0")&gt;=12,0,AI$7/12)</f>
        <v>0</v>
      </c>
      <c r="BE152" s="533">
        <f>IF(COUNTIF($F152:BD152,"&gt;0")&gt;=12,0,AI$7/12)</f>
        <v>0</v>
      </c>
      <c r="BF152" s="533">
        <f>IF(COUNTIF($F152:BE152,"&gt;0")&gt;=12,0,AI$7/12)</f>
        <v>0</v>
      </c>
      <c r="BG152" s="533">
        <f>IF(COUNTIF($F152:BF152,"&gt;0")&gt;=12,0,AI$7/12)</f>
        <v>0</v>
      </c>
      <c r="BH152" s="533">
        <f>IF(COUNTIF($F152:BG152,"&gt;0")&gt;=12,0,AI$7/12)</f>
        <v>0</v>
      </c>
      <c r="BI152" s="533">
        <f>IF(COUNTIF($F152:BH152,"&gt;0")&gt;=12,0,AI$7/12)</f>
        <v>0</v>
      </c>
      <c r="BJ152" s="533">
        <f>IF(COUNTIF($F152:BI152,"&gt;0")&gt;=12,0,AI$7/12)</f>
        <v>0</v>
      </c>
      <c r="BK152" s="533">
        <f>IF(COUNTIF($F152:BJ152,"&gt;0")&gt;=12,0,AI$7/12)</f>
        <v>0</v>
      </c>
      <c r="BL152" s="533">
        <f>IF(COUNTIF($F152:BK152,"&gt;0")&gt;=12,0,AI$7/12)</f>
        <v>0</v>
      </c>
      <c r="BM152" s="533">
        <f>IF(COUNTIF($F152:BL152,"&gt;0")&gt;=12,0,AI$7/12)</f>
        <v>0</v>
      </c>
      <c r="BN152" s="533">
        <f>IF(COUNTIF($F152:BM152,"&gt;0")&gt;=12,0,AI$7/12)</f>
        <v>0</v>
      </c>
      <c r="BO152" s="159" cm="1">
        <f t="array" ref="BO152">SUMPRODUCT((YEAR($G$3:$BN$3)=BO$3)*($G152:$BN152))</f>
        <v>0</v>
      </c>
      <c r="BP152" s="125" cm="1">
        <f t="array" ref="BP152">SUMPRODUCT((YEAR($G$3:$BN$3)=BP$3)*($G152:$BN152))</f>
        <v>0</v>
      </c>
      <c r="BQ152" s="125" cm="1">
        <f t="array" ref="BQ152">SUMPRODUCT((YEAR($G$3:$BN$3)=BQ$3)*($G152:$BN152))</f>
        <v>0</v>
      </c>
      <c r="BR152" s="125" cm="1">
        <f t="array" ref="BR152">SUMPRODUCT((YEAR($G$3:$BN$3)=BR$3)*($G152:$BN152))</f>
        <v>0</v>
      </c>
      <c r="BS152" s="158" cm="1">
        <f t="array" ref="BS152">SUMPRODUCT((YEAR($G$3:$BN$3)=BS$3)*($G152:$BN152))</f>
        <v>0</v>
      </c>
      <c r="BT152" s="533"/>
      <c r="BU152" s="533"/>
      <c r="BV152" s="533"/>
      <c r="BW152" s="533"/>
      <c r="BX152" s="533"/>
      <c r="BY152" s="533"/>
      <c r="BZ152" s="533"/>
      <c r="CA152" s="533"/>
      <c r="CB152" s="533"/>
      <c r="CC152" s="533"/>
      <c r="CD152" s="533"/>
      <c r="CE152" s="533"/>
      <c r="CF152" s="533"/>
      <c r="CG152" s="533"/>
      <c r="CH152" s="533"/>
      <c r="CI152" s="533"/>
      <c r="CJ152" s="533"/>
      <c r="CK152" s="533"/>
      <c r="CL152" s="533"/>
      <c r="CM152" s="533"/>
      <c r="CN152" s="533"/>
      <c r="CO152" s="533"/>
      <c r="CP152" s="533"/>
      <c r="CQ152" s="533"/>
      <c r="CR152" s="533"/>
      <c r="CS152" s="533"/>
      <c r="CT152" s="533"/>
      <c r="CU152" s="533"/>
      <c r="CV152" s="533"/>
      <c r="CW152" s="533"/>
      <c r="CX152" s="533"/>
      <c r="CY152" s="533"/>
      <c r="CZ152" s="533"/>
      <c r="DA152" s="533"/>
      <c r="DB152" s="533"/>
      <c r="DC152" s="533"/>
      <c r="DD152" s="533"/>
      <c r="DE152" s="533"/>
      <c r="DF152" s="533"/>
      <c r="DG152" s="533"/>
    </row>
    <row r="153" spans="4:119" hidden="1" outlineLevel="1">
      <c r="D153" s="541">
        <v>45473</v>
      </c>
      <c r="J153" s="533"/>
      <c r="K153" s="533"/>
      <c r="L153" s="533"/>
      <c r="M153" s="533"/>
      <c r="N153" s="533"/>
      <c r="O153" s="533"/>
      <c r="P153" s="533"/>
      <c r="Q153" s="533"/>
      <c r="R153" s="533"/>
      <c r="S153" s="533"/>
      <c r="T153" s="533"/>
      <c r="U153" s="533"/>
      <c r="V153" s="533"/>
      <c r="W153" s="533"/>
      <c r="X153" s="533"/>
      <c r="Y153" s="533"/>
      <c r="Z153" s="533"/>
      <c r="AA153" s="533"/>
      <c r="AB153" s="533"/>
      <c r="AC153" s="533"/>
      <c r="AD153" s="533"/>
      <c r="AE153" s="533"/>
      <c r="AF153" s="533"/>
      <c r="AG153" s="533"/>
      <c r="AH153" s="533"/>
      <c r="AI153" s="533"/>
      <c r="AJ153" s="533">
        <f>IF(COUNTIF($F153:AI153,"&gt;0")&gt;=12,0,AJ$7/12)</f>
        <v>0</v>
      </c>
      <c r="AK153" s="533">
        <f>IF(COUNTIF($F153:AJ153,"&gt;0")&gt;=12,0,AJ$7/12)</f>
        <v>0</v>
      </c>
      <c r="AL153" s="533">
        <f>IF(COUNTIF($F153:AK153,"&gt;0")&gt;=12,0,AJ$7/12)</f>
        <v>0</v>
      </c>
      <c r="AM153" s="533">
        <f>IF(COUNTIF($F153:AL153,"&gt;0")&gt;=12,0,AJ$7/12)</f>
        <v>0</v>
      </c>
      <c r="AN153" s="533">
        <f>IF(COUNTIF($F153:AM153,"&gt;0")&gt;=12,0,AJ$7/12)</f>
        <v>0</v>
      </c>
      <c r="AO153" s="533">
        <f>IF(COUNTIF($F153:AN153,"&gt;0")&gt;=12,0,AJ$7/12)</f>
        <v>0</v>
      </c>
      <c r="AP153" s="533">
        <f>IF(COUNTIF($F153:AO153,"&gt;0")&gt;=12,0,AJ$7/12)</f>
        <v>0</v>
      </c>
      <c r="AQ153" s="533">
        <f>IF(COUNTIF($F153:AP153,"&gt;0")&gt;=12,0,AJ$7/12)</f>
        <v>0</v>
      </c>
      <c r="AR153" s="533">
        <f>IF(COUNTIF($F153:AQ153,"&gt;0")&gt;=12,0,AJ$7/12)</f>
        <v>0</v>
      </c>
      <c r="AS153" s="533">
        <f>IF(COUNTIF($F153:AR153,"&gt;0")&gt;=12,0,AJ$7/12)</f>
        <v>0</v>
      </c>
      <c r="AT153" s="533">
        <f>IF(COUNTIF($F153:AS153,"&gt;0")&gt;=12,0,AJ$7/12)</f>
        <v>0</v>
      </c>
      <c r="AU153" s="533">
        <f>IF(COUNTIF($F153:AT153,"&gt;0")&gt;=12,0,AJ$7/12)</f>
        <v>0</v>
      </c>
      <c r="AV153" s="533">
        <f>IF(COUNTIF($F153:AU153,"&gt;0")&gt;=12,0,AJ$7/12)</f>
        <v>0</v>
      </c>
      <c r="AW153" s="533">
        <f>IF(COUNTIF($F153:AV153,"&gt;0")&gt;=12,0,AJ$7/12)</f>
        <v>0</v>
      </c>
      <c r="AX153" s="533">
        <f>IF(COUNTIF($F153:AW153,"&gt;0")&gt;=12,0,AJ$7/12)</f>
        <v>0</v>
      </c>
      <c r="AY153" s="533">
        <f>IF(COUNTIF($F153:AX153,"&gt;0")&gt;=12,0,AJ$7/12)</f>
        <v>0</v>
      </c>
      <c r="AZ153" s="533">
        <f>IF(COUNTIF($F153:AY153,"&gt;0")&gt;=12,0,AJ$7/12)</f>
        <v>0</v>
      </c>
      <c r="BA153" s="533">
        <f>IF(COUNTIF($F153:AZ153,"&gt;0")&gt;=12,0,AJ$7/12)</f>
        <v>0</v>
      </c>
      <c r="BB153" s="533">
        <f>IF(COUNTIF($F153:BA153,"&gt;0")&gt;=12,0,AJ$7/12)</f>
        <v>0</v>
      </c>
      <c r="BC153" s="533">
        <f>IF(COUNTIF($F153:BB153,"&gt;0")&gt;=12,0,AJ$7/12)</f>
        <v>0</v>
      </c>
      <c r="BD153" s="533">
        <f>IF(COUNTIF($F153:BC153,"&gt;0")&gt;=12,0,AJ$7/12)</f>
        <v>0</v>
      </c>
      <c r="BE153" s="533">
        <f>IF(COUNTIF($F153:BD153,"&gt;0")&gt;=12,0,AJ$7/12)</f>
        <v>0</v>
      </c>
      <c r="BF153" s="533">
        <f>IF(COUNTIF($F153:BE153,"&gt;0")&gt;=12,0,AJ$7/12)</f>
        <v>0</v>
      </c>
      <c r="BG153" s="533">
        <f>IF(COUNTIF($F153:BF153,"&gt;0")&gt;=12,0,AJ$7/12)</f>
        <v>0</v>
      </c>
      <c r="BH153" s="533">
        <f>IF(COUNTIF($F153:BG153,"&gt;0")&gt;=12,0,AJ$7/12)</f>
        <v>0</v>
      </c>
      <c r="BI153" s="533">
        <f>IF(COUNTIF($F153:BH153,"&gt;0")&gt;=12,0,AJ$7/12)</f>
        <v>0</v>
      </c>
      <c r="BJ153" s="533">
        <f>IF(COUNTIF($F153:BI153,"&gt;0")&gt;=12,0,AJ$7/12)</f>
        <v>0</v>
      </c>
      <c r="BK153" s="533">
        <f>IF(COUNTIF($F153:BJ153,"&gt;0")&gt;=12,0,AJ$7/12)</f>
        <v>0</v>
      </c>
      <c r="BL153" s="533">
        <f>IF(COUNTIF($F153:BK153,"&gt;0")&gt;=12,0,AJ$7/12)</f>
        <v>0</v>
      </c>
      <c r="BM153" s="533">
        <f>IF(COUNTIF($F153:BL153,"&gt;0")&gt;=12,0,AJ$7/12)</f>
        <v>0</v>
      </c>
      <c r="BN153" s="533">
        <f>IF(COUNTIF($F153:BM153,"&gt;0")&gt;=12,0,AJ$7/12)</f>
        <v>0</v>
      </c>
      <c r="BO153" s="159" cm="1">
        <f t="array" ref="BO153">SUMPRODUCT((YEAR($G$3:$BN$3)=BO$3)*($G153:$BN153))</f>
        <v>0</v>
      </c>
      <c r="BP153" s="125" cm="1">
        <f t="array" ref="BP153">SUMPRODUCT((YEAR($G$3:$BN$3)=BP$3)*($G153:$BN153))</f>
        <v>0</v>
      </c>
      <c r="BQ153" s="125" cm="1">
        <f t="array" ref="BQ153">SUMPRODUCT((YEAR($G$3:$BN$3)=BQ$3)*($G153:$BN153))</f>
        <v>0</v>
      </c>
      <c r="BR153" s="125" cm="1">
        <f t="array" ref="BR153">SUMPRODUCT((YEAR($G$3:$BN$3)=BR$3)*($G153:$BN153))</f>
        <v>0</v>
      </c>
      <c r="BS153" s="158" cm="1">
        <f t="array" ref="BS153">SUMPRODUCT((YEAR($G$3:$BN$3)=BS$3)*($G153:$BN153))</f>
        <v>0</v>
      </c>
      <c r="BT153" s="533"/>
      <c r="BU153" s="533"/>
      <c r="BV153" s="533"/>
      <c r="BW153" s="533"/>
      <c r="BX153" s="533"/>
      <c r="BY153" s="533"/>
      <c r="BZ153" s="533"/>
      <c r="CA153" s="533"/>
      <c r="CB153" s="533"/>
      <c r="CC153" s="533"/>
      <c r="CD153" s="533"/>
      <c r="CE153" s="533"/>
      <c r="CF153" s="533"/>
      <c r="CG153" s="533"/>
      <c r="CH153" s="533"/>
      <c r="CI153" s="533"/>
      <c r="CJ153" s="533"/>
      <c r="CK153" s="533"/>
      <c r="CL153" s="533"/>
      <c r="CM153" s="533"/>
      <c r="CN153" s="533"/>
      <c r="CO153" s="533"/>
      <c r="CP153" s="533"/>
      <c r="CQ153" s="533"/>
      <c r="CR153" s="533"/>
      <c r="CS153" s="533"/>
      <c r="CT153" s="533"/>
      <c r="CU153" s="533"/>
      <c r="CV153" s="533"/>
      <c r="CW153" s="533"/>
      <c r="CX153" s="533"/>
      <c r="CY153" s="533"/>
      <c r="CZ153" s="533"/>
      <c r="DA153" s="533"/>
      <c r="DB153" s="533"/>
      <c r="DC153" s="533"/>
      <c r="DD153" s="533"/>
      <c r="DE153" s="533"/>
      <c r="DF153" s="533"/>
      <c r="DG153" s="533"/>
      <c r="DH153" s="533"/>
    </row>
    <row r="154" spans="4:119" hidden="1" outlineLevel="1">
      <c r="D154" s="541">
        <v>45504</v>
      </c>
      <c r="J154" s="533"/>
      <c r="K154" s="533"/>
      <c r="L154" s="533"/>
      <c r="M154" s="533"/>
      <c r="N154" s="533"/>
      <c r="O154" s="533"/>
      <c r="P154" s="533"/>
      <c r="Q154" s="533"/>
      <c r="R154" s="533"/>
      <c r="S154" s="533"/>
      <c r="T154" s="533"/>
      <c r="U154" s="533"/>
      <c r="V154" s="533"/>
      <c r="W154" s="533"/>
      <c r="X154" s="533"/>
      <c r="Y154" s="533"/>
      <c r="Z154" s="533"/>
      <c r="AA154" s="533"/>
      <c r="AB154" s="533"/>
      <c r="AC154" s="533"/>
      <c r="AD154" s="533"/>
      <c r="AE154" s="533"/>
      <c r="AF154" s="533"/>
      <c r="AG154" s="533"/>
      <c r="AH154" s="533"/>
      <c r="AI154" s="533"/>
      <c r="AJ154" s="533"/>
      <c r="AK154" s="533">
        <f>IF(COUNTIF($F154:AJ154,"&gt;0")&gt;=12,0,AK$7/12)</f>
        <v>0</v>
      </c>
      <c r="AL154" s="533">
        <f>IF(COUNTIF($F154:AK154,"&gt;0")&gt;=12,0,AK$7/12)</f>
        <v>0</v>
      </c>
      <c r="AM154" s="533">
        <f>IF(COUNTIF($F154:AL154,"&gt;0")&gt;=12,0,AK$7/12)</f>
        <v>0</v>
      </c>
      <c r="AN154" s="533">
        <f>IF(COUNTIF($F154:AM154,"&gt;0")&gt;=12,0,AK$7/12)</f>
        <v>0</v>
      </c>
      <c r="AO154" s="533">
        <f>IF(COUNTIF($F154:AN154,"&gt;0")&gt;=12,0,AK$7/12)</f>
        <v>0</v>
      </c>
      <c r="AP154" s="533">
        <f>IF(COUNTIF($F154:AO154,"&gt;0")&gt;=12,0,AK$7/12)</f>
        <v>0</v>
      </c>
      <c r="AQ154" s="533">
        <f>IF(COUNTIF($F154:AP154,"&gt;0")&gt;=12,0,AK$7/12)</f>
        <v>0</v>
      </c>
      <c r="AR154" s="533">
        <f>IF(COUNTIF($F154:AQ154,"&gt;0")&gt;=12,0,AK$7/12)</f>
        <v>0</v>
      </c>
      <c r="AS154" s="533">
        <f>IF(COUNTIF($F154:AR154,"&gt;0")&gt;=12,0,AK$7/12)</f>
        <v>0</v>
      </c>
      <c r="AT154" s="533">
        <f>IF(COUNTIF($F154:AS154,"&gt;0")&gt;=12,0,AK$7/12)</f>
        <v>0</v>
      </c>
      <c r="AU154" s="533">
        <f>IF(COUNTIF($F154:AT154,"&gt;0")&gt;=12,0,AK$7/12)</f>
        <v>0</v>
      </c>
      <c r="AV154" s="533">
        <f>IF(COUNTIF($F154:AU154,"&gt;0")&gt;=12,0,AK$7/12)</f>
        <v>0</v>
      </c>
      <c r="AW154" s="533">
        <f>IF(COUNTIF($F154:AV154,"&gt;0")&gt;=12,0,AK$7/12)</f>
        <v>0</v>
      </c>
      <c r="AX154" s="533">
        <f>IF(COUNTIF($F154:AW154,"&gt;0")&gt;=12,0,AK$7/12)</f>
        <v>0</v>
      </c>
      <c r="AY154" s="533">
        <f>IF(COUNTIF($F154:AX154,"&gt;0")&gt;=12,0,AK$7/12)</f>
        <v>0</v>
      </c>
      <c r="AZ154" s="533">
        <f>IF(COUNTIF($F154:AY154,"&gt;0")&gt;=12,0,AK$7/12)</f>
        <v>0</v>
      </c>
      <c r="BA154" s="533">
        <f>IF(COUNTIF($F154:AZ154,"&gt;0")&gt;=12,0,AK$7/12)</f>
        <v>0</v>
      </c>
      <c r="BB154" s="533">
        <f>IF(COUNTIF($F154:BA154,"&gt;0")&gt;=12,0,AK$7/12)</f>
        <v>0</v>
      </c>
      <c r="BC154" s="533">
        <f>IF(COUNTIF($F154:BB154,"&gt;0")&gt;=12,0,AK$7/12)</f>
        <v>0</v>
      </c>
      <c r="BD154" s="533">
        <f>IF(COUNTIF($F154:BC154,"&gt;0")&gt;=12,0,AK$7/12)</f>
        <v>0</v>
      </c>
      <c r="BE154" s="533">
        <f>IF(COUNTIF($F154:BD154,"&gt;0")&gt;=12,0,AK$7/12)</f>
        <v>0</v>
      </c>
      <c r="BF154" s="533">
        <f>IF(COUNTIF($F154:BE154,"&gt;0")&gt;=12,0,AK$7/12)</f>
        <v>0</v>
      </c>
      <c r="BG154" s="533">
        <f>IF(COUNTIF($F154:BF154,"&gt;0")&gt;=12,0,AK$7/12)</f>
        <v>0</v>
      </c>
      <c r="BH154" s="533">
        <f>IF(COUNTIF($F154:BG154,"&gt;0")&gt;=12,0,AK$7/12)</f>
        <v>0</v>
      </c>
      <c r="BI154" s="533">
        <f>IF(COUNTIF($F154:BH154,"&gt;0")&gt;=12,0,AK$7/12)</f>
        <v>0</v>
      </c>
      <c r="BJ154" s="533">
        <f>IF(COUNTIF($F154:BI154,"&gt;0")&gt;=12,0,AK$7/12)</f>
        <v>0</v>
      </c>
      <c r="BK154" s="533">
        <f>IF(COUNTIF($F154:BJ154,"&gt;0")&gt;=12,0,AK$7/12)</f>
        <v>0</v>
      </c>
      <c r="BL154" s="533">
        <f>IF(COUNTIF($F154:BK154,"&gt;0")&gt;=12,0,AK$7/12)</f>
        <v>0</v>
      </c>
      <c r="BM154" s="533">
        <f>IF(COUNTIF($F154:BL154,"&gt;0")&gt;=12,0,AK$7/12)</f>
        <v>0</v>
      </c>
      <c r="BN154" s="533">
        <f>IF(COUNTIF($F154:BM154,"&gt;0")&gt;=12,0,AK$7/12)</f>
        <v>0</v>
      </c>
      <c r="BO154" s="159" cm="1">
        <f t="array" ref="BO154">SUMPRODUCT((YEAR($G$3:$BN$3)=BO$3)*($G154:$BN154))</f>
        <v>0</v>
      </c>
      <c r="BP154" s="125" cm="1">
        <f t="array" ref="BP154">SUMPRODUCT((YEAR($G$3:$BN$3)=BP$3)*($G154:$BN154))</f>
        <v>0</v>
      </c>
      <c r="BQ154" s="125" cm="1">
        <f t="array" ref="BQ154">SUMPRODUCT((YEAR($G$3:$BN$3)=BQ$3)*($G154:$BN154))</f>
        <v>0</v>
      </c>
      <c r="BR154" s="125" cm="1">
        <f t="array" ref="BR154">SUMPRODUCT((YEAR($G$3:$BN$3)=BR$3)*($G154:$BN154))</f>
        <v>0</v>
      </c>
      <c r="BS154" s="158" cm="1">
        <f t="array" ref="BS154">SUMPRODUCT((YEAR($G$3:$BN$3)=BS$3)*($G154:$BN154))</f>
        <v>0</v>
      </c>
      <c r="BT154" s="533"/>
      <c r="BU154" s="533"/>
      <c r="BV154" s="533"/>
      <c r="BW154" s="533"/>
      <c r="BX154" s="533"/>
      <c r="BY154" s="533"/>
      <c r="BZ154" s="533"/>
      <c r="CA154" s="533"/>
      <c r="CB154" s="533"/>
      <c r="CC154" s="533"/>
      <c r="CD154" s="533"/>
      <c r="CE154" s="533"/>
      <c r="CF154" s="533"/>
      <c r="CG154" s="533"/>
      <c r="CH154" s="533"/>
      <c r="CI154" s="533"/>
      <c r="CJ154" s="533"/>
      <c r="CK154" s="533"/>
      <c r="CL154" s="533"/>
      <c r="CM154" s="533"/>
      <c r="CN154" s="533"/>
      <c r="CO154" s="533"/>
      <c r="CP154" s="533"/>
      <c r="CQ154" s="533"/>
      <c r="CR154" s="533"/>
      <c r="CS154" s="533"/>
      <c r="CT154" s="533"/>
      <c r="CU154" s="533"/>
      <c r="CV154" s="533"/>
      <c r="CW154" s="533"/>
      <c r="CX154" s="533"/>
      <c r="CY154" s="533"/>
      <c r="CZ154" s="533"/>
      <c r="DA154" s="533"/>
      <c r="DB154" s="533"/>
      <c r="DC154" s="533"/>
      <c r="DD154" s="533"/>
      <c r="DE154" s="533"/>
      <c r="DF154" s="533"/>
      <c r="DG154" s="533"/>
      <c r="DH154" s="533"/>
      <c r="DI154" s="533"/>
    </row>
    <row r="155" spans="4:119" hidden="1" outlineLevel="1">
      <c r="D155" s="541">
        <v>45535</v>
      </c>
      <c r="J155" s="533"/>
      <c r="K155" s="533"/>
      <c r="L155" s="533"/>
      <c r="M155" s="533"/>
      <c r="N155" s="533"/>
      <c r="O155" s="533"/>
      <c r="P155" s="533"/>
      <c r="Q155" s="533"/>
      <c r="R155" s="533"/>
      <c r="S155" s="533"/>
      <c r="T155" s="533"/>
      <c r="U155" s="533"/>
      <c r="V155" s="533"/>
      <c r="W155" s="533"/>
      <c r="X155" s="533"/>
      <c r="Y155" s="533"/>
      <c r="Z155" s="533"/>
      <c r="AA155" s="533"/>
      <c r="AB155" s="533"/>
      <c r="AC155" s="533"/>
      <c r="AD155" s="533"/>
      <c r="AE155" s="533"/>
      <c r="AF155" s="533"/>
      <c r="AG155" s="533"/>
      <c r="AH155" s="533"/>
      <c r="AI155" s="533"/>
      <c r="AJ155" s="533"/>
      <c r="AK155" s="533"/>
      <c r="AL155" s="533">
        <f>IF(COUNTIF($F155:AK155,"&gt;0")&gt;=12,0,AL$7/12)</f>
        <v>0</v>
      </c>
      <c r="AM155" s="533">
        <f>IF(COUNTIF($F155:AL155,"&gt;0")&gt;=12,0,AL$7/12)</f>
        <v>0</v>
      </c>
      <c r="AN155" s="533">
        <f>IF(COUNTIF($F155:AM155,"&gt;0")&gt;=12,0,AL$7/12)</f>
        <v>0</v>
      </c>
      <c r="AO155" s="533">
        <f>IF(COUNTIF($F155:AN155,"&gt;0")&gt;=12,0,AL$7/12)</f>
        <v>0</v>
      </c>
      <c r="AP155" s="533">
        <f>IF(COUNTIF($F155:AO155,"&gt;0")&gt;=12,0,AL$7/12)</f>
        <v>0</v>
      </c>
      <c r="AQ155" s="533">
        <f>IF(COUNTIF($F155:AP155,"&gt;0")&gt;=12,0,AL$7/12)</f>
        <v>0</v>
      </c>
      <c r="AR155" s="533">
        <f>IF(COUNTIF($F155:AQ155,"&gt;0")&gt;=12,0,AL$7/12)</f>
        <v>0</v>
      </c>
      <c r="AS155" s="533">
        <f>IF(COUNTIF($F155:AR155,"&gt;0")&gt;=12,0,AL$7/12)</f>
        <v>0</v>
      </c>
      <c r="AT155" s="533">
        <f>IF(COUNTIF($F155:AS155,"&gt;0")&gt;=12,0,AL$7/12)</f>
        <v>0</v>
      </c>
      <c r="AU155" s="533">
        <f>IF(COUNTIF($F155:AT155,"&gt;0")&gt;=12,0,AL$7/12)</f>
        <v>0</v>
      </c>
      <c r="AV155" s="533">
        <f>IF(COUNTIF($F155:AU155,"&gt;0")&gt;=12,0,AL$7/12)</f>
        <v>0</v>
      </c>
      <c r="AW155" s="533">
        <f>IF(COUNTIF($F155:AV155,"&gt;0")&gt;=12,0,AL$7/12)</f>
        <v>0</v>
      </c>
      <c r="AX155" s="533">
        <f>IF(COUNTIF($F155:AW155,"&gt;0")&gt;=12,0,AL$7/12)</f>
        <v>0</v>
      </c>
      <c r="AY155" s="533">
        <f>IF(COUNTIF($F155:AX155,"&gt;0")&gt;=12,0,AL$7/12)</f>
        <v>0</v>
      </c>
      <c r="AZ155" s="533">
        <f>IF(COUNTIF($F155:AY155,"&gt;0")&gt;=12,0,AL$7/12)</f>
        <v>0</v>
      </c>
      <c r="BA155" s="533">
        <f>IF(COUNTIF($F155:AZ155,"&gt;0")&gt;=12,0,AL$7/12)</f>
        <v>0</v>
      </c>
      <c r="BB155" s="533">
        <f>IF(COUNTIF($F155:BA155,"&gt;0")&gt;=12,0,AL$7/12)</f>
        <v>0</v>
      </c>
      <c r="BC155" s="533">
        <f>IF(COUNTIF($F155:BB155,"&gt;0")&gt;=12,0,AL$7/12)</f>
        <v>0</v>
      </c>
      <c r="BD155" s="533">
        <f>IF(COUNTIF($F155:BC155,"&gt;0")&gt;=12,0,AL$7/12)</f>
        <v>0</v>
      </c>
      <c r="BE155" s="533">
        <f>IF(COUNTIF($F155:BD155,"&gt;0")&gt;=12,0,AL$7/12)</f>
        <v>0</v>
      </c>
      <c r="BF155" s="533">
        <f>IF(COUNTIF($F155:BE155,"&gt;0")&gt;=12,0,AL$7/12)</f>
        <v>0</v>
      </c>
      <c r="BG155" s="533">
        <f>IF(COUNTIF($F155:BF155,"&gt;0")&gt;=12,0,AL$7/12)</f>
        <v>0</v>
      </c>
      <c r="BH155" s="533">
        <f>IF(COUNTIF($F155:BG155,"&gt;0")&gt;=12,0,AL$7/12)</f>
        <v>0</v>
      </c>
      <c r="BI155" s="533">
        <f>IF(COUNTIF($F155:BH155,"&gt;0")&gt;=12,0,AL$7/12)</f>
        <v>0</v>
      </c>
      <c r="BJ155" s="533">
        <f>IF(COUNTIF($F155:BI155,"&gt;0")&gt;=12,0,AL$7/12)</f>
        <v>0</v>
      </c>
      <c r="BK155" s="533">
        <f>IF(COUNTIF($F155:BJ155,"&gt;0")&gt;=12,0,AL$7/12)</f>
        <v>0</v>
      </c>
      <c r="BL155" s="533">
        <f>IF(COUNTIF($F155:BK155,"&gt;0")&gt;=12,0,AL$7/12)</f>
        <v>0</v>
      </c>
      <c r="BM155" s="533">
        <f>IF(COUNTIF($F155:BL155,"&gt;0")&gt;=12,0,AL$7/12)</f>
        <v>0</v>
      </c>
      <c r="BN155" s="533">
        <f>IF(COUNTIF($F155:BM155,"&gt;0")&gt;=12,0,AL$7/12)</f>
        <v>0</v>
      </c>
      <c r="BO155" s="159" cm="1">
        <f t="array" ref="BO155">SUMPRODUCT((YEAR($G$3:$BN$3)=BO$3)*($G155:$BN155))</f>
        <v>0</v>
      </c>
      <c r="BP155" s="125" cm="1">
        <f t="array" ref="BP155">SUMPRODUCT((YEAR($G$3:$BN$3)=BP$3)*($G155:$BN155))</f>
        <v>0</v>
      </c>
      <c r="BQ155" s="125" cm="1">
        <f t="array" ref="BQ155">SUMPRODUCT((YEAR($G$3:$BN$3)=BQ$3)*($G155:$BN155))</f>
        <v>0</v>
      </c>
      <c r="BR155" s="125" cm="1">
        <f t="array" ref="BR155">SUMPRODUCT((YEAR($G$3:$BN$3)=BR$3)*($G155:$BN155))</f>
        <v>0</v>
      </c>
      <c r="BS155" s="158" cm="1">
        <f t="array" ref="BS155">SUMPRODUCT((YEAR($G$3:$BN$3)=BS$3)*($G155:$BN155))</f>
        <v>0</v>
      </c>
      <c r="BT155" s="533"/>
      <c r="BU155" s="533"/>
      <c r="BV155" s="533"/>
      <c r="BW155" s="533"/>
      <c r="BX155" s="533"/>
      <c r="BY155" s="533"/>
      <c r="BZ155" s="533"/>
      <c r="CA155" s="533"/>
      <c r="CB155" s="533"/>
      <c r="CC155" s="533"/>
      <c r="CD155" s="533"/>
      <c r="CE155" s="533"/>
      <c r="CF155" s="533"/>
      <c r="CG155" s="533"/>
      <c r="CH155" s="533"/>
      <c r="CI155" s="533"/>
      <c r="CJ155" s="533"/>
      <c r="CK155" s="533"/>
      <c r="CL155" s="533"/>
      <c r="CM155" s="533"/>
      <c r="CN155" s="533"/>
      <c r="CO155" s="533"/>
      <c r="CP155" s="533"/>
      <c r="CQ155" s="533"/>
      <c r="CR155" s="533"/>
      <c r="CS155" s="533"/>
      <c r="CT155" s="533"/>
      <c r="CU155" s="533"/>
      <c r="CV155" s="533"/>
      <c r="CW155" s="533"/>
      <c r="CX155" s="533"/>
      <c r="CY155" s="533"/>
      <c r="CZ155" s="533"/>
      <c r="DA155" s="533"/>
      <c r="DB155" s="533"/>
      <c r="DC155" s="533"/>
      <c r="DD155" s="533"/>
      <c r="DE155" s="533"/>
      <c r="DF155" s="533"/>
      <c r="DG155" s="533"/>
      <c r="DH155" s="533"/>
      <c r="DI155" s="533"/>
      <c r="DJ155" s="533"/>
    </row>
    <row r="156" spans="4:119" hidden="1" outlineLevel="1">
      <c r="D156" s="541">
        <v>45565</v>
      </c>
      <c r="J156" s="533"/>
      <c r="K156" s="533"/>
      <c r="L156" s="533"/>
      <c r="M156" s="533"/>
      <c r="N156" s="533"/>
      <c r="O156" s="533"/>
      <c r="P156" s="533"/>
      <c r="Q156" s="533"/>
      <c r="R156" s="533"/>
      <c r="S156" s="533"/>
      <c r="T156" s="533"/>
      <c r="U156" s="533"/>
      <c r="V156" s="533"/>
      <c r="W156" s="533"/>
      <c r="X156" s="533"/>
      <c r="Y156" s="533"/>
      <c r="Z156" s="533"/>
      <c r="AA156" s="533"/>
      <c r="AB156" s="533"/>
      <c r="AC156" s="533"/>
      <c r="AD156" s="533"/>
      <c r="AE156" s="533"/>
      <c r="AF156" s="533"/>
      <c r="AG156" s="533"/>
      <c r="AH156" s="533"/>
      <c r="AI156" s="533"/>
      <c r="AJ156" s="533"/>
      <c r="AK156" s="533"/>
      <c r="AL156" s="533"/>
      <c r="AM156" s="533">
        <f>IF(COUNTIF($F156:AL156,"&gt;0")&gt;=12,0,AM$7/12)</f>
        <v>0</v>
      </c>
      <c r="AN156" s="533">
        <f>IF(COUNTIF($F156:AM156,"&gt;0")&gt;=12,0,AM$7/12)</f>
        <v>0</v>
      </c>
      <c r="AO156" s="533">
        <f>IF(COUNTIF($F156:AN156,"&gt;0")&gt;=12,0,AM$7/12)</f>
        <v>0</v>
      </c>
      <c r="AP156" s="533">
        <f>IF(COUNTIF($F156:AO156,"&gt;0")&gt;=12,0,AM$7/12)</f>
        <v>0</v>
      </c>
      <c r="AQ156" s="533">
        <f>IF(COUNTIF($F156:AP156,"&gt;0")&gt;=12,0,AM$7/12)</f>
        <v>0</v>
      </c>
      <c r="AR156" s="533">
        <f>IF(COUNTIF($F156:AQ156,"&gt;0")&gt;=12,0,AM$7/12)</f>
        <v>0</v>
      </c>
      <c r="AS156" s="533">
        <f>IF(COUNTIF($F156:AR156,"&gt;0")&gt;=12,0,AM$7/12)</f>
        <v>0</v>
      </c>
      <c r="AT156" s="533">
        <f>IF(COUNTIF($F156:AS156,"&gt;0")&gt;=12,0,AM$7/12)</f>
        <v>0</v>
      </c>
      <c r="AU156" s="533">
        <f>IF(COUNTIF($F156:AT156,"&gt;0")&gt;=12,0,AM$7/12)</f>
        <v>0</v>
      </c>
      <c r="AV156" s="533">
        <f>IF(COUNTIF($F156:AU156,"&gt;0")&gt;=12,0,AM$7/12)</f>
        <v>0</v>
      </c>
      <c r="AW156" s="533">
        <f>IF(COUNTIF($F156:AV156,"&gt;0")&gt;=12,0,AM$7/12)</f>
        <v>0</v>
      </c>
      <c r="AX156" s="533">
        <f>IF(COUNTIF($F156:AW156,"&gt;0")&gt;=12,0,AM$7/12)</f>
        <v>0</v>
      </c>
      <c r="AY156" s="533">
        <f>IF(COUNTIF($F156:AX156,"&gt;0")&gt;=12,0,AM$7/12)</f>
        <v>0</v>
      </c>
      <c r="AZ156" s="533">
        <f>IF(COUNTIF($F156:AY156,"&gt;0")&gt;=12,0,AM$7/12)</f>
        <v>0</v>
      </c>
      <c r="BA156" s="533">
        <f>IF(COUNTIF($F156:AZ156,"&gt;0")&gt;=12,0,AM$7/12)</f>
        <v>0</v>
      </c>
      <c r="BB156" s="533">
        <f>IF(COUNTIF($F156:BA156,"&gt;0")&gt;=12,0,AM$7/12)</f>
        <v>0</v>
      </c>
      <c r="BC156" s="533">
        <f>IF(COUNTIF($F156:BB156,"&gt;0")&gt;=12,0,AM$7/12)</f>
        <v>0</v>
      </c>
      <c r="BD156" s="533">
        <f>IF(COUNTIF($F156:BC156,"&gt;0")&gt;=12,0,AM$7/12)</f>
        <v>0</v>
      </c>
      <c r="BE156" s="533">
        <f>IF(COUNTIF($F156:BD156,"&gt;0")&gt;=12,0,AM$7/12)</f>
        <v>0</v>
      </c>
      <c r="BF156" s="533">
        <f>IF(COUNTIF($F156:BE156,"&gt;0")&gt;=12,0,AM$7/12)</f>
        <v>0</v>
      </c>
      <c r="BG156" s="533">
        <f>IF(COUNTIF($F156:BF156,"&gt;0")&gt;=12,0,AM$7/12)</f>
        <v>0</v>
      </c>
      <c r="BH156" s="533">
        <f>IF(COUNTIF($F156:BG156,"&gt;0")&gt;=12,0,AM$7/12)</f>
        <v>0</v>
      </c>
      <c r="BI156" s="533">
        <f>IF(COUNTIF($F156:BH156,"&gt;0")&gt;=12,0,AM$7/12)</f>
        <v>0</v>
      </c>
      <c r="BJ156" s="533">
        <f>IF(COUNTIF($F156:BI156,"&gt;0")&gt;=12,0,AM$7/12)</f>
        <v>0</v>
      </c>
      <c r="BK156" s="533">
        <f>IF(COUNTIF($F156:BJ156,"&gt;0")&gt;=12,0,AM$7/12)</f>
        <v>0</v>
      </c>
      <c r="BL156" s="533">
        <f>IF(COUNTIF($F156:BK156,"&gt;0")&gt;=12,0,AM$7/12)</f>
        <v>0</v>
      </c>
      <c r="BM156" s="533">
        <f>IF(COUNTIF($F156:BL156,"&gt;0")&gt;=12,0,AM$7/12)</f>
        <v>0</v>
      </c>
      <c r="BN156" s="533">
        <f>IF(COUNTIF($F156:BM156,"&gt;0")&gt;=12,0,AM$7/12)</f>
        <v>0</v>
      </c>
      <c r="BO156" s="159" cm="1">
        <f t="array" ref="BO156">SUMPRODUCT((YEAR($G$3:$BN$3)=BO$3)*($G156:$BN156))</f>
        <v>0</v>
      </c>
      <c r="BP156" s="125" cm="1">
        <f t="array" ref="BP156">SUMPRODUCT((YEAR($G$3:$BN$3)=BP$3)*($G156:$BN156))</f>
        <v>0</v>
      </c>
      <c r="BQ156" s="125" cm="1">
        <f t="array" ref="BQ156">SUMPRODUCT((YEAR($G$3:$BN$3)=BQ$3)*($G156:$BN156))</f>
        <v>0</v>
      </c>
      <c r="BR156" s="125" cm="1">
        <f t="array" ref="BR156">SUMPRODUCT((YEAR($G$3:$BN$3)=BR$3)*($G156:$BN156))</f>
        <v>0</v>
      </c>
      <c r="BS156" s="158" cm="1">
        <f t="array" ref="BS156">SUMPRODUCT((YEAR($G$3:$BN$3)=BS$3)*($G156:$BN156))</f>
        <v>0</v>
      </c>
      <c r="BT156" s="533"/>
      <c r="BU156" s="533"/>
      <c r="BV156" s="533"/>
      <c r="BW156" s="533"/>
      <c r="BX156" s="533"/>
      <c r="BY156" s="533"/>
      <c r="BZ156" s="533"/>
      <c r="CA156" s="533"/>
      <c r="CB156" s="533"/>
      <c r="CC156" s="533"/>
      <c r="CD156" s="533"/>
      <c r="CE156" s="533"/>
      <c r="CF156" s="533"/>
      <c r="CG156" s="533"/>
      <c r="CH156" s="533"/>
      <c r="CI156" s="533"/>
      <c r="CJ156" s="533"/>
      <c r="CK156" s="533"/>
      <c r="CL156" s="533"/>
      <c r="CM156" s="533"/>
      <c r="CN156" s="533"/>
      <c r="CO156" s="533"/>
      <c r="CP156" s="533"/>
      <c r="CQ156" s="533"/>
      <c r="CR156" s="533"/>
      <c r="CS156" s="533"/>
      <c r="CT156" s="533"/>
      <c r="CU156" s="533"/>
      <c r="CV156" s="533"/>
      <c r="CW156" s="533"/>
      <c r="CX156" s="533"/>
      <c r="CY156" s="533"/>
      <c r="CZ156" s="533"/>
      <c r="DA156" s="533"/>
      <c r="DB156" s="533"/>
      <c r="DC156" s="533"/>
      <c r="DD156" s="533"/>
      <c r="DE156" s="533"/>
      <c r="DF156" s="533"/>
      <c r="DG156" s="533"/>
      <c r="DH156" s="533"/>
      <c r="DI156" s="533"/>
      <c r="DJ156" s="533"/>
      <c r="DK156" s="533"/>
    </row>
    <row r="157" spans="4:119" hidden="1" outlineLevel="1">
      <c r="D157" s="541">
        <v>45596</v>
      </c>
      <c r="J157" s="533"/>
      <c r="K157" s="533"/>
      <c r="L157" s="533"/>
      <c r="M157" s="533"/>
      <c r="N157" s="533"/>
      <c r="O157" s="533"/>
      <c r="P157" s="533"/>
      <c r="Q157" s="533"/>
      <c r="R157" s="533"/>
      <c r="S157" s="533"/>
      <c r="T157" s="533"/>
      <c r="U157" s="533"/>
      <c r="V157" s="533"/>
      <c r="W157" s="533"/>
      <c r="X157" s="533"/>
      <c r="Y157" s="533"/>
      <c r="Z157" s="533"/>
      <c r="AA157" s="533"/>
      <c r="AB157" s="533"/>
      <c r="AC157" s="533"/>
      <c r="AD157" s="533"/>
      <c r="AE157" s="533"/>
      <c r="AF157" s="533"/>
      <c r="AG157" s="533"/>
      <c r="AH157" s="533"/>
      <c r="AI157" s="533"/>
      <c r="AJ157" s="533"/>
      <c r="AK157" s="533"/>
      <c r="AL157" s="533"/>
      <c r="AM157" s="533"/>
      <c r="AN157" s="533">
        <f>IF(COUNTIF($F157:AM157,"&gt;0")&gt;=12,0,AN$7/12)</f>
        <v>0</v>
      </c>
      <c r="AO157" s="533">
        <f>IF(COUNTIF($F157:AN157,"&gt;0")&gt;=12,0,AN$7/12)</f>
        <v>0</v>
      </c>
      <c r="AP157" s="533">
        <f>IF(COUNTIF($F157:AO157,"&gt;0")&gt;=12,0,AN$7/12)</f>
        <v>0</v>
      </c>
      <c r="AQ157" s="533">
        <f>IF(COUNTIF($F157:AP157,"&gt;0")&gt;=12,0,AN$7/12)</f>
        <v>0</v>
      </c>
      <c r="AR157" s="533">
        <f>IF(COUNTIF($F157:AQ157,"&gt;0")&gt;=12,0,AN$7/12)</f>
        <v>0</v>
      </c>
      <c r="AS157" s="533">
        <f>IF(COUNTIF($F157:AR157,"&gt;0")&gt;=12,0,AN$7/12)</f>
        <v>0</v>
      </c>
      <c r="AT157" s="533">
        <f>IF(COUNTIF($F157:AS157,"&gt;0")&gt;=12,0,AN$7/12)</f>
        <v>0</v>
      </c>
      <c r="AU157" s="533">
        <f>IF(COUNTIF($F157:AT157,"&gt;0")&gt;=12,0,AN$7/12)</f>
        <v>0</v>
      </c>
      <c r="AV157" s="533">
        <f>IF(COUNTIF($F157:AU157,"&gt;0")&gt;=12,0,AN$7/12)</f>
        <v>0</v>
      </c>
      <c r="AW157" s="533">
        <f>IF(COUNTIF($F157:AV157,"&gt;0")&gt;=12,0,AN$7/12)</f>
        <v>0</v>
      </c>
      <c r="AX157" s="533">
        <f>IF(COUNTIF($F157:AW157,"&gt;0")&gt;=12,0,AN$7/12)</f>
        <v>0</v>
      </c>
      <c r="AY157" s="533">
        <f>IF(COUNTIF($F157:AX157,"&gt;0")&gt;=12,0,AN$7/12)</f>
        <v>0</v>
      </c>
      <c r="AZ157" s="533">
        <f>IF(COUNTIF($F157:AY157,"&gt;0")&gt;=12,0,AN$7/12)</f>
        <v>0</v>
      </c>
      <c r="BA157" s="533">
        <f>IF(COUNTIF($F157:AZ157,"&gt;0")&gt;=12,0,AN$7/12)</f>
        <v>0</v>
      </c>
      <c r="BB157" s="533">
        <f>IF(COUNTIF($F157:BA157,"&gt;0")&gt;=12,0,AN$7/12)</f>
        <v>0</v>
      </c>
      <c r="BC157" s="533">
        <f>IF(COUNTIF($F157:BB157,"&gt;0")&gt;=12,0,AN$7/12)</f>
        <v>0</v>
      </c>
      <c r="BD157" s="533">
        <f>IF(COUNTIF($F157:BC157,"&gt;0")&gt;=12,0,AN$7/12)</f>
        <v>0</v>
      </c>
      <c r="BE157" s="533">
        <f>IF(COUNTIF($F157:BD157,"&gt;0")&gt;=12,0,AN$7/12)</f>
        <v>0</v>
      </c>
      <c r="BF157" s="533">
        <f>IF(COUNTIF($F157:BE157,"&gt;0")&gt;=12,0,AN$7/12)</f>
        <v>0</v>
      </c>
      <c r="BG157" s="533">
        <f>IF(COUNTIF($F157:BF157,"&gt;0")&gt;=12,0,AN$7/12)</f>
        <v>0</v>
      </c>
      <c r="BH157" s="533">
        <f>IF(COUNTIF($F157:BG157,"&gt;0")&gt;=12,0,AN$7/12)</f>
        <v>0</v>
      </c>
      <c r="BI157" s="533">
        <f>IF(COUNTIF($F157:BH157,"&gt;0")&gt;=12,0,AN$7/12)</f>
        <v>0</v>
      </c>
      <c r="BJ157" s="533">
        <f>IF(COUNTIF($F157:BI157,"&gt;0")&gt;=12,0,AN$7/12)</f>
        <v>0</v>
      </c>
      <c r="BK157" s="533">
        <f>IF(COUNTIF($F157:BJ157,"&gt;0")&gt;=12,0,AN$7/12)</f>
        <v>0</v>
      </c>
      <c r="BL157" s="533">
        <f>IF(COUNTIF($F157:BK157,"&gt;0")&gt;=12,0,AN$7/12)</f>
        <v>0</v>
      </c>
      <c r="BM157" s="533">
        <f>IF(COUNTIF($F157:BL157,"&gt;0")&gt;=12,0,AN$7/12)</f>
        <v>0</v>
      </c>
      <c r="BN157" s="533">
        <f>IF(COUNTIF($F157:BM157,"&gt;0")&gt;=12,0,AN$7/12)</f>
        <v>0</v>
      </c>
      <c r="BO157" s="159" cm="1">
        <f t="array" ref="BO157">SUMPRODUCT((YEAR($G$3:$BN$3)=BO$3)*($G157:$BN157))</f>
        <v>0</v>
      </c>
      <c r="BP157" s="125" cm="1">
        <f t="array" ref="BP157">SUMPRODUCT((YEAR($G$3:$BN$3)=BP$3)*($G157:$BN157))</f>
        <v>0</v>
      </c>
      <c r="BQ157" s="125" cm="1">
        <f t="array" ref="BQ157">SUMPRODUCT((YEAR($G$3:$BN$3)=BQ$3)*($G157:$BN157))</f>
        <v>0</v>
      </c>
      <c r="BR157" s="125" cm="1">
        <f t="array" ref="BR157">SUMPRODUCT((YEAR($G$3:$BN$3)=BR$3)*($G157:$BN157))</f>
        <v>0</v>
      </c>
      <c r="BS157" s="158" cm="1">
        <f t="array" ref="BS157">SUMPRODUCT((YEAR($G$3:$BN$3)=BS$3)*($G157:$BN157))</f>
        <v>0</v>
      </c>
      <c r="BT157" s="533"/>
      <c r="BU157" s="533"/>
      <c r="BV157" s="533"/>
      <c r="BW157" s="533"/>
      <c r="BX157" s="533"/>
      <c r="BY157" s="533"/>
      <c r="BZ157" s="533"/>
      <c r="CA157" s="533"/>
      <c r="CB157" s="533"/>
      <c r="CC157" s="533"/>
      <c r="CD157" s="533"/>
      <c r="CE157" s="533"/>
      <c r="CF157" s="533"/>
      <c r="CG157" s="533"/>
      <c r="CH157" s="533"/>
      <c r="CI157" s="533"/>
      <c r="CJ157" s="533"/>
      <c r="CK157" s="533"/>
      <c r="CL157" s="533"/>
      <c r="CM157" s="533"/>
      <c r="CN157" s="533"/>
      <c r="CO157" s="533"/>
      <c r="CP157" s="533"/>
      <c r="CQ157" s="533"/>
      <c r="CR157" s="533"/>
      <c r="CS157" s="533"/>
      <c r="CT157" s="533"/>
      <c r="CU157" s="533"/>
      <c r="CV157" s="533"/>
      <c r="CW157" s="533"/>
      <c r="CX157" s="533"/>
      <c r="CY157" s="533"/>
      <c r="CZ157" s="533"/>
      <c r="DA157" s="533"/>
      <c r="DB157" s="533"/>
      <c r="DC157" s="533"/>
      <c r="DD157" s="533"/>
      <c r="DE157" s="533"/>
      <c r="DF157" s="533"/>
      <c r="DG157" s="533"/>
      <c r="DH157" s="533"/>
      <c r="DI157" s="533"/>
      <c r="DJ157" s="533"/>
      <c r="DK157" s="533"/>
      <c r="DL157" s="533"/>
    </row>
    <row r="158" spans="4:119" hidden="1" outlineLevel="1">
      <c r="D158" s="541">
        <v>45626</v>
      </c>
      <c r="J158" s="533"/>
      <c r="K158" s="533"/>
      <c r="L158" s="533"/>
      <c r="M158" s="533"/>
      <c r="N158" s="533"/>
      <c r="O158" s="533"/>
      <c r="P158" s="533"/>
      <c r="Q158" s="533"/>
      <c r="R158" s="533"/>
      <c r="S158" s="533"/>
      <c r="T158" s="533"/>
      <c r="U158" s="533"/>
      <c r="V158" s="533"/>
      <c r="W158" s="533"/>
      <c r="X158" s="533"/>
      <c r="Y158" s="533"/>
      <c r="Z158" s="533"/>
      <c r="AA158" s="533"/>
      <c r="AB158" s="533"/>
      <c r="AC158" s="533"/>
      <c r="AD158" s="533"/>
      <c r="AE158" s="533"/>
      <c r="AF158" s="533"/>
      <c r="AG158" s="533"/>
      <c r="AH158" s="533"/>
      <c r="AI158" s="533"/>
      <c r="AJ158" s="533"/>
      <c r="AK158" s="533"/>
      <c r="AL158" s="533"/>
      <c r="AM158" s="533"/>
      <c r="AN158" s="533"/>
      <c r="AO158" s="533">
        <f>IF(COUNTIF($F158:AN158,"&gt;0")&gt;=12,0,AO$7/12)</f>
        <v>0</v>
      </c>
      <c r="AP158" s="533">
        <f>IF(COUNTIF($F158:AO158,"&gt;0")&gt;=12,0,AO$7/12)</f>
        <v>0</v>
      </c>
      <c r="AQ158" s="533">
        <f>IF(COUNTIF($F158:AP158,"&gt;0")&gt;=12,0,AO$7/12)</f>
        <v>0</v>
      </c>
      <c r="AR158" s="533">
        <f>IF(COUNTIF($F158:AQ158,"&gt;0")&gt;=12,0,AO$7/12)</f>
        <v>0</v>
      </c>
      <c r="AS158" s="533">
        <f>IF(COUNTIF($F158:AR158,"&gt;0")&gt;=12,0,AO$7/12)</f>
        <v>0</v>
      </c>
      <c r="AT158" s="533">
        <f>IF(COUNTIF($F158:AS158,"&gt;0")&gt;=12,0,AO$7/12)</f>
        <v>0</v>
      </c>
      <c r="AU158" s="533">
        <f>IF(COUNTIF($F158:AT158,"&gt;0")&gt;=12,0,AO$7/12)</f>
        <v>0</v>
      </c>
      <c r="AV158" s="533">
        <f>IF(COUNTIF($F158:AU158,"&gt;0")&gt;=12,0,AO$7/12)</f>
        <v>0</v>
      </c>
      <c r="AW158" s="533">
        <f>IF(COUNTIF($F158:AV158,"&gt;0")&gt;=12,0,AO$7/12)</f>
        <v>0</v>
      </c>
      <c r="AX158" s="533">
        <f>IF(COUNTIF($F158:AW158,"&gt;0")&gt;=12,0,AO$7/12)</f>
        <v>0</v>
      </c>
      <c r="AY158" s="533">
        <f>IF(COUNTIF($F158:AX158,"&gt;0")&gt;=12,0,AO$7/12)</f>
        <v>0</v>
      </c>
      <c r="AZ158" s="533">
        <f>IF(COUNTIF($F158:AY158,"&gt;0")&gt;=12,0,AO$7/12)</f>
        <v>0</v>
      </c>
      <c r="BA158" s="533">
        <f>IF(COUNTIF($F158:AZ158,"&gt;0")&gt;=12,0,AO$7/12)</f>
        <v>0</v>
      </c>
      <c r="BB158" s="533">
        <f>IF(COUNTIF($F158:BA158,"&gt;0")&gt;=12,0,AO$7/12)</f>
        <v>0</v>
      </c>
      <c r="BC158" s="533">
        <f>IF(COUNTIF($F158:BB158,"&gt;0")&gt;=12,0,AO$7/12)</f>
        <v>0</v>
      </c>
      <c r="BD158" s="533">
        <f>IF(COUNTIF($F158:BC158,"&gt;0")&gt;=12,0,AO$7/12)</f>
        <v>0</v>
      </c>
      <c r="BE158" s="533">
        <f>IF(COUNTIF($F158:BD158,"&gt;0")&gt;=12,0,AO$7/12)</f>
        <v>0</v>
      </c>
      <c r="BF158" s="533">
        <f>IF(COUNTIF($F158:BE158,"&gt;0")&gt;=12,0,AO$7/12)</f>
        <v>0</v>
      </c>
      <c r="BG158" s="533">
        <f>IF(COUNTIF($F158:BF158,"&gt;0")&gt;=12,0,AO$7/12)</f>
        <v>0</v>
      </c>
      <c r="BH158" s="533">
        <f>IF(COUNTIF($F158:BG158,"&gt;0")&gt;=12,0,AO$7/12)</f>
        <v>0</v>
      </c>
      <c r="BI158" s="533">
        <f>IF(COUNTIF($F158:BH158,"&gt;0")&gt;=12,0,AO$7/12)</f>
        <v>0</v>
      </c>
      <c r="BJ158" s="533">
        <f>IF(COUNTIF($F158:BI158,"&gt;0")&gt;=12,0,AO$7/12)</f>
        <v>0</v>
      </c>
      <c r="BK158" s="533">
        <f>IF(COUNTIF($F158:BJ158,"&gt;0")&gt;=12,0,AO$7/12)</f>
        <v>0</v>
      </c>
      <c r="BL158" s="533">
        <f>IF(COUNTIF($F158:BK158,"&gt;0")&gt;=12,0,AO$7/12)</f>
        <v>0</v>
      </c>
      <c r="BM158" s="533">
        <f>IF(COUNTIF($F158:BL158,"&gt;0")&gt;=12,0,AO$7/12)</f>
        <v>0</v>
      </c>
      <c r="BN158" s="533">
        <f>IF(COUNTIF($F158:BM158,"&gt;0")&gt;=12,0,AO$7/12)</f>
        <v>0</v>
      </c>
      <c r="BO158" s="159" cm="1">
        <f t="array" ref="BO158">SUMPRODUCT((YEAR($G$3:$BN$3)=BO$3)*($G158:$BN158))</f>
        <v>0</v>
      </c>
      <c r="BP158" s="125" cm="1">
        <f t="array" ref="BP158">SUMPRODUCT((YEAR($G$3:$BN$3)=BP$3)*($G158:$BN158))</f>
        <v>0</v>
      </c>
      <c r="BQ158" s="125" cm="1">
        <f t="array" ref="BQ158">SUMPRODUCT((YEAR($G$3:$BN$3)=BQ$3)*($G158:$BN158))</f>
        <v>0</v>
      </c>
      <c r="BR158" s="125" cm="1">
        <f t="array" ref="BR158">SUMPRODUCT((YEAR($G$3:$BN$3)=BR$3)*($G158:$BN158))</f>
        <v>0</v>
      </c>
      <c r="BS158" s="158" cm="1">
        <f t="array" ref="BS158">SUMPRODUCT((YEAR($G$3:$BN$3)=BS$3)*($G158:$BN158))</f>
        <v>0</v>
      </c>
      <c r="BT158" s="533"/>
      <c r="BU158" s="533"/>
      <c r="BV158" s="533"/>
      <c r="BW158" s="533"/>
      <c r="BX158" s="533"/>
      <c r="BY158" s="533"/>
      <c r="BZ158" s="533"/>
      <c r="CA158" s="533"/>
      <c r="CB158" s="533"/>
      <c r="CC158" s="533"/>
      <c r="CD158" s="533"/>
      <c r="CE158" s="533"/>
      <c r="CF158" s="533"/>
      <c r="CG158" s="533"/>
      <c r="CH158" s="533"/>
      <c r="CI158" s="533"/>
      <c r="CJ158" s="533"/>
      <c r="CK158" s="533"/>
      <c r="CL158" s="533"/>
      <c r="CM158" s="533"/>
      <c r="CN158" s="533"/>
      <c r="CO158" s="533"/>
      <c r="CP158" s="533"/>
      <c r="CQ158" s="533"/>
      <c r="CR158" s="533"/>
      <c r="CS158" s="533"/>
      <c r="CT158" s="533"/>
      <c r="CU158" s="533"/>
      <c r="CV158" s="533"/>
      <c r="CW158" s="533"/>
      <c r="CX158" s="533"/>
      <c r="CY158" s="533"/>
      <c r="CZ158" s="533"/>
      <c r="DA158" s="533"/>
      <c r="DB158" s="533"/>
      <c r="DC158" s="533"/>
      <c r="DD158" s="533"/>
      <c r="DE158" s="533"/>
      <c r="DF158" s="533"/>
      <c r="DG158" s="533"/>
      <c r="DH158" s="533"/>
      <c r="DI158" s="533"/>
      <c r="DJ158" s="533"/>
      <c r="DK158" s="533"/>
      <c r="DL158" s="533"/>
      <c r="DM158" s="533"/>
    </row>
    <row r="159" spans="4:119" hidden="1" outlineLevel="1">
      <c r="D159" s="541">
        <v>45657</v>
      </c>
      <c r="J159" s="533"/>
      <c r="K159" s="533"/>
      <c r="L159" s="533"/>
      <c r="M159" s="533"/>
      <c r="N159" s="533"/>
      <c r="O159" s="533"/>
      <c r="P159" s="533"/>
      <c r="Q159" s="533"/>
      <c r="R159" s="533"/>
      <c r="S159" s="533"/>
      <c r="T159" s="533"/>
      <c r="U159" s="533"/>
      <c r="V159" s="533"/>
      <c r="W159" s="533"/>
      <c r="X159" s="533"/>
      <c r="Y159" s="533"/>
      <c r="Z159" s="533"/>
      <c r="AA159" s="533"/>
      <c r="AB159" s="533"/>
      <c r="AC159" s="533"/>
      <c r="AD159" s="533"/>
      <c r="AE159" s="533"/>
      <c r="AF159" s="533"/>
      <c r="AG159" s="533"/>
      <c r="AH159" s="533"/>
      <c r="AI159" s="533"/>
      <c r="AJ159" s="533"/>
      <c r="AK159" s="533"/>
      <c r="AL159" s="533"/>
      <c r="AM159" s="533"/>
      <c r="AN159" s="533"/>
      <c r="AO159" s="533"/>
      <c r="AP159" s="533">
        <f>IF(COUNTIF($F159:AO159,"&gt;0")&gt;=12,0,AP$7/12)</f>
        <v>0</v>
      </c>
      <c r="AQ159" s="533">
        <f>IF(COUNTIF($F159:AP159,"&gt;0")&gt;=12,0,AP$7/12)</f>
        <v>0</v>
      </c>
      <c r="AR159" s="533">
        <f>IF(COUNTIF($F159:AQ159,"&gt;0")&gt;=12,0,AP$7/12)</f>
        <v>0</v>
      </c>
      <c r="AS159" s="533">
        <f>IF(COUNTIF($F159:AR159,"&gt;0")&gt;=12,0,AP$7/12)</f>
        <v>0</v>
      </c>
      <c r="AT159" s="533">
        <f>IF(COUNTIF($F159:AS159,"&gt;0")&gt;=12,0,AP$7/12)</f>
        <v>0</v>
      </c>
      <c r="AU159" s="533">
        <f>IF(COUNTIF($F159:AT159,"&gt;0")&gt;=12,0,AP$7/12)</f>
        <v>0</v>
      </c>
      <c r="AV159" s="533">
        <f>IF(COUNTIF($F159:AU159,"&gt;0")&gt;=12,0,AP$7/12)</f>
        <v>0</v>
      </c>
      <c r="AW159" s="533">
        <f>IF(COUNTIF($F159:AV159,"&gt;0")&gt;=12,0,AP$7/12)</f>
        <v>0</v>
      </c>
      <c r="AX159" s="533">
        <f>IF(COUNTIF($F159:AW159,"&gt;0")&gt;=12,0,AP$7/12)</f>
        <v>0</v>
      </c>
      <c r="AY159" s="533">
        <f>IF(COUNTIF($F159:AX159,"&gt;0")&gt;=12,0,AP$7/12)</f>
        <v>0</v>
      </c>
      <c r="AZ159" s="533">
        <f>IF(COUNTIF($F159:AY159,"&gt;0")&gt;=12,0,AP$7/12)</f>
        <v>0</v>
      </c>
      <c r="BA159" s="533">
        <f>IF(COUNTIF($F159:AZ159,"&gt;0")&gt;=12,0,AP$7/12)</f>
        <v>0</v>
      </c>
      <c r="BB159" s="533">
        <f>IF(COUNTIF($F159:BA159,"&gt;0")&gt;=12,0,AP$7/12)</f>
        <v>0</v>
      </c>
      <c r="BC159" s="533">
        <f>IF(COUNTIF($F159:BB159,"&gt;0")&gt;=12,0,AP$7/12)</f>
        <v>0</v>
      </c>
      <c r="BD159" s="533">
        <f>IF(COUNTIF($F159:BC159,"&gt;0")&gt;=12,0,AP$7/12)</f>
        <v>0</v>
      </c>
      <c r="BE159" s="533">
        <f>IF(COUNTIF($F159:BD159,"&gt;0")&gt;=12,0,AP$7/12)</f>
        <v>0</v>
      </c>
      <c r="BF159" s="533">
        <f>IF(COUNTIF($F159:BE159,"&gt;0")&gt;=12,0,AP$7/12)</f>
        <v>0</v>
      </c>
      <c r="BG159" s="533">
        <f>IF(COUNTIF($F159:BF159,"&gt;0")&gt;=12,0,AP$7/12)</f>
        <v>0</v>
      </c>
      <c r="BH159" s="533">
        <f>IF(COUNTIF($F159:BG159,"&gt;0")&gt;=12,0,AP$7/12)</f>
        <v>0</v>
      </c>
      <c r="BI159" s="533">
        <f>IF(COUNTIF($F159:BH159,"&gt;0")&gt;=12,0,AP$7/12)</f>
        <v>0</v>
      </c>
      <c r="BJ159" s="533">
        <f>IF(COUNTIF($F159:BI159,"&gt;0")&gt;=12,0,AP$7/12)</f>
        <v>0</v>
      </c>
      <c r="BK159" s="533">
        <f>IF(COUNTIF($F159:BJ159,"&gt;0")&gt;=12,0,AP$7/12)</f>
        <v>0</v>
      </c>
      <c r="BL159" s="533">
        <f>IF(COUNTIF($F159:BK159,"&gt;0")&gt;=12,0,AP$7/12)</f>
        <v>0</v>
      </c>
      <c r="BM159" s="533">
        <f>IF(COUNTIF($F159:BL159,"&gt;0")&gt;=12,0,AP$7/12)</f>
        <v>0</v>
      </c>
      <c r="BN159" s="533">
        <f>IF(COUNTIF($F159:BM159,"&gt;0")&gt;=12,0,AP$7/12)</f>
        <v>0</v>
      </c>
      <c r="BO159" s="159" cm="1">
        <f t="array" ref="BO159">SUMPRODUCT((YEAR($G$3:$BN$3)=BO$3)*($G159:$BN159))</f>
        <v>0</v>
      </c>
      <c r="BP159" s="125" cm="1">
        <f t="array" ref="BP159">SUMPRODUCT((YEAR($G$3:$BN$3)=BP$3)*($G159:$BN159))</f>
        <v>0</v>
      </c>
      <c r="BQ159" s="125" cm="1">
        <f t="array" ref="BQ159">SUMPRODUCT((YEAR($G$3:$BN$3)=BQ$3)*($G159:$BN159))</f>
        <v>0</v>
      </c>
      <c r="BR159" s="125" cm="1">
        <f t="array" ref="BR159">SUMPRODUCT((YEAR($G$3:$BN$3)=BR$3)*($G159:$BN159))</f>
        <v>0</v>
      </c>
      <c r="BS159" s="158" cm="1">
        <f t="array" ref="BS159">SUMPRODUCT((YEAR($G$3:$BN$3)=BS$3)*($G159:$BN159))</f>
        <v>0</v>
      </c>
      <c r="BT159" s="533"/>
      <c r="BU159" s="533"/>
      <c r="BV159" s="533"/>
      <c r="BW159" s="533"/>
      <c r="BX159" s="533"/>
      <c r="BY159" s="533"/>
      <c r="BZ159" s="533"/>
      <c r="CA159" s="533"/>
      <c r="CB159" s="533"/>
      <c r="CC159" s="533"/>
      <c r="CD159" s="533"/>
      <c r="CE159" s="533"/>
      <c r="CF159" s="533"/>
      <c r="CG159" s="533"/>
      <c r="CH159" s="533"/>
      <c r="CI159" s="533"/>
      <c r="CJ159" s="533"/>
      <c r="CK159" s="533"/>
      <c r="CL159" s="533"/>
      <c r="CM159" s="533"/>
      <c r="CN159" s="533"/>
      <c r="CO159" s="533"/>
      <c r="CP159" s="533"/>
      <c r="CQ159" s="533"/>
      <c r="CR159" s="533"/>
      <c r="CS159" s="533"/>
      <c r="CT159" s="533"/>
      <c r="CU159" s="533"/>
      <c r="CV159" s="533"/>
      <c r="CW159" s="533"/>
      <c r="CX159" s="533"/>
      <c r="CY159" s="533"/>
      <c r="CZ159" s="533"/>
      <c r="DA159" s="533"/>
      <c r="DB159" s="533"/>
      <c r="DC159" s="533"/>
      <c r="DD159" s="533"/>
      <c r="DE159" s="533"/>
      <c r="DF159" s="533"/>
      <c r="DG159" s="533"/>
      <c r="DH159" s="533"/>
      <c r="DI159" s="533"/>
      <c r="DJ159" s="533"/>
      <c r="DK159" s="533"/>
      <c r="DL159" s="533"/>
      <c r="DM159" s="533"/>
      <c r="DN159" s="533"/>
    </row>
    <row r="160" spans="4:119" hidden="1" outlineLevel="1">
      <c r="D160" s="541">
        <v>45688</v>
      </c>
      <c r="J160" s="533"/>
      <c r="K160" s="533"/>
      <c r="L160" s="533"/>
      <c r="M160" s="533"/>
      <c r="N160" s="533"/>
      <c r="O160" s="533"/>
      <c r="P160" s="533"/>
      <c r="Q160" s="533"/>
      <c r="R160" s="533"/>
      <c r="S160" s="533"/>
      <c r="T160" s="533"/>
      <c r="U160" s="533"/>
      <c r="V160" s="533"/>
      <c r="W160" s="533"/>
      <c r="X160" s="533"/>
      <c r="Y160" s="533"/>
      <c r="Z160" s="533"/>
      <c r="AA160" s="533"/>
      <c r="AB160" s="533"/>
      <c r="AC160" s="533"/>
      <c r="AD160" s="533"/>
      <c r="AE160" s="533"/>
      <c r="AF160" s="533"/>
      <c r="AG160" s="533"/>
      <c r="AH160" s="533"/>
      <c r="AI160" s="533"/>
      <c r="AJ160" s="533"/>
      <c r="AK160" s="533"/>
      <c r="AL160" s="533"/>
      <c r="AM160" s="533"/>
      <c r="AN160" s="533"/>
      <c r="AO160" s="533"/>
      <c r="AP160" s="533"/>
      <c r="AQ160" s="533">
        <f>IF(COUNTIF($F160:AP160,"&gt;0")&gt;=12,0,AQ$7/12)</f>
        <v>0</v>
      </c>
      <c r="AR160" s="533">
        <f>IF(COUNTIF($F160:AQ160,"&gt;0")&gt;=12,0,AQ$7/12)</f>
        <v>0</v>
      </c>
      <c r="AS160" s="533">
        <f>IF(COUNTIF($F160:AR160,"&gt;0")&gt;=12,0,AQ$7/12)</f>
        <v>0</v>
      </c>
      <c r="AT160" s="533">
        <f>IF(COUNTIF($F160:AS160,"&gt;0")&gt;=12,0,AQ$7/12)</f>
        <v>0</v>
      </c>
      <c r="AU160" s="533">
        <f>IF(COUNTIF($F160:AT160,"&gt;0")&gt;=12,0,AQ$7/12)</f>
        <v>0</v>
      </c>
      <c r="AV160" s="533">
        <f>IF(COUNTIF($F160:AU160,"&gt;0")&gt;=12,0,AQ$7/12)</f>
        <v>0</v>
      </c>
      <c r="AW160" s="533">
        <f>IF(COUNTIF($F160:AV160,"&gt;0")&gt;=12,0,AQ$7/12)</f>
        <v>0</v>
      </c>
      <c r="AX160" s="533">
        <f>IF(COUNTIF($F160:AW160,"&gt;0")&gt;=12,0,AQ$7/12)</f>
        <v>0</v>
      </c>
      <c r="AY160" s="533">
        <f>IF(COUNTIF($F160:AX160,"&gt;0")&gt;=12,0,AQ$7/12)</f>
        <v>0</v>
      </c>
      <c r="AZ160" s="533">
        <f>IF(COUNTIF($F160:AY160,"&gt;0")&gt;=12,0,AQ$7/12)</f>
        <v>0</v>
      </c>
      <c r="BA160" s="533">
        <f>IF(COUNTIF($F160:AZ160,"&gt;0")&gt;=12,0,AQ$7/12)</f>
        <v>0</v>
      </c>
      <c r="BB160" s="533">
        <f>IF(COUNTIF($F160:BA160,"&gt;0")&gt;=12,0,AQ$7/12)</f>
        <v>0</v>
      </c>
      <c r="BC160" s="533">
        <f>IF(COUNTIF($F160:BB160,"&gt;0")&gt;=12,0,AQ$7/12)</f>
        <v>0</v>
      </c>
      <c r="BD160" s="533">
        <f>IF(COUNTIF($F160:BC160,"&gt;0")&gt;=12,0,AQ$7/12)</f>
        <v>0</v>
      </c>
      <c r="BE160" s="533">
        <f>IF(COUNTIF($F160:BD160,"&gt;0")&gt;=12,0,AQ$7/12)</f>
        <v>0</v>
      </c>
      <c r="BF160" s="533">
        <f>IF(COUNTIF($F160:BE160,"&gt;0")&gt;=12,0,AQ$7/12)</f>
        <v>0</v>
      </c>
      <c r="BG160" s="533">
        <f>IF(COUNTIF($F160:BF160,"&gt;0")&gt;=12,0,AQ$7/12)</f>
        <v>0</v>
      </c>
      <c r="BH160" s="533">
        <f>IF(COUNTIF($F160:BG160,"&gt;0")&gt;=12,0,AQ$7/12)</f>
        <v>0</v>
      </c>
      <c r="BI160" s="533">
        <f>IF(COUNTIF($F160:BH160,"&gt;0")&gt;=12,0,AQ$7/12)</f>
        <v>0</v>
      </c>
      <c r="BJ160" s="533">
        <f>IF(COUNTIF($F160:BI160,"&gt;0")&gt;=12,0,AQ$7/12)</f>
        <v>0</v>
      </c>
      <c r="BK160" s="533">
        <f>IF(COUNTIF($F160:BJ160,"&gt;0")&gt;=12,0,AQ$7/12)</f>
        <v>0</v>
      </c>
      <c r="BL160" s="533">
        <f>IF(COUNTIF($F160:BK160,"&gt;0")&gt;=12,0,AQ$7/12)</f>
        <v>0</v>
      </c>
      <c r="BM160" s="533">
        <f>IF(COUNTIF($F160:BL160,"&gt;0")&gt;=12,0,AQ$7/12)</f>
        <v>0</v>
      </c>
      <c r="BN160" s="533">
        <f>IF(COUNTIF($F160:BM160,"&gt;0")&gt;=12,0,AQ$7/12)</f>
        <v>0</v>
      </c>
      <c r="BO160" s="159" cm="1">
        <f t="array" ref="BO160">SUMPRODUCT((YEAR($G$3:$BN$3)=BO$3)*($G160:$BN160))</f>
        <v>0</v>
      </c>
      <c r="BP160" s="125" cm="1">
        <f t="array" ref="BP160">SUMPRODUCT((YEAR($G$3:$BN$3)=BP$3)*($G160:$BN160))</f>
        <v>0</v>
      </c>
      <c r="BQ160" s="125" cm="1">
        <f t="array" ref="BQ160">SUMPRODUCT((YEAR($G$3:$BN$3)=BQ$3)*($G160:$BN160))</f>
        <v>0</v>
      </c>
      <c r="BR160" s="125" cm="1">
        <f t="array" ref="BR160">SUMPRODUCT((YEAR($G$3:$BN$3)=BR$3)*($G160:$BN160))</f>
        <v>0</v>
      </c>
      <c r="BS160" s="158" cm="1">
        <f t="array" ref="BS160">SUMPRODUCT((YEAR($G$3:$BN$3)=BS$3)*($G160:$BN160))</f>
        <v>0</v>
      </c>
      <c r="BT160" s="533"/>
      <c r="BU160" s="533"/>
      <c r="BV160" s="533"/>
      <c r="BW160" s="533"/>
      <c r="BX160" s="533"/>
      <c r="BY160" s="533"/>
      <c r="BZ160" s="533"/>
      <c r="CA160" s="533"/>
      <c r="CB160" s="533"/>
      <c r="CC160" s="533"/>
      <c r="CD160" s="533"/>
      <c r="CE160" s="533"/>
      <c r="CF160" s="533"/>
      <c r="CG160" s="533"/>
      <c r="CH160" s="533"/>
      <c r="CI160" s="533"/>
      <c r="CJ160" s="533"/>
      <c r="CK160" s="533"/>
      <c r="CL160" s="533"/>
      <c r="CM160" s="533"/>
      <c r="CN160" s="533"/>
      <c r="CO160" s="533"/>
      <c r="CP160" s="533"/>
      <c r="CQ160" s="533"/>
      <c r="CR160" s="533"/>
      <c r="CS160" s="533"/>
      <c r="CT160" s="533"/>
      <c r="CU160" s="533"/>
      <c r="CV160" s="533"/>
      <c r="CW160" s="533"/>
      <c r="CX160" s="533"/>
      <c r="CY160" s="533"/>
      <c r="CZ160" s="533"/>
      <c r="DA160" s="533"/>
      <c r="DB160" s="533"/>
      <c r="DC160" s="533"/>
      <c r="DD160" s="533"/>
      <c r="DE160" s="533"/>
      <c r="DF160" s="533"/>
      <c r="DG160" s="533"/>
      <c r="DH160" s="533"/>
      <c r="DI160" s="533"/>
      <c r="DJ160" s="533"/>
      <c r="DK160" s="533"/>
      <c r="DL160" s="533"/>
      <c r="DM160" s="533"/>
      <c r="DN160" s="533"/>
      <c r="DO160" s="533"/>
    </row>
    <row r="161" spans="4:130" hidden="1" outlineLevel="1">
      <c r="D161" s="541">
        <v>45716</v>
      </c>
      <c r="J161" s="533"/>
      <c r="K161" s="533"/>
      <c r="L161" s="533"/>
      <c r="M161" s="533"/>
      <c r="N161" s="533"/>
      <c r="O161" s="533"/>
      <c r="P161" s="533"/>
      <c r="Q161" s="533"/>
      <c r="R161" s="533"/>
      <c r="S161" s="533"/>
      <c r="T161" s="533"/>
      <c r="U161" s="533"/>
      <c r="V161" s="533"/>
      <c r="W161" s="533"/>
      <c r="X161" s="533"/>
      <c r="Y161" s="533"/>
      <c r="Z161" s="533"/>
      <c r="AA161" s="533"/>
      <c r="AB161" s="533"/>
      <c r="AC161" s="533"/>
      <c r="AD161" s="533"/>
      <c r="AE161" s="533"/>
      <c r="AF161" s="533"/>
      <c r="AG161" s="533"/>
      <c r="AH161" s="533"/>
      <c r="AI161" s="533"/>
      <c r="AJ161" s="533"/>
      <c r="AK161" s="533"/>
      <c r="AL161" s="533"/>
      <c r="AM161" s="533"/>
      <c r="AN161" s="533"/>
      <c r="AO161" s="533"/>
      <c r="AP161" s="533"/>
      <c r="AQ161" s="533"/>
      <c r="AR161" s="533">
        <f>IF(COUNTIF($F161:AQ161,"&gt;0")&gt;=12,0,AR$7/12)</f>
        <v>0</v>
      </c>
      <c r="AS161" s="533">
        <f>IF(COUNTIF($F161:AR161,"&gt;0")&gt;=12,0,AR$7/12)</f>
        <v>0</v>
      </c>
      <c r="AT161" s="533">
        <f>IF(COUNTIF($F161:AS161,"&gt;0")&gt;=12,0,AR$7/12)</f>
        <v>0</v>
      </c>
      <c r="AU161" s="533">
        <f>IF(COUNTIF($F161:AT161,"&gt;0")&gt;=12,0,AR$7/12)</f>
        <v>0</v>
      </c>
      <c r="AV161" s="533">
        <f>IF(COUNTIF($F161:AU161,"&gt;0")&gt;=12,0,AR$7/12)</f>
        <v>0</v>
      </c>
      <c r="AW161" s="533">
        <f>IF(COUNTIF($F161:AV161,"&gt;0")&gt;=12,0,AR$7/12)</f>
        <v>0</v>
      </c>
      <c r="AX161" s="533">
        <f>IF(COUNTIF($F161:AW161,"&gt;0")&gt;=12,0,AR$7/12)</f>
        <v>0</v>
      </c>
      <c r="AY161" s="533">
        <f>IF(COUNTIF($F161:AX161,"&gt;0")&gt;=12,0,AR$7/12)</f>
        <v>0</v>
      </c>
      <c r="AZ161" s="533">
        <f>IF(COUNTIF($F161:AY161,"&gt;0")&gt;=12,0,AR$7/12)</f>
        <v>0</v>
      </c>
      <c r="BA161" s="533">
        <f>IF(COUNTIF($F161:AZ161,"&gt;0")&gt;=12,0,AR$7/12)</f>
        <v>0</v>
      </c>
      <c r="BB161" s="533">
        <f>IF(COUNTIF($F161:BA161,"&gt;0")&gt;=12,0,AR$7/12)</f>
        <v>0</v>
      </c>
      <c r="BC161" s="533">
        <f>IF(COUNTIF($F161:BB161,"&gt;0")&gt;=12,0,AR$7/12)</f>
        <v>0</v>
      </c>
      <c r="BD161" s="533">
        <f>IF(COUNTIF($F161:BC161,"&gt;0")&gt;=12,0,AR$7/12)</f>
        <v>0</v>
      </c>
      <c r="BE161" s="533">
        <f>IF(COUNTIF($F161:BD161,"&gt;0")&gt;=12,0,AR$7/12)</f>
        <v>0</v>
      </c>
      <c r="BF161" s="533">
        <f>IF(COUNTIF($F161:BE161,"&gt;0")&gt;=12,0,AR$7/12)</f>
        <v>0</v>
      </c>
      <c r="BG161" s="533">
        <f>IF(COUNTIF($F161:BF161,"&gt;0")&gt;=12,0,AR$7/12)</f>
        <v>0</v>
      </c>
      <c r="BH161" s="533">
        <f>IF(COUNTIF($F161:BG161,"&gt;0")&gt;=12,0,AR$7/12)</f>
        <v>0</v>
      </c>
      <c r="BI161" s="533">
        <f>IF(COUNTIF($F161:BH161,"&gt;0")&gt;=12,0,AR$7/12)</f>
        <v>0</v>
      </c>
      <c r="BJ161" s="533">
        <f>IF(COUNTIF($F161:BI161,"&gt;0")&gt;=12,0,AR$7/12)</f>
        <v>0</v>
      </c>
      <c r="BK161" s="533">
        <f>IF(COUNTIF($F161:BJ161,"&gt;0")&gt;=12,0,AR$7/12)</f>
        <v>0</v>
      </c>
      <c r="BL161" s="533">
        <f>IF(COUNTIF($F161:BK161,"&gt;0")&gt;=12,0,AR$7/12)</f>
        <v>0</v>
      </c>
      <c r="BM161" s="533">
        <f>IF(COUNTIF($F161:BL161,"&gt;0")&gt;=12,0,AR$7/12)</f>
        <v>0</v>
      </c>
      <c r="BN161" s="533">
        <f>IF(COUNTIF($F161:BM161,"&gt;0")&gt;=12,0,AR$7/12)</f>
        <v>0</v>
      </c>
      <c r="BO161" s="159" cm="1">
        <f t="array" ref="BO161">SUMPRODUCT((YEAR($G$3:$BN$3)=BO$3)*($G161:$BN161))</f>
        <v>0</v>
      </c>
      <c r="BP161" s="125" cm="1">
        <f t="array" ref="BP161">SUMPRODUCT((YEAR($G$3:$BN$3)=BP$3)*($G161:$BN161))</f>
        <v>0</v>
      </c>
      <c r="BQ161" s="125" cm="1">
        <f t="array" ref="BQ161">SUMPRODUCT((YEAR($G$3:$BN$3)=BQ$3)*($G161:$BN161))</f>
        <v>0</v>
      </c>
      <c r="BR161" s="125" cm="1">
        <f t="array" ref="BR161">SUMPRODUCT((YEAR($G$3:$BN$3)=BR$3)*($G161:$BN161))</f>
        <v>0</v>
      </c>
      <c r="BS161" s="158" cm="1">
        <f t="array" ref="BS161">SUMPRODUCT((YEAR($G$3:$BN$3)=BS$3)*($G161:$BN161))</f>
        <v>0</v>
      </c>
      <c r="BT161" s="533"/>
      <c r="BU161" s="533"/>
      <c r="BV161" s="533"/>
      <c r="BW161" s="533"/>
      <c r="BX161" s="533"/>
      <c r="BY161" s="533"/>
      <c r="BZ161" s="533"/>
      <c r="CA161" s="533"/>
      <c r="CB161" s="533"/>
      <c r="CC161" s="533"/>
      <c r="CD161" s="533"/>
      <c r="CE161" s="533"/>
      <c r="CF161" s="533"/>
      <c r="CG161" s="533"/>
      <c r="CH161" s="533"/>
      <c r="CI161" s="533"/>
      <c r="CJ161" s="533"/>
      <c r="CK161" s="533"/>
      <c r="CL161" s="533"/>
      <c r="CM161" s="533"/>
      <c r="CN161" s="533"/>
      <c r="CO161" s="533"/>
      <c r="CP161" s="533"/>
      <c r="CQ161" s="533"/>
      <c r="CR161" s="533"/>
      <c r="CS161" s="533"/>
      <c r="CT161" s="533"/>
      <c r="CU161" s="533"/>
      <c r="CV161" s="533"/>
      <c r="CW161" s="533"/>
      <c r="CX161" s="533"/>
      <c r="CY161" s="533"/>
      <c r="CZ161" s="533"/>
      <c r="DA161" s="533"/>
      <c r="DB161" s="533"/>
      <c r="DC161" s="533"/>
      <c r="DD161" s="533"/>
      <c r="DE161" s="533"/>
      <c r="DF161" s="533"/>
      <c r="DG161" s="533"/>
      <c r="DH161" s="533"/>
      <c r="DI161" s="533"/>
      <c r="DJ161" s="533"/>
      <c r="DK161" s="533"/>
      <c r="DL161" s="533"/>
      <c r="DM161" s="533"/>
      <c r="DN161" s="533"/>
      <c r="DO161" s="533"/>
      <c r="DP161" s="533"/>
    </row>
    <row r="162" spans="4:130" hidden="1" outlineLevel="1">
      <c r="D162" s="541">
        <v>45747</v>
      </c>
      <c r="J162" s="533"/>
      <c r="K162" s="533"/>
      <c r="L162" s="533"/>
      <c r="M162" s="533"/>
      <c r="N162" s="533"/>
      <c r="O162" s="533"/>
      <c r="P162" s="533"/>
      <c r="Q162" s="533"/>
      <c r="R162" s="533"/>
      <c r="S162" s="533"/>
      <c r="T162" s="533"/>
      <c r="U162" s="533"/>
      <c r="V162" s="533"/>
      <c r="W162" s="533"/>
      <c r="X162" s="533"/>
      <c r="Y162" s="533"/>
      <c r="Z162" s="533"/>
      <c r="AA162" s="533"/>
      <c r="AB162" s="533"/>
      <c r="AC162" s="533"/>
      <c r="AD162" s="533"/>
      <c r="AE162" s="533"/>
      <c r="AF162" s="533"/>
      <c r="AG162" s="533"/>
      <c r="AH162" s="533"/>
      <c r="AI162" s="533"/>
      <c r="AJ162" s="533"/>
      <c r="AK162" s="533"/>
      <c r="AL162" s="533"/>
      <c r="AM162" s="533"/>
      <c r="AN162" s="533"/>
      <c r="AO162" s="533"/>
      <c r="AP162" s="533"/>
      <c r="AQ162" s="533"/>
      <c r="AR162" s="533"/>
      <c r="AS162" s="533">
        <f>IF(COUNTIF($F162:AR162,"&gt;0")&gt;=12,0,AS$7/12)</f>
        <v>0</v>
      </c>
      <c r="AT162" s="533">
        <f>IF(COUNTIF($F162:AS162,"&gt;0")&gt;=12,0,AS$7/12)</f>
        <v>0</v>
      </c>
      <c r="AU162" s="533">
        <f>IF(COUNTIF($F162:AT162,"&gt;0")&gt;=12,0,AS$7/12)</f>
        <v>0</v>
      </c>
      <c r="AV162" s="533">
        <f>IF(COUNTIF($F162:AU162,"&gt;0")&gt;=12,0,AS$7/12)</f>
        <v>0</v>
      </c>
      <c r="AW162" s="533">
        <f>IF(COUNTIF($F162:AV162,"&gt;0")&gt;=12,0,AS$7/12)</f>
        <v>0</v>
      </c>
      <c r="AX162" s="533">
        <f>IF(COUNTIF($F162:AW162,"&gt;0")&gt;=12,0,AS$7/12)</f>
        <v>0</v>
      </c>
      <c r="AY162" s="533">
        <f>IF(COUNTIF($F162:AX162,"&gt;0")&gt;=12,0,AS$7/12)</f>
        <v>0</v>
      </c>
      <c r="AZ162" s="533">
        <f>IF(COUNTIF($F162:AY162,"&gt;0")&gt;=12,0,AS$7/12)</f>
        <v>0</v>
      </c>
      <c r="BA162" s="533">
        <f>IF(COUNTIF($F162:AZ162,"&gt;0")&gt;=12,0,AS$7/12)</f>
        <v>0</v>
      </c>
      <c r="BB162" s="533">
        <f>IF(COUNTIF($F162:BA162,"&gt;0")&gt;=12,0,AS$7/12)</f>
        <v>0</v>
      </c>
      <c r="BC162" s="533">
        <f>IF(COUNTIF($F162:BB162,"&gt;0")&gt;=12,0,AS$7/12)</f>
        <v>0</v>
      </c>
      <c r="BD162" s="533">
        <f>IF(COUNTIF($F162:BC162,"&gt;0")&gt;=12,0,AS$7/12)</f>
        <v>0</v>
      </c>
      <c r="BE162" s="533">
        <f>IF(COUNTIF($F162:BD162,"&gt;0")&gt;=12,0,AS$7/12)</f>
        <v>0</v>
      </c>
      <c r="BF162" s="533">
        <f>IF(COUNTIF($F162:BE162,"&gt;0")&gt;=12,0,AS$7/12)</f>
        <v>0</v>
      </c>
      <c r="BG162" s="533">
        <f>IF(COUNTIF($F162:BF162,"&gt;0")&gt;=12,0,AS$7/12)</f>
        <v>0</v>
      </c>
      <c r="BH162" s="533">
        <f>IF(COUNTIF($F162:BG162,"&gt;0")&gt;=12,0,AS$7/12)</f>
        <v>0</v>
      </c>
      <c r="BI162" s="533">
        <f>IF(COUNTIF($F162:BH162,"&gt;0")&gt;=12,0,AS$7/12)</f>
        <v>0</v>
      </c>
      <c r="BJ162" s="533">
        <f>IF(COUNTIF($F162:BI162,"&gt;0")&gt;=12,0,AS$7/12)</f>
        <v>0</v>
      </c>
      <c r="BK162" s="533">
        <f>IF(COUNTIF($F162:BJ162,"&gt;0")&gt;=12,0,AS$7/12)</f>
        <v>0</v>
      </c>
      <c r="BL162" s="533">
        <f>IF(COUNTIF($F162:BK162,"&gt;0")&gt;=12,0,AS$7/12)</f>
        <v>0</v>
      </c>
      <c r="BM162" s="533">
        <f>IF(COUNTIF($F162:BL162,"&gt;0")&gt;=12,0,AS$7/12)</f>
        <v>0</v>
      </c>
      <c r="BN162" s="533">
        <f>IF(COUNTIF($F162:BM162,"&gt;0")&gt;=12,0,AS$7/12)</f>
        <v>0</v>
      </c>
      <c r="BO162" s="159" cm="1">
        <f t="array" ref="BO162">SUMPRODUCT((YEAR($G$3:$BN$3)=BO$3)*($G162:$BN162))</f>
        <v>0</v>
      </c>
      <c r="BP162" s="125" cm="1">
        <f t="array" ref="BP162">SUMPRODUCT((YEAR($G$3:$BN$3)=BP$3)*($G162:$BN162))</f>
        <v>0</v>
      </c>
      <c r="BQ162" s="125" cm="1">
        <f t="array" ref="BQ162">SUMPRODUCT((YEAR($G$3:$BN$3)=BQ$3)*($G162:$BN162))</f>
        <v>0</v>
      </c>
      <c r="BR162" s="125" cm="1">
        <f t="array" ref="BR162">SUMPRODUCT((YEAR($G$3:$BN$3)=BR$3)*($G162:$BN162))</f>
        <v>0</v>
      </c>
      <c r="BS162" s="158" cm="1">
        <f t="array" ref="BS162">SUMPRODUCT((YEAR($G$3:$BN$3)=BS$3)*($G162:$BN162))</f>
        <v>0</v>
      </c>
      <c r="BT162" s="533"/>
      <c r="BU162" s="533"/>
      <c r="BV162" s="533"/>
      <c r="BW162" s="533"/>
      <c r="BX162" s="533"/>
      <c r="BY162" s="533"/>
      <c r="BZ162" s="533"/>
      <c r="CA162" s="533"/>
      <c r="CB162" s="533"/>
      <c r="CC162" s="533"/>
      <c r="CD162" s="533"/>
      <c r="CE162" s="533"/>
      <c r="CF162" s="533"/>
      <c r="CG162" s="533"/>
      <c r="CH162" s="533"/>
      <c r="CI162" s="533"/>
      <c r="CJ162" s="533"/>
      <c r="CK162" s="533"/>
      <c r="CL162" s="533"/>
      <c r="CM162" s="533"/>
      <c r="CN162" s="533"/>
      <c r="CO162" s="533"/>
      <c r="CP162" s="533"/>
      <c r="CQ162" s="533"/>
      <c r="CR162" s="533"/>
      <c r="CS162" s="533"/>
      <c r="CT162" s="533"/>
      <c r="CU162" s="533"/>
      <c r="CV162" s="533"/>
      <c r="CW162" s="533"/>
      <c r="CX162" s="533"/>
      <c r="CY162" s="533"/>
      <c r="CZ162" s="533"/>
      <c r="DA162" s="533"/>
      <c r="DB162" s="533"/>
      <c r="DC162" s="533"/>
      <c r="DD162" s="533"/>
      <c r="DE162" s="533"/>
      <c r="DF162" s="533"/>
      <c r="DG162" s="533"/>
      <c r="DH162" s="533"/>
      <c r="DI162" s="533"/>
      <c r="DJ162" s="533"/>
      <c r="DK162" s="533"/>
      <c r="DL162" s="533"/>
      <c r="DM162" s="533"/>
      <c r="DN162" s="533"/>
      <c r="DO162" s="533"/>
      <c r="DP162" s="533"/>
      <c r="DQ162" s="533"/>
    </row>
    <row r="163" spans="4:130" hidden="1" outlineLevel="1">
      <c r="D163" s="541">
        <v>45777</v>
      </c>
      <c r="J163" s="533"/>
      <c r="K163" s="533"/>
      <c r="L163" s="533"/>
      <c r="M163" s="533"/>
      <c r="N163" s="533"/>
      <c r="O163" s="533"/>
      <c r="P163" s="533"/>
      <c r="Q163" s="533"/>
      <c r="R163" s="533"/>
      <c r="S163" s="533"/>
      <c r="T163" s="533"/>
      <c r="U163" s="533"/>
      <c r="V163" s="533"/>
      <c r="W163" s="533"/>
      <c r="X163" s="533"/>
      <c r="Y163" s="533"/>
      <c r="Z163" s="533"/>
      <c r="AA163" s="533"/>
      <c r="AB163" s="533"/>
      <c r="AC163" s="533"/>
      <c r="AD163" s="533"/>
      <c r="AE163" s="533"/>
      <c r="AF163" s="533"/>
      <c r="AG163" s="533"/>
      <c r="AH163" s="533"/>
      <c r="AI163" s="533"/>
      <c r="AJ163" s="533"/>
      <c r="AK163" s="533"/>
      <c r="AL163" s="533"/>
      <c r="AM163" s="533"/>
      <c r="AN163" s="533"/>
      <c r="AO163" s="533"/>
      <c r="AP163" s="533"/>
      <c r="AQ163" s="533"/>
      <c r="AR163" s="533"/>
      <c r="AS163" s="533"/>
      <c r="AT163" s="533">
        <f>IF(COUNTIF($F163:AS163,"&gt;0")&gt;=12,0,AT$7/12)</f>
        <v>0</v>
      </c>
      <c r="AU163" s="533">
        <f>IF(COUNTIF($F163:AT163,"&gt;0")&gt;=12,0,AT$7/12)</f>
        <v>0</v>
      </c>
      <c r="AV163" s="533">
        <f>IF(COUNTIF($F163:AU163,"&gt;0")&gt;=12,0,AT$7/12)</f>
        <v>0</v>
      </c>
      <c r="AW163" s="533">
        <f>IF(COUNTIF($F163:AV163,"&gt;0")&gt;=12,0,AT$7/12)</f>
        <v>0</v>
      </c>
      <c r="AX163" s="533">
        <f>IF(COUNTIF($F163:AW163,"&gt;0")&gt;=12,0,AT$7/12)</f>
        <v>0</v>
      </c>
      <c r="AY163" s="533">
        <f>IF(COUNTIF($F163:AX163,"&gt;0")&gt;=12,0,AT$7/12)</f>
        <v>0</v>
      </c>
      <c r="AZ163" s="533">
        <f>IF(COUNTIF($F163:AY163,"&gt;0")&gt;=12,0,AT$7/12)</f>
        <v>0</v>
      </c>
      <c r="BA163" s="533">
        <f>IF(COUNTIF($F163:AZ163,"&gt;0")&gt;=12,0,AT$7/12)</f>
        <v>0</v>
      </c>
      <c r="BB163" s="533">
        <f>IF(COUNTIF($F163:BA163,"&gt;0")&gt;=12,0,AT$7/12)</f>
        <v>0</v>
      </c>
      <c r="BC163" s="533">
        <f>IF(COUNTIF($F163:BB163,"&gt;0")&gt;=12,0,AT$7/12)</f>
        <v>0</v>
      </c>
      <c r="BD163" s="533">
        <f>IF(COUNTIF($F163:BC163,"&gt;0")&gt;=12,0,AT$7/12)</f>
        <v>0</v>
      </c>
      <c r="BE163" s="533">
        <f>IF(COUNTIF($F163:BD163,"&gt;0")&gt;=12,0,AT$7/12)</f>
        <v>0</v>
      </c>
      <c r="BF163" s="533">
        <f>IF(COUNTIF($F163:BE163,"&gt;0")&gt;=12,0,AT$7/12)</f>
        <v>0</v>
      </c>
      <c r="BG163" s="533">
        <f>IF(COUNTIF($F163:BF163,"&gt;0")&gt;=12,0,AT$7/12)</f>
        <v>0</v>
      </c>
      <c r="BH163" s="533">
        <f>IF(COUNTIF($F163:BG163,"&gt;0")&gt;=12,0,AT$7/12)</f>
        <v>0</v>
      </c>
      <c r="BI163" s="533">
        <f>IF(COUNTIF($F163:BH163,"&gt;0")&gt;=12,0,AT$7/12)</f>
        <v>0</v>
      </c>
      <c r="BJ163" s="533">
        <f>IF(COUNTIF($F163:BI163,"&gt;0")&gt;=12,0,AT$7/12)</f>
        <v>0</v>
      </c>
      <c r="BK163" s="533">
        <f>IF(COUNTIF($F163:BJ163,"&gt;0")&gt;=12,0,AT$7/12)</f>
        <v>0</v>
      </c>
      <c r="BL163" s="533">
        <f>IF(COUNTIF($F163:BK163,"&gt;0")&gt;=12,0,AT$7/12)</f>
        <v>0</v>
      </c>
      <c r="BM163" s="533">
        <f>IF(COUNTIF($F163:BL163,"&gt;0")&gt;=12,0,AT$7/12)</f>
        <v>0</v>
      </c>
      <c r="BN163" s="533">
        <f>IF(COUNTIF($F163:BM163,"&gt;0")&gt;=12,0,AT$7/12)</f>
        <v>0</v>
      </c>
      <c r="BO163" s="159" cm="1">
        <f t="array" ref="BO163">SUMPRODUCT((YEAR($G$3:$BN$3)=BO$3)*($G163:$BN163))</f>
        <v>0</v>
      </c>
      <c r="BP163" s="125" cm="1">
        <f t="array" ref="BP163">SUMPRODUCT((YEAR($G$3:$BN$3)=BP$3)*($G163:$BN163))</f>
        <v>0</v>
      </c>
      <c r="BQ163" s="125" cm="1">
        <f t="array" ref="BQ163">SUMPRODUCT((YEAR($G$3:$BN$3)=BQ$3)*($G163:$BN163))</f>
        <v>0</v>
      </c>
      <c r="BR163" s="125" cm="1">
        <f t="array" ref="BR163">SUMPRODUCT((YEAR($G$3:$BN$3)=BR$3)*($G163:$BN163))</f>
        <v>0</v>
      </c>
      <c r="BS163" s="158" cm="1">
        <f t="array" ref="BS163">SUMPRODUCT((YEAR($G$3:$BN$3)=BS$3)*($G163:$BN163))</f>
        <v>0</v>
      </c>
      <c r="BT163" s="533"/>
      <c r="BU163" s="533"/>
      <c r="BV163" s="533"/>
      <c r="BW163" s="533"/>
      <c r="BX163" s="533"/>
      <c r="BY163" s="533"/>
      <c r="BZ163" s="533"/>
      <c r="CA163" s="533"/>
      <c r="CB163" s="533"/>
      <c r="CC163" s="533"/>
      <c r="CD163" s="533"/>
      <c r="CE163" s="533"/>
      <c r="CF163" s="533"/>
      <c r="CG163" s="533"/>
      <c r="CH163" s="533"/>
      <c r="CI163" s="533"/>
      <c r="CJ163" s="533"/>
      <c r="CK163" s="533"/>
      <c r="CL163" s="533"/>
      <c r="CM163" s="533"/>
      <c r="CN163" s="533"/>
      <c r="CO163" s="533"/>
      <c r="CP163" s="533"/>
      <c r="CQ163" s="533"/>
      <c r="CR163" s="533"/>
      <c r="CS163" s="533"/>
      <c r="CT163" s="533"/>
      <c r="CU163" s="533"/>
      <c r="CV163" s="533"/>
      <c r="CW163" s="533"/>
      <c r="CX163" s="533"/>
      <c r="CY163" s="533"/>
      <c r="CZ163" s="533"/>
      <c r="DA163" s="533"/>
      <c r="DB163" s="533"/>
      <c r="DC163" s="533"/>
      <c r="DD163" s="533"/>
      <c r="DE163" s="533"/>
      <c r="DF163" s="533"/>
      <c r="DG163" s="533"/>
      <c r="DH163" s="533"/>
      <c r="DI163" s="533"/>
      <c r="DJ163" s="533"/>
      <c r="DK163" s="533"/>
      <c r="DL163" s="533"/>
      <c r="DM163" s="533"/>
      <c r="DN163" s="533"/>
      <c r="DO163" s="533"/>
      <c r="DP163" s="533"/>
      <c r="DQ163" s="533"/>
      <c r="DR163" s="533"/>
    </row>
    <row r="164" spans="4:130" hidden="1" outlineLevel="1">
      <c r="D164" s="541">
        <v>45808</v>
      </c>
      <c r="J164" s="533"/>
      <c r="K164" s="533"/>
      <c r="L164" s="533"/>
      <c r="M164" s="533"/>
      <c r="N164" s="533"/>
      <c r="O164" s="533"/>
      <c r="P164" s="533"/>
      <c r="Q164" s="533"/>
      <c r="R164" s="533"/>
      <c r="S164" s="533"/>
      <c r="T164" s="533"/>
      <c r="U164" s="533"/>
      <c r="V164" s="533"/>
      <c r="W164" s="533"/>
      <c r="X164" s="533"/>
      <c r="Y164" s="533"/>
      <c r="Z164" s="533"/>
      <c r="AA164" s="533"/>
      <c r="AB164" s="533"/>
      <c r="AC164" s="533"/>
      <c r="AD164" s="533"/>
      <c r="AE164" s="533"/>
      <c r="AF164" s="533"/>
      <c r="AG164" s="533"/>
      <c r="AH164" s="533"/>
      <c r="AI164" s="533"/>
      <c r="AJ164" s="533"/>
      <c r="AK164" s="533"/>
      <c r="AL164" s="533"/>
      <c r="AM164" s="533"/>
      <c r="AN164" s="533"/>
      <c r="AO164" s="533"/>
      <c r="AP164" s="533"/>
      <c r="AQ164" s="533"/>
      <c r="AR164" s="533"/>
      <c r="AS164" s="533"/>
      <c r="AT164" s="533"/>
      <c r="AU164" s="533">
        <f>IF(COUNTIF($F164:AT164,"&gt;0")&gt;=12,0,AU$7/12)</f>
        <v>0</v>
      </c>
      <c r="AV164" s="533">
        <f>IF(COUNTIF($F164:AU164,"&gt;0")&gt;=12,0,AU$7/12)</f>
        <v>0</v>
      </c>
      <c r="AW164" s="533">
        <f>IF(COUNTIF($F164:AV164,"&gt;0")&gt;=12,0,AU$7/12)</f>
        <v>0</v>
      </c>
      <c r="AX164" s="533">
        <f>IF(COUNTIF($F164:AW164,"&gt;0")&gt;=12,0,AU$7/12)</f>
        <v>0</v>
      </c>
      <c r="AY164" s="533">
        <f>IF(COUNTIF($F164:AX164,"&gt;0")&gt;=12,0,AU$7/12)</f>
        <v>0</v>
      </c>
      <c r="AZ164" s="533">
        <f>IF(COUNTIF($F164:AY164,"&gt;0")&gt;=12,0,AU$7/12)</f>
        <v>0</v>
      </c>
      <c r="BA164" s="533">
        <f>IF(COUNTIF($F164:AZ164,"&gt;0")&gt;=12,0,AU$7/12)</f>
        <v>0</v>
      </c>
      <c r="BB164" s="533">
        <f>IF(COUNTIF($F164:BA164,"&gt;0")&gt;=12,0,AU$7/12)</f>
        <v>0</v>
      </c>
      <c r="BC164" s="533">
        <f>IF(COUNTIF($F164:BB164,"&gt;0")&gt;=12,0,AU$7/12)</f>
        <v>0</v>
      </c>
      <c r="BD164" s="533">
        <f>IF(COUNTIF($F164:BC164,"&gt;0")&gt;=12,0,AU$7/12)</f>
        <v>0</v>
      </c>
      <c r="BE164" s="533">
        <f>IF(COUNTIF($F164:BD164,"&gt;0")&gt;=12,0,AU$7/12)</f>
        <v>0</v>
      </c>
      <c r="BF164" s="533">
        <f>IF(COUNTIF($F164:BE164,"&gt;0")&gt;=12,0,AU$7/12)</f>
        <v>0</v>
      </c>
      <c r="BG164" s="533">
        <f>IF(COUNTIF($F164:BF164,"&gt;0")&gt;=12,0,AU$7/12)</f>
        <v>0</v>
      </c>
      <c r="BH164" s="533">
        <f>IF(COUNTIF($F164:BG164,"&gt;0")&gt;=12,0,AU$7/12)</f>
        <v>0</v>
      </c>
      <c r="BI164" s="533">
        <f>IF(COUNTIF($F164:BH164,"&gt;0")&gt;=12,0,AU$7/12)</f>
        <v>0</v>
      </c>
      <c r="BJ164" s="533">
        <f>IF(COUNTIF($F164:BI164,"&gt;0")&gt;=12,0,AU$7/12)</f>
        <v>0</v>
      </c>
      <c r="BK164" s="533">
        <f>IF(COUNTIF($F164:BJ164,"&gt;0")&gt;=12,0,AU$7/12)</f>
        <v>0</v>
      </c>
      <c r="BL164" s="533">
        <f>IF(COUNTIF($F164:BK164,"&gt;0")&gt;=12,0,AU$7/12)</f>
        <v>0</v>
      </c>
      <c r="BM164" s="533">
        <f>IF(COUNTIF($F164:BL164,"&gt;0")&gt;=12,0,AU$7/12)</f>
        <v>0</v>
      </c>
      <c r="BN164" s="533">
        <f>IF(COUNTIF($F164:BM164,"&gt;0")&gt;=12,0,AU$7/12)</f>
        <v>0</v>
      </c>
      <c r="BO164" s="159" cm="1">
        <f t="array" ref="BO164">SUMPRODUCT((YEAR($G$3:$BN$3)=BO$3)*($G164:$BN164))</f>
        <v>0</v>
      </c>
      <c r="BP164" s="125" cm="1">
        <f t="array" ref="BP164">SUMPRODUCT((YEAR($G$3:$BN$3)=BP$3)*($G164:$BN164))</f>
        <v>0</v>
      </c>
      <c r="BQ164" s="125" cm="1">
        <f t="array" ref="BQ164">SUMPRODUCT((YEAR($G$3:$BN$3)=BQ$3)*($G164:$BN164))</f>
        <v>0</v>
      </c>
      <c r="BR164" s="125" cm="1">
        <f t="array" ref="BR164">SUMPRODUCT((YEAR($G$3:$BN$3)=BR$3)*($G164:$BN164))</f>
        <v>0</v>
      </c>
      <c r="BS164" s="158" cm="1">
        <f t="array" ref="BS164">SUMPRODUCT((YEAR($G$3:$BN$3)=BS$3)*($G164:$BN164))</f>
        <v>0</v>
      </c>
      <c r="BT164" s="533"/>
      <c r="BU164" s="533"/>
      <c r="BV164" s="533"/>
      <c r="BW164" s="533"/>
      <c r="BX164" s="533"/>
      <c r="BY164" s="533"/>
      <c r="BZ164" s="533"/>
      <c r="CA164" s="533"/>
      <c r="CB164" s="533"/>
      <c r="CC164" s="533"/>
      <c r="CD164" s="533"/>
      <c r="CE164" s="533"/>
      <c r="CF164" s="533"/>
      <c r="CG164" s="533"/>
      <c r="CH164" s="533"/>
      <c r="CI164" s="533"/>
      <c r="CJ164" s="533"/>
      <c r="CK164" s="533"/>
      <c r="CL164" s="533"/>
      <c r="CM164" s="533"/>
      <c r="CN164" s="533"/>
      <c r="CO164" s="533"/>
      <c r="CP164" s="533"/>
      <c r="CQ164" s="533"/>
      <c r="CR164" s="533"/>
      <c r="CS164" s="533"/>
      <c r="CT164" s="533"/>
      <c r="CU164" s="533"/>
      <c r="CV164" s="533"/>
      <c r="CW164" s="533"/>
      <c r="CX164" s="533"/>
      <c r="CY164" s="533"/>
      <c r="CZ164" s="533"/>
      <c r="DA164" s="533"/>
      <c r="DB164" s="533"/>
      <c r="DC164" s="533"/>
      <c r="DD164" s="533"/>
      <c r="DE164" s="533"/>
      <c r="DF164" s="533"/>
      <c r="DG164" s="533"/>
      <c r="DH164" s="533"/>
      <c r="DI164" s="533"/>
      <c r="DJ164" s="533"/>
      <c r="DK164" s="533"/>
      <c r="DL164" s="533"/>
      <c r="DM164" s="533"/>
      <c r="DN164" s="533"/>
      <c r="DO164" s="533"/>
      <c r="DP164" s="533"/>
      <c r="DQ164" s="533"/>
      <c r="DR164" s="533"/>
      <c r="DS164" s="533"/>
    </row>
    <row r="165" spans="4:130" hidden="1" outlineLevel="1">
      <c r="D165" s="541">
        <v>45838</v>
      </c>
      <c r="J165" s="533"/>
      <c r="K165" s="533"/>
      <c r="L165" s="533"/>
      <c r="M165" s="533"/>
      <c r="N165" s="533"/>
      <c r="O165" s="533"/>
      <c r="P165" s="533"/>
      <c r="Q165" s="533"/>
      <c r="R165" s="533"/>
      <c r="S165" s="533"/>
      <c r="T165" s="533"/>
      <c r="U165" s="533"/>
      <c r="V165" s="533"/>
      <c r="W165" s="533"/>
      <c r="X165" s="533"/>
      <c r="Y165" s="533"/>
      <c r="Z165" s="533"/>
      <c r="AA165" s="533"/>
      <c r="AB165" s="533"/>
      <c r="AC165" s="533"/>
      <c r="AD165" s="533"/>
      <c r="AE165" s="533"/>
      <c r="AF165" s="533"/>
      <c r="AG165" s="533"/>
      <c r="AH165" s="533"/>
      <c r="AI165" s="533"/>
      <c r="AJ165" s="533"/>
      <c r="AK165" s="533"/>
      <c r="AL165" s="533"/>
      <c r="AM165" s="533"/>
      <c r="AN165" s="533"/>
      <c r="AO165" s="533"/>
      <c r="AP165" s="533"/>
      <c r="AQ165" s="533"/>
      <c r="AR165" s="533"/>
      <c r="AS165" s="533"/>
      <c r="AT165" s="533"/>
      <c r="AU165" s="533"/>
      <c r="AV165" s="533">
        <f>IF(COUNTIF($F165:AU165,"&gt;0")&gt;=12,0,AV$7/12)</f>
        <v>0</v>
      </c>
      <c r="AW165" s="533">
        <f>IF(COUNTIF($F165:AV165,"&gt;0")&gt;=12,0,AV$7/12)</f>
        <v>0</v>
      </c>
      <c r="AX165" s="533">
        <f>IF(COUNTIF($F165:AW165,"&gt;0")&gt;=12,0,AV$7/12)</f>
        <v>0</v>
      </c>
      <c r="AY165" s="533">
        <f>IF(COUNTIF($F165:AX165,"&gt;0")&gt;=12,0,AV$7/12)</f>
        <v>0</v>
      </c>
      <c r="AZ165" s="533">
        <f>IF(COUNTIF($F165:AY165,"&gt;0")&gt;=12,0,AV$7/12)</f>
        <v>0</v>
      </c>
      <c r="BA165" s="533">
        <f>IF(COUNTIF($F165:AZ165,"&gt;0")&gt;=12,0,AV$7/12)</f>
        <v>0</v>
      </c>
      <c r="BB165" s="533">
        <f>IF(COUNTIF($F165:BA165,"&gt;0")&gt;=12,0,AV$7/12)</f>
        <v>0</v>
      </c>
      <c r="BC165" s="533">
        <f>IF(COUNTIF($F165:BB165,"&gt;0")&gt;=12,0,AV$7/12)</f>
        <v>0</v>
      </c>
      <c r="BD165" s="533">
        <f>IF(COUNTIF($F165:BC165,"&gt;0")&gt;=12,0,AV$7/12)</f>
        <v>0</v>
      </c>
      <c r="BE165" s="533">
        <f>IF(COUNTIF($F165:BD165,"&gt;0")&gt;=12,0,AV$7/12)</f>
        <v>0</v>
      </c>
      <c r="BF165" s="533">
        <f>IF(COUNTIF($F165:BE165,"&gt;0")&gt;=12,0,AV$7/12)</f>
        <v>0</v>
      </c>
      <c r="BG165" s="533">
        <f>IF(COUNTIF($F165:BF165,"&gt;0")&gt;=12,0,AV$7/12)</f>
        <v>0</v>
      </c>
      <c r="BH165" s="533">
        <f>IF(COUNTIF($F165:BG165,"&gt;0")&gt;=12,0,AV$7/12)</f>
        <v>0</v>
      </c>
      <c r="BI165" s="533">
        <f>IF(COUNTIF($F165:BH165,"&gt;0")&gt;=12,0,AV$7/12)</f>
        <v>0</v>
      </c>
      <c r="BJ165" s="533">
        <f>IF(COUNTIF($F165:BI165,"&gt;0")&gt;=12,0,AV$7/12)</f>
        <v>0</v>
      </c>
      <c r="BK165" s="533">
        <f>IF(COUNTIF($F165:BJ165,"&gt;0")&gt;=12,0,AV$7/12)</f>
        <v>0</v>
      </c>
      <c r="BL165" s="533">
        <f>IF(COUNTIF($F165:BK165,"&gt;0")&gt;=12,0,AV$7/12)</f>
        <v>0</v>
      </c>
      <c r="BM165" s="533">
        <f>IF(COUNTIF($F165:BL165,"&gt;0")&gt;=12,0,AV$7/12)</f>
        <v>0</v>
      </c>
      <c r="BN165" s="533">
        <f>IF(COUNTIF($F165:BM165,"&gt;0")&gt;=12,0,AV$7/12)</f>
        <v>0</v>
      </c>
      <c r="BO165" s="159" cm="1">
        <f t="array" ref="BO165">SUMPRODUCT((YEAR($G$3:$BN$3)=BO$3)*($G165:$BN165))</f>
        <v>0</v>
      </c>
      <c r="BP165" s="125" cm="1">
        <f t="array" ref="BP165">SUMPRODUCT((YEAR($G$3:$BN$3)=BP$3)*($G165:$BN165))</f>
        <v>0</v>
      </c>
      <c r="BQ165" s="125" cm="1">
        <f t="array" ref="BQ165">SUMPRODUCT((YEAR($G$3:$BN$3)=BQ$3)*($G165:$BN165))</f>
        <v>0</v>
      </c>
      <c r="BR165" s="125" cm="1">
        <f t="array" ref="BR165">SUMPRODUCT((YEAR($G$3:$BN$3)=BR$3)*($G165:$BN165))</f>
        <v>0</v>
      </c>
      <c r="BS165" s="158" cm="1">
        <f t="array" ref="BS165">SUMPRODUCT((YEAR($G$3:$BN$3)=BS$3)*($G165:$BN165))</f>
        <v>0</v>
      </c>
      <c r="BT165" s="533"/>
      <c r="BU165" s="533"/>
      <c r="BV165" s="533"/>
      <c r="BW165" s="533"/>
      <c r="BX165" s="533"/>
      <c r="BY165" s="533"/>
      <c r="BZ165" s="533"/>
      <c r="CA165" s="533"/>
      <c r="CB165" s="533"/>
      <c r="CC165" s="533"/>
      <c r="CD165" s="533"/>
      <c r="CE165" s="533"/>
      <c r="CF165" s="533"/>
      <c r="CG165" s="533"/>
      <c r="CH165" s="533"/>
      <c r="CI165" s="533"/>
      <c r="CJ165" s="533"/>
      <c r="CK165" s="533"/>
      <c r="CL165" s="533"/>
      <c r="CM165" s="533"/>
      <c r="CN165" s="533"/>
      <c r="CO165" s="533"/>
      <c r="CP165" s="533"/>
      <c r="CQ165" s="533"/>
      <c r="CR165" s="533"/>
      <c r="CS165" s="533"/>
      <c r="CT165" s="533"/>
      <c r="CU165" s="533"/>
      <c r="CV165" s="533"/>
      <c r="CW165" s="533"/>
      <c r="CX165" s="533"/>
      <c r="CY165" s="533"/>
      <c r="CZ165" s="533"/>
      <c r="DA165" s="533"/>
      <c r="DB165" s="533"/>
      <c r="DC165" s="533"/>
      <c r="DD165" s="533"/>
      <c r="DE165" s="533"/>
      <c r="DF165" s="533"/>
      <c r="DG165" s="533"/>
      <c r="DH165" s="533"/>
      <c r="DI165" s="533"/>
      <c r="DJ165" s="533"/>
      <c r="DK165" s="533"/>
      <c r="DL165" s="533"/>
      <c r="DM165" s="533"/>
      <c r="DN165" s="533"/>
      <c r="DO165" s="533"/>
      <c r="DP165" s="533"/>
      <c r="DQ165" s="533"/>
      <c r="DR165" s="533"/>
      <c r="DS165" s="533"/>
      <c r="DT165" s="533"/>
    </row>
    <row r="166" spans="4:130" hidden="1" outlineLevel="1">
      <c r="D166" s="541">
        <v>45869</v>
      </c>
      <c r="J166" s="533"/>
      <c r="K166" s="533"/>
      <c r="L166" s="533"/>
      <c r="M166" s="533"/>
      <c r="N166" s="533"/>
      <c r="O166" s="533"/>
      <c r="P166" s="533"/>
      <c r="Q166" s="533"/>
      <c r="R166" s="533"/>
      <c r="S166" s="533"/>
      <c r="T166" s="533"/>
      <c r="U166" s="533"/>
      <c r="V166" s="533"/>
      <c r="W166" s="533"/>
      <c r="X166" s="533"/>
      <c r="Y166" s="533"/>
      <c r="Z166" s="533"/>
      <c r="AA166" s="533"/>
      <c r="AB166" s="533"/>
      <c r="AC166" s="533"/>
      <c r="AD166" s="533"/>
      <c r="AE166" s="533"/>
      <c r="AF166" s="533"/>
      <c r="AG166" s="533"/>
      <c r="AH166" s="533"/>
      <c r="AI166" s="533"/>
      <c r="AJ166" s="533"/>
      <c r="AK166" s="533"/>
      <c r="AL166" s="533"/>
      <c r="AM166" s="533"/>
      <c r="AN166" s="533"/>
      <c r="AO166" s="533"/>
      <c r="AP166" s="533"/>
      <c r="AQ166" s="533"/>
      <c r="AR166" s="533"/>
      <c r="AS166" s="533"/>
      <c r="AT166" s="533"/>
      <c r="AU166" s="533"/>
      <c r="AV166" s="533"/>
      <c r="AW166" s="533">
        <f>IF(COUNTIF($F166:AV166,"&gt;0")&gt;=12,0,AW$7/12)</f>
        <v>0</v>
      </c>
      <c r="AX166" s="533">
        <f>IF(COUNTIF($F166:AW166,"&gt;0")&gt;=12,0,AW$7/12)</f>
        <v>0</v>
      </c>
      <c r="AY166" s="533">
        <f>IF(COUNTIF($F166:AX166,"&gt;0")&gt;=12,0,AW$7/12)</f>
        <v>0</v>
      </c>
      <c r="AZ166" s="533">
        <f>IF(COUNTIF($F166:AY166,"&gt;0")&gt;=12,0,AW$7/12)</f>
        <v>0</v>
      </c>
      <c r="BA166" s="533">
        <f>IF(COUNTIF($F166:AZ166,"&gt;0")&gt;=12,0,AW$7/12)</f>
        <v>0</v>
      </c>
      <c r="BB166" s="533">
        <f>IF(COUNTIF($F166:BA166,"&gt;0")&gt;=12,0,AW$7/12)</f>
        <v>0</v>
      </c>
      <c r="BC166" s="533">
        <f>IF(COUNTIF($F166:BB166,"&gt;0")&gt;=12,0,AW$7/12)</f>
        <v>0</v>
      </c>
      <c r="BD166" s="533">
        <f>IF(COUNTIF($F166:BC166,"&gt;0")&gt;=12,0,AW$7/12)</f>
        <v>0</v>
      </c>
      <c r="BE166" s="533">
        <f>IF(COUNTIF($F166:BD166,"&gt;0")&gt;=12,0,AW$7/12)</f>
        <v>0</v>
      </c>
      <c r="BF166" s="533">
        <f>IF(COUNTIF($F166:BE166,"&gt;0")&gt;=12,0,AW$7/12)</f>
        <v>0</v>
      </c>
      <c r="BG166" s="533">
        <f>IF(COUNTIF($F166:BF166,"&gt;0")&gt;=12,0,AW$7/12)</f>
        <v>0</v>
      </c>
      <c r="BH166" s="533">
        <f>IF(COUNTIF($F166:BG166,"&gt;0")&gt;=12,0,AW$7/12)</f>
        <v>0</v>
      </c>
      <c r="BI166" s="533">
        <f>IF(COUNTIF($F166:BH166,"&gt;0")&gt;=12,0,AW$7/12)</f>
        <v>0</v>
      </c>
      <c r="BJ166" s="533">
        <f>IF(COUNTIF($F166:BI166,"&gt;0")&gt;=12,0,AW$7/12)</f>
        <v>0</v>
      </c>
      <c r="BK166" s="533">
        <f>IF(COUNTIF($F166:BJ166,"&gt;0")&gt;=12,0,AW$7/12)</f>
        <v>0</v>
      </c>
      <c r="BL166" s="533">
        <f>IF(COUNTIF($F166:BK166,"&gt;0")&gt;=12,0,AW$7/12)</f>
        <v>0</v>
      </c>
      <c r="BM166" s="533">
        <f>IF(COUNTIF($F166:BL166,"&gt;0")&gt;=12,0,AW$7/12)</f>
        <v>0</v>
      </c>
      <c r="BN166" s="533">
        <f>IF(COUNTIF($F166:BM166,"&gt;0")&gt;=12,0,AW$7/12)</f>
        <v>0</v>
      </c>
      <c r="BO166" s="159" cm="1">
        <f t="array" ref="BO166">SUMPRODUCT((YEAR($G$3:$BN$3)=BO$3)*($G166:$BN166))</f>
        <v>0</v>
      </c>
      <c r="BP166" s="125" cm="1">
        <f t="array" ref="BP166">SUMPRODUCT((YEAR($G$3:$BN$3)=BP$3)*($G166:$BN166))</f>
        <v>0</v>
      </c>
      <c r="BQ166" s="125" cm="1">
        <f t="array" ref="BQ166">SUMPRODUCT((YEAR($G$3:$BN$3)=BQ$3)*($G166:$BN166))</f>
        <v>0</v>
      </c>
      <c r="BR166" s="125" cm="1">
        <f t="array" ref="BR166">SUMPRODUCT((YEAR($G$3:$BN$3)=BR$3)*($G166:$BN166))</f>
        <v>0</v>
      </c>
      <c r="BS166" s="158" cm="1">
        <f t="array" ref="BS166">SUMPRODUCT((YEAR($G$3:$BN$3)=BS$3)*($G166:$BN166))</f>
        <v>0</v>
      </c>
      <c r="BT166" s="533"/>
      <c r="BU166" s="533"/>
      <c r="BV166" s="533"/>
      <c r="BW166" s="533"/>
      <c r="BX166" s="533"/>
      <c r="BY166" s="533"/>
      <c r="BZ166" s="533"/>
      <c r="CA166" s="533"/>
      <c r="CB166" s="533"/>
      <c r="CC166" s="533"/>
      <c r="CD166" s="533"/>
      <c r="CE166" s="533"/>
      <c r="CF166" s="533"/>
      <c r="CG166" s="533"/>
      <c r="CH166" s="533"/>
      <c r="CI166" s="533"/>
      <c r="CJ166" s="533"/>
      <c r="CK166" s="533"/>
      <c r="CL166" s="533"/>
      <c r="CM166" s="533"/>
      <c r="CN166" s="533"/>
      <c r="CO166" s="533"/>
      <c r="CP166" s="533"/>
      <c r="CQ166" s="533"/>
      <c r="CR166" s="533"/>
      <c r="CS166" s="533"/>
      <c r="CT166" s="533"/>
      <c r="CU166" s="533"/>
      <c r="CV166" s="533"/>
      <c r="CW166" s="533"/>
      <c r="CX166" s="533"/>
      <c r="CY166" s="533"/>
      <c r="CZ166" s="533"/>
      <c r="DA166" s="533"/>
      <c r="DB166" s="533"/>
      <c r="DC166" s="533"/>
      <c r="DD166" s="533"/>
      <c r="DE166" s="533"/>
      <c r="DF166" s="533"/>
      <c r="DG166" s="533"/>
      <c r="DH166" s="533"/>
      <c r="DI166" s="533"/>
      <c r="DJ166" s="533"/>
      <c r="DK166" s="533"/>
      <c r="DL166" s="533"/>
      <c r="DM166" s="533"/>
      <c r="DN166" s="533"/>
      <c r="DO166" s="533"/>
      <c r="DP166" s="533"/>
      <c r="DQ166" s="533"/>
      <c r="DR166" s="533"/>
      <c r="DS166" s="533"/>
      <c r="DT166" s="533"/>
      <c r="DU166" s="533"/>
    </row>
    <row r="167" spans="4:130" hidden="1" outlineLevel="1">
      <c r="D167" s="541">
        <v>45900</v>
      </c>
      <c r="J167" s="533"/>
      <c r="K167" s="533"/>
      <c r="L167" s="533"/>
      <c r="M167" s="533"/>
      <c r="N167" s="533"/>
      <c r="O167" s="533"/>
      <c r="P167" s="533"/>
      <c r="Q167" s="533"/>
      <c r="R167" s="533"/>
      <c r="S167" s="533"/>
      <c r="T167" s="533"/>
      <c r="U167" s="533"/>
      <c r="V167" s="533"/>
      <c r="W167" s="533"/>
      <c r="X167" s="533"/>
      <c r="Y167" s="533"/>
      <c r="Z167" s="533"/>
      <c r="AA167" s="533"/>
      <c r="AB167" s="533"/>
      <c r="AC167" s="533"/>
      <c r="AD167" s="533"/>
      <c r="AE167" s="533"/>
      <c r="AF167" s="533"/>
      <c r="AG167" s="533"/>
      <c r="AH167" s="533"/>
      <c r="AI167" s="533"/>
      <c r="AJ167" s="533"/>
      <c r="AK167" s="533"/>
      <c r="AL167" s="533"/>
      <c r="AM167" s="533"/>
      <c r="AN167" s="533"/>
      <c r="AO167" s="533"/>
      <c r="AP167" s="533"/>
      <c r="AQ167" s="533"/>
      <c r="AR167" s="533"/>
      <c r="AS167" s="533"/>
      <c r="AT167" s="533"/>
      <c r="AU167" s="533"/>
      <c r="AV167" s="533"/>
      <c r="AW167" s="533"/>
      <c r="AX167" s="533">
        <f>IF(COUNTIF($F167:AW167,"&gt;0")&gt;=12,0,AX$7/12)</f>
        <v>0</v>
      </c>
      <c r="AY167" s="533">
        <f>IF(COUNTIF($F167:AX167,"&gt;0")&gt;=12,0,AX$7/12)</f>
        <v>0</v>
      </c>
      <c r="AZ167" s="533">
        <f>IF(COUNTIF($F167:AY167,"&gt;0")&gt;=12,0,AX$7/12)</f>
        <v>0</v>
      </c>
      <c r="BA167" s="533">
        <f>IF(COUNTIF($F167:AZ167,"&gt;0")&gt;=12,0,AX$7/12)</f>
        <v>0</v>
      </c>
      <c r="BB167" s="533">
        <f>IF(COUNTIF($F167:BA167,"&gt;0")&gt;=12,0,AX$7/12)</f>
        <v>0</v>
      </c>
      <c r="BC167" s="533">
        <f>IF(COUNTIF($F167:BB167,"&gt;0")&gt;=12,0,AX$7/12)</f>
        <v>0</v>
      </c>
      <c r="BD167" s="533">
        <f>IF(COUNTIF($F167:BC167,"&gt;0")&gt;=12,0,AX$7/12)</f>
        <v>0</v>
      </c>
      <c r="BE167" s="533">
        <f>IF(COUNTIF($F167:BD167,"&gt;0")&gt;=12,0,AX$7/12)</f>
        <v>0</v>
      </c>
      <c r="BF167" s="533">
        <f>IF(COUNTIF($F167:BE167,"&gt;0")&gt;=12,0,AX$7/12)</f>
        <v>0</v>
      </c>
      <c r="BG167" s="533">
        <f>IF(COUNTIF($F167:BF167,"&gt;0")&gt;=12,0,AX$7/12)</f>
        <v>0</v>
      </c>
      <c r="BH167" s="533">
        <f>IF(COUNTIF($F167:BG167,"&gt;0")&gt;=12,0,AX$7/12)</f>
        <v>0</v>
      </c>
      <c r="BI167" s="533">
        <f>IF(COUNTIF($F167:BH167,"&gt;0")&gt;=12,0,AX$7/12)</f>
        <v>0</v>
      </c>
      <c r="BJ167" s="533">
        <f>IF(COUNTIF($F167:BI167,"&gt;0")&gt;=12,0,AX$7/12)</f>
        <v>0</v>
      </c>
      <c r="BK167" s="533">
        <f>IF(COUNTIF($F167:BJ167,"&gt;0")&gt;=12,0,AX$7/12)</f>
        <v>0</v>
      </c>
      <c r="BL167" s="533">
        <f>IF(COUNTIF($F167:BK167,"&gt;0")&gt;=12,0,AX$7/12)</f>
        <v>0</v>
      </c>
      <c r="BM167" s="533">
        <f>IF(COUNTIF($F167:BL167,"&gt;0")&gt;=12,0,AX$7/12)</f>
        <v>0</v>
      </c>
      <c r="BN167" s="533">
        <f>IF(COUNTIF($F167:BM167,"&gt;0")&gt;=12,0,AX$7/12)</f>
        <v>0</v>
      </c>
      <c r="BO167" s="159" cm="1">
        <f t="array" ref="BO167">SUMPRODUCT((YEAR($G$3:$BN$3)=BO$3)*($G167:$BN167))</f>
        <v>0</v>
      </c>
      <c r="BP167" s="125" cm="1">
        <f t="array" ref="BP167">SUMPRODUCT((YEAR($G$3:$BN$3)=BP$3)*($G167:$BN167))</f>
        <v>0</v>
      </c>
      <c r="BQ167" s="125" cm="1">
        <f t="array" ref="BQ167">SUMPRODUCT((YEAR($G$3:$BN$3)=BQ$3)*($G167:$BN167))</f>
        <v>0</v>
      </c>
      <c r="BR167" s="125" cm="1">
        <f t="array" ref="BR167">SUMPRODUCT((YEAR($G$3:$BN$3)=BR$3)*($G167:$BN167))</f>
        <v>0</v>
      </c>
      <c r="BS167" s="158" cm="1">
        <f t="array" ref="BS167">SUMPRODUCT((YEAR($G$3:$BN$3)=BS$3)*($G167:$BN167))</f>
        <v>0</v>
      </c>
      <c r="BT167" s="533"/>
      <c r="BU167" s="533"/>
      <c r="BV167" s="533"/>
      <c r="BW167" s="533"/>
      <c r="BX167" s="533"/>
      <c r="BY167" s="533"/>
      <c r="BZ167" s="533"/>
      <c r="CA167" s="533"/>
      <c r="CB167" s="533"/>
      <c r="CC167" s="533"/>
      <c r="CD167" s="533"/>
      <c r="CE167" s="533"/>
      <c r="CF167" s="533"/>
      <c r="CG167" s="533"/>
      <c r="CH167" s="533"/>
      <c r="CI167" s="533"/>
      <c r="CJ167" s="533"/>
      <c r="CK167" s="533"/>
      <c r="CL167" s="533"/>
      <c r="CM167" s="533"/>
      <c r="CN167" s="533"/>
      <c r="CO167" s="533"/>
      <c r="CP167" s="533"/>
      <c r="CQ167" s="533"/>
      <c r="CR167" s="533"/>
      <c r="CS167" s="533"/>
      <c r="CT167" s="533"/>
      <c r="CU167" s="533"/>
      <c r="CV167" s="533"/>
      <c r="CW167" s="533"/>
      <c r="CX167" s="533"/>
      <c r="CY167" s="533"/>
      <c r="CZ167" s="533"/>
      <c r="DA167" s="533"/>
      <c r="DB167" s="533"/>
      <c r="DC167" s="533"/>
      <c r="DD167" s="533"/>
      <c r="DE167" s="533"/>
      <c r="DF167" s="533"/>
      <c r="DG167" s="533"/>
      <c r="DH167" s="533"/>
      <c r="DI167" s="533"/>
      <c r="DJ167" s="533"/>
      <c r="DK167" s="533"/>
      <c r="DL167" s="533"/>
      <c r="DM167" s="533"/>
      <c r="DN167" s="533"/>
      <c r="DO167" s="533"/>
      <c r="DP167" s="533"/>
      <c r="DQ167" s="533"/>
      <c r="DR167" s="533"/>
      <c r="DS167" s="533"/>
      <c r="DT167" s="533"/>
      <c r="DU167" s="533"/>
      <c r="DV167" s="533"/>
    </row>
    <row r="168" spans="4:130" hidden="1" outlineLevel="1">
      <c r="D168" s="541">
        <v>45930</v>
      </c>
      <c r="J168" s="533"/>
      <c r="K168" s="533"/>
      <c r="L168" s="533"/>
      <c r="M168" s="533"/>
      <c r="N168" s="533"/>
      <c r="O168" s="533"/>
      <c r="P168" s="533"/>
      <c r="Q168" s="533"/>
      <c r="R168" s="533"/>
      <c r="S168" s="533"/>
      <c r="T168" s="533"/>
      <c r="U168" s="533"/>
      <c r="V168" s="533"/>
      <c r="W168" s="533"/>
      <c r="X168" s="533"/>
      <c r="Y168" s="533"/>
      <c r="Z168" s="533"/>
      <c r="AA168" s="533"/>
      <c r="AB168" s="533"/>
      <c r="AC168" s="533"/>
      <c r="AD168" s="533"/>
      <c r="AE168" s="533"/>
      <c r="AF168" s="533"/>
      <c r="AG168" s="533"/>
      <c r="AH168" s="533"/>
      <c r="AI168" s="533"/>
      <c r="AJ168" s="533"/>
      <c r="AK168" s="533"/>
      <c r="AL168" s="533"/>
      <c r="AM168" s="533"/>
      <c r="AN168" s="533"/>
      <c r="AO168" s="533"/>
      <c r="AP168" s="533"/>
      <c r="AQ168" s="533"/>
      <c r="AR168" s="533"/>
      <c r="AS168" s="533"/>
      <c r="AT168" s="533"/>
      <c r="AU168" s="533"/>
      <c r="AV168" s="533"/>
      <c r="AW168" s="533"/>
      <c r="AX168" s="533"/>
      <c r="AY168" s="533">
        <f>IF(COUNTIF($F168:AX168,"&gt;0")&gt;=12,0,AY$7/12)</f>
        <v>0</v>
      </c>
      <c r="AZ168" s="533">
        <f>IF(COUNTIF($F168:AY168,"&gt;0")&gt;=12,0,AY$7/12)</f>
        <v>0</v>
      </c>
      <c r="BA168" s="533">
        <f>IF(COUNTIF($F168:AZ168,"&gt;0")&gt;=12,0,AY$7/12)</f>
        <v>0</v>
      </c>
      <c r="BB168" s="533">
        <f>IF(COUNTIF($F168:BA168,"&gt;0")&gt;=12,0,AY$7/12)</f>
        <v>0</v>
      </c>
      <c r="BC168" s="533">
        <f>IF(COUNTIF($F168:BB168,"&gt;0")&gt;=12,0,AY$7/12)</f>
        <v>0</v>
      </c>
      <c r="BD168" s="533">
        <f>IF(COUNTIF($F168:BC168,"&gt;0")&gt;=12,0,AY$7/12)</f>
        <v>0</v>
      </c>
      <c r="BE168" s="533">
        <f>IF(COUNTIF($F168:BD168,"&gt;0")&gt;=12,0,AY$7/12)</f>
        <v>0</v>
      </c>
      <c r="BF168" s="533">
        <f>IF(COUNTIF($F168:BE168,"&gt;0")&gt;=12,0,AY$7/12)</f>
        <v>0</v>
      </c>
      <c r="BG168" s="533">
        <f>IF(COUNTIF($F168:BF168,"&gt;0")&gt;=12,0,AY$7/12)</f>
        <v>0</v>
      </c>
      <c r="BH168" s="533">
        <f>IF(COUNTIF($F168:BG168,"&gt;0")&gt;=12,0,AY$7/12)</f>
        <v>0</v>
      </c>
      <c r="BI168" s="533">
        <f>IF(COUNTIF($F168:BH168,"&gt;0")&gt;=12,0,AY$7/12)</f>
        <v>0</v>
      </c>
      <c r="BJ168" s="533">
        <f>IF(COUNTIF($F168:BI168,"&gt;0")&gt;=12,0,AY$7/12)</f>
        <v>0</v>
      </c>
      <c r="BK168" s="533">
        <f>IF(COUNTIF($F168:BJ168,"&gt;0")&gt;=12,0,AY$7/12)</f>
        <v>0</v>
      </c>
      <c r="BL168" s="533">
        <f>IF(COUNTIF($F168:BK168,"&gt;0")&gt;=12,0,AY$7/12)</f>
        <v>0</v>
      </c>
      <c r="BM168" s="533">
        <f>IF(COUNTIF($F168:BL168,"&gt;0")&gt;=12,0,AY$7/12)</f>
        <v>0</v>
      </c>
      <c r="BN168" s="533">
        <f>IF(COUNTIF($F168:BM168,"&gt;0")&gt;=12,0,AY$7/12)</f>
        <v>0</v>
      </c>
      <c r="BO168" s="159" cm="1">
        <f t="array" ref="BO168">SUMPRODUCT((YEAR($G$3:$BN$3)=BO$3)*($G168:$BN168))</f>
        <v>0</v>
      </c>
      <c r="BP168" s="125" cm="1">
        <f t="array" ref="BP168">SUMPRODUCT((YEAR($G$3:$BN$3)=BP$3)*($G168:$BN168))</f>
        <v>0</v>
      </c>
      <c r="BQ168" s="125" cm="1">
        <f t="array" ref="BQ168">SUMPRODUCT((YEAR($G$3:$BN$3)=BQ$3)*($G168:$BN168))</f>
        <v>0</v>
      </c>
      <c r="BR168" s="125" cm="1">
        <f t="array" ref="BR168">SUMPRODUCT((YEAR($G$3:$BN$3)=BR$3)*($G168:$BN168))</f>
        <v>0</v>
      </c>
      <c r="BS168" s="158" cm="1">
        <f t="array" ref="BS168">SUMPRODUCT((YEAR($G$3:$BN$3)=BS$3)*($G168:$BN168))</f>
        <v>0</v>
      </c>
      <c r="BT168" s="533"/>
      <c r="BU168" s="533"/>
      <c r="BV168" s="533"/>
      <c r="BW168" s="533"/>
      <c r="BX168" s="533"/>
      <c r="BY168" s="533"/>
      <c r="BZ168" s="533"/>
      <c r="CA168" s="533"/>
      <c r="CB168" s="533"/>
      <c r="CC168" s="533"/>
      <c r="CD168" s="533"/>
      <c r="CE168" s="533"/>
      <c r="CF168" s="533"/>
      <c r="CG168" s="533"/>
      <c r="CH168" s="533"/>
      <c r="CI168" s="533"/>
      <c r="CJ168" s="533"/>
      <c r="CK168" s="533"/>
      <c r="CL168" s="533"/>
      <c r="CM168" s="533"/>
      <c r="CN168" s="533"/>
      <c r="CO168" s="533"/>
      <c r="CP168" s="533"/>
      <c r="CQ168" s="533"/>
      <c r="CR168" s="533"/>
      <c r="CS168" s="533"/>
      <c r="CT168" s="533"/>
      <c r="CU168" s="533"/>
      <c r="CV168" s="533"/>
      <c r="CW168" s="533"/>
      <c r="CX168" s="533"/>
      <c r="CY168" s="533"/>
      <c r="CZ168" s="533"/>
      <c r="DA168" s="533"/>
      <c r="DB168" s="533"/>
      <c r="DC168" s="533"/>
      <c r="DD168" s="533"/>
      <c r="DE168" s="533"/>
      <c r="DF168" s="533"/>
      <c r="DG168" s="533"/>
      <c r="DH168" s="533"/>
      <c r="DI168" s="533"/>
      <c r="DJ168" s="533"/>
      <c r="DK168" s="533"/>
      <c r="DL168" s="533"/>
      <c r="DM168" s="533"/>
      <c r="DN168" s="533"/>
      <c r="DO168" s="533"/>
      <c r="DP168" s="533"/>
      <c r="DQ168" s="533"/>
      <c r="DR168" s="533"/>
      <c r="DS168" s="533"/>
      <c r="DT168" s="533"/>
      <c r="DU168" s="533"/>
      <c r="DV168" s="533"/>
      <c r="DW168" s="533"/>
    </row>
    <row r="169" spans="4:130" hidden="1" outlineLevel="1">
      <c r="D169" s="541">
        <v>45961</v>
      </c>
      <c r="J169" s="533"/>
      <c r="K169" s="533"/>
      <c r="L169" s="533"/>
      <c r="M169" s="533"/>
      <c r="N169" s="533"/>
      <c r="O169" s="533"/>
      <c r="P169" s="533"/>
      <c r="Q169" s="533"/>
      <c r="R169" s="533"/>
      <c r="S169" s="533"/>
      <c r="T169" s="533"/>
      <c r="U169" s="533"/>
      <c r="V169" s="533"/>
      <c r="W169" s="533"/>
      <c r="X169" s="533"/>
      <c r="Y169" s="533"/>
      <c r="Z169" s="533"/>
      <c r="AA169" s="533"/>
      <c r="AB169" s="533"/>
      <c r="AC169" s="533"/>
      <c r="AD169" s="533"/>
      <c r="AE169" s="533"/>
      <c r="AF169" s="533"/>
      <c r="AG169" s="533"/>
      <c r="AH169" s="533"/>
      <c r="AI169" s="533"/>
      <c r="AJ169" s="533"/>
      <c r="AK169" s="533"/>
      <c r="AL169" s="533"/>
      <c r="AM169" s="533"/>
      <c r="AN169" s="533"/>
      <c r="AO169" s="533"/>
      <c r="AP169" s="533"/>
      <c r="AQ169" s="533"/>
      <c r="AR169" s="533"/>
      <c r="AS169" s="533"/>
      <c r="AT169" s="533"/>
      <c r="AU169" s="533"/>
      <c r="AV169" s="533"/>
      <c r="AW169" s="533"/>
      <c r="AX169" s="533"/>
      <c r="AY169" s="533"/>
      <c r="AZ169" s="533">
        <f>IF(COUNTIF($F169:AY169,"&gt;0")&gt;=12,0,AZ$7/12)</f>
        <v>0</v>
      </c>
      <c r="BA169" s="533">
        <f>IF(COUNTIF($F169:AZ169,"&gt;0")&gt;=12,0,AZ$7/12)</f>
        <v>0</v>
      </c>
      <c r="BB169" s="533">
        <f>IF(COUNTIF($F169:BA169,"&gt;0")&gt;=12,0,AZ$7/12)</f>
        <v>0</v>
      </c>
      <c r="BC169" s="533">
        <f>IF(COUNTIF($F169:BB169,"&gt;0")&gt;=12,0,AZ$7/12)</f>
        <v>0</v>
      </c>
      <c r="BD169" s="533">
        <f>IF(COUNTIF($F169:BC169,"&gt;0")&gt;=12,0,AZ$7/12)</f>
        <v>0</v>
      </c>
      <c r="BE169" s="533">
        <f>IF(COUNTIF($F169:BD169,"&gt;0")&gt;=12,0,AZ$7/12)</f>
        <v>0</v>
      </c>
      <c r="BF169" s="533">
        <f>IF(COUNTIF($F169:BE169,"&gt;0")&gt;=12,0,AZ$7/12)</f>
        <v>0</v>
      </c>
      <c r="BG169" s="533">
        <f>IF(COUNTIF($F169:BF169,"&gt;0")&gt;=12,0,AZ$7/12)</f>
        <v>0</v>
      </c>
      <c r="BH169" s="533">
        <f>IF(COUNTIF($F169:BG169,"&gt;0")&gt;=12,0,AZ$7/12)</f>
        <v>0</v>
      </c>
      <c r="BI169" s="533">
        <f>IF(COUNTIF($F169:BH169,"&gt;0")&gt;=12,0,AZ$7/12)</f>
        <v>0</v>
      </c>
      <c r="BJ169" s="533">
        <f>IF(COUNTIF($F169:BI169,"&gt;0")&gt;=12,0,AZ$7/12)</f>
        <v>0</v>
      </c>
      <c r="BK169" s="533">
        <f>IF(COUNTIF($F169:BJ169,"&gt;0")&gt;=12,0,AZ$7/12)</f>
        <v>0</v>
      </c>
      <c r="BL169" s="533">
        <f>IF(COUNTIF($F169:BK169,"&gt;0")&gt;=12,0,AZ$7/12)</f>
        <v>0</v>
      </c>
      <c r="BM169" s="533">
        <f>IF(COUNTIF($F169:BL169,"&gt;0")&gt;=12,0,AZ$7/12)</f>
        <v>0</v>
      </c>
      <c r="BN169" s="533">
        <f>IF(COUNTIF($F169:BM169,"&gt;0")&gt;=12,0,AZ$7/12)</f>
        <v>0</v>
      </c>
      <c r="BO169" s="159" cm="1">
        <f t="array" ref="BO169">SUMPRODUCT((YEAR($G$3:$BN$3)=BO$3)*($G169:$BN169))</f>
        <v>0</v>
      </c>
      <c r="BP169" s="125" cm="1">
        <f t="array" ref="BP169">SUMPRODUCT((YEAR($G$3:$BN$3)=BP$3)*($G169:$BN169))</f>
        <v>0</v>
      </c>
      <c r="BQ169" s="125" cm="1">
        <f t="array" ref="BQ169">SUMPRODUCT((YEAR($G$3:$BN$3)=BQ$3)*($G169:$BN169))</f>
        <v>0</v>
      </c>
      <c r="BR169" s="125" cm="1">
        <f t="array" ref="BR169">SUMPRODUCT((YEAR($G$3:$BN$3)=BR$3)*($G169:$BN169))</f>
        <v>0</v>
      </c>
      <c r="BS169" s="158" cm="1">
        <f t="array" ref="BS169">SUMPRODUCT((YEAR($G$3:$BN$3)=BS$3)*($G169:$BN169))</f>
        <v>0</v>
      </c>
      <c r="BT169" s="533"/>
      <c r="BU169" s="533"/>
      <c r="BV169" s="533"/>
      <c r="BW169" s="533"/>
      <c r="BX169" s="533"/>
      <c r="BY169" s="533"/>
      <c r="BZ169" s="533"/>
      <c r="CA169" s="533"/>
      <c r="CB169" s="533"/>
      <c r="CC169" s="533"/>
      <c r="CD169" s="533"/>
      <c r="CE169" s="533"/>
      <c r="CF169" s="533"/>
      <c r="CG169" s="533"/>
      <c r="CH169" s="533"/>
      <c r="CI169" s="533"/>
      <c r="CJ169" s="533"/>
      <c r="CK169" s="533"/>
      <c r="CL169" s="533"/>
      <c r="CM169" s="533"/>
      <c r="CN169" s="533"/>
      <c r="CO169" s="533"/>
      <c r="CP169" s="533"/>
      <c r="CQ169" s="533"/>
      <c r="CR169" s="533"/>
      <c r="CS169" s="533"/>
      <c r="CT169" s="533"/>
      <c r="CU169" s="533"/>
      <c r="CV169" s="533"/>
      <c r="CW169" s="533"/>
      <c r="CX169" s="533"/>
      <c r="CY169" s="533"/>
      <c r="CZ169" s="533"/>
      <c r="DA169" s="533"/>
      <c r="DB169" s="533"/>
      <c r="DC169" s="533"/>
      <c r="DD169" s="533"/>
      <c r="DE169" s="533"/>
      <c r="DF169" s="533"/>
      <c r="DG169" s="533"/>
      <c r="DH169" s="533"/>
      <c r="DI169" s="533"/>
      <c r="DJ169" s="533"/>
      <c r="DK169" s="533"/>
      <c r="DL169" s="533"/>
      <c r="DM169" s="533"/>
      <c r="DN169" s="533"/>
      <c r="DO169" s="533"/>
      <c r="DP169" s="533"/>
      <c r="DQ169" s="533"/>
      <c r="DR169" s="533"/>
      <c r="DS169" s="533"/>
      <c r="DT169" s="533"/>
      <c r="DU169" s="533"/>
      <c r="DV169" s="533"/>
      <c r="DW169" s="533"/>
      <c r="DX169" s="533"/>
    </row>
    <row r="170" spans="4:130" hidden="1" outlineLevel="1">
      <c r="D170" s="541">
        <v>45991</v>
      </c>
      <c r="J170" s="533"/>
      <c r="K170" s="533"/>
      <c r="L170" s="533"/>
      <c r="M170" s="533"/>
      <c r="N170" s="533"/>
      <c r="O170" s="533"/>
      <c r="P170" s="533"/>
      <c r="Q170" s="533"/>
      <c r="R170" s="533"/>
      <c r="S170" s="533"/>
      <c r="T170" s="533"/>
      <c r="U170" s="533"/>
      <c r="V170" s="533"/>
      <c r="W170" s="533"/>
      <c r="X170" s="533"/>
      <c r="Y170" s="533"/>
      <c r="Z170" s="533"/>
      <c r="AA170" s="533"/>
      <c r="AB170" s="533"/>
      <c r="AC170" s="533"/>
      <c r="AD170" s="533"/>
      <c r="AE170" s="533"/>
      <c r="AF170" s="533"/>
      <c r="AG170" s="533"/>
      <c r="AH170" s="533"/>
      <c r="AI170" s="533"/>
      <c r="AJ170" s="533"/>
      <c r="AK170" s="533"/>
      <c r="AL170" s="533"/>
      <c r="AM170" s="533"/>
      <c r="AN170" s="533"/>
      <c r="AO170" s="533"/>
      <c r="AP170" s="533"/>
      <c r="AQ170" s="533"/>
      <c r="AR170" s="533"/>
      <c r="AS170" s="533"/>
      <c r="AT170" s="533"/>
      <c r="AU170" s="533"/>
      <c r="AV170" s="533"/>
      <c r="AW170" s="533"/>
      <c r="AX170" s="533"/>
      <c r="AY170" s="533"/>
      <c r="AZ170" s="533"/>
      <c r="BA170" s="533">
        <f>IF(COUNTIF($F170:AZ170,"&gt;0")&gt;=12,0,BA$7/12)</f>
        <v>0</v>
      </c>
      <c r="BB170" s="533">
        <f>IF(COUNTIF($F170:BA170,"&gt;0")&gt;=12,0,BA$7/12)</f>
        <v>0</v>
      </c>
      <c r="BC170" s="533">
        <f>IF(COUNTIF($F170:BB170,"&gt;0")&gt;=12,0,BA$7/12)</f>
        <v>0</v>
      </c>
      <c r="BD170" s="533">
        <f>IF(COUNTIF($F170:BC170,"&gt;0")&gt;=12,0,BA$7/12)</f>
        <v>0</v>
      </c>
      <c r="BE170" s="533">
        <f>IF(COUNTIF($F170:BD170,"&gt;0")&gt;=12,0,BA$7/12)</f>
        <v>0</v>
      </c>
      <c r="BF170" s="533">
        <f>IF(COUNTIF($F170:BE170,"&gt;0")&gt;=12,0,BA$7/12)</f>
        <v>0</v>
      </c>
      <c r="BG170" s="533">
        <f>IF(COUNTIF($F170:BF170,"&gt;0")&gt;=12,0,BA$7/12)</f>
        <v>0</v>
      </c>
      <c r="BH170" s="533">
        <f>IF(COUNTIF($F170:BG170,"&gt;0")&gt;=12,0,BA$7/12)</f>
        <v>0</v>
      </c>
      <c r="BI170" s="533">
        <f>IF(COUNTIF($F170:BH170,"&gt;0")&gt;=12,0,BA$7/12)</f>
        <v>0</v>
      </c>
      <c r="BJ170" s="533">
        <f>IF(COUNTIF($F170:BI170,"&gt;0")&gt;=12,0,BA$7/12)</f>
        <v>0</v>
      </c>
      <c r="BK170" s="533">
        <f>IF(COUNTIF($F170:BJ170,"&gt;0")&gt;=12,0,BA$7/12)</f>
        <v>0</v>
      </c>
      <c r="BL170" s="533">
        <f>IF(COUNTIF($F170:BK170,"&gt;0")&gt;=12,0,BA$7/12)</f>
        <v>0</v>
      </c>
      <c r="BM170" s="533">
        <f>IF(COUNTIF($F170:BL170,"&gt;0")&gt;=12,0,BA$7/12)</f>
        <v>0</v>
      </c>
      <c r="BN170" s="533">
        <f>IF(COUNTIF($F170:BM170,"&gt;0")&gt;=12,0,BA$7/12)</f>
        <v>0</v>
      </c>
      <c r="BO170" s="159" cm="1">
        <f t="array" ref="BO170">SUMPRODUCT((YEAR($G$3:$BN$3)=BO$3)*($G170:$BN170))</f>
        <v>0</v>
      </c>
      <c r="BP170" s="125" cm="1">
        <f t="array" ref="BP170">SUMPRODUCT((YEAR($G$3:$BN$3)=BP$3)*($G170:$BN170))</f>
        <v>0</v>
      </c>
      <c r="BQ170" s="125" cm="1">
        <f t="array" ref="BQ170">SUMPRODUCT((YEAR($G$3:$BN$3)=BQ$3)*($G170:$BN170))</f>
        <v>0</v>
      </c>
      <c r="BR170" s="125" cm="1">
        <f t="array" ref="BR170">SUMPRODUCT((YEAR($G$3:$BN$3)=BR$3)*($G170:$BN170))</f>
        <v>0</v>
      </c>
      <c r="BS170" s="158" cm="1">
        <f t="array" ref="BS170">SUMPRODUCT((YEAR($G$3:$BN$3)=BS$3)*($G170:$BN170))</f>
        <v>0</v>
      </c>
      <c r="BT170" s="533"/>
      <c r="BU170" s="533"/>
      <c r="BV170" s="533"/>
      <c r="BW170" s="533"/>
      <c r="BX170" s="533"/>
      <c r="BY170" s="533"/>
      <c r="BZ170" s="533"/>
      <c r="CA170" s="533"/>
      <c r="CB170" s="533"/>
      <c r="CC170" s="533"/>
      <c r="CD170" s="533"/>
      <c r="CE170" s="533"/>
      <c r="CF170" s="533"/>
      <c r="CG170" s="533"/>
      <c r="CH170" s="533"/>
      <c r="CI170" s="533"/>
      <c r="CJ170" s="533"/>
      <c r="CK170" s="533"/>
      <c r="CL170" s="533"/>
      <c r="CM170" s="533"/>
      <c r="CN170" s="533"/>
      <c r="CO170" s="533"/>
      <c r="CP170" s="533"/>
      <c r="CQ170" s="533"/>
      <c r="CR170" s="533"/>
      <c r="CS170" s="533"/>
      <c r="CT170" s="533"/>
      <c r="CU170" s="533"/>
      <c r="CV170" s="533"/>
      <c r="CW170" s="533"/>
      <c r="CX170" s="533"/>
      <c r="CY170" s="533"/>
      <c r="CZ170" s="533"/>
      <c r="DA170" s="533"/>
      <c r="DB170" s="533"/>
      <c r="DC170" s="533"/>
      <c r="DD170" s="533"/>
      <c r="DE170" s="533"/>
      <c r="DF170" s="533"/>
      <c r="DG170" s="533"/>
      <c r="DH170" s="533"/>
      <c r="DI170" s="533"/>
      <c r="DJ170" s="533"/>
      <c r="DK170" s="533"/>
      <c r="DL170" s="533"/>
      <c r="DM170" s="533"/>
      <c r="DN170" s="533"/>
      <c r="DO170" s="533"/>
      <c r="DP170" s="533"/>
      <c r="DQ170" s="533"/>
      <c r="DR170" s="533"/>
      <c r="DS170" s="533"/>
      <c r="DT170" s="533"/>
      <c r="DU170" s="533"/>
      <c r="DV170" s="533"/>
      <c r="DW170" s="533"/>
      <c r="DX170" s="533"/>
      <c r="DY170" s="533"/>
    </row>
    <row r="171" spans="4:130" hidden="1" outlineLevel="1">
      <c r="D171" s="541">
        <v>46022</v>
      </c>
      <c r="J171" s="533"/>
      <c r="K171" s="533"/>
      <c r="L171" s="533"/>
      <c r="M171" s="533"/>
      <c r="N171" s="533"/>
      <c r="O171" s="533"/>
      <c r="P171" s="533"/>
      <c r="Q171" s="533"/>
      <c r="R171" s="533"/>
      <c r="S171" s="533"/>
      <c r="T171" s="533"/>
      <c r="U171" s="533"/>
      <c r="V171" s="533"/>
      <c r="W171" s="533"/>
      <c r="X171" s="533"/>
      <c r="Y171" s="533"/>
      <c r="Z171" s="533"/>
      <c r="AA171" s="533"/>
      <c r="AB171" s="533"/>
      <c r="AC171" s="533"/>
      <c r="AD171" s="533"/>
      <c r="AE171" s="533"/>
      <c r="AF171" s="533"/>
      <c r="AG171" s="533"/>
      <c r="AH171" s="533"/>
      <c r="AI171" s="533"/>
      <c r="AJ171" s="533"/>
      <c r="AK171" s="533"/>
      <c r="AL171" s="533"/>
      <c r="AM171" s="533"/>
      <c r="AN171" s="533"/>
      <c r="AO171" s="533"/>
      <c r="AP171" s="533"/>
      <c r="AQ171" s="533"/>
      <c r="AR171" s="533"/>
      <c r="AS171" s="533"/>
      <c r="AT171" s="533"/>
      <c r="AU171" s="533"/>
      <c r="AV171" s="533"/>
      <c r="AW171" s="533"/>
      <c r="AX171" s="533"/>
      <c r="AY171" s="533"/>
      <c r="AZ171" s="533"/>
      <c r="BA171" s="533"/>
      <c r="BB171" s="533">
        <f>IF(COUNTIF($F171:BA171,"&gt;0")&gt;=12,0,BB$7/12)</f>
        <v>0</v>
      </c>
      <c r="BC171" s="533">
        <f>IF(COUNTIF($F171:BB171,"&gt;0")&gt;=12,0,BB$7/12)</f>
        <v>0</v>
      </c>
      <c r="BD171" s="533">
        <f>IF(COUNTIF($F171:BC171,"&gt;0")&gt;=12,0,BB$7/12)</f>
        <v>0</v>
      </c>
      <c r="BE171" s="533">
        <f>IF(COUNTIF($F171:BD171,"&gt;0")&gt;=12,0,BB$7/12)</f>
        <v>0</v>
      </c>
      <c r="BF171" s="533">
        <f>IF(COUNTIF($F171:BE171,"&gt;0")&gt;=12,0,BB$7/12)</f>
        <v>0</v>
      </c>
      <c r="BG171" s="533">
        <f>IF(COUNTIF($F171:BF171,"&gt;0")&gt;=12,0,BB$7/12)</f>
        <v>0</v>
      </c>
      <c r="BH171" s="533">
        <f>IF(COUNTIF($F171:BG171,"&gt;0")&gt;=12,0,BB$7/12)</f>
        <v>0</v>
      </c>
      <c r="BI171" s="533">
        <f>IF(COUNTIF($F171:BH171,"&gt;0")&gt;=12,0,BB$7/12)</f>
        <v>0</v>
      </c>
      <c r="BJ171" s="533">
        <f>IF(COUNTIF($F171:BI171,"&gt;0")&gt;=12,0,BB$7/12)</f>
        <v>0</v>
      </c>
      <c r="BK171" s="533">
        <f>IF(COUNTIF($F171:BJ171,"&gt;0")&gt;=12,0,BB$7/12)</f>
        <v>0</v>
      </c>
      <c r="BL171" s="533">
        <f>IF(COUNTIF($F171:BK171,"&gt;0")&gt;=12,0,BB$7/12)</f>
        <v>0</v>
      </c>
      <c r="BM171" s="533">
        <f>IF(COUNTIF($F171:BL171,"&gt;0")&gt;=12,0,BB$7/12)</f>
        <v>0</v>
      </c>
      <c r="BN171" s="533">
        <f>IF(COUNTIF($F171:BM171,"&gt;0")&gt;=12,0,BB$7/12)</f>
        <v>0</v>
      </c>
      <c r="BO171" s="159" cm="1">
        <f t="array" ref="BO171">SUMPRODUCT((YEAR($G$3:$BN$3)=BO$3)*($G171:$BN171))</f>
        <v>0</v>
      </c>
      <c r="BP171" s="125" cm="1">
        <f t="array" ref="BP171">SUMPRODUCT((YEAR($G$3:$BN$3)=BP$3)*($G171:$BN171))</f>
        <v>0</v>
      </c>
      <c r="BQ171" s="125" cm="1">
        <f t="array" ref="BQ171">SUMPRODUCT((YEAR($G$3:$BN$3)=BQ$3)*($G171:$BN171))</f>
        <v>0</v>
      </c>
      <c r="BR171" s="125" cm="1">
        <f t="array" ref="BR171">SUMPRODUCT((YEAR($G$3:$BN$3)=BR$3)*($G171:$BN171))</f>
        <v>0</v>
      </c>
      <c r="BS171" s="158" cm="1">
        <f t="array" ref="BS171">SUMPRODUCT((YEAR($G$3:$BN$3)=BS$3)*($G171:$BN171))</f>
        <v>0</v>
      </c>
      <c r="BT171" s="533"/>
      <c r="BU171" s="533"/>
      <c r="BV171" s="533"/>
      <c r="BW171" s="533"/>
      <c r="BX171" s="533"/>
      <c r="BY171" s="533"/>
      <c r="BZ171" s="533"/>
      <c r="CA171" s="533"/>
      <c r="CB171" s="533"/>
      <c r="CC171" s="533"/>
      <c r="CD171" s="533"/>
      <c r="CE171" s="533"/>
      <c r="CF171" s="533"/>
      <c r="CG171" s="533"/>
      <c r="CH171" s="533"/>
      <c r="CI171" s="533"/>
      <c r="CJ171" s="533"/>
      <c r="CK171" s="533"/>
      <c r="CL171" s="533"/>
      <c r="CM171" s="533"/>
      <c r="CN171" s="533"/>
      <c r="CO171" s="533"/>
      <c r="CP171" s="533"/>
      <c r="CQ171" s="533"/>
      <c r="CR171" s="533"/>
      <c r="CS171" s="533"/>
      <c r="CT171" s="533"/>
      <c r="CU171" s="533"/>
      <c r="CV171" s="533"/>
      <c r="CW171" s="533"/>
      <c r="CX171" s="533"/>
      <c r="CY171" s="533"/>
      <c r="CZ171" s="533"/>
      <c r="DA171" s="533"/>
      <c r="DB171" s="533"/>
      <c r="DC171" s="533"/>
      <c r="DD171" s="533"/>
      <c r="DE171" s="533"/>
      <c r="DF171" s="533"/>
      <c r="DG171" s="533"/>
      <c r="DH171" s="533"/>
      <c r="DI171" s="533"/>
      <c r="DJ171" s="533"/>
      <c r="DK171" s="533"/>
      <c r="DL171" s="533"/>
      <c r="DM171" s="533"/>
      <c r="DN171" s="533"/>
      <c r="DO171" s="533"/>
      <c r="DP171" s="533"/>
      <c r="DQ171" s="533"/>
      <c r="DR171" s="533"/>
      <c r="DS171" s="533"/>
      <c r="DT171" s="533"/>
      <c r="DU171" s="533"/>
      <c r="DV171" s="533"/>
      <c r="DW171" s="533"/>
      <c r="DX171" s="533"/>
      <c r="DY171" s="533"/>
      <c r="DZ171" s="533"/>
    </row>
    <row r="172" spans="4:130" hidden="1" outlineLevel="1">
      <c r="D172" s="541">
        <v>46053</v>
      </c>
      <c r="J172" s="533"/>
      <c r="K172" s="533"/>
      <c r="L172" s="533"/>
      <c r="M172" s="533"/>
      <c r="N172" s="533"/>
      <c r="O172" s="533"/>
      <c r="P172" s="533"/>
      <c r="Q172" s="533"/>
      <c r="R172" s="533"/>
      <c r="S172" s="533"/>
      <c r="T172" s="533"/>
      <c r="U172" s="533"/>
      <c r="V172" s="533"/>
      <c r="W172" s="533"/>
      <c r="X172" s="533"/>
      <c r="Y172" s="533"/>
      <c r="Z172" s="533"/>
      <c r="AA172" s="533"/>
      <c r="AB172" s="533"/>
      <c r="AC172" s="533"/>
      <c r="AD172" s="533"/>
      <c r="AE172" s="533"/>
      <c r="AF172" s="533"/>
      <c r="AG172" s="533"/>
      <c r="AH172" s="533"/>
      <c r="AI172" s="533"/>
      <c r="AJ172" s="533"/>
      <c r="AK172" s="533"/>
      <c r="AL172" s="533"/>
      <c r="AM172" s="533"/>
      <c r="AN172" s="533"/>
      <c r="AO172" s="533"/>
      <c r="AP172" s="533"/>
      <c r="AQ172" s="533"/>
      <c r="AR172" s="533"/>
      <c r="AS172" s="533"/>
      <c r="AT172" s="533"/>
      <c r="AU172" s="533"/>
      <c r="AV172" s="533"/>
      <c r="AW172" s="533"/>
      <c r="AX172" s="533"/>
      <c r="AY172" s="533"/>
      <c r="AZ172" s="533"/>
      <c r="BA172" s="533"/>
      <c r="BB172" s="533"/>
      <c r="BC172" s="533">
        <f>IF(COUNTIF($F172:BB172,"&gt;0")&gt;=12,0,BC$7/12)</f>
        <v>0</v>
      </c>
      <c r="BD172" s="533">
        <f>IF(COUNTIF($F172:BC172,"&gt;0")&gt;=12,0,BC$7/12)</f>
        <v>0</v>
      </c>
      <c r="BE172" s="533">
        <f>IF(COUNTIF($F172:BD172,"&gt;0")&gt;=12,0,BC$7/12)</f>
        <v>0</v>
      </c>
      <c r="BF172" s="533">
        <f>IF(COUNTIF($F172:BE172,"&gt;0")&gt;=12,0,BC$7/12)</f>
        <v>0</v>
      </c>
      <c r="BG172" s="533">
        <f>IF(COUNTIF($F172:BF172,"&gt;0")&gt;=12,0,BC$7/12)</f>
        <v>0</v>
      </c>
      <c r="BH172" s="533">
        <f>IF(COUNTIF($F172:BG172,"&gt;0")&gt;=12,0,BC$7/12)</f>
        <v>0</v>
      </c>
      <c r="BI172" s="533">
        <f>IF(COUNTIF($F172:BH172,"&gt;0")&gt;=12,0,BC$7/12)</f>
        <v>0</v>
      </c>
      <c r="BJ172" s="533">
        <f>IF(COUNTIF($F172:BI172,"&gt;0")&gt;=12,0,BC$7/12)</f>
        <v>0</v>
      </c>
      <c r="BK172" s="533">
        <f>IF(COUNTIF($F172:BJ172,"&gt;0")&gt;=12,0,BC$7/12)</f>
        <v>0</v>
      </c>
      <c r="BL172" s="533">
        <f>IF(COUNTIF($F172:BK172,"&gt;0")&gt;=12,0,BC$7/12)</f>
        <v>0</v>
      </c>
      <c r="BM172" s="533">
        <f>IF(COUNTIF($F172:BL172,"&gt;0")&gt;=12,0,BC$7/12)</f>
        <v>0</v>
      </c>
      <c r="BN172" s="533">
        <f>IF(COUNTIF($F172:BM172,"&gt;0")&gt;=12,0,BC$7/12)</f>
        <v>0</v>
      </c>
      <c r="BO172" s="159" cm="1">
        <f t="array" ref="BO172">SUMPRODUCT((YEAR($G$3:$BN$3)=BO$3)*($G172:$BN172))</f>
        <v>0</v>
      </c>
      <c r="BP172" s="125" cm="1">
        <f t="array" ref="BP172">SUMPRODUCT((YEAR($G$3:$BN$3)=BP$3)*($G172:$BN172))</f>
        <v>0</v>
      </c>
      <c r="BQ172" s="125" cm="1">
        <f t="array" ref="BQ172">SUMPRODUCT((YEAR($G$3:$BN$3)=BQ$3)*($G172:$BN172))</f>
        <v>0</v>
      </c>
      <c r="BR172" s="125" cm="1">
        <f t="array" ref="BR172">SUMPRODUCT((YEAR($G$3:$BN$3)=BR$3)*($G172:$BN172))</f>
        <v>0</v>
      </c>
      <c r="BS172" s="158" cm="1">
        <f t="array" ref="BS172">SUMPRODUCT((YEAR($G$3:$BN$3)=BS$3)*($G172:$BN172))</f>
        <v>0</v>
      </c>
      <c r="BT172" s="533"/>
      <c r="BU172" s="533"/>
      <c r="BV172" s="533"/>
      <c r="BW172" s="533"/>
      <c r="BX172" s="533"/>
      <c r="BY172" s="533"/>
      <c r="BZ172" s="533"/>
      <c r="CA172" s="533"/>
      <c r="CB172" s="533"/>
      <c r="CC172" s="533"/>
      <c r="CD172" s="533"/>
      <c r="CE172" s="533"/>
      <c r="CF172" s="533"/>
      <c r="CG172" s="533"/>
      <c r="CH172" s="533"/>
      <c r="CI172" s="533"/>
      <c r="CJ172" s="533"/>
      <c r="CK172" s="533"/>
      <c r="CL172" s="533"/>
      <c r="CM172" s="533"/>
      <c r="CN172" s="533"/>
      <c r="CO172" s="533"/>
      <c r="CP172" s="533"/>
      <c r="CQ172" s="533"/>
      <c r="CR172" s="533"/>
      <c r="CS172" s="533"/>
      <c r="CT172" s="533"/>
      <c r="CU172" s="533"/>
      <c r="CV172" s="533"/>
      <c r="CW172" s="533"/>
      <c r="CX172" s="533"/>
      <c r="CY172" s="533"/>
      <c r="CZ172" s="533"/>
      <c r="DA172" s="533"/>
      <c r="DB172" s="533"/>
      <c r="DC172" s="533"/>
      <c r="DD172" s="533"/>
      <c r="DE172" s="533"/>
      <c r="DF172" s="533"/>
      <c r="DG172" s="533"/>
      <c r="DH172" s="533"/>
      <c r="DI172" s="533"/>
      <c r="DJ172" s="533"/>
      <c r="DK172" s="533"/>
      <c r="DL172" s="533"/>
      <c r="DM172" s="533"/>
      <c r="DN172" s="533"/>
      <c r="DO172" s="533"/>
      <c r="DP172" s="533"/>
      <c r="DQ172" s="533"/>
      <c r="DR172" s="533"/>
      <c r="DS172" s="533"/>
      <c r="DT172" s="533"/>
      <c r="DU172" s="533"/>
      <c r="DV172" s="533"/>
      <c r="DW172" s="533"/>
      <c r="DX172" s="533"/>
      <c r="DY172" s="533"/>
      <c r="DZ172" s="533"/>
    </row>
    <row r="173" spans="4:130" hidden="1" outlineLevel="1">
      <c r="D173" s="541">
        <v>46081</v>
      </c>
      <c r="J173" s="533"/>
      <c r="K173" s="533"/>
      <c r="L173" s="533"/>
      <c r="M173" s="533"/>
      <c r="N173" s="533"/>
      <c r="O173" s="533"/>
      <c r="P173" s="533"/>
      <c r="Q173" s="533"/>
      <c r="R173" s="533"/>
      <c r="S173" s="533"/>
      <c r="T173" s="533"/>
      <c r="U173" s="533"/>
      <c r="V173" s="533"/>
      <c r="W173" s="533"/>
      <c r="X173" s="533"/>
      <c r="Y173" s="533"/>
      <c r="Z173" s="533"/>
      <c r="AA173" s="533"/>
      <c r="AB173" s="533"/>
      <c r="AC173" s="533"/>
      <c r="AD173" s="533"/>
      <c r="AE173" s="533"/>
      <c r="AF173" s="533"/>
      <c r="AG173" s="533"/>
      <c r="AH173" s="533"/>
      <c r="AI173" s="533"/>
      <c r="AJ173" s="533"/>
      <c r="AK173" s="533"/>
      <c r="AL173" s="533"/>
      <c r="AM173" s="533"/>
      <c r="AN173" s="533"/>
      <c r="AO173" s="533"/>
      <c r="AP173" s="533"/>
      <c r="AQ173" s="533"/>
      <c r="AR173" s="533"/>
      <c r="AS173" s="533"/>
      <c r="AT173" s="533"/>
      <c r="AU173" s="533"/>
      <c r="AV173" s="533"/>
      <c r="AW173" s="533"/>
      <c r="AX173" s="533"/>
      <c r="AY173" s="533"/>
      <c r="AZ173" s="533"/>
      <c r="BA173" s="533"/>
      <c r="BB173" s="533"/>
      <c r="BC173" s="533"/>
      <c r="BD173" s="533">
        <f>IF(COUNTIF($F173:BC173,"&gt;0")&gt;=12,0,BD$7/12)</f>
        <v>0</v>
      </c>
      <c r="BE173" s="533">
        <f>IF(COUNTIF($F173:BD173,"&gt;0")&gt;=12,0,BD$7/12)</f>
        <v>0</v>
      </c>
      <c r="BF173" s="533">
        <f>IF(COUNTIF($F173:BE173,"&gt;0")&gt;=12,0,BD$7/12)</f>
        <v>0</v>
      </c>
      <c r="BG173" s="533">
        <f>IF(COUNTIF($F173:BF173,"&gt;0")&gt;=12,0,BD$7/12)</f>
        <v>0</v>
      </c>
      <c r="BH173" s="533">
        <f>IF(COUNTIF($F173:BG173,"&gt;0")&gt;=12,0,BD$7/12)</f>
        <v>0</v>
      </c>
      <c r="BI173" s="533">
        <f>IF(COUNTIF($F173:BH173,"&gt;0")&gt;=12,0,BD$7/12)</f>
        <v>0</v>
      </c>
      <c r="BJ173" s="533">
        <f>IF(COUNTIF($F173:BI173,"&gt;0")&gt;=12,0,BD$7/12)</f>
        <v>0</v>
      </c>
      <c r="BK173" s="533">
        <f>IF(COUNTIF($F173:BJ173,"&gt;0")&gt;=12,0,BD$7/12)</f>
        <v>0</v>
      </c>
      <c r="BL173" s="533">
        <f>IF(COUNTIF($F173:BK173,"&gt;0")&gt;=12,0,BD$7/12)</f>
        <v>0</v>
      </c>
      <c r="BM173" s="533">
        <f>IF(COUNTIF($F173:BL173,"&gt;0")&gt;=12,0,BD$7/12)</f>
        <v>0</v>
      </c>
      <c r="BN173" s="533">
        <f>IF(COUNTIF($F173:BM173,"&gt;0")&gt;=12,0,BD$7/12)</f>
        <v>0</v>
      </c>
      <c r="BO173" s="159" cm="1">
        <f t="array" ref="BO173">SUMPRODUCT((YEAR($G$3:$BN$3)=BO$3)*($G173:$BN173))</f>
        <v>0</v>
      </c>
      <c r="BP173" s="125" cm="1">
        <f t="array" ref="BP173">SUMPRODUCT((YEAR($G$3:$BN$3)=BP$3)*($G173:$BN173))</f>
        <v>0</v>
      </c>
      <c r="BQ173" s="125" cm="1">
        <f t="array" ref="BQ173">SUMPRODUCT((YEAR($G$3:$BN$3)=BQ$3)*($G173:$BN173))</f>
        <v>0</v>
      </c>
      <c r="BR173" s="125" cm="1">
        <f t="array" ref="BR173">SUMPRODUCT((YEAR($G$3:$BN$3)=BR$3)*($G173:$BN173))</f>
        <v>0</v>
      </c>
      <c r="BS173" s="158" cm="1">
        <f t="array" ref="BS173">SUMPRODUCT((YEAR($G$3:$BN$3)=BS$3)*($G173:$BN173))</f>
        <v>0</v>
      </c>
      <c r="BT173" s="533"/>
      <c r="BU173" s="533"/>
      <c r="BV173" s="533"/>
      <c r="BW173" s="533"/>
      <c r="BX173" s="533"/>
      <c r="BY173" s="533"/>
      <c r="BZ173" s="533"/>
      <c r="CA173" s="533"/>
      <c r="CB173" s="533"/>
      <c r="CC173" s="533"/>
      <c r="CD173" s="533"/>
      <c r="CE173" s="533"/>
      <c r="CF173" s="533"/>
      <c r="CG173" s="533"/>
      <c r="CH173" s="533"/>
      <c r="CI173" s="533"/>
      <c r="CJ173" s="533"/>
      <c r="CK173" s="533"/>
      <c r="CL173" s="533"/>
      <c r="CM173" s="533"/>
      <c r="CN173" s="533"/>
      <c r="CO173" s="533"/>
      <c r="CP173" s="533"/>
      <c r="CQ173" s="533"/>
      <c r="CR173" s="533"/>
      <c r="CS173" s="533"/>
      <c r="CT173" s="533"/>
      <c r="CU173" s="533"/>
      <c r="CV173" s="533"/>
      <c r="CW173" s="533"/>
      <c r="CX173" s="533"/>
      <c r="CY173" s="533"/>
      <c r="CZ173" s="533"/>
      <c r="DA173" s="533"/>
      <c r="DB173" s="533"/>
      <c r="DC173" s="533"/>
      <c r="DD173" s="533"/>
      <c r="DE173" s="533"/>
      <c r="DF173" s="533"/>
      <c r="DG173" s="533"/>
      <c r="DH173" s="533"/>
      <c r="DI173" s="533"/>
      <c r="DJ173" s="533"/>
      <c r="DK173" s="533"/>
      <c r="DL173" s="533"/>
      <c r="DM173" s="533"/>
      <c r="DN173" s="533"/>
      <c r="DO173" s="533"/>
      <c r="DP173" s="533"/>
      <c r="DQ173" s="533"/>
      <c r="DR173" s="533"/>
      <c r="DS173" s="533"/>
      <c r="DT173" s="533"/>
      <c r="DU173" s="533"/>
      <c r="DV173" s="533"/>
      <c r="DW173" s="533"/>
      <c r="DX173" s="533"/>
      <c r="DY173" s="533"/>
      <c r="DZ173" s="533"/>
    </row>
    <row r="174" spans="4:130" hidden="1" outlineLevel="1">
      <c r="D174" s="541">
        <v>46112</v>
      </c>
      <c r="J174" s="533"/>
      <c r="K174" s="533"/>
      <c r="L174" s="533"/>
      <c r="M174" s="533"/>
      <c r="N174" s="533"/>
      <c r="O174" s="533"/>
      <c r="P174" s="533"/>
      <c r="Q174" s="533"/>
      <c r="R174" s="533"/>
      <c r="S174" s="533"/>
      <c r="T174" s="533"/>
      <c r="U174" s="533"/>
      <c r="V174" s="533"/>
      <c r="W174" s="533"/>
      <c r="X174" s="533"/>
      <c r="Y174" s="533"/>
      <c r="Z174" s="533"/>
      <c r="AA174" s="533"/>
      <c r="AB174" s="533"/>
      <c r="AC174" s="533"/>
      <c r="AD174" s="533"/>
      <c r="AE174" s="533"/>
      <c r="AF174" s="533"/>
      <c r="AG174" s="533"/>
      <c r="AH174" s="533"/>
      <c r="AI174" s="533"/>
      <c r="AJ174" s="533"/>
      <c r="AK174" s="533"/>
      <c r="AL174" s="533"/>
      <c r="AM174" s="533"/>
      <c r="AN174" s="533"/>
      <c r="AO174" s="533"/>
      <c r="AP174" s="533"/>
      <c r="AQ174" s="533"/>
      <c r="AR174" s="533"/>
      <c r="AS174" s="533"/>
      <c r="AT174" s="533"/>
      <c r="AU174" s="533"/>
      <c r="AV174" s="533"/>
      <c r="AW174" s="533"/>
      <c r="AX174" s="533"/>
      <c r="AY174" s="533"/>
      <c r="AZ174" s="533"/>
      <c r="BA174" s="533"/>
      <c r="BB174" s="533"/>
      <c r="BC174" s="533"/>
      <c r="BD174" s="533"/>
      <c r="BE174" s="533">
        <f>IF(COUNTIF($F174:BD174,"&gt;0")&gt;=12,0,BE$7/12)</f>
        <v>0</v>
      </c>
      <c r="BF174" s="533">
        <f>IF(COUNTIF($F174:BE174,"&gt;0")&gt;=12,0,BE$7/12)</f>
        <v>0</v>
      </c>
      <c r="BG174" s="533">
        <f>IF(COUNTIF($F174:BF174,"&gt;0")&gt;=12,0,BE$7/12)</f>
        <v>0</v>
      </c>
      <c r="BH174" s="533">
        <f>IF(COUNTIF($F174:BG174,"&gt;0")&gt;=12,0,BE$7/12)</f>
        <v>0</v>
      </c>
      <c r="BI174" s="533">
        <f>IF(COUNTIF($F174:BH174,"&gt;0")&gt;=12,0,BE$7/12)</f>
        <v>0</v>
      </c>
      <c r="BJ174" s="533">
        <f>IF(COUNTIF($F174:BI174,"&gt;0")&gt;=12,0,BE$7/12)</f>
        <v>0</v>
      </c>
      <c r="BK174" s="533">
        <f>IF(COUNTIF($F174:BJ174,"&gt;0")&gt;=12,0,BE$7/12)</f>
        <v>0</v>
      </c>
      <c r="BL174" s="533">
        <f>IF(COUNTIF($F174:BK174,"&gt;0")&gt;=12,0,BE$7/12)</f>
        <v>0</v>
      </c>
      <c r="BM174" s="533">
        <f>IF(COUNTIF($F174:BL174,"&gt;0")&gt;=12,0,BE$7/12)</f>
        <v>0</v>
      </c>
      <c r="BN174" s="533">
        <f>IF(COUNTIF($F174:BM174,"&gt;0")&gt;=12,0,BE$7/12)</f>
        <v>0</v>
      </c>
      <c r="BO174" s="159" cm="1">
        <f t="array" ref="BO174">SUMPRODUCT((YEAR($G$3:$BN$3)=BO$3)*($G174:$BN174))</f>
        <v>0</v>
      </c>
      <c r="BP174" s="125" cm="1">
        <f t="array" ref="BP174">SUMPRODUCT((YEAR($G$3:$BN$3)=BP$3)*($G174:$BN174))</f>
        <v>0</v>
      </c>
      <c r="BQ174" s="125" cm="1">
        <f t="array" ref="BQ174">SUMPRODUCT((YEAR($G$3:$BN$3)=BQ$3)*($G174:$BN174))</f>
        <v>0</v>
      </c>
      <c r="BR174" s="125" cm="1">
        <f t="array" ref="BR174">SUMPRODUCT((YEAR($G$3:$BN$3)=BR$3)*($G174:$BN174))</f>
        <v>0</v>
      </c>
      <c r="BS174" s="158" cm="1">
        <f t="array" ref="BS174">SUMPRODUCT((YEAR($G$3:$BN$3)=BS$3)*($G174:$BN174))</f>
        <v>0</v>
      </c>
      <c r="BT174" s="533"/>
      <c r="BU174" s="533"/>
      <c r="BV174" s="533"/>
      <c r="BW174" s="533"/>
      <c r="BX174" s="533"/>
      <c r="BY174" s="533"/>
      <c r="BZ174" s="533"/>
      <c r="CA174" s="533"/>
      <c r="CB174" s="533"/>
      <c r="CC174" s="533"/>
      <c r="CD174" s="533"/>
      <c r="CE174" s="533"/>
      <c r="CF174" s="533"/>
      <c r="CG174" s="533"/>
      <c r="CH174" s="533"/>
      <c r="CI174" s="533"/>
      <c r="CJ174" s="533"/>
      <c r="CK174" s="533"/>
      <c r="CL174" s="533"/>
      <c r="CM174" s="533"/>
      <c r="CN174" s="533"/>
      <c r="CO174" s="533"/>
      <c r="CP174" s="533"/>
      <c r="CQ174" s="533"/>
      <c r="CR174" s="533"/>
      <c r="CS174" s="533"/>
      <c r="CT174" s="533"/>
      <c r="CU174" s="533"/>
      <c r="CV174" s="533"/>
      <c r="CW174" s="533"/>
      <c r="CX174" s="533"/>
      <c r="CY174" s="533"/>
      <c r="CZ174" s="533"/>
      <c r="DA174" s="533"/>
      <c r="DB174" s="533"/>
      <c r="DC174" s="533"/>
      <c r="DD174" s="533"/>
      <c r="DE174" s="533"/>
      <c r="DF174" s="533"/>
      <c r="DG174" s="533"/>
      <c r="DH174" s="533"/>
      <c r="DI174" s="533"/>
      <c r="DJ174" s="533"/>
      <c r="DK174" s="533"/>
      <c r="DL174" s="533"/>
      <c r="DM174" s="533"/>
      <c r="DN174" s="533"/>
      <c r="DO174" s="533"/>
      <c r="DP174" s="533"/>
      <c r="DQ174" s="533"/>
      <c r="DR174" s="533"/>
      <c r="DS174" s="533"/>
      <c r="DT174" s="533"/>
      <c r="DU174" s="533"/>
      <c r="DV174" s="533"/>
      <c r="DW174" s="533"/>
      <c r="DX174" s="533"/>
      <c r="DY174" s="533"/>
      <c r="DZ174" s="533"/>
    </row>
    <row r="175" spans="4:130" hidden="1" outlineLevel="1">
      <c r="D175" s="541">
        <v>46142</v>
      </c>
      <c r="J175" s="533"/>
      <c r="K175" s="533"/>
      <c r="L175" s="533"/>
      <c r="M175" s="533"/>
      <c r="N175" s="533"/>
      <c r="O175" s="533"/>
      <c r="P175" s="533"/>
      <c r="Q175" s="533"/>
      <c r="R175" s="533"/>
      <c r="S175" s="533"/>
      <c r="T175" s="533"/>
      <c r="U175" s="533"/>
      <c r="V175" s="533"/>
      <c r="W175" s="533"/>
      <c r="X175" s="533"/>
      <c r="Y175" s="533"/>
      <c r="Z175" s="533"/>
      <c r="AA175" s="533"/>
      <c r="AB175" s="533"/>
      <c r="AC175" s="533"/>
      <c r="AD175" s="533"/>
      <c r="AE175" s="533"/>
      <c r="AF175" s="533"/>
      <c r="AG175" s="533"/>
      <c r="AH175" s="533"/>
      <c r="AI175" s="533"/>
      <c r="AJ175" s="533"/>
      <c r="AK175" s="533"/>
      <c r="AL175" s="533"/>
      <c r="AM175" s="533"/>
      <c r="AN175" s="533"/>
      <c r="AO175" s="533"/>
      <c r="AP175" s="533"/>
      <c r="AQ175" s="533"/>
      <c r="AR175" s="533"/>
      <c r="AS175" s="533"/>
      <c r="AT175" s="533"/>
      <c r="AU175" s="533"/>
      <c r="AV175" s="533"/>
      <c r="AW175" s="533"/>
      <c r="AX175" s="533"/>
      <c r="AY175" s="533"/>
      <c r="AZ175" s="533"/>
      <c r="BA175" s="533"/>
      <c r="BB175" s="533"/>
      <c r="BC175" s="533"/>
      <c r="BD175" s="533"/>
      <c r="BE175" s="533"/>
      <c r="BF175" s="533">
        <f>IF(COUNTIF($F175:BE175,"&gt;0")&gt;=12,0,BF$7/12)</f>
        <v>0</v>
      </c>
      <c r="BG175" s="533">
        <f>IF(COUNTIF($F175:BF175,"&gt;0")&gt;=12,0,BF$7/12)</f>
        <v>0</v>
      </c>
      <c r="BH175" s="533">
        <f>IF(COUNTIF($F175:BG175,"&gt;0")&gt;=12,0,BF$7/12)</f>
        <v>0</v>
      </c>
      <c r="BI175" s="533">
        <f>IF(COUNTIF($F175:BH175,"&gt;0")&gt;=12,0,BF$7/12)</f>
        <v>0</v>
      </c>
      <c r="BJ175" s="533">
        <f>IF(COUNTIF($F175:BI175,"&gt;0")&gt;=12,0,BF$7/12)</f>
        <v>0</v>
      </c>
      <c r="BK175" s="533">
        <f>IF(COUNTIF($F175:BJ175,"&gt;0")&gt;=12,0,BF$7/12)</f>
        <v>0</v>
      </c>
      <c r="BL175" s="533">
        <f>IF(COUNTIF($F175:BK175,"&gt;0")&gt;=12,0,BF$7/12)</f>
        <v>0</v>
      </c>
      <c r="BM175" s="533">
        <f>IF(COUNTIF($F175:BL175,"&gt;0")&gt;=12,0,BF$7/12)</f>
        <v>0</v>
      </c>
      <c r="BN175" s="533">
        <f>IF(COUNTIF($F175:BM175,"&gt;0")&gt;=12,0,BF$7/12)</f>
        <v>0</v>
      </c>
      <c r="BO175" s="159" cm="1">
        <f t="array" ref="BO175">SUMPRODUCT((YEAR($G$3:$BN$3)=BO$3)*($G175:$BN175))</f>
        <v>0</v>
      </c>
      <c r="BP175" s="125" cm="1">
        <f t="array" ref="BP175">SUMPRODUCT((YEAR($G$3:$BN$3)=BP$3)*($G175:$BN175))</f>
        <v>0</v>
      </c>
      <c r="BQ175" s="125" cm="1">
        <f t="array" ref="BQ175">SUMPRODUCT((YEAR($G$3:$BN$3)=BQ$3)*($G175:$BN175))</f>
        <v>0</v>
      </c>
      <c r="BR175" s="125" cm="1">
        <f t="array" ref="BR175">SUMPRODUCT((YEAR($G$3:$BN$3)=BR$3)*($G175:$BN175))</f>
        <v>0</v>
      </c>
      <c r="BS175" s="158" cm="1">
        <f t="array" ref="BS175">SUMPRODUCT((YEAR($G$3:$BN$3)=BS$3)*($G175:$BN175))</f>
        <v>0</v>
      </c>
      <c r="BT175" s="533"/>
      <c r="BU175" s="533"/>
      <c r="BV175" s="533"/>
      <c r="BW175" s="533"/>
      <c r="BX175" s="533"/>
      <c r="BY175" s="533"/>
      <c r="BZ175" s="533"/>
      <c r="CA175" s="533"/>
      <c r="CB175" s="533"/>
      <c r="CC175" s="533"/>
      <c r="CD175" s="533"/>
      <c r="CE175" s="533"/>
      <c r="CF175" s="533"/>
      <c r="CG175" s="533"/>
      <c r="CH175" s="533"/>
      <c r="CI175" s="533"/>
      <c r="CJ175" s="533"/>
      <c r="CK175" s="533"/>
      <c r="CL175" s="533"/>
      <c r="CM175" s="533"/>
      <c r="CN175" s="533"/>
      <c r="CO175" s="533"/>
      <c r="CP175" s="533"/>
      <c r="CQ175" s="533"/>
      <c r="CR175" s="533"/>
      <c r="CS175" s="533"/>
      <c r="CT175" s="533"/>
      <c r="CU175" s="533"/>
      <c r="CV175" s="533"/>
      <c r="CW175" s="533"/>
      <c r="CX175" s="533"/>
      <c r="CY175" s="533"/>
      <c r="CZ175" s="533"/>
      <c r="DA175" s="533"/>
      <c r="DB175" s="533"/>
      <c r="DC175" s="533"/>
      <c r="DD175" s="533"/>
      <c r="DE175" s="533"/>
      <c r="DF175" s="533"/>
      <c r="DG175" s="533"/>
      <c r="DH175" s="533"/>
      <c r="DI175" s="533"/>
      <c r="DJ175" s="533"/>
      <c r="DK175" s="533"/>
      <c r="DL175" s="533"/>
      <c r="DM175" s="533"/>
      <c r="DN175" s="533"/>
      <c r="DO175" s="533"/>
      <c r="DP175" s="533"/>
      <c r="DQ175" s="533"/>
      <c r="DR175" s="533"/>
      <c r="DS175" s="533"/>
      <c r="DT175" s="533"/>
      <c r="DU175" s="533"/>
      <c r="DV175" s="533"/>
      <c r="DW175" s="533"/>
      <c r="DX175" s="533"/>
      <c r="DY175" s="533"/>
      <c r="DZ175" s="533"/>
    </row>
    <row r="176" spans="4:130" hidden="1" outlineLevel="1">
      <c r="D176" s="541">
        <v>46173</v>
      </c>
      <c r="J176" s="533"/>
      <c r="K176" s="533"/>
      <c r="L176" s="533"/>
      <c r="M176" s="533"/>
      <c r="N176" s="533"/>
      <c r="O176" s="533"/>
      <c r="P176" s="533"/>
      <c r="Q176" s="533"/>
      <c r="R176" s="533"/>
      <c r="S176" s="533"/>
      <c r="T176" s="533"/>
      <c r="U176" s="533"/>
      <c r="V176" s="533"/>
      <c r="W176" s="533"/>
      <c r="X176" s="533"/>
      <c r="Y176" s="533"/>
      <c r="Z176" s="533"/>
      <c r="AA176" s="533"/>
      <c r="AB176" s="533"/>
      <c r="AC176" s="533"/>
      <c r="AD176" s="533"/>
      <c r="AE176" s="533"/>
      <c r="AF176" s="533"/>
      <c r="AG176" s="533"/>
      <c r="AH176" s="533"/>
      <c r="AI176" s="533"/>
      <c r="AJ176" s="533"/>
      <c r="AK176" s="533"/>
      <c r="AL176" s="533"/>
      <c r="AM176" s="533"/>
      <c r="AN176" s="533"/>
      <c r="AO176" s="533"/>
      <c r="AP176" s="533"/>
      <c r="AQ176" s="533"/>
      <c r="AR176" s="533"/>
      <c r="AS176" s="533"/>
      <c r="AT176" s="533"/>
      <c r="AU176" s="533"/>
      <c r="AV176" s="533"/>
      <c r="AW176" s="533"/>
      <c r="AX176" s="533"/>
      <c r="AY176" s="533"/>
      <c r="AZ176" s="533"/>
      <c r="BA176" s="533"/>
      <c r="BB176" s="533"/>
      <c r="BC176" s="533"/>
      <c r="BD176" s="533"/>
      <c r="BE176" s="533"/>
      <c r="BF176" s="533"/>
      <c r="BG176" s="533">
        <f>IF(COUNTIF($F176:BF176,"&gt;0")&gt;=12,0,BG$7/12)</f>
        <v>0</v>
      </c>
      <c r="BH176" s="533">
        <f>IF(COUNTIF($F176:BG176,"&gt;0")&gt;=12,0,BG$7/12)</f>
        <v>0</v>
      </c>
      <c r="BI176" s="533">
        <f>IF(COUNTIF($F176:BH176,"&gt;0")&gt;=12,0,BG$7/12)</f>
        <v>0</v>
      </c>
      <c r="BJ176" s="533">
        <f>IF(COUNTIF($F176:BI176,"&gt;0")&gt;=12,0,BG$7/12)</f>
        <v>0</v>
      </c>
      <c r="BK176" s="533">
        <f>IF(COUNTIF($F176:BJ176,"&gt;0")&gt;=12,0,BG$7/12)</f>
        <v>0</v>
      </c>
      <c r="BL176" s="533">
        <f>IF(COUNTIF($F176:BK176,"&gt;0")&gt;=12,0,BG$7/12)</f>
        <v>0</v>
      </c>
      <c r="BM176" s="533">
        <f>IF(COUNTIF($F176:BL176,"&gt;0")&gt;=12,0,BG$7/12)</f>
        <v>0</v>
      </c>
      <c r="BN176" s="533">
        <f>IF(COUNTIF($F176:BM176,"&gt;0")&gt;=12,0,BG$7/12)</f>
        <v>0</v>
      </c>
      <c r="BO176" s="159" cm="1">
        <f t="array" ref="BO176">SUMPRODUCT((YEAR($G$3:$BN$3)=BO$3)*($G176:$BN176))</f>
        <v>0</v>
      </c>
      <c r="BP176" s="125" cm="1">
        <f t="array" ref="BP176">SUMPRODUCT((YEAR($G$3:$BN$3)=BP$3)*($G176:$BN176))</f>
        <v>0</v>
      </c>
      <c r="BQ176" s="125" cm="1">
        <f t="array" ref="BQ176">SUMPRODUCT((YEAR($G$3:$BN$3)=BQ$3)*($G176:$BN176))</f>
        <v>0</v>
      </c>
      <c r="BR176" s="125" cm="1">
        <f t="array" ref="BR176">SUMPRODUCT((YEAR($G$3:$BN$3)=BR$3)*($G176:$BN176))</f>
        <v>0</v>
      </c>
      <c r="BS176" s="158" cm="1">
        <f t="array" ref="BS176">SUMPRODUCT((YEAR($G$3:$BN$3)=BS$3)*($G176:$BN176))</f>
        <v>0</v>
      </c>
      <c r="BT176" s="533"/>
      <c r="BU176" s="533"/>
      <c r="BV176" s="533"/>
      <c r="BW176" s="533"/>
      <c r="BX176" s="533"/>
      <c r="BY176" s="533"/>
      <c r="BZ176" s="533"/>
      <c r="CA176" s="533"/>
      <c r="CB176" s="533"/>
      <c r="CC176" s="533"/>
      <c r="CD176" s="533"/>
      <c r="CE176" s="533"/>
      <c r="CF176" s="533"/>
      <c r="CG176" s="533"/>
      <c r="CH176" s="533"/>
      <c r="CI176" s="533"/>
      <c r="CJ176" s="533"/>
      <c r="CK176" s="533"/>
      <c r="CL176" s="533"/>
      <c r="CM176" s="533"/>
      <c r="CN176" s="533"/>
      <c r="CO176" s="533"/>
      <c r="CP176" s="533"/>
      <c r="CQ176" s="533"/>
      <c r="CR176" s="533"/>
      <c r="CS176" s="533"/>
      <c r="CT176" s="533"/>
      <c r="CU176" s="533"/>
      <c r="CV176" s="533"/>
      <c r="CW176" s="533"/>
      <c r="CX176" s="533"/>
      <c r="CY176" s="533"/>
      <c r="CZ176" s="533"/>
      <c r="DA176" s="533"/>
      <c r="DB176" s="533"/>
      <c r="DC176" s="533"/>
      <c r="DD176" s="533"/>
      <c r="DE176" s="533"/>
      <c r="DF176" s="533"/>
      <c r="DG176" s="533"/>
      <c r="DH176" s="533"/>
      <c r="DI176" s="533"/>
      <c r="DJ176" s="533"/>
      <c r="DK176" s="533"/>
      <c r="DL176" s="533"/>
      <c r="DM176" s="533"/>
      <c r="DN176" s="533"/>
      <c r="DO176" s="533"/>
      <c r="DP176" s="533"/>
      <c r="DQ176" s="533"/>
      <c r="DR176" s="533"/>
      <c r="DS176" s="533"/>
      <c r="DT176" s="533"/>
      <c r="DU176" s="533"/>
      <c r="DV176" s="533"/>
      <c r="DW176" s="533"/>
      <c r="DX176" s="533"/>
      <c r="DY176" s="533"/>
      <c r="DZ176" s="533"/>
    </row>
    <row r="177" spans="1:130" hidden="1" outlineLevel="1">
      <c r="D177" s="541">
        <v>46203</v>
      </c>
      <c r="J177" s="533"/>
      <c r="K177" s="533"/>
      <c r="L177" s="533"/>
      <c r="M177" s="533"/>
      <c r="N177" s="533"/>
      <c r="O177" s="533"/>
      <c r="P177" s="533"/>
      <c r="Q177" s="533"/>
      <c r="R177" s="533"/>
      <c r="S177" s="533"/>
      <c r="T177" s="533"/>
      <c r="U177" s="533"/>
      <c r="V177" s="533"/>
      <c r="W177" s="533"/>
      <c r="X177" s="533"/>
      <c r="Y177" s="533"/>
      <c r="Z177" s="533"/>
      <c r="AA177" s="533"/>
      <c r="AB177" s="533"/>
      <c r="AC177" s="533"/>
      <c r="AD177" s="533"/>
      <c r="AE177" s="533"/>
      <c r="AF177" s="533"/>
      <c r="AG177" s="533"/>
      <c r="AH177" s="533"/>
      <c r="AI177" s="533"/>
      <c r="AJ177" s="533"/>
      <c r="AK177" s="533"/>
      <c r="AL177" s="533"/>
      <c r="AM177" s="533"/>
      <c r="AN177" s="533"/>
      <c r="AO177" s="533"/>
      <c r="AP177" s="533"/>
      <c r="AQ177" s="533"/>
      <c r="AR177" s="533"/>
      <c r="AS177" s="533"/>
      <c r="AT177" s="533"/>
      <c r="AU177" s="533"/>
      <c r="AV177" s="533"/>
      <c r="AW177" s="533"/>
      <c r="AX177" s="533"/>
      <c r="AY177" s="533"/>
      <c r="AZ177" s="533"/>
      <c r="BA177" s="533"/>
      <c r="BB177" s="533"/>
      <c r="BC177" s="533"/>
      <c r="BD177" s="533"/>
      <c r="BE177" s="533"/>
      <c r="BF177" s="533"/>
      <c r="BG177" s="533"/>
      <c r="BH177" s="533">
        <f>IF(COUNTIF($F177:BG177,"&gt;0")&gt;=12,0,BH$7/12)</f>
        <v>0</v>
      </c>
      <c r="BI177" s="533">
        <f>IF(COUNTIF($F177:BH177,"&gt;0")&gt;=12,0,BH$7/12)</f>
        <v>0</v>
      </c>
      <c r="BJ177" s="533">
        <f>IF(COUNTIF($F177:BI177,"&gt;0")&gt;=12,0,BH$7/12)</f>
        <v>0</v>
      </c>
      <c r="BK177" s="533">
        <f>IF(COUNTIF($F177:BJ177,"&gt;0")&gt;=12,0,BH$7/12)</f>
        <v>0</v>
      </c>
      <c r="BL177" s="533">
        <f>IF(COUNTIF($F177:BK177,"&gt;0")&gt;=12,0,BH$7/12)</f>
        <v>0</v>
      </c>
      <c r="BM177" s="533">
        <f>IF(COUNTIF($F177:BL177,"&gt;0")&gt;=12,0,BH$7/12)</f>
        <v>0</v>
      </c>
      <c r="BN177" s="533">
        <f>IF(COUNTIF($F177:BM177,"&gt;0")&gt;=12,0,BH$7/12)</f>
        <v>0</v>
      </c>
      <c r="BO177" s="159" cm="1">
        <f t="array" ref="BO177">SUMPRODUCT((YEAR($G$3:$BN$3)=BO$3)*($G177:$BN177))</f>
        <v>0</v>
      </c>
      <c r="BP177" s="125" cm="1">
        <f t="array" ref="BP177">SUMPRODUCT((YEAR($G$3:$BN$3)=BP$3)*($G177:$BN177))</f>
        <v>0</v>
      </c>
      <c r="BQ177" s="125" cm="1">
        <f t="array" ref="BQ177">SUMPRODUCT((YEAR($G$3:$BN$3)=BQ$3)*($G177:$BN177))</f>
        <v>0</v>
      </c>
      <c r="BR177" s="125" cm="1">
        <f t="array" ref="BR177">SUMPRODUCT((YEAR($G$3:$BN$3)=BR$3)*($G177:$BN177))</f>
        <v>0</v>
      </c>
      <c r="BS177" s="158" cm="1">
        <f t="array" ref="BS177">SUMPRODUCT((YEAR($G$3:$BN$3)=BS$3)*($G177:$BN177))</f>
        <v>0</v>
      </c>
      <c r="BT177" s="533"/>
      <c r="BU177" s="533"/>
      <c r="BV177" s="533"/>
      <c r="BW177" s="533"/>
      <c r="BX177" s="533"/>
      <c r="BY177" s="533"/>
      <c r="BZ177" s="533"/>
      <c r="CA177" s="533"/>
      <c r="CB177" s="533"/>
      <c r="CC177" s="533"/>
      <c r="CD177" s="533"/>
      <c r="CE177" s="533"/>
      <c r="CF177" s="533"/>
      <c r="CG177" s="533"/>
      <c r="CH177" s="533"/>
      <c r="CI177" s="533"/>
      <c r="CJ177" s="533"/>
      <c r="CK177" s="533"/>
      <c r="CL177" s="533"/>
      <c r="CM177" s="533"/>
      <c r="CN177" s="533"/>
      <c r="CO177" s="533"/>
      <c r="CP177" s="533"/>
      <c r="CQ177" s="533"/>
      <c r="CR177" s="533"/>
      <c r="CS177" s="533"/>
      <c r="CT177" s="533"/>
      <c r="CU177" s="533"/>
      <c r="CV177" s="533"/>
      <c r="CW177" s="533"/>
      <c r="CX177" s="533"/>
      <c r="CY177" s="533"/>
      <c r="CZ177" s="533"/>
      <c r="DA177" s="533"/>
      <c r="DB177" s="533"/>
      <c r="DC177" s="533"/>
      <c r="DD177" s="533"/>
      <c r="DE177" s="533"/>
      <c r="DF177" s="533"/>
      <c r="DG177" s="533"/>
      <c r="DH177" s="533"/>
      <c r="DI177" s="533"/>
      <c r="DJ177" s="533"/>
      <c r="DK177" s="533"/>
      <c r="DL177" s="533"/>
      <c r="DM177" s="533"/>
      <c r="DN177" s="533"/>
      <c r="DO177" s="533"/>
      <c r="DP177" s="533"/>
      <c r="DQ177" s="533"/>
      <c r="DR177" s="533"/>
      <c r="DS177" s="533"/>
      <c r="DT177" s="533"/>
      <c r="DU177" s="533"/>
      <c r="DV177" s="533"/>
      <c r="DW177" s="533"/>
      <c r="DX177" s="533"/>
      <c r="DY177" s="533"/>
      <c r="DZ177" s="533"/>
    </row>
    <row r="178" spans="1:130" hidden="1" outlineLevel="1">
      <c r="D178" s="541">
        <v>46234</v>
      </c>
      <c r="J178" s="533"/>
      <c r="K178" s="533"/>
      <c r="L178" s="533"/>
      <c r="M178" s="533"/>
      <c r="N178" s="533"/>
      <c r="O178" s="533"/>
      <c r="P178" s="533"/>
      <c r="Q178" s="533"/>
      <c r="R178" s="533"/>
      <c r="S178" s="533"/>
      <c r="T178" s="533"/>
      <c r="U178" s="533"/>
      <c r="V178" s="533"/>
      <c r="W178" s="533"/>
      <c r="X178" s="533"/>
      <c r="Y178" s="533"/>
      <c r="Z178" s="533"/>
      <c r="AA178" s="533"/>
      <c r="AB178" s="533"/>
      <c r="AC178" s="533"/>
      <c r="AD178" s="533"/>
      <c r="AE178" s="533"/>
      <c r="AF178" s="533"/>
      <c r="AG178" s="533"/>
      <c r="AH178" s="533"/>
      <c r="AI178" s="533"/>
      <c r="AJ178" s="533"/>
      <c r="AK178" s="533"/>
      <c r="AL178" s="533"/>
      <c r="AM178" s="533"/>
      <c r="AN178" s="533"/>
      <c r="AO178" s="533"/>
      <c r="AP178" s="533"/>
      <c r="AQ178" s="533"/>
      <c r="AR178" s="533"/>
      <c r="AS178" s="533"/>
      <c r="AT178" s="533"/>
      <c r="AU178" s="533"/>
      <c r="AV178" s="533"/>
      <c r="AW178" s="533"/>
      <c r="AX178" s="533"/>
      <c r="AY178" s="533"/>
      <c r="AZ178" s="533"/>
      <c r="BA178" s="533"/>
      <c r="BB178" s="533"/>
      <c r="BC178" s="533"/>
      <c r="BD178" s="533"/>
      <c r="BE178" s="533"/>
      <c r="BF178" s="533"/>
      <c r="BG178" s="533"/>
      <c r="BH178" s="533"/>
      <c r="BI178" s="533">
        <f>IF(COUNTIF($F178:BH178,"&gt;0")&gt;=12,0,BI$7/12)</f>
        <v>0</v>
      </c>
      <c r="BJ178" s="533">
        <f>IF(COUNTIF($F178:BI178,"&gt;0")&gt;=12,0,BI$7/12)</f>
        <v>0</v>
      </c>
      <c r="BK178" s="533">
        <f>IF(COUNTIF($F178:BJ178,"&gt;0")&gt;=12,0,BI$7/12)</f>
        <v>0</v>
      </c>
      <c r="BL178" s="533">
        <f>IF(COUNTIF($F178:BK178,"&gt;0")&gt;=12,0,BI$7/12)</f>
        <v>0</v>
      </c>
      <c r="BM178" s="533">
        <f>IF(COUNTIF($F178:BL178,"&gt;0")&gt;=12,0,BI$7/12)</f>
        <v>0</v>
      </c>
      <c r="BN178" s="533">
        <f>IF(COUNTIF($F178:BM178,"&gt;0")&gt;=12,0,BI$7/12)</f>
        <v>0</v>
      </c>
      <c r="BO178" s="159" cm="1">
        <f t="array" ref="BO178">SUMPRODUCT((YEAR($G$3:$BN$3)=BO$3)*($G178:$BN178))</f>
        <v>0</v>
      </c>
      <c r="BP178" s="125" cm="1">
        <f t="array" ref="BP178">SUMPRODUCT((YEAR($G$3:$BN$3)=BP$3)*($G178:$BN178))</f>
        <v>0</v>
      </c>
      <c r="BQ178" s="125" cm="1">
        <f t="array" ref="BQ178">SUMPRODUCT((YEAR($G$3:$BN$3)=BQ$3)*($G178:$BN178))</f>
        <v>0</v>
      </c>
      <c r="BR178" s="125" cm="1">
        <f t="array" ref="BR178">SUMPRODUCT((YEAR($G$3:$BN$3)=BR$3)*($G178:$BN178))</f>
        <v>0</v>
      </c>
      <c r="BS178" s="158" cm="1">
        <f t="array" ref="BS178">SUMPRODUCT((YEAR($G$3:$BN$3)=BS$3)*($G178:$BN178))</f>
        <v>0</v>
      </c>
      <c r="BT178" s="533"/>
      <c r="BU178" s="533"/>
      <c r="BV178" s="533"/>
      <c r="BW178" s="533"/>
      <c r="BX178" s="533"/>
      <c r="BY178" s="533"/>
      <c r="BZ178" s="533"/>
      <c r="CA178" s="533"/>
      <c r="CB178" s="533"/>
      <c r="CC178" s="533"/>
      <c r="CD178" s="533"/>
      <c r="CE178" s="533"/>
      <c r="CF178" s="533"/>
      <c r="CG178" s="533"/>
      <c r="CH178" s="533"/>
      <c r="CI178" s="533"/>
      <c r="CJ178" s="533"/>
      <c r="CK178" s="533"/>
      <c r="CL178" s="533"/>
      <c r="CM178" s="533"/>
      <c r="CN178" s="533"/>
      <c r="CO178" s="533"/>
      <c r="CP178" s="533"/>
      <c r="CQ178" s="533"/>
      <c r="CR178" s="533"/>
      <c r="CS178" s="533"/>
      <c r="CT178" s="533"/>
      <c r="CU178" s="533"/>
      <c r="CV178" s="533"/>
      <c r="CW178" s="533"/>
      <c r="CX178" s="533"/>
      <c r="CY178" s="533"/>
      <c r="CZ178" s="533"/>
      <c r="DA178" s="533"/>
      <c r="DB178" s="533"/>
      <c r="DC178" s="533"/>
      <c r="DD178" s="533"/>
      <c r="DE178" s="533"/>
      <c r="DF178" s="533"/>
      <c r="DG178" s="533"/>
      <c r="DH178" s="533"/>
      <c r="DI178" s="533"/>
      <c r="DJ178" s="533"/>
      <c r="DK178" s="533"/>
      <c r="DL178" s="533"/>
      <c r="DM178" s="533"/>
      <c r="DN178" s="533"/>
      <c r="DO178" s="533"/>
      <c r="DP178" s="533"/>
      <c r="DQ178" s="533"/>
      <c r="DR178" s="533"/>
      <c r="DS178" s="533"/>
      <c r="DT178" s="533"/>
      <c r="DU178" s="533"/>
      <c r="DV178" s="533"/>
      <c r="DW178" s="533"/>
      <c r="DX178" s="533"/>
      <c r="DY178" s="533"/>
      <c r="DZ178" s="533"/>
    </row>
    <row r="179" spans="1:130" hidden="1" outlineLevel="1">
      <c r="D179" s="541">
        <v>46265</v>
      </c>
      <c r="J179" s="533"/>
      <c r="K179" s="533"/>
      <c r="L179" s="533"/>
      <c r="M179" s="533"/>
      <c r="N179" s="533"/>
      <c r="O179" s="533"/>
      <c r="P179" s="533"/>
      <c r="Q179" s="533"/>
      <c r="R179" s="533"/>
      <c r="S179" s="533"/>
      <c r="T179" s="533"/>
      <c r="U179" s="533"/>
      <c r="V179" s="533"/>
      <c r="W179" s="533"/>
      <c r="X179" s="533"/>
      <c r="Y179" s="533"/>
      <c r="Z179" s="533"/>
      <c r="AA179" s="533"/>
      <c r="AB179" s="533"/>
      <c r="AC179" s="533"/>
      <c r="AD179" s="533"/>
      <c r="AE179" s="533"/>
      <c r="AF179" s="533"/>
      <c r="AG179" s="533"/>
      <c r="AH179" s="533"/>
      <c r="AI179" s="533"/>
      <c r="AJ179" s="533"/>
      <c r="AK179" s="533"/>
      <c r="AL179" s="533"/>
      <c r="AM179" s="533"/>
      <c r="AN179" s="533"/>
      <c r="AO179" s="533"/>
      <c r="AP179" s="533"/>
      <c r="AQ179" s="533"/>
      <c r="AR179" s="533"/>
      <c r="AS179" s="533"/>
      <c r="AT179" s="533"/>
      <c r="AU179" s="533"/>
      <c r="AV179" s="533"/>
      <c r="AW179" s="533"/>
      <c r="AX179" s="533"/>
      <c r="AY179" s="533"/>
      <c r="AZ179" s="533"/>
      <c r="BA179" s="533"/>
      <c r="BB179" s="533"/>
      <c r="BC179" s="533"/>
      <c r="BD179" s="533"/>
      <c r="BE179" s="533"/>
      <c r="BF179" s="533"/>
      <c r="BG179" s="533"/>
      <c r="BH179" s="533"/>
      <c r="BI179" s="533"/>
      <c r="BJ179" s="533">
        <f>IF(COUNTIF($F179:BI179,"&gt;0")&gt;=12,0,BJ$7/12)</f>
        <v>0</v>
      </c>
      <c r="BK179" s="533">
        <f>IF(COUNTIF($F179:BJ179,"&gt;0")&gt;=12,0,BJ$7/12)</f>
        <v>0</v>
      </c>
      <c r="BL179" s="533">
        <f>IF(COUNTIF($F179:BK179,"&gt;0")&gt;=12,0,BJ$7/12)</f>
        <v>0</v>
      </c>
      <c r="BM179" s="533">
        <f>IF(COUNTIF($F179:BL179,"&gt;0")&gt;=12,0,BJ$7/12)</f>
        <v>0</v>
      </c>
      <c r="BN179" s="533">
        <f>IF(COUNTIF($F179:BM179,"&gt;0")&gt;=12,0,BJ$7/12)</f>
        <v>0</v>
      </c>
      <c r="BO179" s="159" cm="1">
        <f t="array" ref="BO179">SUMPRODUCT((YEAR($G$3:$BN$3)=BO$3)*($G179:$BN179))</f>
        <v>0</v>
      </c>
      <c r="BP179" s="125" cm="1">
        <f t="array" ref="BP179">SUMPRODUCT((YEAR($G$3:$BN$3)=BP$3)*($G179:$BN179))</f>
        <v>0</v>
      </c>
      <c r="BQ179" s="125" cm="1">
        <f t="array" ref="BQ179">SUMPRODUCT((YEAR($G$3:$BN$3)=BQ$3)*($G179:$BN179))</f>
        <v>0</v>
      </c>
      <c r="BR179" s="125" cm="1">
        <f t="array" ref="BR179">SUMPRODUCT((YEAR($G$3:$BN$3)=BR$3)*($G179:$BN179))</f>
        <v>0</v>
      </c>
      <c r="BS179" s="158" cm="1">
        <f t="array" ref="BS179">SUMPRODUCT((YEAR($G$3:$BN$3)=BS$3)*($G179:$BN179))</f>
        <v>0</v>
      </c>
      <c r="BT179" s="533"/>
      <c r="BU179" s="533"/>
      <c r="BV179" s="533"/>
      <c r="BW179" s="533"/>
      <c r="BX179" s="533"/>
      <c r="BY179" s="533"/>
      <c r="BZ179" s="533"/>
      <c r="CA179" s="533"/>
      <c r="CB179" s="533"/>
      <c r="CC179" s="533"/>
      <c r="CD179" s="533"/>
      <c r="CE179" s="533"/>
      <c r="CF179" s="533"/>
      <c r="CG179" s="533"/>
      <c r="CH179" s="533"/>
      <c r="CI179" s="533"/>
      <c r="CJ179" s="533"/>
      <c r="CK179" s="533"/>
      <c r="CL179" s="533"/>
      <c r="CM179" s="533"/>
      <c r="CN179" s="533"/>
      <c r="CO179" s="533"/>
      <c r="CP179" s="533"/>
      <c r="CQ179" s="533"/>
      <c r="CR179" s="533"/>
      <c r="CS179" s="533"/>
      <c r="CT179" s="533"/>
      <c r="CU179" s="533"/>
      <c r="CV179" s="533"/>
      <c r="CW179" s="533"/>
      <c r="CX179" s="533"/>
      <c r="CY179" s="533"/>
      <c r="CZ179" s="533"/>
      <c r="DA179" s="533"/>
      <c r="DB179" s="533"/>
      <c r="DC179" s="533"/>
      <c r="DD179" s="533"/>
      <c r="DE179" s="533"/>
      <c r="DF179" s="533"/>
      <c r="DG179" s="533"/>
      <c r="DH179" s="533"/>
      <c r="DI179" s="533"/>
      <c r="DJ179" s="533"/>
      <c r="DK179" s="533"/>
      <c r="DL179" s="533"/>
      <c r="DM179" s="533"/>
      <c r="DN179" s="533"/>
      <c r="DO179" s="533"/>
      <c r="DP179" s="533"/>
      <c r="DQ179" s="533"/>
      <c r="DR179" s="533"/>
      <c r="DS179" s="533"/>
      <c r="DT179" s="533"/>
      <c r="DU179" s="533"/>
      <c r="DV179" s="533"/>
      <c r="DW179" s="533"/>
      <c r="DX179" s="533"/>
      <c r="DY179" s="533"/>
      <c r="DZ179" s="533"/>
    </row>
    <row r="180" spans="1:130" hidden="1" outlineLevel="1">
      <c r="D180" s="541">
        <v>46295</v>
      </c>
      <c r="J180" s="533"/>
      <c r="K180" s="533"/>
      <c r="L180" s="533"/>
      <c r="M180" s="533"/>
      <c r="N180" s="533"/>
      <c r="O180" s="533"/>
      <c r="P180" s="533"/>
      <c r="Q180" s="533"/>
      <c r="R180" s="533"/>
      <c r="S180" s="533"/>
      <c r="T180" s="533"/>
      <c r="U180" s="533"/>
      <c r="V180" s="533"/>
      <c r="W180" s="533"/>
      <c r="X180" s="533"/>
      <c r="Y180" s="533"/>
      <c r="Z180" s="533"/>
      <c r="AA180" s="533"/>
      <c r="AB180" s="533"/>
      <c r="AC180" s="533"/>
      <c r="AD180" s="533"/>
      <c r="AE180" s="533"/>
      <c r="AF180" s="533"/>
      <c r="AG180" s="533"/>
      <c r="AH180" s="533"/>
      <c r="AI180" s="533"/>
      <c r="AJ180" s="533"/>
      <c r="AK180" s="533"/>
      <c r="AL180" s="533"/>
      <c r="AM180" s="533"/>
      <c r="AN180" s="533"/>
      <c r="AO180" s="533"/>
      <c r="AP180" s="533"/>
      <c r="AQ180" s="533"/>
      <c r="AR180" s="533"/>
      <c r="AS180" s="533"/>
      <c r="AT180" s="533"/>
      <c r="AU180" s="533"/>
      <c r="AV180" s="533"/>
      <c r="AW180" s="533"/>
      <c r="AX180" s="533"/>
      <c r="AY180" s="533"/>
      <c r="AZ180" s="533"/>
      <c r="BA180" s="533"/>
      <c r="BB180" s="533"/>
      <c r="BC180" s="533"/>
      <c r="BD180" s="533"/>
      <c r="BE180" s="533"/>
      <c r="BF180" s="533"/>
      <c r="BG180" s="533"/>
      <c r="BH180" s="533"/>
      <c r="BI180" s="533"/>
      <c r="BJ180" s="533"/>
      <c r="BK180" s="533">
        <f>IF(COUNTIF($F180:BJ180,"&gt;0")&gt;=12,0,BK$7/12)</f>
        <v>0</v>
      </c>
      <c r="BL180" s="533">
        <f>IF(COUNTIF($F180:BK180,"&gt;0")&gt;=12,0,BK$7/12)</f>
        <v>0</v>
      </c>
      <c r="BM180" s="533">
        <f>IF(COUNTIF($F180:BL180,"&gt;0")&gt;=12,0,BK$7/12)</f>
        <v>0</v>
      </c>
      <c r="BN180" s="533">
        <f>IF(COUNTIF($F180:BM180,"&gt;0")&gt;=12,0,BK$7/12)</f>
        <v>0</v>
      </c>
      <c r="BO180" s="159" cm="1">
        <f t="array" ref="BO180">SUMPRODUCT((YEAR($G$3:$BN$3)=BO$3)*($G180:$BN180))</f>
        <v>0</v>
      </c>
      <c r="BP180" s="125" cm="1">
        <f t="array" ref="BP180">SUMPRODUCT((YEAR($G$3:$BN$3)=BP$3)*($G180:$BN180))</f>
        <v>0</v>
      </c>
      <c r="BQ180" s="125" cm="1">
        <f t="array" ref="BQ180">SUMPRODUCT((YEAR($G$3:$BN$3)=BQ$3)*($G180:$BN180))</f>
        <v>0</v>
      </c>
      <c r="BR180" s="125" cm="1">
        <f t="array" ref="BR180">SUMPRODUCT((YEAR($G$3:$BN$3)=BR$3)*($G180:$BN180))</f>
        <v>0</v>
      </c>
      <c r="BS180" s="158" cm="1">
        <f t="array" ref="BS180">SUMPRODUCT((YEAR($G$3:$BN$3)=BS$3)*($G180:$BN180))</f>
        <v>0</v>
      </c>
      <c r="BT180" s="533"/>
      <c r="BU180" s="533"/>
      <c r="BV180" s="533"/>
      <c r="BW180" s="533"/>
      <c r="BX180" s="533"/>
      <c r="BY180" s="533"/>
      <c r="BZ180" s="533"/>
      <c r="CA180" s="533"/>
      <c r="CB180" s="533"/>
      <c r="CC180" s="533"/>
      <c r="CD180" s="533"/>
      <c r="CE180" s="533"/>
      <c r="CF180" s="533"/>
      <c r="CG180" s="533"/>
      <c r="CH180" s="533"/>
      <c r="CI180" s="533"/>
      <c r="CJ180" s="533"/>
      <c r="CK180" s="533"/>
      <c r="CL180" s="533"/>
      <c r="CM180" s="533"/>
      <c r="CN180" s="533"/>
      <c r="CO180" s="533"/>
      <c r="CP180" s="533"/>
      <c r="CQ180" s="533"/>
      <c r="CR180" s="533"/>
      <c r="CS180" s="533"/>
      <c r="CT180" s="533"/>
      <c r="CU180" s="533"/>
      <c r="CV180" s="533"/>
      <c r="CW180" s="533"/>
      <c r="CX180" s="533"/>
      <c r="CY180" s="533"/>
      <c r="CZ180" s="533"/>
      <c r="DA180" s="533"/>
      <c r="DB180" s="533"/>
      <c r="DC180" s="533"/>
      <c r="DD180" s="533"/>
      <c r="DE180" s="533"/>
      <c r="DF180" s="533"/>
      <c r="DG180" s="533"/>
      <c r="DH180" s="533"/>
      <c r="DI180" s="533"/>
      <c r="DJ180" s="533"/>
      <c r="DK180" s="533"/>
      <c r="DL180" s="533"/>
      <c r="DM180" s="533"/>
      <c r="DN180" s="533"/>
      <c r="DO180" s="533"/>
      <c r="DP180" s="533"/>
      <c r="DQ180" s="533"/>
      <c r="DR180" s="533"/>
      <c r="DS180" s="533"/>
      <c r="DT180" s="533"/>
      <c r="DU180" s="533"/>
      <c r="DV180" s="533"/>
      <c r="DW180" s="533"/>
      <c r="DX180" s="533"/>
      <c r="DY180" s="533"/>
      <c r="DZ180" s="533"/>
    </row>
    <row r="181" spans="1:130" hidden="1" outlineLevel="1">
      <c r="D181" s="541">
        <v>46326</v>
      </c>
      <c r="J181" s="533"/>
      <c r="K181" s="533"/>
      <c r="L181" s="533"/>
      <c r="M181" s="533"/>
      <c r="N181" s="533"/>
      <c r="O181" s="533"/>
      <c r="P181" s="533"/>
      <c r="Q181" s="533"/>
      <c r="R181" s="533"/>
      <c r="S181" s="533"/>
      <c r="T181" s="533"/>
      <c r="U181" s="533"/>
      <c r="V181" s="533"/>
      <c r="W181" s="533"/>
      <c r="X181" s="533"/>
      <c r="Y181" s="533"/>
      <c r="Z181" s="533"/>
      <c r="AA181" s="533"/>
      <c r="AB181" s="533"/>
      <c r="AC181" s="533"/>
      <c r="AD181" s="533"/>
      <c r="AE181" s="533"/>
      <c r="AF181" s="533"/>
      <c r="AG181" s="533"/>
      <c r="AH181" s="533"/>
      <c r="AI181" s="533"/>
      <c r="AJ181" s="533"/>
      <c r="AK181" s="533"/>
      <c r="AL181" s="533"/>
      <c r="AM181" s="533"/>
      <c r="AN181" s="533"/>
      <c r="AO181" s="533"/>
      <c r="AP181" s="533"/>
      <c r="AQ181" s="533"/>
      <c r="AR181" s="533"/>
      <c r="AS181" s="533"/>
      <c r="AT181" s="533"/>
      <c r="AU181" s="533"/>
      <c r="AV181" s="533"/>
      <c r="AW181" s="533"/>
      <c r="AX181" s="533"/>
      <c r="AY181" s="533"/>
      <c r="AZ181" s="533"/>
      <c r="BA181" s="533"/>
      <c r="BB181" s="533"/>
      <c r="BC181" s="533"/>
      <c r="BD181" s="533"/>
      <c r="BE181" s="533"/>
      <c r="BF181" s="533"/>
      <c r="BG181" s="533"/>
      <c r="BH181" s="533"/>
      <c r="BI181" s="533"/>
      <c r="BJ181" s="533"/>
      <c r="BK181" s="533"/>
      <c r="BL181" s="533">
        <f>IF(COUNTIF($F181:BK181,"&gt;0")&gt;=12,0,BL$7/12)</f>
        <v>0</v>
      </c>
      <c r="BM181" s="533">
        <f>IF(COUNTIF($F181:BL181,"&gt;0")&gt;=12,0,BL$7/12)</f>
        <v>0</v>
      </c>
      <c r="BN181" s="533">
        <f>IF(COUNTIF($F181:BM181,"&gt;0")&gt;=12,0,BL$7/12)</f>
        <v>0</v>
      </c>
      <c r="BO181" s="159" cm="1">
        <f t="array" ref="BO181">SUMPRODUCT((YEAR($G$3:$BN$3)=BO$3)*($G181:$BN181))</f>
        <v>0</v>
      </c>
      <c r="BP181" s="125" cm="1">
        <f t="array" ref="BP181">SUMPRODUCT((YEAR($G$3:$BN$3)=BP$3)*($G181:$BN181))</f>
        <v>0</v>
      </c>
      <c r="BQ181" s="125" cm="1">
        <f t="array" ref="BQ181">SUMPRODUCT((YEAR($G$3:$BN$3)=BQ$3)*($G181:$BN181))</f>
        <v>0</v>
      </c>
      <c r="BR181" s="125" cm="1">
        <f t="array" ref="BR181">SUMPRODUCT((YEAR($G$3:$BN$3)=BR$3)*($G181:$BN181))</f>
        <v>0</v>
      </c>
      <c r="BS181" s="158" cm="1">
        <f t="array" ref="BS181">SUMPRODUCT((YEAR($G$3:$BN$3)=BS$3)*($G181:$BN181))</f>
        <v>0</v>
      </c>
      <c r="BT181" s="533"/>
      <c r="BU181" s="533"/>
      <c r="BV181" s="533"/>
      <c r="BW181" s="533"/>
      <c r="BX181" s="533"/>
      <c r="BY181" s="533"/>
      <c r="BZ181" s="533"/>
      <c r="CA181" s="533"/>
      <c r="CB181" s="533"/>
      <c r="CC181" s="533"/>
      <c r="CD181" s="533"/>
      <c r="CE181" s="533"/>
      <c r="CF181" s="533"/>
      <c r="CG181" s="533"/>
      <c r="CH181" s="533"/>
      <c r="CI181" s="533"/>
      <c r="CJ181" s="533"/>
      <c r="CK181" s="533"/>
      <c r="CL181" s="533"/>
      <c r="CM181" s="533"/>
      <c r="CN181" s="533"/>
      <c r="CO181" s="533"/>
      <c r="CP181" s="533"/>
      <c r="CQ181" s="533"/>
      <c r="CR181" s="533"/>
      <c r="CS181" s="533"/>
      <c r="CT181" s="533"/>
      <c r="CU181" s="533"/>
      <c r="CV181" s="533"/>
      <c r="CW181" s="533"/>
      <c r="CX181" s="533"/>
      <c r="CY181" s="533"/>
      <c r="CZ181" s="533"/>
      <c r="DA181" s="533"/>
      <c r="DB181" s="533"/>
      <c r="DC181" s="533"/>
      <c r="DD181" s="533"/>
      <c r="DE181" s="533"/>
      <c r="DF181" s="533"/>
      <c r="DG181" s="533"/>
      <c r="DH181" s="533"/>
      <c r="DI181" s="533"/>
      <c r="DJ181" s="533"/>
      <c r="DK181" s="533"/>
      <c r="DL181" s="533"/>
      <c r="DM181" s="533"/>
      <c r="DN181" s="533"/>
      <c r="DO181" s="533"/>
      <c r="DP181" s="533"/>
      <c r="DQ181" s="533"/>
      <c r="DR181" s="533"/>
      <c r="DS181" s="533"/>
      <c r="DT181" s="533"/>
      <c r="DU181" s="533"/>
      <c r="DV181" s="533"/>
      <c r="DW181" s="533"/>
      <c r="DX181" s="533"/>
      <c r="DY181" s="533"/>
      <c r="DZ181" s="533"/>
    </row>
    <row r="182" spans="1:130" hidden="1" outlineLevel="1">
      <c r="D182" s="541">
        <v>46356</v>
      </c>
      <c r="J182" s="533"/>
      <c r="K182" s="533"/>
      <c r="L182" s="533"/>
      <c r="M182" s="533"/>
      <c r="N182" s="533"/>
      <c r="O182" s="533"/>
      <c r="P182" s="533"/>
      <c r="Q182" s="533"/>
      <c r="R182" s="533"/>
      <c r="S182" s="533"/>
      <c r="T182" s="533"/>
      <c r="U182" s="533"/>
      <c r="V182" s="533"/>
      <c r="W182" s="533"/>
      <c r="X182" s="533"/>
      <c r="Y182" s="533"/>
      <c r="Z182" s="533"/>
      <c r="AA182" s="533"/>
      <c r="AB182" s="533"/>
      <c r="AC182" s="533"/>
      <c r="AD182" s="533"/>
      <c r="AE182" s="533"/>
      <c r="AF182" s="533"/>
      <c r="AG182" s="533"/>
      <c r="AH182" s="533"/>
      <c r="AI182" s="533"/>
      <c r="AJ182" s="533"/>
      <c r="AK182" s="533"/>
      <c r="AL182" s="533"/>
      <c r="AM182" s="533"/>
      <c r="AN182" s="533"/>
      <c r="AO182" s="533"/>
      <c r="AP182" s="533"/>
      <c r="AQ182" s="533"/>
      <c r="AR182" s="533"/>
      <c r="AS182" s="533"/>
      <c r="AT182" s="533"/>
      <c r="AU182" s="533"/>
      <c r="AV182" s="533"/>
      <c r="AW182" s="533"/>
      <c r="AX182" s="533"/>
      <c r="AY182" s="533"/>
      <c r="AZ182" s="533"/>
      <c r="BA182" s="533"/>
      <c r="BB182" s="533"/>
      <c r="BC182" s="533"/>
      <c r="BD182" s="533"/>
      <c r="BE182" s="533"/>
      <c r="BF182" s="533"/>
      <c r="BG182" s="533"/>
      <c r="BH182" s="533"/>
      <c r="BI182" s="533"/>
      <c r="BJ182" s="533"/>
      <c r="BK182" s="533"/>
      <c r="BL182" s="533"/>
      <c r="BM182" s="533">
        <f>IF(COUNTIF($F182:BL182,"&gt;0")&gt;=12,0,BM$7/12)</f>
        <v>0</v>
      </c>
      <c r="BN182" s="533">
        <f>IF(COUNTIF($F182:BM182,"&gt;0")&gt;=12,0,BM$7/12)</f>
        <v>0</v>
      </c>
      <c r="BO182" s="159" cm="1">
        <f t="array" ref="BO182">SUMPRODUCT((YEAR($G$3:$BN$3)=BO$3)*($G182:$BN182))</f>
        <v>0</v>
      </c>
      <c r="BP182" s="125" cm="1">
        <f t="array" ref="BP182">SUMPRODUCT((YEAR($G$3:$BN$3)=BP$3)*($G182:$BN182))</f>
        <v>0</v>
      </c>
      <c r="BQ182" s="125" cm="1">
        <f t="array" ref="BQ182">SUMPRODUCT((YEAR($G$3:$BN$3)=BQ$3)*($G182:$BN182))</f>
        <v>0</v>
      </c>
      <c r="BR182" s="125" cm="1">
        <f t="array" ref="BR182">SUMPRODUCT((YEAR($G$3:$BN$3)=BR$3)*($G182:$BN182))</f>
        <v>0</v>
      </c>
      <c r="BS182" s="158" cm="1">
        <f t="array" ref="BS182">SUMPRODUCT((YEAR($G$3:$BN$3)=BS$3)*($G182:$BN182))</f>
        <v>0</v>
      </c>
      <c r="BT182" s="533"/>
      <c r="BU182" s="533"/>
      <c r="BV182" s="533"/>
      <c r="BW182" s="533"/>
      <c r="BX182" s="533"/>
      <c r="BY182" s="533"/>
      <c r="BZ182" s="533"/>
      <c r="CA182" s="533"/>
      <c r="CB182" s="533"/>
      <c r="CC182" s="533"/>
      <c r="CD182" s="533"/>
      <c r="CE182" s="533"/>
      <c r="CF182" s="533"/>
      <c r="CG182" s="533"/>
      <c r="CH182" s="533"/>
      <c r="CI182" s="533"/>
      <c r="CJ182" s="533"/>
      <c r="CK182" s="533"/>
      <c r="CL182" s="533"/>
      <c r="CM182" s="533"/>
      <c r="CN182" s="533"/>
      <c r="CO182" s="533"/>
      <c r="CP182" s="533"/>
      <c r="CQ182" s="533"/>
      <c r="CR182" s="533"/>
      <c r="CS182" s="533"/>
      <c r="CT182" s="533"/>
      <c r="CU182" s="533"/>
      <c r="CV182" s="533"/>
      <c r="CW182" s="533"/>
      <c r="CX182" s="533"/>
      <c r="CY182" s="533"/>
      <c r="CZ182" s="533"/>
      <c r="DA182" s="533"/>
      <c r="DB182" s="533"/>
      <c r="DC182" s="533"/>
      <c r="DD182" s="533"/>
      <c r="DE182" s="533"/>
      <c r="DF182" s="533"/>
      <c r="DG182" s="533"/>
      <c r="DH182" s="533"/>
      <c r="DI182" s="533"/>
      <c r="DJ182" s="533"/>
      <c r="DK182" s="533"/>
      <c r="DL182" s="533"/>
      <c r="DM182" s="533"/>
      <c r="DN182" s="533"/>
      <c r="DO182" s="533"/>
      <c r="DP182" s="533"/>
      <c r="DQ182" s="533"/>
      <c r="DR182" s="533"/>
      <c r="DS182" s="533"/>
      <c r="DT182" s="533"/>
      <c r="DU182" s="533"/>
      <c r="DV182" s="533"/>
      <c r="DW182" s="533"/>
      <c r="DX182" s="533"/>
      <c r="DY182" s="533"/>
      <c r="DZ182" s="533"/>
    </row>
    <row r="183" spans="1:130" hidden="1" outlineLevel="1">
      <c r="D183" s="541">
        <v>46387</v>
      </c>
      <c r="J183" s="533"/>
      <c r="K183" s="533"/>
      <c r="L183" s="533"/>
      <c r="M183" s="533"/>
      <c r="N183" s="533"/>
      <c r="O183" s="533"/>
      <c r="P183" s="533"/>
      <c r="Q183" s="533"/>
      <c r="R183" s="533"/>
      <c r="S183" s="533"/>
      <c r="T183" s="533"/>
      <c r="U183" s="533"/>
      <c r="V183" s="533"/>
      <c r="W183" s="533"/>
      <c r="X183" s="533"/>
      <c r="Y183" s="533"/>
      <c r="Z183" s="533"/>
      <c r="AA183" s="533"/>
      <c r="AB183" s="533"/>
      <c r="AC183" s="533"/>
      <c r="AD183" s="533"/>
      <c r="AE183" s="533"/>
      <c r="AF183" s="533"/>
      <c r="AG183" s="533"/>
      <c r="AH183" s="533"/>
      <c r="AI183" s="533"/>
      <c r="AJ183" s="533"/>
      <c r="AK183" s="533"/>
      <c r="AL183" s="533"/>
      <c r="AM183" s="533"/>
      <c r="AN183" s="533"/>
      <c r="AO183" s="533"/>
      <c r="AP183" s="533"/>
      <c r="AQ183" s="533"/>
      <c r="AR183" s="533"/>
      <c r="AS183" s="533"/>
      <c r="AT183" s="533"/>
      <c r="AU183" s="533"/>
      <c r="AV183" s="533"/>
      <c r="AW183" s="533"/>
      <c r="AX183" s="533"/>
      <c r="AY183" s="533"/>
      <c r="AZ183" s="533"/>
      <c r="BA183" s="533"/>
      <c r="BB183" s="533"/>
      <c r="BC183" s="533"/>
      <c r="BD183" s="533"/>
      <c r="BE183" s="533"/>
      <c r="BF183" s="533"/>
      <c r="BG183" s="533"/>
      <c r="BH183" s="533"/>
      <c r="BI183" s="533"/>
      <c r="BJ183" s="533"/>
      <c r="BK183" s="533"/>
      <c r="BL183" s="533"/>
      <c r="BM183" s="533"/>
      <c r="BN183" s="533">
        <f>IF(COUNTIF($F183:BM183,"&gt;0")&gt;=12,0,BN$7/12)</f>
        <v>0</v>
      </c>
      <c r="BO183" s="160" cm="1">
        <f t="array" ref="BO183">SUMPRODUCT((YEAR($G$3:$BN$3)=BO$3)*($G183:$BN183))</f>
        <v>0</v>
      </c>
      <c r="BP183" s="161" cm="1">
        <f t="array" ref="BP183">SUMPRODUCT((YEAR($G$3:$BN$3)=BP$3)*($G183:$BN183))</f>
        <v>0</v>
      </c>
      <c r="BQ183" s="161" cm="1">
        <f t="array" ref="BQ183">SUMPRODUCT((YEAR($G$3:$BN$3)=BQ$3)*($G183:$BN183))</f>
        <v>0</v>
      </c>
      <c r="BR183" s="161" cm="1">
        <f t="array" ref="BR183">SUMPRODUCT((YEAR($G$3:$BN$3)=BR$3)*($G183:$BN183))</f>
        <v>0</v>
      </c>
      <c r="BS183" s="162" cm="1">
        <f t="array" ref="BS183">SUMPRODUCT((YEAR($G$3:$BN$3)=BS$3)*($G183:$BN183))</f>
        <v>0</v>
      </c>
      <c r="BT183" s="533"/>
      <c r="BU183" s="533"/>
      <c r="BV183" s="533"/>
      <c r="BW183" s="533"/>
      <c r="BX183" s="533"/>
      <c r="BY183" s="533"/>
      <c r="BZ183" s="533"/>
      <c r="CA183" s="533"/>
      <c r="CB183" s="533"/>
      <c r="CC183" s="533"/>
      <c r="CD183" s="533"/>
      <c r="CE183" s="533"/>
      <c r="CF183" s="533"/>
      <c r="CG183" s="533"/>
      <c r="CH183" s="533"/>
      <c r="CI183" s="533"/>
      <c r="CJ183" s="533"/>
      <c r="CK183" s="533"/>
      <c r="CL183" s="533"/>
      <c r="CM183" s="533"/>
      <c r="CN183" s="533"/>
      <c r="CO183" s="533"/>
      <c r="CP183" s="533"/>
      <c r="CQ183" s="533"/>
      <c r="CR183" s="533"/>
      <c r="CS183" s="533"/>
      <c r="CT183" s="533"/>
      <c r="CU183" s="533"/>
      <c r="CV183" s="533"/>
      <c r="CW183" s="533"/>
      <c r="CX183" s="533"/>
      <c r="CY183" s="533"/>
      <c r="CZ183" s="533"/>
      <c r="DA183" s="533"/>
      <c r="DB183" s="533"/>
      <c r="DC183" s="533"/>
      <c r="DD183" s="533"/>
      <c r="DE183" s="533"/>
      <c r="DF183" s="533"/>
      <c r="DG183" s="533"/>
      <c r="DH183" s="533"/>
      <c r="DI183" s="533"/>
      <c r="DJ183" s="533"/>
      <c r="DK183" s="533"/>
      <c r="DL183" s="533"/>
      <c r="DM183" s="533"/>
      <c r="DN183" s="533"/>
      <c r="DO183" s="533"/>
      <c r="DP183" s="533"/>
      <c r="DQ183" s="533"/>
      <c r="DR183" s="533"/>
      <c r="DS183" s="533"/>
      <c r="DT183" s="533"/>
      <c r="DU183" s="533"/>
      <c r="DV183" s="533"/>
      <c r="DW183" s="533"/>
      <c r="DX183" s="533"/>
      <c r="DY183" s="533"/>
      <c r="DZ183" s="533"/>
    </row>
    <row r="184" spans="1:130" s="533" customFormat="1" hidden="1" collapsed="1">
      <c r="A184" s="542"/>
      <c r="D184" s="539" t="str">
        <f>"Total Revenue - "&amp;D$121&amp;" - "&amp;D123</f>
        <v>Total Revenue - Subscription - Tier 1</v>
      </c>
      <c r="E184" s="547"/>
      <c r="G184" s="104">
        <f>SUM(G124:G183)</f>
        <v>0</v>
      </c>
      <c r="H184" s="104">
        <f t="shared" ref="H184:BS184" si="345">SUM(H124:H183)</f>
        <v>0</v>
      </c>
      <c r="I184" s="104">
        <f t="shared" si="345"/>
        <v>0</v>
      </c>
      <c r="J184" s="104">
        <f t="shared" si="345"/>
        <v>0</v>
      </c>
      <c r="K184" s="104">
        <f t="shared" si="345"/>
        <v>0</v>
      </c>
      <c r="L184" s="104">
        <f t="shared" si="345"/>
        <v>0</v>
      </c>
      <c r="M184" s="104">
        <f t="shared" si="345"/>
        <v>0</v>
      </c>
      <c r="N184" s="104">
        <f t="shared" si="345"/>
        <v>0</v>
      </c>
      <c r="O184" s="104">
        <f t="shared" si="345"/>
        <v>0</v>
      </c>
      <c r="P184" s="104">
        <f t="shared" si="345"/>
        <v>0</v>
      </c>
      <c r="Q184" s="104">
        <f t="shared" si="345"/>
        <v>0</v>
      </c>
      <c r="R184" s="104">
        <f t="shared" si="345"/>
        <v>0</v>
      </c>
      <c r="S184" s="104">
        <f t="shared" si="345"/>
        <v>0</v>
      </c>
      <c r="T184" s="104">
        <f t="shared" si="345"/>
        <v>0</v>
      </c>
      <c r="U184" s="104">
        <f t="shared" si="345"/>
        <v>0</v>
      </c>
      <c r="V184" s="104">
        <f t="shared" si="345"/>
        <v>0</v>
      </c>
      <c r="W184" s="104">
        <f t="shared" si="345"/>
        <v>0</v>
      </c>
      <c r="X184" s="104">
        <f t="shared" si="345"/>
        <v>0</v>
      </c>
      <c r="Y184" s="104">
        <f t="shared" si="345"/>
        <v>0</v>
      </c>
      <c r="Z184" s="104">
        <f t="shared" si="345"/>
        <v>0</v>
      </c>
      <c r="AA184" s="104">
        <f t="shared" si="345"/>
        <v>0</v>
      </c>
      <c r="AB184" s="104">
        <f t="shared" si="345"/>
        <v>0</v>
      </c>
      <c r="AC184" s="104">
        <f t="shared" si="345"/>
        <v>0</v>
      </c>
      <c r="AD184" s="104">
        <f t="shared" si="345"/>
        <v>0</v>
      </c>
      <c r="AE184" s="104">
        <f t="shared" si="345"/>
        <v>0</v>
      </c>
      <c r="AF184" s="104">
        <f t="shared" si="345"/>
        <v>0</v>
      </c>
      <c r="AG184" s="104">
        <f t="shared" si="345"/>
        <v>0</v>
      </c>
      <c r="AH184" s="104">
        <f t="shared" si="345"/>
        <v>0</v>
      </c>
      <c r="AI184" s="104">
        <f t="shared" si="345"/>
        <v>0</v>
      </c>
      <c r="AJ184" s="104">
        <f t="shared" si="345"/>
        <v>0</v>
      </c>
      <c r="AK184" s="104">
        <f t="shared" si="345"/>
        <v>0</v>
      </c>
      <c r="AL184" s="104">
        <f t="shared" si="345"/>
        <v>0</v>
      </c>
      <c r="AM184" s="104">
        <f t="shared" si="345"/>
        <v>0</v>
      </c>
      <c r="AN184" s="104">
        <f t="shared" si="345"/>
        <v>0</v>
      </c>
      <c r="AO184" s="104">
        <f t="shared" si="345"/>
        <v>0</v>
      </c>
      <c r="AP184" s="104">
        <f t="shared" si="345"/>
        <v>0</v>
      </c>
      <c r="AQ184" s="104">
        <f t="shared" si="345"/>
        <v>0</v>
      </c>
      <c r="AR184" s="104">
        <f t="shared" si="345"/>
        <v>0</v>
      </c>
      <c r="AS184" s="104">
        <f t="shared" si="345"/>
        <v>0</v>
      </c>
      <c r="AT184" s="104">
        <f t="shared" si="345"/>
        <v>0</v>
      </c>
      <c r="AU184" s="104">
        <f t="shared" si="345"/>
        <v>0</v>
      </c>
      <c r="AV184" s="104">
        <f t="shared" si="345"/>
        <v>0</v>
      </c>
      <c r="AW184" s="104">
        <f t="shared" si="345"/>
        <v>0</v>
      </c>
      <c r="AX184" s="104">
        <f t="shared" si="345"/>
        <v>0</v>
      </c>
      <c r="AY184" s="104">
        <f t="shared" si="345"/>
        <v>0</v>
      </c>
      <c r="AZ184" s="104">
        <f t="shared" si="345"/>
        <v>0</v>
      </c>
      <c r="BA184" s="104">
        <f t="shared" si="345"/>
        <v>0</v>
      </c>
      <c r="BB184" s="104">
        <f t="shared" si="345"/>
        <v>0</v>
      </c>
      <c r="BC184" s="104">
        <f t="shared" si="345"/>
        <v>0</v>
      </c>
      <c r="BD184" s="104">
        <f t="shared" si="345"/>
        <v>0</v>
      </c>
      <c r="BE184" s="104">
        <f t="shared" si="345"/>
        <v>0</v>
      </c>
      <c r="BF184" s="104">
        <f t="shared" si="345"/>
        <v>0</v>
      </c>
      <c r="BG184" s="104">
        <f t="shared" si="345"/>
        <v>0</v>
      </c>
      <c r="BH184" s="104">
        <f t="shared" si="345"/>
        <v>0</v>
      </c>
      <c r="BI184" s="104">
        <f t="shared" si="345"/>
        <v>0</v>
      </c>
      <c r="BJ184" s="104">
        <f t="shared" si="345"/>
        <v>0</v>
      </c>
      <c r="BK184" s="104">
        <f t="shared" si="345"/>
        <v>0</v>
      </c>
      <c r="BL184" s="104">
        <f t="shared" si="345"/>
        <v>0</v>
      </c>
      <c r="BM184" s="104">
        <f t="shared" si="345"/>
        <v>0</v>
      </c>
      <c r="BN184" s="104">
        <f t="shared" si="345"/>
        <v>0</v>
      </c>
      <c r="BO184" s="623">
        <f t="shared" si="345"/>
        <v>0</v>
      </c>
      <c r="BP184" s="105">
        <f t="shared" si="345"/>
        <v>0</v>
      </c>
      <c r="BQ184" s="105">
        <f t="shared" si="345"/>
        <v>0</v>
      </c>
      <c r="BR184" s="105">
        <f t="shared" si="345"/>
        <v>0</v>
      </c>
      <c r="BS184" s="381">
        <f t="shared" si="345"/>
        <v>0</v>
      </c>
      <c r="BT184" s="549"/>
    </row>
    <row r="185" spans="1:130" hidden="1">
      <c r="D185" s="541"/>
      <c r="J185" s="533"/>
      <c r="K185" s="533"/>
      <c r="L185" s="533"/>
      <c r="M185" s="533"/>
      <c r="N185" s="533"/>
      <c r="O185" s="533"/>
      <c r="P185" s="533"/>
      <c r="Q185" s="533"/>
      <c r="R185" s="533"/>
      <c r="S185" s="533"/>
      <c r="T185" s="533"/>
      <c r="U185" s="533"/>
      <c r="V185" s="533"/>
      <c r="W185" s="533"/>
      <c r="X185" s="533"/>
      <c r="Y185" s="533"/>
      <c r="Z185" s="533"/>
      <c r="AA185" s="533"/>
      <c r="AB185" s="533"/>
      <c r="AC185" s="533"/>
      <c r="AD185" s="533"/>
      <c r="AE185" s="533"/>
      <c r="AF185" s="533"/>
      <c r="AG185" s="533"/>
      <c r="AH185" s="533"/>
      <c r="AI185" s="533"/>
      <c r="AJ185" s="533"/>
      <c r="AK185" s="533"/>
      <c r="AL185" s="533"/>
      <c r="AM185" s="533"/>
      <c r="AN185" s="533"/>
      <c r="AO185" s="533"/>
      <c r="AP185" s="533"/>
      <c r="AQ185" s="533"/>
      <c r="AR185" s="533"/>
      <c r="AS185" s="533"/>
      <c r="AT185" s="533"/>
      <c r="AU185" s="533"/>
      <c r="AV185" s="533"/>
      <c r="AW185" s="533"/>
      <c r="AX185" s="533"/>
      <c r="AY185" s="533"/>
      <c r="AZ185" s="533"/>
      <c r="BA185" s="533"/>
      <c r="BB185" s="533"/>
      <c r="BC185" s="533"/>
      <c r="BD185" s="533"/>
      <c r="BE185" s="533"/>
      <c r="BF185" s="533"/>
      <c r="BG185" s="533"/>
      <c r="BH185" s="533"/>
      <c r="BI185" s="533"/>
      <c r="BJ185" s="533"/>
      <c r="BK185" s="533"/>
      <c r="BL185" s="533"/>
      <c r="BM185" s="533"/>
      <c r="BN185" s="533"/>
      <c r="BO185" s="626"/>
      <c r="BP185" s="533"/>
      <c r="BQ185" s="533"/>
      <c r="BR185" s="533"/>
      <c r="BS185" s="627"/>
      <c r="BT185" s="549"/>
      <c r="BU185" s="533"/>
      <c r="BV185" s="533"/>
      <c r="BW185" s="533"/>
      <c r="BX185" s="533"/>
      <c r="BY185" s="533"/>
      <c r="BZ185" s="533"/>
      <c r="CA185" s="533"/>
      <c r="CB185" s="533"/>
      <c r="CC185" s="533"/>
      <c r="CD185" s="533"/>
      <c r="CE185" s="533"/>
      <c r="CF185" s="533"/>
      <c r="CG185" s="533"/>
      <c r="CH185" s="533"/>
      <c r="CI185" s="533"/>
    </row>
    <row r="186" spans="1:130" hidden="1">
      <c r="C186"/>
      <c r="D186" s="537" t="s">
        <v>238</v>
      </c>
      <c r="E186" s="536" t="s">
        <v>415</v>
      </c>
      <c r="F186" s="536"/>
      <c r="G186" s="538">
        <f>G$3</f>
        <v>44957</v>
      </c>
      <c r="H186" s="538">
        <f t="shared" ref="H186:BN186" si="346">H$3</f>
        <v>44985</v>
      </c>
      <c r="I186" s="538">
        <f t="shared" si="346"/>
        <v>45016</v>
      </c>
      <c r="J186" s="538">
        <f t="shared" si="346"/>
        <v>45046</v>
      </c>
      <c r="K186" s="538">
        <f t="shared" si="346"/>
        <v>45077</v>
      </c>
      <c r="L186" s="538">
        <f t="shared" si="346"/>
        <v>45107</v>
      </c>
      <c r="M186" s="538">
        <f t="shared" si="346"/>
        <v>45138</v>
      </c>
      <c r="N186" s="538">
        <f t="shared" si="346"/>
        <v>45169</v>
      </c>
      <c r="O186" s="538">
        <f t="shared" si="346"/>
        <v>45199</v>
      </c>
      <c r="P186" s="538">
        <f t="shared" si="346"/>
        <v>45230</v>
      </c>
      <c r="Q186" s="538">
        <f t="shared" si="346"/>
        <v>45260</v>
      </c>
      <c r="R186" s="538">
        <f t="shared" si="346"/>
        <v>45291</v>
      </c>
      <c r="S186" s="538">
        <f t="shared" si="346"/>
        <v>45322</v>
      </c>
      <c r="T186" s="538">
        <f t="shared" si="346"/>
        <v>45351</v>
      </c>
      <c r="U186" s="538">
        <f t="shared" si="346"/>
        <v>45382</v>
      </c>
      <c r="V186" s="538">
        <f t="shared" si="346"/>
        <v>45412</v>
      </c>
      <c r="W186" s="538">
        <f t="shared" si="346"/>
        <v>45443</v>
      </c>
      <c r="X186" s="538">
        <f t="shared" si="346"/>
        <v>45473</v>
      </c>
      <c r="Y186" s="538">
        <f t="shared" si="346"/>
        <v>45504</v>
      </c>
      <c r="Z186" s="538">
        <f t="shared" si="346"/>
        <v>45535</v>
      </c>
      <c r="AA186" s="538">
        <f t="shared" si="346"/>
        <v>45565</v>
      </c>
      <c r="AB186" s="538">
        <f t="shared" si="346"/>
        <v>45596</v>
      </c>
      <c r="AC186" s="538">
        <f t="shared" si="346"/>
        <v>45626</v>
      </c>
      <c r="AD186" s="538">
        <f t="shared" si="346"/>
        <v>45657</v>
      </c>
      <c r="AE186" s="538">
        <f t="shared" si="346"/>
        <v>45688</v>
      </c>
      <c r="AF186" s="538">
        <f t="shared" si="346"/>
        <v>45716</v>
      </c>
      <c r="AG186" s="538">
        <f t="shared" si="346"/>
        <v>45747</v>
      </c>
      <c r="AH186" s="538">
        <f t="shared" si="346"/>
        <v>45777</v>
      </c>
      <c r="AI186" s="538">
        <f t="shared" si="346"/>
        <v>45808</v>
      </c>
      <c r="AJ186" s="538">
        <f t="shared" si="346"/>
        <v>45838</v>
      </c>
      <c r="AK186" s="538">
        <f t="shared" si="346"/>
        <v>45869</v>
      </c>
      <c r="AL186" s="538">
        <f t="shared" si="346"/>
        <v>45900</v>
      </c>
      <c r="AM186" s="538">
        <f t="shared" si="346"/>
        <v>45930</v>
      </c>
      <c r="AN186" s="538">
        <f t="shared" si="346"/>
        <v>45961</v>
      </c>
      <c r="AO186" s="538">
        <f t="shared" si="346"/>
        <v>45991</v>
      </c>
      <c r="AP186" s="538">
        <f t="shared" si="346"/>
        <v>46022</v>
      </c>
      <c r="AQ186" s="538">
        <f t="shared" si="346"/>
        <v>46053</v>
      </c>
      <c r="AR186" s="538">
        <f t="shared" si="346"/>
        <v>46081</v>
      </c>
      <c r="AS186" s="538">
        <f t="shared" si="346"/>
        <v>46112</v>
      </c>
      <c r="AT186" s="538">
        <f t="shared" si="346"/>
        <v>46142</v>
      </c>
      <c r="AU186" s="538">
        <f t="shared" si="346"/>
        <v>46173</v>
      </c>
      <c r="AV186" s="538">
        <f t="shared" si="346"/>
        <v>46203</v>
      </c>
      <c r="AW186" s="538">
        <f t="shared" si="346"/>
        <v>46234</v>
      </c>
      <c r="AX186" s="538">
        <f t="shared" si="346"/>
        <v>46265</v>
      </c>
      <c r="AY186" s="538">
        <f t="shared" si="346"/>
        <v>46295</v>
      </c>
      <c r="AZ186" s="538">
        <f t="shared" si="346"/>
        <v>46326</v>
      </c>
      <c r="BA186" s="538">
        <f t="shared" si="346"/>
        <v>46356</v>
      </c>
      <c r="BB186" s="538">
        <f t="shared" si="346"/>
        <v>46387</v>
      </c>
      <c r="BC186" s="538">
        <f t="shared" si="346"/>
        <v>46418</v>
      </c>
      <c r="BD186" s="538">
        <f t="shared" si="346"/>
        <v>46446</v>
      </c>
      <c r="BE186" s="538">
        <f t="shared" si="346"/>
        <v>46477</v>
      </c>
      <c r="BF186" s="538">
        <f t="shared" si="346"/>
        <v>46507</v>
      </c>
      <c r="BG186" s="538">
        <f t="shared" si="346"/>
        <v>46538</v>
      </c>
      <c r="BH186" s="538">
        <f t="shared" si="346"/>
        <v>46568</v>
      </c>
      <c r="BI186" s="538">
        <f t="shared" si="346"/>
        <v>46599</v>
      </c>
      <c r="BJ186" s="538">
        <f t="shared" si="346"/>
        <v>46630</v>
      </c>
      <c r="BK186" s="538">
        <f t="shared" si="346"/>
        <v>46660</v>
      </c>
      <c r="BL186" s="538">
        <f t="shared" si="346"/>
        <v>46691</v>
      </c>
      <c r="BM186" s="538">
        <f t="shared" si="346"/>
        <v>46721</v>
      </c>
      <c r="BN186" s="538">
        <f t="shared" si="346"/>
        <v>46752</v>
      </c>
      <c r="BO186" s="632">
        <f>BO$3</f>
        <v>2023</v>
      </c>
      <c r="BP186" s="633">
        <f t="shared" ref="BP186:BS186" si="347">BP$3</f>
        <v>2024</v>
      </c>
      <c r="BQ186" s="633">
        <f t="shared" si="347"/>
        <v>2025</v>
      </c>
      <c r="BR186" s="633">
        <f t="shared" si="347"/>
        <v>2026</v>
      </c>
      <c r="BS186" s="634">
        <f t="shared" si="347"/>
        <v>2027</v>
      </c>
      <c r="BT186" s="549"/>
    </row>
    <row r="187" spans="1:130" hidden="1">
      <c r="D187" s="539" t="str">
        <f>D$8</f>
        <v>Tier 2</v>
      </c>
      <c r="E187" s="540"/>
      <c r="F187" s="540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  <c r="AA187" s="281"/>
      <c r="AB187" s="281"/>
      <c r="AC187" s="281"/>
      <c r="AD187" s="281"/>
      <c r="AE187" s="281"/>
      <c r="AF187" s="281"/>
      <c r="AG187" s="281"/>
      <c r="AH187" s="281"/>
      <c r="AI187" s="281"/>
      <c r="AJ187" s="281"/>
      <c r="AK187" s="281"/>
      <c r="AL187" s="281"/>
      <c r="AM187" s="281"/>
      <c r="AN187" s="281"/>
      <c r="AO187" s="281"/>
      <c r="AP187" s="281"/>
      <c r="AQ187" s="281"/>
      <c r="AR187" s="281"/>
      <c r="AS187" s="281"/>
      <c r="AT187" s="281"/>
      <c r="AU187" s="281"/>
      <c r="AV187" s="281"/>
      <c r="AW187" s="281"/>
      <c r="AX187" s="281"/>
      <c r="AY187" s="281"/>
      <c r="AZ187" s="281"/>
      <c r="BA187" s="281"/>
      <c r="BB187" s="281"/>
      <c r="BC187" s="281"/>
      <c r="BD187" s="281"/>
      <c r="BE187" s="281"/>
      <c r="BF187" s="281"/>
      <c r="BG187" s="281"/>
      <c r="BH187" s="281"/>
      <c r="BI187" s="281"/>
      <c r="BJ187" s="281"/>
      <c r="BK187" s="281"/>
      <c r="BL187" s="281"/>
      <c r="BM187" s="281"/>
      <c r="BN187" s="281"/>
      <c r="BO187" s="628"/>
      <c r="BP187" s="281"/>
      <c r="BQ187" s="281"/>
      <c r="BR187" s="281"/>
      <c r="BS187" s="629"/>
      <c r="BT187" s="549"/>
    </row>
    <row r="188" spans="1:130" hidden="1" outlineLevel="1">
      <c r="D188" s="541">
        <v>44592</v>
      </c>
      <c r="G188" s="533">
        <f>IF(COUNTIF($F188:F188,"&gt;0")&gt;=12,0,G$8/12)</f>
        <v>0</v>
      </c>
      <c r="H188" s="533">
        <f>IF(COUNTIF($F188:G188,"&gt;0")&gt;=12,0,G$8/12)</f>
        <v>0</v>
      </c>
      <c r="I188" s="533">
        <f>IF(COUNTIF($F188:H188,"&gt;0")&gt;=12,0,G$8/12)</f>
        <v>0</v>
      </c>
      <c r="J188" s="533">
        <f>IF(COUNTIF($F188:I188,"&gt;0")&gt;=12,0,G$8/12)</f>
        <v>0</v>
      </c>
      <c r="K188" s="533">
        <f>IF(COUNTIF($F188:J188,"&gt;0")&gt;=12,0,G$8/12)</f>
        <v>0</v>
      </c>
      <c r="L188" s="533">
        <f>IF(COUNTIF($F188:K188,"&gt;0")&gt;=12,0,G$8/12)</f>
        <v>0</v>
      </c>
      <c r="M188" s="533">
        <f>IF(COUNTIF($F188:L188,"&gt;0")&gt;=12,0,G$8/12)</f>
        <v>0</v>
      </c>
      <c r="N188" s="533">
        <f>IF(COUNTIF($F188:M188,"&gt;0")&gt;=12,0,G$8/12)</f>
        <v>0</v>
      </c>
      <c r="O188" s="533">
        <f>IF(COUNTIF($F188:N188,"&gt;0")&gt;=12,0,G$8/12)</f>
        <v>0</v>
      </c>
      <c r="P188" s="533">
        <f>IF(COUNTIF($F188:O188,"&gt;0")&gt;=12,0,G$8/12)</f>
        <v>0</v>
      </c>
      <c r="Q188" s="533">
        <f>IF(COUNTIF($F188:P188,"&gt;0")&gt;=12,0,G$8/12)</f>
        <v>0</v>
      </c>
      <c r="R188" s="533">
        <f>IF(COUNTIF($F188:Q188,"&gt;0")&gt;=12,0,G$8/12)</f>
        <v>0</v>
      </c>
      <c r="S188" s="533">
        <f>IF(COUNTIF($F188:R188,"&gt;0")&gt;=12,0,G$8/12)</f>
        <v>0</v>
      </c>
      <c r="T188" s="533">
        <f>IF(COUNTIF($F188:S188,"&gt;0")&gt;=12,0,G$8/12)</f>
        <v>0</v>
      </c>
      <c r="U188" s="533">
        <f>IF(COUNTIF($F188:T188,"&gt;0")&gt;=12,0,G$8/12)</f>
        <v>0</v>
      </c>
      <c r="V188" s="533">
        <f>IF(COUNTIF($F188:U188,"&gt;0")&gt;=12,0,G$8/12)</f>
        <v>0</v>
      </c>
      <c r="W188" s="533">
        <f>IF(COUNTIF($F188:V188,"&gt;0")&gt;=12,0,G$8/12)</f>
        <v>0</v>
      </c>
      <c r="X188" s="533">
        <f>IF(COUNTIF($F188:W188,"&gt;0")&gt;=12,0,G$8/12)</f>
        <v>0</v>
      </c>
      <c r="Y188" s="533">
        <f>IF(COUNTIF($F188:X188,"&gt;0")&gt;=12,0,G$8/12)</f>
        <v>0</v>
      </c>
      <c r="Z188" s="533">
        <f>IF(COUNTIF($F188:Y188,"&gt;0")&gt;=12,0,G$8/12)</f>
        <v>0</v>
      </c>
      <c r="AA188" s="533">
        <f>IF(COUNTIF($F188:Z188,"&gt;0")&gt;=12,0,G$8/12)</f>
        <v>0</v>
      </c>
      <c r="AB188" s="533">
        <f>IF(COUNTIF($F188:AA188,"&gt;0")&gt;=12,0,G$8/12)</f>
        <v>0</v>
      </c>
      <c r="AC188" s="533">
        <f>IF(COUNTIF($F188:AB188,"&gt;0")&gt;=12,0,G$8/12)</f>
        <v>0</v>
      </c>
      <c r="AD188" s="533">
        <f>IF(COUNTIF($F188:AC188,"&gt;0")&gt;=12,0,G$8/12)</f>
        <v>0</v>
      </c>
      <c r="AE188" s="533">
        <f>IF(COUNTIF($F188:AD188,"&gt;0")&gt;=12,0,G$8/12)</f>
        <v>0</v>
      </c>
      <c r="AF188" s="533">
        <f>IF(COUNTIF($F188:AE188,"&gt;0")&gt;=12,0,G$8/12)</f>
        <v>0</v>
      </c>
      <c r="AG188" s="533">
        <f>IF(COUNTIF($F188:AF188,"&gt;0")&gt;=12,0,G$8/12)</f>
        <v>0</v>
      </c>
      <c r="AH188" s="533">
        <f>IF(COUNTIF($F188:AG188,"&gt;0")&gt;=12,0,G$8/12)</f>
        <v>0</v>
      </c>
      <c r="AI188" s="533">
        <f>IF(COUNTIF($F188:AH188,"&gt;0")&gt;=12,0,G$8/12)</f>
        <v>0</v>
      </c>
      <c r="AJ188" s="533">
        <f>IF(COUNTIF($F188:AI188,"&gt;0")&gt;=12,0,G$8/12)</f>
        <v>0</v>
      </c>
      <c r="AK188" s="533">
        <f>IF(COUNTIF($F188:AJ188,"&gt;0")&gt;=12,0,G$8/12)</f>
        <v>0</v>
      </c>
      <c r="AL188" s="533">
        <f>IF(COUNTIF($F188:AK188,"&gt;0")&gt;=12,0,G$8/12)</f>
        <v>0</v>
      </c>
      <c r="AM188" s="533">
        <f>IF(COUNTIF($F188:AL188,"&gt;0")&gt;=12,0,G$8/12)</f>
        <v>0</v>
      </c>
      <c r="AN188" s="533">
        <f>IF(COUNTIF($F188:AM188,"&gt;0")&gt;=12,0,G$8/12)</f>
        <v>0</v>
      </c>
      <c r="AO188" s="533">
        <f>IF(COUNTIF($F188:AN188,"&gt;0")&gt;=12,0,G$8/12)</f>
        <v>0</v>
      </c>
      <c r="AP188" s="533">
        <f>IF(COUNTIF($F188:AO188,"&gt;0")&gt;=12,0,G$8/12)</f>
        <v>0</v>
      </c>
      <c r="AQ188" s="533">
        <f>IF(COUNTIF($F188:AP188,"&gt;0")&gt;=12,0,G$8/12)</f>
        <v>0</v>
      </c>
      <c r="AR188" s="533">
        <f>IF(COUNTIF($F188:AQ188,"&gt;0")&gt;=12,0,G$8/12)</f>
        <v>0</v>
      </c>
      <c r="AS188" s="533">
        <f>IF(COUNTIF($F188:AR188,"&gt;0")&gt;=12,0,G$8/12)</f>
        <v>0</v>
      </c>
      <c r="AT188" s="533">
        <f>IF(COUNTIF($F188:AS188,"&gt;0")&gt;=12,0,G$8/12)</f>
        <v>0</v>
      </c>
      <c r="AU188" s="533">
        <f>IF(COUNTIF($F188:AT188,"&gt;0")&gt;=12,0,G$8/12)</f>
        <v>0</v>
      </c>
      <c r="AV188" s="533">
        <f>IF(COUNTIF($F188:AU188,"&gt;0")&gt;=12,0,G$8/12)</f>
        <v>0</v>
      </c>
      <c r="AW188" s="533">
        <f>IF(COUNTIF($F188:AV188,"&gt;0")&gt;=12,0,G$8/12)</f>
        <v>0</v>
      </c>
      <c r="AX188" s="533">
        <f>IF(COUNTIF($F188:AW188,"&gt;0")&gt;=12,0,G$8/12)</f>
        <v>0</v>
      </c>
      <c r="AY188" s="533">
        <f>IF(COUNTIF($F188:AX188,"&gt;0")&gt;=12,0,G$8/12)</f>
        <v>0</v>
      </c>
      <c r="AZ188" s="533">
        <f>IF(COUNTIF($F188:AY188,"&gt;0")&gt;=12,0,G$8/12)</f>
        <v>0</v>
      </c>
      <c r="BA188" s="533">
        <f>IF(COUNTIF($F188:AZ188,"&gt;0")&gt;=12,0,G$8/12)</f>
        <v>0</v>
      </c>
      <c r="BB188" s="533">
        <f>IF(COUNTIF($F188:BA188,"&gt;0")&gt;=12,0,G$8/12)</f>
        <v>0</v>
      </c>
      <c r="BC188" s="533">
        <f>IF(COUNTIF($F188:BB188,"&gt;0")&gt;=12,0,G$8/12)</f>
        <v>0</v>
      </c>
      <c r="BD188" s="533">
        <f>IF(COUNTIF($F188:BC188,"&gt;0")&gt;=12,0,G$8/12)</f>
        <v>0</v>
      </c>
      <c r="BE188" s="533">
        <f>IF(COUNTIF($F188:BD188,"&gt;0")&gt;=12,0,G$8/12)</f>
        <v>0</v>
      </c>
      <c r="BF188" s="533">
        <f>IF(COUNTIF($F188:BE188,"&gt;0")&gt;=12,0,G$8/12)</f>
        <v>0</v>
      </c>
      <c r="BG188" s="533">
        <f>IF(COUNTIF($F188:BF188,"&gt;0")&gt;=12,0,G$8/12)</f>
        <v>0</v>
      </c>
      <c r="BH188" s="533">
        <f>IF(COUNTIF($F188:BG188,"&gt;0")&gt;=12,0,G$8/12)</f>
        <v>0</v>
      </c>
      <c r="BI188" s="533">
        <f>IF(COUNTIF($F188:BH188,"&gt;0")&gt;=12,0,G$8/12)</f>
        <v>0</v>
      </c>
      <c r="BJ188" s="533">
        <f>IF(COUNTIF($F188:BI188,"&gt;0")&gt;=12,0,G$8/12)</f>
        <v>0</v>
      </c>
      <c r="BK188" s="533">
        <f>IF(COUNTIF($F188:BJ188,"&gt;0")&gt;=12,0,G$8/12)</f>
        <v>0</v>
      </c>
      <c r="BL188" s="533">
        <f>IF(COUNTIF($F188:BK188,"&gt;0")&gt;=12,0,G$8/12)</f>
        <v>0</v>
      </c>
      <c r="BM188" s="533">
        <f>IF(COUNTIF($F188:BL188,"&gt;0")&gt;=12,0,G$8/12)</f>
        <v>0</v>
      </c>
      <c r="BN188" s="533">
        <f>IF(COUNTIF($F188:BM188,"&gt;0")&gt;=12,0,G$8/12)</f>
        <v>0</v>
      </c>
      <c r="BO188" s="626" cm="1">
        <f t="array" ref="BO188">SUMPRODUCT((YEAR($G$3:$BN$3)=BO$3)*($G188:$BN188))</f>
        <v>0</v>
      </c>
      <c r="BP188" s="533" cm="1">
        <f t="array" ref="BP188">SUMPRODUCT((YEAR($G$3:$BN$3)=BP$3)*($G188:$BN188))</f>
        <v>0</v>
      </c>
      <c r="BQ188" s="533" cm="1">
        <f t="array" ref="BQ188">SUMPRODUCT((YEAR($G$3:$BN$3)=BQ$3)*($G188:$BN188))</f>
        <v>0</v>
      </c>
      <c r="BR188" s="533" cm="1">
        <f t="array" ref="BR188">SUMPRODUCT((YEAR($G$3:$BN$3)=BR$3)*($G188:$BN188))</f>
        <v>0</v>
      </c>
      <c r="BS188" s="627" cm="1">
        <f t="array" ref="BS188">SUMPRODUCT((YEAR($G$3:$BN$3)=BS$3)*($G188:$BN188))</f>
        <v>0</v>
      </c>
      <c r="BT188" s="549"/>
      <c r="BU188" s="533"/>
      <c r="BV188" s="533"/>
      <c r="BW188" s="533"/>
      <c r="BX188" s="533"/>
      <c r="BY188" s="533"/>
      <c r="BZ188" s="533"/>
      <c r="CA188" s="533"/>
      <c r="CB188" s="533"/>
      <c r="CC188" s="533"/>
      <c r="CD188" s="533"/>
      <c r="CE188" s="533"/>
      <c r="CF188" s="533"/>
    </row>
    <row r="189" spans="1:130" hidden="1" outlineLevel="1">
      <c r="D189" s="541">
        <v>44620</v>
      </c>
      <c r="H189" s="533">
        <f>IF(COUNTIF($F189:G189,"&gt;0")&gt;=12,0,H$8/12)</f>
        <v>0</v>
      </c>
      <c r="I189" s="533">
        <f>IF(COUNTIF($F189:H189,"&gt;0")&gt;=12,0,H$8/12)</f>
        <v>0</v>
      </c>
      <c r="J189" s="533">
        <f>IF(COUNTIF($F189:I189,"&gt;0")&gt;=12,0,H$8/12)</f>
        <v>0</v>
      </c>
      <c r="K189" s="533">
        <f>IF(COUNTIF($F189:J189,"&gt;0")&gt;=12,0,H$8/12)</f>
        <v>0</v>
      </c>
      <c r="L189" s="533">
        <f>IF(COUNTIF($F189:K189,"&gt;0")&gt;=12,0,H$8/12)</f>
        <v>0</v>
      </c>
      <c r="M189" s="533">
        <f>IF(COUNTIF($F189:L189,"&gt;0")&gt;=12,0,H$8/12)</f>
        <v>0</v>
      </c>
      <c r="N189" s="533">
        <f>IF(COUNTIF($F189:M189,"&gt;0")&gt;=12,0,H$8/12)</f>
        <v>0</v>
      </c>
      <c r="O189" s="533">
        <f>IF(COUNTIF($F189:N189,"&gt;0")&gt;=12,0,H$8/12)</f>
        <v>0</v>
      </c>
      <c r="P189" s="533">
        <f>IF(COUNTIF($F189:O189,"&gt;0")&gt;=12,0,H$8/12)</f>
        <v>0</v>
      </c>
      <c r="Q189" s="533">
        <f>IF(COUNTIF($F189:P189,"&gt;0")&gt;=12,0,H$8/12)</f>
        <v>0</v>
      </c>
      <c r="R189" s="533">
        <f>IF(COUNTIF($F189:Q189,"&gt;0")&gt;=12,0,H$8/12)</f>
        <v>0</v>
      </c>
      <c r="S189" s="533">
        <f>IF(COUNTIF($F189:R189,"&gt;0")&gt;=12,0,H$8/12)</f>
        <v>0</v>
      </c>
      <c r="T189" s="533">
        <f>IF(COUNTIF($F189:S189,"&gt;0")&gt;=12,0,H$8/12)</f>
        <v>0</v>
      </c>
      <c r="U189" s="533">
        <f>IF(COUNTIF($F189:T189,"&gt;0")&gt;=12,0,H$8/12)</f>
        <v>0</v>
      </c>
      <c r="V189" s="533">
        <f>IF(COUNTIF($F189:U189,"&gt;0")&gt;=12,0,H$8/12)</f>
        <v>0</v>
      </c>
      <c r="W189" s="533">
        <f>IF(COUNTIF($F189:V189,"&gt;0")&gt;=12,0,H$8/12)</f>
        <v>0</v>
      </c>
      <c r="X189" s="533">
        <f>IF(COUNTIF($F189:W189,"&gt;0")&gt;=12,0,H$8/12)</f>
        <v>0</v>
      </c>
      <c r="Y189" s="533">
        <f>IF(COUNTIF($F189:X189,"&gt;0")&gt;=12,0,H$8/12)</f>
        <v>0</v>
      </c>
      <c r="Z189" s="533">
        <f>IF(COUNTIF($F189:Y189,"&gt;0")&gt;=12,0,H$8/12)</f>
        <v>0</v>
      </c>
      <c r="AA189" s="533">
        <f>IF(COUNTIF($F189:Z189,"&gt;0")&gt;=12,0,H$8/12)</f>
        <v>0</v>
      </c>
      <c r="AB189" s="533">
        <f>IF(COUNTIF($F189:AA189,"&gt;0")&gt;=12,0,H$8/12)</f>
        <v>0</v>
      </c>
      <c r="AC189" s="533">
        <f>IF(COUNTIF($F189:AB189,"&gt;0")&gt;=12,0,H$8/12)</f>
        <v>0</v>
      </c>
      <c r="AD189" s="533">
        <f>IF(COUNTIF($F189:AC189,"&gt;0")&gt;=12,0,H$8/12)</f>
        <v>0</v>
      </c>
      <c r="AE189" s="533">
        <f>IF(COUNTIF($F189:AD189,"&gt;0")&gt;=12,0,H$8/12)</f>
        <v>0</v>
      </c>
      <c r="AF189" s="533">
        <f>IF(COUNTIF($F189:AE189,"&gt;0")&gt;=12,0,H$8/12)</f>
        <v>0</v>
      </c>
      <c r="AG189" s="533">
        <f>IF(COUNTIF($F189:AF189,"&gt;0")&gt;=12,0,H$8/12)</f>
        <v>0</v>
      </c>
      <c r="AH189" s="533">
        <f>IF(COUNTIF($F189:AG189,"&gt;0")&gt;=12,0,H$8/12)</f>
        <v>0</v>
      </c>
      <c r="AI189" s="533">
        <f>IF(COUNTIF($F189:AH189,"&gt;0")&gt;=12,0,H$8/12)</f>
        <v>0</v>
      </c>
      <c r="AJ189" s="533">
        <f>IF(COUNTIF($F189:AI189,"&gt;0")&gt;=12,0,H$8/12)</f>
        <v>0</v>
      </c>
      <c r="AK189" s="533">
        <f>IF(COUNTIF($F189:AJ189,"&gt;0")&gt;=12,0,H$8/12)</f>
        <v>0</v>
      </c>
      <c r="AL189" s="533">
        <f>IF(COUNTIF($F189:AK189,"&gt;0")&gt;=12,0,H$8/12)</f>
        <v>0</v>
      </c>
      <c r="AM189" s="533">
        <f>IF(COUNTIF($F189:AL189,"&gt;0")&gt;=12,0,H$8/12)</f>
        <v>0</v>
      </c>
      <c r="AN189" s="533">
        <f>IF(COUNTIF($F189:AM189,"&gt;0")&gt;=12,0,H$8/12)</f>
        <v>0</v>
      </c>
      <c r="AO189" s="533">
        <f>IF(COUNTIF($F189:AN189,"&gt;0")&gt;=12,0,H$8/12)</f>
        <v>0</v>
      </c>
      <c r="AP189" s="533">
        <f>IF(COUNTIF($F189:AO189,"&gt;0")&gt;=12,0,H$8/12)</f>
        <v>0</v>
      </c>
      <c r="AQ189" s="533">
        <f>IF(COUNTIF($F189:AP189,"&gt;0")&gt;=12,0,H$8/12)</f>
        <v>0</v>
      </c>
      <c r="AR189" s="533">
        <f>IF(COUNTIF($F189:AQ189,"&gt;0")&gt;=12,0,H$8/12)</f>
        <v>0</v>
      </c>
      <c r="AS189" s="533">
        <f>IF(COUNTIF($F189:AR189,"&gt;0")&gt;=12,0,H$8/12)</f>
        <v>0</v>
      </c>
      <c r="AT189" s="533">
        <f>IF(COUNTIF($F189:AS189,"&gt;0")&gt;=12,0,H$8/12)</f>
        <v>0</v>
      </c>
      <c r="AU189" s="533">
        <f>IF(COUNTIF($F189:AT189,"&gt;0")&gt;=12,0,H$8/12)</f>
        <v>0</v>
      </c>
      <c r="AV189" s="533">
        <f>IF(COUNTIF($F189:AU189,"&gt;0")&gt;=12,0,H$8/12)</f>
        <v>0</v>
      </c>
      <c r="AW189" s="533">
        <f>IF(COUNTIF($F189:AV189,"&gt;0")&gt;=12,0,H$8/12)</f>
        <v>0</v>
      </c>
      <c r="AX189" s="533">
        <f>IF(COUNTIF($F189:AW189,"&gt;0")&gt;=12,0,H$8/12)</f>
        <v>0</v>
      </c>
      <c r="AY189" s="533">
        <f>IF(COUNTIF($F189:AX189,"&gt;0")&gt;=12,0,H$8/12)</f>
        <v>0</v>
      </c>
      <c r="AZ189" s="533">
        <f>IF(COUNTIF($F189:AY189,"&gt;0")&gt;=12,0,H$8/12)</f>
        <v>0</v>
      </c>
      <c r="BA189" s="533">
        <f>IF(COUNTIF($F189:AZ189,"&gt;0")&gt;=12,0,H$8/12)</f>
        <v>0</v>
      </c>
      <c r="BB189" s="533">
        <f>IF(COUNTIF($F189:BA189,"&gt;0")&gt;=12,0,H$8/12)</f>
        <v>0</v>
      </c>
      <c r="BC189" s="533">
        <f>IF(COUNTIF($F189:BB189,"&gt;0")&gt;=12,0,H$8/12)</f>
        <v>0</v>
      </c>
      <c r="BD189" s="533">
        <f>IF(COUNTIF($F189:BC189,"&gt;0")&gt;=12,0,H$8/12)</f>
        <v>0</v>
      </c>
      <c r="BE189" s="533">
        <f>IF(COUNTIF($F189:BD189,"&gt;0")&gt;=12,0,H$8/12)</f>
        <v>0</v>
      </c>
      <c r="BF189" s="533">
        <f>IF(COUNTIF($F189:BE189,"&gt;0")&gt;=12,0,H$8/12)</f>
        <v>0</v>
      </c>
      <c r="BG189" s="533">
        <f>IF(COUNTIF($F189:BF189,"&gt;0")&gt;=12,0,H$8/12)</f>
        <v>0</v>
      </c>
      <c r="BH189" s="533">
        <f>IF(COUNTIF($F189:BG189,"&gt;0")&gt;=12,0,H$8/12)</f>
        <v>0</v>
      </c>
      <c r="BI189" s="533">
        <f>IF(COUNTIF($F189:BH189,"&gt;0")&gt;=12,0,H$8/12)</f>
        <v>0</v>
      </c>
      <c r="BJ189" s="533">
        <f>IF(COUNTIF($F189:BI189,"&gt;0")&gt;=12,0,H$8/12)</f>
        <v>0</v>
      </c>
      <c r="BK189" s="533">
        <f>IF(COUNTIF($F189:BJ189,"&gt;0")&gt;=12,0,H$8/12)</f>
        <v>0</v>
      </c>
      <c r="BL189" s="533">
        <f>IF(COUNTIF($F189:BK189,"&gt;0")&gt;=12,0,H$8/12)</f>
        <v>0</v>
      </c>
      <c r="BM189" s="533">
        <f>IF(COUNTIF($F189:BL189,"&gt;0")&gt;=12,0,H$8/12)</f>
        <v>0</v>
      </c>
      <c r="BN189" s="533">
        <f>IF(COUNTIF($F189:BM189,"&gt;0")&gt;=12,0,H$8/12)</f>
        <v>0</v>
      </c>
      <c r="BO189" s="626" cm="1">
        <f t="array" ref="BO189">SUMPRODUCT((YEAR($G$3:$BN$3)=BO$3)*($G189:$BN189))</f>
        <v>0</v>
      </c>
      <c r="BP189" s="533" cm="1">
        <f t="array" ref="BP189">SUMPRODUCT((YEAR($G$3:$BN$3)=BP$3)*($G189:$BN189))</f>
        <v>0</v>
      </c>
      <c r="BQ189" s="533" cm="1">
        <f t="array" ref="BQ189">SUMPRODUCT((YEAR($G$3:$BN$3)=BQ$3)*($G189:$BN189))</f>
        <v>0</v>
      </c>
      <c r="BR189" s="533" cm="1">
        <f t="array" ref="BR189">SUMPRODUCT((YEAR($G$3:$BN$3)=BR$3)*($G189:$BN189))</f>
        <v>0</v>
      </c>
      <c r="BS189" s="627" cm="1">
        <f t="array" ref="BS189">SUMPRODUCT((YEAR($G$3:$BN$3)=BS$3)*($G189:$BN189))</f>
        <v>0</v>
      </c>
      <c r="BT189" s="533"/>
      <c r="BU189" s="533"/>
      <c r="BV189" s="533"/>
      <c r="BW189" s="533"/>
      <c r="BX189" s="533"/>
      <c r="BY189" s="533"/>
      <c r="BZ189" s="533"/>
      <c r="CA189" s="533"/>
      <c r="CB189" s="533"/>
      <c r="CC189" s="533"/>
      <c r="CD189" s="533"/>
      <c r="CE189" s="533"/>
      <c r="CF189" s="533"/>
      <c r="CG189" s="533"/>
    </row>
    <row r="190" spans="1:130" hidden="1" outlineLevel="1">
      <c r="D190" s="541">
        <v>44651</v>
      </c>
      <c r="I190" s="533">
        <f>IF(COUNTIF($F190:H190,"&gt;0")&gt;=12,0,I$8/12)</f>
        <v>0</v>
      </c>
      <c r="J190" s="533">
        <f>IF(COUNTIF($F190:I190,"&gt;0")&gt;=12,0,I$8/12)</f>
        <v>0</v>
      </c>
      <c r="K190" s="533">
        <f>IF(COUNTIF($F190:J190,"&gt;0")&gt;=12,0,I$8/12)</f>
        <v>0</v>
      </c>
      <c r="L190" s="533">
        <f>IF(COUNTIF($F190:K190,"&gt;0")&gt;=12,0,I$8/12)</f>
        <v>0</v>
      </c>
      <c r="M190" s="533">
        <f>IF(COUNTIF($F190:L190,"&gt;0")&gt;=12,0,I$8/12)</f>
        <v>0</v>
      </c>
      <c r="N190" s="533">
        <f>IF(COUNTIF($F190:M190,"&gt;0")&gt;=12,0,I$8/12)</f>
        <v>0</v>
      </c>
      <c r="O190" s="533">
        <f>IF(COUNTIF($F190:N190,"&gt;0")&gt;=12,0,I$8/12)</f>
        <v>0</v>
      </c>
      <c r="P190" s="533">
        <f>IF(COUNTIF($F190:O190,"&gt;0")&gt;=12,0,I$8/12)</f>
        <v>0</v>
      </c>
      <c r="Q190" s="533">
        <f>IF(COUNTIF($F190:P190,"&gt;0")&gt;=12,0,I$8/12)</f>
        <v>0</v>
      </c>
      <c r="R190" s="533">
        <f>IF(COUNTIF($F190:Q190,"&gt;0")&gt;=12,0,I$8/12)</f>
        <v>0</v>
      </c>
      <c r="S190" s="533">
        <f>IF(COUNTIF($F190:R190,"&gt;0")&gt;=12,0,I$8/12)</f>
        <v>0</v>
      </c>
      <c r="T190" s="533">
        <f>IF(COUNTIF($F190:S190,"&gt;0")&gt;=12,0,I$8/12)</f>
        <v>0</v>
      </c>
      <c r="U190" s="533">
        <f>IF(COUNTIF($F190:T190,"&gt;0")&gt;=12,0,I$8/12)</f>
        <v>0</v>
      </c>
      <c r="V190" s="533">
        <f>IF(COUNTIF($F190:U190,"&gt;0")&gt;=12,0,I$8/12)</f>
        <v>0</v>
      </c>
      <c r="W190" s="533">
        <f>IF(COUNTIF($F190:V190,"&gt;0")&gt;=12,0,I$8/12)</f>
        <v>0</v>
      </c>
      <c r="X190" s="533">
        <f>IF(COUNTIF($F190:W190,"&gt;0")&gt;=12,0,I$8/12)</f>
        <v>0</v>
      </c>
      <c r="Y190" s="533">
        <f>IF(COUNTIF($F190:X190,"&gt;0")&gt;=12,0,I$8/12)</f>
        <v>0</v>
      </c>
      <c r="Z190" s="533">
        <f>IF(COUNTIF($F190:Y190,"&gt;0")&gt;=12,0,I$8/12)</f>
        <v>0</v>
      </c>
      <c r="AA190" s="533">
        <f>IF(COUNTIF($F190:Z190,"&gt;0")&gt;=12,0,I$8/12)</f>
        <v>0</v>
      </c>
      <c r="AB190" s="533">
        <f>IF(COUNTIF($F190:AA190,"&gt;0")&gt;=12,0,I$8/12)</f>
        <v>0</v>
      </c>
      <c r="AC190" s="533">
        <f>IF(COUNTIF($F190:AB190,"&gt;0")&gt;=12,0,I$8/12)</f>
        <v>0</v>
      </c>
      <c r="AD190" s="533">
        <f>IF(COUNTIF($F190:AC190,"&gt;0")&gt;=12,0,I$8/12)</f>
        <v>0</v>
      </c>
      <c r="AE190" s="533">
        <f>IF(COUNTIF($F190:AD190,"&gt;0")&gt;=12,0,I$8/12)</f>
        <v>0</v>
      </c>
      <c r="AF190" s="533">
        <f>IF(COUNTIF($F190:AE190,"&gt;0")&gt;=12,0,I$8/12)</f>
        <v>0</v>
      </c>
      <c r="AG190" s="533">
        <f>IF(COUNTIF($F190:AF190,"&gt;0")&gt;=12,0,I$8/12)</f>
        <v>0</v>
      </c>
      <c r="AH190" s="533">
        <f>IF(COUNTIF($F190:AG190,"&gt;0")&gt;=12,0,I$8/12)</f>
        <v>0</v>
      </c>
      <c r="AI190" s="533">
        <f>IF(COUNTIF($F190:AH190,"&gt;0")&gt;=12,0,I$8/12)</f>
        <v>0</v>
      </c>
      <c r="AJ190" s="533">
        <f>IF(COUNTIF($F190:AI190,"&gt;0")&gt;=12,0,I$8/12)</f>
        <v>0</v>
      </c>
      <c r="AK190" s="533">
        <f>IF(COUNTIF($F190:AJ190,"&gt;0")&gt;=12,0,I$8/12)</f>
        <v>0</v>
      </c>
      <c r="AL190" s="533">
        <f>IF(COUNTIF($F190:AK190,"&gt;0")&gt;=12,0,I$8/12)</f>
        <v>0</v>
      </c>
      <c r="AM190" s="533">
        <f>IF(COUNTIF($F190:AL190,"&gt;0")&gt;=12,0,I$8/12)</f>
        <v>0</v>
      </c>
      <c r="AN190" s="533">
        <f>IF(COUNTIF($F190:AM190,"&gt;0")&gt;=12,0,I$8/12)</f>
        <v>0</v>
      </c>
      <c r="AO190" s="533">
        <f>IF(COUNTIF($F190:AN190,"&gt;0")&gt;=12,0,I$8/12)</f>
        <v>0</v>
      </c>
      <c r="AP190" s="533">
        <f>IF(COUNTIF($F190:AO190,"&gt;0")&gt;=12,0,I$8/12)</f>
        <v>0</v>
      </c>
      <c r="AQ190" s="533">
        <f>IF(COUNTIF($F190:AP190,"&gt;0")&gt;=12,0,I$8/12)</f>
        <v>0</v>
      </c>
      <c r="AR190" s="533">
        <f>IF(COUNTIF($F190:AQ190,"&gt;0")&gt;=12,0,I$8/12)</f>
        <v>0</v>
      </c>
      <c r="AS190" s="533">
        <f>IF(COUNTIF($F190:AR190,"&gt;0")&gt;=12,0,I$8/12)</f>
        <v>0</v>
      </c>
      <c r="AT190" s="533">
        <f>IF(COUNTIF($F190:AS190,"&gt;0")&gt;=12,0,I$8/12)</f>
        <v>0</v>
      </c>
      <c r="AU190" s="533">
        <f>IF(COUNTIF($F190:AT190,"&gt;0")&gt;=12,0,I$8/12)</f>
        <v>0</v>
      </c>
      <c r="AV190" s="533">
        <f>IF(COUNTIF($F190:AU190,"&gt;0")&gt;=12,0,I$8/12)</f>
        <v>0</v>
      </c>
      <c r="AW190" s="533">
        <f>IF(COUNTIF($F190:AV190,"&gt;0")&gt;=12,0,I$8/12)</f>
        <v>0</v>
      </c>
      <c r="AX190" s="533">
        <f>IF(COUNTIF($F190:AW190,"&gt;0")&gt;=12,0,I$8/12)</f>
        <v>0</v>
      </c>
      <c r="AY190" s="533">
        <f>IF(COUNTIF($F190:AX190,"&gt;0")&gt;=12,0,I$8/12)</f>
        <v>0</v>
      </c>
      <c r="AZ190" s="533">
        <f>IF(COUNTIF($F190:AY190,"&gt;0")&gt;=12,0,I$8/12)</f>
        <v>0</v>
      </c>
      <c r="BA190" s="533">
        <f>IF(COUNTIF($F190:AZ190,"&gt;0")&gt;=12,0,I$8/12)</f>
        <v>0</v>
      </c>
      <c r="BB190" s="533">
        <f>IF(COUNTIF($F190:BA190,"&gt;0")&gt;=12,0,I$8/12)</f>
        <v>0</v>
      </c>
      <c r="BC190" s="533">
        <f>IF(COUNTIF($F190:BB190,"&gt;0")&gt;=12,0,I$8/12)</f>
        <v>0</v>
      </c>
      <c r="BD190" s="533">
        <f>IF(COUNTIF($F190:BC190,"&gt;0")&gt;=12,0,I$8/12)</f>
        <v>0</v>
      </c>
      <c r="BE190" s="533">
        <f>IF(COUNTIF($F190:BD190,"&gt;0")&gt;=12,0,I$8/12)</f>
        <v>0</v>
      </c>
      <c r="BF190" s="533">
        <f>IF(COUNTIF($F190:BE190,"&gt;0")&gt;=12,0,I$8/12)</f>
        <v>0</v>
      </c>
      <c r="BG190" s="533">
        <f>IF(COUNTIF($F190:BF190,"&gt;0")&gt;=12,0,I$8/12)</f>
        <v>0</v>
      </c>
      <c r="BH190" s="533">
        <f>IF(COUNTIF($F190:BG190,"&gt;0")&gt;=12,0,I$8/12)</f>
        <v>0</v>
      </c>
      <c r="BI190" s="533">
        <f>IF(COUNTIF($F190:BH190,"&gt;0")&gt;=12,0,I$8/12)</f>
        <v>0</v>
      </c>
      <c r="BJ190" s="533">
        <f>IF(COUNTIF($F190:BI190,"&gt;0")&gt;=12,0,I$8/12)</f>
        <v>0</v>
      </c>
      <c r="BK190" s="533">
        <f>IF(COUNTIF($F190:BJ190,"&gt;0")&gt;=12,0,I$8/12)</f>
        <v>0</v>
      </c>
      <c r="BL190" s="533">
        <f>IF(COUNTIF($F190:BK190,"&gt;0")&gt;=12,0,I$8/12)</f>
        <v>0</v>
      </c>
      <c r="BM190" s="533">
        <f>IF(COUNTIF($F190:BL190,"&gt;0")&gt;=12,0,I$8/12)</f>
        <v>0</v>
      </c>
      <c r="BN190" s="533">
        <f>IF(COUNTIF($F190:BM190,"&gt;0")&gt;=12,0,I$8/12)</f>
        <v>0</v>
      </c>
      <c r="BO190" s="626" cm="1">
        <f t="array" ref="BO190">SUMPRODUCT((YEAR($G$3:$BN$3)=BO$3)*($G190:$BN190))</f>
        <v>0</v>
      </c>
      <c r="BP190" s="533" cm="1">
        <f t="array" ref="BP190">SUMPRODUCT((YEAR($G$3:$BN$3)=BP$3)*($G190:$BN190))</f>
        <v>0</v>
      </c>
      <c r="BQ190" s="533" cm="1">
        <f t="array" ref="BQ190">SUMPRODUCT((YEAR($G$3:$BN$3)=BQ$3)*($G190:$BN190))</f>
        <v>0</v>
      </c>
      <c r="BR190" s="533" cm="1">
        <f t="array" ref="BR190">SUMPRODUCT((YEAR($G$3:$BN$3)=BR$3)*($G190:$BN190))</f>
        <v>0</v>
      </c>
      <c r="BS190" s="627" cm="1">
        <f t="array" ref="BS190">SUMPRODUCT((YEAR($G$3:$BN$3)=BS$3)*($G190:$BN190))</f>
        <v>0</v>
      </c>
      <c r="BT190" s="533"/>
      <c r="BU190" s="533"/>
      <c r="BV190" s="533"/>
      <c r="BW190" s="533"/>
      <c r="BX190" s="533"/>
      <c r="BY190" s="533"/>
      <c r="BZ190" s="533"/>
      <c r="CA190" s="533"/>
      <c r="CB190" s="533"/>
      <c r="CC190" s="533"/>
      <c r="CD190" s="533"/>
      <c r="CE190" s="533"/>
      <c r="CF190" s="533"/>
      <c r="CG190" s="533"/>
      <c r="CH190" s="533"/>
    </row>
    <row r="191" spans="1:130" hidden="1" outlineLevel="1">
      <c r="D191" s="541">
        <v>44681</v>
      </c>
      <c r="J191" s="533">
        <f>IF(COUNTIF($F191:I191,"&gt;0")&gt;=12,0,J$8/12)</f>
        <v>0</v>
      </c>
      <c r="K191" s="533">
        <f>IF(COUNTIF($F191:J191,"&gt;0")&gt;=12,0,J$8/12)</f>
        <v>0</v>
      </c>
      <c r="L191" s="533">
        <f>IF(COUNTIF($F191:K191,"&gt;0")&gt;=12,0,J$8/12)</f>
        <v>0</v>
      </c>
      <c r="M191" s="533">
        <f>IF(COUNTIF($F191:L191,"&gt;0")&gt;=12,0,J$8/12)</f>
        <v>0</v>
      </c>
      <c r="N191" s="533">
        <f>IF(COUNTIF($F191:M191,"&gt;0")&gt;=12,0,J$8/12)</f>
        <v>0</v>
      </c>
      <c r="O191" s="533">
        <f>IF(COUNTIF($F191:N191,"&gt;0")&gt;=12,0,J$8/12)</f>
        <v>0</v>
      </c>
      <c r="P191" s="533">
        <f>IF(COUNTIF($F191:O191,"&gt;0")&gt;=12,0,J$8/12)</f>
        <v>0</v>
      </c>
      <c r="Q191" s="533">
        <f>IF(COUNTIF($F191:P191,"&gt;0")&gt;=12,0,J$8/12)</f>
        <v>0</v>
      </c>
      <c r="R191" s="533">
        <f>IF(COUNTIF($F191:Q191,"&gt;0")&gt;=12,0,J$8/12)</f>
        <v>0</v>
      </c>
      <c r="S191" s="533">
        <f>IF(COUNTIF($F191:R191,"&gt;0")&gt;=12,0,J$8/12)</f>
        <v>0</v>
      </c>
      <c r="T191" s="533">
        <f>IF(COUNTIF($F191:S191,"&gt;0")&gt;=12,0,J$8/12)</f>
        <v>0</v>
      </c>
      <c r="U191" s="533">
        <f>IF(COUNTIF($F191:T191,"&gt;0")&gt;=12,0,J$8/12)</f>
        <v>0</v>
      </c>
      <c r="V191" s="533">
        <f>IF(COUNTIF($F191:U191,"&gt;0")&gt;=12,0,J$8/12)</f>
        <v>0</v>
      </c>
      <c r="W191" s="533">
        <f>IF(COUNTIF($F191:V191,"&gt;0")&gt;=12,0,J$8/12)</f>
        <v>0</v>
      </c>
      <c r="X191" s="533">
        <f>IF(COUNTIF($F191:W191,"&gt;0")&gt;=12,0,J$8/12)</f>
        <v>0</v>
      </c>
      <c r="Y191" s="533">
        <f>IF(COUNTIF($F191:X191,"&gt;0")&gt;=12,0,J$8/12)</f>
        <v>0</v>
      </c>
      <c r="Z191" s="533">
        <f>IF(COUNTIF($F191:Y191,"&gt;0")&gt;=12,0,J$8/12)</f>
        <v>0</v>
      </c>
      <c r="AA191" s="533">
        <f>IF(COUNTIF($F191:Z191,"&gt;0")&gt;=12,0,J$8/12)</f>
        <v>0</v>
      </c>
      <c r="AB191" s="533">
        <f>IF(COUNTIF($F191:AA191,"&gt;0")&gt;=12,0,J$8/12)</f>
        <v>0</v>
      </c>
      <c r="AC191" s="533">
        <f>IF(COUNTIF($F191:AB191,"&gt;0")&gt;=12,0,J$8/12)</f>
        <v>0</v>
      </c>
      <c r="AD191" s="533">
        <f>IF(COUNTIF($F191:AC191,"&gt;0")&gt;=12,0,J$8/12)</f>
        <v>0</v>
      </c>
      <c r="AE191" s="533">
        <f>IF(COUNTIF($F191:AD191,"&gt;0")&gt;=12,0,J$8/12)</f>
        <v>0</v>
      </c>
      <c r="AF191" s="533">
        <f>IF(COUNTIF($F191:AE191,"&gt;0")&gt;=12,0,J$8/12)</f>
        <v>0</v>
      </c>
      <c r="AG191" s="533">
        <f>IF(COUNTIF($F191:AF191,"&gt;0")&gt;=12,0,J$8/12)</f>
        <v>0</v>
      </c>
      <c r="AH191" s="533">
        <f>IF(COUNTIF($F191:AG191,"&gt;0")&gt;=12,0,J$8/12)</f>
        <v>0</v>
      </c>
      <c r="AI191" s="533">
        <f>IF(COUNTIF($F191:AH191,"&gt;0")&gt;=12,0,J$8/12)</f>
        <v>0</v>
      </c>
      <c r="AJ191" s="533">
        <f>IF(COUNTIF($F191:AI191,"&gt;0")&gt;=12,0,J$8/12)</f>
        <v>0</v>
      </c>
      <c r="AK191" s="533">
        <f>IF(COUNTIF($F191:AJ191,"&gt;0")&gt;=12,0,J$8/12)</f>
        <v>0</v>
      </c>
      <c r="AL191" s="533">
        <f>IF(COUNTIF($F191:AK191,"&gt;0")&gt;=12,0,J$8/12)</f>
        <v>0</v>
      </c>
      <c r="AM191" s="533">
        <f>IF(COUNTIF($F191:AL191,"&gt;0")&gt;=12,0,J$8/12)</f>
        <v>0</v>
      </c>
      <c r="AN191" s="533">
        <f>IF(COUNTIF($F191:AM191,"&gt;0")&gt;=12,0,J$8/12)</f>
        <v>0</v>
      </c>
      <c r="AO191" s="533">
        <f>IF(COUNTIF($F191:AN191,"&gt;0")&gt;=12,0,J$8/12)</f>
        <v>0</v>
      </c>
      <c r="AP191" s="533">
        <f>IF(COUNTIF($F191:AO191,"&gt;0")&gt;=12,0,J$8/12)</f>
        <v>0</v>
      </c>
      <c r="AQ191" s="533">
        <f>IF(COUNTIF($F191:AP191,"&gt;0")&gt;=12,0,J$8/12)</f>
        <v>0</v>
      </c>
      <c r="AR191" s="533">
        <f>IF(COUNTIF($F191:AQ191,"&gt;0")&gt;=12,0,J$8/12)</f>
        <v>0</v>
      </c>
      <c r="AS191" s="533">
        <f>IF(COUNTIF($F191:AR191,"&gt;0")&gt;=12,0,J$8/12)</f>
        <v>0</v>
      </c>
      <c r="AT191" s="533">
        <f>IF(COUNTIF($F191:AS191,"&gt;0")&gt;=12,0,J$8/12)</f>
        <v>0</v>
      </c>
      <c r="AU191" s="533">
        <f>IF(COUNTIF($F191:AT191,"&gt;0")&gt;=12,0,J$8/12)</f>
        <v>0</v>
      </c>
      <c r="AV191" s="533">
        <f>IF(COUNTIF($F191:AU191,"&gt;0")&gt;=12,0,J$8/12)</f>
        <v>0</v>
      </c>
      <c r="AW191" s="533">
        <f>IF(COUNTIF($F191:AV191,"&gt;0")&gt;=12,0,J$8/12)</f>
        <v>0</v>
      </c>
      <c r="AX191" s="533">
        <f>IF(COUNTIF($F191:AW191,"&gt;0")&gt;=12,0,J$8/12)</f>
        <v>0</v>
      </c>
      <c r="AY191" s="533">
        <f>IF(COUNTIF($F191:AX191,"&gt;0")&gt;=12,0,J$8/12)</f>
        <v>0</v>
      </c>
      <c r="AZ191" s="533">
        <f>IF(COUNTIF($F191:AY191,"&gt;0")&gt;=12,0,J$8/12)</f>
        <v>0</v>
      </c>
      <c r="BA191" s="533">
        <f>IF(COUNTIF($F191:AZ191,"&gt;0")&gt;=12,0,J$8/12)</f>
        <v>0</v>
      </c>
      <c r="BB191" s="533">
        <f>IF(COUNTIF($F191:BA191,"&gt;0")&gt;=12,0,J$8/12)</f>
        <v>0</v>
      </c>
      <c r="BC191" s="533">
        <f>IF(COUNTIF($F191:BB191,"&gt;0")&gt;=12,0,J$8/12)</f>
        <v>0</v>
      </c>
      <c r="BD191" s="533">
        <f>IF(COUNTIF($F191:BC191,"&gt;0")&gt;=12,0,J$8/12)</f>
        <v>0</v>
      </c>
      <c r="BE191" s="533">
        <f>IF(COUNTIF($F191:BD191,"&gt;0")&gt;=12,0,J$8/12)</f>
        <v>0</v>
      </c>
      <c r="BF191" s="533">
        <f>IF(COUNTIF($F191:BE191,"&gt;0")&gt;=12,0,J$8/12)</f>
        <v>0</v>
      </c>
      <c r="BG191" s="533">
        <f>IF(COUNTIF($F191:BF191,"&gt;0")&gt;=12,0,J$8/12)</f>
        <v>0</v>
      </c>
      <c r="BH191" s="533">
        <f>IF(COUNTIF($F191:BG191,"&gt;0")&gt;=12,0,J$8/12)</f>
        <v>0</v>
      </c>
      <c r="BI191" s="533">
        <f>IF(COUNTIF($F191:BH191,"&gt;0")&gt;=12,0,J$8/12)</f>
        <v>0</v>
      </c>
      <c r="BJ191" s="533">
        <f>IF(COUNTIF($F191:BI191,"&gt;0")&gt;=12,0,J$8/12)</f>
        <v>0</v>
      </c>
      <c r="BK191" s="533">
        <f>IF(COUNTIF($F191:BJ191,"&gt;0")&gt;=12,0,J$8/12)</f>
        <v>0</v>
      </c>
      <c r="BL191" s="533">
        <f>IF(COUNTIF($F191:BK191,"&gt;0")&gt;=12,0,J$8/12)</f>
        <v>0</v>
      </c>
      <c r="BM191" s="533">
        <f>IF(COUNTIF($F191:BL191,"&gt;0")&gt;=12,0,J$8/12)</f>
        <v>0</v>
      </c>
      <c r="BN191" s="533">
        <f>IF(COUNTIF($F191:BM191,"&gt;0")&gt;=12,0,J$8/12)</f>
        <v>0</v>
      </c>
      <c r="BO191" s="626" cm="1">
        <f t="array" ref="BO191">SUMPRODUCT((YEAR($G$3:$BN$3)=BO$3)*($G191:$BN191))</f>
        <v>0</v>
      </c>
      <c r="BP191" s="533" cm="1">
        <f t="array" ref="BP191">SUMPRODUCT((YEAR($G$3:$BN$3)=BP$3)*($G191:$BN191))</f>
        <v>0</v>
      </c>
      <c r="BQ191" s="533" cm="1">
        <f t="array" ref="BQ191">SUMPRODUCT((YEAR($G$3:$BN$3)=BQ$3)*($G191:$BN191))</f>
        <v>0</v>
      </c>
      <c r="BR191" s="533" cm="1">
        <f t="array" ref="BR191">SUMPRODUCT((YEAR($G$3:$BN$3)=BR$3)*($G191:$BN191))</f>
        <v>0</v>
      </c>
      <c r="BS191" s="627" cm="1">
        <f t="array" ref="BS191">SUMPRODUCT((YEAR($G$3:$BN$3)=BS$3)*($G191:$BN191))</f>
        <v>0</v>
      </c>
      <c r="BT191" s="533"/>
      <c r="BU191" s="533"/>
      <c r="BV191" s="533"/>
      <c r="BW191" s="533"/>
      <c r="BX191" s="533"/>
      <c r="BY191" s="533"/>
      <c r="BZ191" s="533"/>
      <c r="CA191" s="533"/>
      <c r="CB191" s="533"/>
      <c r="CC191" s="533"/>
      <c r="CD191" s="533"/>
      <c r="CE191" s="533"/>
      <c r="CF191" s="533"/>
      <c r="CG191" s="533"/>
      <c r="CH191" s="533"/>
      <c r="CI191" s="533"/>
    </row>
    <row r="192" spans="1:130" hidden="1" outlineLevel="1">
      <c r="D192" s="541">
        <v>44712</v>
      </c>
      <c r="J192" s="533"/>
      <c r="K192" s="533">
        <f>IF(COUNTIF($F192:J192,"&gt;0")&gt;=12,0,K$8/12)</f>
        <v>0</v>
      </c>
      <c r="L192" s="533">
        <f>IF(COUNTIF($F192:K192,"&gt;0")&gt;=12,0,K$8/12)</f>
        <v>0</v>
      </c>
      <c r="M192" s="533">
        <f>IF(COUNTIF($F192:L192,"&gt;0")&gt;=12,0,K$8/12)</f>
        <v>0</v>
      </c>
      <c r="N192" s="533">
        <f>IF(COUNTIF($F192:M192,"&gt;0")&gt;=12,0,K$8/12)</f>
        <v>0</v>
      </c>
      <c r="O192" s="533">
        <f>IF(COUNTIF($F192:N192,"&gt;0")&gt;=12,0,K$8/12)</f>
        <v>0</v>
      </c>
      <c r="P192" s="533">
        <f>IF(COUNTIF($F192:O192,"&gt;0")&gt;=12,0,K$8/12)</f>
        <v>0</v>
      </c>
      <c r="Q192" s="533">
        <f>IF(COUNTIF($F192:P192,"&gt;0")&gt;=12,0,K$8/12)</f>
        <v>0</v>
      </c>
      <c r="R192" s="533">
        <f>IF(COUNTIF($F192:Q192,"&gt;0")&gt;=12,0,K$8/12)</f>
        <v>0</v>
      </c>
      <c r="S192" s="533">
        <f>IF(COUNTIF($F192:R192,"&gt;0")&gt;=12,0,K$8/12)</f>
        <v>0</v>
      </c>
      <c r="T192" s="533">
        <f>IF(COUNTIF($F192:S192,"&gt;0")&gt;=12,0,K$8/12)</f>
        <v>0</v>
      </c>
      <c r="U192" s="533">
        <f>IF(COUNTIF($F192:T192,"&gt;0")&gt;=12,0,K$8/12)</f>
        <v>0</v>
      </c>
      <c r="V192" s="533">
        <f>IF(COUNTIF($F192:U192,"&gt;0")&gt;=12,0,K$8/12)</f>
        <v>0</v>
      </c>
      <c r="W192" s="533">
        <f>IF(COUNTIF($F192:V192,"&gt;0")&gt;=12,0,K$8/12)</f>
        <v>0</v>
      </c>
      <c r="X192" s="533">
        <f>IF(COUNTIF($F192:W192,"&gt;0")&gt;=12,0,K$8/12)</f>
        <v>0</v>
      </c>
      <c r="Y192" s="533">
        <f>IF(COUNTIF($F192:X192,"&gt;0")&gt;=12,0,K$8/12)</f>
        <v>0</v>
      </c>
      <c r="Z192" s="533">
        <f>IF(COUNTIF($F192:Y192,"&gt;0")&gt;=12,0,K$8/12)</f>
        <v>0</v>
      </c>
      <c r="AA192" s="533">
        <f>IF(COUNTIF($F192:Z192,"&gt;0")&gt;=12,0,K$8/12)</f>
        <v>0</v>
      </c>
      <c r="AB192" s="533">
        <f>IF(COUNTIF($F192:AA192,"&gt;0")&gt;=12,0,K$8/12)</f>
        <v>0</v>
      </c>
      <c r="AC192" s="533">
        <f>IF(COUNTIF($F192:AB192,"&gt;0")&gt;=12,0,K$8/12)</f>
        <v>0</v>
      </c>
      <c r="AD192" s="533">
        <f>IF(COUNTIF($F192:AC192,"&gt;0")&gt;=12,0,K$8/12)</f>
        <v>0</v>
      </c>
      <c r="AE192" s="533">
        <f>IF(COUNTIF($F192:AD192,"&gt;0")&gt;=12,0,K$8/12)</f>
        <v>0</v>
      </c>
      <c r="AF192" s="533">
        <f>IF(COUNTIF($F192:AE192,"&gt;0")&gt;=12,0,K$8/12)</f>
        <v>0</v>
      </c>
      <c r="AG192" s="533">
        <f>IF(COUNTIF($F192:AF192,"&gt;0")&gt;=12,0,K$8/12)</f>
        <v>0</v>
      </c>
      <c r="AH192" s="533">
        <f>IF(COUNTIF($F192:AG192,"&gt;0")&gt;=12,0,K$8/12)</f>
        <v>0</v>
      </c>
      <c r="AI192" s="533">
        <f>IF(COUNTIF($F192:AH192,"&gt;0")&gt;=12,0,K$8/12)</f>
        <v>0</v>
      </c>
      <c r="AJ192" s="533">
        <f>IF(COUNTIF($F192:AI192,"&gt;0")&gt;=12,0,K$8/12)</f>
        <v>0</v>
      </c>
      <c r="AK192" s="533">
        <f>IF(COUNTIF($F192:AJ192,"&gt;0")&gt;=12,0,K$8/12)</f>
        <v>0</v>
      </c>
      <c r="AL192" s="533">
        <f>IF(COUNTIF($F192:AK192,"&gt;0")&gt;=12,0,K$8/12)</f>
        <v>0</v>
      </c>
      <c r="AM192" s="533">
        <f>IF(COUNTIF($F192:AL192,"&gt;0")&gt;=12,0,K$8/12)</f>
        <v>0</v>
      </c>
      <c r="AN192" s="533">
        <f>IF(COUNTIF($F192:AM192,"&gt;0")&gt;=12,0,K$8/12)</f>
        <v>0</v>
      </c>
      <c r="AO192" s="533">
        <f>IF(COUNTIF($F192:AN192,"&gt;0")&gt;=12,0,K$8/12)</f>
        <v>0</v>
      </c>
      <c r="AP192" s="533">
        <f>IF(COUNTIF($F192:AO192,"&gt;0")&gt;=12,0,K$8/12)</f>
        <v>0</v>
      </c>
      <c r="AQ192" s="533">
        <f>IF(COUNTIF($F192:AP192,"&gt;0")&gt;=12,0,K$8/12)</f>
        <v>0</v>
      </c>
      <c r="AR192" s="533">
        <f>IF(COUNTIF($F192:AQ192,"&gt;0")&gt;=12,0,K$8/12)</f>
        <v>0</v>
      </c>
      <c r="AS192" s="533">
        <f>IF(COUNTIF($F192:AR192,"&gt;0")&gt;=12,0,K$8/12)</f>
        <v>0</v>
      </c>
      <c r="AT192" s="533">
        <f>IF(COUNTIF($F192:AS192,"&gt;0")&gt;=12,0,K$8/12)</f>
        <v>0</v>
      </c>
      <c r="AU192" s="533">
        <f>IF(COUNTIF($F192:AT192,"&gt;0")&gt;=12,0,K$8/12)</f>
        <v>0</v>
      </c>
      <c r="AV192" s="533">
        <f>IF(COUNTIF($F192:AU192,"&gt;0")&gt;=12,0,K$8/12)</f>
        <v>0</v>
      </c>
      <c r="AW192" s="533">
        <f>IF(COUNTIF($F192:AV192,"&gt;0")&gt;=12,0,K$8/12)</f>
        <v>0</v>
      </c>
      <c r="AX192" s="533">
        <f>IF(COUNTIF($F192:AW192,"&gt;0")&gt;=12,0,K$8/12)</f>
        <v>0</v>
      </c>
      <c r="AY192" s="533">
        <f>IF(COUNTIF($F192:AX192,"&gt;0")&gt;=12,0,K$8/12)</f>
        <v>0</v>
      </c>
      <c r="AZ192" s="533">
        <f>IF(COUNTIF($F192:AY192,"&gt;0")&gt;=12,0,K$8/12)</f>
        <v>0</v>
      </c>
      <c r="BA192" s="533">
        <f>IF(COUNTIF($F192:AZ192,"&gt;0")&gt;=12,0,K$8/12)</f>
        <v>0</v>
      </c>
      <c r="BB192" s="533">
        <f>IF(COUNTIF($F192:BA192,"&gt;0")&gt;=12,0,K$8/12)</f>
        <v>0</v>
      </c>
      <c r="BC192" s="533">
        <f>IF(COUNTIF($F192:BB192,"&gt;0")&gt;=12,0,K$8/12)</f>
        <v>0</v>
      </c>
      <c r="BD192" s="533">
        <f>IF(COUNTIF($F192:BC192,"&gt;0")&gt;=12,0,K$8/12)</f>
        <v>0</v>
      </c>
      <c r="BE192" s="533">
        <f>IF(COUNTIF($F192:BD192,"&gt;0")&gt;=12,0,K$8/12)</f>
        <v>0</v>
      </c>
      <c r="BF192" s="533">
        <f>IF(COUNTIF($F192:BE192,"&gt;0")&gt;=12,0,K$8/12)</f>
        <v>0</v>
      </c>
      <c r="BG192" s="533">
        <f>IF(COUNTIF($F192:BF192,"&gt;0")&gt;=12,0,K$8/12)</f>
        <v>0</v>
      </c>
      <c r="BH192" s="533">
        <f>IF(COUNTIF($F192:BG192,"&gt;0")&gt;=12,0,K$8/12)</f>
        <v>0</v>
      </c>
      <c r="BI192" s="533">
        <f>IF(COUNTIF($F192:BH192,"&gt;0")&gt;=12,0,K$8/12)</f>
        <v>0</v>
      </c>
      <c r="BJ192" s="533">
        <f>IF(COUNTIF($F192:BI192,"&gt;0")&gt;=12,0,K$8/12)</f>
        <v>0</v>
      </c>
      <c r="BK192" s="533">
        <f>IF(COUNTIF($F192:BJ192,"&gt;0")&gt;=12,0,K$8/12)</f>
        <v>0</v>
      </c>
      <c r="BL192" s="533">
        <f>IF(COUNTIF($F192:BK192,"&gt;0")&gt;=12,0,K$8/12)</f>
        <v>0</v>
      </c>
      <c r="BM192" s="533">
        <f>IF(COUNTIF($F192:BL192,"&gt;0")&gt;=12,0,K$8/12)</f>
        <v>0</v>
      </c>
      <c r="BN192" s="533">
        <f>IF(COUNTIF($F192:BM192,"&gt;0")&gt;=12,0,K$8/12)</f>
        <v>0</v>
      </c>
      <c r="BO192" s="626" cm="1">
        <f t="array" ref="BO192">SUMPRODUCT((YEAR($G$3:$BN$3)=BO$3)*($G192:$BN192))</f>
        <v>0</v>
      </c>
      <c r="BP192" s="533" cm="1">
        <f t="array" ref="BP192">SUMPRODUCT((YEAR($G$3:$BN$3)=BP$3)*($G192:$BN192))</f>
        <v>0</v>
      </c>
      <c r="BQ192" s="533" cm="1">
        <f t="array" ref="BQ192">SUMPRODUCT((YEAR($G$3:$BN$3)=BQ$3)*($G192:$BN192))</f>
        <v>0</v>
      </c>
      <c r="BR192" s="533" cm="1">
        <f t="array" ref="BR192">SUMPRODUCT((YEAR($G$3:$BN$3)=BR$3)*($G192:$BN192))</f>
        <v>0</v>
      </c>
      <c r="BS192" s="627" cm="1">
        <f t="array" ref="BS192">SUMPRODUCT((YEAR($G$3:$BN$3)=BS$3)*($G192:$BN192))</f>
        <v>0</v>
      </c>
      <c r="BT192" s="533"/>
      <c r="BU192" s="533"/>
      <c r="BV192" s="533"/>
      <c r="BW192" s="533"/>
      <c r="BX192" s="533"/>
      <c r="BY192" s="533"/>
      <c r="BZ192" s="533"/>
      <c r="CA192" s="533"/>
      <c r="CB192" s="533"/>
      <c r="CC192" s="533"/>
      <c r="CD192" s="533"/>
      <c r="CE192" s="533"/>
      <c r="CF192" s="533"/>
      <c r="CG192" s="533"/>
      <c r="CH192" s="533"/>
      <c r="CI192" s="533"/>
    </row>
    <row r="193" spans="4:103" hidden="1" outlineLevel="1">
      <c r="D193" s="541">
        <v>44742</v>
      </c>
      <c r="J193" s="533"/>
      <c r="K193" s="533"/>
      <c r="L193" s="533">
        <f>IF(COUNTIF($F193:K193,"&gt;0")&gt;=12,0,L$8/12)</f>
        <v>0</v>
      </c>
      <c r="M193" s="533">
        <f>IF(COUNTIF($F193:L193,"&gt;0")&gt;=12,0,L$8/12)</f>
        <v>0</v>
      </c>
      <c r="N193" s="533">
        <f>IF(COUNTIF($F193:M193,"&gt;0")&gt;=12,0,L$8/12)</f>
        <v>0</v>
      </c>
      <c r="O193" s="533">
        <f>IF(COUNTIF($F193:N193,"&gt;0")&gt;=12,0,L$8/12)</f>
        <v>0</v>
      </c>
      <c r="P193" s="533">
        <f>IF(COUNTIF($F193:O193,"&gt;0")&gt;=12,0,L$8/12)</f>
        <v>0</v>
      </c>
      <c r="Q193" s="533">
        <f>IF(COUNTIF($F193:P193,"&gt;0")&gt;=12,0,L$8/12)</f>
        <v>0</v>
      </c>
      <c r="R193" s="533">
        <f>IF(COUNTIF($F193:Q193,"&gt;0")&gt;=12,0,L$8/12)</f>
        <v>0</v>
      </c>
      <c r="S193" s="533">
        <f>IF(COUNTIF($F193:R193,"&gt;0")&gt;=12,0,L$8/12)</f>
        <v>0</v>
      </c>
      <c r="T193" s="533">
        <f>IF(COUNTIF($F193:S193,"&gt;0")&gt;=12,0,L$8/12)</f>
        <v>0</v>
      </c>
      <c r="U193" s="533">
        <f>IF(COUNTIF($F193:T193,"&gt;0")&gt;=12,0,L$8/12)</f>
        <v>0</v>
      </c>
      <c r="V193" s="533">
        <f>IF(COUNTIF($F193:U193,"&gt;0")&gt;=12,0,L$8/12)</f>
        <v>0</v>
      </c>
      <c r="W193" s="533">
        <f>IF(COUNTIF($F193:V193,"&gt;0")&gt;=12,0,L$8/12)</f>
        <v>0</v>
      </c>
      <c r="X193" s="533">
        <f>IF(COUNTIF($F193:W193,"&gt;0")&gt;=12,0,L$8/12)</f>
        <v>0</v>
      </c>
      <c r="Y193" s="533">
        <f>IF(COUNTIF($F193:X193,"&gt;0")&gt;=12,0,L$8/12)</f>
        <v>0</v>
      </c>
      <c r="Z193" s="533">
        <f>IF(COUNTIF($F193:Y193,"&gt;0")&gt;=12,0,L$8/12)</f>
        <v>0</v>
      </c>
      <c r="AA193" s="533">
        <f>IF(COUNTIF($F193:Z193,"&gt;0")&gt;=12,0,L$8/12)</f>
        <v>0</v>
      </c>
      <c r="AB193" s="533">
        <f>IF(COUNTIF($F193:AA193,"&gt;0")&gt;=12,0,L$8/12)</f>
        <v>0</v>
      </c>
      <c r="AC193" s="533">
        <f>IF(COUNTIF($F193:AB193,"&gt;0")&gt;=12,0,L$8/12)</f>
        <v>0</v>
      </c>
      <c r="AD193" s="533">
        <f>IF(COUNTIF($F193:AC193,"&gt;0")&gt;=12,0,L$8/12)</f>
        <v>0</v>
      </c>
      <c r="AE193" s="533">
        <f>IF(COUNTIF($F193:AD193,"&gt;0")&gt;=12,0,L$8/12)</f>
        <v>0</v>
      </c>
      <c r="AF193" s="533">
        <f>IF(COUNTIF($F193:AE193,"&gt;0")&gt;=12,0,L$8/12)</f>
        <v>0</v>
      </c>
      <c r="AG193" s="533">
        <f>IF(COUNTIF($F193:AF193,"&gt;0")&gt;=12,0,L$8/12)</f>
        <v>0</v>
      </c>
      <c r="AH193" s="533">
        <f>IF(COUNTIF($F193:AG193,"&gt;0")&gt;=12,0,L$8/12)</f>
        <v>0</v>
      </c>
      <c r="AI193" s="533">
        <f>IF(COUNTIF($F193:AH193,"&gt;0")&gt;=12,0,L$8/12)</f>
        <v>0</v>
      </c>
      <c r="AJ193" s="533">
        <f>IF(COUNTIF($F193:AI193,"&gt;0")&gt;=12,0,L$8/12)</f>
        <v>0</v>
      </c>
      <c r="AK193" s="533">
        <f>IF(COUNTIF($F193:AJ193,"&gt;0")&gt;=12,0,L$8/12)</f>
        <v>0</v>
      </c>
      <c r="AL193" s="533">
        <f>IF(COUNTIF($F193:AK193,"&gt;0")&gt;=12,0,L$8/12)</f>
        <v>0</v>
      </c>
      <c r="AM193" s="533">
        <f>IF(COUNTIF($F193:AL193,"&gt;0")&gt;=12,0,L$8/12)</f>
        <v>0</v>
      </c>
      <c r="AN193" s="533">
        <f>IF(COUNTIF($F193:AM193,"&gt;0")&gt;=12,0,L$8/12)</f>
        <v>0</v>
      </c>
      <c r="AO193" s="533">
        <f>IF(COUNTIF($F193:AN193,"&gt;0")&gt;=12,0,L$8/12)</f>
        <v>0</v>
      </c>
      <c r="AP193" s="533">
        <f>IF(COUNTIF($F193:AO193,"&gt;0")&gt;=12,0,L$8/12)</f>
        <v>0</v>
      </c>
      <c r="AQ193" s="533">
        <f>IF(COUNTIF($F193:AP193,"&gt;0")&gt;=12,0,L$8/12)</f>
        <v>0</v>
      </c>
      <c r="AR193" s="533">
        <f>IF(COUNTIF($F193:AQ193,"&gt;0")&gt;=12,0,L$8/12)</f>
        <v>0</v>
      </c>
      <c r="AS193" s="533">
        <f>IF(COUNTIF($F193:AR193,"&gt;0")&gt;=12,0,L$8/12)</f>
        <v>0</v>
      </c>
      <c r="AT193" s="533">
        <f>IF(COUNTIF($F193:AS193,"&gt;0")&gt;=12,0,L$8/12)</f>
        <v>0</v>
      </c>
      <c r="AU193" s="533">
        <f>IF(COUNTIF($F193:AT193,"&gt;0")&gt;=12,0,L$8/12)</f>
        <v>0</v>
      </c>
      <c r="AV193" s="533">
        <f>IF(COUNTIF($F193:AU193,"&gt;0")&gt;=12,0,L$8/12)</f>
        <v>0</v>
      </c>
      <c r="AW193" s="533">
        <f>IF(COUNTIF($F193:AV193,"&gt;0")&gt;=12,0,L$8/12)</f>
        <v>0</v>
      </c>
      <c r="AX193" s="533">
        <f>IF(COUNTIF($F193:AW193,"&gt;0")&gt;=12,0,L$8/12)</f>
        <v>0</v>
      </c>
      <c r="AY193" s="533">
        <f>IF(COUNTIF($F193:AX193,"&gt;0")&gt;=12,0,L$8/12)</f>
        <v>0</v>
      </c>
      <c r="AZ193" s="533">
        <f>IF(COUNTIF($F193:AY193,"&gt;0")&gt;=12,0,L$8/12)</f>
        <v>0</v>
      </c>
      <c r="BA193" s="533">
        <f>IF(COUNTIF($F193:AZ193,"&gt;0")&gt;=12,0,L$8/12)</f>
        <v>0</v>
      </c>
      <c r="BB193" s="533">
        <f>IF(COUNTIF($F193:BA193,"&gt;0")&gt;=12,0,L$8/12)</f>
        <v>0</v>
      </c>
      <c r="BC193" s="533">
        <f>IF(COUNTIF($F193:BB193,"&gt;0")&gt;=12,0,L$8/12)</f>
        <v>0</v>
      </c>
      <c r="BD193" s="533">
        <f>IF(COUNTIF($F193:BC193,"&gt;0")&gt;=12,0,L$8/12)</f>
        <v>0</v>
      </c>
      <c r="BE193" s="533">
        <f>IF(COUNTIF($F193:BD193,"&gt;0")&gt;=12,0,L$8/12)</f>
        <v>0</v>
      </c>
      <c r="BF193" s="533">
        <f>IF(COUNTIF($F193:BE193,"&gt;0")&gt;=12,0,L$8/12)</f>
        <v>0</v>
      </c>
      <c r="BG193" s="533">
        <f>IF(COUNTIF($F193:BF193,"&gt;0")&gt;=12,0,L$8/12)</f>
        <v>0</v>
      </c>
      <c r="BH193" s="533">
        <f>IF(COUNTIF($F193:BG193,"&gt;0")&gt;=12,0,L$8/12)</f>
        <v>0</v>
      </c>
      <c r="BI193" s="533">
        <f>IF(COUNTIF($F193:BH193,"&gt;0")&gt;=12,0,L$8/12)</f>
        <v>0</v>
      </c>
      <c r="BJ193" s="533">
        <f>IF(COUNTIF($F193:BI193,"&gt;0")&gt;=12,0,L$8/12)</f>
        <v>0</v>
      </c>
      <c r="BK193" s="533">
        <f>IF(COUNTIF($F193:BJ193,"&gt;0")&gt;=12,0,L$8/12)</f>
        <v>0</v>
      </c>
      <c r="BL193" s="533">
        <f>IF(COUNTIF($F193:BK193,"&gt;0")&gt;=12,0,L$8/12)</f>
        <v>0</v>
      </c>
      <c r="BM193" s="533">
        <f>IF(COUNTIF($F193:BL193,"&gt;0")&gt;=12,0,L$8/12)</f>
        <v>0</v>
      </c>
      <c r="BN193" s="533">
        <f>IF(COUNTIF($F193:BM193,"&gt;0")&gt;=12,0,L$8/12)</f>
        <v>0</v>
      </c>
      <c r="BO193" s="626" cm="1">
        <f t="array" ref="BO193">SUMPRODUCT((YEAR($G$3:$BN$3)=BO$3)*($G193:$BN193))</f>
        <v>0</v>
      </c>
      <c r="BP193" s="533" cm="1">
        <f t="array" ref="BP193">SUMPRODUCT((YEAR($G$3:$BN$3)=BP$3)*($G193:$BN193))</f>
        <v>0</v>
      </c>
      <c r="BQ193" s="533" cm="1">
        <f t="array" ref="BQ193">SUMPRODUCT((YEAR($G$3:$BN$3)=BQ$3)*($G193:$BN193))</f>
        <v>0</v>
      </c>
      <c r="BR193" s="533" cm="1">
        <f t="array" ref="BR193">SUMPRODUCT((YEAR($G$3:$BN$3)=BR$3)*($G193:$BN193))</f>
        <v>0</v>
      </c>
      <c r="BS193" s="627" cm="1">
        <f t="array" ref="BS193">SUMPRODUCT((YEAR($G$3:$BN$3)=BS$3)*($G193:$BN193))</f>
        <v>0</v>
      </c>
      <c r="BT193" s="533"/>
      <c r="BU193" s="533"/>
      <c r="BV193" s="533"/>
      <c r="BW193" s="533"/>
      <c r="BX193" s="533"/>
      <c r="BY193" s="533"/>
      <c r="BZ193" s="533"/>
      <c r="CA193" s="533"/>
      <c r="CB193" s="533"/>
      <c r="CC193" s="533"/>
      <c r="CD193" s="533"/>
      <c r="CE193" s="533"/>
      <c r="CF193" s="533"/>
      <c r="CG193" s="533"/>
      <c r="CH193" s="533"/>
      <c r="CI193" s="533"/>
      <c r="CJ193" s="533"/>
    </row>
    <row r="194" spans="4:103" hidden="1" outlineLevel="1">
      <c r="D194" s="541">
        <v>44773</v>
      </c>
      <c r="J194" s="533"/>
      <c r="K194" s="533"/>
      <c r="L194" s="533"/>
      <c r="M194" s="533">
        <f>IF(COUNTIF($F194:L194,"&gt;0")&gt;=12,0,M$8/12)</f>
        <v>0</v>
      </c>
      <c r="N194" s="533">
        <f>IF(COUNTIF($F194:M194,"&gt;0")&gt;=12,0,M$8/12)</f>
        <v>0</v>
      </c>
      <c r="O194" s="533">
        <f>IF(COUNTIF($F194:N194,"&gt;0")&gt;=12,0,M$8/12)</f>
        <v>0</v>
      </c>
      <c r="P194" s="533">
        <f>IF(COUNTIF($F194:O194,"&gt;0")&gt;=12,0,M$8/12)</f>
        <v>0</v>
      </c>
      <c r="Q194" s="533">
        <f>IF(COUNTIF($F194:P194,"&gt;0")&gt;=12,0,M$8/12)</f>
        <v>0</v>
      </c>
      <c r="R194" s="533">
        <f>IF(COUNTIF($F194:Q194,"&gt;0")&gt;=12,0,M$8/12)</f>
        <v>0</v>
      </c>
      <c r="S194" s="533">
        <f>IF(COUNTIF($F194:R194,"&gt;0")&gt;=12,0,M$8/12)</f>
        <v>0</v>
      </c>
      <c r="T194" s="533">
        <f>IF(COUNTIF($F194:S194,"&gt;0")&gt;=12,0,M$8/12)</f>
        <v>0</v>
      </c>
      <c r="U194" s="533">
        <f>IF(COUNTIF($F194:T194,"&gt;0")&gt;=12,0,M$8/12)</f>
        <v>0</v>
      </c>
      <c r="V194" s="533">
        <f>IF(COUNTIF($F194:U194,"&gt;0")&gt;=12,0,M$8/12)</f>
        <v>0</v>
      </c>
      <c r="W194" s="533">
        <f>IF(COUNTIF($F194:V194,"&gt;0")&gt;=12,0,M$8/12)</f>
        <v>0</v>
      </c>
      <c r="X194" s="533">
        <f>IF(COUNTIF($F194:W194,"&gt;0")&gt;=12,0,M$8/12)</f>
        <v>0</v>
      </c>
      <c r="Y194" s="533">
        <f>IF(COUNTIF($F194:X194,"&gt;0")&gt;=12,0,M$8/12)</f>
        <v>0</v>
      </c>
      <c r="Z194" s="533">
        <f>IF(COUNTIF($F194:Y194,"&gt;0")&gt;=12,0,M$8/12)</f>
        <v>0</v>
      </c>
      <c r="AA194" s="533">
        <f>IF(COUNTIF($F194:Z194,"&gt;0")&gt;=12,0,M$8/12)</f>
        <v>0</v>
      </c>
      <c r="AB194" s="533">
        <f>IF(COUNTIF($F194:AA194,"&gt;0")&gt;=12,0,M$8/12)</f>
        <v>0</v>
      </c>
      <c r="AC194" s="533">
        <f>IF(COUNTIF($F194:AB194,"&gt;0")&gt;=12,0,M$8/12)</f>
        <v>0</v>
      </c>
      <c r="AD194" s="533">
        <f>IF(COUNTIF($F194:AC194,"&gt;0")&gt;=12,0,M$8/12)</f>
        <v>0</v>
      </c>
      <c r="AE194" s="533">
        <f>IF(COUNTIF($F194:AD194,"&gt;0")&gt;=12,0,M$8/12)</f>
        <v>0</v>
      </c>
      <c r="AF194" s="533">
        <f>IF(COUNTIF($F194:AE194,"&gt;0")&gt;=12,0,M$8/12)</f>
        <v>0</v>
      </c>
      <c r="AG194" s="533">
        <f>IF(COUNTIF($F194:AF194,"&gt;0")&gt;=12,0,M$8/12)</f>
        <v>0</v>
      </c>
      <c r="AH194" s="533">
        <f>IF(COUNTIF($F194:AG194,"&gt;0")&gt;=12,0,M$8/12)</f>
        <v>0</v>
      </c>
      <c r="AI194" s="533">
        <f>IF(COUNTIF($F194:AH194,"&gt;0")&gt;=12,0,M$8/12)</f>
        <v>0</v>
      </c>
      <c r="AJ194" s="533">
        <f>IF(COUNTIF($F194:AI194,"&gt;0")&gt;=12,0,M$8/12)</f>
        <v>0</v>
      </c>
      <c r="AK194" s="533">
        <f>IF(COUNTIF($F194:AJ194,"&gt;0")&gt;=12,0,M$8/12)</f>
        <v>0</v>
      </c>
      <c r="AL194" s="533">
        <f>IF(COUNTIF($F194:AK194,"&gt;0")&gt;=12,0,M$8/12)</f>
        <v>0</v>
      </c>
      <c r="AM194" s="533">
        <f>IF(COUNTIF($F194:AL194,"&gt;0")&gt;=12,0,M$8/12)</f>
        <v>0</v>
      </c>
      <c r="AN194" s="533">
        <f>IF(COUNTIF($F194:AM194,"&gt;0")&gt;=12,0,M$8/12)</f>
        <v>0</v>
      </c>
      <c r="AO194" s="533">
        <f>IF(COUNTIF($F194:AN194,"&gt;0")&gt;=12,0,M$8/12)</f>
        <v>0</v>
      </c>
      <c r="AP194" s="533">
        <f>IF(COUNTIF($F194:AO194,"&gt;0")&gt;=12,0,M$8/12)</f>
        <v>0</v>
      </c>
      <c r="AQ194" s="533">
        <f>IF(COUNTIF($F194:AP194,"&gt;0")&gt;=12,0,M$8/12)</f>
        <v>0</v>
      </c>
      <c r="AR194" s="533">
        <f>IF(COUNTIF($F194:AQ194,"&gt;0")&gt;=12,0,M$8/12)</f>
        <v>0</v>
      </c>
      <c r="AS194" s="533">
        <f>IF(COUNTIF($F194:AR194,"&gt;0")&gt;=12,0,M$8/12)</f>
        <v>0</v>
      </c>
      <c r="AT194" s="533">
        <f>IF(COUNTIF($F194:AS194,"&gt;0")&gt;=12,0,M$8/12)</f>
        <v>0</v>
      </c>
      <c r="AU194" s="533">
        <f>IF(COUNTIF($F194:AT194,"&gt;0")&gt;=12,0,M$8/12)</f>
        <v>0</v>
      </c>
      <c r="AV194" s="533">
        <f>IF(COUNTIF($F194:AU194,"&gt;0")&gt;=12,0,M$8/12)</f>
        <v>0</v>
      </c>
      <c r="AW194" s="533">
        <f>IF(COUNTIF($F194:AV194,"&gt;0")&gt;=12,0,M$8/12)</f>
        <v>0</v>
      </c>
      <c r="AX194" s="533">
        <f>IF(COUNTIF($F194:AW194,"&gt;0")&gt;=12,0,M$8/12)</f>
        <v>0</v>
      </c>
      <c r="AY194" s="533">
        <f>IF(COUNTIF($F194:AX194,"&gt;0")&gt;=12,0,M$8/12)</f>
        <v>0</v>
      </c>
      <c r="AZ194" s="533">
        <f>IF(COUNTIF($F194:AY194,"&gt;0")&gt;=12,0,M$8/12)</f>
        <v>0</v>
      </c>
      <c r="BA194" s="533">
        <f>IF(COUNTIF($F194:AZ194,"&gt;0")&gt;=12,0,M$8/12)</f>
        <v>0</v>
      </c>
      <c r="BB194" s="533">
        <f>IF(COUNTIF($F194:BA194,"&gt;0")&gt;=12,0,M$8/12)</f>
        <v>0</v>
      </c>
      <c r="BC194" s="533">
        <f>IF(COUNTIF($F194:BB194,"&gt;0")&gt;=12,0,M$8/12)</f>
        <v>0</v>
      </c>
      <c r="BD194" s="533">
        <f>IF(COUNTIF($F194:BC194,"&gt;0")&gt;=12,0,M$8/12)</f>
        <v>0</v>
      </c>
      <c r="BE194" s="533">
        <f>IF(COUNTIF($F194:BD194,"&gt;0")&gt;=12,0,M$8/12)</f>
        <v>0</v>
      </c>
      <c r="BF194" s="533">
        <f>IF(COUNTIF($F194:BE194,"&gt;0")&gt;=12,0,M$8/12)</f>
        <v>0</v>
      </c>
      <c r="BG194" s="533">
        <f>IF(COUNTIF($F194:BF194,"&gt;0")&gt;=12,0,M$8/12)</f>
        <v>0</v>
      </c>
      <c r="BH194" s="533">
        <f>IF(COUNTIF($F194:BG194,"&gt;0")&gt;=12,0,M$8/12)</f>
        <v>0</v>
      </c>
      <c r="BI194" s="533">
        <f>IF(COUNTIF($F194:BH194,"&gt;0")&gt;=12,0,M$8/12)</f>
        <v>0</v>
      </c>
      <c r="BJ194" s="533">
        <f>IF(COUNTIF($F194:BI194,"&gt;0")&gt;=12,0,M$8/12)</f>
        <v>0</v>
      </c>
      <c r="BK194" s="533">
        <f>IF(COUNTIF($F194:BJ194,"&gt;0")&gt;=12,0,M$8/12)</f>
        <v>0</v>
      </c>
      <c r="BL194" s="533">
        <f>IF(COUNTIF($F194:BK194,"&gt;0")&gt;=12,0,M$8/12)</f>
        <v>0</v>
      </c>
      <c r="BM194" s="533">
        <f>IF(COUNTIF($F194:BL194,"&gt;0")&gt;=12,0,M$8/12)</f>
        <v>0</v>
      </c>
      <c r="BN194" s="533">
        <f>IF(COUNTIF($F194:BM194,"&gt;0")&gt;=12,0,M$8/12)</f>
        <v>0</v>
      </c>
      <c r="BO194" s="626" cm="1">
        <f t="array" ref="BO194">SUMPRODUCT((YEAR($G$3:$BN$3)=BO$3)*($G194:$BN194))</f>
        <v>0</v>
      </c>
      <c r="BP194" s="533" cm="1">
        <f t="array" ref="BP194">SUMPRODUCT((YEAR($G$3:$BN$3)=BP$3)*($G194:$BN194))</f>
        <v>0</v>
      </c>
      <c r="BQ194" s="533" cm="1">
        <f t="array" ref="BQ194">SUMPRODUCT((YEAR($G$3:$BN$3)=BQ$3)*($G194:$BN194))</f>
        <v>0</v>
      </c>
      <c r="BR194" s="533" cm="1">
        <f t="array" ref="BR194">SUMPRODUCT((YEAR($G$3:$BN$3)=BR$3)*($G194:$BN194))</f>
        <v>0</v>
      </c>
      <c r="BS194" s="627" cm="1">
        <f t="array" ref="BS194">SUMPRODUCT((YEAR($G$3:$BN$3)=BS$3)*($G194:$BN194))</f>
        <v>0</v>
      </c>
      <c r="BT194" s="533"/>
      <c r="BU194" s="533"/>
      <c r="BV194" s="533"/>
      <c r="BW194" s="533"/>
      <c r="BX194" s="533"/>
      <c r="BY194" s="533"/>
      <c r="BZ194" s="533"/>
      <c r="CA194" s="533"/>
      <c r="CB194" s="533"/>
      <c r="CC194" s="533"/>
      <c r="CD194" s="533"/>
      <c r="CE194" s="533"/>
      <c r="CF194" s="533"/>
      <c r="CG194" s="533"/>
      <c r="CH194" s="533"/>
      <c r="CI194" s="533"/>
      <c r="CJ194" s="533"/>
      <c r="CK194" s="533"/>
    </row>
    <row r="195" spans="4:103" hidden="1" outlineLevel="1">
      <c r="D195" s="541">
        <v>44804</v>
      </c>
      <c r="J195" s="533"/>
      <c r="K195" s="533"/>
      <c r="L195" s="533"/>
      <c r="M195" s="533"/>
      <c r="N195" s="533">
        <f>IF(COUNTIF($F195:M195,"&gt;0")&gt;=12,0,N$8/12)</f>
        <v>0</v>
      </c>
      <c r="O195" s="533">
        <f>IF(COUNTIF($F195:N195,"&gt;0")&gt;=12,0,N$8/12)</f>
        <v>0</v>
      </c>
      <c r="P195" s="533">
        <f>IF(COUNTIF($F195:O195,"&gt;0")&gt;=12,0,N$8/12)</f>
        <v>0</v>
      </c>
      <c r="Q195" s="533">
        <f>IF(COUNTIF($F195:P195,"&gt;0")&gt;=12,0,N$8/12)</f>
        <v>0</v>
      </c>
      <c r="R195" s="533">
        <f>IF(COUNTIF($F195:Q195,"&gt;0")&gt;=12,0,N$8/12)</f>
        <v>0</v>
      </c>
      <c r="S195" s="533">
        <f>IF(COUNTIF($F195:R195,"&gt;0")&gt;=12,0,N$8/12)</f>
        <v>0</v>
      </c>
      <c r="T195" s="533">
        <f>IF(COUNTIF($F195:S195,"&gt;0")&gt;=12,0,N$8/12)</f>
        <v>0</v>
      </c>
      <c r="U195" s="533">
        <f>IF(COUNTIF($F195:T195,"&gt;0")&gt;=12,0,N$8/12)</f>
        <v>0</v>
      </c>
      <c r="V195" s="533">
        <f>IF(COUNTIF($F195:U195,"&gt;0")&gt;=12,0,N$8/12)</f>
        <v>0</v>
      </c>
      <c r="W195" s="533">
        <f>IF(COUNTIF($F195:V195,"&gt;0")&gt;=12,0,N$8/12)</f>
        <v>0</v>
      </c>
      <c r="X195" s="533">
        <f>IF(COUNTIF($F195:W195,"&gt;0")&gt;=12,0,N$8/12)</f>
        <v>0</v>
      </c>
      <c r="Y195" s="533">
        <f>IF(COUNTIF($F195:X195,"&gt;0")&gt;=12,0,N$8/12)</f>
        <v>0</v>
      </c>
      <c r="Z195" s="533">
        <f>IF(COUNTIF($F195:Y195,"&gt;0")&gt;=12,0,N$8/12)</f>
        <v>0</v>
      </c>
      <c r="AA195" s="533">
        <f>IF(COUNTIF($F195:Z195,"&gt;0")&gt;=12,0,N$8/12)</f>
        <v>0</v>
      </c>
      <c r="AB195" s="533">
        <f>IF(COUNTIF($F195:AA195,"&gt;0")&gt;=12,0,N$8/12)</f>
        <v>0</v>
      </c>
      <c r="AC195" s="533">
        <f>IF(COUNTIF($F195:AB195,"&gt;0")&gt;=12,0,N$8/12)</f>
        <v>0</v>
      </c>
      <c r="AD195" s="533">
        <f>IF(COUNTIF($F195:AC195,"&gt;0")&gt;=12,0,N$8/12)</f>
        <v>0</v>
      </c>
      <c r="AE195" s="533">
        <f>IF(COUNTIF($F195:AD195,"&gt;0")&gt;=12,0,N$8/12)</f>
        <v>0</v>
      </c>
      <c r="AF195" s="533">
        <f>IF(COUNTIF($F195:AE195,"&gt;0")&gt;=12,0,N$8/12)</f>
        <v>0</v>
      </c>
      <c r="AG195" s="533">
        <f>IF(COUNTIF($F195:AF195,"&gt;0")&gt;=12,0,N$8/12)</f>
        <v>0</v>
      </c>
      <c r="AH195" s="533">
        <f>IF(COUNTIF($F195:AG195,"&gt;0")&gt;=12,0,N$8/12)</f>
        <v>0</v>
      </c>
      <c r="AI195" s="533">
        <f>IF(COUNTIF($F195:AH195,"&gt;0")&gt;=12,0,N$8/12)</f>
        <v>0</v>
      </c>
      <c r="AJ195" s="533">
        <f>IF(COUNTIF($F195:AI195,"&gt;0")&gt;=12,0,N$8/12)</f>
        <v>0</v>
      </c>
      <c r="AK195" s="533">
        <f>IF(COUNTIF($F195:AJ195,"&gt;0")&gt;=12,0,N$8/12)</f>
        <v>0</v>
      </c>
      <c r="AL195" s="533">
        <f>IF(COUNTIF($F195:AK195,"&gt;0")&gt;=12,0,N$8/12)</f>
        <v>0</v>
      </c>
      <c r="AM195" s="533">
        <f>IF(COUNTIF($F195:AL195,"&gt;0")&gt;=12,0,N$8/12)</f>
        <v>0</v>
      </c>
      <c r="AN195" s="533">
        <f>IF(COUNTIF($F195:AM195,"&gt;0")&gt;=12,0,N$8/12)</f>
        <v>0</v>
      </c>
      <c r="AO195" s="533">
        <f>IF(COUNTIF($F195:AN195,"&gt;0")&gt;=12,0,N$8/12)</f>
        <v>0</v>
      </c>
      <c r="AP195" s="533">
        <f>IF(COUNTIF($F195:AO195,"&gt;0")&gt;=12,0,N$8/12)</f>
        <v>0</v>
      </c>
      <c r="AQ195" s="533">
        <f>IF(COUNTIF($F195:AP195,"&gt;0")&gt;=12,0,N$8/12)</f>
        <v>0</v>
      </c>
      <c r="AR195" s="533">
        <f>IF(COUNTIF($F195:AQ195,"&gt;0")&gt;=12,0,N$8/12)</f>
        <v>0</v>
      </c>
      <c r="AS195" s="533">
        <f>IF(COUNTIF($F195:AR195,"&gt;0")&gt;=12,0,N$8/12)</f>
        <v>0</v>
      </c>
      <c r="AT195" s="533">
        <f>IF(COUNTIF($F195:AS195,"&gt;0")&gt;=12,0,N$8/12)</f>
        <v>0</v>
      </c>
      <c r="AU195" s="533">
        <f>IF(COUNTIF($F195:AT195,"&gt;0")&gt;=12,0,N$8/12)</f>
        <v>0</v>
      </c>
      <c r="AV195" s="533">
        <f>IF(COUNTIF($F195:AU195,"&gt;0")&gt;=12,0,N$8/12)</f>
        <v>0</v>
      </c>
      <c r="AW195" s="533">
        <f>IF(COUNTIF($F195:AV195,"&gt;0")&gt;=12,0,N$8/12)</f>
        <v>0</v>
      </c>
      <c r="AX195" s="533">
        <f>IF(COUNTIF($F195:AW195,"&gt;0")&gt;=12,0,N$8/12)</f>
        <v>0</v>
      </c>
      <c r="AY195" s="533">
        <f>IF(COUNTIF($F195:AX195,"&gt;0")&gt;=12,0,N$8/12)</f>
        <v>0</v>
      </c>
      <c r="AZ195" s="533">
        <f>IF(COUNTIF($F195:AY195,"&gt;0")&gt;=12,0,N$8/12)</f>
        <v>0</v>
      </c>
      <c r="BA195" s="533">
        <f>IF(COUNTIF($F195:AZ195,"&gt;0")&gt;=12,0,N$8/12)</f>
        <v>0</v>
      </c>
      <c r="BB195" s="533">
        <f>IF(COUNTIF($F195:BA195,"&gt;0")&gt;=12,0,N$8/12)</f>
        <v>0</v>
      </c>
      <c r="BC195" s="533">
        <f>IF(COUNTIF($F195:BB195,"&gt;0")&gt;=12,0,N$8/12)</f>
        <v>0</v>
      </c>
      <c r="BD195" s="533">
        <f>IF(COUNTIF($F195:BC195,"&gt;0")&gt;=12,0,N$8/12)</f>
        <v>0</v>
      </c>
      <c r="BE195" s="533">
        <f>IF(COUNTIF($F195:BD195,"&gt;0")&gt;=12,0,N$8/12)</f>
        <v>0</v>
      </c>
      <c r="BF195" s="533">
        <f>IF(COUNTIF($F195:BE195,"&gt;0")&gt;=12,0,N$8/12)</f>
        <v>0</v>
      </c>
      <c r="BG195" s="533">
        <f>IF(COUNTIF($F195:BF195,"&gt;0")&gt;=12,0,N$8/12)</f>
        <v>0</v>
      </c>
      <c r="BH195" s="533">
        <f>IF(COUNTIF($F195:BG195,"&gt;0")&gt;=12,0,N$8/12)</f>
        <v>0</v>
      </c>
      <c r="BI195" s="533">
        <f>IF(COUNTIF($F195:BH195,"&gt;0")&gt;=12,0,N$8/12)</f>
        <v>0</v>
      </c>
      <c r="BJ195" s="533">
        <f>IF(COUNTIF($F195:BI195,"&gt;0")&gt;=12,0,N$8/12)</f>
        <v>0</v>
      </c>
      <c r="BK195" s="533">
        <f>IF(COUNTIF($F195:BJ195,"&gt;0")&gt;=12,0,N$8/12)</f>
        <v>0</v>
      </c>
      <c r="BL195" s="533">
        <f>IF(COUNTIF($F195:BK195,"&gt;0")&gt;=12,0,N$8/12)</f>
        <v>0</v>
      </c>
      <c r="BM195" s="533">
        <f>IF(COUNTIF($F195:BL195,"&gt;0")&gt;=12,0,N$8/12)</f>
        <v>0</v>
      </c>
      <c r="BN195" s="533">
        <f>IF(COUNTIF($F195:BM195,"&gt;0")&gt;=12,0,N$8/12)</f>
        <v>0</v>
      </c>
      <c r="BO195" s="626" cm="1">
        <f t="array" ref="BO195">SUMPRODUCT((YEAR($G$3:$BN$3)=BO$3)*($G195:$BN195))</f>
        <v>0</v>
      </c>
      <c r="BP195" s="533" cm="1">
        <f t="array" ref="BP195">SUMPRODUCT((YEAR($G$3:$BN$3)=BP$3)*($G195:$BN195))</f>
        <v>0</v>
      </c>
      <c r="BQ195" s="533" cm="1">
        <f t="array" ref="BQ195">SUMPRODUCT((YEAR($G$3:$BN$3)=BQ$3)*($G195:$BN195))</f>
        <v>0</v>
      </c>
      <c r="BR195" s="533" cm="1">
        <f t="array" ref="BR195">SUMPRODUCT((YEAR($G$3:$BN$3)=BR$3)*($G195:$BN195))</f>
        <v>0</v>
      </c>
      <c r="BS195" s="627" cm="1">
        <f t="array" ref="BS195">SUMPRODUCT((YEAR($G$3:$BN$3)=BS$3)*($G195:$BN195))</f>
        <v>0</v>
      </c>
      <c r="BT195" s="533"/>
      <c r="BU195" s="533"/>
      <c r="BV195" s="533"/>
      <c r="BW195" s="533"/>
      <c r="BX195" s="533"/>
      <c r="BY195" s="533"/>
      <c r="BZ195" s="533"/>
      <c r="CA195" s="533"/>
      <c r="CB195" s="533"/>
      <c r="CC195" s="533"/>
      <c r="CD195" s="533"/>
      <c r="CE195" s="533"/>
      <c r="CF195" s="533"/>
      <c r="CG195" s="533"/>
      <c r="CH195" s="533"/>
      <c r="CI195" s="533"/>
      <c r="CJ195" s="533"/>
      <c r="CK195" s="533"/>
      <c r="CL195" s="533"/>
    </row>
    <row r="196" spans="4:103" hidden="1" outlineLevel="1">
      <c r="D196" s="541">
        <v>44834</v>
      </c>
      <c r="J196" s="533"/>
      <c r="K196" s="533"/>
      <c r="L196" s="533"/>
      <c r="M196" s="533"/>
      <c r="N196" s="533"/>
      <c r="O196" s="533">
        <f>IF(COUNTIF($F196:N196,"&gt;0")&gt;=12,0,O$8/12)</f>
        <v>0</v>
      </c>
      <c r="P196" s="533">
        <f>IF(COUNTIF($F196:O196,"&gt;0")&gt;=12,0,O$8/12)</f>
        <v>0</v>
      </c>
      <c r="Q196" s="533">
        <f>IF(COUNTIF($F196:P196,"&gt;0")&gt;=12,0,O$8/12)</f>
        <v>0</v>
      </c>
      <c r="R196" s="533">
        <f>IF(COUNTIF($F196:Q196,"&gt;0")&gt;=12,0,O$8/12)</f>
        <v>0</v>
      </c>
      <c r="S196" s="533">
        <f>IF(COUNTIF($F196:R196,"&gt;0")&gt;=12,0,O$8/12)</f>
        <v>0</v>
      </c>
      <c r="T196" s="533">
        <f>IF(COUNTIF($F196:S196,"&gt;0")&gt;=12,0,O$8/12)</f>
        <v>0</v>
      </c>
      <c r="U196" s="533">
        <f>IF(COUNTIF($F196:T196,"&gt;0")&gt;=12,0,O$8/12)</f>
        <v>0</v>
      </c>
      <c r="V196" s="533">
        <f>IF(COUNTIF($F196:U196,"&gt;0")&gt;=12,0,O$8/12)</f>
        <v>0</v>
      </c>
      <c r="W196" s="533">
        <f>IF(COUNTIF($F196:V196,"&gt;0")&gt;=12,0,O$8/12)</f>
        <v>0</v>
      </c>
      <c r="X196" s="533">
        <f>IF(COUNTIF($F196:W196,"&gt;0")&gt;=12,0,O$8/12)</f>
        <v>0</v>
      </c>
      <c r="Y196" s="533">
        <f>IF(COUNTIF($F196:X196,"&gt;0")&gt;=12,0,O$8/12)</f>
        <v>0</v>
      </c>
      <c r="Z196" s="533">
        <f>IF(COUNTIF($F196:Y196,"&gt;0")&gt;=12,0,O$8/12)</f>
        <v>0</v>
      </c>
      <c r="AA196" s="533">
        <f>IF(COUNTIF($F196:Z196,"&gt;0")&gt;=12,0,O$8/12)</f>
        <v>0</v>
      </c>
      <c r="AB196" s="533">
        <f>IF(COUNTIF($F196:AA196,"&gt;0")&gt;=12,0,O$8/12)</f>
        <v>0</v>
      </c>
      <c r="AC196" s="533">
        <f>IF(COUNTIF($F196:AB196,"&gt;0")&gt;=12,0,O$8/12)</f>
        <v>0</v>
      </c>
      <c r="AD196" s="533">
        <f>IF(COUNTIF($F196:AC196,"&gt;0")&gt;=12,0,O$8/12)</f>
        <v>0</v>
      </c>
      <c r="AE196" s="533">
        <f>IF(COUNTIF($F196:AD196,"&gt;0")&gt;=12,0,O$8/12)</f>
        <v>0</v>
      </c>
      <c r="AF196" s="533">
        <f>IF(COUNTIF($F196:AE196,"&gt;0")&gt;=12,0,O$8/12)</f>
        <v>0</v>
      </c>
      <c r="AG196" s="533">
        <f>IF(COUNTIF($F196:AF196,"&gt;0")&gt;=12,0,O$8/12)</f>
        <v>0</v>
      </c>
      <c r="AH196" s="533">
        <f>IF(COUNTIF($F196:AG196,"&gt;0")&gt;=12,0,O$8/12)</f>
        <v>0</v>
      </c>
      <c r="AI196" s="533">
        <f>IF(COUNTIF($F196:AH196,"&gt;0")&gt;=12,0,O$8/12)</f>
        <v>0</v>
      </c>
      <c r="AJ196" s="533">
        <f>IF(COUNTIF($F196:AI196,"&gt;0")&gt;=12,0,O$8/12)</f>
        <v>0</v>
      </c>
      <c r="AK196" s="533">
        <f>IF(COUNTIF($F196:AJ196,"&gt;0")&gt;=12,0,O$8/12)</f>
        <v>0</v>
      </c>
      <c r="AL196" s="533">
        <f>IF(COUNTIF($F196:AK196,"&gt;0")&gt;=12,0,O$8/12)</f>
        <v>0</v>
      </c>
      <c r="AM196" s="533">
        <f>IF(COUNTIF($F196:AL196,"&gt;0")&gt;=12,0,O$8/12)</f>
        <v>0</v>
      </c>
      <c r="AN196" s="533">
        <f>IF(COUNTIF($F196:AM196,"&gt;0")&gt;=12,0,O$8/12)</f>
        <v>0</v>
      </c>
      <c r="AO196" s="533">
        <f>IF(COUNTIF($F196:AN196,"&gt;0")&gt;=12,0,O$8/12)</f>
        <v>0</v>
      </c>
      <c r="AP196" s="533">
        <f>IF(COUNTIF($F196:AO196,"&gt;0")&gt;=12,0,O$8/12)</f>
        <v>0</v>
      </c>
      <c r="AQ196" s="533">
        <f>IF(COUNTIF($F196:AP196,"&gt;0")&gt;=12,0,O$8/12)</f>
        <v>0</v>
      </c>
      <c r="AR196" s="533">
        <f>IF(COUNTIF($F196:AQ196,"&gt;0")&gt;=12,0,O$8/12)</f>
        <v>0</v>
      </c>
      <c r="AS196" s="533">
        <f>IF(COUNTIF($F196:AR196,"&gt;0")&gt;=12,0,O$8/12)</f>
        <v>0</v>
      </c>
      <c r="AT196" s="533">
        <f>IF(COUNTIF($F196:AS196,"&gt;0")&gt;=12,0,O$8/12)</f>
        <v>0</v>
      </c>
      <c r="AU196" s="533">
        <f>IF(COUNTIF($F196:AT196,"&gt;0")&gt;=12,0,O$8/12)</f>
        <v>0</v>
      </c>
      <c r="AV196" s="533">
        <f>IF(COUNTIF($F196:AU196,"&gt;0")&gt;=12,0,O$8/12)</f>
        <v>0</v>
      </c>
      <c r="AW196" s="533">
        <f>IF(COUNTIF($F196:AV196,"&gt;0")&gt;=12,0,O$8/12)</f>
        <v>0</v>
      </c>
      <c r="AX196" s="533">
        <f>IF(COUNTIF($F196:AW196,"&gt;0")&gt;=12,0,O$8/12)</f>
        <v>0</v>
      </c>
      <c r="AY196" s="533">
        <f>IF(COUNTIF($F196:AX196,"&gt;0")&gt;=12,0,O$8/12)</f>
        <v>0</v>
      </c>
      <c r="AZ196" s="533">
        <f>IF(COUNTIF($F196:AY196,"&gt;0")&gt;=12,0,O$8/12)</f>
        <v>0</v>
      </c>
      <c r="BA196" s="533">
        <f>IF(COUNTIF($F196:AZ196,"&gt;0")&gt;=12,0,O$8/12)</f>
        <v>0</v>
      </c>
      <c r="BB196" s="533">
        <f>IF(COUNTIF($F196:BA196,"&gt;0")&gt;=12,0,O$8/12)</f>
        <v>0</v>
      </c>
      <c r="BC196" s="533">
        <f>IF(COUNTIF($F196:BB196,"&gt;0")&gt;=12,0,O$8/12)</f>
        <v>0</v>
      </c>
      <c r="BD196" s="533">
        <f>IF(COUNTIF($F196:BC196,"&gt;0")&gt;=12,0,O$8/12)</f>
        <v>0</v>
      </c>
      <c r="BE196" s="533">
        <f>IF(COUNTIF($F196:BD196,"&gt;0")&gt;=12,0,O$8/12)</f>
        <v>0</v>
      </c>
      <c r="BF196" s="533">
        <f>IF(COUNTIF($F196:BE196,"&gt;0")&gt;=12,0,O$8/12)</f>
        <v>0</v>
      </c>
      <c r="BG196" s="533">
        <f>IF(COUNTIF($F196:BF196,"&gt;0")&gt;=12,0,O$8/12)</f>
        <v>0</v>
      </c>
      <c r="BH196" s="533">
        <f>IF(COUNTIF($F196:BG196,"&gt;0")&gt;=12,0,O$8/12)</f>
        <v>0</v>
      </c>
      <c r="BI196" s="533">
        <f>IF(COUNTIF($F196:BH196,"&gt;0")&gt;=12,0,O$8/12)</f>
        <v>0</v>
      </c>
      <c r="BJ196" s="533">
        <f>IF(COUNTIF($F196:BI196,"&gt;0")&gt;=12,0,O$8/12)</f>
        <v>0</v>
      </c>
      <c r="BK196" s="533">
        <f>IF(COUNTIF($F196:BJ196,"&gt;0")&gt;=12,0,O$8/12)</f>
        <v>0</v>
      </c>
      <c r="BL196" s="533">
        <f>IF(COUNTIF($F196:BK196,"&gt;0")&gt;=12,0,O$8/12)</f>
        <v>0</v>
      </c>
      <c r="BM196" s="533">
        <f>IF(COUNTIF($F196:BL196,"&gt;0")&gt;=12,0,O$8/12)</f>
        <v>0</v>
      </c>
      <c r="BN196" s="533">
        <f>IF(COUNTIF($F196:BM196,"&gt;0")&gt;=12,0,O$8/12)</f>
        <v>0</v>
      </c>
      <c r="BO196" s="626" cm="1">
        <f t="array" ref="BO196">SUMPRODUCT((YEAR($G$3:$BN$3)=BO$3)*($G196:$BN196))</f>
        <v>0</v>
      </c>
      <c r="BP196" s="533" cm="1">
        <f t="array" ref="BP196">SUMPRODUCT((YEAR($G$3:$BN$3)=BP$3)*($G196:$BN196))</f>
        <v>0</v>
      </c>
      <c r="BQ196" s="533" cm="1">
        <f t="array" ref="BQ196">SUMPRODUCT((YEAR($G$3:$BN$3)=BQ$3)*($G196:$BN196))</f>
        <v>0</v>
      </c>
      <c r="BR196" s="533" cm="1">
        <f t="array" ref="BR196">SUMPRODUCT((YEAR($G$3:$BN$3)=BR$3)*($G196:$BN196))</f>
        <v>0</v>
      </c>
      <c r="BS196" s="627" cm="1">
        <f t="array" ref="BS196">SUMPRODUCT((YEAR($G$3:$BN$3)=BS$3)*($G196:$BN196))</f>
        <v>0</v>
      </c>
      <c r="BT196" s="533"/>
      <c r="BU196" s="533"/>
      <c r="BV196" s="533"/>
      <c r="BW196" s="533"/>
      <c r="BX196" s="533"/>
      <c r="BY196" s="533"/>
      <c r="BZ196" s="533"/>
      <c r="CA196" s="533"/>
      <c r="CB196" s="533"/>
      <c r="CC196" s="533"/>
      <c r="CD196" s="533"/>
      <c r="CE196" s="533"/>
      <c r="CF196" s="533"/>
      <c r="CG196" s="533"/>
      <c r="CH196" s="533"/>
      <c r="CI196" s="533"/>
      <c r="CJ196" s="533"/>
      <c r="CK196" s="533"/>
      <c r="CL196" s="533"/>
      <c r="CM196" s="533"/>
    </row>
    <row r="197" spans="4:103" hidden="1" outlineLevel="1">
      <c r="D197" s="541">
        <v>44865</v>
      </c>
      <c r="J197" s="533"/>
      <c r="K197" s="533"/>
      <c r="L197" s="533"/>
      <c r="M197" s="533"/>
      <c r="N197" s="533"/>
      <c r="O197" s="533"/>
      <c r="P197" s="533">
        <f>IF(COUNTIF($F197:O197,"&gt;0")&gt;=12,0,P$8/12)</f>
        <v>0</v>
      </c>
      <c r="Q197" s="533">
        <f>IF(COUNTIF($F197:P197,"&gt;0")&gt;=12,0,P$8/12)</f>
        <v>0</v>
      </c>
      <c r="R197" s="533">
        <f>IF(COUNTIF($F197:Q197,"&gt;0")&gt;=12,0,P$8/12)</f>
        <v>0</v>
      </c>
      <c r="S197" s="533">
        <f>IF(COUNTIF($F197:R197,"&gt;0")&gt;=12,0,P$8/12)</f>
        <v>0</v>
      </c>
      <c r="T197" s="533">
        <f>IF(COUNTIF($F197:S197,"&gt;0")&gt;=12,0,P$8/12)</f>
        <v>0</v>
      </c>
      <c r="U197" s="533">
        <f>IF(COUNTIF($F197:T197,"&gt;0")&gt;=12,0,P$8/12)</f>
        <v>0</v>
      </c>
      <c r="V197" s="533">
        <f>IF(COUNTIF($F197:U197,"&gt;0")&gt;=12,0,P$8/12)</f>
        <v>0</v>
      </c>
      <c r="W197" s="533">
        <f>IF(COUNTIF($F197:V197,"&gt;0")&gt;=12,0,P$8/12)</f>
        <v>0</v>
      </c>
      <c r="X197" s="533">
        <f>IF(COUNTIF($F197:W197,"&gt;0")&gt;=12,0,P$8/12)</f>
        <v>0</v>
      </c>
      <c r="Y197" s="533">
        <f>IF(COUNTIF($F197:X197,"&gt;0")&gt;=12,0,P$8/12)</f>
        <v>0</v>
      </c>
      <c r="Z197" s="533">
        <f>IF(COUNTIF($F197:Y197,"&gt;0")&gt;=12,0,P$8/12)</f>
        <v>0</v>
      </c>
      <c r="AA197" s="533">
        <f>IF(COUNTIF($F197:Z197,"&gt;0")&gt;=12,0,P$8/12)</f>
        <v>0</v>
      </c>
      <c r="AB197" s="533">
        <f>IF(COUNTIF($F197:AA197,"&gt;0")&gt;=12,0,P$8/12)</f>
        <v>0</v>
      </c>
      <c r="AC197" s="533">
        <f>IF(COUNTIF($F197:AB197,"&gt;0")&gt;=12,0,P$8/12)</f>
        <v>0</v>
      </c>
      <c r="AD197" s="533">
        <f>IF(COUNTIF($F197:AC197,"&gt;0")&gt;=12,0,P$8/12)</f>
        <v>0</v>
      </c>
      <c r="AE197" s="533">
        <f>IF(COUNTIF($F197:AD197,"&gt;0")&gt;=12,0,P$8/12)</f>
        <v>0</v>
      </c>
      <c r="AF197" s="533">
        <f>IF(COUNTIF($F197:AE197,"&gt;0")&gt;=12,0,P$8/12)</f>
        <v>0</v>
      </c>
      <c r="AG197" s="533">
        <f>IF(COUNTIF($F197:AF197,"&gt;0")&gt;=12,0,P$8/12)</f>
        <v>0</v>
      </c>
      <c r="AH197" s="533">
        <f>IF(COUNTIF($F197:AG197,"&gt;0")&gt;=12,0,P$8/12)</f>
        <v>0</v>
      </c>
      <c r="AI197" s="533">
        <f>IF(COUNTIF($F197:AH197,"&gt;0")&gt;=12,0,P$8/12)</f>
        <v>0</v>
      </c>
      <c r="AJ197" s="533">
        <f>IF(COUNTIF($F197:AI197,"&gt;0")&gt;=12,0,P$8/12)</f>
        <v>0</v>
      </c>
      <c r="AK197" s="533">
        <f>IF(COUNTIF($F197:AJ197,"&gt;0")&gt;=12,0,P$8/12)</f>
        <v>0</v>
      </c>
      <c r="AL197" s="533">
        <f>IF(COUNTIF($F197:AK197,"&gt;0")&gt;=12,0,P$8/12)</f>
        <v>0</v>
      </c>
      <c r="AM197" s="533">
        <f>IF(COUNTIF($F197:AL197,"&gt;0")&gt;=12,0,P$8/12)</f>
        <v>0</v>
      </c>
      <c r="AN197" s="533">
        <f>IF(COUNTIF($F197:AM197,"&gt;0")&gt;=12,0,P$8/12)</f>
        <v>0</v>
      </c>
      <c r="AO197" s="533">
        <f>IF(COUNTIF($F197:AN197,"&gt;0")&gt;=12,0,P$8/12)</f>
        <v>0</v>
      </c>
      <c r="AP197" s="533">
        <f>IF(COUNTIF($F197:AO197,"&gt;0")&gt;=12,0,P$8/12)</f>
        <v>0</v>
      </c>
      <c r="AQ197" s="533">
        <f>IF(COUNTIF($F197:AP197,"&gt;0")&gt;=12,0,P$8/12)</f>
        <v>0</v>
      </c>
      <c r="AR197" s="533">
        <f>IF(COUNTIF($F197:AQ197,"&gt;0")&gt;=12,0,P$8/12)</f>
        <v>0</v>
      </c>
      <c r="AS197" s="533">
        <f>IF(COUNTIF($F197:AR197,"&gt;0")&gt;=12,0,P$8/12)</f>
        <v>0</v>
      </c>
      <c r="AT197" s="533">
        <f>IF(COUNTIF($F197:AS197,"&gt;0")&gt;=12,0,P$8/12)</f>
        <v>0</v>
      </c>
      <c r="AU197" s="533">
        <f>IF(COUNTIF($F197:AT197,"&gt;0")&gt;=12,0,P$8/12)</f>
        <v>0</v>
      </c>
      <c r="AV197" s="533">
        <f>IF(COUNTIF($F197:AU197,"&gt;0")&gt;=12,0,P$8/12)</f>
        <v>0</v>
      </c>
      <c r="AW197" s="533">
        <f>IF(COUNTIF($F197:AV197,"&gt;0")&gt;=12,0,P$8/12)</f>
        <v>0</v>
      </c>
      <c r="AX197" s="533">
        <f>IF(COUNTIF($F197:AW197,"&gt;0")&gt;=12,0,P$8/12)</f>
        <v>0</v>
      </c>
      <c r="AY197" s="533">
        <f>IF(COUNTIF($F197:AX197,"&gt;0")&gt;=12,0,P$8/12)</f>
        <v>0</v>
      </c>
      <c r="AZ197" s="533">
        <f>IF(COUNTIF($F197:AY197,"&gt;0")&gt;=12,0,P$8/12)</f>
        <v>0</v>
      </c>
      <c r="BA197" s="533">
        <f>IF(COUNTIF($F197:AZ197,"&gt;0")&gt;=12,0,P$8/12)</f>
        <v>0</v>
      </c>
      <c r="BB197" s="533">
        <f>IF(COUNTIF($F197:BA197,"&gt;0")&gt;=12,0,P$8/12)</f>
        <v>0</v>
      </c>
      <c r="BC197" s="533">
        <f>IF(COUNTIF($F197:BB197,"&gt;0")&gt;=12,0,P$8/12)</f>
        <v>0</v>
      </c>
      <c r="BD197" s="533">
        <f>IF(COUNTIF($F197:BC197,"&gt;0")&gt;=12,0,P$8/12)</f>
        <v>0</v>
      </c>
      <c r="BE197" s="533">
        <f>IF(COUNTIF($F197:BD197,"&gt;0")&gt;=12,0,P$8/12)</f>
        <v>0</v>
      </c>
      <c r="BF197" s="533">
        <f>IF(COUNTIF($F197:BE197,"&gt;0")&gt;=12,0,P$8/12)</f>
        <v>0</v>
      </c>
      <c r="BG197" s="533">
        <f>IF(COUNTIF($F197:BF197,"&gt;0")&gt;=12,0,P$8/12)</f>
        <v>0</v>
      </c>
      <c r="BH197" s="533">
        <f>IF(COUNTIF($F197:BG197,"&gt;0")&gt;=12,0,P$8/12)</f>
        <v>0</v>
      </c>
      <c r="BI197" s="533">
        <f>IF(COUNTIF($F197:BH197,"&gt;0")&gt;=12,0,P$8/12)</f>
        <v>0</v>
      </c>
      <c r="BJ197" s="533">
        <f>IF(COUNTIF($F197:BI197,"&gt;0")&gt;=12,0,P$8/12)</f>
        <v>0</v>
      </c>
      <c r="BK197" s="533">
        <f>IF(COUNTIF($F197:BJ197,"&gt;0")&gt;=12,0,P$8/12)</f>
        <v>0</v>
      </c>
      <c r="BL197" s="533">
        <f>IF(COUNTIF($F197:BK197,"&gt;0")&gt;=12,0,P$8/12)</f>
        <v>0</v>
      </c>
      <c r="BM197" s="533">
        <f>IF(COUNTIF($F197:BL197,"&gt;0")&gt;=12,0,P$8/12)</f>
        <v>0</v>
      </c>
      <c r="BN197" s="533">
        <f>IF(COUNTIF($F197:BM197,"&gt;0")&gt;=12,0,P$8/12)</f>
        <v>0</v>
      </c>
      <c r="BO197" s="626" cm="1">
        <f t="array" ref="BO197">SUMPRODUCT((YEAR($G$3:$BN$3)=BO$3)*($G197:$BN197))</f>
        <v>0</v>
      </c>
      <c r="BP197" s="533" cm="1">
        <f t="array" ref="BP197">SUMPRODUCT((YEAR($G$3:$BN$3)=BP$3)*($G197:$BN197))</f>
        <v>0</v>
      </c>
      <c r="BQ197" s="533" cm="1">
        <f t="array" ref="BQ197">SUMPRODUCT((YEAR($G$3:$BN$3)=BQ$3)*($G197:$BN197))</f>
        <v>0</v>
      </c>
      <c r="BR197" s="533" cm="1">
        <f t="array" ref="BR197">SUMPRODUCT((YEAR($G$3:$BN$3)=BR$3)*($G197:$BN197))</f>
        <v>0</v>
      </c>
      <c r="BS197" s="627" cm="1">
        <f t="array" ref="BS197">SUMPRODUCT((YEAR($G$3:$BN$3)=BS$3)*($G197:$BN197))</f>
        <v>0</v>
      </c>
      <c r="BT197" s="533"/>
      <c r="BU197" s="533"/>
      <c r="BV197" s="533"/>
      <c r="BW197" s="533"/>
      <c r="BX197" s="533"/>
      <c r="BY197" s="533"/>
      <c r="BZ197" s="533"/>
      <c r="CA197" s="533"/>
      <c r="CB197" s="533"/>
      <c r="CC197" s="533"/>
      <c r="CD197" s="533"/>
      <c r="CE197" s="533"/>
      <c r="CF197" s="533"/>
      <c r="CG197" s="533"/>
      <c r="CH197" s="533"/>
      <c r="CI197" s="533"/>
      <c r="CJ197" s="533"/>
      <c r="CK197" s="533"/>
      <c r="CL197" s="533"/>
      <c r="CM197" s="533"/>
      <c r="CN197" s="533"/>
    </row>
    <row r="198" spans="4:103" hidden="1" outlineLevel="1">
      <c r="D198" s="541">
        <v>44895</v>
      </c>
      <c r="J198" s="533"/>
      <c r="K198" s="533"/>
      <c r="L198" s="533"/>
      <c r="M198" s="533"/>
      <c r="N198" s="533"/>
      <c r="O198" s="533"/>
      <c r="P198" s="533"/>
      <c r="Q198" s="533">
        <f>IF(COUNTIF($F198:P198,"&gt;0")&gt;=12,0,Q$8/12)</f>
        <v>0</v>
      </c>
      <c r="R198" s="533">
        <f>IF(COUNTIF($F198:Q198,"&gt;0")&gt;=12,0,Q$8/12)</f>
        <v>0</v>
      </c>
      <c r="S198" s="533">
        <f>IF(COUNTIF($F198:R198,"&gt;0")&gt;=12,0,Q$8/12)</f>
        <v>0</v>
      </c>
      <c r="T198" s="533">
        <f>IF(COUNTIF($F198:S198,"&gt;0")&gt;=12,0,Q$8/12)</f>
        <v>0</v>
      </c>
      <c r="U198" s="533">
        <f>IF(COUNTIF($F198:T198,"&gt;0")&gt;=12,0,Q$8/12)</f>
        <v>0</v>
      </c>
      <c r="V198" s="533">
        <f>IF(COUNTIF($F198:U198,"&gt;0")&gt;=12,0,Q$8/12)</f>
        <v>0</v>
      </c>
      <c r="W198" s="533">
        <f>IF(COUNTIF($F198:V198,"&gt;0")&gt;=12,0,Q$8/12)</f>
        <v>0</v>
      </c>
      <c r="X198" s="533">
        <f>IF(COUNTIF($F198:W198,"&gt;0")&gt;=12,0,Q$8/12)</f>
        <v>0</v>
      </c>
      <c r="Y198" s="533">
        <f>IF(COUNTIF($F198:X198,"&gt;0")&gt;=12,0,Q$8/12)</f>
        <v>0</v>
      </c>
      <c r="Z198" s="533">
        <f>IF(COUNTIF($F198:Y198,"&gt;0")&gt;=12,0,Q$8/12)</f>
        <v>0</v>
      </c>
      <c r="AA198" s="533">
        <f>IF(COUNTIF($F198:Z198,"&gt;0")&gt;=12,0,Q$8/12)</f>
        <v>0</v>
      </c>
      <c r="AB198" s="533">
        <f>IF(COUNTIF($F198:AA198,"&gt;0")&gt;=12,0,Q$8/12)</f>
        <v>0</v>
      </c>
      <c r="AC198" s="533">
        <f>IF(COUNTIF($F198:AB198,"&gt;0")&gt;=12,0,Q$8/12)</f>
        <v>0</v>
      </c>
      <c r="AD198" s="533">
        <f>IF(COUNTIF($F198:AC198,"&gt;0")&gt;=12,0,Q$8/12)</f>
        <v>0</v>
      </c>
      <c r="AE198" s="533">
        <f>IF(COUNTIF($F198:AD198,"&gt;0")&gt;=12,0,Q$8/12)</f>
        <v>0</v>
      </c>
      <c r="AF198" s="533">
        <f>IF(COUNTIF($F198:AE198,"&gt;0")&gt;=12,0,Q$8/12)</f>
        <v>0</v>
      </c>
      <c r="AG198" s="533">
        <f>IF(COUNTIF($F198:AF198,"&gt;0")&gt;=12,0,Q$8/12)</f>
        <v>0</v>
      </c>
      <c r="AH198" s="533">
        <f>IF(COUNTIF($F198:AG198,"&gt;0")&gt;=12,0,Q$8/12)</f>
        <v>0</v>
      </c>
      <c r="AI198" s="533">
        <f>IF(COUNTIF($F198:AH198,"&gt;0")&gt;=12,0,Q$8/12)</f>
        <v>0</v>
      </c>
      <c r="AJ198" s="533">
        <f>IF(COUNTIF($F198:AI198,"&gt;0")&gt;=12,0,Q$8/12)</f>
        <v>0</v>
      </c>
      <c r="AK198" s="533">
        <f>IF(COUNTIF($F198:AJ198,"&gt;0")&gt;=12,0,Q$8/12)</f>
        <v>0</v>
      </c>
      <c r="AL198" s="533">
        <f>IF(COUNTIF($F198:AK198,"&gt;0")&gt;=12,0,Q$8/12)</f>
        <v>0</v>
      </c>
      <c r="AM198" s="533">
        <f>IF(COUNTIF($F198:AL198,"&gt;0")&gt;=12,0,Q$8/12)</f>
        <v>0</v>
      </c>
      <c r="AN198" s="533">
        <f>IF(COUNTIF($F198:AM198,"&gt;0")&gt;=12,0,Q$8/12)</f>
        <v>0</v>
      </c>
      <c r="AO198" s="533">
        <f>IF(COUNTIF($F198:AN198,"&gt;0")&gt;=12,0,Q$8/12)</f>
        <v>0</v>
      </c>
      <c r="AP198" s="533">
        <f>IF(COUNTIF($F198:AO198,"&gt;0")&gt;=12,0,Q$8/12)</f>
        <v>0</v>
      </c>
      <c r="AQ198" s="533">
        <f>IF(COUNTIF($F198:AP198,"&gt;0")&gt;=12,0,Q$8/12)</f>
        <v>0</v>
      </c>
      <c r="AR198" s="533">
        <f>IF(COUNTIF($F198:AQ198,"&gt;0")&gt;=12,0,Q$8/12)</f>
        <v>0</v>
      </c>
      <c r="AS198" s="533">
        <f>IF(COUNTIF($F198:AR198,"&gt;0")&gt;=12,0,Q$8/12)</f>
        <v>0</v>
      </c>
      <c r="AT198" s="533">
        <f>IF(COUNTIF($F198:AS198,"&gt;0")&gt;=12,0,Q$8/12)</f>
        <v>0</v>
      </c>
      <c r="AU198" s="533">
        <f>IF(COUNTIF($F198:AT198,"&gt;0")&gt;=12,0,Q$8/12)</f>
        <v>0</v>
      </c>
      <c r="AV198" s="533">
        <f>IF(COUNTIF($F198:AU198,"&gt;0")&gt;=12,0,Q$8/12)</f>
        <v>0</v>
      </c>
      <c r="AW198" s="533">
        <f>IF(COUNTIF($F198:AV198,"&gt;0")&gt;=12,0,Q$8/12)</f>
        <v>0</v>
      </c>
      <c r="AX198" s="533">
        <f>IF(COUNTIF($F198:AW198,"&gt;0")&gt;=12,0,Q$8/12)</f>
        <v>0</v>
      </c>
      <c r="AY198" s="533">
        <f>IF(COUNTIF($F198:AX198,"&gt;0")&gt;=12,0,Q$8/12)</f>
        <v>0</v>
      </c>
      <c r="AZ198" s="533">
        <f>IF(COUNTIF($F198:AY198,"&gt;0")&gt;=12,0,Q$8/12)</f>
        <v>0</v>
      </c>
      <c r="BA198" s="533">
        <f>IF(COUNTIF($F198:AZ198,"&gt;0")&gt;=12,0,Q$8/12)</f>
        <v>0</v>
      </c>
      <c r="BB198" s="533">
        <f>IF(COUNTIF($F198:BA198,"&gt;0")&gt;=12,0,Q$8/12)</f>
        <v>0</v>
      </c>
      <c r="BC198" s="533">
        <f>IF(COUNTIF($F198:BB198,"&gt;0")&gt;=12,0,Q$8/12)</f>
        <v>0</v>
      </c>
      <c r="BD198" s="533">
        <f>IF(COUNTIF($F198:BC198,"&gt;0")&gt;=12,0,Q$8/12)</f>
        <v>0</v>
      </c>
      <c r="BE198" s="533">
        <f>IF(COUNTIF($F198:BD198,"&gt;0")&gt;=12,0,Q$8/12)</f>
        <v>0</v>
      </c>
      <c r="BF198" s="533">
        <f>IF(COUNTIF($F198:BE198,"&gt;0")&gt;=12,0,Q$8/12)</f>
        <v>0</v>
      </c>
      <c r="BG198" s="533">
        <f>IF(COUNTIF($F198:BF198,"&gt;0")&gt;=12,0,Q$8/12)</f>
        <v>0</v>
      </c>
      <c r="BH198" s="533">
        <f>IF(COUNTIF($F198:BG198,"&gt;0")&gt;=12,0,Q$8/12)</f>
        <v>0</v>
      </c>
      <c r="BI198" s="533">
        <f>IF(COUNTIF($F198:BH198,"&gt;0")&gt;=12,0,Q$8/12)</f>
        <v>0</v>
      </c>
      <c r="BJ198" s="533">
        <f>IF(COUNTIF($F198:BI198,"&gt;0")&gt;=12,0,Q$8/12)</f>
        <v>0</v>
      </c>
      <c r="BK198" s="533">
        <f>IF(COUNTIF($F198:BJ198,"&gt;0")&gt;=12,0,Q$8/12)</f>
        <v>0</v>
      </c>
      <c r="BL198" s="533">
        <f>IF(COUNTIF($F198:BK198,"&gt;0")&gt;=12,0,Q$8/12)</f>
        <v>0</v>
      </c>
      <c r="BM198" s="533">
        <f>IF(COUNTIF($F198:BL198,"&gt;0")&gt;=12,0,Q$8/12)</f>
        <v>0</v>
      </c>
      <c r="BN198" s="533">
        <f>IF(COUNTIF($F198:BM198,"&gt;0")&gt;=12,0,Q$8/12)</f>
        <v>0</v>
      </c>
      <c r="BO198" s="626" cm="1">
        <f t="array" ref="BO198">SUMPRODUCT((YEAR($G$3:$BN$3)=BO$3)*($G198:$BN198))</f>
        <v>0</v>
      </c>
      <c r="BP198" s="533" cm="1">
        <f t="array" ref="BP198">SUMPRODUCT((YEAR($G$3:$BN$3)=BP$3)*($G198:$BN198))</f>
        <v>0</v>
      </c>
      <c r="BQ198" s="533" cm="1">
        <f t="array" ref="BQ198">SUMPRODUCT((YEAR($G$3:$BN$3)=BQ$3)*($G198:$BN198))</f>
        <v>0</v>
      </c>
      <c r="BR198" s="533" cm="1">
        <f t="array" ref="BR198">SUMPRODUCT((YEAR($G$3:$BN$3)=BR$3)*($G198:$BN198))</f>
        <v>0</v>
      </c>
      <c r="BS198" s="627" cm="1">
        <f t="array" ref="BS198">SUMPRODUCT((YEAR($G$3:$BN$3)=BS$3)*($G198:$BN198))</f>
        <v>0</v>
      </c>
      <c r="BT198" s="533"/>
      <c r="BU198" s="533"/>
      <c r="BV198" s="533"/>
      <c r="BW198" s="533"/>
      <c r="BX198" s="533"/>
      <c r="BY198" s="533"/>
      <c r="BZ198" s="533"/>
      <c r="CA198" s="533"/>
      <c r="CB198" s="533"/>
      <c r="CC198" s="533"/>
      <c r="CD198" s="533"/>
      <c r="CE198" s="533"/>
      <c r="CF198" s="533"/>
      <c r="CG198" s="533"/>
      <c r="CH198" s="533"/>
      <c r="CI198" s="533"/>
      <c r="CJ198" s="533"/>
      <c r="CK198" s="533"/>
      <c r="CL198" s="533"/>
      <c r="CM198" s="533"/>
      <c r="CN198" s="533"/>
      <c r="CO198" s="533"/>
    </row>
    <row r="199" spans="4:103" hidden="1" outlineLevel="1">
      <c r="D199" s="541">
        <v>44926</v>
      </c>
      <c r="J199" s="533"/>
      <c r="K199" s="533"/>
      <c r="L199" s="533"/>
      <c r="M199" s="533"/>
      <c r="N199" s="533"/>
      <c r="O199" s="533"/>
      <c r="P199" s="533"/>
      <c r="Q199" s="533"/>
      <c r="R199" s="533">
        <f>IF(COUNTIF($F199:Q199,"&gt;0")&gt;=12,0,R$8/12)</f>
        <v>0</v>
      </c>
      <c r="S199" s="533">
        <f>IF(COUNTIF($F199:R199,"&gt;0")&gt;=12,0,R$8/12)</f>
        <v>0</v>
      </c>
      <c r="T199" s="533">
        <f>IF(COUNTIF($F199:S199,"&gt;0")&gt;=12,0,R$8/12)</f>
        <v>0</v>
      </c>
      <c r="U199" s="533">
        <f>IF(COUNTIF($F199:T199,"&gt;0")&gt;=12,0,R$8/12)</f>
        <v>0</v>
      </c>
      <c r="V199" s="533">
        <f>IF(COUNTIF($F199:U199,"&gt;0")&gt;=12,0,R$8/12)</f>
        <v>0</v>
      </c>
      <c r="W199" s="533">
        <f>IF(COUNTIF($F199:V199,"&gt;0")&gt;=12,0,R$8/12)</f>
        <v>0</v>
      </c>
      <c r="X199" s="533">
        <f>IF(COUNTIF($F199:W199,"&gt;0")&gt;=12,0,R$8/12)</f>
        <v>0</v>
      </c>
      <c r="Y199" s="533">
        <f>IF(COUNTIF($F199:X199,"&gt;0")&gt;=12,0,R$8/12)</f>
        <v>0</v>
      </c>
      <c r="Z199" s="533">
        <f>IF(COUNTIF($F199:Y199,"&gt;0")&gt;=12,0,R$8/12)</f>
        <v>0</v>
      </c>
      <c r="AA199" s="533">
        <f>IF(COUNTIF($F199:Z199,"&gt;0")&gt;=12,0,R$8/12)</f>
        <v>0</v>
      </c>
      <c r="AB199" s="533">
        <f>IF(COUNTIF($F199:AA199,"&gt;0")&gt;=12,0,R$8/12)</f>
        <v>0</v>
      </c>
      <c r="AC199" s="533">
        <f>IF(COUNTIF($F199:AB199,"&gt;0")&gt;=12,0,R$8/12)</f>
        <v>0</v>
      </c>
      <c r="AD199" s="533">
        <f>IF(COUNTIF($F199:AC199,"&gt;0")&gt;=12,0,R$8/12)</f>
        <v>0</v>
      </c>
      <c r="AE199" s="533">
        <f>IF(COUNTIF($F199:AD199,"&gt;0")&gt;=12,0,R$8/12)</f>
        <v>0</v>
      </c>
      <c r="AF199" s="533">
        <f>IF(COUNTIF($F199:AE199,"&gt;0")&gt;=12,0,R$8/12)</f>
        <v>0</v>
      </c>
      <c r="AG199" s="533">
        <f>IF(COUNTIF($F199:AF199,"&gt;0")&gt;=12,0,R$8/12)</f>
        <v>0</v>
      </c>
      <c r="AH199" s="533">
        <f>IF(COUNTIF($F199:AG199,"&gt;0")&gt;=12,0,R$8/12)</f>
        <v>0</v>
      </c>
      <c r="AI199" s="533">
        <f>IF(COUNTIF($F199:AH199,"&gt;0")&gt;=12,0,R$8/12)</f>
        <v>0</v>
      </c>
      <c r="AJ199" s="533">
        <f>IF(COUNTIF($F199:AI199,"&gt;0")&gt;=12,0,R$8/12)</f>
        <v>0</v>
      </c>
      <c r="AK199" s="533">
        <f>IF(COUNTIF($F199:AJ199,"&gt;0")&gt;=12,0,R$8/12)</f>
        <v>0</v>
      </c>
      <c r="AL199" s="533">
        <f>IF(COUNTIF($F199:AK199,"&gt;0")&gt;=12,0,R$8/12)</f>
        <v>0</v>
      </c>
      <c r="AM199" s="533">
        <f>IF(COUNTIF($F199:AL199,"&gt;0")&gt;=12,0,R$8/12)</f>
        <v>0</v>
      </c>
      <c r="AN199" s="533">
        <f>IF(COUNTIF($F199:AM199,"&gt;0")&gt;=12,0,R$8/12)</f>
        <v>0</v>
      </c>
      <c r="AO199" s="533">
        <f>IF(COUNTIF($F199:AN199,"&gt;0")&gt;=12,0,R$8/12)</f>
        <v>0</v>
      </c>
      <c r="AP199" s="533">
        <f>IF(COUNTIF($F199:AO199,"&gt;0")&gt;=12,0,R$8/12)</f>
        <v>0</v>
      </c>
      <c r="AQ199" s="533">
        <f>IF(COUNTIF($F199:AP199,"&gt;0")&gt;=12,0,R$8/12)</f>
        <v>0</v>
      </c>
      <c r="AR199" s="533">
        <f>IF(COUNTIF($F199:AQ199,"&gt;0")&gt;=12,0,R$8/12)</f>
        <v>0</v>
      </c>
      <c r="AS199" s="533">
        <f>IF(COUNTIF($F199:AR199,"&gt;0")&gt;=12,0,R$8/12)</f>
        <v>0</v>
      </c>
      <c r="AT199" s="533">
        <f>IF(COUNTIF($F199:AS199,"&gt;0")&gt;=12,0,R$8/12)</f>
        <v>0</v>
      </c>
      <c r="AU199" s="533">
        <f>IF(COUNTIF($F199:AT199,"&gt;0")&gt;=12,0,R$8/12)</f>
        <v>0</v>
      </c>
      <c r="AV199" s="533">
        <f>IF(COUNTIF($F199:AU199,"&gt;0")&gt;=12,0,R$8/12)</f>
        <v>0</v>
      </c>
      <c r="AW199" s="533">
        <f>IF(COUNTIF($F199:AV199,"&gt;0")&gt;=12,0,R$8/12)</f>
        <v>0</v>
      </c>
      <c r="AX199" s="533">
        <f>IF(COUNTIF($F199:AW199,"&gt;0")&gt;=12,0,R$8/12)</f>
        <v>0</v>
      </c>
      <c r="AY199" s="533">
        <f>IF(COUNTIF($F199:AX199,"&gt;0")&gt;=12,0,R$8/12)</f>
        <v>0</v>
      </c>
      <c r="AZ199" s="533">
        <f>IF(COUNTIF($F199:AY199,"&gt;0")&gt;=12,0,R$8/12)</f>
        <v>0</v>
      </c>
      <c r="BA199" s="533">
        <f>IF(COUNTIF($F199:AZ199,"&gt;0")&gt;=12,0,R$8/12)</f>
        <v>0</v>
      </c>
      <c r="BB199" s="533">
        <f>IF(COUNTIF($F199:BA199,"&gt;0")&gt;=12,0,R$8/12)</f>
        <v>0</v>
      </c>
      <c r="BC199" s="533">
        <f>IF(COUNTIF($F199:BB199,"&gt;0")&gt;=12,0,R$8/12)</f>
        <v>0</v>
      </c>
      <c r="BD199" s="533">
        <f>IF(COUNTIF($F199:BC199,"&gt;0")&gt;=12,0,R$8/12)</f>
        <v>0</v>
      </c>
      <c r="BE199" s="533">
        <f>IF(COUNTIF($F199:BD199,"&gt;0")&gt;=12,0,R$8/12)</f>
        <v>0</v>
      </c>
      <c r="BF199" s="533">
        <f>IF(COUNTIF($F199:BE199,"&gt;0")&gt;=12,0,R$8/12)</f>
        <v>0</v>
      </c>
      <c r="BG199" s="533">
        <f>IF(COUNTIF($F199:BF199,"&gt;0")&gt;=12,0,R$8/12)</f>
        <v>0</v>
      </c>
      <c r="BH199" s="533">
        <f>IF(COUNTIF($F199:BG199,"&gt;0")&gt;=12,0,R$8/12)</f>
        <v>0</v>
      </c>
      <c r="BI199" s="533">
        <f>IF(COUNTIF($F199:BH199,"&gt;0")&gt;=12,0,R$8/12)</f>
        <v>0</v>
      </c>
      <c r="BJ199" s="533">
        <f>IF(COUNTIF($F199:BI199,"&gt;0")&gt;=12,0,R$8/12)</f>
        <v>0</v>
      </c>
      <c r="BK199" s="533">
        <f>IF(COUNTIF($F199:BJ199,"&gt;0")&gt;=12,0,R$8/12)</f>
        <v>0</v>
      </c>
      <c r="BL199" s="533">
        <f>IF(COUNTIF($F199:BK199,"&gt;0")&gt;=12,0,R$8/12)</f>
        <v>0</v>
      </c>
      <c r="BM199" s="533">
        <f>IF(COUNTIF($F199:BL199,"&gt;0")&gt;=12,0,R$8/12)</f>
        <v>0</v>
      </c>
      <c r="BN199" s="533">
        <f>IF(COUNTIF($F199:BM199,"&gt;0")&gt;=12,0,R$8/12)</f>
        <v>0</v>
      </c>
      <c r="BO199" s="626" cm="1">
        <f t="array" ref="BO199">SUMPRODUCT((YEAR($G$3:$BN$3)=BO$3)*($G199:$BN199))</f>
        <v>0</v>
      </c>
      <c r="BP199" s="533" cm="1">
        <f t="array" ref="BP199">SUMPRODUCT((YEAR($G$3:$BN$3)=BP$3)*($G199:$BN199))</f>
        <v>0</v>
      </c>
      <c r="BQ199" s="533" cm="1">
        <f t="array" ref="BQ199">SUMPRODUCT((YEAR($G$3:$BN$3)=BQ$3)*($G199:$BN199))</f>
        <v>0</v>
      </c>
      <c r="BR199" s="533" cm="1">
        <f t="array" ref="BR199">SUMPRODUCT((YEAR($G$3:$BN$3)=BR$3)*($G199:$BN199))</f>
        <v>0</v>
      </c>
      <c r="BS199" s="627" cm="1">
        <f t="array" ref="BS199">SUMPRODUCT((YEAR($G$3:$BN$3)=BS$3)*($G199:$BN199))</f>
        <v>0</v>
      </c>
      <c r="BT199" s="533"/>
      <c r="BU199" s="533"/>
      <c r="BV199" s="533"/>
      <c r="BW199" s="533"/>
      <c r="BX199" s="533"/>
      <c r="BY199" s="533"/>
      <c r="BZ199" s="533"/>
      <c r="CA199" s="533"/>
      <c r="CB199" s="533"/>
      <c r="CC199" s="533"/>
      <c r="CD199" s="533"/>
      <c r="CE199" s="533"/>
      <c r="CF199" s="533"/>
      <c r="CG199" s="533"/>
      <c r="CH199" s="533"/>
      <c r="CI199" s="533"/>
      <c r="CJ199" s="533"/>
      <c r="CK199" s="533"/>
      <c r="CL199" s="533"/>
      <c r="CM199" s="533"/>
      <c r="CN199" s="533"/>
      <c r="CO199" s="533"/>
      <c r="CP199" s="533"/>
    </row>
    <row r="200" spans="4:103" hidden="1" outlineLevel="1">
      <c r="D200" s="541">
        <v>44957</v>
      </c>
      <c r="J200" s="533"/>
      <c r="K200" s="533"/>
      <c r="L200" s="533"/>
      <c r="M200" s="533"/>
      <c r="N200" s="533"/>
      <c r="O200" s="533"/>
      <c r="P200" s="533"/>
      <c r="Q200" s="533"/>
      <c r="R200" s="533"/>
      <c r="S200" s="533">
        <f>IF(COUNTIF($F200:R200,"&gt;0")&gt;=12,0,S$8/12)</f>
        <v>0</v>
      </c>
      <c r="T200" s="533">
        <f>IF(COUNTIF($F200:S200,"&gt;0")&gt;=12,0,S$8/12)</f>
        <v>0</v>
      </c>
      <c r="U200" s="533">
        <f>IF(COUNTIF($F200:T200,"&gt;0")&gt;=12,0,S$8/12)</f>
        <v>0</v>
      </c>
      <c r="V200" s="533">
        <f>IF(COUNTIF($F200:U200,"&gt;0")&gt;=12,0,S$8/12)</f>
        <v>0</v>
      </c>
      <c r="W200" s="533">
        <f>IF(COUNTIF($F200:V200,"&gt;0")&gt;=12,0,S$8/12)</f>
        <v>0</v>
      </c>
      <c r="X200" s="533">
        <f>IF(COUNTIF($F200:W200,"&gt;0")&gt;=12,0,S$8/12)</f>
        <v>0</v>
      </c>
      <c r="Y200" s="533">
        <f>IF(COUNTIF($F200:X200,"&gt;0")&gt;=12,0,S$8/12)</f>
        <v>0</v>
      </c>
      <c r="Z200" s="533">
        <f>IF(COUNTIF($F200:Y200,"&gt;0")&gt;=12,0,S$8/12)</f>
        <v>0</v>
      </c>
      <c r="AA200" s="533">
        <f>IF(COUNTIF($F200:Z200,"&gt;0")&gt;=12,0,S$8/12)</f>
        <v>0</v>
      </c>
      <c r="AB200" s="533">
        <f>IF(COUNTIF($F200:AA200,"&gt;0")&gt;=12,0,S$8/12)</f>
        <v>0</v>
      </c>
      <c r="AC200" s="533">
        <f>IF(COUNTIF($F200:AB200,"&gt;0")&gt;=12,0,S$8/12)</f>
        <v>0</v>
      </c>
      <c r="AD200" s="533">
        <f>IF(COUNTIF($F200:AC200,"&gt;0")&gt;=12,0,S$8/12)</f>
        <v>0</v>
      </c>
      <c r="AE200" s="533">
        <f>IF(COUNTIF($F200:AD200,"&gt;0")&gt;=12,0,S$8/12)</f>
        <v>0</v>
      </c>
      <c r="AF200" s="533">
        <f>IF(COUNTIF($F200:AE200,"&gt;0")&gt;=12,0,S$8/12)</f>
        <v>0</v>
      </c>
      <c r="AG200" s="533">
        <f>IF(COUNTIF($F200:AF200,"&gt;0")&gt;=12,0,S$8/12)</f>
        <v>0</v>
      </c>
      <c r="AH200" s="533">
        <f>IF(COUNTIF($F200:AG200,"&gt;0")&gt;=12,0,S$8/12)</f>
        <v>0</v>
      </c>
      <c r="AI200" s="533">
        <f>IF(COUNTIF($F200:AH200,"&gt;0")&gt;=12,0,S$8/12)</f>
        <v>0</v>
      </c>
      <c r="AJ200" s="533">
        <f>IF(COUNTIF($F200:AI200,"&gt;0")&gt;=12,0,S$8/12)</f>
        <v>0</v>
      </c>
      <c r="AK200" s="533">
        <f>IF(COUNTIF($F200:AJ200,"&gt;0")&gt;=12,0,S$8/12)</f>
        <v>0</v>
      </c>
      <c r="AL200" s="533">
        <f>IF(COUNTIF($F200:AK200,"&gt;0")&gt;=12,0,S$8/12)</f>
        <v>0</v>
      </c>
      <c r="AM200" s="533">
        <f>IF(COUNTIF($F200:AL200,"&gt;0")&gt;=12,0,S$8/12)</f>
        <v>0</v>
      </c>
      <c r="AN200" s="533">
        <f>IF(COUNTIF($F200:AM200,"&gt;0")&gt;=12,0,S$8/12)</f>
        <v>0</v>
      </c>
      <c r="AO200" s="533">
        <f>IF(COUNTIF($F200:AN200,"&gt;0")&gt;=12,0,S$8/12)</f>
        <v>0</v>
      </c>
      <c r="AP200" s="533">
        <f>IF(COUNTIF($F200:AO200,"&gt;0")&gt;=12,0,S$8/12)</f>
        <v>0</v>
      </c>
      <c r="AQ200" s="533">
        <f>IF(COUNTIF($F200:AP200,"&gt;0")&gt;=12,0,S$8/12)</f>
        <v>0</v>
      </c>
      <c r="AR200" s="533">
        <f>IF(COUNTIF($F200:AQ200,"&gt;0")&gt;=12,0,S$8/12)</f>
        <v>0</v>
      </c>
      <c r="AS200" s="533">
        <f>IF(COUNTIF($F200:AR200,"&gt;0")&gt;=12,0,S$8/12)</f>
        <v>0</v>
      </c>
      <c r="AT200" s="533">
        <f>IF(COUNTIF($F200:AS200,"&gt;0")&gt;=12,0,S$8/12)</f>
        <v>0</v>
      </c>
      <c r="AU200" s="533">
        <f>IF(COUNTIF($F200:AT200,"&gt;0")&gt;=12,0,S$8/12)</f>
        <v>0</v>
      </c>
      <c r="AV200" s="533">
        <f>IF(COUNTIF($F200:AU200,"&gt;0")&gt;=12,0,S$8/12)</f>
        <v>0</v>
      </c>
      <c r="AW200" s="533">
        <f>IF(COUNTIF($F200:AV200,"&gt;0")&gt;=12,0,S$8/12)</f>
        <v>0</v>
      </c>
      <c r="AX200" s="533">
        <f>IF(COUNTIF($F200:AW200,"&gt;0")&gt;=12,0,S$8/12)</f>
        <v>0</v>
      </c>
      <c r="AY200" s="533">
        <f>IF(COUNTIF($F200:AX200,"&gt;0")&gt;=12,0,S$8/12)</f>
        <v>0</v>
      </c>
      <c r="AZ200" s="533">
        <f>IF(COUNTIF($F200:AY200,"&gt;0")&gt;=12,0,S$8/12)</f>
        <v>0</v>
      </c>
      <c r="BA200" s="533">
        <f>IF(COUNTIF($F200:AZ200,"&gt;0")&gt;=12,0,S$8/12)</f>
        <v>0</v>
      </c>
      <c r="BB200" s="533">
        <f>IF(COUNTIF($F200:BA200,"&gt;0")&gt;=12,0,S$8/12)</f>
        <v>0</v>
      </c>
      <c r="BC200" s="533">
        <f>IF(COUNTIF($F200:BB200,"&gt;0")&gt;=12,0,S$8/12)</f>
        <v>0</v>
      </c>
      <c r="BD200" s="533">
        <f>IF(COUNTIF($F200:BC200,"&gt;0")&gt;=12,0,S$8/12)</f>
        <v>0</v>
      </c>
      <c r="BE200" s="533">
        <f>IF(COUNTIF($F200:BD200,"&gt;0")&gt;=12,0,S$8/12)</f>
        <v>0</v>
      </c>
      <c r="BF200" s="533">
        <f>IF(COUNTIF($F200:BE200,"&gt;0")&gt;=12,0,S$8/12)</f>
        <v>0</v>
      </c>
      <c r="BG200" s="533">
        <f>IF(COUNTIF($F200:BF200,"&gt;0")&gt;=12,0,S$8/12)</f>
        <v>0</v>
      </c>
      <c r="BH200" s="533">
        <f>IF(COUNTIF($F200:BG200,"&gt;0")&gt;=12,0,S$8/12)</f>
        <v>0</v>
      </c>
      <c r="BI200" s="533">
        <f>IF(COUNTIF($F200:BH200,"&gt;0")&gt;=12,0,S$8/12)</f>
        <v>0</v>
      </c>
      <c r="BJ200" s="533">
        <f>IF(COUNTIF($F200:BI200,"&gt;0")&gt;=12,0,S$8/12)</f>
        <v>0</v>
      </c>
      <c r="BK200" s="533">
        <f>IF(COUNTIF($F200:BJ200,"&gt;0")&gt;=12,0,S$8/12)</f>
        <v>0</v>
      </c>
      <c r="BL200" s="533">
        <f>IF(COUNTIF($F200:BK200,"&gt;0")&gt;=12,0,S$8/12)</f>
        <v>0</v>
      </c>
      <c r="BM200" s="533">
        <f>IF(COUNTIF($F200:BL200,"&gt;0")&gt;=12,0,S$8/12)</f>
        <v>0</v>
      </c>
      <c r="BN200" s="533">
        <f>IF(COUNTIF($F200:BM200,"&gt;0")&gt;=12,0,S$8/12)</f>
        <v>0</v>
      </c>
      <c r="BO200" s="626" cm="1">
        <f t="array" ref="BO200">SUMPRODUCT((YEAR($G$3:$BN$3)=BO$3)*($G200:$BN200))</f>
        <v>0</v>
      </c>
      <c r="BP200" s="533" cm="1">
        <f t="array" ref="BP200">SUMPRODUCT((YEAR($G$3:$BN$3)=BP$3)*($G200:$BN200))</f>
        <v>0</v>
      </c>
      <c r="BQ200" s="533" cm="1">
        <f t="array" ref="BQ200">SUMPRODUCT((YEAR($G$3:$BN$3)=BQ$3)*($G200:$BN200))</f>
        <v>0</v>
      </c>
      <c r="BR200" s="533" cm="1">
        <f t="array" ref="BR200">SUMPRODUCT((YEAR($G$3:$BN$3)=BR$3)*($G200:$BN200))</f>
        <v>0</v>
      </c>
      <c r="BS200" s="627" cm="1">
        <f t="array" ref="BS200">SUMPRODUCT((YEAR($G$3:$BN$3)=BS$3)*($G200:$BN200))</f>
        <v>0</v>
      </c>
      <c r="BT200" s="533"/>
      <c r="BU200" s="533"/>
      <c r="BV200" s="533"/>
      <c r="BW200" s="533"/>
      <c r="BX200" s="533"/>
      <c r="BY200" s="533"/>
      <c r="BZ200" s="533"/>
      <c r="CA200" s="533"/>
      <c r="CB200" s="533"/>
      <c r="CC200" s="533"/>
      <c r="CD200" s="533"/>
      <c r="CE200" s="533"/>
      <c r="CF200" s="533"/>
      <c r="CG200" s="533"/>
      <c r="CH200" s="533"/>
      <c r="CI200" s="533"/>
      <c r="CJ200" s="533"/>
      <c r="CK200" s="533"/>
      <c r="CL200" s="533"/>
      <c r="CM200" s="533"/>
      <c r="CN200" s="533"/>
      <c r="CO200" s="533"/>
      <c r="CP200" s="533"/>
      <c r="CQ200" s="533"/>
    </row>
    <row r="201" spans="4:103" hidden="1" outlineLevel="1">
      <c r="D201" s="541">
        <v>44985</v>
      </c>
      <c r="J201" s="533"/>
      <c r="K201" s="533"/>
      <c r="L201" s="533"/>
      <c r="M201" s="533"/>
      <c r="N201" s="533"/>
      <c r="O201" s="533"/>
      <c r="P201" s="533"/>
      <c r="Q201" s="533"/>
      <c r="R201" s="533"/>
      <c r="S201" s="533"/>
      <c r="T201" s="533">
        <f>IF(COUNTIF($F201:S201,"&gt;0")&gt;=12,0,T$8/12)</f>
        <v>0</v>
      </c>
      <c r="U201" s="533">
        <f>IF(COUNTIF($F201:T201,"&gt;0")&gt;=12,0,T$8/12)</f>
        <v>0</v>
      </c>
      <c r="V201" s="533">
        <f>IF(COUNTIF($F201:U201,"&gt;0")&gt;=12,0,T$8/12)</f>
        <v>0</v>
      </c>
      <c r="W201" s="533">
        <f>IF(COUNTIF($F201:V201,"&gt;0")&gt;=12,0,T$8/12)</f>
        <v>0</v>
      </c>
      <c r="X201" s="533">
        <f>IF(COUNTIF($F201:W201,"&gt;0")&gt;=12,0,T$8/12)</f>
        <v>0</v>
      </c>
      <c r="Y201" s="533">
        <f>IF(COUNTIF($F201:X201,"&gt;0")&gt;=12,0,T$8/12)</f>
        <v>0</v>
      </c>
      <c r="Z201" s="533">
        <f>IF(COUNTIF($F201:Y201,"&gt;0")&gt;=12,0,T$8/12)</f>
        <v>0</v>
      </c>
      <c r="AA201" s="533">
        <f>IF(COUNTIF($F201:Z201,"&gt;0")&gt;=12,0,T$8/12)</f>
        <v>0</v>
      </c>
      <c r="AB201" s="533">
        <f>IF(COUNTIF($F201:AA201,"&gt;0")&gt;=12,0,T$8/12)</f>
        <v>0</v>
      </c>
      <c r="AC201" s="533">
        <f>IF(COUNTIF($F201:AB201,"&gt;0")&gt;=12,0,T$8/12)</f>
        <v>0</v>
      </c>
      <c r="AD201" s="533">
        <f>IF(COUNTIF($F201:AC201,"&gt;0")&gt;=12,0,T$8/12)</f>
        <v>0</v>
      </c>
      <c r="AE201" s="533">
        <f>IF(COUNTIF($F201:AD201,"&gt;0")&gt;=12,0,T$8/12)</f>
        <v>0</v>
      </c>
      <c r="AF201" s="533">
        <f>IF(COUNTIF($F201:AE201,"&gt;0")&gt;=12,0,T$8/12)</f>
        <v>0</v>
      </c>
      <c r="AG201" s="533">
        <f>IF(COUNTIF($F201:AF201,"&gt;0")&gt;=12,0,T$8/12)</f>
        <v>0</v>
      </c>
      <c r="AH201" s="533">
        <f>IF(COUNTIF($F201:AG201,"&gt;0")&gt;=12,0,T$8/12)</f>
        <v>0</v>
      </c>
      <c r="AI201" s="533">
        <f>IF(COUNTIF($F201:AH201,"&gt;0")&gt;=12,0,T$8/12)</f>
        <v>0</v>
      </c>
      <c r="AJ201" s="533">
        <f>IF(COUNTIF($F201:AI201,"&gt;0")&gt;=12,0,T$8/12)</f>
        <v>0</v>
      </c>
      <c r="AK201" s="533">
        <f>IF(COUNTIF($F201:AJ201,"&gt;0")&gt;=12,0,T$8/12)</f>
        <v>0</v>
      </c>
      <c r="AL201" s="533">
        <f>IF(COUNTIF($F201:AK201,"&gt;0")&gt;=12,0,T$8/12)</f>
        <v>0</v>
      </c>
      <c r="AM201" s="533">
        <f>IF(COUNTIF($F201:AL201,"&gt;0")&gt;=12,0,T$8/12)</f>
        <v>0</v>
      </c>
      <c r="AN201" s="533">
        <f>IF(COUNTIF($F201:AM201,"&gt;0")&gt;=12,0,T$8/12)</f>
        <v>0</v>
      </c>
      <c r="AO201" s="533">
        <f>IF(COUNTIF($F201:AN201,"&gt;0")&gt;=12,0,T$8/12)</f>
        <v>0</v>
      </c>
      <c r="AP201" s="533">
        <f>IF(COUNTIF($F201:AO201,"&gt;0")&gt;=12,0,T$8/12)</f>
        <v>0</v>
      </c>
      <c r="AQ201" s="533">
        <f>IF(COUNTIF($F201:AP201,"&gt;0")&gt;=12,0,T$8/12)</f>
        <v>0</v>
      </c>
      <c r="AR201" s="533">
        <f>IF(COUNTIF($F201:AQ201,"&gt;0")&gt;=12,0,T$8/12)</f>
        <v>0</v>
      </c>
      <c r="AS201" s="533">
        <f>IF(COUNTIF($F201:AR201,"&gt;0")&gt;=12,0,T$8/12)</f>
        <v>0</v>
      </c>
      <c r="AT201" s="533">
        <f>IF(COUNTIF($F201:AS201,"&gt;0")&gt;=12,0,T$8/12)</f>
        <v>0</v>
      </c>
      <c r="AU201" s="533">
        <f>IF(COUNTIF($F201:AT201,"&gt;0")&gt;=12,0,T$8/12)</f>
        <v>0</v>
      </c>
      <c r="AV201" s="533">
        <f>IF(COUNTIF($F201:AU201,"&gt;0")&gt;=12,0,T$8/12)</f>
        <v>0</v>
      </c>
      <c r="AW201" s="533">
        <f>IF(COUNTIF($F201:AV201,"&gt;0")&gt;=12,0,T$8/12)</f>
        <v>0</v>
      </c>
      <c r="AX201" s="533">
        <f>IF(COUNTIF($F201:AW201,"&gt;0")&gt;=12,0,T$8/12)</f>
        <v>0</v>
      </c>
      <c r="AY201" s="533">
        <f>IF(COUNTIF($F201:AX201,"&gt;0")&gt;=12,0,T$8/12)</f>
        <v>0</v>
      </c>
      <c r="AZ201" s="533">
        <f>IF(COUNTIF($F201:AY201,"&gt;0")&gt;=12,0,T$8/12)</f>
        <v>0</v>
      </c>
      <c r="BA201" s="533">
        <f>IF(COUNTIF($F201:AZ201,"&gt;0")&gt;=12,0,T$8/12)</f>
        <v>0</v>
      </c>
      <c r="BB201" s="533">
        <f>IF(COUNTIF($F201:BA201,"&gt;0")&gt;=12,0,T$8/12)</f>
        <v>0</v>
      </c>
      <c r="BC201" s="533">
        <f>IF(COUNTIF($F201:BB201,"&gt;0")&gt;=12,0,T$8/12)</f>
        <v>0</v>
      </c>
      <c r="BD201" s="533">
        <f>IF(COUNTIF($F201:BC201,"&gt;0")&gt;=12,0,T$8/12)</f>
        <v>0</v>
      </c>
      <c r="BE201" s="533">
        <f>IF(COUNTIF($F201:BD201,"&gt;0")&gt;=12,0,T$8/12)</f>
        <v>0</v>
      </c>
      <c r="BF201" s="533">
        <f>IF(COUNTIF($F201:BE201,"&gt;0")&gt;=12,0,T$8/12)</f>
        <v>0</v>
      </c>
      <c r="BG201" s="533">
        <f>IF(COUNTIF($F201:BF201,"&gt;0")&gt;=12,0,T$8/12)</f>
        <v>0</v>
      </c>
      <c r="BH201" s="533">
        <f>IF(COUNTIF($F201:BG201,"&gt;0")&gt;=12,0,T$8/12)</f>
        <v>0</v>
      </c>
      <c r="BI201" s="533">
        <f>IF(COUNTIF($F201:BH201,"&gt;0")&gt;=12,0,T$8/12)</f>
        <v>0</v>
      </c>
      <c r="BJ201" s="533">
        <f>IF(COUNTIF($F201:BI201,"&gt;0")&gt;=12,0,T$8/12)</f>
        <v>0</v>
      </c>
      <c r="BK201" s="533">
        <f>IF(COUNTIF($F201:BJ201,"&gt;0")&gt;=12,0,T$8/12)</f>
        <v>0</v>
      </c>
      <c r="BL201" s="533">
        <f>IF(COUNTIF($F201:BK201,"&gt;0")&gt;=12,0,T$8/12)</f>
        <v>0</v>
      </c>
      <c r="BM201" s="533">
        <f>IF(COUNTIF($F201:BL201,"&gt;0")&gt;=12,0,T$8/12)</f>
        <v>0</v>
      </c>
      <c r="BN201" s="533">
        <f>IF(COUNTIF($F201:BM201,"&gt;0")&gt;=12,0,T$8/12)</f>
        <v>0</v>
      </c>
      <c r="BO201" s="626" cm="1">
        <f t="array" ref="BO201">SUMPRODUCT((YEAR($G$3:$BN$3)=BO$3)*($G201:$BN201))</f>
        <v>0</v>
      </c>
      <c r="BP201" s="533" cm="1">
        <f t="array" ref="BP201">SUMPRODUCT((YEAR($G$3:$BN$3)=BP$3)*($G201:$BN201))</f>
        <v>0</v>
      </c>
      <c r="BQ201" s="533" cm="1">
        <f t="array" ref="BQ201">SUMPRODUCT((YEAR($G$3:$BN$3)=BQ$3)*($G201:$BN201))</f>
        <v>0</v>
      </c>
      <c r="BR201" s="533" cm="1">
        <f t="array" ref="BR201">SUMPRODUCT((YEAR($G$3:$BN$3)=BR$3)*($G201:$BN201))</f>
        <v>0</v>
      </c>
      <c r="BS201" s="627" cm="1">
        <f t="array" ref="BS201">SUMPRODUCT((YEAR($G$3:$BN$3)=BS$3)*($G201:$BN201))</f>
        <v>0</v>
      </c>
      <c r="BT201" s="533"/>
      <c r="BU201" s="533"/>
      <c r="BV201" s="533"/>
      <c r="BW201" s="533"/>
      <c r="BX201" s="533"/>
      <c r="BY201" s="533"/>
      <c r="BZ201" s="533"/>
      <c r="CA201" s="533"/>
      <c r="CB201" s="533"/>
      <c r="CC201" s="533"/>
      <c r="CD201" s="533"/>
      <c r="CE201" s="533"/>
      <c r="CF201" s="533"/>
      <c r="CG201" s="533"/>
      <c r="CH201" s="533"/>
      <c r="CI201" s="533"/>
      <c r="CJ201" s="533"/>
      <c r="CK201" s="533"/>
      <c r="CL201" s="533"/>
      <c r="CM201" s="533"/>
      <c r="CN201" s="533"/>
      <c r="CO201" s="533"/>
      <c r="CP201" s="533"/>
      <c r="CQ201" s="533"/>
      <c r="CR201" s="533"/>
    </row>
    <row r="202" spans="4:103" hidden="1" outlineLevel="1">
      <c r="D202" s="541">
        <v>45016</v>
      </c>
      <c r="J202" s="533"/>
      <c r="K202" s="533"/>
      <c r="L202" s="533"/>
      <c r="M202" s="533"/>
      <c r="N202" s="533"/>
      <c r="O202" s="533"/>
      <c r="P202" s="533"/>
      <c r="Q202" s="533"/>
      <c r="R202" s="533"/>
      <c r="S202" s="533"/>
      <c r="T202" s="533"/>
      <c r="U202" s="533">
        <f>IF(COUNTIF($F202:T202,"&gt;0")&gt;=12,0,U$8/12)</f>
        <v>0</v>
      </c>
      <c r="V202" s="533">
        <f>IF(COUNTIF($F202:U202,"&gt;0")&gt;=12,0,U$8/12)</f>
        <v>0</v>
      </c>
      <c r="W202" s="533">
        <f>IF(COUNTIF($F202:V202,"&gt;0")&gt;=12,0,U$8/12)</f>
        <v>0</v>
      </c>
      <c r="X202" s="533">
        <f>IF(COUNTIF($F202:W202,"&gt;0")&gt;=12,0,U$8/12)</f>
        <v>0</v>
      </c>
      <c r="Y202" s="533">
        <f>IF(COUNTIF($F202:X202,"&gt;0")&gt;=12,0,U$8/12)</f>
        <v>0</v>
      </c>
      <c r="Z202" s="533">
        <f>IF(COUNTIF($F202:Y202,"&gt;0")&gt;=12,0,U$8/12)</f>
        <v>0</v>
      </c>
      <c r="AA202" s="533">
        <f>IF(COUNTIF($F202:Z202,"&gt;0")&gt;=12,0,U$8/12)</f>
        <v>0</v>
      </c>
      <c r="AB202" s="533">
        <f>IF(COUNTIF($F202:AA202,"&gt;0")&gt;=12,0,U$8/12)</f>
        <v>0</v>
      </c>
      <c r="AC202" s="533">
        <f>IF(COUNTIF($F202:AB202,"&gt;0")&gt;=12,0,U$8/12)</f>
        <v>0</v>
      </c>
      <c r="AD202" s="533">
        <f>IF(COUNTIF($F202:AC202,"&gt;0")&gt;=12,0,U$8/12)</f>
        <v>0</v>
      </c>
      <c r="AE202" s="533">
        <f>IF(COUNTIF($F202:AD202,"&gt;0")&gt;=12,0,U$8/12)</f>
        <v>0</v>
      </c>
      <c r="AF202" s="533">
        <f>IF(COUNTIF($F202:AE202,"&gt;0")&gt;=12,0,U$8/12)</f>
        <v>0</v>
      </c>
      <c r="AG202" s="533">
        <f>IF(COUNTIF($F202:AF202,"&gt;0")&gt;=12,0,U$8/12)</f>
        <v>0</v>
      </c>
      <c r="AH202" s="533">
        <f>IF(COUNTIF($F202:AG202,"&gt;0")&gt;=12,0,U$8/12)</f>
        <v>0</v>
      </c>
      <c r="AI202" s="533">
        <f>IF(COUNTIF($F202:AH202,"&gt;0")&gt;=12,0,U$8/12)</f>
        <v>0</v>
      </c>
      <c r="AJ202" s="533">
        <f>IF(COUNTIF($F202:AI202,"&gt;0")&gt;=12,0,U$8/12)</f>
        <v>0</v>
      </c>
      <c r="AK202" s="533">
        <f>IF(COUNTIF($F202:AJ202,"&gt;0")&gt;=12,0,U$8/12)</f>
        <v>0</v>
      </c>
      <c r="AL202" s="533">
        <f>IF(COUNTIF($F202:AK202,"&gt;0")&gt;=12,0,U$8/12)</f>
        <v>0</v>
      </c>
      <c r="AM202" s="533">
        <f>IF(COUNTIF($F202:AL202,"&gt;0")&gt;=12,0,U$8/12)</f>
        <v>0</v>
      </c>
      <c r="AN202" s="533">
        <f>IF(COUNTIF($F202:AM202,"&gt;0")&gt;=12,0,U$8/12)</f>
        <v>0</v>
      </c>
      <c r="AO202" s="533">
        <f>IF(COUNTIF($F202:AN202,"&gt;0")&gt;=12,0,U$8/12)</f>
        <v>0</v>
      </c>
      <c r="AP202" s="533">
        <f>IF(COUNTIF($F202:AO202,"&gt;0")&gt;=12,0,U$8/12)</f>
        <v>0</v>
      </c>
      <c r="AQ202" s="533">
        <f>IF(COUNTIF($F202:AP202,"&gt;0")&gt;=12,0,U$8/12)</f>
        <v>0</v>
      </c>
      <c r="AR202" s="533">
        <f>IF(COUNTIF($F202:AQ202,"&gt;0")&gt;=12,0,U$8/12)</f>
        <v>0</v>
      </c>
      <c r="AS202" s="533">
        <f>IF(COUNTIF($F202:AR202,"&gt;0")&gt;=12,0,U$8/12)</f>
        <v>0</v>
      </c>
      <c r="AT202" s="533">
        <f>IF(COUNTIF($F202:AS202,"&gt;0")&gt;=12,0,U$8/12)</f>
        <v>0</v>
      </c>
      <c r="AU202" s="533">
        <f>IF(COUNTIF($F202:AT202,"&gt;0")&gt;=12,0,U$8/12)</f>
        <v>0</v>
      </c>
      <c r="AV202" s="533">
        <f>IF(COUNTIF($F202:AU202,"&gt;0")&gt;=12,0,U$8/12)</f>
        <v>0</v>
      </c>
      <c r="AW202" s="533">
        <f>IF(COUNTIF($F202:AV202,"&gt;0")&gt;=12,0,U$8/12)</f>
        <v>0</v>
      </c>
      <c r="AX202" s="533">
        <f>IF(COUNTIF($F202:AW202,"&gt;0")&gt;=12,0,U$8/12)</f>
        <v>0</v>
      </c>
      <c r="AY202" s="533">
        <f>IF(COUNTIF($F202:AX202,"&gt;0")&gt;=12,0,U$8/12)</f>
        <v>0</v>
      </c>
      <c r="AZ202" s="533">
        <f>IF(COUNTIF($F202:AY202,"&gt;0")&gt;=12,0,U$8/12)</f>
        <v>0</v>
      </c>
      <c r="BA202" s="533">
        <f>IF(COUNTIF($F202:AZ202,"&gt;0")&gt;=12,0,U$8/12)</f>
        <v>0</v>
      </c>
      <c r="BB202" s="533">
        <f>IF(COUNTIF($F202:BA202,"&gt;0")&gt;=12,0,U$8/12)</f>
        <v>0</v>
      </c>
      <c r="BC202" s="533">
        <f>IF(COUNTIF($F202:BB202,"&gt;0")&gt;=12,0,U$8/12)</f>
        <v>0</v>
      </c>
      <c r="BD202" s="533">
        <f>IF(COUNTIF($F202:BC202,"&gt;0")&gt;=12,0,U$8/12)</f>
        <v>0</v>
      </c>
      <c r="BE202" s="533">
        <f>IF(COUNTIF($F202:BD202,"&gt;0")&gt;=12,0,U$8/12)</f>
        <v>0</v>
      </c>
      <c r="BF202" s="533">
        <f>IF(COUNTIF($F202:BE202,"&gt;0")&gt;=12,0,U$8/12)</f>
        <v>0</v>
      </c>
      <c r="BG202" s="533">
        <f>IF(COUNTIF($F202:BF202,"&gt;0")&gt;=12,0,U$8/12)</f>
        <v>0</v>
      </c>
      <c r="BH202" s="533">
        <f>IF(COUNTIF($F202:BG202,"&gt;0")&gt;=12,0,U$8/12)</f>
        <v>0</v>
      </c>
      <c r="BI202" s="533">
        <f>IF(COUNTIF($F202:BH202,"&gt;0")&gt;=12,0,U$8/12)</f>
        <v>0</v>
      </c>
      <c r="BJ202" s="533">
        <f>IF(COUNTIF($F202:BI202,"&gt;0")&gt;=12,0,U$8/12)</f>
        <v>0</v>
      </c>
      <c r="BK202" s="533">
        <f>IF(COUNTIF($F202:BJ202,"&gt;0")&gt;=12,0,U$8/12)</f>
        <v>0</v>
      </c>
      <c r="BL202" s="533">
        <f>IF(COUNTIF($F202:BK202,"&gt;0")&gt;=12,0,U$8/12)</f>
        <v>0</v>
      </c>
      <c r="BM202" s="533">
        <f>IF(COUNTIF($F202:BL202,"&gt;0")&gt;=12,0,U$8/12)</f>
        <v>0</v>
      </c>
      <c r="BN202" s="533">
        <f>IF(COUNTIF($F202:BM202,"&gt;0")&gt;=12,0,U$8/12)</f>
        <v>0</v>
      </c>
      <c r="BO202" s="626" cm="1">
        <f t="array" ref="BO202">SUMPRODUCT((YEAR($G$3:$BN$3)=BO$3)*($G202:$BN202))</f>
        <v>0</v>
      </c>
      <c r="BP202" s="533" cm="1">
        <f t="array" ref="BP202">SUMPRODUCT((YEAR($G$3:$BN$3)=BP$3)*($G202:$BN202))</f>
        <v>0</v>
      </c>
      <c r="BQ202" s="533" cm="1">
        <f t="array" ref="BQ202">SUMPRODUCT((YEAR($G$3:$BN$3)=BQ$3)*($G202:$BN202))</f>
        <v>0</v>
      </c>
      <c r="BR202" s="533" cm="1">
        <f t="array" ref="BR202">SUMPRODUCT((YEAR($G$3:$BN$3)=BR$3)*($G202:$BN202))</f>
        <v>0</v>
      </c>
      <c r="BS202" s="627" cm="1">
        <f t="array" ref="BS202">SUMPRODUCT((YEAR($G$3:$BN$3)=BS$3)*($G202:$BN202))</f>
        <v>0</v>
      </c>
      <c r="BT202" s="533"/>
      <c r="BU202" s="533"/>
      <c r="BV202" s="533"/>
      <c r="BW202" s="533"/>
      <c r="BX202" s="533"/>
      <c r="BY202" s="533"/>
      <c r="BZ202" s="533"/>
      <c r="CA202" s="533"/>
      <c r="CB202" s="533"/>
      <c r="CC202" s="533"/>
      <c r="CD202" s="533"/>
      <c r="CE202" s="533"/>
      <c r="CF202" s="533"/>
      <c r="CG202" s="533"/>
      <c r="CH202" s="533"/>
      <c r="CI202" s="533"/>
      <c r="CJ202" s="533"/>
      <c r="CK202" s="533"/>
      <c r="CL202" s="533"/>
      <c r="CM202" s="533"/>
      <c r="CN202" s="533"/>
      <c r="CO202" s="533"/>
      <c r="CP202" s="533"/>
      <c r="CQ202" s="533"/>
      <c r="CR202" s="533"/>
      <c r="CS202" s="533"/>
    </row>
    <row r="203" spans="4:103" hidden="1" outlineLevel="1">
      <c r="D203" s="541">
        <v>45046</v>
      </c>
      <c r="J203" s="533"/>
      <c r="K203" s="533"/>
      <c r="L203" s="533"/>
      <c r="M203" s="533"/>
      <c r="N203" s="533"/>
      <c r="O203" s="533"/>
      <c r="P203" s="533"/>
      <c r="Q203" s="533"/>
      <c r="R203" s="533"/>
      <c r="S203" s="533"/>
      <c r="T203" s="533"/>
      <c r="U203" s="533"/>
      <c r="V203" s="533">
        <f>IF(COUNTIF($F203:U203,"&gt;0")&gt;=12,0,V$8/12)</f>
        <v>0</v>
      </c>
      <c r="W203" s="533">
        <f>IF(COUNTIF($F203:V203,"&gt;0")&gt;=12,0,V$8/12)</f>
        <v>0</v>
      </c>
      <c r="X203" s="533">
        <f>IF(COUNTIF($F203:W203,"&gt;0")&gt;=12,0,V$8/12)</f>
        <v>0</v>
      </c>
      <c r="Y203" s="533">
        <f>IF(COUNTIF($F203:X203,"&gt;0")&gt;=12,0,V$8/12)</f>
        <v>0</v>
      </c>
      <c r="Z203" s="533">
        <f>IF(COUNTIF($F203:Y203,"&gt;0")&gt;=12,0,V$8/12)</f>
        <v>0</v>
      </c>
      <c r="AA203" s="533">
        <f>IF(COUNTIF($F203:Z203,"&gt;0")&gt;=12,0,V$8/12)</f>
        <v>0</v>
      </c>
      <c r="AB203" s="533">
        <f>IF(COUNTIF($F203:AA203,"&gt;0")&gt;=12,0,V$8/12)</f>
        <v>0</v>
      </c>
      <c r="AC203" s="533">
        <f>IF(COUNTIF($F203:AB203,"&gt;0")&gt;=12,0,V$8/12)</f>
        <v>0</v>
      </c>
      <c r="AD203" s="533">
        <f>IF(COUNTIF($F203:AC203,"&gt;0")&gt;=12,0,V$8/12)</f>
        <v>0</v>
      </c>
      <c r="AE203" s="533">
        <f>IF(COUNTIF($F203:AD203,"&gt;0")&gt;=12,0,V$8/12)</f>
        <v>0</v>
      </c>
      <c r="AF203" s="533">
        <f>IF(COUNTIF($F203:AE203,"&gt;0")&gt;=12,0,V$8/12)</f>
        <v>0</v>
      </c>
      <c r="AG203" s="533">
        <f>IF(COUNTIF($F203:AF203,"&gt;0")&gt;=12,0,V$8/12)</f>
        <v>0</v>
      </c>
      <c r="AH203" s="533">
        <f>IF(COUNTIF($F203:AG203,"&gt;0")&gt;=12,0,V$8/12)</f>
        <v>0</v>
      </c>
      <c r="AI203" s="533">
        <f>IF(COUNTIF($F203:AH203,"&gt;0")&gt;=12,0,V$8/12)</f>
        <v>0</v>
      </c>
      <c r="AJ203" s="533">
        <f>IF(COUNTIF($F203:AI203,"&gt;0")&gt;=12,0,V$8/12)</f>
        <v>0</v>
      </c>
      <c r="AK203" s="533">
        <f>IF(COUNTIF($F203:AJ203,"&gt;0")&gt;=12,0,V$8/12)</f>
        <v>0</v>
      </c>
      <c r="AL203" s="533">
        <f>IF(COUNTIF($F203:AK203,"&gt;0")&gt;=12,0,V$8/12)</f>
        <v>0</v>
      </c>
      <c r="AM203" s="533">
        <f>IF(COUNTIF($F203:AL203,"&gt;0")&gt;=12,0,V$8/12)</f>
        <v>0</v>
      </c>
      <c r="AN203" s="533">
        <f>IF(COUNTIF($F203:AM203,"&gt;0")&gt;=12,0,V$8/12)</f>
        <v>0</v>
      </c>
      <c r="AO203" s="533">
        <f>IF(COUNTIF($F203:AN203,"&gt;0")&gt;=12,0,V$8/12)</f>
        <v>0</v>
      </c>
      <c r="AP203" s="533">
        <f>IF(COUNTIF($F203:AO203,"&gt;0")&gt;=12,0,V$8/12)</f>
        <v>0</v>
      </c>
      <c r="AQ203" s="533">
        <f>IF(COUNTIF($F203:AP203,"&gt;0")&gt;=12,0,V$8/12)</f>
        <v>0</v>
      </c>
      <c r="AR203" s="533">
        <f>IF(COUNTIF($F203:AQ203,"&gt;0")&gt;=12,0,V$8/12)</f>
        <v>0</v>
      </c>
      <c r="AS203" s="533">
        <f>IF(COUNTIF($F203:AR203,"&gt;0")&gt;=12,0,V$8/12)</f>
        <v>0</v>
      </c>
      <c r="AT203" s="533">
        <f>IF(COUNTIF($F203:AS203,"&gt;0")&gt;=12,0,V$8/12)</f>
        <v>0</v>
      </c>
      <c r="AU203" s="533">
        <f>IF(COUNTIF($F203:AT203,"&gt;0")&gt;=12,0,V$8/12)</f>
        <v>0</v>
      </c>
      <c r="AV203" s="533">
        <f>IF(COUNTIF($F203:AU203,"&gt;0")&gt;=12,0,V$8/12)</f>
        <v>0</v>
      </c>
      <c r="AW203" s="533">
        <f>IF(COUNTIF($F203:AV203,"&gt;0")&gt;=12,0,V$8/12)</f>
        <v>0</v>
      </c>
      <c r="AX203" s="533">
        <f>IF(COUNTIF($F203:AW203,"&gt;0")&gt;=12,0,V$8/12)</f>
        <v>0</v>
      </c>
      <c r="AY203" s="533">
        <f>IF(COUNTIF($F203:AX203,"&gt;0")&gt;=12,0,V$8/12)</f>
        <v>0</v>
      </c>
      <c r="AZ203" s="533">
        <f>IF(COUNTIF($F203:AY203,"&gt;0")&gt;=12,0,V$8/12)</f>
        <v>0</v>
      </c>
      <c r="BA203" s="533">
        <f>IF(COUNTIF($F203:AZ203,"&gt;0")&gt;=12,0,V$8/12)</f>
        <v>0</v>
      </c>
      <c r="BB203" s="533">
        <f>IF(COUNTIF($F203:BA203,"&gt;0")&gt;=12,0,V$8/12)</f>
        <v>0</v>
      </c>
      <c r="BC203" s="533">
        <f>IF(COUNTIF($F203:BB203,"&gt;0")&gt;=12,0,V$8/12)</f>
        <v>0</v>
      </c>
      <c r="BD203" s="533">
        <f>IF(COUNTIF($F203:BC203,"&gt;0")&gt;=12,0,V$8/12)</f>
        <v>0</v>
      </c>
      <c r="BE203" s="533">
        <f>IF(COUNTIF($F203:BD203,"&gt;0")&gt;=12,0,V$8/12)</f>
        <v>0</v>
      </c>
      <c r="BF203" s="533">
        <f>IF(COUNTIF($F203:BE203,"&gt;0")&gt;=12,0,V$8/12)</f>
        <v>0</v>
      </c>
      <c r="BG203" s="533">
        <f>IF(COUNTIF($F203:BF203,"&gt;0")&gt;=12,0,V$8/12)</f>
        <v>0</v>
      </c>
      <c r="BH203" s="533">
        <f>IF(COUNTIF($F203:BG203,"&gt;0")&gt;=12,0,V$8/12)</f>
        <v>0</v>
      </c>
      <c r="BI203" s="533">
        <f>IF(COUNTIF($F203:BH203,"&gt;0")&gt;=12,0,V$8/12)</f>
        <v>0</v>
      </c>
      <c r="BJ203" s="533">
        <f>IF(COUNTIF($F203:BI203,"&gt;0")&gt;=12,0,V$8/12)</f>
        <v>0</v>
      </c>
      <c r="BK203" s="533">
        <f>IF(COUNTIF($F203:BJ203,"&gt;0")&gt;=12,0,V$8/12)</f>
        <v>0</v>
      </c>
      <c r="BL203" s="533">
        <f>IF(COUNTIF($F203:BK203,"&gt;0")&gt;=12,0,V$8/12)</f>
        <v>0</v>
      </c>
      <c r="BM203" s="533">
        <f>IF(COUNTIF($F203:BL203,"&gt;0")&gt;=12,0,V$8/12)</f>
        <v>0</v>
      </c>
      <c r="BN203" s="533">
        <f>IF(COUNTIF($F203:BM203,"&gt;0")&gt;=12,0,V$8/12)</f>
        <v>0</v>
      </c>
      <c r="BO203" s="626" cm="1">
        <f t="array" ref="BO203">SUMPRODUCT((YEAR($G$3:$BN$3)=BO$3)*($G203:$BN203))</f>
        <v>0</v>
      </c>
      <c r="BP203" s="533" cm="1">
        <f t="array" ref="BP203">SUMPRODUCT((YEAR($G$3:$BN$3)=BP$3)*($G203:$BN203))</f>
        <v>0</v>
      </c>
      <c r="BQ203" s="533" cm="1">
        <f t="array" ref="BQ203">SUMPRODUCT((YEAR($G$3:$BN$3)=BQ$3)*($G203:$BN203))</f>
        <v>0</v>
      </c>
      <c r="BR203" s="533" cm="1">
        <f t="array" ref="BR203">SUMPRODUCT((YEAR($G$3:$BN$3)=BR$3)*($G203:$BN203))</f>
        <v>0</v>
      </c>
      <c r="BS203" s="627" cm="1">
        <f t="array" ref="BS203">SUMPRODUCT((YEAR($G$3:$BN$3)=BS$3)*($G203:$BN203))</f>
        <v>0</v>
      </c>
      <c r="BT203" s="533"/>
      <c r="BU203" s="533"/>
      <c r="BV203" s="533"/>
      <c r="BW203" s="533"/>
      <c r="BX203" s="533"/>
      <c r="BY203" s="533"/>
      <c r="BZ203" s="533"/>
      <c r="CA203" s="533"/>
      <c r="CB203" s="533"/>
      <c r="CC203" s="533"/>
      <c r="CD203" s="533"/>
      <c r="CE203" s="533"/>
      <c r="CF203" s="533"/>
      <c r="CG203" s="533"/>
      <c r="CH203" s="533"/>
      <c r="CI203" s="533"/>
      <c r="CJ203" s="533"/>
      <c r="CK203" s="533"/>
      <c r="CL203" s="533"/>
      <c r="CM203" s="533"/>
      <c r="CN203" s="533"/>
      <c r="CO203" s="533"/>
      <c r="CP203" s="533"/>
      <c r="CQ203" s="533"/>
      <c r="CR203" s="533"/>
      <c r="CS203" s="533"/>
      <c r="CT203" s="533"/>
    </row>
    <row r="204" spans="4:103" hidden="1" outlineLevel="1">
      <c r="D204" s="541">
        <v>45077</v>
      </c>
      <c r="J204" s="533"/>
      <c r="K204" s="533"/>
      <c r="L204" s="533"/>
      <c r="M204" s="533"/>
      <c r="N204" s="533"/>
      <c r="O204" s="533"/>
      <c r="P204" s="533"/>
      <c r="Q204" s="533"/>
      <c r="R204" s="533"/>
      <c r="S204" s="533"/>
      <c r="T204" s="533"/>
      <c r="U204" s="533"/>
      <c r="V204" s="533"/>
      <c r="W204" s="533">
        <f>IF(COUNTIF($F204:V204,"&gt;0")&gt;=12,0,W$8/12)</f>
        <v>0</v>
      </c>
      <c r="X204" s="533">
        <f>IF(COUNTIF($F204:W204,"&gt;0")&gt;=12,0,W$8/12)</f>
        <v>0</v>
      </c>
      <c r="Y204" s="533">
        <f>IF(COUNTIF($F204:X204,"&gt;0")&gt;=12,0,W$8/12)</f>
        <v>0</v>
      </c>
      <c r="Z204" s="533">
        <f>IF(COUNTIF($F204:Y204,"&gt;0")&gt;=12,0,W$8/12)</f>
        <v>0</v>
      </c>
      <c r="AA204" s="533">
        <f>IF(COUNTIF($F204:Z204,"&gt;0")&gt;=12,0,W$8/12)</f>
        <v>0</v>
      </c>
      <c r="AB204" s="533">
        <f>IF(COUNTIF($F204:AA204,"&gt;0")&gt;=12,0,W$8/12)</f>
        <v>0</v>
      </c>
      <c r="AC204" s="533">
        <f>IF(COUNTIF($F204:AB204,"&gt;0")&gt;=12,0,W$8/12)</f>
        <v>0</v>
      </c>
      <c r="AD204" s="533">
        <f>IF(COUNTIF($F204:AC204,"&gt;0")&gt;=12,0,W$8/12)</f>
        <v>0</v>
      </c>
      <c r="AE204" s="533">
        <f>IF(COUNTIF($F204:AD204,"&gt;0")&gt;=12,0,W$8/12)</f>
        <v>0</v>
      </c>
      <c r="AF204" s="533">
        <f>IF(COUNTIF($F204:AE204,"&gt;0")&gt;=12,0,W$8/12)</f>
        <v>0</v>
      </c>
      <c r="AG204" s="533">
        <f>IF(COUNTIF($F204:AF204,"&gt;0")&gt;=12,0,W$8/12)</f>
        <v>0</v>
      </c>
      <c r="AH204" s="533">
        <f>IF(COUNTIF($F204:AG204,"&gt;0")&gt;=12,0,W$8/12)</f>
        <v>0</v>
      </c>
      <c r="AI204" s="533">
        <f>IF(COUNTIF($F204:AH204,"&gt;0")&gt;=12,0,W$8/12)</f>
        <v>0</v>
      </c>
      <c r="AJ204" s="533">
        <f>IF(COUNTIF($F204:AI204,"&gt;0")&gt;=12,0,W$8/12)</f>
        <v>0</v>
      </c>
      <c r="AK204" s="533">
        <f>IF(COUNTIF($F204:AJ204,"&gt;0")&gt;=12,0,W$8/12)</f>
        <v>0</v>
      </c>
      <c r="AL204" s="533">
        <f>IF(COUNTIF($F204:AK204,"&gt;0")&gt;=12,0,W$8/12)</f>
        <v>0</v>
      </c>
      <c r="AM204" s="533">
        <f>IF(COUNTIF($F204:AL204,"&gt;0")&gt;=12,0,W$8/12)</f>
        <v>0</v>
      </c>
      <c r="AN204" s="533">
        <f>IF(COUNTIF($F204:AM204,"&gt;0")&gt;=12,0,W$8/12)</f>
        <v>0</v>
      </c>
      <c r="AO204" s="533">
        <f>IF(COUNTIF($F204:AN204,"&gt;0")&gt;=12,0,W$8/12)</f>
        <v>0</v>
      </c>
      <c r="AP204" s="533">
        <f>IF(COUNTIF($F204:AO204,"&gt;0")&gt;=12,0,W$8/12)</f>
        <v>0</v>
      </c>
      <c r="AQ204" s="533">
        <f>IF(COUNTIF($F204:AP204,"&gt;0")&gt;=12,0,W$8/12)</f>
        <v>0</v>
      </c>
      <c r="AR204" s="533">
        <f>IF(COUNTIF($F204:AQ204,"&gt;0")&gt;=12,0,W$8/12)</f>
        <v>0</v>
      </c>
      <c r="AS204" s="533">
        <f>IF(COUNTIF($F204:AR204,"&gt;0")&gt;=12,0,W$8/12)</f>
        <v>0</v>
      </c>
      <c r="AT204" s="533">
        <f>IF(COUNTIF($F204:AS204,"&gt;0")&gt;=12,0,W$8/12)</f>
        <v>0</v>
      </c>
      <c r="AU204" s="533">
        <f>IF(COUNTIF($F204:AT204,"&gt;0")&gt;=12,0,W$8/12)</f>
        <v>0</v>
      </c>
      <c r="AV204" s="533">
        <f>IF(COUNTIF($F204:AU204,"&gt;0")&gt;=12,0,W$8/12)</f>
        <v>0</v>
      </c>
      <c r="AW204" s="533">
        <f>IF(COUNTIF($F204:AV204,"&gt;0")&gt;=12,0,W$8/12)</f>
        <v>0</v>
      </c>
      <c r="AX204" s="533">
        <f>IF(COUNTIF($F204:AW204,"&gt;0")&gt;=12,0,W$8/12)</f>
        <v>0</v>
      </c>
      <c r="AY204" s="533">
        <f>IF(COUNTIF($F204:AX204,"&gt;0")&gt;=12,0,W$8/12)</f>
        <v>0</v>
      </c>
      <c r="AZ204" s="533">
        <f>IF(COUNTIF($F204:AY204,"&gt;0")&gt;=12,0,W$8/12)</f>
        <v>0</v>
      </c>
      <c r="BA204" s="533">
        <f>IF(COUNTIF($F204:AZ204,"&gt;0")&gt;=12,0,W$8/12)</f>
        <v>0</v>
      </c>
      <c r="BB204" s="533">
        <f>IF(COUNTIF($F204:BA204,"&gt;0")&gt;=12,0,W$8/12)</f>
        <v>0</v>
      </c>
      <c r="BC204" s="533">
        <f>IF(COUNTIF($F204:BB204,"&gt;0")&gt;=12,0,W$8/12)</f>
        <v>0</v>
      </c>
      <c r="BD204" s="533">
        <f>IF(COUNTIF($F204:BC204,"&gt;0")&gt;=12,0,W$8/12)</f>
        <v>0</v>
      </c>
      <c r="BE204" s="533">
        <f>IF(COUNTIF($F204:BD204,"&gt;0")&gt;=12,0,W$8/12)</f>
        <v>0</v>
      </c>
      <c r="BF204" s="533">
        <f>IF(COUNTIF($F204:BE204,"&gt;0")&gt;=12,0,W$8/12)</f>
        <v>0</v>
      </c>
      <c r="BG204" s="533">
        <f>IF(COUNTIF($F204:BF204,"&gt;0")&gt;=12,0,W$8/12)</f>
        <v>0</v>
      </c>
      <c r="BH204" s="533">
        <f>IF(COUNTIF($F204:BG204,"&gt;0")&gt;=12,0,W$8/12)</f>
        <v>0</v>
      </c>
      <c r="BI204" s="533">
        <f>IF(COUNTIF($F204:BH204,"&gt;0")&gt;=12,0,W$8/12)</f>
        <v>0</v>
      </c>
      <c r="BJ204" s="533">
        <f>IF(COUNTIF($F204:BI204,"&gt;0")&gt;=12,0,W$8/12)</f>
        <v>0</v>
      </c>
      <c r="BK204" s="533">
        <f>IF(COUNTIF($F204:BJ204,"&gt;0")&gt;=12,0,W$8/12)</f>
        <v>0</v>
      </c>
      <c r="BL204" s="533">
        <f>IF(COUNTIF($F204:BK204,"&gt;0")&gt;=12,0,W$8/12)</f>
        <v>0</v>
      </c>
      <c r="BM204" s="533">
        <f>IF(COUNTIF($F204:BL204,"&gt;0")&gt;=12,0,W$8/12)</f>
        <v>0</v>
      </c>
      <c r="BN204" s="533">
        <f>IF(COUNTIF($F204:BM204,"&gt;0")&gt;=12,0,W$8/12)</f>
        <v>0</v>
      </c>
      <c r="BO204" s="626" cm="1">
        <f t="array" ref="BO204">SUMPRODUCT((YEAR($G$3:$BN$3)=BO$3)*($G204:$BN204))</f>
        <v>0</v>
      </c>
      <c r="BP204" s="533" cm="1">
        <f t="array" ref="BP204">SUMPRODUCT((YEAR($G$3:$BN$3)=BP$3)*($G204:$BN204))</f>
        <v>0</v>
      </c>
      <c r="BQ204" s="533" cm="1">
        <f t="array" ref="BQ204">SUMPRODUCT((YEAR($G$3:$BN$3)=BQ$3)*($G204:$BN204))</f>
        <v>0</v>
      </c>
      <c r="BR204" s="533" cm="1">
        <f t="array" ref="BR204">SUMPRODUCT((YEAR($G$3:$BN$3)=BR$3)*($G204:$BN204))</f>
        <v>0</v>
      </c>
      <c r="BS204" s="627" cm="1">
        <f t="array" ref="BS204">SUMPRODUCT((YEAR($G$3:$BN$3)=BS$3)*($G204:$BN204))</f>
        <v>0</v>
      </c>
      <c r="BT204" s="533"/>
      <c r="BU204" s="533"/>
      <c r="BV204" s="533"/>
      <c r="BW204" s="533"/>
      <c r="BX204" s="533"/>
      <c r="BY204" s="533"/>
      <c r="BZ204" s="533"/>
      <c r="CA204" s="533"/>
      <c r="CB204" s="533"/>
      <c r="CC204" s="533"/>
      <c r="CD204" s="533"/>
      <c r="CE204" s="533"/>
      <c r="CF204" s="533"/>
      <c r="CG204" s="533"/>
      <c r="CH204" s="533"/>
      <c r="CI204" s="533"/>
      <c r="CJ204" s="533"/>
      <c r="CK204" s="533"/>
      <c r="CL204" s="533"/>
      <c r="CM204" s="533"/>
      <c r="CN204" s="533"/>
      <c r="CO204" s="533"/>
      <c r="CP204" s="533"/>
      <c r="CQ204" s="533"/>
      <c r="CR204" s="533"/>
      <c r="CS204" s="533"/>
      <c r="CT204" s="533"/>
      <c r="CU204" s="533"/>
    </row>
    <row r="205" spans="4:103" hidden="1" outlineLevel="1">
      <c r="D205" s="541">
        <v>45107</v>
      </c>
      <c r="J205" s="533"/>
      <c r="K205" s="533"/>
      <c r="L205" s="533"/>
      <c r="M205" s="533"/>
      <c r="N205" s="533"/>
      <c r="O205" s="533"/>
      <c r="P205" s="533"/>
      <c r="Q205" s="533"/>
      <c r="R205" s="533"/>
      <c r="S205" s="533"/>
      <c r="T205" s="533"/>
      <c r="U205" s="533"/>
      <c r="V205" s="533"/>
      <c r="W205" s="533"/>
      <c r="X205" s="533">
        <f>IF(COUNTIF($F205:W205,"&gt;0")&gt;=12,0,X$8/12)</f>
        <v>0</v>
      </c>
      <c r="Y205" s="533">
        <f>IF(COUNTIF($F205:X205,"&gt;0")&gt;=12,0,X$8/12)</f>
        <v>0</v>
      </c>
      <c r="Z205" s="533">
        <f>IF(COUNTIF($F205:Y205,"&gt;0")&gt;=12,0,X$8/12)</f>
        <v>0</v>
      </c>
      <c r="AA205" s="533">
        <f>IF(COUNTIF($F205:Z205,"&gt;0")&gt;=12,0,X$8/12)</f>
        <v>0</v>
      </c>
      <c r="AB205" s="533">
        <f>IF(COUNTIF($F205:AA205,"&gt;0")&gt;=12,0,X$8/12)</f>
        <v>0</v>
      </c>
      <c r="AC205" s="533">
        <f>IF(COUNTIF($F205:AB205,"&gt;0")&gt;=12,0,X$8/12)</f>
        <v>0</v>
      </c>
      <c r="AD205" s="533">
        <f>IF(COUNTIF($F205:AC205,"&gt;0")&gt;=12,0,X$8/12)</f>
        <v>0</v>
      </c>
      <c r="AE205" s="533">
        <f>IF(COUNTIF($F205:AD205,"&gt;0")&gt;=12,0,X$8/12)</f>
        <v>0</v>
      </c>
      <c r="AF205" s="533">
        <f>IF(COUNTIF($F205:AE205,"&gt;0")&gt;=12,0,X$8/12)</f>
        <v>0</v>
      </c>
      <c r="AG205" s="533">
        <f>IF(COUNTIF($F205:AF205,"&gt;0")&gt;=12,0,X$8/12)</f>
        <v>0</v>
      </c>
      <c r="AH205" s="533">
        <f>IF(COUNTIF($F205:AG205,"&gt;0")&gt;=12,0,X$8/12)</f>
        <v>0</v>
      </c>
      <c r="AI205" s="533">
        <f>IF(COUNTIF($F205:AH205,"&gt;0")&gt;=12,0,X$8/12)</f>
        <v>0</v>
      </c>
      <c r="AJ205" s="533">
        <f>IF(COUNTIF($F205:AI205,"&gt;0")&gt;=12,0,X$8/12)</f>
        <v>0</v>
      </c>
      <c r="AK205" s="533">
        <f>IF(COUNTIF($F205:AJ205,"&gt;0")&gt;=12,0,X$8/12)</f>
        <v>0</v>
      </c>
      <c r="AL205" s="533">
        <f>IF(COUNTIF($F205:AK205,"&gt;0")&gt;=12,0,X$8/12)</f>
        <v>0</v>
      </c>
      <c r="AM205" s="533">
        <f>IF(COUNTIF($F205:AL205,"&gt;0")&gt;=12,0,X$8/12)</f>
        <v>0</v>
      </c>
      <c r="AN205" s="533">
        <f>IF(COUNTIF($F205:AM205,"&gt;0")&gt;=12,0,X$8/12)</f>
        <v>0</v>
      </c>
      <c r="AO205" s="533">
        <f>IF(COUNTIF($F205:AN205,"&gt;0")&gt;=12,0,X$8/12)</f>
        <v>0</v>
      </c>
      <c r="AP205" s="533">
        <f>IF(COUNTIF($F205:AO205,"&gt;0")&gt;=12,0,X$8/12)</f>
        <v>0</v>
      </c>
      <c r="AQ205" s="533">
        <f>IF(COUNTIF($F205:AP205,"&gt;0")&gt;=12,0,X$8/12)</f>
        <v>0</v>
      </c>
      <c r="AR205" s="533">
        <f>IF(COUNTIF($F205:AQ205,"&gt;0")&gt;=12,0,X$8/12)</f>
        <v>0</v>
      </c>
      <c r="AS205" s="533">
        <f>IF(COUNTIF($F205:AR205,"&gt;0")&gt;=12,0,X$8/12)</f>
        <v>0</v>
      </c>
      <c r="AT205" s="533">
        <f>IF(COUNTIF($F205:AS205,"&gt;0")&gt;=12,0,X$8/12)</f>
        <v>0</v>
      </c>
      <c r="AU205" s="533">
        <f>IF(COUNTIF($F205:AT205,"&gt;0")&gt;=12,0,X$8/12)</f>
        <v>0</v>
      </c>
      <c r="AV205" s="533">
        <f>IF(COUNTIF($F205:AU205,"&gt;0")&gt;=12,0,X$8/12)</f>
        <v>0</v>
      </c>
      <c r="AW205" s="533">
        <f>IF(COUNTIF($F205:AV205,"&gt;0")&gt;=12,0,X$8/12)</f>
        <v>0</v>
      </c>
      <c r="AX205" s="533">
        <f>IF(COUNTIF($F205:AW205,"&gt;0")&gt;=12,0,X$8/12)</f>
        <v>0</v>
      </c>
      <c r="AY205" s="533">
        <f>IF(COUNTIF($F205:AX205,"&gt;0")&gt;=12,0,X$8/12)</f>
        <v>0</v>
      </c>
      <c r="AZ205" s="533">
        <f>IF(COUNTIF($F205:AY205,"&gt;0")&gt;=12,0,X$8/12)</f>
        <v>0</v>
      </c>
      <c r="BA205" s="533">
        <f>IF(COUNTIF($F205:AZ205,"&gt;0")&gt;=12,0,X$8/12)</f>
        <v>0</v>
      </c>
      <c r="BB205" s="533">
        <f>IF(COUNTIF($F205:BA205,"&gt;0")&gt;=12,0,X$8/12)</f>
        <v>0</v>
      </c>
      <c r="BC205" s="533">
        <f>IF(COUNTIF($F205:BB205,"&gt;0")&gt;=12,0,X$8/12)</f>
        <v>0</v>
      </c>
      <c r="BD205" s="533">
        <f>IF(COUNTIF($F205:BC205,"&gt;0")&gt;=12,0,X$8/12)</f>
        <v>0</v>
      </c>
      <c r="BE205" s="533">
        <f>IF(COUNTIF($F205:BD205,"&gt;0")&gt;=12,0,X$8/12)</f>
        <v>0</v>
      </c>
      <c r="BF205" s="533">
        <f>IF(COUNTIF($F205:BE205,"&gt;0")&gt;=12,0,X$8/12)</f>
        <v>0</v>
      </c>
      <c r="BG205" s="533">
        <f>IF(COUNTIF($F205:BF205,"&gt;0")&gt;=12,0,X$8/12)</f>
        <v>0</v>
      </c>
      <c r="BH205" s="533">
        <f>IF(COUNTIF($F205:BG205,"&gt;0")&gt;=12,0,X$8/12)</f>
        <v>0</v>
      </c>
      <c r="BI205" s="533">
        <f>IF(COUNTIF($F205:BH205,"&gt;0")&gt;=12,0,X$8/12)</f>
        <v>0</v>
      </c>
      <c r="BJ205" s="533">
        <f>IF(COUNTIF($F205:BI205,"&gt;0")&gt;=12,0,X$8/12)</f>
        <v>0</v>
      </c>
      <c r="BK205" s="533">
        <f>IF(COUNTIF($F205:BJ205,"&gt;0")&gt;=12,0,X$8/12)</f>
        <v>0</v>
      </c>
      <c r="BL205" s="533">
        <f>IF(COUNTIF($F205:BK205,"&gt;0")&gt;=12,0,X$8/12)</f>
        <v>0</v>
      </c>
      <c r="BM205" s="533">
        <f>IF(COUNTIF($F205:BL205,"&gt;0")&gt;=12,0,X$8/12)</f>
        <v>0</v>
      </c>
      <c r="BN205" s="533">
        <f>IF(COUNTIF($F205:BM205,"&gt;0")&gt;=12,0,X$8/12)</f>
        <v>0</v>
      </c>
      <c r="BO205" s="626" cm="1">
        <f t="array" ref="BO205">SUMPRODUCT((YEAR($G$3:$BN$3)=BO$3)*($G205:$BN205))</f>
        <v>0</v>
      </c>
      <c r="BP205" s="533" cm="1">
        <f t="array" ref="BP205">SUMPRODUCT((YEAR($G$3:$BN$3)=BP$3)*($G205:$BN205))</f>
        <v>0</v>
      </c>
      <c r="BQ205" s="533" cm="1">
        <f t="array" ref="BQ205">SUMPRODUCT((YEAR($G$3:$BN$3)=BQ$3)*($G205:$BN205))</f>
        <v>0</v>
      </c>
      <c r="BR205" s="533" cm="1">
        <f t="array" ref="BR205">SUMPRODUCT((YEAR($G$3:$BN$3)=BR$3)*($G205:$BN205))</f>
        <v>0</v>
      </c>
      <c r="BS205" s="627" cm="1">
        <f t="array" ref="BS205">SUMPRODUCT((YEAR($G$3:$BN$3)=BS$3)*($G205:$BN205))</f>
        <v>0</v>
      </c>
      <c r="BT205" s="533"/>
      <c r="BU205" s="533"/>
      <c r="BV205" s="533"/>
      <c r="BW205" s="533"/>
      <c r="BX205" s="533"/>
      <c r="BY205" s="533"/>
      <c r="BZ205" s="533"/>
      <c r="CA205" s="533"/>
      <c r="CB205" s="533"/>
      <c r="CC205" s="533"/>
      <c r="CD205" s="533"/>
      <c r="CE205" s="533"/>
      <c r="CF205" s="533"/>
      <c r="CG205" s="533"/>
      <c r="CH205" s="533"/>
      <c r="CI205" s="533"/>
      <c r="CJ205" s="533"/>
      <c r="CK205" s="533"/>
      <c r="CL205" s="533"/>
      <c r="CM205" s="533"/>
      <c r="CN205" s="533"/>
      <c r="CO205" s="533"/>
      <c r="CP205" s="533"/>
      <c r="CQ205" s="533"/>
      <c r="CR205" s="533"/>
      <c r="CS205" s="533"/>
      <c r="CT205" s="533"/>
      <c r="CU205" s="533"/>
      <c r="CV205" s="533"/>
    </row>
    <row r="206" spans="4:103" hidden="1" outlineLevel="1">
      <c r="D206" s="541">
        <v>45138</v>
      </c>
      <c r="J206" s="533"/>
      <c r="K206" s="533"/>
      <c r="L206" s="533"/>
      <c r="M206" s="533"/>
      <c r="N206" s="533"/>
      <c r="O206" s="533"/>
      <c r="P206" s="533"/>
      <c r="Q206" s="533"/>
      <c r="R206" s="533"/>
      <c r="S206" s="533"/>
      <c r="T206" s="533"/>
      <c r="U206" s="533"/>
      <c r="V206" s="533"/>
      <c r="W206" s="533"/>
      <c r="X206" s="533"/>
      <c r="Y206" s="533">
        <f>IF(COUNTIF($F206:X206,"&gt;0")&gt;=12,0,Y$8/12)</f>
        <v>0</v>
      </c>
      <c r="Z206" s="533">
        <f>IF(COUNTIF($F206:Y206,"&gt;0")&gt;=12,0,Y$8/12)</f>
        <v>0</v>
      </c>
      <c r="AA206" s="533">
        <f>IF(COUNTIF($F206:Z206,"&gt;0")&gt;=12,0,Y$8/12)</f>
        <v>0</v>
      </c>
      <c r="AB206" s="533">
        <f>IF(COUNTIF($F206:AA206,"&gt;0")&gt;=12,0,Y$8/12)</f>
        <v>0</v>
      </c>
      <c r="AC206" s="533">
        <f>IF(COUNTIF($F206:AB206,"&gt;0")&gt;=12,0,Y$8/12)</f>
        <v>0</v>
      </c>
      <c r="AD206" s="533">
        <f>IF(COUNTIF($F206:AC206,"&gt;0")&gt;=12,0,Y$8/12)</f>
        <v>0</v>
      </c>
      <c r="AE206" s="533">
        <f>IF(COUNTIF($F206:AD206,"&gt;0")&gt;=12,0,Y$8/12)</f>
        <v>0</v>
      </c>
      <c r="AF206" s="533">
        <f>IF(COUNTIF($F206:AE206,"&gt;0")&gt;=12,0,Y$8/12)</f>
        <v>0</v>
      </c>
      <c r="AG206" s="533">
        <f>IF(COUNTIF($F206:AF206,"&gt;0")&gt;=12,0,Y$8/12)</f>
        <v>0</v>
      </c>
      <c r="AH206" s="533">
        <f>IF(COUNTIF($F206:AG206,"&gt;0")&gt;=12,0,Y$8/12)</f>
        <v>0</v>
      </c>
      <c r="AI206" s="533">
        <f>IF(COUNTIF($F206:AH206,"&gt;0")&gt;=12,0,Y$8/12)</f>
        <v>0</v>
      </c>
      <c r="AJ206" s="533">
        <f>IF(COUNTIF($F206:AI206,"&gt;0")&gt;=12,0,Y$8/12)</f>
        <v>0</v>
      </c>
      <c r="AK206" s="533">
        <f>IF(COUNTIF($F206:AJ206,"&gt;0")&gt;=12,0,Y$8/12)</f>
        <v>0</v>
      </c>
      <c r="AL206" s="533">
        <f>IF(COUNTIF($F206:AK206,"&gt;0")&gt;=12,0,Y$8/12)</f>
        <v>0</v>
      </c>
      <c r="AM206" s="533">
        <f>IF(COUNTIF($F206:AL206,"&gt;0")&gt;=12,0,Y$8/12)</f>
        <v>0</v>
      </c>
      <c r="AN206" s="533">
        <f>IF(COUNTIF($F206:AM206,"&gt;0")&gt;=12,0,Y$8/12)</f>
        <v>0</v>
      </c>
      <c r="AO206" s="533">
        <f>IF(COUNTIF($F206:AN206,"&gt;0")&gt;=12,0,Y$8/12)</f>
        <v>0</v>
      </c>
      <c r="AP206" s="533">
        <f>IF(COUNTIF($F206:AO206,"&gt;0")&gt;=12,0,Y$8/12)</f>
        <v>0</v>
      </c>
      <c r="AQ206" s="533">
        <f>IF(COUNTIF($F206:AP206,"&gt;0")&gt;=12,0,Y$8/12)</f>
        <v>0</v>
      </c>
      <c r="AR206" s="533">
        <f>IF(COUNTIF($F206:AQ206,"&gt;0")&gt;=12,0,Y$8/12)</f>
        <v>0</v>
      </c>
      <c r="AS206" s="533">
        <f>IF(COUNTIF($F206:AR206,"&gt;0")&gt;=12,0,Y$8/12)</f>
        <v>0</v>
      </c>
      <c r="AT206" s="533">
        <f>IF(COUNTIF($F206:AS206,"&gt;0")&gt;=12,0,Y$8/12)</f>
        <v>0</v>
      </c>
      <c r="AU206" s="533">
        <f>IF(COUNTIF($F206:AT206,"&gt;0")&gt;=12,0,Y$8/12)</f>
        <v>0</v>
      </c>
      <c r="AV206" s="533">
        <f>IF(COUNTIF($F206:AU206,"&gt;0")&gt;=12,0,Y$8/12)</f>
        <v>0</v>
      </c>
      <c r="AW206" s="533">
        <f>IF(COUNTIF($F206:AV206,"&gt;0")&gt;=12,0,Y$8/12)</f>
        <v>0</v>
      </c>
      <c r="AX206" s="533">
        <f>IF(COUNTIF($F206:AW206,"&gt;0")&gt;=12,0,Y$8/12)</f>
        <v>0</v>
      </c>
      <c r="AY206" s="533">
        <f>IF(COUNTIF($F206:AX206,"&gt;0")&gt;=12,0,Y$8/12)</f>
        <v>0</v>
      </c>
      <c r="AZ206" s="533">
        <f>IF(COUNTIF($F206:AY206,"&gt;0")&gt;=12,0,Y$8/12)</f>
        <v>0</v>
      </c>
      <c r="BA206" s="533">
        <f>IF(COUNTIF($F206:AZ206,"&gt;0")&gt;=12,0,Y$8/12)</f>
        <v>0</v>
      </c>
      <c r="BB206" s="533">
        <f>IF(COUNTIF($F206:BA206,"&gt;0")&gt;=12,0,Y$8/12)</f>
        <v>0</v>
      </c>
      <c r="BC206" s="533">
        <f>IF(COUNTIF($F206:BB206,"&gt;0")&gt;=12,0,Y$8/12)</f>
        <v>0</v>
      </c>
      <c r="BD206" s="533">
        <f>IF(COUNTIF($F206:BC206,"&gt;0")&gt;=12,0,Y$8/12)</f>
        <v>0</v>
      </c>
      <c r="BE206" s="533">
        <f>IF(COUNTIF($F206:BD206,"&gt;0")&gt;=12,0,Y$8/12)</f>
        <v>0</v>
      </c>
      <c r="BF206" s="533">
        <f>IF(COUNTIF($F206:BE206,"&gt;0")&gt;=12,0,Y$8/12)</f>
        <v>0</v>
      </c>
      <c r="BG206" s="533">
        <f>IF(COUNTIF($F206:BF206,"&gt;0")&gt;=12,0,Y$8/12)</f>
        <v>0</v>
      </c>
      <c r="BH206" s="533">
        <f>IF(COUNTIF($F206:BG206,"&gt;0")&gt;=12,0,Y$8/12)</f>
        <v>0</v>
      </c>
      <c r="BI206" s="533">
        <f>IF(COUNTIF($F206:BH206,"&gt;0")&gt;=12,0,Y$8/12)</f>
        <v>0</v>
      </c>
      <c r="BJ206" s="533">
        <f>IF(COUNTIF($F206:BI206,"&gt;0")&gt;=12,0,Y$8/12)</f>
        <v>0</v>
      </c>
      <c r="BK206" s="533">
        <f>IF(COUNTIF($F206:BJ206,"&gt;0")&gt;=12,0,Y$8/12)</f>
        <v>0</v>
      </c>
      <c r="BL206" s="533">
        <f>IF(COUNTIF($F206:BK206,"&gt;0")&gt;=12,0,Y$8/12)</f>
        <v>0</v>
      </c>
      <c r="BM206" s="533">
        <f>IF(COUNTIF($F206:BL206,"&gt;0")&gt;=12,0,Y$8/12)</f>
        <v>0</v>
      </c>
      <c r="BN206" s="533">
        <f>IF(COUNTIF($F206:BM206,"&gt;0")&gt;=12,0,Y$8/12)</f>
        <v>0</v>
      </c>
      <c r="BO206" s="626" cm="1">
        <f t="array" ref="BO206">SUMPRODUCT((YEAR($G$3:$BN$3)=BO$3)*($G206:$BN206))</f>
        <v>0</v>
      </c>
      <c r="BP206" s="533" cm="1">
        <f t="array" ref="BP206">SUMPRODUCT((YEAR($G$3:$BN$3)=BP$3)*($G206:$BN206))</f>
        <v>0</v>
      </c>
      <c r="BQ206" s="533" cm="1">
        <f t="array" ref="BQ206">SUMPRODUCT((YEAR($G$3:$BN$3)=BQ$3)*($G206:$BN206))</f>
        <v>0</v>
      </c>
      <c r="BR206" s="533" cm="1">
        <f t="array" ref="BR206">SUMPRODUCT((YEAR($G$3:$BN$3)=BR$3)*($G206:$BN206))</f>
        <v>0</v>
      </c>
      <c r="BS206" s="627" cm="1">
        <f t="array" ref="BS206">SUMPRODUCT((YEAR($G$3:$BN$3)=BS$3)*($G206:$BN206))</f>
        <v>0</v>
      </c>
      <c r="BT206" s="533"/>
      <c r="BU206" s="533"/>
      <c r="BV206" s="533"/>
      <c r="BW206" s="533"/>
      <c r="BX206" s="533"/>
      <c r="BY206" s="533"/>
      <c r="BZ206" s="533"/>
      <c r="CA206" s="533"/>
      <c r="CB206" s="533"/>
      <c r="CC206" s="533"/>
      <c r="CD206" s="533"/>
      <c r="CE206" s="533"/>
      <c r="CF206" s="533"/>
      <c r="CG206" s="533"/>
      <c r="CH206" s="533"/>
      <c r="CI206" s="533"/>
      <c r="CJ206" s="533"/>
      <c r="CK206" s="533"/>
      <c r="CL206" s="533"/>
      <c r="CM206" s="533"/>
      <c r="CN206" s="533"/>
      <c r="CO206" s="533"/>
      <c r="CP206" s="533"/>
      <c r="CQ206" s="533"/>
      <c r="CR206" s="533"/>
      <c r="CS206" s="533"/>
      <c r="CT206" s="533"/>
      <c r="CU206" s="533"/>
      <c r="CV206" s="533"/>
      <c r="CW206" s="533"/>
    </row>
    <row r="207" spans="4:103" hidden="1" outlineLevel="1">
      <c r="D207" s="541">
        <v>45169</v>
      </c>
      <c r="J207" s="533"/>
      <c r="K207" s="533"/>
      <c r="L207" s="533"/>
      <c r="M207" s="533"/>
      <c r="N207" s="533"/>
      <c r="O207" s="533"/>
      <c r="P207" s="533"/>
      <c r="Q207" s="533"/>
      <c r="R207" s="533"/>
      <c r="S207" s="533"/>
      <c r="T207" s="533"/>
      <c r="U207" s="533"/>
      <c r="V207" s="533"/>
      <c r="W207" s="533"/>
      <c r="X207" s="533"/>
      <c r="Y207" s="533"/>
      <c r="Z207" s="533">
        <f>IF(COUNTIF($F207:Y207,"&gt;0")&gt;=12,0,Z$8/12)</f>
        <v>0</v>
      </c>
      <c r="AA207" s="533">
        <f>IF(COUNTIF($F207:Z207,"&gt;0")&gt;=12,0,Z$8/12)</f>
        <v>0</v>
      </c>
      <c r="AB207" s="533">
        <f>IF(COUNTIF($F207:AA207,"&gt;0")&gt;=12,0,Z$8/12)</f>
        <v>0</v>
      </c>
      <c r="AC207" s="533">
        <f>IF(COUNTIF($F207:AB207,"&gt;0")&gt;=12,0,Z$8/12)</f>
        <v>0</v>
      </c>
      <c r="AD207" s="533">
        <f>IF(COUNTIF($F207:AC207,"&gt;0")&gt;=12,0,Z$8/12)</f>
        <v>0</v>
      </c>
      <c r="AE207" s="533">
        <f>IF(COUNTIF($F207:AD207,"&gt;0")&gt;=12,0,Z$8/12)</f>
        <v>0</v>
      </c>
      <c r="AF207" s="533">
        <f>IF(COUNTIF($F207:AE207,"&gt;0")&gt;=12,0,Z$8/12)</f>
        <v>0</v>
      </c>
      <c r="AG207" s="533">
        <f>IF(COUNTIF($F207:AF207,"&gt;0")&gt;=12,0,Z$8/12)</f>
        <v>0</v>
      </c>
      <c r="AH207" s="533">
        <f>IF(COUNTIF($F207:AG207,"&gt;0")&gt;=12,0,Z$8/12)</f>
        <v>0</v>
      </c>
      <c r="AI207" s="533">
        <f>IF(COUNTIF($F207:AH207,"&gt;0")&gt;=12,0,Z$8/12)</f>
        <v>0</v>
      </c>
      <c r="AJ207" s="533">
        <f>IF(COUNTIF($F207:AI207,"&gt;0")&gt;=12,0,Z$8/12)</f>
        <v>0</v>
      </c>
      <c r="AK207" s="533">
        <f>IF(COUNTIF($F207:AJ207,"&gt;0")&gt;=12,0,Z$8/12)</f>
        <v>0</v>
      </c>
      <c r="AL207" s="533">
        <f>IF(COUNTIF($F207:AK207,"&gt;0")&gt;=12,0,Z$8/12)</f>
        <v>0</v>
      </c>
      <c r="AM207" s="533">
        <f>IF(COUNTIF($F207:AL207,"&gt;0")&gt;=12,0,Z$8/12)</f>
        <v>0</v>
      </c>
      <c r="AN207" s="533">
        <f>IF(COUNTIF($F207:AM207,"&gt;0")&gt;=12,0,Z$8/12)</f>
        <v>0</v>
      </c>
      <c r="AO207" s="533">
        <f>IF(COUNTIF($F207:AN207,"&gt;0")&gt;=12,0,Z$8/12)</f>
        <v>0</v>
      </c>
      <c r="AP207" s="533">
        <f>IF(COUNTIF($F207:AO207,"&gt;0")&gt;=12,0,Z$8/12)</f>
        <v>0</v>
      </c>
      <c r="AQ207" s="533">
        <f>IF(COUNTIF($F207:AP207,"&gt;0")&gt;=12,0,Z$8/12)</f>
        <v>0</v>
      </c>
      <c r="AR207" s="533">
        <f>IF(COUNTIF($F207:AQ207,"&gt;0")&gt;=12,0,Z$8/12)</f>
        <v>0</v>
      </c>
      <c r="AS207" s="533">
        <f>IF(COUNTIF($F207:AR207,"&gt;0")&gt;=12,0,Z$8/12)</f>
        <v>0</v>
      </c>
      <c r="AT207" s="533">
        <f>IF(COUNTIF($F207:AS207,"&gt;0")&gt;=12,0,Z$8/12)</f>
        <v>0</v>
      </c>
      <c r="AU207" s="533">
        <f>IF(COUNTIF($F207:AT207,"&gt;0")&gt;=12,0,Z$8/12)</f>
        <v>0</v>
      </c>
      <c r="AV207" s="533">
        <f>IF(COUNTIF($F207:AU207,"&gt;0")&gt;=12,0,Z$8/12)</f>
        <v>0</v>
      </c>
      <c r="AW207" s="533">
        <f>IF(COUNTIF($F207:AV207,"&gt;0")&gt;=12,0,Z$8/12)</f>
        <v>0</v>
      </c>
      <c r="AX207" s="533">
        <f>IF(COUNTIF($F207:AW207,"&gt;0")&gt;=12,0,Z$8/12)</f>
        <v>0</v>
      </c>
      <c r="AY207" s="533">
        <f>IF(COUNTIF($F207:AX207,"&gt;0")&gt;=12,0,Z$8/12)</f>
        <v>0</v>
      </c>
      <c r="AZ207" s="533">
        <f>IF(COUNTIF($F207:AY207,"&gt;0")&gt;=12,0,Z$8/12)</f>
        <v>0</v>
      </c>
      <c r="BA207" s="533">
        <f>IF(COUNTIF($F207:AZ207,"&gt;0")&gt;=12,0,Z$8/12)</f>
        <v>0</v>
      </c>
      <c r="BB207" s="533">
        <f>IF(COUNTIF($F207:BA207,"&gt;0")&gt;=12,0,Z$8/12)</f>
        <v>0</v>
      </c>
      <c r="BC207" s="533">
        <f>IF(COUNTIF($F207:BB207,"&gt;0")&gt;=12,0,Z$8/12)</f>
        <v>0</v>
      </c>
      <c r="BD207" s="533">
        <f>IF(COUNTIF($F207:BC207,"&gt;0")&gt;=12,0,Z$8/12)</f>
        <v>0</v>
      </c>
      <c r="BE207" s="533">
        <f>IF(COUNTIF($F207:BD207,"&gt;0")&gt;=12,0,Z$8/12)</f>
        <v>0</v>
      </c>
      <c r="BF207" s="533">
        <f>IF(COUNTIF($F207:BE207,"&gt;0")&gt;=12,0,Z$8/12)</f>
        <v>0</v>
      </c>
      <c r="BG207" s="533">
        <f>IF(COUNTIF($F207:BF207,"&gt;0")&gt;=12,0,Z$8/12)</f>
        <v>0</v>
      </c>
      <c r="BH207" s="533">
        <f>IF(COUNTIF($F207:BG207,"&gt;0")&gt;=12,0,Z$8/12)</f>
        <v>0</v>
      </c>
      <c r="BI207" s="533">
        <f>IF(COUNTIF($F207:BH207,"&gt;0")&gt;=12,0,Z$8/12)</f>
        <v>0</v>
      </c>
      <c r="BJ207" s="533">
        <f>IF(COUNTIF($F207:BI207,"&gt;0")&gt;=12,0,Z$8/12)</f>
        <v>0</v>
      </c>
      <c r="BK207" s="533">
        <f>IF(COUNTIF($F207:BJ207,"&gt;0")&gt;=12,0,Z$8/12)</f>
        <v>0</v>
      </c>
      <c r="BL207" s="533">
        <f>IF(COUNTIF($F207:BK207,"&gt;0")&gt;=12,0,Z$8/12)</f>
        <v>0</v>
      </c>
      <c r="BM207" s="533">
        <f>IF(COUNTIF($F207:BL207,"&gt;0")&gt;=12,0,Z$8/12)</f>
        <v>0</v>
      </c>
      <c r="BN207" s="533">
        <f>IF(COUNTIF($F207:BM207,"&gt;0")&gt;=12,0,Z$8/12)</f>
        <v>0</v>
      </c>
      <c r="BO207" s="626" cm="1">
        <f t="array" ref="BO207">SUMPRODUCT((YEAR($G$3:$BN$3)=BO$3)*($G207:$BN207))</f>
        <v>0</v>
      </c>
      <c r="BP207" s="533" cm="1">
        <f t="array" ref="BP207">SUMPRODUCT((YEAR($G$3:$BN$3)=BP$3)*($G207:$BN207))</f>
        <v>0</v>
      </c>
      <c r="BQ207" s="533" cm="1">
        <f t="array" ref="BQ207">SUMPRODUCT((YEAR($G$3:$BN$3)=BQ$3)*($G207:$BN207))</f>
        <v>0</v>
      </c>
      <c r="BR207" s="533" cm="1">
        <f t="array" ref="BR207">SUMPRODUCT((YEAR($G$3:$BN$3)=BR$3)*($G207:$BN207))</f>
        <v>0</v>
      </c>
      <c r="BS207" s="627" cm="1">
        <f t="array" ref="BS207">SUMPRODUCT((YEAR($G$3:$BN$3)=BS$3)*($G207:$BN207))</f>
        <v>0</v>
      </c>
      <c r="BT207" s="533"/>
      <c r="BU207" s="533"/>
      <c r="BV207" s="533"/>
      <c r="BW207" s="533"/>
      <c r="BX207" s="533"/>
      <c r="BY207" s="533"/>
      <c r="BZ207" s="533"/>
      <c r="CA207" s="533"/>
      <c r="CB207" s="533"/>
      <c r="CC207" s="533"/>
      <c r="CD207" s="533"/>
      <c r="CE207" s="533"/>
      <c r="CF207" s="533"/>
      <c r="CG207" s="533"/>
      <c r="CH207" s="533"/>
      <c r="CI207" s="533"/>
      <c r="CJ207" s="533"/>
      <c r="CK207" s="533"/>
      <c r="CL207" s="533"/>
      <c r="CM207" s="533"/>
      <c r="CN207" s="533"/>
      <c r="CO207" s="533"/>
      <c r="CP207" s="533"/>
      <c r="CQ207" s="533"/>
      <c r="CR207" s="533"/>
      <c r="CS207" s="533"/>
      <c r="CT207" s="533"/>
      <c r="CU207" s="533"/>
      <c r="CV207" s="533"/>
      <c r="CW207" s="533"/>
      <c r="CX207" s="533"/>
    </row>
    <row r="208" spans="4:103" hidden="1" outlineLevel="1">
      <c r="D208" s="541">
        <v>45199</v>
      </c>
      <c r="J208" s="533"/>
      <c r="K208" s="533"/>
      <c r="L208" s="533"/>
      <c r="M208" s="533"/>
      <c r="N208" s="533"/>
      <c r="O208" s="533"/>
      <c r="P208" s="533"/>
      <c r="Q208" s="533"/>
      <c r="R208" s="533"/>
      <c r="S208" s="533"/>
      <c r="T208" s="533"/>
      <c r="U208" s="533"/>
      <c r="V208" s="533"/>
      <c r="W208" s="533"/>
      <c r="X208" s="533"/>
      <c r="Y208" s="533"/>
      <c r="Z208" s="533"/>
      <c r="AA208" s="533">
        <f>IF(COUNTIF($F208:Z208,"&gt;0")&gt;=12,0,AA$8/12)</f>
        <v>0</v>
      </c>
      <c r="AB208" s="533">
        <f>IF(COUNTIF($F208:AA208,"&gt;0")&gt;=12,0,AA$8/12)</f>
        <v>0</v>
      </c>
      <c r="AC208" s="533">
        <f>IF(COUNTIF($F208:AB208,"&gt;0")&gt;=12,0,AA$8/12)</f>
        <v>0</v>
      </c>
      <c r="AD208" s="533">
        <f>IF(COUNTIF($F208:AC208,"&gt;0")&gt;=12,0,AA$8/12)</f>
        <v>0</v>
      </c>
      <c r="AE208" s="533">
        <f>IF(COUNTIF($F208:AD208,"&gt;0")&gt;=12,0,AA$8/12)</f>
        <v>0</v>
      </c>
      <c r="AF208" s="533">
        <f>IF(COUNTIF($F208:AE208,"&gt;0")&gt;=12,0,AA$8/12)</f>
        <v>0</v>
      </c>
      <c r="AG208" s="533">
        <f>IF(COUNTIF($F208:AF208,"&gt;0")&gt;=12,0,AA$8/12)</f>
        <v>0</v>
      </c>
      <c r="AH208" s="533">
        <f>IF(COUNTIF($F208:AG208,"&gt;0")&gt;=12,0,AA$8/12)</f>
        <v>0</v>
      </c>
      <c r="AI208" s="533">
        <f>IF(COUNTIF($F208:AH208,"&gt;0")&gt;=12,0,AA$8/12)</f>
        <v>0</v>
      </c>
      <c r="AJ208" s="533">
        <f>IF(COUNTIF($F208:AI208,"&gt;0")&gt;=12,0,AA$8/12)</f>
        <v>0</v>
      </c>
      <c r="AK208" s="533">
        <f>IF(COUNTIF($F208:AJ208,"&gt;0")&gt;=12,0,AA$8/12)</f>
        <v>0</v>
      </c>
      <c r="AL208" s="533">
        <f>IF(COUNTIF($F208:AK208,"&gt;0")&gt;=12,0,AA$8/12)</f>
        <v>0</v>
      </c>
      <c r="AM208" s="533">
        <f>IF(COUNTIF($F208:AL208,"&gt;0")&gt;=12,0,AA$8/12)</f>
        <v>0</v>
      </c>
      <c r="AN208" s="533">
        <f>IF(COUNTIF($F208:AM208,"&gt;0")&gt;=12,0,AA$8/12)</f>
        <v>0</v>
      </c>
      <c r="AO208" s="533">
        <f>IF(COUNTIF($F208:AN208,"&gt;0")&gt;=12,0,AA$8/12)</f>
        <v>0</v>
      </c>
      <c r="AP208" s="533">
        <f>IF(COUNTIF($F208:AO208,"&gt;0")&gt;=12,0,AA$8/12)</f>
        <v>0</v>
      </c>
      <c r="AQ208" s="533">
        <f>IF(COUNTIF($F208:AP208,"&gt;0")&gt;=12,0,AA$8/12)</f>
        <v>0</v>
      </c>
      <c r="AR208" s="533">
        <f>IF(COUNTIF($F208:AQ208,"&gt;0")&gt;=12,0,AA$8/12)</f>
        <v>0</v>
      </c>
      <c r="AS208" s="533">
        <f>IF(COUNTIF($F208:AR208,"&gt;0")&gt;=12,0,AA$8/12)</f>
        <v>0</v>
      </c>
      <c r="AT208" s="533">
        <f>IF(COUNTIF($F208:AS208,"&gt;0")&gt;=12,0,AA$8/12)</f>
        <v>0</v>
      </c>
      <c r="AU208" s="533">
        <f>IF(COUNTIF($F208:AT208,"&gt;0")&gt;=12,0,AA$8/12)</f>
        <v>0</v>
      </c>
      <c r="AV208" s="533">
        <f>IF(COUNTIF($F208:AU208,"&gt;0")&gt;=12,0,AA$8/12)</f>
        <v>0</v>
      </c>
      <c r="AW208" s="533">
        <f>IF(COUNTIF($F208:AV208,"&gt;0")&gt;=12,0,AA$8/12)</f>
        <v>0</v>
      </c>
      <c r="AX208" s="533">
        <f>IF(COUNTIF($F208:AW208,"&gt;0")&gt;=12,0,AA$8/12)</f>
        <v>0</v>
      </c>
      <c r="AY208" s="533">
        <f>IF(COUNTIF($F208:AX208,"&gt;0")&gt;=12,0,AA$8/12)</f>
        <v>0</v>
      </c>
      <c r="AZ208" s="533">
        <f>IF(COUNTIF($F208:AY208,"&gt;0")&gt;=12,0,AA$8/12)</f>
        <v>0</v>
      </c>
      <c r="BA208" s="533">
        <f>IF(COUNTIF($F208:AZ208,"&gt;0")&gt;=12,0,AA$8/12)</f>
        <v>0</v>
      </c>
      <c r="BB208" s="533">
        <f>IF(COUNTIF($F208:BA208,"&gt;0")&gt;=12,0,AA$8/12)</f>
        <v>0</v>
      </c>
      <c r="BC208" s="533">
        <f>IF(COUNTIF($F208:BB208,"&gt;0")&gt;=12,0,AA$8/12)</f>
        <v>0</v>
      </c>
      <c r="BD208" s="533">
        <f>IF(COUNTIF($F208:BC208,"&gt;0")&gt;=12,0,AA$8/12)</f>
        <v>0</v>
      </c>
      <c r="BE208" s="533">
        <f>IF(COUNTIF($F208:BD208,"&gt;0")&gt;=12,0,AA$8/12)</f>
        <v>0</v>
      </c>
      <c r="BF208" s="533">
        <f>IF(COUNTIF($F208:BE208,"&gt;0")&gt;=12,0,AA$8/12)</f>
        <v>0</v>
      </c>
      <c r="BG208" s="533">
        <f>IF(COUNTIF($F208:BF208,"&gt;0")&gt;=12,0,AA$8/12)</f>
        <v>0</v>
      </c>
      <c r="BH208" s="533">
        <f>IF(COUNTIF($F208:BG208,"&gt;0")&gt;=12,0,AA$8/12)</f>
        <v>0</v>
      </c>
      <c r="BI208" s="533">
        <f>IF(COUNTIF($F208:BH208,"&gt;0")&gt;=12,0,AA$8/12)</f>
        <v>0</v>
      </c>
      <c r="BJ208" s="533">
        <f>IF(COUNTIF($F208:BI208,"&gt;0")&gt;=12,0,AA$8/12)</f>
        <v>0</v>
      </c>
      <c r="BK208" s="533">
        <f>IF(COUNTIF($F208:BJ208,"&gt;0")&gt;=12,0,AA$8/12)</f>
        <v>0</v>
      </c>
      <c r="BL208" s="533">
        <f>IF(COUNTIF($F208:BK208,"&gt;0")&gt;=12,0,AA$8/12)</f>
        <v>0</v>
      </c>
      <c r="BM208" s="533">
        <f>IF(COUNTIF($F208:BL208,"&gt;0")&gt;=12,0,AA$8/12)</f>
        <v>0</v>
      </c>
      <c r="BN208" s="533">
        <f>IF(COUNTIF($F208:BM208,"&gt;0")&gt;=12,0,AA$8/12)</f>
        <v>0</v>
      </c>
      <c r="BO208" s="626" cm="1">
        <f t="array" ref="BO208">SUMPRODUCT((YEAR($G$3:$BN$3)=BO$3)*($G208:$BN208))</f>
        <v>0</v>
      </c>
      <c r="BP208" s="533" cm="1">
        <f t="array" ref="BP208">SUMPRODUCT((YEAR($G$3:$BN$3)=BP$3)*($G208:$BN208))</f>
        <v>0</v>
      </c>
      <c r="BQ208" s="533" cm="1">
        <f t="array" ref="BQ208">SUMPRODUCT((YEAR($G$3:$BN$3)=BQ$3)*($G208:$BN208))</f>
        <v>0</v>
      </c>
      <c r="BR208" s="533" cm="1">
        <f t="array" ref="BR208">SUMPRODUCT((YEAR($G$3:$BN$3)=BR$3)*($G208:$BN208))</f>
        <v>0</v>
      </c>
      <c r="BS208" s="627" cm="1">
        <f t="array" ref="BS208">SUMPRODUCT((YEAR($G$3:$BN$3)=BS$3)*($G208:$BN208))</f>
        <v>0</v>
      </c>
      <c r="BT208" s="533"/>
      <c r="BU208" s="533"/>
      <c r="BV208" s="533"/>
      <c r="BW208" s="533"/>
      <c r="BX208" s="533"/>
      <c r="BY208" s="533"/>
      <c r="BZ208" s="533"/>
      <c r="CA208" s="533"/>
      <c r="CB208" s="533"/>
      <c r="CC208" s="533"/>
      <c r="CD208" s="533"/>
      <c r="CE208" s="533"/>
      <c r="CF208" s="533"/>
      <c r="CG208" s="533"/>
      <c r="CH208" s="533"/>
      <c r="CI208" s="533"/>
      <c r="CJ208" s="533"/>
      <c r="CK208" s="533"/>
      <c r="CL208" s="533"/>
      <c r="CM208" s="533"/>
      <c r="CN208" s="533"/>
      <c r="CO208" s="533"/>
      <c r="CP208" s="533"/>
      <c r="CQ208" s="533"/>
      <c r="CR208" s="533"/>
      <c r="CS208" s="533"/>
      <c r="CT208" s="533"/>
      <c r="CU208" s="533"/>
      <c r="CV208" s="533"/>
      <c r="CW208" s="533"/>
      <c r="CX208" s="533"/>
      <c r="CY208" s="533"/>
    </row>
    <row r="209" spans="4:119" hidden="1" outlineLevel="1">
      <c r="D209" s="541">
        <v>45230</v>
      </c>
      <c r="J209" s="533"/>
      <c r="K209" s="533"/>
      <c r="L209" s="533"/>
      <c r="M209" s="533"/>
      <c r="N209" s="533"/>
      <c r="O209" s="533"/>
      <c r="P209" s="533"/>
      <c r="Q209" s="533"/>
      <c r="R209" s="533"/>
      <c r="S209" s="533"/>
      <c r="T209" s="533"/>
      <c r="U209" s="533"/>
      <c r="V209" s="533"/>
      <c r="W209" s="533"/>
      <c r="X209" s="533"/>
      <c r="Y209" s="533"/>
      <c r="Z209" s="533"/>
      <c r="AA209" s="533"/>
      <c r="AB209" s="533">
        <f>IF(COUNTIF($F209:AA209,"&gt;0")&gt;=12,0,AB$8/12)</f>
        <v>0</v>
      </c>
      <c r="AC209" s="533">
        <f>IF(COUNTIF($F209:AB209,"&gt;0")&gt;=12,0,AB$8/12)</f>
        <v>0</v>
      </c>
      <c r="AD209" s="533">
        <f>IF(COUNTIF($F209:AC209,"&gt;0")&gt;=12,0,AB$8/12)</f>
        <v>0</v>
      </c>
      <c r="AE209" s="533">
        <f>IF(COUNTIF($F209:AD209,"&gt;0")&gt;=12,0,AB$8/12)</f>
        <v>0</v>
      </c>
      <c r="AF209" s="533">
        <f>IF(COUNTIF($F209:AE209,"&gt;0")&gt;=12,0,AB$8/12)</f>
        <v>0</v>
      </c>
      <c r="AG209" s="533">
        <f>IF(COUNTIF($F209:AF209,"&gt;0")&gt;=12,0,AB$8/12)</f>
        <v>0</v>
      </c>
      <c r="AH209" s="533">
        <f>IF(COUNTIF($F209:AG209,"&gt;0")&gt;=12,0,AB$8/12)</f>
        <v>0</v>
      </c>
      <c r="AI209" s="533">
        <f>IF(COUNTIF($F209:AH209,"&gt;0")&gt;=12,0,AB$8/12)</f>
        <v>0</v>
      </c>
      <c r="AJ209" s="533">
        <f>IF(COUNTIF($F209:AI209,"&gt;0")&gt;=12,0,AB$8/12)</f>
        <v>0</v>
      </c>
      <c r="AK209" s="533">
        <f>IF(COUNTIF($F209:AJ209,"&gt;0")&gt;=12,0,AB$8/12)</f>
        <v>0</v>
      </c>
      <c r="AL209" s="533">
        <f>IF(COUNTIF($F209:AK209,"&gt;0")&gt;=12,0,AB$8/12)</f>
        <v>0</v>
      </c>
      <c r="AM209" s="533">
        <f>IF(COUNTIF($F209:AL209,"&gt;0")&gt;=12,0,AB$8/12)</f>
        <v>0</v>
      </c>
      <c r="AN209" s="533">
        <f>IF(COUNTIF($F209:AM209,"&gt;0")&gt;=12,0,AB$8/12)</f>
        <v>0</v>
      </c>
      <c r="AO209" s="533">
        <f>IF(COUNTIF($F209:AN209,"&gt;0")&gt;=12,0,AB$8/12)</f>
        <v>0</v>
      </c>
      <c r="AP209" s="533">
        <f>IF(COUNTIF($F209:AO209,"&gt;0")&gt;=12,0,AB$8/12)</f>
        <v>0</v>
      </c>
      <c r="AQ209" s="533">
        <f>IF(COUNTIF($F209:AP209,"&gt;0")&gt;=12,0,AB$8/12)</f>
        <v>0</v>
      </c>
      <c r="AR209" s="533">
        <f>IF(COUNTIF($F209:AQ209,"&gt;0")&gt;=12,0,AB$8/12)</f>
        <v>0</v>
      </c>
      <c r="AS209" s="533">
        <f>IF(COUNTIF($F209:AR209,"&gt;0")&gt;=12,0,AB$8/12)</f>
        <v>0</v>
      </c>
      <c r="AT209" s="533">
        <f>IF(COUNTIF($F209:AS209,"&gt;0")&gt;=12,0,AB$8/12)</f>
        <v>0</v>
      </c>
      <c r="AU209" s="533">
        <f>IF(COUNTIF($F209:AT209,"&gt;0")&gt;=12,0,AB$8/12)</f>
        <v>0</v>
      </c>
      <c r="AV209" s="533">
        <f>IF(COUNTIF($F209:AU209,"&gt;0")&gt;=12,0,AB$8/12)</f>
        <v>0</v>
      </c>
      <c r="AW209" s="533">
        <f>IF(COUNTIF($F209:AV209,"&gt;0")&gt;=12,0,AB$8/12)</f>
        <v>0</v>
      </c>
      <c r="AX209" s="533">
        <f>IF(COUNTIF($F209:AW209,"&gt;0")&gt;=12,0,AB$8/12)</f>
        <v>0</v>
      </c>
      <c r="AY209" s="533">
        <f>IF(COUNTIF($F209:AX209,"&gt;0")&gt;=12,0,AB$8/12)</f>
        <v>0</v>
      </c>
      <c r="AZ209" s="533">
        <f>IF(COUNTIF($F209:AY209,"&gt;0")&gt;=12,0,AB$8/12)</f>
        <v>0</v>
      </c>
      <c r="BA209" s="533">
        <f>IF(COUNTIF($F209:AZ209,"&gt;0")&gt;=12,0,AB$8/12)</f>
        <v>0</v>
      </c>
      <c r="BB209" s="533">
        <f>IF(COUNTIF($F209:BA209,"&gt;0")&gt;=12,0,AB$8/12)</f>
        <v>0</v>
      </c>
      <c r="BC209" s="533">
        <f>IF(COUNTIF($F209:BB209,"&gt;0")&gt;=12,0,AB$8/12)</f>
        <v>0</v>
      </c>
      <c r="BD209" s="533">
        <f>IF(COUNTIF($F209:BC209,"&gt;0")&gt;=12,0,AB$8/12)</f>
        <v>0</v>
      </c>
      <c r="BE209" s="533">
        <f>IF(COUNTIF($F209:BD209,"&gt;0")&gt;=12,0,AB$8/12)</f>
        <v>0</v>
      </c>
      <c r="BF209" s="533">
        <f>IF(COUNTIF($F209:BE209,"&gt;0")&gt;=12,0,AB$8/12)</f>
        <v>0</v>
      </c>
      <c r="BG209" s="533">
        <f>IF(COUNTIF($F209:BF209,"&gt;0")&gt;=12,0,AB$8/12)</f>
        <v>0</v>
      </c>
      <c r="BH209" s="533">
        <f>IF(COUNTIF($F209:BG209,"&gt;0")&gt;=12,0,AB$8/12)</f>
        <v>0</v>
      </c>
      <c r="BI209" s="533">
        <f>IF(COUNTIF($F209:BH209,"&gt;0")&gt;=12,0,AB$8/12)</f>
        <v>0</v>
      </c>
      <c r="BJ209" s="533">
        <f>IF(COUNTIF($F209:BI209,"&gt;0")&gt;=12,0,AB$8/12)</f>
        <v>0</v>
      </c>
      <c r="BK209" s="533">
        <f>IF(COUNTIF($F209:BJ209,"&gt;0")&gt;=12,0,AB$8/12)</f>
        <v>0</v>
      </c>
      <c r="BL209" s="533">
        <f>IF(COUNTIF($F209:BK209,"&gt;0")&gt;=12,0,AB$8/12)</f>
        <v>0</v>
      </c>
      <c r="BM209" s="533">
        <f>IF(COUNTIF($F209:BL209,"&gt;0")&gt;=12,0,AB$8/12)</f>
        <v>0</v>
      </c>
      <c r="BN209" s="533">
        <f>IF(COUNTIF($F209:BM209,"&gt;0")&gt;=12,0,AB$8/12)</f>
        <v>0</v>
      </c>
      <c r="BO209" s="626" cm="1">
        <f t="array" ref="BO209">SUMPRODUCT((YEAR($G$3:$BN$3)=BO$3)*($G209:$BN209))</f>
        <v>0</v>
      </c>
      <c r="BP209" s="533" cm="1">
        <f t="array" ref="BP209">SUMPRODUCT((YEAR($G$3:$BN$3)=BP$3)*($G209:$BN209))</f>
        <v>0</v>
      </c>
      <c r="BQ209" s="533" cm="1">
        <f t="array" ref="BQ209">SUMPRODUCT((YEAR($G$3:$BN$3)=BQ$3)*($G209:$BN209))</f>
        <v>0</v>
      </c>
      <c r="BR209" s="533" cm="1">
        <f t="array" ref="BR209">SUMPRODUCT((YEAR($G$3:$BN$3)=BR$3)*($G209:$BN209))</f>
        <v>0</v>
      </c>
      <c r="BS209" s="627" cm="1">
        <f t="array" ref="BS209">SUMPRODUCT((YEAR($G$3:$BN$3)=BS$3)*($G209:$BN209))</f>
        <v>0</v>
      </c>
      <c r="BT209" s="533"/>
      <c r="BU209" s="533"/>
      <c r="BV209" s="533"/>
      <c r="BW209" s="533"/>
      <c r="BX209" s="533"/>
      <c r="BY209" s="533"/>
      <c r="BZ209" s="533"/>
      <c r="CA209" s="533"/>
      <c r="CB209" s="533"/>
      <c r="CC209" s="533"/>
      <c r="CD209" s="533"/>
      <c r="CE209" s="533"/>
      <c r="CF209" s="533"/>
      <c r="CG209" s="533"/>
      <c r="CH209" s="533"/>
      <c r="CI209" s="533"/>
      <c r="CJ209" s="533"/>
      <c r="CK209" s="533"/>
      <c r="CL209" s="533"/>
      <c r="CM209" s="533"/>
      <c r="CN209" s="533"/>
      <c r="CO209" s="533"/>
      <c r="CP209" s="533"/>
      <c r="CQ209" s="533"/>
      <c r="CR209" s="533"/>
      <c r="CS209" s="533"/>
      <c r="CT209" s="533"/>
      <c r="CU209" s="533"/>
      <c r="CV209" s="533"/>
      <c r="CW209" s="533"/>
      <c r="CX209" s="533"/>
      <c r="CY209" s="533"/>
      <c r="CZ209" s="533"/>
    </row>
    <row r="210" spans="4:119" hidden="1" outlineLevel="1">
      <c r="D210" s="541">
        <v>45260</v>
      </c>
      <c r="J210" s="533"/>
      <c r="K210" s="533"/>
      <c r="L210" s="533"/>
      <c r="M210" s="533"/>
      <c r="N210" s="533"/>
      <c r="O210" s="533"/>
      <c r="P210" s="533"/>
      <c r="Q210" s="533"/>
      <c r="R210" s="533"/>
      <c r="S210" s="533"/>
      <c r="T210" s="533"/>
      <c r="U210" s="533"/>
      <c r="V210" s="533"/>
      <c r="W210" s="533"/>
      <c r="X210" s="533"/>
      <c r="Y210" s="533"/>
      <c r="Z210" s="533"/>
      <c r="AA210" s="533"/>
      <c r="AB210" s="533"/>
      <c r="AC210" s="533">
        <f>IF(COUNTIF($F210:AB210,"&gt;0")&gt;=12,0,AC$8/12)</f>
        <v>0</v>
      </c>
      <c r="AD210" s="533">
        <f>IF(COUNTIF($F210:AC210,"&gt;0")&gt;=12,0,AC$8/12)</f>
        <v>0</v>
      </c>
      <c r="AE210" s="533">
        <f>IF(COUNTIF($F210:AD210,"&gt;0")&gt;=12,0,AC$8/12)</f>
        <v>0</v>
      </c>
      <c r="AF210" s="533">
        <f>IF(COUNTIF($F210:AE210,"&gt;0")&gt;=12,0,AC$8/12)</f>
        <v>0</v>
      </c>
      <c r="AG210" s="533">
        <f>IF(COUNTIF($F210:AF210,"&gt;0")&gt;=12,0,AC$8/12)</f>
        <v>0</v>
      </c>
      <c r="AH210" s="533">
        <f>IF(COUNTIF($F210:AG210,"&gt;0")&gt;=12,0,AC$8/12)</f>
        <v>0</v>
      </c>
      <c r="AI210" s="533">
        <f>IF(COUNTIF($F210:AH210,"&gt;0")&gt;=12,0,AC$8/12)</f>
        <v>0</v>
      </c>
      <c r="AJ210" s="533">
        <f>IF(COUNTIF($F210:AI210,"&gt;0")&gt;=12,0,AC$8/12)</f>
        <v>0</v>
      </c>
      <c r="AK210" s="533">
        <f>IF(COUNTIF($F210:AJ210,"&gt;0")&gt;=12,0,AC$8/12)</f>
        <v>0</v>
      </c>
      <c r="AL210" s="533">
        <f>IF(COUNTIF($F210:AK210,"&gt;0")&gt;=12,0,AC$8/12)</f>
        <v>0</v>
      </c>
      <c r="AM210" s="533">
        <f>IF(COUNTIF($F210:AL210,"&gt;0")&gt;=12,0,AC$8/12)</f>
        <v>0</v>
      </c>
      <c r="AN210" s="533">
        <f>IF(COUNTIF($F210:AM210,"&gt;0")&gt;=12,0,AC$8/12)</f>
        <v>0</v>
      </c>
      <c r="AO210" s="533">
        <f>IF(COUNTIF($F210:AN210,"&gt;0")&gt;=12,0,AC$8/12)</f>
        <v>0</v>
      </c>
      <c r="AP210" s="533">
        <f>IF(COUNTIF($F210:AO210,"&gt;0")&gt;=12,0,AC$8/12)</f>
        <v>0</v>
      </c>
      <c r="AQ210" s="533">
        <f>IF(COUNTIF($F210:AP210,"&gt;0")&gt;=12,0,AC$8/12)</f>
        <v>0</v>
      </c>
      <c r="AR210" s="533">
        <f>IF(COUNTIF($F210:AQ210,"&gt;0")&gt;=12,0,AC$8/12)</f>
        <v>0</v>
      </c>
      <c r="AS210" s="533">
        <f>IF(COUNTIF($F210:AR210,"&gt;0")&gt;=12,0,AC$8/12)</f>
        <v>0</v>
      </c>
      <c r="AT210" s="533">
        <f>IF(COUNTIF($F210:AS210,"&gt;0")&gt;=12,0,AC$8/12)</f>
        <v>0</v>
      </c>
      <c r="AU210" s="533">
        <f>IF(COUNTIF($F210:AT210,"&gt;0")&gt;=12,0,AC$8/12)</f>
        <v>0</v>
      </c>
      <c r="AV210" s="533">
        <f>IF(COUNTIF($F210:AU210,"&gt;0")&gt;=12,0,AC$8/12)</f>
        <v>0</v>
      </c>
      <c r="AW210" s="533">
        <f>IF(COUNTIF($F210:AV210,"&gt;0")&gt;=12,0,AC$8/12)</f>
        <v>0</v>
      </c>
      <c r="AX210" s="533">
        <f>IF(COUNTIF($F210:AW210,"&gt;0")&gt;=12,0,AC$8/12)</f>
        <v>0</v>
      </c>
      <c r="AY210" s="533">
        <f>IF(COUNTIF($F210:AX210,"&gt;0")&gt;=12,0,AC$8/12)</f>
        <v>0</v>
      </c>
      <c r="AZ210" s="533">
        <f>IF(COUNTIF($F210:AY210,"&gt;0")&gt;=12,0,AC$8/12)</f>
        <v>0</v>
      </c>
      <c r="BA210" s="533">
        <f>IF(COUNTIF($F210:AZ210,"&gt;0")&gt;=12,0,AC$8/12)</f>
        <v>0</v>
      </c>
      <c r="BB210" s="533">
        <f>IF(COUNTIF($F210:BA210,"&gt;0")&gt;=12,0,AC$8/12)</f>
        <v>0</v>
      </c>
      <c r="BC210" s="533">
        <f>IF(COUNTIF($F210:BB210,"&gt;0")&gt;=12,0,AC$8/12)</f>
        <v>0</v>
      </c>
      <c r="BD210" s="533">
        <f>IF(COUNTIF($F210:BC210,"&gt;0")&gt;=12,0,AC$8/12)</f>
        <v>0</v>
      </c>
      <c r="BE210" s="533">
        <f>IF(COUNTIF($F210:BD210,"&gt;0")&gt;=12,0,AC$8/12)</f>
        <v>0</v>
      </c>
      <c r="BF210" s="533">
        <f>IF(COUNTIF($F210:BE210,"&gt;0")&gt;=12,0,AC$8/12)</f>
        <v>0</v>
      </c>
      <c r="BG210" s="533">
        <f>IF(COUNTIF($F210:BF210,"&gt;0")&gt;=12,0,AC$8/12)</f>
        <v>0</v>
      </c>
      <c r="BH210" s="533">
        <f>IF(COUNTIF($F210:BG210,"&gt;0")&gt;=12,0,AC$8/12)</f>
        <v>0</v>
      </c>
      <c r="BI210" s="533">
        <f>IF(COUNTIF($F210:BH210,"&gt;0")&gt;=12,0,AC$8/12)</f>
        <v>0</v>
      </c>
      <c r="BJ210" s="533">
        <f>IF(COUNTIF($F210:BI210,"&gt;0")&gt;=12,0,AC$8/12)</f>
        <v>0</v>
      </c>
      <c r="BK210" s="533">
        <f>IF(COUNTIF($F210:BJ210,"&gt;0")&gt;=12,0,AC$8/12)</f>
        <v>0</v>
      </c>
      <c r="BL210" s="533">
        <f>IF(COUNTIF($F210:BK210,"&gt;0")&gt;=12,0,AC$8/12)</f>
        <v>0</v>
      </c>
      <c r="BM210" s="533">
        <f>IF(COUNTIF($F210:BL210,"&gt;0")&gt;=12,0,AC$8/12)</f>
        <v>0</v>
      </c>
      <c r="BN210" s="533">
        <f>IF(COUNTIF($F210:BM210,"&gt;0")&gt;=12,0,AC$8/12)</f>
        <v>0</v>
      </c>
      <c r="BO210" s="626" cm="1">
        <f t="array" ref="BO210">SUMPRODUCT((YEAR($G$3:$BN$3)=BO$3)*($G210:$BN210))</f>
        <v>0</v>
      </c>
      <c r="BP210" s="533" cm="1">
        <f t="array" ref="BP210">SUMPRODUCT((YEAR($G$3:$BN$3)=BP$3)*($G210:$BN210))</f>
        <v>0</v>
      </c>
      <c r="BQ210" s="533" cm="1">
        <f t="array" ref="BQ210">SUMPRODUCT((YEAR($G$3:$BN$3)=BQ$3)*($G210:$BN210))</f>
        <v>0</v>
      </c>
      <c r="BR210" s="533" cm="1">
        <f t="array" ref="BR210">SUMPRODUCT((YEAR($G$3:$BN$3)=BR$3)*($G210:$BN210))</f>
        <v>0</v>
      </c>
      <c r="BS210" s="627" cm="1">
        <f t="array" ref="BS210">SUMPRODUCT((YEAR($G$3:$BN$3)=BS$3)*($G210:$BN210))</f>
        <v>0</v>
      </c>
      <c r="BT210" s="533"/>
      <c r="BU210" s="533"/>
      <c r="BV210" s="533"/>
      <c r="BW210" s="533"/>
      <c r="BX210" s="533"/>
      <c r="BY210" s="533"/>
      <c r="BZ210" s="533"/>
      <c r="CA210" s="533"/>
      <c r="CB210" s="533"/>
      <c r="CC210" s="533"/>
      <c r="CD210" s="533"/>
      <c r="CE210" s="533"/>
      <c r="CF210" s="533"/>
      <c r="CG210" s="533"/>
      <c r="CH210" s="533"/>
      <c r="CI210" s="533"/>
      <c r="CJ210" s="533"/>
      <c r="CK210" s="533"/>
      <c r="CL210" s="533"/>
      <c r="CM210" s="533"/>
      <c r="CN210" s="533"/>
      <c r="CO210" s="533"/>
      <c r="CP210" s="533"/>
      <c r="CQ210" s="533"/>
      <c r="CR210" s="533"/>
      <c r="CS210" s="533"/>
      <c r="CT210" s="533"/>
      <c r="CU210" s="533"/>
      <c r="CV210" s="533"/>
      <c r="CW210" s="533"/>
      <c r="CX210" s="533"/>
      <c r="CY210" s="533"/>
      <c r="CZ210" s="533"/>
      <c r="DA210" s="533"/>
    </row>
    <row r="211" spans="4:119" hidden="1" outlineLevel="1">
      <c r="D211" s="541">
        <v>45291</v>
      </c>
      <c r="J211" s="533"/>
      <c r="K211" s="533"/>
      <c r="L211" s="533"/>
      <c r="M211" s="533"/>
      <c r="N211" s="533"/>
      <c r="O211" s="533"/>
      <c r="P211" s="533"/>
      <c r="Q211" s="533"/>
      <c r="R211" s="533"/>
      <c r="S211" s="533"/>
      <c r="T211" s="533"/>
      <c r="U211" s="533"/>
      <c r="V211" s="533"/>
      <c r="W211" s="533"/>
      <c r="X211" s="533"/>
      <c r="Y211" s="533"/>
      <c r="Z211" s="533"/>
      <c r="AA211" s="533"/>
      <c r="AB211" s="533"/>
      <c r="AC211" s="533"/>
      <c r="AD211" s="533">
        <f>IF(COUNTIF($F211:AC211,"&gt;0")&gt;=12,0,AD$8/12)</f>
        <v>0</v>
      </c>
      <c r="AE211" s="533">
        <f>IF(COUNTIF($F211:AD211,"&gt;0")&gt;=12,0,AD$8/12)</f>
        <v>0</v>
      </c>
      <c r="AF211" s="533">
        <f>IF(COUNTIF($F211:AE211,"&gt;0")&gt;=12,0,AD$8/12)</f>
        <v>0</v>
      </c>
      <c r="AG211" s="533">
        <f>IF(COUNTIF($F211:AF211,"&gt;0")&gt;=12,0,AD$8/12)</f>
        <v>0</v>
      </c>
      <c r="AH211" s="533">
        <f>IF(COUNTIF($F211:AG211,"&gt;0")&gt;=12,0,AD$8/12)</f>
        <v>0</v>
      </c>
      <c r="AI211" s="533">
        <f>IF(COUNTIF($F211:AH211,"&gt;0")&gt;=12,0,AD$8/12)</f>
        <v>0</v>
      </c>
      <c r="AJ211" s="533">
        <f>IF(COUNTIF($F211:AI211,"&gt;0")&gt;=12,0,AD$8/12)</f>
        <v>0</v>
      </c>
      <c r="AK211" s="533">
        <f>IF(COUNTIF($F211:AJ211,"&gt;0")&gt;=12,0,AD$8/12)</f>
        <v>0</v>
      </c>
      <c r="AL211" s="533">
        <f>IF(COUNTIF($F211:AK211,"&gt;0")&gt;=12,0,AD$8/12)</f>
        <v>0</v>
      </c>
      <c r="AM211" s="533">
        <f>IF(COUNTIF($F211:AL211,"&gt;0")&gt;=12,0,AD$8/12)</f>
        <v>0</v>
      </c>
      <c r="AN211" s="533">
        <f>IF(COUNTIF($F211:AM211,"&gt;0")&gt;=12,0,AD$8/12)</f>
        <v>0</v>
      </c>
      <c r="AO211" s="533">
        <f>IF(COUNTIF($F211:AN211,"&gt;0")&gt;=12,0,AD$8/12)</f>
        <v>0</v>
      </c>
      <c r="AP211" s="533">
        <f>IF(COUNTIF($F211:AO211,"&gt;0")&gt;=12,0,AD$8/12)</f>
        <v>0</v>
      </c>
      <c r="AQ211" s="533">
        <f>IF(COUNTIF($F211:AP211,"&gt;0")&gt;=12,0,AD$8/12)</f>
        <v>0</v>
      </c>
      <c r="AR211" s="533">
        <f>IF(COUNTIF($F211:AQ211,"&gt;0")&gt;=12,0,AD$8/12)</f>
        <v>0</v>
      </c>
      <c r="AS211" s="533">
        <f>IF(COUNTIF($F211:AR211,"&gt;0")&gt;=12,0,AD$8/12)</f>
        <v>0</v>
      </c>
      <c r="AT211" s="533">
        <f>IF(COUNTIF($F211:AS211,"&gt;0")&gt;=12,0,AD$8/12)</f>
        <v>0</v>
      </c>
      <c r="AU211" s="533">
        <f>IF(COUNTIF($F211:AT211,"&gt;0")&gt;=12,0,AD$8/12)</f>
        <v>0</v>
      </c>
      <c r="AV211" s="533">
        <f>IF(COUNTIF($F211:AU211,"&gt;0")&gt;=12,0,AD$8/12)</f>
        <v>0</v>
      </c>
      <c r="AW211" s="533">
        <f>IF(COUNTIF($F211:AV211,"&gt;0")&gt;=12,0,AD$8/12)</f>
        <v>0</v>
      </c>
      <c r="AX211" s="533">
        <f>IF(COUNTIF($F211:AW211,"&gt;0")&gt;=12,0,AD$8/12)</f>
        <v>0</v>
      </c>
      <c r="AY211" s="533">
        <f>IF(COUNTIF($F211:AX211,"&gt;0")&gt;=12,0,AD$8/12)</f>
        <v>0</v>
      </c>
      <c r="AZ211" s="533">
        <f>IF(COUNTIF($F211:AY211,"&gt;0")&gt;=12,0,AD$8/12)</f>
        <v>0</v>
      </c>
      <c r="BA211" s="533">
        <f>IF(COUNTIF($F211:AZ211,"&gt;0")&gt;=12,0,AD$8/12)</f>
        <v>0</v>
      </c>
      <c r="BB211" s="533">
        <f>IF(COUNTIF($F211:BA211,"&gt;0")&gt;=12,0,AD$8/12)</f>
        <v>0</v>
      </c>
      <c r="BC211" s="533">
        <f>IF(COUNTIF($F211:BB211,"&gt;0")&gt;=12,0,AD$8/12)</f>
        <v>0</v>
      </c>
      <c r="BD211" s="533">
        <f>IF(COUNTIF($F211:BC211,"&gt;0")&gt;=12,0,AD$8/12)</f>
        <v>0</v>
      </c>
      <c r="BE211" s="533">
        <f>IF(COUNTIF($F211:BD211,"&gt;0")&gt;=12,0,AD$8/12)</f>
        <v>0</v>
      </c>
      <c r="BF211" s="533">
        <f>IF(COUNTIF($F211:BE211,"&gt;0")&gt;=12,0,AD$8/12)</f>
        <v>0</v>
      </c>
      <c r="BG211" s="533">
        <f>IF(COUNTIF($F211:BF211,"&gt;0")&gt;=12,0,AD$8/12)</f>
        <v>0</v>
      </c>
      <c r="BH211" s="533">
        <f>IF(COUNTIF($F211:BG211,"&gt;0")&gt;=12,0,AD$8/12)</f>
        <v>0</v>
      </c>
      <c r="BI211" s="533">
        <f>IF(COUNTIF($F211:BH211,"&gt;0")&gt;=12,0,AD$8/12)</f>
        <v>0</v>
      </c>
      <c r="BJ211" s="533">
        <f>IF(COUNTIF($F211:BI211,"&gt;0")&gt;=12,0,AD$8/12)</f>
        <v>0</v>
      </c>
      <c r="BK211" s="533">
        <f>IF(COUNTIF($F211:BJ211,"&gt;0")&gt;=12,0,AD$8/12)</f>
        <v>0</v>
      </c>
      <c r="BL211" s="533">
        <f>IF(COUNTIF($F211:BK211,"&gt;0")&gt;=12,0,AD$8/12)</f>
        <v>0</v>
      </c>
      <c r="BM211" s="533">
        <f>IF(COUNTIF($F211:BL211,"&gt;0")&gt;=12,0,AD$8/12)</f>
        <v>0</v>
      </c>
      <c r="BN211" s="533">
        <f>IF(COUNTIF($F211:BM211,"&gt;0")&gt;=12,0,AD$8/12)</f>
        <v>0</v>
      </c>
      <c r="BO211" s="626" cm="1">
        <f t="array" ref="BO211">SUMPRODUCT((YEAR($G$3:$BN$3)=BO$3)*($G211:$BN211))</f>
        <v>0</v>
      </c>
      <c r="BP211" s="533" cm="1">
        <f t="array" ref="BP211">SUMPRODUCT((YEAR($G$3:$BN$3)=BP$3)*($G211:$BN211))</f>
        <v>0</v>
      </c>
      <c r="BQ211" s="533" cm="1">
        <f t="array" ref="BQ211">SUMPRODUCT((YEAR($G$3:$BN$3)=BQ$3)*($G211:$BN211))</f>
        <v>0</v>
      </c>
      <c r="BR211" s="533" cm="1">
        <f t="array" ref="BR211">SUMPRODUCT((YEAR($G$3:$BN$3)=BR$3)*($G211:$BN211))</f>
        <v>0</v>
      </c>
      <c r="BS211" s="627" cm="1">
        <f t="array" ref="BS211">SUMPRODUCT((YEAR($G$3:$BN$3)=BS$3)*($G211:$BN211))</f>
        <v>0</v>
      </c>
      <c r="BT211" s="533"/>
      <c r="BU211" s="533"/>
      <c r="BV211" s="533"/>
      <c r="BW211" s="533"/>
      <c r="BX211" s="533"/>
      <c r="BY211" s="533"/>
      <c r="BZ211" s="533"/>
      <c r="CA211" s="533"/>
      <c r="CB211" s="533"/>
      <c r="CC211" s="533"/>
      <c r="CD211" s="533"/>
      <c r="CE211" s="533"/>
      <c r="CF211" s="533"/>
      <c r="CG211" s="533"/>
      <c r="CH211" s="533"/>
      <c r="CI211" s="533"/>
      <c r="CJ211" s="533"/>
      <c r="CK211" s="533"/>
      <c r="CL211" s="533"/>
      <c r="CM211" s="533"/>
      <c r="CN211" s="533"/>
      <c r="CO211" s="533"/>
      <c r="CP211" s="533"/>
      <c r="CQ211" s="533"/>
      <c r="CR211" s="533"/>
      <c r="CS211" s="533"/>
      <c r="CT211" s="533"/>
      <c r="CU211" s="533"/>
      <c r="CV211" s="533"/>
      <c r="CW211" s="533"/>
      <c r="CX211" s="533"/>
      <c r="CY211" s="533"/>
      <c r="CZ211" s="533"/>
      <c r="DA211" s="533"/>
      <c r="DB211" s="533"/>
    </row>
    <row r="212" spans="4:119" hidden="1" outlineLevel="1">
      <c r="D212" s="541">
        <v>45322</v>
      </c>
      <c r="J212" s="533"/>
      <c r="K212" s="533"/>
      <c r="L212" s="533"/>
      <c r="M212" s="533"/>
      <c r="N212" s="533"/>
      <c r="O212" s="533"/>
      <c r="P212" s="533"/>
      <c r="Q212" s="533"/>
      <c r="R212" s="533"/>
      <c r="S212" s="533"/>
      <c r="T212" s="533"/>
      <c r="U212" s="533"/>
      <c r="V212" s="533"/>
      <c r="W212" s="533"/>
      <c r="X212" s="533"/>
      <c r="Y212" s="533"/>
      <c r="Z212" s="533"/>
      <c r="AA212" s="533"/>
      <c r="AB212" s="533"/>
      <c r="AC212" s="533"/>
      <c r="AD212" s="533"/>
      <c r="AE212" s="533">
        <f>IF(COUNTIF($F212:AD212,"&gt;0")&gt;=12,0,AE$8/12)</f>
        <v>0</v>
      </c>
      <c r="AF212" s="533">
        <f>IF(COUNTIF($F212:AE212,"&gt;0")&gt;=12,0,AE$8/12)</f>
        <v>0</v>
      </c>
      <c r="AG212" s="533">
        <f>IF(COUNTIF($F212:AF212,"&gt;0")&gt;=12,0,AE$8/12)</f>
        <v>0</v>
      </c>
      <c r="AH212" s="533">
        <f>IF(COUNTIF($F212:AG212,"&gt;0")&gt;=12,0,AE$8/12)</f>
        <v>0</v>
      </c>
      <c r="AI212" s="533">
        <f>IF(COUNTIF($F212:AH212,"&gt;0")&gt;=12,0,AE$8/12)</f>
        <v>0</v>
      </c>
      <c r="AJ212" s="533">
        <f>IF(COUNTIF($F212:AI212,"&gt;0")&gt;=12,0,AE$8/12)</f>
        <v>0</v>
      </c>
      <c r="AK212" s="533">
        <f>IF(COUNTIF($F212:AJ212,"&gt;0")&gt;=12,0,AE$8/12)</f>
        <v>0</v>
      </c>
      <c r="AL212" s="533">
        <f>IF(COUNTIF($F212:AK212,"&gt;0")&gt;=12,0,AE$8/12)</f>
        <v>0</v>
      </c>
      <c r="AM212" s="533">
        <f>IF(COUNTIF($F212:AL212,"&gt;0")&gt;=12,0,AE$8/12)</f>
        <v>0</v>
      </c>
      <c r="AN212" s="533">
        <f>IF(COUNTIF($F212:AM212,"&gt;0")&gt;=12,0,AE$8/12)</f>
        <v>0</v>
      </c>
      <c r="AO212" s="533">
        <f>IF(COUNTIF($F212:AN212,"&gt;0")&gt;=12,0,AE$8/12)</f>
        <v>0</v>
      </c>
      <c r="AP212" s="533">
        <f>IF(COUNTIF($F212:AO212,"&gt;0")&gt;=12,0,AE$8/12)</f>
        <v>0</v>
      </c>
      <c r="AQ212" s="533">
        <f>IF(COUNTIF($F212:AP212,"&gt;0")&gt;=12,0,AE$8/12)</f>
        <v>0</v>
      </c>
      <c r="AR212" s="533">
        <f>IF(COUNTIF($F212:AQ212,"&gt;0")&gt;=12,0,AE$8/12)</f>
        <v>0</v>
      </c>
      <c r="AS212" s="533">
        <f>IF(COUNTIF($F212:AR212,"&gt;0")&gt;=12,0,AE$8/12)</f>
        <v>0</v>
      </c>
      <c r="AT212" s="533">
        <f>IF(COUNTIF($F212:AS212,"&gt;0")&gt;=12,0,AE$8/12)</f>
        <v>0</v>
      </c>
      <c r="AU212" s="533">
        <f>IF(COUNTIF($F212:AT212,"&gt;0")&gt;=12,0,AE$8/12)</f>
        <v>0</v>
      </c>
      <c r="AV212" s="533">
        <f>IF(COUNTIF($F212:AU212,"&gt;0")&gt;=12,0,AE$8/12)</f>
        <v>0</v>
      </c>
      <c r="AW212" s="533">
        <f>IF(COUNTIF($F212:AV212,"&gt;0")&gt;=12,0,AE$8/12)</f>
        <v>0</v>
      </c>
      <c r="AX212" s="533">
        <f>IF(COUNTIF($F212:AW212,"&gt;0")&gt;=12,0,AE$8/12)</f>
        <v>0</v>
      </c>
      <c r="AY212" s="533">
        <f>IF(COUNTIF($F212:AX212,"&gt;0")&gt;=12,0,AE$8/12)</f>
        <v>0</v>
      </c>
      <c r="AZ212" s="533">
        <f>IF(COUNTIF($F212:AY212,"&gt;0")&gt;=12,0,AE$8/12)</f>
        <v>0</v>
      </c>
      <c r="BA212" s="533">
        <f>IF(COUNTIF($F212:AZ212,"&gt;0")&gt;=12,0,AE$8/12)</f>
        <v>0</v>
      </c>
      <c r="BB212" s="533">
        <f>IF(COUNTIF($F212:BA212,"&gt;0")&gt;=12,0,AE$8/12)</f>
        <v>0</v>
      </c>
      <c r="BC212" s="533">
        <f>IF(COUNTIF($F212:BB212,"&gt;0")&gt;=12,0,AE$8/12)</f>
        <v>0</v>
      </c>
      <c r="BD212" s="533">
        <f>IF(COUNTIF($F212:BC212,"&gt;0")&gt;=12,0,AE$8/12)</f>
        <v>0</v>
      </c>
      <c r="BE212" s="533">
        <f>IF(COUNTIF($F212:BD212,"&gt;0")&gt;=12,0,AE$8/12)</f>
        <v>0</v>
      </c>
      <c r="BF212" s="533">
        <f>IF(COUNTIF($F212:BE212,"&gt;0")&gt;=12,0,AE$8/12)</f>
        <v>0</v>
      </c>
      <c r="BG212" s="533">
        <f>IF(COUNTIF($F212:BF212,"&gt;0")&gt;=12,0,AE$8/12)</f>
        <v>0</v>
      </c>
      <c r="BH212" s="533">
        <f>IF(COUNTIF($F212:BG212,"&gt;0")&gt;=12,0,AE$8/12)</f>
        <v>0</v>
      </c>
      <c r="BI212" s="533">
        <f>IF(COUNTIF($F212:BH212,"&gt;0")&gt;=12,0,AE$8/12)</f>
        <v>0</v>
      </c>
      <c r="BJ212" s="533">
        <f>IF(COUNTIF($F212:BI212,"&gt;0")&gt;=12,0,AE$8/12)</f>
        <v>0</v>
      </c>
      <c r="BK212" s="533">
        <f>IF(COUNTIF($F212:BJ212,"&gt;0")&gt;=12,0,AE$8/12)</f>
        <v>0</v>
      </c>
      <c r="BL212" s="533">
        <f>IF(COUNTIF($F212:BK212,"&gt;0")&gt;=12,0,AE$8/12)</f>
        <v>0</v>
      </c>
      <c r="BM212" s="533">
        <f>IF(COUNTIF($F212:BL212,"&gt;0")&gt;=12,0,AE$8/12)</f>
        <v>0</v>
      </c>
      <c r="BN212" s="533">
        <f>IF(COUNTIF($F212:BM212,"&gt;0")&gt;=12,0,AE$8/12)</f>
        <v>0</v>
      </c>
      <c r="BO212" s="626" cm="1">
        <f t="array" ref="BO212">SUMPRODUCT((YEAR($G$3:$BN$3)=BO$3)*($G212:$BN212))</f>
        <v>0</v>
      </c>
      <c r="BP212" s="533" cm="1">
        <f t="array" ref="BP212">SUMPRODUCT((YEAR($G$3:$BN$3)=BP$3)*($G212:$BN212))</f>
        <v>0</v>
      </c>
      <c r="BQ212" s="533" cm="1">
        <f t="array" ref="BQ212">SUMPRODUCT((YEAR($G$3:$BN$3)=BQ$3)*($G212:$BN212))</f>
        <v>0</v>
      </c>
      <c r="BR212" s="533" cm="1">
        <f t="array" ref="BR212">SUMPRODUCT((YEAR($G$3:$BN$3)=BR$3)*($G212:$BN212))</f>
        <v>0</v>
      </c>
      <c r="BS212" s="627" cm="1">
        <f t="array" ref="BS212">SUMPRODUCT((YEAR($G$3:$BN$3)=BS$3)*($G212:$BN212))</f>
        <v>0</v>
      </c>
      <c r="BT212" s="533"/>
      <c r="BU212" s="533"/>
      <c r="BV212" s="533"/>
      <c r="BW212" s="533"/>
      <c r="BX212" s="533"/>
      <c r="BY212" s="533"/>
      <c r="BZ212" s="533"/>
      <c r="CA212" s="533"/>
      <c r="CB212" s="533"/>
      <c r="CC212" s="533"/>
      <c r="CD212" s="533"/>
      <c r="CE212" s="533"/>
      <c r="CF212" s="533"/>
      <c r="CG212" s="533"/>
      <c r="CH212" s="533"/>
      <c r="CI212" s="533"/>
      <c r="CJ212" s="533"/>
      <c r="CK212" s="533"/>
      <c r="CL212" s="533"/>
      <c r="CM212" s="533"/>
      <c r="CN212" s="533"/>
      <c r="CO212" s="533"/>
      <c r="CP212" s="533"/>
      <c r="CQ212" s="533"/>
      <c r="CR212" s="533"/>
      <c r="CS212" s="533"/>
      <c r="CT212" s="533"/>
      <c r="CU212" s="533"/>
      <c r="CV212" s="533"/>
      <c r="CW212" s="533"/>
      <c r="CX212" s="533"/>
      <c r="CY212" s="533"/>
      <c r="CZ212" s="533"/>
      <c r="DA212" s="533"/>
      <c r="DB212" s="533"/>
      <c r="DC212" s="533"/>
    </row>
    <row r="213" spans="4:119" hidden="1" outlineLevel="1">
      <c r="D213" s="541">
        <v>45351</v>
      </c>
      <c r="J213" s="533"/>
      <c r="K213" s="533"/>
      <c r="L213" s="533"/>
      <c r="M213" s="533"/>
      <c r="N213" s="533"/>
      <c r="O213" s="533"/>
      <c r="P213" s="533"/>
      <c r="Q213" s="533"/>
      <c r="R213" s="533"/>
      <c r="S213" s="533"/>
      <c r="T213" s="533"/>
      <c r="U213" s="533"/>
      <c r="V213" s="533"/>
      <c r="W213" s="533"/>
      <c r="X213" s="533"/>
      <c r="Y213" s="533"/>
      <c r="Z213" s="533"/>
      <c r="AA213" s="533"/>
      <c r="AB213" s="533"/>
      <c r="AC213" s="533"/>
      <c r="AD213" s="533"/>
      <c r="AE213" s="533"/>
      <c r="AF213" s="533">
        <f>IF(COUNTIF($F213:AE213,"&gt;0")&gt;=12,0,AF$8/12)</f>
        <v>0</v>
      </c>
      <c r="AG213" s="533">
        <f>IF(COUNTIF($F213:AF213,"&gt;0")&gt;=12,0,AF$8/12)</f>
        <v>0</v>
      </c>
      <c r="AH213" s="533">
        <f>IF(COUNTIF($F213:AG213,"&gt;0")&gt;=12,0,AF$8/12)</f>
        <v>0</v>
      </c>
      <c r="AI213" s="533">
        <f>IF(COUNTIF($F213:AH213,"&gt;0")&gt;=12,0,AF$8/12)</f>
        <v>0</v>
      </c>
      <c r="AJ213" s="533">
        <f>IF(COUNTIF($F213:AI213,"&gt;0")&gt;=12,0,AF$8/12)</f>
        <v>0</v>
      </c>
      <c r="AK213" s="533">
        <f>IF(COUNTIF($F213:AJ213,"&gt;0")&gt;=12,0,AF$8/12)</f>
        <v>0</v>
      </c>
      <c r="AL213" s="533">
        <f>IF(COUNTIF($F213:AK213,"&gt;0")&gt;=12,0,AF$8/12)</f>
        <v>0</v>
      </c>
      <c r="AM213" s="533">
        <f>IF(COUNTIF($F213:AL213,"&gt;0")&gt;=12,0,AF$8/12)</f>
        <v>0</v>
      </c>
      <c r="AN213" s="533">
        <f>IF(COUNTIF($F213:AM213,"&gt;0")&gt;=12,0,AF$8/12)</f>
        <v>0</v>
      </c>
      <c r="AO213" s="533">
        <f>IF(COUNTIF($F213:AN213,"&gt;0")&gt;=12,0,AF$8/12)</f>
        <v>0</v>
      </c>
      <c r="AP213" s="533">
        <f>IF(COUNTIF($F213:AO213,"&gt;0")&gt;=12,0,AF$8/12)</f>
        <v>0</v>
      </c>
      <c r="AQ213" s="533">
        <f>IF(COUNTIF($F213:AP213,"&gt;0")&gt;=12,0,AF$8/12)</f>
        <v>0</v>
      </c>
      <c r="AR213" s="533">
        <f>IF(COUNTIF($F213:AQ213,"&gt;0")&gt;=12,0,AF$8/12)</f>
        <v>0</v>
      </c>
      <c r="AS213" s="533">
        <f>IF(COUNTIF($F213:AR213,"&gt;0")&gt;=12,0,AF$8/12)</f>
        <v>0</v>
      </c>
      <c r="AT213" s="533">
        <f>IF(COUNTIF($F213:AS213,"&gt;0")&gt;=12,0,AF$8/12)</f>
        <v>0</v>
      </c>
      <c r="AU213" s="533">
        <f>IF(COUNTIF($F213:AT213,"&gt;0")&gt;=12,0,AF$8/12)</f>
        <v>0</v>
      </c>
      <c r="AV213" s="533">
        <f>IF(COUNTIF($F213:AU213,"&gt;0")&gt;=12,0,AF$8/12)</f>
        <v>0</v>
      </c>
      <c r="AW213" s="533">
        <f>IF(COUNTIF($F213:AV213,"&gt;0")&gt;=12,0,AF$8/12)</f>
        <v>0</v>
      </c>
      <c r="AX213" s="533">
        <f>IF(COUNTIF($F213:AW213,"&gt;0")&gt;=12,0,AF$8/12)</f>
        <v>0</v>
      </c>
      <c r="AY213" s="533">
        <f>IF(COUNTIF($F213:AX213,"&gt;0")&gt;=12,0,AF$8/12)</f>
        <v>0</v>
      </c>
      <c r="AZ213" s="533">
        <f>IF(COUNTIF($F213:AY213,"&gt;0")&gt;=12,0,AF$8/12)</f>
        <v>0</v>
      </c>
      <c r="BA213" s="533">
        <f>IF(COUNTIF($F213:AZ213,"&gt;0")&gt;=12,0,AF$8/12)</f>
        <v>0</v>
      </c>
      <c r="BB213" s="533">
        <f>IF(COUNTIF($F213:BA213,"&gt;0")&gt;=12,0,AF$8/12)</f>
        <v>0</v>
      </c>
      <c r="BC213" s="533">
        <f>IF(COUNTIF($F213:BB213,"&gt;0")&gt;=12,0,AF$8/12)</f>
        <v>0</v>
      </c>
      <c r="BD213" s="533">
        <f>IF(COUNTIF($F213:BC213,"&gt;0")&gt;=12,0,AF$8/12)</f>
        <v>0</v>
      </c>
      <c r="BE213" s="533">
        <f>IF(COUNTIF($F213:BD213,"&gt;0")&gt;=12,0,AF$8/12)</f>
        <v>0</v>
      </c>
      <c r="BF213" s="533">
        <f>IF(COUNTIF($F213:BE213,"&gt;0")&gt;=12,0,AF$8/12)</f>
        <v>0</v>
      </c>
      <c r="BG213" s="533">
        <f>IF(COUNTIF($F213:BF213,"&gt;0")&gt;=12,0,AF$8/12)</f>
        <v>0</v>
      </c>
      <c r="BH213" s="533">
        <f>IF(COUNTIF($F213:BG213,"&gt;0")&gt;=12,0,AF$8/12)</f>
        <v>0</v>
      </c>
      <c r="BI213" s="533">
        <f>IF(COUNTIF($F213:BH213,"&gt;0")&gt;=12,0,AF$8/12)</f>
        <v>0</v>
      </c>
      <c r="BJ213" s="533">
        <f>IF(COUNTIF($F213:BI213,"&gt;0")&gt;=12,0,AF$8/12)</f>
        <v>0</v>
      </c>
      <c r="BK213" s="533">
        <f>IF(COUNTIF($F213:BJ213,"&gt;0")&gt;=12,0,AF$8/12)</f>
        <v>0</v>
      </c>
      <c r="BL213" s="533">
        <f>IF(COUNTIF($F213:BK213,"&gt;0")&gt;=12,0,AF$8/12)</f>
        <v>0</v>
      </c>
      <c r="BM213" s="533">
        <f>IF(COUNTIF($F213:BL213,"&gt;0")&gt;=12,0,AF$8/12)</f>
        <v>0</v>
      </c>
      <c r="BN213" s="533">
        <f>IF(COUNTIF($F213:BM213,"&gt;0")&gt;=12,0,AF$8/12)</f>
        <v>0</v>
      </c>
      <c r="BO213" s="626" cm="1">
        <f t="array" ref="BO213">SUMPRODUCT((YEAR($G$3:$BN$3)=BO$3)*($G213:$BN213))</f>
        <v>0</v>
      </c>
      <c r="BP213" s="533" cm="1">
        <f t="array" ref="BP213">SUMPRODUCT((YEAR($G$3:$BN$3)=BP$3)*($G213:$BN213))</f>
        <v>0</v>
      </c>
      <c r="BQ213" s="533" cm="1">
        <f t="array" ref="BQ213">SUMPRODUCT((YEAR($G$3:$BN$3)=BQ$3)*($G213:$BN213))</f>
        <v>0</v>
      </c>
      <c r="BR213" s="533" cm="1">
        <f t="array" ref="BR213">SUMPRODUCT((YEAR($G$3:$BN$3)=BR$3)*($G213:$BN213))</f>
        <v>0</v>
      </c>
      <c r="BS213" s="627" cm="1">
        <f t="array" ref="BS213">SUMPRODUCT((YEAR($G$3:$BN$3)=BS$3)*($G213:$BN213))</f>
        <v>0</v>
      </c>
      <c r="BT213" s="533"/>
      <c r="BU213" s="533"/>
      <c r="BV213" s="533"/>
      <c r="BW213" s="533"/>
      <c r="BX213" s="533"/>
      <c r="BY213" s="533"/>
      <c r="BZ213" s="533"/>
      <c r="CA213" s="533"/>
      <c r="CB213" s="533"/>
      <c r="CC213" s="533"/>
      <c r="CD213" s="533"/>
      <c r="CE213" s="533"/>
      <c r="CF213" s="533"/>
      <c r="CG213" s="533"/>
      <c r="CH213" s="533"/>
      <c r="CI213" s="533"/>
      <c r="CJ213" s="533"/>
      <c r="CK213" s="533"/>
      <c r="CL213" s="533"/>
      <c r="CM213" s="533"/>
      <c r="CN213" s="533"/>
      <c r="CO213" s="533"/>
      <c r="CP213" s="533"/>
      <c r="CQ213" s="533"/>
      <c r="CR213" s="533"/>
      <c r="CS213" s="533"/>
      <c r="CT213" s="533"/>
      <c r="CU213" s="533"/>
      <c r="CV213" s="533"/>
      <c r="CW213" s="533"/>
      <c r="CX213" s="533"/>
      <c r="CY213" s="533"/>
      <c r="CZ213" s="533"/>
      <c r="DA213" s="533"/>
      <c r="DB213" s="533"/>
      <c r="DC213" s="533"/>
      <c r="DD213" s="533"/>
    </row>
    <row r="214" spans="4:119" hidden="1" outlineLevel="1">
      <c r="D214" s="541">
        <v>45382</v>
      </c>
      <c r="J214" s="533"/>
      <c r="K214" s="533"/>
      <c r="L214" s="533"/>
      <c r="M214" s="533"/>
      <c r="N214" s="533"/>
      <c r="O214" s="533"/>
      <c r="P214" s="533"/>
      <c r="Q214" s="533"/>
      <c r="R214" s="533"/>
      <c r="S214" s="533"/>
      <c r="T214" s="533"/>
      <c r="U214" s="533"/>
      <c r="V214" s="533"/>
      <c r="W214" s="533"/>
      <c r="X214" s="533"/>
      <c r="Y214" s="533"/>
      <c r="Z214" s="533"/>
      <c r="AA214" s="533"/>
      <c r="AB214" s="533"/>
      <c r="AC214" s="533"/>
      <c r="AD214" s="533"/>
      <c r="AE214" s="533"/>
      <c r="AF214" s="533"/>
      <c r="AG214" s="533">
        <f>IF(COUNTIF($F214:AF214,"&gt;0")&gt;=12,0,AG$8/12)</f>
        <v>0</v>
      </c>
      <c r="AH214" s="533">
        <f>IF(COUNTIF($F214:AG214,"&gt;0")&gt;=12,0,AG$8/12)</f>
        <v>0</v>
      </c>
      <c r="AI214" s="533">
        <f>IF(COUNTIF($F214:AH214,"&gt;0")&gt;=12,0,AG$8/12)</f>
        <v>0</v>
      </c>
      <c r="AJ214" s="533">
        <f>IF(COUNTIF($F214:AI214,"&gt;0")&gt;=12,0,AG$8/12)</f>
        <v>0</v>
      </c>
      <c r="AK214" s="533">
        <f>IF(COUNTIF($F214:AJ214,"&gt;0")&gt;=12,0,AG$8/12)</f>
        <v>0</v>
      </c>
      <c r="AL214" s="533">
        <f>IF(COUNTIF($F214:AK214,"&gt;0")&gt;=12,0,AG$8/12)</f>
        <v>0</v>
      </c>
      <c r="AM214" s="533">
        <f>IF(COUNTIF($F214:AL214,"&gt;0")&gt;=12,0,AG$8/12)</f>
        <v>0</v>
      </c>
      <c r="AN214" s="533">
        <f>IF(COUNTIF($F214:AM214,"&gt;0")&gt;=12,0,AG$8/12)</f>
        <v>0</v>
      </c>
      <c r="AO214" s="533">
        <f>IF(COUNTIF($F214:AN214,"&gt;0")&gt;=12,0,AG$8/12)</f>
        <v>0</v>
      </c>
      <c r="AP214" s="533">
        <f>IF(COUNTIF($F214:AO214,"&gt;0")&gt;=12,0,AG$8/12)</f>
        <v>0</v>
      </c>
      <c r="AQ214" s="533">
        <f>IF(COUNTIF($F214:AP214,"&gt;0")&gt;=12,0,AG$8/12)</f>
        <v>0</v>
      </c>
      <c r="AR214" s="533">
        <f>IF(COUNTIF($F214:AQ214,"&gt;0")&gt;=12,0,AG$8/12)</f>
        <v>0</v>
      </c>
      <c r="AS214" s="533">
        <f>IF(COUNTIF($F214:AR214,"&gt;0")&gt;=12,0,AG$8/12)</f>
        <v>0</v>
      </c>
      <c r="AT214" s="533">
        <f>IF(COUNTIF($F214:AS214,"&gt;0")&gt;=12,0,AG$8/12)</f>
        <v>0</v>
      </c>
      <c r="AU214" s="533">
        <f>IF(COUNTIF($F214:AT214,"&gt;0")&gt;=12,0,AG$8/12)</f>
        <v>0</v>
      </c>
      <c r="AV214" s="533">
        <f>IF(COUNTIF($F214:AU214,"&gt;0")&gt;=12,0,AG$8/12)</f>
        <v>0</v>
      </c>
      <c r="AW214" s="533">
        <f>IF(COUNTIF($F214:AV214,"&gt;0")&gt;=12,0,AG$8/12)</f>
        <v>0</v>
      </c>
      <c r="AX214" s="533">
        <f>IF(COUNTIF($F214:AW214,"&gt;0")&gt;=12,0,AG$8/12)</f>
        <v>0</v>
      </c>
      <c r="AY214" s="533">
        <f>IF(COUNTIF($F214:AX214,"&gt;0")&gt;=12,0,AG$8/12)</f>
        <v>0</v>
      </c>
      <c r="AZ214" s="533">
        <f>IF(COUNTIF($F214:AY214,"&gt;0")&gt;=12,0,AG$8/12)</f>
        <v>0</v>
      </c>
      <c r="BA214" s="533">
        <f>IF(COUNTIF($F214:AZ214,"&gt;0")&gt;=12,0,AG$8/12)</f>
        <v>0</v>
      </c>
      <c r="BB214" s="533">
        <f>IF(COUNTIF($F214:BA214,"&gt;0")&gt;=12,0,AG$8/12)</f>
        <v>0</v>
      </c>
      <c r="BC214" s="533">
        <f>IF(COUNTIF($F214:BB214,"&gt;0")&gt;=12,0,AG$8/12)</f>
        <v>0</v>
      </c>
      <c r="BD214" s="533">
        <f>IF(COUNTIF($F214:BC214,"&gt;0")&gt;=12,0,AG$8/12)</f>
        <v>0</v>
      </c>
      <c r="BE214" s="533">
        <f>IF(COUNTIF($F214:BD214,"&gt;0")&gt;=12,0,AG$8/12)</f>
        <v>0</v>
      </c>
      <c r="BF214" s="533">
        <f>IF(COUNTIF($F214:BE214,"&gt;0")&gt;=12,0,AG$8/12)</f>
        <v>0</v>
      </c>
      <c r="BG214" s="533">
        <f>IF(COUNTIF($F214:BF214,"&gt;0")&gt;=12,0,AG$8/12)</f>
        <v>0</v>
      </c>
      <c r="BH214" s="533">
        <f>IF(COUNTIF($F214:BG214,"&gt;0")&gt;=12,0,AG$8/12)</f>
        <v>0</v>
      </c>
      <c r="BI214" s="533">
        <f>IF(COUNTIF($F214:BH214,"&gt;0")&gt;=12,0,AG$8/12)</f>
        <v>0</v>
      </c>
      <c r="BJ214" s="533">
        <f>IF(COUNTIF($F214:BI214,"&gt;0")&gt;=12,0,AG$8/12)</f>
        <v>0</v>
      </c>
      <c r="BK214" s="533">
        <f>IF(COUNTIF($F214:BJ214,"&gt;0")&gt;=12,0,AG$8/12)</f>
        <v>0</v>
      </c>
      <c r="BL214" s="533">
        <f>IF(COUNTIF($F214:BK214,"&gt;0")&gt;=12,0,AG$8/12)</f>
        <v>0</v>
      </c>
      <c r="BM214" s="533">
        <f>IF(COUNTIF($F214:BL214,"&gt;0")&gt;=12,0,AG$8/12)</f>
        <v>0</v>
      </c>
      <c r="BN214" s="533">
        <f>IF(COUNTIF($F214:BM214,"&gt;0")&gt;=12,0,AG$8/12)</f>
        <v>0</v>
      </c>
      <c r="BO214" s="626" cm="1">
        <f t="array" ref="BO214">SUMPRODUCT((YEAR($G$3:$BN$3)=BO$3)*($G214:$BN214))</f>
        <v>0</v>
      </c>
      <c r="BP214" s="533" cm="1">
        <f t="array" ref="BP214">SUMPRODUCT((YEAR($G$3:$BN$3)=BP$3)*($G214:$BN214))</f>
        <v>0</v>
      </c>
      <c r="BQ214" s="533" cm="1">
        <f t="array" ref="BQ214">SUMPRODUCT((YEAR($G$3:$BN$3)=BQ$3)*($G214:$BN214))</f>
        <v>0</v>
      </c>
      <c r="BR214" s="533" cm="1">
        <f t="array" ref="BR214">SUMPRODUCT((YEAR($G$3:$BN$3)=BR$3)*($G214:$BN214))</f>
        <v>0</v>
      </c>
      <c r="BS214" s="627" cm="1">
        <f t="array" ref="BS214">SUMPRODUCT((YEAR($G$3:$BN$3)=BS$3)*($G214:$BN214))</f>
        <v>0</v>
      </c>
      <c r="BT214" s="533"/>
      <c r="BU214" s="533"/>
      <c r="BV214" s="533"/>
      <c r="BW214" s="533"/>
      <c r="BX214" s="533"/>
      <c r="BY214" s="533"/>
      <c r="BZ214" s="533"/>
      <c r="CA214" s="533"/>
      <c r="CB214" s="533"/>
      <c r="CC214" s="533"/>
      <c r="CD214" s="533"/>
      <c r="CE214" s="533"/>
      <c r="CF214" s="533"/>
      <c r="CG214" s="533"/>
      <c r="CH214" s="533"/>
      <c r="CI214" s="533"/>
      <c r="CJ214" s="533"/>
      <c r="CK214" s="533"/>
      <c r="CL214" s="533"/>
      <c r="CM214" s="533"/>
      <c r="CN214" s="533"/>
      <c r="CO214" s="533"/>
      <c r="CP214" s="533"/>
      <c r="CQ214" s="533"/>
      <c r="CR214" s="533"/>
      <c r="CS214" s="533"/>
      <c r="CT214" s="533"/>
      <c r="CU214" s="533"/>
      <c r="CV214" s="533"/>
      <c r="CW214" s="533"/>
      <c r="CX214" s="533"/>
      <c r="CY214" s="533"/>
      <c r="CZ214" s="533"/>
      <c r="DA214" s="533"/>
      <c r="DB214" s="533"/>
      <c r="DC214" s="533"/>
      <c r="DD214" s="533"/>
      <c r="DE214" s="533"/>
    </row>
    <row r="215" spans="4:119" hidden="1" outlineLevel="1">
      <c r="D215" s="541">
        <v>45412</v>
      </c>
      <c r="J215" s="533"/>
      <c r="K215" s="533"/>
      <c r="L215" s="533"/>
      <c r="M215" s="533"/>
      <c r="N215" s="533"/>
      <c r="O215" s="533"/>
      <c r="P215" s="533"/>
      <c r="Q215" s="533"/>
      <c r="R215" s="533"/>
      <c r="S215" s="533"/>
      <c r="T215" s="533"/>
      <c r="U215" s="533"/>
      <c r="V215" s="533"/>
      <c r="W215" s="533"/>
      <c r="X215" s="533"/>
      <c r="Y215" s="533"/>
      <c r="Z215" s="533"/>
      <c r="AA215" s="533"/>
      <c r="AB215" s="533"/>
      <c r="AC215" s="533"/>
      <c r="AD215" s="533"/>
      <c r="AE215" s="533"/>
      <c r="AF215" s="533"/>
      <c r="AG215" s="533"/>
      <c r="AH215" s="533">
        <f>IF(COUNTIF($F215:AG215,"&gt;0")&gt;=12,0,AH$8/12)</f>
        <v>0</v>
      </c>
      <c r="AI215" s="533">
        <f>IF(COUNTIF($F215:AH215,"&gt;0")&gt;=12,0,AH$8/12)</f>
        <v>0</v>
      </c>
      <c r="AJ215" s="533">
        <f>IF(COUNTIF($F215:AI215,"&gt;0")&gt;=12,0,AH$8/12)</f>
        <v>0</v>
      </c>
      <c r="AK215" s="533">
        <f>IF(COUNTIF($F215:AJ215,"&gt;0")&gt;=12,0,AH$8/12)</f>
        <v>0</v>
      </c>
      <c r="AL215" s="533">
        <f>IF(COUNTIF($F215:AK215,"&gt;0")&gt;=12,0,AH$8/12)</f>
        <v>0</v>
      </c>
      <c r="AM215" s="533">
        <f>IF(COUNTIF($F215:AL215,"&gt;0")&gt;=12,0,AH$8/12)</f>
        <v>0</v>
      </c>
      <c r="AN215" s="533">
        <f>IF(COUNTIF($F215:AM215,"&gt;0")&gt;=12,0,AH$8/12)</f>
        <v>0</v>
      </c>
      <c r="AO215" s="533">
        <f>IF(COUNTIF($F215:AN215,"&gt;0")&gt;=12,0,AH$8/12)</f>
        <v>0</v>
      </c>
      <c r="AP215" s="533">
        <f>IF(COUNTIF($F215:AO215,"&gt;0")&gt;=12,0,AH$8/12)</f>
        <v>0</v>
      </c>
      <c r="AQ215" s="533">
        <f>IF(COUNTIF($F215:AP215,"&gt;0")&gt;=12,0,AH$8/12)</f>
        <v>0</v>
      </c>
      <c r="AR215" s="533">
        <f>IF(COUNTIF($F215:AQ215,"&gt;0")&gt;=12,0,AH$8/12)</f>
        <v>0</v>
      </c>
      <c r="AS215" s="533">
        <f>IF(COUNTIF($F215:AR215,"&gt;0")&gt;=12,0,AH$8/12)</f>
        <v>0</v>
      </c>
      <c r="AT215" s="533">
        <f>IF(COUNTIF($F215:AS215,"&gt;0")&gt;=12,0,AH$8/12)</f>
        <v>0</v>
      </c>
      <c r="AU215" s="533">
        <f>IF(COUNTIF($F215:AT215,"&gt;0")&gt;=12,0,AH$8/12)</f>
        <v>0</v>
      </c>
      <c r="AV215" s="533">
        <f>IF(COUNTIF($F215:AU215,"&gt;0")&gt;=12,0,AH$8/12)</f>
        <v>0</v>
      </c>
      <c r="AW215" s="533">
        <f>IF(COUNTIF($F215:AV215,"&gt;0")&gt;=12,0,AH$8/12)</f>
        <v>0</v>
      </c>
      <c r="AX215" s="533">
        <f>IF(COUNTIF($F215:AW215,"&gt;0")&gt;=12,0,AH$8/12)</f>
        <v>0</v>
      </c>
      <c r="AY215" s="533">
        <f>IF(COUNTIF($F215:AX215,"&gt;0")&gt;=12,0,AH$8/12)</f>
        <v>0</v>
      </c>
      <c r="AZ215" s="533">
        <f>IF(COUNTIF($F215:AY215,"&gt;0")&gt;=12,0,AH$8/12)</f>
        <v>0</v>
      </c>
      <c r="BA215" s="533">
        <f>IF(COUNTIF($F215:AZ215,"&gt;0")&gt;=12,0,AH$8/12)</f>
        <v>0</v>
      </c>
      <c r="BB215" s="533">
        <f>IF(COUNTIF($F215:BA215,"&gt;0")&gt;=12,0,AH$8/12)</f>
        <v>0</v>
      </c>
      <c r="BC215" s="533">
        <f>IF(COUNTIF($F215:BB215,"&gt;0")&gt;=12,0,AH$8/12)</f>
        <v>0</v>
      </c>
      <c r="BD215" s="533">
        <f>IF(COUNTIF($F215:BC215,"&gt;0")&gt;=12,0,AH$8/12)</f>
        <v>0</v>
      </c>
      <c r="BE215" s="533">
        <f>IF(COUNTIF($F215:BD215,"&gt;0")&gt;=12,0,AH$8/12)</f>
        <v>0</v>
      </c>
      <c r="BF215" s="533">
        <f>IF(COUNTIF($F215:BE215,"&gt;0")&gt;=12,0,AH$8/12)</f>
        <v>0</v>
      </c>
      <c r="BG215" s="533">
        <f>IF(COUNTIF($F215:BF215,"&gt;0")&gt;=12,0,AH$8/12)</f>
        <v>0</v>
      </c>
      <c r="BH215" s="533">
        <f>IF(COUNTIF($F215:BG215,"&gt;0")&gt;=12,0,AH$8/12)</f>
        <v>0</v>
      </c>
      <c r="BI215" s="533">
        <f>IF(COUNTIF($F215:BH215,"&gt;0")&gt;=12,0,AH$8/12)</f>
        <v>0</v>
      </c>
      <c r="BJ215" s="533">
        <f>IF(COUNTIF($F215:BI215,"&gt;0")&gt;=12,0,AH$8/12)</f>
        <v>0</v>
      </c>
      <c r="BK215" s="533">
        <f>IF(COUNTIF($F215:BJ215,"&gt;0")&gt;=12,0,AH$8/12)</f>
        <v>0</v>
      </c>
      <c r="BL215" s="533">
        <f>IF(COUNTIF($F215:BK215,"&gt;0")&gt;=12,0,AH$8/12)</f>
        <v>0</v>
      </c>
      <c r="BM215" s="533">
        <f>IF(COUNTIF($F215:BL215,"&gt;0")&gt;=12,0,AH$8/12)</f>
        <v>0</v>
      </c>
      <c r="BN215" s="533">
        <f>IF(COUNTIF($F215:BM215,"&gt;0")&gt;=12,0,AH$8/12)</f>
        <v>0</v>
      </c>
      <c r="BO215" s="626" cm="1">
        <f t="array" ref="BO215">SUMPRODUCT((YEAR($G$3:$BN$3)=BO$3)*($G215:$BN215))</f>
        <v>0</v>
      </c>
      <c r="BP215" s="533" cm="1">
        <f t="array" ref="BP215">SUMPRODUCT((YEAR($G$3:$BN$3)=BP$3)*($G215:$BN215))</f>
        <v>0</v>
      </c>
      <c r="BQ215" s="533" cm="1">
        <f t="array" ref="BQ215">SUMPRODUCT((YEAR($G$3:$BN$3)=BQ$3)*($G215:$BN215))</f>
        <v>0</v>
      </c>
      <c r="BR215" s="533" cm="1">
        <f t="array" ref="BR215">SUMPRODUCT((YEAR($G$3:$BN$3)=BR$3)*($G215:$BN215))</f>
        <v>0</v>
      </c>
      <c r="BS215" s="627" cm="1">
        <f t="array" ref="BS215">SUMPRODUCT((YEAR($G$3:$BN$3)=BS$3)*($G215:$BN215))</f>
        <v>0</v>
      </c>
      <c r="BT215" s="533"/>
      <c r="BU215" s="533"/>
      <c r="BV215" s="533"/>
      <c r="BW215" s="533"/>
      <c r="BX215" s="533"/>
      <c r="BY215" s="533"/>
      <c r="BZ215" s="533"/>
      <c r="CA215" s="533"/>
      <c r="CB215" s="533"/>
      <c r="CC215" s="533"/>
      <c r="CD215" s="533"/>
      <c r="CE215" s="533"/>
      <c r="CF215" s="533"/>
      <c r="CG215" s="533"/>
      <c r="CH215" s="533"/>
      <c r="CI215" s="533"/>
      <c r="CJ215" s="533"/>
      <c r="CK215" s="533"/>
      <c r="CL215" s="533"/>
      <c r="CM215" s="533"/>
      <c r="CN215" s="533"/>
      <c r="CO215" s="533"/>
      <c r="CP215" s="533"/>
      <c r="CQ215" s="533"/>
      <c r="CR215" s="533"/>
      <c r="CS215" s="533"/>
      <c r="CT215" s="533"/>
      <c r="CU215" s="533"/>
      <c r="CV215" s="533"/>
      <c r="CW215" s="533"/>
      <c r="CX215" s="533"/>
      <c r="CY215" s="533"/>
      <c r="CZ215" s="533"/>
      <c r="DA215" s="533"/>
      <c r="DB215" s="533"/>
      <c r="DC215" s="533"/>
      <c r="DD215" s="533"/>
      <c r="DE215" s="533"/>
      <c r="DF215" s="533"/>
    </row>
    <row r="216" spans="4:119" hidden="1" outlineLevel="1">
      <c r="D216" s="541">
        <v>45443</v>
      </c>
      <c r="J216" s="533"/>
      <c r="K216" s="533"/>
      <c r="L216" s="533"/>
      <c r="M216" s="533"/>
      <c r="N216" s="533"/>
      <c r="O216" s="533"/>
      <c r="P216" s="533"/>
      <c r="Q216" s="533"/>
      <c r="R216" s="533"/>
      <c r="S216" s="533"/>
      <c r="T216" s="533"/>
      <c r="U216" s="533"/>
      <c r="V216" s="533"/>
      <c r="W216" s="533"/>
      <c r="X216" s="533"/>
      <c r="Y216" s="533"/>
      <c r="Z216" s="533"/>
      <c r="AA216" s="533"/>
      <c r="AB216" s="533"/>
      <c r="AC216" s="533"/>
      <c r="AD216" s="533"/>
      <c r="AE216" s="533"/>
      <c r="AF216" s="533"/>
      <c r="AG216" s="533"/>
      <c r="AH216" s="533"/>
      <c r="AI216" s="533">
        <f>IF(COUNTIF($F216:AH216,"&gt;0")&gt;=12,0,AI$8/12)</f>
        <v>0</v>
      </c>
      <c r="AJ216" s="533">
        <f>IF(COUNTIF($F216:AI216,"&gt;0")&gt;=12,0,AI$8/12)</f>
        <v>0</v>
      </c>
      <c r="AK216" s="533">
        <f>IF(COUNTIF($F216:AJ216,"&gt;0")&gt;=12,0,AI$8/12)</f>
        <v>0</v>
      </c>
      <c r="AL216" s="533">
        <f>IF(COUNTIF($F216:AK216,"&gt;0")&gt;=12,0,AI$8/12)</f>
        <v>0</v>
      </c>
      <c r="AM216" s="533">
        <f>IF(COUNTIF($F216:AL216,"&gt;0")&gt;=12,0,AI$8/12)</f>
        <v>0</v>
      </c>
      <c r="AN216" s="533">
        <f>IF(COUNTIF($F216:AM216,"&gt;0")&gt;=12,0,AI$8/12)</f>
        <v>0</v>
      </c>
      <c r="AO216" s="533">
        <f>IF(COUNTIF($F216:AN216,"&gt;0")&gt;=12,0,AI$8/12)</f>
        <v>0</v>
      </c>
      <c r="AP216" s="533">
        <f>IF(COUNTIF($F216:AO216,"&gt;0")&gt;=12,0,AI$8/12)</f>
        <v>0</v>
      </c>
      <c r="AQ216" s="533">
        <f>IF(COUNTIF($F216:AP216,"&gt;0")&gt;=12,0,AI$8/12)</f>
        <v>0</v>
      </c>
      <c r="AR216" s="533">
        <f>IF(COUNTIF($F216:AQ216,"&gt;0")&gt;=12,0,AI$8/12)</f>
        <v>0</v>
      </c>
      <c r="AS216" s="533">
        <f>IF(COUNTIF($F216:AR216,"&gt;0")&gt;=12,0,AI$8/12)</f>
        <v>0</v>
      </c>
      <c r="AT216" s="533">
        <f>IF(COUNTIF($F216:AS216,"&gt;0")&gt;=12,0,AI$8/12)</f>
        <v>0</v>
      </c>
      <c r="AU216" s="533">
        <f>IF(COUNTIF($F216:AT216,"&gt;0")&gt;=12,0,AI$8/12)</f>
        <v>0</v>
      </c>
      <c r="AV216" s="533">
        <f>IF(COUNTIF($F216:AU216,"&gt;0")&gt;=12,0,AI$8/12)</f>
        <v>0</v>
      </c>
      <c r="AW216" s="533">
        <f>IF(COUNTIF($F216:AV216,"&gt;0")&gt;=12,0,AI$8/12)</f>
        <v>0</v>
      </c>
      <c r="AX216" s="533">
        <f>IF(COUNTIF($F216:AW216,"&gt;0")&gt;=12,0,AI$8/12)</f>
        <v>0</v>
      </c>
      <c r="AY216" s="533">
        <f>IF(COUNTIF($F216:AX216,"&gt;0")&gt;=12,0,AI$8/12)</f>
        <v>0</v>
      </c>
      <c r="AZ216" s="533">
        <f>IF(COUNTIF($F216:AY216,"&gt;0")&gt;=12,0,AI$8/12)</f>
        <v>0</v>
      </c>
      <c r="BA216" s="533">
        <f>IF(COUNTIF($F216:AZ216,"&gt;0")&gt;=12,0,AI$8/12)</f>
        <v>0</v>
      </c>
      <c r="BB216" s="533">
        <f>IF(COUNTIF($F216:BA216,"&gt;0")&gt;=12,0,AI$8/12)</f>
        <v>0</v>
      </c>
      <c r="BC216" s="533">
        <f>IF(COUNTIF($F216:BB216,"&gt;0")&gt;=12,0,AI$8/12)</f>
        <v>0</v>
      </c>
      <c r="BD216" s="533">
        <f>IF(COUNTIF($F216:BC216,"&gt;0")&gt;=12,0,AI$8/12)</f>
        <v>0</v>
      </c>
      <c r="BE216" s="533">
        <f>IF(COUNTIF($F216:BD216,"&gt;0")&gt;=12,0,AI$8/12)</f>
        <v>0</v>
      </c>
      <c r="BF216" s="533">
        <f>IF(COUNTIF($F216:BE216,"&gt;0")&gt;=12,0,AI$8/12)</f>
        <v>0</v>
      </c>
      <c r="BG216" s="533">
        <f>IF(COUNTIF($F216:BF216,"&gt;0")&gt;=12,0,AI$8/12)</f>
        <v>0</v>
      </c>
      <c r="BH216" s="533">
        <f>IF(COUNTIF($F216:BG216,"&gt;0")&gt;=12,0,AI$8/12)</f>
        <v>0</v>
      </c>
      <c r="BI216" s="533">
        <f>IF(COUNTIF($F216:BH216,"&gt;0")&gt;=12,0,AI$8/12)</f>
        <v>0</v>
      </c>
      <c r="BJ216" s="533">
        <f>IF(COUNTIF($F216:BI216,"&gt;0")&gt;=12,0,AI$8/12)</f>
        <v>0</v>
      </c>
      <c r="BK216" s="533">
        <f>IF(COUNTIF($F216:BJ216,"&gt;0")&gt;=12,0,AI$8/12)</f>
        <v>0</v>
      </c>
      <c r="BL216" s="533">
        <f>IF(COUNTIF($F216:BK216,"&gt;0")&gt;=12,0,AI$8/12)</f>
        <v>0</v>
      </c>
      <c r="BM216" s="533">
        <f>IF(COUNTIF($F216:BL216,"&gt;0")&gt;=12,0,AI$8/12)</f>
        <v>0</v>
      </c>
      <c r="BN216" s="533">
        <f>IF(COUNTIF($F216:BM216,"&gt;0")&gt;=12,0,AI$8/12)</f>
        <v>0</v>
      </c>
      <c r="BO216" s="626" cm="1">
        <f t="array" ref="BO216">SUMPRODUCT((YEAR($G$3:$BN$3)=BO$3)*($G216:$BN216))</f>
        <v>0</v>
      </c>
      <c r="BP216" s="533" cm="1">
        <f t="array" ref="BP216">SUMPRODUCT((YEAR($G$3:$BN$3)=BP$3)*($G216:$BN216))</f>
        <v>0</v>
      </c>
      <c r="BQ216" s="533" cm="1">
        <f t="array" ref="BQ216">SUMPRODUCT((YEAR($G$3:$BN$3)=BQ$3)*($G216:$BN216))</f>
        <v>0</v>
      </c>
      <c r="BR216" s="533" cm="1">
        <f t="array" ref="BR216">SUMPRODUCT((YEAR($G$3:$BN$3)=BR$3)*($G216:$BN216))</f>
        <v>0</v>
      </c>
      <c r="BS216" s="627" cm="1">
        <f t="array" ref="BS216">SUMPRODUCT((YEAR($G$3:$BN$3)=BS$3)*($G216:$BN216))</f>
        <v>0</v>
      </c>
      <c r="BT216" s="533"/>
      <c r="BU216" s="533"/>
      <c r="BV216" s="533"/>
      <c r="BW216" s="533"/>
      <c r="BX216" s="533"/>
      <c r="BY216" s="533"/>
      <c r="BZ216" s="533"/>
      <c r="CA216" s="533"/>
      <c r="CB216" s="533"/>
      <c r="CC216" s="533"/>
      <c r="CD216" s="533"/>
      <c r="CE216" s="533"/>
      <c r="CF216" s="533"/>
      <c r="CG216" s="533"/>
      <c r="CH216" s="533"/>
      <c r="CI216" s="533"/>
      <c r="CJ216" s="533"/>
      <c r="CK216" s="533"/>
      <c r="CL216" s="533"/>
      <c r="CM216" s="533"/>
      <c r="CN216" s="533"/>
      <c r="CO216" s="533"/>
      <c r="CP216" s="533"/>
      <c r="CQ216" s="533"/>
      <c r="CR216" s="533"/>
      <c r="CS216" s="533"/>
      <c r="CT216" s="533"/>
      <c r="CU216" s="533"/>
      <c r="CV216" s="533"/>
      <c r="CW216" s="533"/>
      <c r="CX216" s="533"/>
      <c r="CY216" s="533"/>
      <c r="CZ216" s="533"/>
      <c r="DA216" s="533"/>
      <c r="DB216" s="533"/>
      <c r="DC216" s="533"/>
      <c r="DD216" s="533"/>
      <c r="DE216" s="533"/>
      <c r="DF216" s="533"/>
      <c r="DG216" s="533"/>
    </row>
    <row r="217" spans="4:119" hidden="1" outlineLevel="1">
      <c r="D217" s="541">
        <v>45473</v>
      </c>
      <c r="J217" s="533"/>
      <c r="K217" s="533"/>
      <c r="L217" s="533"/>
      <c r="M217" s="533"/>
      <c r="N217" s="533"/>
      <c r="O217" s="533"/>
      <c r="P217" s="533"/>
      <c r="Q217" s="533"/>
      <c r="R217" s="533"/>
      <c r="S217" s="533"/>
      <c r="T217" s="533"/>
      <c r="U217" s="533"/>
      <c r="V217" s="533"/>
      <c r="W217" s="533"/>
      <c r="X217" s="533"/>
      <c r="Y217" s="533"/>
      <c r="Z217" s="533"/>
      <c r="AA217" s="533"/>
      <c r="AB217" s="533"/>
      <c r="AC217" s="533"/>
      <c r="AD217" s="533"/>
      <c r="AE217" s="533"/>
      <c r="AF217" s="533"/>
      <c r="AG217" s="533"/>
      <c r="AH217" s="533"/>
      <c r="AI217" s="533"/>
      <c r="AJ217" s="533">
        <f>IF(COUNTIF($F217:AI217,"&gt;0")&gt;=12,0,AJ$8/12)</f>
        <v>0</v>
      </c>
      <c r="AK217" s="533">
        <f>IF(COUNTIF($F217:AJ217,"&gt;0")&gt;=12,0,AJ$8/12)</f>
        <v>0</v>
      </c>
      <c r="AL217" s="533">
        <f>IF(COUNTIF($F217:AK217,"&gt;0")&gt;=12,0,AJ$8/12)</f>
        <v>0</v>
      </c>
      <c r="AM217" s="533">
        <f>IF(COUNTIF($F217:AL217,"&gt;0")&gt;=12,0,AJ$8/12)</f>
        <v>0</v>
      </c>
      <c r="AN217" s="533">
        <f>IF(COUNTIF($F217:AM217,"&gt;0")&gt;=12,0,AJ$8/12)</f>
        <v>0</v>
      </c>
      <c r="AO217" s="533">
        <f>IF(COUNTIF($F217:AN217,"&gt;0")&gt;=12,0,AJ$8/12)</f>
        <v>0</v>
      </c>
      <c r="AP217" s="533">
        <f>IF(COUNTIF($F217:AO217,"&gt;0")&gt;=12,0,AJ$8/12)</f>
        <v>0</v>
      </c>
      <c r="AQ217" s="533">
        <f>IF(COUNTIF($F217:AP217,"&gt;0")&gt;=12,0,AJ$8/12)</f>
        <v>0</v>
      </c>
      <c r="AR217" s="533">
        <f>IF(COUNTIF($F217:AQ217,"&gt;0")&gt;=12,0,AJ$8/12)</f>
        <v>0</v>
      </c>
      <c r="AS217" s="533">
        <f>IF(COUNTIF($F217:AR217,"&gt;0")&gt;=12,0,AJ$8/12)</f>
        <v>0</v>
      </c>
      <c r="AT217" s="533">
        <f>IF(COUNTIF($F217:AS217,"&gt;0")&gt;=12,0,AJ$8/12)</f>
        <v>0</v>
      </c>
      <c r="AU217" s="533">
        <f>IF(COUNTIF($F217:AT217,"&gt;0")&gt;=12,0,AJ$8/12)</f>
        <v>0</v>
      </c>
      <c r="AV217" s="533">
        <f>IF(COUNTIF($F217:AU217,"&gt;0")&gt;=12,0,AJ$8/12)</f>
        <v>0</v>
      </c>
      <c r="AW217" s="533">
        <f>IF(COUNTIF($F217:AV217,"&gt;0")&gt;=12,0,AJ$8/12)</f>
        <v>0</v>
      </c>
      <c r="AX217" s="533">
        <f>IF(COUNTIF($F217:AW217,"&gt;0")&gt;=12,0,AJ$8/12)</f>
        <v>0</v>
      </c>
      <c r="AY217" s="533">
        <f>IF(COUNTIF($F217:AX217,"&gt;0")&gt;=12,0,AJ$8/12)</f>
        <v>0</v>
      </c>
      <c r="AZ217" s="533">
        <f>IF(COUNTIF($F217:AY217,"&gt;0")&gt;=12,0,AJ$8/12)</f>
        <v>0</v>
      </c>
      <c r="BA217" s="533">
        <f>IF(COUNTIF($F217:AZ217,"&gt;0")&gt;=12,0,AJ$8/12)</f>
        <v>0</v>
      </c>
      <c r="BB217" s="533">
        <f>IF(COUNTIF($F217:BA217,"&gt;0")&gt;=12,0,AJ$8/12)</f>
        <v>0</v>
      </c>
      <c r="BC217" s="533">
        <f>IF(COUNTIF($F217:BB217,"&gt;0")&gt;=12,0,AJ$8/12)</f>
        <v>0</v>
      </c>
      <c r="BD217" s="533">
        <f>IF(COUNTIF($F217:BC217,"&gt;0")&gt;=12,0,AJ$8/12)</f>
        <v>0</v>
      </c>
      <c r="BE217" s="533">
        <f>IF(COUNTIF($F217:BD217,"&gt;0")&gt;=12,0,AJ$8/12)</f>
        <v>0</v>
      </c>
      <c r="BF217" s="533">
        <f>IF(COUNTIF($F217:BE217,"&gt;0")&gt;=12,0,AJ$8/12)</f>
        <v>0</v>
      </c>
      <c r="BG217" s="533">
        <f>IF(COUNTIF($F217:BF217,"&gt;0")&gt;=12,0,AJ$8/12)</f>
        <v>0</v>
      </c>
      <c r="BH217" s="533">
        <f>IF(COUNTIF($F217:BG217,"&gt;0")&gt;=12,0,AJ$8/12)</f>
        <v>0</v>
      </c>
      <c r="BI217" s="533">
        <f>IF(COUNTIF($F217:BH217,"&gt;0")&gt;=12,0,AJ$8/12)</f>
        <v>0</v>
      </c>
      <c r="BJ217" s="533">
        <f>IF(COUNTIF($F217:BI217,"&gt;0")&gt;=12,0,AJ$8/12)</f>
        <v>0</v>
      </c>
      <c r="BK217" s="533">
        <f>IF(COUNTIF($F217:BJ217,"&gt;0")&gt;=12,0,AJ$8/12)</f>
        <v>0</v>
      </c>
      <c r="BL217" s="533">
        <f>IF(COUNTIF($F217:BK217,"&gt;0")&gt;=12,0,AJ$8/12)</f>
        <v>0</v>
      </c>
      <c r="BM217" s="533">
        <f>IF(COUNTIF($F217:BL217,"&gt;0")&gt;=12,0,AJ$8/12)</f>
        <v>0</v>
      </c>
      <c r="BN217" s="533">
        <f>IF(COUNTIF($F217:BM217,"&gt;0")&gt;=12,0,AJ$8/12)</f>
        <v>0</v>
      </c>
      <c r="BO217" s="626" cm="1">
        <f t="array" ref="BO217">SUMPRODUCT((YEAR($G$3:$BN$3)=BO$3)*($G217:$BN217))</f>
        <v>0</v>
      </c>
      <c r="BP217" s="533" cm="1">
        <f t="array" ref="BP217">SUMPRODUCT((YEAR($G$3:$BN$3)=BP$3)*($G217:$BN217))</f>
        <v>0</v>
      </c>
      <c r="BQ217" s="533" cm="1">
        <f t="array" ref="BQ217">SUMPRODUCT((YEAR($G$3:$BN$3)=BQ$3)*($G217:$BN217))</f>
        <v>0</v>
      </c>
      <c r="BR217" s="533" cm="1">
        <f t="array" ref="BR217">SUMPRODUCT((YEAR($G$3:$BN$3)=BR$3)*($G217:$BN217))</f>
        <v>0</v>
      </c>
      <c r="BS217" s="627" cm="1">
        <f t="array" ref="BS217">SUMPRODUCT((YEAR($G$3:$BN$3)=BS$3)*($G217:$BN217))</f>
        <v>0</v>
      </c>
      <c r="BT217" s="533"/>
      <c r="BU217" s="533"/>
      <c r="BV217" s="533"/>
      <c r="BW217" s="533"/>
      <c r="BX217" s="533"/>
      <c r="BY217" s="533"/>
      <c r="BZ217" s="533"/>
      <c r="CA217" s="533"/>
      <c r="CB217" s="533"/>
      <c r="CC217" s="533"/>
      <c r="CD217" s="533"/>
      <c r="CE217" s="533"/>
      <c r="CF217" s="533"/>
      <c r="CG217" s="533"/>
      <c r="CH217" s="533"/>
      <c r="CI217" s="533"/>
      <c r="CJ217" s="533"/>
      <c r="CK217" s="533"/>
      <c r="CL217" s="533"/>
      <c r="CM217" s="533"/>
      <c r="CN217" s="533"/>
      <c r="CO217" s="533"/>
      <c r="CP217" s="533"/>
      <c r="CQ217" s="533"/>
      <c r="CR217" s="533"/>
      <c r="CS217" s="533"/>
      <c r="CT217" s="533"/>
      <c r="CU217" s="533"/>
      <c r="CV217" s="533"/>
      <c r="CW217" s="533"/>
      <c r="CX217" s="533"/>
      <c r="CY217" s="533"/>
      <c r="CZ217" s="533"/>
      <c r="DA217" s="533"/>
      <c r="DB217" s="533"/>
      <c r="DC217" s="533"/>
      <c r="DD217" s="533"/>
      <c r="DE217" s="533"/>
      <c r="DF217" s="533"/>
      <c r="DG217" s="533"/>
      <c r="DH217" s="533"/>
    </row>
    <row r="218" spans="4:119" hidden="1" outlineLevel="1">
      <c r="D218" s="541">
        <v>45504</v>
      </c>
      <c r="J218" s="533"/>
      <c r="K218" s="533"/>
      <c r="L218" s="533"/>
      <c r="M218" s="533"/>
      <c r="N218" s="533"/>
      <c r="O218" s="533"/>
      <c r="P218" s="533"/>
      <c r="Q218" s="533"/>
      <c r="R218" s="533"/>
      <c r="S218" s="533"/>
      <c r="T218" s="533"/>
      <c r="U218" s="533"/>
      <c r="V218" s="533"/>
      <c r="W218" s="533"/>
      <c r="X218" s="533"/>
      <c r="Y218" s="533"/>
      <c r="Z218" s="533"/>
      <c r="AA218" s="533"/>
      <c r="AB218" s="533"/>
      <c r="AC218" s="533"/>
      <c r="AD218" s="533"/>
      <c r="AE218" s="533"/>
      <c r="AF218" s="533"/>
      <c r="AG218" s="533"/>
      <c r="AH218" s="533"/>
      <c r="AI218" s="533"/>
      <c r="AJ218" s="533"/>
      <c r="AK218" s="533">
        <f>IF(COUNTIF($F218:AJ218,"&gt;0")&gt;=12,0,AK$8/12)</f>
        <v>0</v>
      </c>
      <c r="AL218" s="533">
        <f>IF(COUNTIF($F218:AK218,"&gt;0")&gt;=12,0,AK$8/12)</f>
        <v>0</v>
      </c>
      <c r="AM218" s="533">
        <f>IF(COUNTIF($F218:AL218,"&gt;0")&gt;=12,0,AK$8/12)</f>
        <v>0</v>
      </c>
      <c r="AN218" s="533">
        <f>IF(COUNTIF($F218:AM218,"&gt;0")&gt;=12,0,AK$8/12)</f>
        <v>0</v>
      </c>
      <c r="AO218" s="533">
        <f>IF(COUNTIF($F218:AN218,"&gt;0")&gt;=12,0,AK$8/12)</f>
        <v>0</v>
      </c>
      <c r="AP218" s="533">
        <f>IF(COUNTIF($F218:AO218,"&gt;0")&gt;=12,0,AK$8/12)</f>
        <v>0</v>
      </c>
      <c r="AQ218" s="533">
        <f>IF(COUNTIF($F218:AP218,"&gt;0")&gt;=12,0,AK$8/12)</f>
        <v>0</v>
      </c>
      <c r="AR218" s="533">
        <f>IF(COUNTIF($F218:AQ218,"&gt;0")&gt;=12,0,AK$8/12)</f>
        <v>0</v>
      </c>
      <c r="AS218" s="533">
        <f>IF(COUNTIF($F218:AR218,"&gt;0")&gt;=12,0,AK$8/12)</f>
        <v>0</v>
      </c>
      <c r="AT218" s="533">
        <f>IF(COUNTIF($F218:AS218,"&gt;0")&gt;=12,0,AK$8/12)</f>
        <v>0</v>
      </c>
      <c r="AU218" s="533">
        <f>IF(COUNTIF($F218:AT218,"&gt;0")&gt;=12,0,AK$8/12)</f>
        <v>0</v>
      </c>
      <c r="AV218" s="533">
        <f>IF(COUNTIF($F218:AU218,"&gt;0")&gt;=12,0,AK$8/12)</f>
        <v>0</v>
      </c>
      <c r="AW218" s="533">
        <f>IF(COUNTIF($F218:AV218,"&gt;0")&gt;=12,0,AK$8/12)</f>
        <v>0</v>
      </c>
      <c r="AX218" s="533">
        <f>IF(COUNTIF($F218:AW218,"&gt;0")&gt;=12,0,AK$8/12)</f>
        <v>0</v>
      </c>
      <c r="AY218" s="533">
        <f>IF(COUNTIF($F218:AX218,"&gt;0")&gt;=12,0,AK$8/12)</f>
        <v>0</v>
      </c>
      <c r="AZ218" s="533">
        <f>IF(COUNTIF($F218:AY218,"&gt;0")&gt;=12,0,AK$8/12)</f>
        <v>0</v>
      </c>
      <c r="BA218" s="533">
        <f>IF(COUNTIF($F218:AZ218,"&gt;0")&gt;=12,0,AK$8/12)</f>
        <v>0</v>
      </c>
      <c r="BB218" s="533">
        <f>IF(COUNTIF($F218:BA218,"&gt;0")&gt;=12,0,AK$8/12)</f>
        <v>0</v>
      </c>
      <c r="BC218" s="533">
        <f>IF(COUNTIF($F218:BB218,"&gt;0")&gt;=12,0,AK$8/12)</f>
        <v>0</v>
      </c>
      <c r="BD218" s="533">
        <f>IF(COUNTIF($F218:BC218,"&gt;0")&gt;=12,0,AK$8/12)</f>
        <v>0</v>
      </c>
      <c r="BE218" s="533">
        <f>IF(COUNTIF($F218:BD218,"&gt;0")&gt;=12,0,AK$8/12)</f>
        <v>0</v>
      </c>
      <c r="BF218" s="533">
        <f>IF(COUNTIF($F218:BE218,"&gt;0")&gt;=12,0,AK$8/12)</f>
        <v>0</v>
      </c>
      <c r="BG218" s="533">
        <f>IF(COUNTIF($F218:BF218,"&gt;0")&gt;=12,0,AK$8/12)</f>
        <v>0</v>
      </c>
      <c r="BH218" s="533">
        <f>IF(COUNTIF($F218:BG218,"&gt;0")&gt;=12,0,AK$8/12)</f>
        <v>0</v>
      </c>
      <c r="BI218" s="533">
        <f>IF(COUNTIF($F218:BH218,"&gt;0")&gt;=12,0,AK$8/12)</f>
        <v>0</v>
      </c>
      <c r="BJ218" s="533">
        <f>IF(COUNTIF($F218:BI218,"&gt;0")&gt;=12,0,AK$8/12)</f>
        <v>0</v>
      </c>
      <c r="BK218" s="533">
        <f>IF(COUNTIF($F218:BJ218,"&gt;0")&gt;=12,0,AK$8/12)</f>
        <v>0</v>
      </c>
      <c r="BL218" s="533">
        <f>IF(COUNTIF($F218:BK218,"&gt;0")&gt;=12,0,AK$8/12)</f>
        <v>0</v>
      </c>
      <c r="BM218" s="533">
        <f>IF(COUNTIF($F218:BL218,"&gt;0")&gt;=12,0,AK$8/12)</f>
        <v>0</v>
      </c>
      <c r="BN218" s="533">
        <f>IF(COUNTIF($F218:BM218,"&gt;0")&gt;=12,0,AK$8/12)</f>
        <v>0</v>
      </c>
      <c r="BO218" s="626" cm="1">
        <f t="array" ref="BO218">SUMPRODUCT((YEAR($G$3:$BN$3)=BO$3)*($G218:$BN218))</f>
        <v>0</v>
      </c>
      <c r="BP218" s="533" cm="1">
        <f t="array" ref="BP218">SUMPRODUCT((YEAR($G$3:$BN$3)=BP$3)*($G218:$BN218))</f>
        <v>0</v>
      </c>
      <c r="BQ218" s="533" cm="1">
        <f t="array" ref="BQ218">SUMPRODUCT((YEAR($G$3:$BN$3)=BQ$3)*($G218:$BN218))</f>
        <v>0</v>
      </c>
      <c r="BR218" s="533" cm="1">
        <f t="array" ref="BR218">SUMPRODUCT((YEAR($G$3:$BN$3)=BR$3)*($G218:$BN218))</f>
        <v>0</v>
      </c>
      <c r="BS218" s="627" cm="1">
        <f t="array" ref="BS218">SUMPRODUCT((YEAR($G$3:$BN$3)=BS$3)*($G218:$BN218))</f>
        <v>0</v>
      </c>
      <c r="BT218" s="533"/>
      <c r="BU218" s="533"/>
      <c r="BV218" s="533"/>
      <c r="BW218" s="533"/>
      <c r="BX218" s="533"/>
      <c r="BY218" s="533"/>
      <c r="BZ218" s="533"/>
      <c r="CA218" s="533"/>
      <c r="CB218" s="533"/>
      <c r="CC218" s="533"/>
      <c r="CD218" s="533"/>
      <c r="CE218" s="533"/>
      <c r="CF218" s="533"/>
      <c r="CG218" s="533"/>
      <c r="CH218" s="533"/>
      <c r="CI218" s="533"/>
      <c r="CJ218" s="533"/>
      <c r="CK218" s="533"/>
      <c r="CL218" s="533"/>
      <c r="CM218" s="533"/>
      <c r="CN218" s="533"/>
      <c r="CO218" s="533"/>
      <c r="CP218" s="533"/>
      <c r="CQ218" s="533"/>
      <c r="CR218" s="533"/>
      <c r="CS218" s="533"/>
      <c r="CT218" s="533"/>
      <c r="CU218" s="533"/>
      <c r="CV218" s="533"/>
      <c r="CW218" s="533"/>
      <c r="CX218" s="533"/>
      <c r="CY218" s="533"/>
      <c r="CZ218" s="533"/>
      <c r="DA218" s="533"/>
      <c r="DB218" s="533"/>
      <c r="DC218" s="533"/>
      <c r="DD218" s="533"/>
      <c r="DE218" s="533"/>
      <c r="DF218" s="533"/>
      <c r="DG218" s="533"/>
      <c r="DH218" s="533"/>
      <c r="DI218" s="533"/>
    </row>
    <row r="219" spans="4:119" hidden="1" outlineLevel="1">
      <c r="D219" s="541">
        <v>45535</v>
      </c>
      <c r="J219" s="533"/>
      <c r="K219" s="533"/>
      <c r="L219" s="533"/>
      <c r="M219" s="533"/>
      <c r="N219" s="533"/>
      <c r="O219" s="533"/>
      <c r="P219" s="533"/>
      <c r="Q219" s="533"/>
      <c r="R219" s="533"/>
      <c r="S219" s="533"/>
      <c r="T219" s="533"/>
      <c r="U219" s="533"/>
      <c r="V219" s="533"/>
      <c r="W219" s="533"/>
      <c r="X219" s="533"/>
      <c r="Y219" s="533"/>
      <c r="Z219" s="533"/>
      <c r="AA219" s="533"/>
      <c r="AB219" s="533"/>
      <c r="AC219" s="533"/>
      <c r="AD219" s="533"/>
      <c r="AE219" s="533"/>
      <c r="AF219" s="533"/>
      <c r="AG219" s="533"/>
      <c r="AH219" s="533"/>
      <c r="AI219" s="533"/>
      <c r="AJ219" s="533"/>
      <c r="AK219" s="533"/>
      <c r="AL219" s="533">
        <f>IF(COUNTIF($F219:AK219,"&gt;0")&gt;=12,0,AL$8/12)</f>
        <v>0</v>
      </c>
      <c r="AM219" s="533">
        <f>IF(COUNTIF($F219:AL219,"&gt;0")&gt;=12,0,AL$8/12)</f>
        <v>0</v>
      </c>
      <c r="AN219" s="533">
        <f>IF(COUNTIF($F219:AM219,"&gt;0")&gt;=12,0,AL$8/12)</f>
        <v>0</v>
      </c>
      <c r="AO219" s="533">
        <f>IF(COUNTIF($F219:AN219,"&gt;0")&gt;=12,0,AL$8/12)</f>
        <v>0</v>
      </c>
      <c r="AP219" s="533">
        <f>IF(COUNTIF($F219:AO219,"&gt;0")&gt;=12,0,AL$8/12)</f>
        <v>0</v>
      </c>
      <c r="AQ219" s="533">
        <f>IF(COUNTIF($F219:AP219,"&gt;0")&gt;=12,0,AL$8/12)</f>
        <v>0</v>
      </c>
      <c r="AR219" s="533">
        <f>IF(COUNTIF($F219:AQ219,"&gt;0")&gt;=12,0,AL$8/12)</f>
        <v>0</v>
      </c>
      <c r="AS219" s="533">
        <f>IF(COUNTIF($F219:AR219,"&gt;0")&gt;=12,0,AL$8/12)</f>
        <v>0</v>
      </c>
      <c r="AT219" s="533">
        <f>IF(COUNTIF($F219:AS219,"&gt;0")&gt;=12,0,AL$8/12)</f>
        <v>0</v>
      </c>
      <c r="AU219" s="533">
        <f>IF(COUNTIF($F219:AT219,"&gt;0")&gt;=12,0,AL$8/12)</f>
        <v>0</v>
      </c>
      <c r="AV219" s="533">
        <f>IF(COUNTIF($F219:AU219,"&gt;0")&gt;=12,0,AL$8/12)</f>
        <v>0</v>
      </c>
      <c r="AW219" s="533">
        <f>IF(COUNTIF($F219:AV219,"&gt;0")&gt;=12,0,AL$8/12)</f>
        <v>0</v>
      </c>
      <c r="AX219" s="533">
        <f>IF(COUNTIF($F219:AW219,"&gt;0")&gt;=12,0,AL$8/12)</f>
        <v>0</v>
      </c>
      <c r="AY219" s="533">
        <f>IF(COUNTIF($F219:AX219,"&gt;0")&gt;=12,0,AL$8/12)</f>
        <v>0</v>
      </c>
      <c r="AZ219" s="533">
        <f>IF(COUNTIF($F219:AY219,"&gt;0")&gt;=12,0,AL$8/12)</f>
        <v>0</v>
      </c>
      <c r="BA219" s="533">
        <f>IF(COUNTIF($F219:AZ219,"&gt;0")&gt;=12,0,AL$8/12)</f>
        <v>0</v>
      </c>
      <c r="BB219" s="533">
        <f>IF(COUNTIF($F219:BA219,"&gt;0")&gt;=12,0,AL$8/12)</f>
        <v>0</v>
      </c>
      <c r="BC219" s="533">
        <f>IF(COUNTIF($F219:BB219,"&gt;0")&gt;=12,0,AL$8/12)</f>
        <v>0</v>
      </c>
      <c r="BD219" s="533">
        <f>IF(COUNTIF($F219:BC219,"&gt;0")&gt;=12,0,AL$8/12)</f>
        <v>0</v>
      </c>
      <c r="BE219" s="533">
        <f>IF(COUNTIF($F219:BD219,"&gt;0")&gt;=12,0,AL$8/12)</f>
        <v>0</v>
      </c>
      <c r="BF219" s="533">
        <f>IF(COUNTIF($F219:BE219,"&gt;0")&gt;=12,0,AL$8/12)</f>
        <v>0</v>
      </c>
      <c r="BG219" s="533">
        <f>IF(COUNTIF($F219:BF219,"&gt;0")&gt;=12,0,AL$8/12)</f>
        <v>0</v>
      </c>
      <c r="BH219" s="533">
        <f>IF(COUNTIF($F219:BG219,"&gt;0")&gt;=12,0,AL$8/12)</f>
        <v>0</v>
      </c>
      <c r="BI219" s="533">
        <f>IF(COUNTIF($F219:BH219,"&gt;0")&gt;=12,0,AL$8/12)</f>
        <v>0</v>
      </c>
      <c r="BJ219" s="533">
        <f>IF(COUNTIF($F219:BI219,"&gt;0")&gt;=12,0,AL$8/12)</f>
        <v>0</v>
      </c>
      <c r="BK219" s="533">
        <f>IF(COUNTIF($F219:BJ219,"&gt;0")&gt;=12,0,AL$8/12)</f>
        <v>0</v>
      </c>
      <c r="BL219" s="533">
        <f>IF(COUNTIF($F219:BK219,"&gt;0")&gt;=12,0,AL$8/12)</f>
        <v>0</v>
      </c>
      <c r="BM219" s="533">
        <f>IF(COUNTIF($F219:BL219,"&gt;0")&gt;=12,0,AL$8/12)</f>
        <v>0</v>
      </c>
      <c r="BN219" s="533">
        <f>IF(COUNTIF($F219:BM219,"&gt;0")&gt;=12,0,AL$8/12)</f>
        <v>0</v>
      </c>
      <c r="BO219" s="626" cm="1">
        <f t="array" ref="BO219">SUMPRODUCT((YEAR($G$3:$BN$3)=BO$3)*($G219:$BN219))</f>
        <v>0</v>
      </c>
      <c r="BP219" s="533" cm="1">
        <f t="array" ref="BP219">SUMPRODUCT((YEAR($G$3:$BN$3)=BP$3)*($G219:$BN219))</f>
        <v>0</v>
      </c>
      <c r="BQ219" s="533" cm="1">
        <f t="array" ref="BQ219">SUMPRODUCT((YEAR($G$3:$BN$3)=BQ$3)*($G219:$BN219))</f>
        <v>0</v>
      </c>
      <c r="BR219" s="533" cm="1">
        <f t="array" ref="BR219">SUMPRODUCT((YEAR($G$3:$BN$3)=BR$3)*($G219:$BN219))</f>
        <v>0</v>
      </c>
      <c r="BS219" s="627" cm="1">
        <f t="array" ref="BS219">SUMPRODUCT((YEAR($G$3:$BN$3)=BS$3)*($G219:$BN219))</f>
        <v>0</v>
      </c>
      <c r="BT219" s="533"/>
      <c r="BU219" s="533"/>
      <c r="BV219" s="533"/>
      <c r="BW219" s="533"/>
      <c r="BX219" s="533"/>
      <c r="BY219" s="533"/>
      <c r="BZ219" s="533"/>
      <c r="CA219" s="533"/>
      <c r="CB219" s="533"/>
      <c r="CC219" s="533"/>
      <c r="CD219" s="533"/>
      <c r="CE219" s="533"/>
      <c r="CF219" s="533"/>
      <c r="CG219" s="533"/>
      <c r="CH219" s="533"/>
      <c r="CI219" s="533"/>
      <c r="CJ219" s="533"/>
      <c r="CK219" s="533"/>
      <c r="CL219" s="533"/>
      <c r="CM219" s="533"/>
      <c r="CN219" s="533"/>
      <c r="CO219" s="533"/>
      <c r="CP219" s="533"/>
      <c r="CQ219" s="533"/>
      <c r="CR219" s="533"/>
      <c r="CS219" s="533"/>
      <c r="CT219" s="533"/>
      <c r="CU219" s="533"/>
      <c r="CV219" s="533"/>
      <c r="CW219" s="533"/>
      <c r="CX219" s="533"/>
      <c r="CY219" s="533"/>
      <c r="CZ219" s="533"/>
      <c r="DA219" s="533"/>
      <c r="DB219" s="533"/>
      <c r="DC219" s="533"/>
      <c r="DD219" s="533"/>
      <c r="DE219" s="533"/>
      <c r="DF219" s="533"/>
      <c r="DG219" s="533"/>
      <c r="DH219" s="533"/>
      <c r="DI219" s="533"/>
      <c r="DJ219" s="533"/>
    </row>
    <row r="220" spans="4:119" hidden="1" outlineLevel="1">
      <c r="D220" s="541">
        <v>45565</v>
      </c>
      <c r="J220" s="533"/>
      <c r="K220" s="533"/>
      <c r="L220" s="533"/>
      <c r="M220" s="533"/>
      <c r="N220" s="533"/>
      <c r="O220" s="533"/>
      <c r="P220" s="533"/>
      <c r="Q220" s="533"/>
      <c r="R220" s="533"/>
      <c r="S220" s="533"/>
      <c r="T220" s="533"/>
      <c r="U220" s="533"/>
      <c r="V220" s="533"/>
      <c r="W220" s="533"/>
      <c r="X220" s="533"/>
      <c r="Y220" s="533"/>
      <c r="Z220" s="533"/>
      <c r="AA220" s="533"/>
      <c r="AB220" s="533"/>
      <c r="AC220" s="533"/>
      <c r="AD220" s="533"/>
      <c r="AE220" s="533"/>
      <c r="AF220" s="533"/>
      <c r="AG220" s="533"/>
      <c r="AH220" s="533"/>
      <c r="AI220" s="533"/>
      <c r="AJ220" s="533"/>
      <c r="AK220" s="533"/>
      <c r="AL220" s="533"/>
      <c r="AM220" s="533">
        <f>IF(COUNTIF($F220:AL220,"&gt;0")&gt;=12,0,AM$8/12)</f>
        <v>0</v>
      </c>
      <c r="AN220" s="533">
        <f>IF(COUNTIF($F220:AM220,"&gt;0")&gt;=12,0,AM$8/12)</f>
        <v>0</v>
      </c>
      <c r="AO220" s="533">
        <f>IF(COUNTIF($F220:AN220,"&gt;0")&gt;=12,0,AM$8/12)</f>
        <v>0</v>
      </c>
      <c r="AP220" s="533">
        <f>IF(COUNTIF($F220:AO220,"&gt;0")&gt;=12,0,AM$8/12)</f>
        <v>0</v>
      </c>
      <c r="AQ220" s="533">
        <f>IF(COUNTIF($F220:AP220,"&gt;0")&gt;=12,0,AM$8/12)</f>
        <v>0</v>
      </c>
      <c r="AR220" s="533">
        <f>IF(COUNTIF($F220:AQ220,"&gt;0")&gt;=12,0,AM$8/12)</f>
        <v>0</v>
      </c>
      <c r="AS220" s="533">
        <f>IF(COUNTIF($F220:AR220,"&gt;0")&gt;=12,0,AM$8/12)</f>
        <v>0</v>
      </c>
      <c r="AT220" s="533">
        <f>IF(COUNTIF($F220:AS220,"&gt;0")&gt;=12,0,AM$8/12)</f>
        <v>0</v>
      </c>
      <c r="AU220" s="533">
        <f>IF(COUNTIF($F220:AT220,"&gt;0")&gt;=12,0,AM$8/12)</f>
        <v>0</v>
      </c>
      <c r="AV220" s="533">
        <f>IF(COUNTIF($F220:AU220,"&gt;0")&gt;=12,0,AM$8/12)</f>
        <v>0</v>
      </c>
      <c r="AW220" s="533">
        <f>IF(COUNTIF($F220:AV220,"&gt;0")&gt;=12,0,AM$8/12)</f>
        <v>0</v>
      </c>
      <c r="AX220" s="533">
        <f>IF(COUNTIF($F220:AW220,"&gt;0")&gt;=12,0,AM$8/12)</f>
        <v>0</v>
      </c>
      <c r="AY220" s="533">
        <f>IF(COUNTIF($F220:AX220,"&gt;0")&gt;=12,0,AM$8/12)</f>
        <v>0</v>
      </c>
      <c r="AZ220" s="533">
        <f>IF(COUNTIF($F220:AY220,"&gt;0")&gt;=12,0,AM$8/12)</f>
        <v>0</v>
      </c>
      <c r="BA220" s="533">
        <f>IF(COUNTIF($F220:AZ220,"&gt;0")&gt;=12,0,AM$8/12)</f>
        <v>0</v>
      </c>
      <c r="BB220" s="533">
        <f>IF(COUNTIF($F220:BA220,"&gt;0")&gt;=12,0,AM$8/12)</f>
        <v>0</v>
      </c>
      <c r="BC220" s="533">
        <f>IF(COUNTIF($F220:BB220,"&gt;0")&gt;=12,0,AM$8/12)</f>
        <v>0</v>
      </c>
      <c r="BD220" s="533">
        <f>IF(COUNTIF($F220:BC220,"&gt;0")&gt;=12,0,AM$8/12)</f>
        <v>0</v>
      </c>
      <c r="BE220" s="533">
        <f>IF(COUNTIF($F220:BD220,"&gt;0")&gt;=12,0,AM$8/12)</f>
        <v>0</v>
      </c>
      <c r="BF220" s="533">
        <f>IF(COUNTIF($F220:BE220,"&gt;0")&gt;=12,0,AM$8/12)</f>
        <v>0</v>
      </c>
      <c r="BG220" s="533">
        <f>IF(COUNTIF($F220:BF220,"&gt;0")&gt;=12,0,AM$8/12)</f>
        <v>0</v>
      </c>
      <c r="BH220" s="533">
        <f>IF(COUNTIF($F220:BG220,"&gt;0")&gt;=12,0,AM$8/12)</f>
        <v>0</v>
      </c>
      <c r="BI220" s="533">
        <f>IF(COUNTIF($F220:BH220,"&gt;0")&gt;=12,0,AM$8/12)</f>
        <v>0</v>
      </c>
      <c r="BJ220" s="533">
        <f>IF(COUNTIF($F220:BI220,"&gt;0")&gt;=12,0,AM$8/12)</f>
        <v>0</v>
      </c>
      <c r="BK220" s="533">
        <f>IF(COUNTIF($F220:BJ220,"&gt;0")&gt;=12,0,AM$8/12)</f>
        <v>0</v>
      </c>
      <c r="BL220" s="533">
        <f>IF(COUNTIF($F220:BK220,"&gt;0")&gt;=12,0,AM$8/12)</f>
        <v>0</v>
      </c>
      <c r="BM220" s="533">
        <f>IF(COUNTIF($F220:BL220,"&gt;0")&gt;=12,0,AM$8/12)</f>
        <v>0</v>
      </c>
      <c r="BN220" s="533">
        <f>IF(COUNTIF($F220:BM220,"&gt;0")&gt;=12,0,AM$8/12)</f>
        <v>0</v>
      </c>
      <c r="BO220" s="626" cm="1">
        <f t="array" ref="BO220">SUMPRODUCT((YEAR($G$3:$BN$3)=BO$3)*($G220:$BN220))</f>
        <v>0</v>
      </c>
      <c r="BP220" s="533" cm="1">
        <f t="array" ref="BP220">SUMPRODUCT((YEAR($G$3:$BN$3)=BP$3)*($G220:$BN220))</f>
        <v>0</v>
      </c>
      <c r="BQ220" s="533" cm="1">
        <f t="array" ref="BQ220">SUMPRODUCT((YEAR($G$3:$BN$3)=BQ$3)*($G220:$BN220))</f>
        <v>0</v>
      </c>
      <c r="BR220" s="533" cm="1">
        <f t="array" ref="BR220">SUMPRODUCT((YEAR($G$3:$BN$3)=BR$3)*($G220:$BN220))</f>
        <v>0</v>
      </c>
      <c r="BS220" s="627" cm="1">
        <f t="array" ref="BS220">SUMPRODUCT((YEAR($G$3:$BN$3)=BS$3)*($G220:$BN220))</f>
        <v>0</v>
      </c>
      <c r="BT220" s="533"/>
      <c r="BU220" s="533"/>
      <c r="BV220" s="533"/>
      <c r="BW220" s="533"/>
      <c r="BX220" s="533"/>
      <c r="BY220" s="533"/>
      <c r="BZ220" s="533"/>
      <c r="CA220" s="533"/>
      <c r="CB220" s="533"/>
      <c r="CC220" s="533"/>
      <c r="CD220" s="533"/>
      <c r="CE220" s="533"/>
      <c r="CF220" s="533"/>
      <c r="CG220" s="533"/>
      <c r="CH220" s="533"/>
      <c r="CI220" s="533"/>
      <c r="CJ220" s="533"/>
      <c r="CK220" s="533"/>
      <c r="CL220" s="533"/>
      <c r="CM220" s="533"/>
      <c r="CN220" s="533"/>
      <c r="CO220" s="533"/>
      <c r="CP220" s="533"/>
      <c r="CQ220" s="533"/>
      <c r="CR220" s="533"/>
      <c r="CS220" s="533"/>
      <c r="CT220" s="533"/>
      <c r="CU220" s="533"/>
      <c r="CV220" s="533"/>
      <c r="CW220" s="533"/>
      <c r="CX220" s="533"/>
      <c r="CY220" s="533"/>
      <c r="CZ220" s="533"/>
      <c r="DA220" s="533"/>
      <c r="DB220" s="533"/>
      <c r="DC220" s="533"/>
      <c r="DD220" s="533"/>
      <c r="DE220" s="533"/>
      <c r="DF220" s="533"/>
      <c r="DG220" s="533"/>
      <c r="DH220" s="533"/>
      <c r="DI220" s="533"/>
      <c r="DJ220" s="533"/>
      <c r="DK220" s="533"/>
    </row>
    <row r="221" spans="4:119" hidden="1" outlineLevel="1">
      <c r="D221" s="541">
        <v>45596</v>
      </c>
      <c r="J221" s="533"/>
      <c r="K221" s="533"/>
      <c r="L221" s="533"/>
      <c r="M221" s="533"/>
      <c r="N221" s="533"/>
      <c r="O221" s="533"/>
      <c r="P221" s="533"/>
      <c r="Q221" s="533"/>
      <c r="R221" s="533"/>
      <c r="S221" s="533"/>
      <c r="T221" s="533"/>
      <c r="U221" s="533"/>
      <c r="V221" s="533"/>
      <c r="W221" s="533"/>
      <c r="X221" s="533"/>
      <c r="Y221" s="533"/>
      <c r="Z221" s="533"/>
      <c r="AA221" s="533"/>
      <c r="AB221" s="533"/>
      <c r="AC221" s="533"/>
      <c r="AD221" s="533"/>
      <c r="AE221" s="533"/>
      <c r="AF221" s="533"/>
      <c r="AG221" s="533"/>
      <c r="AH221" s="533"/>
      <c r="AI221" s="533"/>
      <c r="AJ221" s="533"/>
      <c r="AK221" s="533"/>
      <c r="AL221" s="533"/>
      <c r="AM221" s="533"/>
      <c r="AN221" s="533">
        <f>IF(COUNTIF($F221:AM221,"&gt;0")&gt;=12,0,AN$8/12)</f>
        <v>0</v>
      </c>
      <c r="AO221" s="533">
        <f>IF(COUNTIF($F221:AN221,"&gt;0")&gt;=12,0,AN$8/12)</f>
        <v>0</v>
      </c>
      <c r="AP221" s="533">
        <f>IF(COUNTIF($F221:AO221,"&gt;0")&gt;=12,0,AN$8/12)</f>
        <v>0</v>
      </c>
      <c r="AQ221" s="533">
        <f>IF(COUNTIF($F221:AP221,"&gt;0")&gt;=12,0,AN$8/12)</f>
        <v>0</v>
      </c>
      <c r="AR221" s="533">
        <f>IF(COUNTIF($F221:AQ221,"&gt;0")&gt;=12,0,AN$8/12)</f>
        <v>0</v>
      </c>
      <c r="AS221" s="533">
        <f>IF(COUNTIF($F221:AR221,"&gt;0")&gt;=12,0,AN$8/12)</f>
        <v>0</v>
      </c>
      <c r="AT221" s="533">
        <f>IF(COUNTIF($F221:AS221,"&gt;0")&gt;=12,0,AN$8/12)</f>
        <v>0</v>
      </c>
      <c r="AU221" s="533">
        <f>IF(COUNTIF($F221:AT221,"&gt;0")&gt;=12,0,AN$8/12)</f>
        <v>0</v>
      </c>
      <c r="AV221" s="533">
        <f>IF(COUNTIF($F221:AU221,"&gt;0")&gt;=12,0,AN$8/12)</f>
        <v>0</v>
      </c>
      <c r="AW221" s="533">
        <f>IF(COUNTIF($F221:AV221,"&gt;0")&gt;=12,0,AN$8/12)</f>
        <v>0</v>
      </c>
      <c r="AX221" s="533">
        <f>IF(COUNTIF($F221:AW221,"&gt;0")&gt;=12,0,AN$8/12)</f>
        <v>0</v>
      </c>
      <c r="AY221" s="533">
        <f>IF(COUNTIF($F221:AX221,"&gt;0")&gt;=12,0,AN$8/12)</f>
        <v>0</v>
      </c>
      <c r="AZ221" s="533">
        <f>IF(COUNTIF($F221:AY221,"&gt;0")&gt;=12,0,AN$8/12)</f>
        <v>0</v>
      </c>
      <c r="BA221" s="533">
        <f>IF(COUNTIF($F221:AZ221,"&gt;0")&gt;=12,0,AN$8/12)</f>
        <v>0</v>
      </c>
      <c r="BB221" s="533">
        <f>IF(COUNTIF($F221:BA221,"&gt;0")&gt;=12,0,AN$8/12)</f>
        <v>0</v>
      </c>
      <c r="BC221" s="533">
        <f>IF(COUNTIF($F221:BB221,"&gt;0")&gt;=12,0,AN$8/12)</f>
        <v>0</v>
      </c>
      <c r="BD221" s="533">
        <f>IF(COUNTIF($F221:BC221,"&gt;0")&gt;=12,0,AN$8/12)</f>
        <v>0</v>
      </c>
      <c r="BE221" s="533">
        <f>IF(COUNTIF($F221:BD221,"&gt;0")&gt;=12,0,AN$8/12)</f>
        <v>0</v>
      </c>
      <c r="BF221" s="533">
        <f>IF(COUNTIF($F221:BE221,"&gt;0")&gt;=12,0,AN$8/12)</f>
        <v>0</v>
      </c>
      <c r="BG221" s="533">
        <f>IF(COUNTIF($F221:BF221,"&gt;0")&gt;=12,0,AN$8/12)</f>
        <v>0</v>
      </c>
      <c r="BH221" s="533">
        <f>IF(COUNTIF($F221:BG221,"&gt;0")&gt;=12,0,AN$8/12)</f>
        <v>0</v>
      </c>
      <c r="BI221" s="533">
        <f>IF(COUNTIF($F221:BH221,"&gt;0")&gt;=12,0,AN$8/12)</f>
        <v>0</v>
      </c>
      <c r="BJ221" s="533">
        <f>IF(COUNTIF($F221:BI221,"&gt;0")&gt;=12,0,AN$8/12)</f>
        <v>0</v>
      </c>
      <c r="BK221" s="533">
        <f>IF(COUNTIF($F221:BJ221,"&gt;0")&gt;=12,0,AN$8/12)</f>
        <v>0</v>
      </c>
      <c r="BL221" s="533">
        <f>IF(COUNTIF($F221:BK221,"&gt;0")&gt;=12,0,AN$8/12)</f>
        <v>0</v>
      </c>
      <c r="BM221" s="533">
        <f>IF(COUNTIF($F221:BL221,"&gt;0")&gt;=12,0,AN$8/12)</f>
        <v>0</v>
      </c>
      <c r="BN221" s="533">
        <f>IF(COUNTIF($F221:BM221,"&gt;0")&gt;=12,0,AN$8/12)</f>
        <v>0</v>
      </c>
      <c r="BO221" s="626" cm="1">
        <f t="array" ref="BO221">SUMPRODUCT((YEAR($G$3:$BN$3)=BO$3)*($G221:$BN221))</f>
        <v>0</v>
      </c>
      <c r="BP221" s="533" cm="1">
        <f t="array" ref="BP221">SUMPRODUCT((YEAR($G$3:$BN$3)=BP$3)*($G221:$BN221))</f>
        <v>0</v>
      </c>
      <c r="BQ221" s="533" cm="1">
        <f t="array" ref="BQ221">SUMPRODUCT((YEAR($G$3:$BN$3)=BQ$3)*($G221:$BN221))</f>
        <v>0</v>
      </c>
      <c r="BR221" s="533" cm="1">
        <f t="array" ref="BR221">SUMPRODUCT((YEAR($G$3:$BN$3)=BR$3)*($G221:$BN221))</f>
        <v>0</v>
      </c>
      <c r="BS221" s="627" cm="1">
        <f t="array" ref="BS221">SUMPRODUCT((YEAR($G$3:$BN$3)=BS$3)*($G221:$BN221))</f>
        <v>0</v>
      </c>
      <c r="BT221" s="533"/>
      <c r="BU221" s="533"/>
      <c r="BV221" s="533"/>
      <c r="BW221" s="533"/>
      <c r="BX221" s="533"/>
      <c r="BY221" s="533"/>
      <c r="BZ221" s="533"/>
      <c r="CA221" s="533"/>
      <c r="CB221" s="533"/>
      <c r="CC221" s="533"/>
      <c r="CD221" s="533"/>
      <c r="CE221" s="533"/>
      <c r="CF221" s="533"/>
      <c r="CG221" s="533"/>
      <c r="CH221" s="533"/>
      <c r="CI221" s="533"/>
      <c r="CJ221" s="533"/>
      <c r="CK221" s="533"/>
      <c r="CL221" s="533"/>
      <c r="CM221" s="533"/>
      <c r="CN221" s="533"/>
      <c r="CO221" s="533"/>
      <c r="CP221" s="533"/>
      <c r="CQ221" s="533"/>
      <c r="CR221" s="533"/>
      <c r="CS221" s="533"/>
      <c r="CT221" s="533"/>
      <c r="CU221" s="533"/>
      <c r="CV221" s="533"/>
      <c r="CW221" s="533"/>
      <c r="CX221" s="533"/>
      <c r="CY221" s="533"/>
      <c r="CZ221" s="533"/>
      <c r="DA221" s="533"/>
      <c r="DB221" s="533"/>
      <c r="DC221" s="533"/>
      <c r="DD221" s="533"/>
      <c r="DE221" s="533"/>
      <c r="DF221" s="533"/>
      <c r="DG221" s="533"/>
      <c r="DH221" s="533"/>
      <c r="DI221" s="533"/>
      <c r="DJ221" s="533"/>
      <c r="DK221" s="533"/>
      <c r="DL221" s="533"/>
    </row>
    <row r="222" spans="4:119" hidden="1" outlineLevel="1">
      <c r="D222" s="541">
        <v>45626</v>
      </c>
      <c r="J222" s="533"/>
      <c r="K222" s="533"/>
      <c r="L222" s="533"/>
      <c r="M222" s="533"/>
      <c r="N222" s="533"/>
      <c r="O222" s="533"/>
      <c r="P222" s="533"/>
      <c r="Q222" s="533"/>
      <c r="R222" s="533"/>
      <c r="S222" s="533"/>
      <c r="T222" s="533"/>
      <c r="U222" s="533"/>
      <c r="V222" s="533"/>
      <c r="W222" s="533"/>
      <c r="X222" s="533"/>
      <c r="Y222" s="533"/>
      <c r="Z222" s="533"/>
      <c r="AA222" s="533"/>
      <c r="AB222" s="533"/>
      <c r="AC222" s="533"/>
      <c r="AD222" s="533"/>
      <c r="AE222" s="533"/>
      <c r="AF222" s="533"/>
      <c r="AG222" s="533"/>
      <c r="AH222" s="533"/>
      <c r="AI222" s="533"/>
      <c r="AJ222" s="533"/>
      <c r="AK222" s="533"/>
      <c r="AL222" s="533"/>
      <c r="AM222" s="533"/>
      <c r="AN222" s="533"/>
      <c r="AO222" s="533">
        <f>IF(COUNTIF($F222:AN222,"&gt;0")&gt;=12,0,AO$8/12)</f>
        <v>0</v>
      </c>
      <c r="AP222" s="533">
        <f>IF(COUNTIF($F222:AO222,"&gt;0")&gt;=12,0,AO$8/12)</f>
        <v>0</v>
      </c>
      <c r="AQ222" s="533">
        <f>IF(COUNTIF($F222:AP222,"&gt;0")&gt;=12,0,AO$8/12)</f>
        <v>0</v>
      </c>
      <c r="AR222" s="533">
        <f>IF(COUNTIF($F222:AQ222,"&gt;0")&gt;=12,0,AO$8/12)</f>
        <v>0</v>
      </c>
      <c r="AS222" s="533">
        <f>IF(COUNTIF($F222:AR222,"&gt;0")&gt;=12,0,AO$8/12)</f>
        <v>0</v>
      </c>
      <c r="AT222" s="533">
        <f>IF(COUNTIF($F222:AS222,"&gt;0")&gt;=12,0,AO$8/12)</f>
        <v>0</v>
      </c>
      <c r="AU222" s="533">
        <f>IF(COUNTIF($F222:AT222,"&gt;0")&gt;=12,0,AO$8/12)</f>
        <v>0</v>
      </c>
      <c r="AV222" s="533">
        <f>IF(COUNTIF($F222:AU222,"&gt;0")&gt;=12,0,AO$8/12)</f>
        <v>0</v>
      </c>
      <c r="AW222" s="533">
        <f>IF(COUNTIF($F222:AV222,"&gt;0")&gt;=12,0,AO$8/12)</f>
        <v>0</v>
      </c>
      <c r="AX222" s="533">
        <f>IF(COUNTIF($F222:AW222,"&gt;0")&gt;=12,0,AO$8/12)</f>
        <v>0</v>
      </c>
      <c r="AY222" s="533">
        <f>IF(COUNTIF($F222:AX222,"&gt;0")&gt;=12,0,AO$8/12)</f>
        <v>0</v>
      </c>
      <c r="AZ222" s="533">
        <f>IF(COUNTIF($F222:AY222,"&gt;0")&gt;=12,0,AO$8/12)</f>
        <v>0</v>
      </c>
      <c r="BA222" s="533">
        <f>IF(COUNTIF($F222:AZ222,"&gt;0")&gt;=12,0,AO$8/12)</f>
        <v>0</v>
      </c>
      <c r="BB222" s="533">
        <f>IF(COUNTIF($F222:BA222,"&gt;0")&gt;=12,0,AO$8/12)</f>
        <v>0</v>
      </c>
      <c r="BC222" s="533">
        <f>IF(COUNTIF($F222:BB222,"&gt;0")&gt;=12,0,AO$8/12)</f>
        <v>0</v>
      </c>
      <c r="BD222" s="533">
        <f>IF(COUNTIF($F222:BC222,"&gt;0")&gt;=12,0,AO$8/12)</f>
        <v>0</v>
      </c>
      <c r="BE222" s="533">
        <f>IF(COUNTIF($F222:BD222,"&gt;0")&gt;=12,0,AO$8/12)</f>
        <v>0</v>
      </c>
      <c r="BF222" s="533">
        <f>IF(COUNTIF($F222:BE222,"&gt;0")&gt;=12,0,AO$8/12)</f>
        <v>0</v>
      </c>
      <c r="BG222" s="533">
        <f>IF(COUNTIF($F222:BF222,"&gt;0")&gt;=12,0,AO$8/12)</f>
        <v>0</v>
      </c>
      <c r="BH222" s="533">
        <f>IF(COUNTIF($F222:BG222,"&gt;0")&gt;=12,0,AO$8/12)</f>
        <v>0</v>
      </c>
      <c r="BI222" s="533">
        <f>IF(COUNTIF($F222:BH222,"&gt;0")&gt;=12,0,AO$8/12)</f>
        <v>0</v>
      </c>
      <c r="BJ222" s="533">
        <f>IF(COUNTIF($F222:BI222,"&gt;0")&gt;=12,0,AO$8/12)</f>
        <v>0</v>
      </c>
      <c r="BK222" s="533">
        <f>IF(COUNTIF($F222:BJ222,"&gt;0")&gt;=12,0,AO$8/12)</f>
        <v>0</v>
      </c>
      <c r="BL222" s="533">
        <f>IF(COUNTIF($F222:BK222,"&gt;0")&gt;=12,0,AO$8/12)</f>
        <v>0</v>
      </c>
      <c r="BM222" s="533">
        <f>IF(COUNTIF($F222:BL222,"&gt;0")&gt;=12,0,AO$8/12)</f>
        <v>0</v>
      </c>
      <c r="BN222" s="533">
        <f>IF(COUNTIF($F222:BM222,"&gt;0")&gt;=12,0,AO$8/12)</f>
        <v>0</v>
      </c>
      <c r="BO222" s="626" cm="1">
        <f t="array" ref="BO222">SUMPRODUCT((YEAR($G$3:$BN$3)=BO$3)*($G222:$BN222))</f>
        <v>0</v>
      </c>
      <c r="BP222" s="533" cm="1">
        <f t="array" ref="BP222">SUMPRODUCT((YEAR($G$3:$BN$3)=BP$3)*($G222:$BN222))</f>
        <v>0</v>
      </c>
      <c r="BQ222" s="533" cm="1">
        <f t="array" ref="BQ222">SUMPRODUCT((YEAR($G$3:$BN$3)=BQ$3)*($G222:$BN222))</f>
        <v>0</v>
      </c>
      <c r="BR222" s="533" cm="1">
        <f t="array" ref="BR222">SUMPRODUCT((YEAR($G$3:$BN$3)=BR$3)*($G222:$BN222))</f>
        <v>0</v>
      </c>
      <c r="BS222" s="627" cm="1">
        <f t="array" ref="BS222">SUMPRODUCT((YEAR($G$3:$BN$3)=BS$3)*($G222:$BN222))</f>
        <v>0</v>
      </c>
      <c r="BT222" s="533"/>
      <c r="BU222" s="533"/>
      <c r="BV222" s="533"/>
      <c r="BW222" s="533"/>
      <c r="BX222" s="533"/>
      <c r="BY222" s="533"/>
      <c r="BZ222" s="533"/>
      <c r="CA222" s="533"/>
      <c r="CB222" s="533"/>
      <c r="CC222" s="533"/>
      <c r="CD222" s="533"/>
      <c r="CE222" s="533"/>
      <c r="CF222" s="533"/>
      <c r="CG222" s="533"/>
      <c r="CH222" s="533"/>
      <c r="CI222" s="533"/>
      <c r="CJ222" s="533"/>
      <c r="CK222" s="533"/>
      <c r="CL222" s="533"/>
      <c r="CM222" s="533"/>
      <c r="CN222" s="533"/>
      <c r="CO222" s="533"/>
      <c r="CP222" s="533"/>
      <c r="CQ222" s="533"/>
      <c r="CR222" s="533"/>
      <c r="CS222" s="533"/>
      <c r="CT222" s="533"/>
      <c r="CU222" s="533"/>
      <c r="CV222" s="533"/>
      <c r="CW222" s="533"/>
      <c r="CX222" s="533"/>
      <c r="CY222" s="533"/>
      <c r="CZ222" s="533"/>
      <c r="DA222" s="533"/>
      <c r="DB222" s="533"/>
      <c r="DC222" s="533"/>
      <c r="DD222" s="533"/>
      <c r="DE222" s="533"/>
      <c r="DF222" s="533"/>
      <c r="DG222" s="533"/>
      <c r="DH222" s="533"/>
      <c r="DI222" s="533"/>
      <c r="DJ222" s="533"/>
      <c r="DK222" s="533"/>
      <c r="DL222" s="533"/>
      <c r="DM222" s="533"/>
    </row>
    <row r="223" spans="4:119" hidden="1" outlineLevel="1">
      <c r="D223" s="541">
        <v>45657</v>
      </c>
      <c r="J223" s="533"/>
      <c r="K223" s="533"/>
      <c r="L223" s="533"/>
      <c r="M223" s="533"/>
      <c r="N223" s="533"/>
      <c r="O223" s="533"/>
      <c r="P223" s="533"/>
      <c r="Q223" s="533"/>
      <c r="R223" s="533"/>
      <c r="S223" s="533"/>
      <c r="T223" s="533"/>
      <c r="U223" s="533"/>
      <c r="V223" s="533"/>
      <c r="W223" s="533"/>
      <c r="X223" s="533"/>
      <c r="Y223" s="533"/>
      <c r="Z223" s="533"/>
      <c r="AA223" s="533"/>
      <c r="AB223" s="533"/>
      <c r="AC223" s="533"/>
      <c r="AD223" s="533"/>
      <c r="AE223" s="533"/>
      <c r="AF223" s="533"/>
      <c r="AG223" s="533"/>
      <c r="AH223" s="533"/>
      <c r="AI223" s="533"/>
      <c r="AJ223" s="533"/>
      <c r="AK223" s="533"/>
      <c r="AL223" s="533"/>
      <c r="AM223" s="533"/>
      <c r="AN223" s="533"/>
      <c r="AO223" s="533"/>
      <c r="AP223" s="533">
        <f>IF(COUNTIF($F223:AO223,"&gt;0")&gt;=12,0,AP$8/12)</f>
        <v>0</v>
      </c>
      <c r="AQ223" s="533">
        <f>IF(COUNTIF($F223:AP223,"&gt;0")&gt;=12,0,AP$8/12)</f>
        <v>0</v>
      </c>
      <c r="AR223" s="533">
        <f>IF(COUNTIF($F223:AQ223,"&gt;0")&gt;=12,0,AP$8/12)</f>
        <v>0</v>
      </c>
      <c r="AS223" s="533">
        <f>IF(COUNTIF($F223:AR223,"&gt;0")&gt;=12,0,AP$8/12)</f>
        <v>0</v>
      </c>
      <c r="AT223" s="533">
        <f>IF(COUNTIF($F223:AS223,"&gt;0")&gt;=12,0,AP$8/12)</f>
        <v>0</v>
      </c>
      <c r="AU223" s="533">
        <f>IF(COUNTIF($F223:AT223,"&gt;0")&gt;=12,0,AP$8/12)</f>
        <v>0</v>
      </c>
      <c r="AV223" s="533">
        <f>IF(COUNTIF($F223:AU223,"&gt;0")&gt;=12,0,AP$8/12)</f>
        <v>0</v>
      </c>
      <c r="AW223" s="533">
        <f>IF(COUNTIF($F223:AV223,"&gt;0")&gt;=12,0,AP$8/12)</f>
        <v>0</v>
      </c>
      <c r="AX223" s="533">
        <f>IF(COUNTIF($F223:AW223,"&gt;0")&gt;=12,0,AP$8/12)</f>
        <v>0</v>
      </c>
      <c r="AY223" s="533">
        <f>IF(COUNTIF($F223:AX223,"&gt;0")&gt;=12,0,AP$8/12)</f>
        <v>0</v>
      </c>
      <c r="AZ223" s="533">
        <f>IF(COUNTIF($F223:AY223,"&gt;0")&gt;=12,0,AP$8/12)</f>
        <v>0</v>
      </c>
      <c r="BA223" s="533">
        <f>IF(COUNTIF($F223:AZ223,"&gt;0")&gt;=12,0,AP$8/12)</f>
        <v>0</v>
      </c>
      <c r="BB223" s="533">
        <f>IF(COUNTIF($F223:BA223,"&gt;0")&gt;=12,0,AP$8/12)</f>
        <v>0</v>
      </c>
      <c r="BC223" s="533">
        <f>IF(COUNTIF($F223:BB223,"&gt;0")&gt;=12,0,AP$8/12)</f>
        <v>0</v>
      </c>
      <c r="BD223" s="533">
        <f>IF(COUNTIF($F223:BC223,"&gt;0")&gt;=12,0,AP$8/12)</f>
        <v>0</v>
      </c>
      <c r="BE223" s="533">
        <f>IF(COUNTIF($F223:BD223,"&gt;0")&gt;=12,0,AP$8/12)</f>
        <v>0</v>
      </c>
      <c r="BF223" s="533">
        <f>IF(COUNTIF($F223:BE223,"&gt;0")&gt;=12,0,AP$8/12)</f>
        <v>0</v>
      </c>
      <c r="BG223" s="533">
        <f>IF(COUNTIF($F223:BF223,"&gt;0")&gt;=12,0,AP$8/12)</f>
        <v>0</v>
      </c>
      <c r="BH223" s="533">
        <f>IF(COUNTIF($F223:BG223,"&gt;0")&gt;=12,0,AP$8/12)</f>
        <v>0</v>
      </c>
      <c r="BI223" s="533">
        <f>IF(COUNTIF($F223:BH223,"&gt;0")&gt;=12,0,AP$8/12)</f>
        <v>0</v>
      </c>
      <c r="BJ223" s="533">
        <f>IF(COUNTIF($F223:BI223,"&gt;0")&gt;=12,0,AP$8/12)</f>
        <v>0</v>
      </c>
      <c r="BK223" s="533">
        <f>IF(COUNTIF($F223:BJ223,"&gt;0")&gt;=12,0,AP$8/12)</f>
        <v>0</v>
      </c>
      <c r="BL223" s="533">
        <f>IF(COUNTIF($F223:BK223,"&gt;0")&gt;=12,0,AP$8/12)</f>
        <v>0</v>
      </c>
      <c r="BM223" s="533">
        <f>IF(COUNTIF($F223:BL223,"&gt;0")&gt;=12,0,AP$8/12)</f>
        <v>0</v>
      </c>
      <c r="BN223" s="533">
        <f>IF(COUNTIF($F223:BM223,"&gt;0")&gt;=12,0,AP$8/12)</f>
        <v>0</v>
      </c>
      <c r="BO223" s="626" cm="1">
        <f t="array" ref="BO223">SUMPRODUCT((YEAR($G$3:$BN$3)=BO$3)*($G223:$BN223))</f>
        <v>0</v>
      </c>
      <c r="BP223" s="533" cm="1">
        <f t="array" ref="BP223">SUMPRODUCT((YEAR($G$3:$BN$3)=BP$3)*($G223:$BN223))</f>
        <v>0</v>
      </c>
      <c r="BQ223" s="533" cm="1">
        <f t="array" ref="BQ223">SUMPRODUCT((YEAR($G$3:$BN$3)=BQ$3)*($G223:$BN223))</f>
        <v>0</v>
      </c>
      <c r="BR223" s="533" cm="1">
        <f t="array" ref="BR223">SUMPRODUCT((YEAR($G$3:$BN$3)=BR$3)*($G223:$BN223))</f>
        <v>0</v>
      </c>
      <c r="BS223" s="627" cm="1">
        <f t="array" ref="BS223">SUMPRODUCT((YEAR($G$3:$BN$3)=BS$3)*($G223:$BN223))</f>
        <v>0</v>
      </c>
      <c r="BT223" s="533"/>
      <c r="BU223" s="533"/>
      <c r="BV223" s="533"/>
      <c r="BW223" s="533"/>
      <c r="BX223" s="533"/>
      <c r="BY223" s="533"/>
      <c r="BZ223" s="533"/>
      <c r="CA223" s="533"/>
      <c r="CB223" s="533"/>
      <c r="CC223" s="533"/>
      <c r="CD223" s="533"/>
      <c r="CE223" s="533"/>
      <c r="CF223" s="533"/>
      <c r="CG223" s="533"/>
      <c r="CH223" s="533"/>
      <c r="CI223" s="533"/>
      <c r="CJ223" s="533"/>
      <c r="CK223" s="533"/>
      <c r="CL223" s="533"/>
      <c r="CM223" s="533"/>
      <c r="CN223" s="533"/>
      <c r="CO223" s="533"/>
      <c r="CP223" s="533"/>
      <c r="CQ223" s="533"/>
      <c r="CR223" s="533"/>
      <c r="CS223" s="533"/>
      <c r="CT223" s="533"/>
      <c r="CU223" s="533"/>
      <c r="CV223" s="533"/>
      <c r="CW223" s="533"/>
      <c r="CX223" s="533"/>
      <c r="CY223" s="533"/>
      <c r="CZ223" s="533"/>
      <c r="DA223" s="533"/>
      <c r="DB223" s="533"/>
      <c r="DC223" s="533"/>
      <c r="DD223" s="533"/>
      <c r="DE223" s="533"/>
      <c r="DF223" s="533"/>
      <c r="DG223" s="533"/>
      <c r="DH223" s="533"/>
      <c r="DI223" s="533"/>
      <c r="DJ223" s="533"/>
      <c r="DK223" s="533"/>
      <c r="DL223" s="533"/>
      <c r="DM223" s="533"/>
      <c r="DN223" s="533"/>
    </row>
    <row r="224" spans="4:119" hidden="1" outlineLevel="1">
      <c r="D224" s="541">
        <v>45688</v>
      </c>
      <c r="J224" s="533"/>
      <c r="K224" s="533"/>
      <c r="L224" s="533"/>
      <c r="M224" s="533"/>
      <c r="N224" s="533"/>
      <c r="O224" s="533"/>
      <c r="P224" s="533"/>
      <c r="Q224" s="533"/>
      <c r="R224" s="533"/>
      <c r="S224" s="533"/>
      <c r="T224" s="533"/>
      <c r="U224" s="533"/>
      <c r="V224" s="533"/>
      <c r="W224" s="533"/>
      <c r="X224" s="533"/>
      <c r="Y224" s="533"/>
      <c r="Z224" s="533"/>
      <c r="AA224" s="533"/>
      <c r="AB224" s="533"/>
      <c r="AC224" s="533"/>
      <c r="AD224" s="533"/>
      <c r="AE224" s="533"/>
      <c r="AF224" s="533"/>
      <c r="AG224" s="533"/>
      <c r="AH224" s="533"/>
      <c r="AI224" s="533"/>
      <c r="AJ224" s="533"/>
      <c r="AK224" s="533"/>
      <c r="AL224" s="533"/>
      <c r="AM224" s="533"/>
      <c r="AN224" s="533"/>
      <c r="AO224" s="533"/>
      <c r="AP224" s="533"/>
      <c r="AQ224" s="533">
        <f>IF(COUNTIF($F224:AP224,"&gt;0")&gt;=12,0,AQ$8/12)</f>
        <v>0</v>
      </c>
      <c r="AR224" s="533">
        <f>IF(COUNTIF($F224:AQ224,"&gt;0")&gt;=12,0,AQ$8/12)</f>
        <v>0</v>
      </c>
      <c r="AS224" s="533">
        <f>IF(COUNTIF($F224:AR224,"&gt;0")&gt;=12,0,AQ$8/12)</f>
        <v>0</v>
      </c>
      <c r="AT224" s="533">
        <f>IF(COUNTIF($F224:AS224,"&gt;0")&gt;=12,0,AQ$8/12)</f>
        <v>0</v>
      </c>
      <c r="AU224" s="533">
        <f>IF(COUNTIF($F224:AT224,"&gt;0")&gt;=12,0,AQ$8/12)</f>
        <v>0</v>
      </c>
      <c r="AV224" s="533">
        <f>IF(COUNTIF($F224:AU224,"&gt;0")&gt;=12,0,AQ$8/12)</f>
        <v>0</v>
      </c>
      <c r="AW224" s="533">
        <f>IF(COUNTIF($F224:AV224,"&gt;0")&gt;=12,0,AQ$8/12)</f>
        <v>0</v>
      </c>
      <c r="AX224" s="533">
        <f>IF(COUNTIF($F224:AW224,"&gt;0")&gt;=12,0,AQ$8/12)</f>
        <v>0</v>
      </c>
      <c r="AY224" s="533">
        <f>IF(COUNTIF($F224:AX224,"&gt;0")&gt;=12,0,AQ$8/12)</f>
        <v>0</v>
      </c>
      <c r="AZ224" s="533">
        <f>IF(COUNTIF($F224:AY224,"&gt;0")&gt;=12,0,AQ$8/12)</f>
        <v>0</v>
      </c>
      <c r="BA224" s="533">
        <f>IF(COUNTIF($F224:AZ224,"&gt;0")&gt;=12,0,AQ$8/12)</f>
        <v>0</v>
      </c>
      <c r="BB224" s="533">
        <f>IF(COUNTIF($F224:BA224,"&gt;0")&gt;=12,0,AQ$8/12)</f>
        <v>0</v>
      </c>
      <c r="BC224" s="533">
        <f>IF(COUNTIF($F224:BB224,"&gt;0")&gt;=12,0,AQ$8/12)</f>
        <v>0</v>
      </c>
      <c r="BD224" s="533">
        <f>IF(COUNTIF($F224:BC224,"&gt;0")&gt;=12,0,AQ$8/12)</f>
        <v>0</v>
      </c>
      <c r="BE224" s="533">
        <f>IF(COUNTIF($F224:BD224,"&gt;0")&gt;=12,0,AQ$8/12)</f>
        <v>0</v>
      </c>
      <c r="BF224" s="533">
        <f>IF(COUNTIF($F224:BE224,"&gt;0")&gt;=12,0,AQ$8/12)</f>
        <v>0</v>
      </c>
      <c r="BG224" s="533">
        <f>IF(COUNTIF($F224:BF224,"&gt;0")&gt;=12,0,AQ$8/12)</f>
        <v>0</v>
      </c>
      <c r="BH224" s="533">
        <f>IF(COUNTIF($F224:BG224,"&gt;0")&gt;=12,0,AQ$8/12)</f>
        <v>0</v>
      </c>
      <c r="BI224" s="533">
        <f>IF(COUNTIF($F224:BH224,"&gt;0")&gt;=12,0,AQ$8/12)</f>
        <v>0</v>
      </c>
      <c r="BJ224" s="533">
        <f>IF(COUNTIF($F224:BI224,"&gt;0")&gt;=12,0,AQ$8/12)</f>
        <v>0</v>
      </c>
      <c r="BK224" s="533">
        <f>IF(COUNTIF($F224:BJ224,"&gt;0")&gt;=12,0,AQ$8/12)</f>
        <v>0</v>
      </c>
      <c r="BL224" s="533">
        <f>IF(COUNTIF($F224:BK224,"&gt;0")&gt;=12,0,AQ$8/12)</f>
        <v>0</v>
      </c>
      <c r="BM224" s="533">
        <f>IF(COUNTIF($F224:BL224,"&gt;0")&gt;=12,0,AQ$8/12)</f>
        <v>0</v>
      </c>
      <c r="BN224" s="533">
        <f>IF(COUNTIF($F224:BM224,"&gt;0")&gt;=12,0,AQ$8/12)</f>
        <v>0</v>
      </c>
      <c r="BO224" s="626" cm="1">
        <f t="array" ref="BO224">SUMPRODUCT((YEAR($G$3:$BN$3)=BO$3)*($G224:$BN224))</f>
        <v>0</v>
      </c>
      <c r="BP224" s="533" cm="1">
        <f t="array" ref="BP224">SUMPRODUCT((YEAR($G$3:$BN$3)=BP$3)*($G224:$BN224))</f>
        <v>0</v>
      </c>
      <c r="BQ224" s="533" cm="1">
        <f t="array" ref="BQ224">SUMPRODUCT((YEAR($G$3:$BN$3)=BQ$3)*($G224:$BN224))</f>
        <v>0</v>
      </c>
      <c r="BR224" s="533" cm="1">
        <f t="array" ref="BR224">SUMPRODUCT((YEAR($G$3:$BN$3)=BR$3)*($G224:$BN224))</f>
        <v>0</v>
      </c>
      <c r="BS224" s="627" cm="1">
        <f t="array" ref="BS224">SUMPRODUCT((YEAR($G$3:$BN$3)=BS$3)*($G224:$BN224))</f>
        <v>0</v>
      </c>
      <c r="BT224" s="533"/>
      <c r="BU224" s="533"/>
      <c r="BV224" s="533"/>
      <c r="BW224" s="533"/>
      <c r="BX224" s="533"/>
      <c r="BY224" s="533"/>
      <c r="BZ224" s="533"/>
      <c r="CA224" s="533"/>
      <c r="CB224" s="533"/>
      <c r="CC224" s="533"/>
      <c r="CD224" s="533"/>
      <c r="CE224" s="533"/>
      <c r="CF224" s="533"/>
      <c r="CG224" s="533"/>
      <c r="CH224" s="533"/>
      <c r="CI224" s="533"/>
      <c r="CJ224" s="533"/>
      <c r="CK224" s="533"/>
      <c r="CL224" s="533"/>
      <c r="CM224" s="533"/>
      <c r="CN224" s="533"/>
      <c r="CO224" s="533"/>
      <c r="CP224" s="533"/>
      <c r="CQ224" s="533"/>
      <c r="CR224" s="533"/>
      <c r="CS224" s="533"/>
      <c r="CT224" s="533"/>
      <c r="CU224" s="533"/>
      <c r="CV224" s="533"/>
      <c r="CW224" s="533"/>
      <c r="CX224" s="533"/>
      <c r="CY224" s="533"/>
      <c r="CZ224" s="533"/>
      <c r="DA224" s="533"/>
      <c r="DB224" s="533"/>
      <c r="DC224" s="533"/>
      <c r="DD224" s="533"/>
      <c r="DE224" s="533"/>
      <c r="DF224" s="533"/>
      <c r="DG224" s="533"/>
      <c r="DH224" s="533"/>
      <c r="DI224" s="533"/>
      <c r="DJ224" s="533"/>
      <c r="DK224" s="533"/>
      <c r="DL224" s="533"/>
      <c r="DM224" s="533"/>
      <c r="DN224" s="533"/>
      <c r="DO224" s="533"/>
    </row>
    <row r="225" spans="4:130" hidden="1" outlineLevel="1">
      <c r="D225" s="541">
        <v>45716</v>
      </c>
      <c r="J225" s="533"/>
      <c r="K225" s="533"/>
      <c r="L225" s="533"/>
      <c r="M225" s="533"/>
      <c r="N225" s="533"/>
      <c r="O225" s="533"/>
      <c r="P225" s="533"/>
      <c r="Q225" s="533"/>
      <c r="R225" s="533"/>
      <c r="S225" s="533"/>
      <c r="T225" s="533"/>
      <c r="U225" s="533"/>
      <c r="V225" s="533"/>
      <c r="W225" s="533"/>
      <c r="X225" s="533"/>
      <c r="Y225" s="533"/>
      <c r="Z225" s="533"/>
      <c r="AA225" s="533"/>
      <c r="AB225" s="533"/>
      <c r="AC225" s="533"/>
      <c r="AD225" s="533"/>
      <c r="AE225" s="533"/>
      <c r="AF225" s="533"/>
      <c r="AG225" s="533"/>
      <c r="AH225" s="533"/>
      <c r="AI225" s="533"/>
      <c r="AJ225" s="533"/>
      <c r="AK225" s="533"/>
      <c r="AL225" s="533"/>
      <c r="AM225" s="533"/>
      <c r="AN225" s="533"/>
      <c r="AO225" s="533"/>
      <c r="AP225" s="533"/>
      <c r="AQ225" s="533"/>
      <c r="AR225" s="533">
        <f>IF(COUNTIF($F225:AQ225,"&gt;0")&gt;=12,0,AR$8/12)</f>
        <v>0</v>
      </c>
      <c r="AS225" s="533">
        <f>IF(COUNTIF($F225:AR225,"&gt;0")&gt;=12,0,AR$8/12)</f>
        <v>0</v>
      </c>
      <c r="AT225" s="533">
        <f>IF(COUNTIF($F225:AS225,"&gt;0")&gt;=12,0,AR$8/12)</f>
        <v>0</v>
      </c>
      <c r="AU225" s="533">
        <f>IF(COUNTIF($F225:AT225,"&gt;0")&gt;=12,0,AR$8/12)</f>
        <v>0</v>
      </c>
      <c r="AV225" s="533">
        <f>IF(COUNTIF($F225:AU225,"&gt;0")&gt;=12,0,AR$8/12)</f>
        <v>0</v>
      </c>
      <c r="AW225" s="533">
        <f>IF(COUNTIF($F225:AV225,"&gt;0")&gt;=12,0,AR$8/12)</f>
        <v>0</v>
      </c>
      <c r="AX225" s="533">
        <f>IF(COUNTIF($F225:AW225,"&gt;0")&gt;=12,0,AR$8/12)</f>
        <v>0</v>
      </c>
      <c r="AY225" s="533">
        <f>IF(COUNTIF($F225:AX225,"&gt;0")&gt;=12,0,AR$8/12)</f>
        <v>0</v>
      </c>
      <c r="AZ225" s="533">
        <f>IF(COUNTIF($F225:AY225,"&gt;0")&gt;=12,0,AR$8/12)</f>
        <v>0</v>
      </c>
      <c r="BA225" s="533">
        <f>IF(COUNTIF($F225:AZ225,"&gt;0")&gt;=12,0,AR$8/12)</f>
        <v>0</v>
      </c>
      <c r="BB225" s="533">
        <f>IF(COUNTIF($F225:BA225,"&gt;0")&gt;=12,0,AR$8/12)</f>
        <v>0</v>
      </c>
      <c r="BC225" s="533">
        <f>IF(COUNTIF($F225:BB225,"&gt;0")&gt;=12,0,AR$8/12)</f>
        <v>0</v>
      </c>
      <c r="BD225" s="533">
        <f>IF(COUNTIF($F225:BC225,"&gt;0")&gt;=12,0,AR$8/12)</f>
        <v>0</v>
      </c>
      <c r="BE225" s="533">
        <f>IF(COUNTIF($F225:BD225,"&gt;0")&gt;=12,0,AR$8/12)</f>
        <v>0</v>
      </c>
      <c r="BF225" s="533">
        <f>IF(COUNTIF($F225:BE225,"&gt;0")&gt;=12,0,AR$8/12)</f>
        <v>0</v>
      </c>
      <c r="BG225" s="533">
        <f>IF(COUNTIF($F225:BF225,"&gt;0")&gt;=12,0,AR$8/12)</f>
        <v>0</v>
      </c>
      <c r="BH225" s="533">
        <f>IF(COUNTIF($F225:BG225,"&gt;0")&gt;=12,0,AR$8/12)</f>
        <v>0</v>
      </c>
      <c r="BI225" s="533">
        <f>IF(COUNTIF($F225:BH225,"&gt;0")&gt;=12,0,AR$8/12)</f>
        <v>0</v>
      </c>
      <c r="BJ225" s="533">
        <f>IF(COUNTIF($F225:BI225,"&gt;0")&gt;=12,0,AR$8/12)</f>
        <v>0</v>
      </c>
      <c r="BK225" s="533">
        <f>IF(COUNTIF($F225:BJ225,"&gt;0")&gt;=12,0,AR$8/12)</f>
        <v>0</v>
      </c>
      <c r="BL225" s="533">
        <f>IF(COUNTIF($F225:BK225,"&gt;0")&gt;=12,0,AR$8/12)</f>
        <v>0</v>
      </c>
      <c r="BM225" s="533">
        <f>IF(COUNTIF($F225:BL225,"&gt;0")&gt;=12,0,AR$8/12)</f>
        <v>0</v>
      </c>
      <c r="BN225" s="533">
        <f>IF(COUNTIF($F225:BM225,"&gt;0")&gt;=12,0,AR$8/12)</f>
        <v>0</v>
      </c>
      <c r="BO225" s="626" cm="1">
        <f t="array" ref="BO225">SUMPRODUCT((YEAR($G$3:$BN$3)=BO$3)*($G225:$BN225))</f>
        <v>0</v>
      </c>
      <c r="BP225" s="533" cm="1">
        <f t="array" ref="BP225">SUMPRODUCT((YEAR($G$3:$BN$3)=BP$3)*($G225:$BN225))</f>
        <v>0</v>
      </c>
      <c r="BQ225" s="533" cm="1">
        <f t="array" ref="BQ225">SUMPRODUCT((YEAR($G$3:$BN$3)=BQ$3)*($G225:$BN225))</f>
        <v>0</v>
      </c>
      <c r="BR225" s="533" cm="1">
        <f t="array" ref="BR225">SUMPRODUCT((YEAR($G$3:$BN$3)=BR$3)*($G225:$BN225))</f>
        <v>0</v>
      </c>
      <c r="BS225" s="627" cm="1">
        <f t="array" ref="BS225">SUMPRODUCT((YEAR($G$3:$BN$3)=BS$3)*($G225:$BN225))</f>
        <v>0</v>
      </c>
      <c r="BT225" s="533"/>
      <c r="BU225" s="533"/>
      <c r="BV225" s="533"/>
      <c r="BW225" s="533"/>
      <c r="BX225" s="533"/>
      <c r="BY225" s="533"/>
      <c r="BZ225" s="533"/>
      <c r="CA225" s="533"/>
      <c r="CB225" s="533"/>
      <c r="CC225" s="533"/>
      <c r="CD225" s="533"/>
      <c r="CE225" s="533"/>
      <c r="CF225" s="533"/>
      <c r="CG225" s="533"/>
      <c r="CH225" s="533"/>
      <c r="CI225" s="533"/>
      <c r="CJ225" s="533"/>
      <c r="CK225" s="533"/>
      <c r="CL225" s="533"/>
      <c r="CM225" s="533"/>
      <c r="CN225" s="533"/>
      <c r="CO225" s="533"/>
      <c r="CP225" s="533"/>
      <c r="CQ225" s="533"/>
      <c r="CR225" s="533"/>
      <c r="CS225" s="533"/>
      <c r="CT225" s="533"/>
      <c r="CU225" s="533"/>
      <c r="CV225" s="533"/>
      <c r="CW225" s="533"/>
      <c r="CX225" s="533"/>
      <c r="CY225" s="533"/>
      <c r="CZ225" s="533"/>
      <c r="DA225" s="533"/>
      <c r="DB225" s="533"/>
      <c r="DC225" s="533"/>
      <c r="DD225" s="533"/>
      <c r="DE225" s="533"/>
      <c r="DF225" s="533"/>
      <c r="DG225" s="533"/>
      <c r="DH225" s="533"/>
      <c r="DI225" s="533"/>
      <c r="DJ225" s="533"/>
      <c r="DK225" s="533"/>
      <c r="DL225" s="533"/>
      <c r="DM225" s="533"/>
      <c r="DN225" s="533"/>
      <c r="DO225" s="533"/>
      <c r="DP225" s="533"/>
    </row>
    <row r="226" spans="4:130" hidden="1" outlineLevel="1">
      <c r="D226" s="541">
        <v>45747</v>
      </c>
      <c r="J226" s="533"/>
      <c r="K226" s="533"/>
      <c r="L226" s="533"/>
      <c r="M226" s="533"/>
      <c r="N226" s="533"/>
      <c r="O226" s="533"/>
      <c r="P226" s="533"/>
      <c r="Q226" s="533"/>
      <c r="R226" s="533"/>
      <c r="S226" s="533"/>
      <c r="T226" s="533"/>
      <c r="U226" s="533"/>
      <c r="V226" s="533"/>
      <c r="W226" s="533"/>
      <c r="X226" s="533"/>
      <c r="Y226" s="533"/>
      <c r="Z226" s="533"/>
      <c r="AA226" s="533"/>
      <c r="AB226" s="533"/>
      <c r="AC226" s="533"/>
      <c r="AD226" s="533"/>
      <c r="AE226" s="533"/>
      <c r="AF226" s="533"/>
      <c r="AG226" s="533"/>
      <c r="AH226" s="533"/>
      <c r="AI226" s="533"/>
      <c r="AJ226" s="533"/>
      <c r="AK226" s="533"/>
      <c r="AL226" s="533"/>
      <c r="AM226" s="533"/>
      <c r="AN226" s="533"/>
      <c r="AO226" s="533"/>
      <c r="AP226" s="533"/>
      <c r="AQ226" s="533"/>
      <c r="AR226" s="533"/>
      <c r="AS226" s="533">
        <f>IF(COUNTIF($F226:AR226,"&gt;0")&gt;=12,0,AS$8/12)</f>
        <v>0</v>
      </c>
      <c r="AT226" s="533">
        <f>IF(COUNTIF($F226:AS226,"&gt;0")&gt;=12,0,AS$8/12)</f>
        <v>0</v>
      </c>
      <c r="AU226" s="533">
        <f>IF(COUNTIF($F226:AT226,"&gt;0")&gt;=12,0,AS$8/12)</f>
        <v>0</v>
      </c>
      <c r="AV226" s="533">
        <f>IF(COUNTIF($F226:AU226,"&gt;0")&gt;=12,0,AS$8/12)</f>
        <v>0</v>
      </c>
      <c r="AW226" s="533">
        <f>IF(COUNTIF($F226:AV226,"&gt;0")&gt;=12,0,AS$8/12)</f>
        <v>0</v>
      </c>
      <c r="AX226" s="533">
        <f>IF(COUNTIF($F226:AW226,"&gt;0")&gt;=12,0,AS$8/12)</f>
        <v>0</v>
      </c>
      <c r="AY226" s="533">
        <f>IF(COUNTIF($F226:AX226,"&gt;0")&gt;=12,0,AS$8/12)</f>
        <v>0</v>
      </c>
      <c r="AZ226" s="533">
        <f>IF(COUNTIF($F226:AY226,"&gt;0")&gt;=12,0,AS$8/12)</f>
        <v>0</v>
      </c>
      <c r="BA226" s="533">
        <f>IF(COUNTIF($F226:AZ226,"&gt;0")&gt;=12,0,AS$8/12)</f>
        <v>0</v>
      </c>
      <c r="BB226" s="533">
        <f>IF(COUNTIF($F226:BA226,"&gt;0")&gt;=12,0,AS$8/12)</f>
        <v>0</v>
      </c>
      <c r="BC226" s="533">
        <f>IF(COUNTIF($F226:BB226,"&gt;0")&gt;=12,0,AS$8/12)</f>
        <v>0</v>
      </c>
      <c r="BD226" s="533">
        <f>IF(COUNTIF($F226:BC226,"&gt;0")&gt;=12,0,AS$8/12)</f>
        <v>0</v>
      </c>
      <c r="BE226" s="533">
        <f>IF(COUNTIF($F226:BD226,"&gt;0")&gt;=12,0,AS$8/12)</f>
        <v>0</v>
      </c>
      <c r="BF226" s="533">
        <f>IF(COUNTIF($F226:BE226,"&gt;0")&gt;=12,0,AS$8/12)</f>
        <v>0</v>
      </c>
      <c r="BG226" s="533">
        <f>IF(COUNTIF($F226:BF226,"&gt;0")&gt;=12,0,AS$8/12)</f>
        <v>0</v>
      </c>
      <c r="BH226" s="533">
        <f>IF(COUNTIF($F226:BG226,"&gt;0")&gt;=12,0,AS$8/12)</f>
        <v>0</v>
      </c>
      <c r="BI226" s="533">
        <f>IF(COUNTIF($F226:BH226,"&gt;0")&gt;=12,0,AS$8/12)</f>
        <v>0</v>
      </c>
      <c r="BJ226" s="533">
        <f>IF(COUNTIF($F226:BI226,"&gt;0")&gt;=12,0,AS$8/12)</f>
        <v>0</v>
      </c>
      <c r="BK226" s="533">
        <f>IF(COUNTIF($F226:BJ226,"&gt;0")&gt;=12,0,AS$8/12)</f>
        <v>0</v>
      </c>
      <c r="BL226" s="533">
        <f>IF(COUNTIF($F226:BK226,"&gt;0")&gt;=12,0,AS$8/12)</f>
        <v>0</v>
      </c>
      <c r="BM226" s="533">
        <f>IF(COUNTIF($F226:BL226,"&gt;0")&gt;=12,0,AS$8/12)</f>
        <v>0</v>
      </c>
      <c r="BN226" s="533">
        <f>IF(COUNTIF($F226:BM226,"&gt;0")&gt;=12,0,AS$8/12)</f>
        <v>0</v>
      </c>
      <c r="BO226" s="626" cm="1">
        <f t="array" ref="BO226">SUMPRODUCT((YEAR($G$3:$BN$3)=BO$3)*($G226:$BN226))</f>
        <v>0</v>
      </c>
      <c r="BP226" s="533" cm="1">
        <f t="array" ref="BP226">SUMPRODUCT((YEAR($G$3:$BN$3)=BP$3)*($G226:$BN226))</f>
        <v>0</v>
      </c>
      <c r="BQ226" s="533" cm="1">
        <f t="array" ref="BQ226">SUMPRODUCT((YEAR($G$3:$BN$3)=BQ$3)*($G226:$BN226))</f>
        <v>0</v>
      </c>
      <c r="BR226" s="533" cm="1">
        <f t="array" ref="BR226">SUMPRODUCT((YEAR($G$3:$BN$3)=BR$3)*($G226:$BN226))</f>
        <v>0</v>
      </c>
      <c r="BS226" s="627" cm="1">
        <f t="array" ref="BS226">SUMPRODUCT((YEAR($G$3:$BN$3)=BS$3)*($G226:$BN226))</f>
        <v>0</v>
      </c>
      <c r="BT226" s="533"/>
      <c r="BU226" s="533"/>
      <c r="BV226" s="533"/>
      <c r="BW226" s="533"/>
      <c r="BX226" s="533"/>
      <c r="BY226" s="533"/>
      <c r="BZ226" s="533"/>
      <c r="CA226" s="533"/>
      <c r="CB226" s="533"/>
      <c r="CC226" s="533"/>
      <c r="CD226" s="533"/>
      <c r="CE226" s="533"/>
      <c r="CF226" s="533"/>
      <c r="CG226" s="533"/>
      <c r="CH226" s="533"/>
      <c r="CI226" s="533"/>
      <c r="CJ226" s="533"/>
      <c r="CK226" s="533"/>
      <c r="CL226" s="533"/>
      <c r="CM226" s="533"/>
      <c r="CN226" s="533"/>
      <c r="CO226" s="533"/>
      <c r="CP226" s="533"/>
      <c r="CQ226" s="533"/>
      <c r="CR226" s="533"/>
      <c r="CS226" s="533"/>
      <c r="CT226" s="533"/>
      <c r="CU226" s="533"/>
      <c r="CV226" s="533"/>
      <c r="CW226" s="533"/>
      <c r="CX226" s="533"/>
      <c r="CY226" s="533"/>
      <c r="CZ226" s="533"/>
      <c r="DA226" s="533"/>
      <c r="DB226" s="533"/>
      <c r="DC226" s="533"/>
      <c r="DD226" s="533"/>
      <c r="DE226" s="533"/>
      <c r="DF226" s="533"/>
      <c r="DG226" s="533"/>
      <c r="DH226" s="533"/>
      <c r="DI226" s="533"/>
      <c r="DJ226" s="533"/>
      <c r="DK226" s="533"/>
      <c r="DL226" s="533"/>
      <c r="DM226" s="533"/>
      <c r="DN226" s="533"/>
      <c r="DO226" s="533"/>
      <c r="DP226" s="533"/>
      <c r="DQ226" s="533"/>
    </row>
    <row r="227" spans="4:130" hidden="1" outlineLevel="1">
      <c r="D227" s="541">
        <v>45777</v>
      </c>
      <c r="J227" s="533"/>
      <c r="K227" s="533"/>
      <c r="L227" s="533"/>
      <c r="M227" s="533"/>
      <c r="N227" s="533"/>
      <c r="O227" s="533"/>
      <c r="P227" s="533"/>
      <c r="Q227" s="533"/>
      <c r="R227" s="533"/>
      <c r="S227" s="533"/>
      <c r="T227" s="533"/>
      <c r="U227" s="533"/>
      <c r="V227" s="533"/>
      <c r="W227" s="533"/>
      <c r="X227" s="533"/>
      <c r="Y227" s="533"/>
      <c r="Z227" s="533"/>
      <c r="AA227" s="533"/>
      <c r="AB227" s="533"/>
      <c r="AC227" s="533"/>
      <c r="AD227" s="533"/>
      <c r="AE227" s="533"/>
      <c r="AF227" s="533"/>
      <c r="AG227" s="533"/>
      <c r="AH227" s="533"/>
      <c r="AI227" s="533"/>
      <c r="AJ227" s="533"/>
      <c r="AK227" s="533"/>
      <c r="AL227" s="533"/>
      <c r="AM227" s="533"/>
      <c r="AN227" s="533"/>
      <c r="AO227" s="533"/>
      <c r="AP227" s="533"/>
      <c r="AQ227" s="533"/>
      <c r="AR227" s="533"/>
      <c r="AS227" s="533"/>
      <c r="AT227" s="533">
        <f>IF(COUNTIF($F227:AS227,"&gt;0")&gt;=12,0,AT$8/12)</f>
        <v>0</v>
      </c>
      <c r="AU227" s="533">
        <f>IF(COUNTIF($F227:AT227,"&gt;0")&gt;=12,0,AT$8/12)</f>
        <v>0</v>
      </c>
      <c r="AV227" s="533">
        <f>IF(COUNTIF($F227:AU227,"&gt;0")&gt;=12,0,AT$8/12)</f>
        <v>0</v>
      </c>
      <c r="AW227" s="533">
        <f>IF(COUNTIF($F227:AV227,"&gt;0")&gt;=12,0,AT$8/12)</f>
        <v>0</v>
      </c>
      <c r="AX227" s="533">
        <f>IF(COUNTIF($F227:AW227,"&gt;0")&gt;=12,0,AT$8/12)</f>
        <v>0</v>
      </c>
      <c r="AY227" s="533">
        <f>IF(COUNTIF($F227:AX227,"&gt;0")&gt;=12,0,AT$8/12)</f>
        <v>0</v>
      </c>
      <c r="AZ227" s="533">
        <f>IF(COUNTIF($F227:AY227,"&gt;0")&gt;=12,0,AT$8/12)</f>
        <v>0</v>
      </c>
      <c r="BA227" s="533">
        <f>IF(COUNTIF($F227:AZ227,"&gt;0")&gt;=12,0,AT$8/12)</f>
        <v>0</v>
      </c>
      <c r="BB227" s="533">
        <f>IF(COUNTIF($F227:BA227,"&gt;0")&gt;=12,0,AT$8/12)</f>
        <v>0</v>
      </c>
      <c r="BC227" s="533">
        <f>IF(COUNTIF($F227:BB227,"&gt;0")&gt;=12,0,AT$8/12)</f>
        <v>0</v>
      </c>
      <c r="BD227" s="533">
        <f>IF(COUNTIF($F227:BC227,"&gt;0")&gt;=12,0,AT$8/12)</f>
        <v>0</v>
      </c>
      <c r="BE227" s="533">
        <f>IF(COUNTIF($F227:BD227,"&gt;0")&gt;=12,0,AT$8/12)</f>
        <v>0</v>
      </c>
      <c r="BF227" s="533">
        <f>IF(COUNTIF($F227:BE227,"&gt;0")&gt;=12,0,AT$8/12)</f>
        <v>0</v>
      </c>
      <c r="BG227" s="533">
        <f>IF(COUNTIF($F227:BF227,"&gt;0")&gt;=12,0,AT$8/12)</f>
        <v>0</v>
      </c>
      <c r="BH227" s="533">
        <f>IF(COUNTIF($F227:BG227,"&gt;0")&gt;=12,0,AT$8/12)</f>
        <v>0</v>
      </c>
      <c r="BI227" s="533">
        <f>IF(COUNTIF($F227:BH227,"&gt;0")&gt;=12,0,AT$8/12)</f>
        <v>0</v>
      </c>
      <c r="BJ227" s="533">
        <f>IF(COUNTIF($F227:BI227,"&gt;0")&gt;=12,0,AT$8/12)</f>
        <v>0</v>
      </c>
      <c r="BK227" s="533">
        <f>IF(COUNTIF($F227:BJ227,"&gt;0")&gt;=12,0,AT$8/12)</f>
        <v>0</v>
      </c>
      <c r="BL227" s="533">
        <f>IF(COUNTIF($F227:BK227,"&gt;0")&gt;=12,0,AT$8/12)</f>
        <v>0</v>
      </c>
      <c r="BM227" s="533">
        <f>IF(COUNTIF($F227:BL227,"&gt;0")&gt;=12,0,AT$8/12)</f>
        <v>0</v>
      </c>
      <c r="BN227" s="533">
        <f>IF(COUNTIF($F227:BM227,"&gt;0")&gt;=12,0,AT$8/12)</f>
        <v>0</v>
      </c>
      <c r="BO227" s="626" cm="1">
        <f t="array" ref="BO227">SUMPRODUCT((YEAR($G$3:$BN$3)=BO$3)*($G227:$BN227))</f>
        <v>0</v>
      </c>
      <c r="BP227" s="533" cm="1">
        <f t="array" ref="BP227">SUMPRODUCT((YEAR($G$3:$BN$3)=BP$3)*($G227:$BN227))</f>
        <v>0</v>
      </c>
      <c r="BQ227" s="533" cm="1">
        <f t="array" ref="BQ227">SUMPRODUCT((YEAR($G$3:$BN$3)=BQ$3)*($G227:$BN227))</f>
        <v>0</v>
      </c>
      <c r="BR227" s="533" cm="1">
        <f t="array" ref="BR227">SUMPRODUCT((YEAR($G$3:$BN$3)=BR$3)*($G227:$BN227))</f>
        <v>0</v>
      </c>
      <c r="BS227" s="627" cm="1">
        <f t="array" ref="BS227">SUMPRODUCT((YEAR($G$3:$BN$3)=BS$3)*($G227:$BN227))</f>
        <v>0</v>
      </c>
      <c r="BT227" s="533"/>
      <c r="BU227" s="533"/>
      <c r="BV227" s="533"/>
      <c r="BW227" s="533"/>
      <c r="BX227" s="533"/>
      <c r="BY227" s="533"/>
      <c r="BZ227" s="533"/>
      <c r="CA227" s="533"/>
      <c r="CB227" s="533"/>
      <c r="CC227" s="533"/>
      <c r="CD227" s="533"/>
      <c r="CE227" s="533"/>
      <c r="CF227" s="533"/>
      <c r="CG227" s="533"/>
      <c r="CH227" s="533"/>
      <c r="CI227" s="533"/>
      <c r="CJ227" s="533"/>
      <c r="CK227" s="533"/>
      <c r="CL227" s="533"/>
      <c r="CM227" s="533"/>
      <c r="CN227" s="533"/>
      <c r="CO227" s="533"/>
      <c r="CP227" s="533"/>
      <c r="CQ227" s="533"/>
      <c r="CR227" s="533"/>
      <c r="CS227" s="533"/>
      <c r="CT227" s="533"/>
      <c r="CU227" s="533"/>
      <c r="CV227" s="533"/>
      <c r="CW227" s="533"/>
      <c r="CX227" s="533"/>
      <c r="CY227" s="533"/>
      <c r="CZ227" s="533"/>
      <c r="DA227" s="533"/>
      <c r="DB227" s="533"/>
      <c r="DC227" s="533"/>
      <c r="DD227" s="533"/>
      <c r="DE227" s="533"/>
      <c r="DF227" s="533"/>
      <c r="DG227" s="533"/>
      <c r="DH227" s="533"/>
      <c r="DI227" s="533"/>
      <c r="DJ227" s="533"/>
      <c r="DK227" s="533"/>
      <c r="DL227" s="533"/>
      <c r="DM227" s="533"/>
      <c r="DN227" s="533"/>
      <c r="DO227" s="533"/>
      <c r="DP227" s="533"/>
      <c r="DQ227" s="533"/>
      <c r="DR227" s="533"/>
    </row>
    <row r="228" spans="4:130" hidden="1" outlineLevel="1">
      <c r="D228" s="541">
        <v>45808</v>
      </c>
      <c r="J228" s="533"/>
      <c r="K228" s="533"/>
      <c r="L228" s="533"/>
      <c r="M228" s="533"/>
      <c r="N228" s="533"/>
      <c r="O228" s="533"/>
      <c r="P228" s="533"/>
      <c r="Q228" s="533"/>
      <c r="R228" s="533"/>
      <c r="S228" s="533"/>
      <c r="T228" s="533"/>
      <c r="U228" s="533"/>
      <c r="V228" s="533"/>
      <c r="W228" s="533"/>
      <c r="X228" s="533"/>
      <c r="Y228" s="533"/>
      <c r="Z228" s="533"/>
      <c r="AA228" s="533"/>
      <c r="AB228" s="533"/>
      <c r="AC228" s="533"/>
      <c r="AD228" s="533"/>
      <c r="AE228" s="533"/>
      <c r="AF228" s="533"/>
      <c r="AG228" s="533"/>
      <c r="AH228" s="533"/>
      <c r="AI228" s="533"/>
      <c r="AJ228" s="533"/>
      <c r="AK228" s="533"/>
      <c r="AL228" s="533"/>
      <c r="AM228" s="533"/>
      <c r="AN228" s="533"/>
      <c r="AO228" s="533"/>
      <c r="AP228" s="533"/>
      <c r="AQ228" s="533"/>
      <c r="AR228" s="533"/>
      <c r="AS228" s="533"/>
      <c r="AT228" s="533"/>
      <c r="AU228" s="533">
        <f>IF(COUNTIF($F228:AT228,"&gt;0")&gt;=12,0,AU$8/12)</f>
        <v>0</v>
      </c>
      <c r="AV228" s="533">
        <f>IF(COUNTIF($F228:AU228,"&gt;0")&gt;=12,0,AU$8/12)</f>
        <v>0</v>
      </c>
      <c r="AW228" s="533">
        <f>IF(COUNTIF($F228:AV228,"&gt;0")&gt;=12,0,AU$8/12)</f>
        <v>0</v>
      </c>
      <c r="AX228" s="533">
        <f>IF(COUNTIF($F228:AW228,"&gt;0")&gt;=12,0,AU$8/12)</f>
        <v>0</v>
      </c>
      <c r="AY228" s="533">
        <f>IF(COUNTIF($F228:AX228,"&gt;0")&gt;=12,0,AU$8/12)</f>
        <v>0</v>
      </c>
      <c r="AZ228" s="533">
        <f>IF(COUNTIF($F228:AY228,"&gt;0")&gt;=12,0,AU$8/12)</f>
        <v>0</v>
      </c>
      <c r="BA228" s="533">
        <f>IF(COUNTIF($F228:AZ228,"&gt;0")&gt;=12,0,AU$8/12)</f>
        <v>0</v>
      </c>
      <c r="BB228" s="533">
        <f>IF(COUNTIF($F228:BA228,"&gt;0")&gt;=12,0,AU$8/12)</f>
        <v>0</v>
      </c>
      <c r="BC228" s="533">
        <f>IF(COUNTIF($F228:BB228,"&gt;0")&gt;=12,0,AU$8/12)</f>
        <v>0</v>
      </c>
      <c r="BD228" s="533">
        <f>IF(COUNTIF($F228:BC228,"&gt;0")&gt;=12,0,AU$8/12)</f>
        <v>0</v>
      </c>
      <c r="BE228" s="533">
        <f>IF(COUNTIF($F228:BD228,"&gt;0")&gt;=12,0,AU$8/12)</f>
        <v>0</v>
      </c>
      <c r="BF228" s="533">
        <f>IF(COUNTIF($F228:BE228,"&gt;0")&gt;=12,0,AU$8/12)</f>
        <v>0</v>
      </c>
      <c r="BG228" s="533">
        <f>IF(COUNTIF($F228:BF228,"&gt;0")&gt;=12,0,AU$8/12)</f>
        <v>0</v>
      </c>
      <c r="BH228" s="533">
        <f>IF(COUNTIF($F228:BG228,"&gt;0")&gt;=12,0,AU$8/12)</f>
        <v>0</v>
      </c>
      <c r="BI228" s="533">
        <f>IF(COUNTIF($F228:BH228,"&gt;0")&gt;=12,0,AU$8/12)</f>
        <v>0</v>
      </c>
      <c r="BJ228" s="533">
        <f>IF(COUNTIF($F228:BI228,"&gt;0")&gt;=12,0,AU$8/12)</f>
        <v>0</v>
      </c>
      <c r="BK228" s="533">
        <f>IF(COUNTIF($F228:BJ228,"&gt;0")&gt;=12,0,AU$8/12)</f>
        <v>0</v>
      </c>
      <c r="BL228" s="533">
        <f>IF(COUNTIF($F228:BK228,"&gt;0")&gt;=12,0,AU$8/12)</f>
        <v>0</v>
      </c>
      <c r="BM228" s="533">
        <f>IF(COUNTIF($F228:BL228,"&gt;0")&gt;=12,0,AU$8/12)</f>
        <v>0</v>
      </c>
      <c r="BN228" s="533">
        <f>IF(COUNTIF($F228:BM228,"&gt;0")&gt;=12,0,AU$8/12)</f>
        <v>0</v>
      </c>
      <c r="BO228" s="626" cm="1">
        <f t="array" ref="BO228">SUMPRODUCT((YEAR($G$3:$BN$3)=BO$3)*($G228:$BN228))</f>
        <v>0</v>
      </c>
      <c r="BP228" s="533" cm="1">
        <f t="array" ref="BP228">SUMPRODUCT((YEAR($G$3:$BN$3)=BP$3)*($G228:$BN228))</f>
        <v>0</v>
      </c>
      <c r="BQ228" s="533" cm="1">
        <f t="array" ref="BQ228">SUMPRODUCT((YEAR($G$3:$BN$3)=BQ$3)*($G228:$BN228))</f>
        <v>0</v>
      </c>
      <c r="BR228" s="533" cm="1">
        <f t="array" ref="BR228">SUMPRODUCT((YEAR($G$3:$BN$3)=BR$3)*($G228:$BN228))</f>
        <v>0</v>
      </c>
      <c r="BS228" s="627" cm="1">
        <f t="array" ref="BS228">SUMPRODUCT((YEAR($G$3:$BN$3)=BS$3)*($G228:$BN228))</f>
        <v>0</v>
      </c>
      <c r="BT228" s="533"/>
      <c r="BU228" s="533"/>
      <c r="BV228" s="533"/>
      <c r="BW228" s="533"/>
      <c r="BX228" s="533"/>
      <c r="BY228" s="533"/>
      <c r="BZ228" s="533"/>
      <c r="CA228" s="533"/>
      <c r="CB228" s="533"/>
      <c r="CC228" s="533"/>
      <c r="CD228" s="533"/>
      <c r="CE228" s="533"/>
      <c r="CF228" s="533"/>
      <c r="CG228" s="533"/>
      <c r="CH228" s="533"/>
      <c r="CI228" s="533"/>
      <c r="CJ228" s="533"/>
      <c r="CK228" s="533"/>
      <c r="CL228" s="533"/>
      <c r="CM228" s="533"/>
      <c r="CN228" s="533"/>
      <c r="CO228" s="533"/>
      <c r="CP228" s="533"/>
      <c r="CQ228" s="533"/>
      <c r="CR228" s="533"/>
      <c r="CS228" s="533"/>
      <c r="CT228" s="533"/>
      <c r="CU228" s="533"/>
      <c r="CV228" s="533"/>
      <c r="CW228" s="533"/>
      <c r="CX228" s="533"/>
      <c r="CY228" s="533"/>
      <c r="CZ228" s="533"/>
      <c r="DA228" s="533"/>
      <c r="DB228" s="533"/>
      <c r="DC228" s="533"/>
      <c r="DD228" s="533"/>
      <c r="DE228" s="533"/>
      <c r="DF228" s="533"/>
      <c r="DG228" s="533"/>
      <c r="DH228" s="533"/>
      <c r="DI228" s="533"/>
      <c r="DJ228" s="533"/>
      <c r="DK228" s="533"/>
      <c r="DL228" s="533"/>
      <c r="DM228" s="533"/>
      <c r="DN228" s="533"/>
      <c r="DO228" s="533"/>
      <c r="DP228" s="533"/>
      <c r="DQ228" s="533"/>
      <c r="DR228" s="533"/>
      <c r="DS228" s="533"/>
    </row>
    <row r="229" spans="4:130" hidden="1" outlineLevel="1">
      <c r="D229" s="541">
        <v>45838</v>
      </c>
      <c r="J229" s="533"/>
      <c r="K229" s="533"/>
      <c r="L229" s="533"/>
      <c r="M229" s="533"/>
      <c r="N229" s="533"/>
      <c r="O229" s="533"/>
      <c r="P229" s="533"/>
      <c r="Q229" s="533"/>
      <c r="R229" s="533"/>
      <c r="S229" s="533"/>
      <c r="T229" s="533"/>
      <c r="U229" s="533"/>
      <c r="V229" s="533"/>
      <c r="W229" s="533"/>
      <c r="X229" s="533"/>
      <c r="Y229" s="533"/>
      <c r="Z229" s="533"/>
      <c r="AA229" s="533"/>
      <c r="AB229" s="533"/>
      <c r="AC229" s="533"/>
      <c r="AD229" s="533"/>
      <c r="AE229" s="533"/>
      <c r="AF229" s="533"/>
      <c r="AG229" s="533"/>
      <c r="AH229" s="533"/>
      <c r="AI229" s="533"/>
      <c r="AJ229" s="533"/>
      <c r="AK229" s="533"/>
      <c r="AL229" s="533"/>
      <c r="AM229" s="533"/>
      <c r="AN229" s="533"/>
      <c r="AO229" s="533"/>
      <c r="AP229" s="533"/>
      <c r="AQ229" s="533"/>
      <c r="AR229" s="533"/>
      <c r="AS229" s="533"/>
      <c r="AT229" s="533"/>
      <c r="AU229" s="533"/>
      <c r="AV229" s="533">
        <f>IF(COUNTIF($F229:AU229,"&gt;0")&gt;=12,0,AV$8/12)</f>
        <v>0</v>
      </c>
      <c r="AW229" s="533">
        <f>IF(COUNTIF($F229:AV229,"&gt;0")&gt;=12,0,AV$8/12)</f>
        <v>0</v>
      </c>
      <c r="AX229" s="533">
        <f>IF(COUNTIF($F229:AW229,"&gt;0")&gt;=12,0,AV$8/12)</f>
        <v>0</v>
      </c>
      <c r="AY229" s="533">
        <f>IF(COUNTIF($F229:AX229,"&gt;0")&gt;=12,0,AV$8/12)</f>
        <v>0</v>
      </c>
      <c r="AZ229" s="533">
        <f>IF(COUNTIF($F229:AY229,"&gt;0")&gt;=12,0,AV$8/12)</f>
        <v>0</v>
      </c>
      <c r="BA229" s="533">
        <f>IF(COUNTIF($F229:AZ229,"&gt;0")&gt;=12,0,AV$8/12)</f>
        <v>0</v>
      </c>
      <c r="BB229" s="533">
        <f>IF(COUNTIF($F229:BA229,"&gt;0")&gt;=12,0,AV$8/12)</f>
        <v>0</v>
      </c>
      <c r="BC229" s="533">
        <f>IF(COUNTIF($F229:BB229,"&gt;0")&gt;=12,0,AV$8/12)</f>
        <v>0</v>
      </c>
      <c r="BD229" s="533">
        <f>IF(COUNTIF($F229:BC229,"&gt;0")&gt;=12,0,AV$8/12)</f>
        <v>0</v>
      </c>
      <c r="BE229" s="533">
        <f>IF(COUNTIF($F229:BD229,"&gt;0")&gt;=12,0,AV$8/12)</f>
        <v>0</v>
      </c>
      <c r="BF229" s="533">
        <f>IF(COUNTIF($F229:BE229,"&gt;0")&gt;=12,0,AV$8/12)</f>
        <v>0</v>
      </c>
      <c r="BG229" s="533">
        <f>IF(COUNTIF($F229:BF229,"&gt;0")&gt;=12,0,AV$8/12)</f>
        <v>0</v>
      </c>
      <c r="BH229" s="533">
        <f>IF(COUNTIF($F229:BG229,"&gt;0")&gt;=12,0,AV$8/12)</f>
        <v>0</v>
      </c>
      <c r="BI229" s="533">
        <f>IF(COUNTIF($F229:BH229,"&gt;0")&gt;=12,0,AV$8/12)</f>
        <v>0</v>
      </c>
      <c r="BJ229" s="533">
        <f>IF(COUNTIF($F229:BI229,"&gt;0")&gt;=12,0,AV$8/12)</f>
        <v>0</v>
      </c>
      <c r="BK229" s="533">
        <f>IF(COUNTIF($F229:BJ229,"&gt;0")&gt;=12,0,AV$8/12)</f>
        <v>0</v>
      </c>
      <c r="BL229" s="533">
        <f>IF(COUNTIF($F229:BK229,"&gt;0")&gt;=12,0,AV$8/12)</f>
        <v>0</v>
      </c>
      <c r="BM229" s="533">
        <f>IF(COUNTIF($F229:BL229,"&gt;0")&gt;=12,0,AV$8/12)</f>
        <v>0</v>
      </c>
      <c r="BN229" s="533">
        <f>IF(COUNTIF($F229:BM229,"&gt;0")&gt;=12,0,AV$8/12)</f>
        <v>0</v>
      </c>
      <c r="BO229" s="626" cm="1">
        <f t="array" ref="BO229">SUMPRODUCT((YEAR($G$3:$BN$3)=BO$3)*($G229:$BN229))</f>
        <v>0</v>
      </c>
      <c r="BP229" s="533" cm="1">
        <f t="array" ref="BP229">SUMPRODUCT((YEAR($G$3:$BN$3)=BP$3)*($G229:$BN229))</f>
        <v>0</v>
      </c>
      <c r="BQ229" s="533" cm="1">
        <f t="array" ref="BQ229">SUMPRODUCT((YEAR($G$3:$BN$3)=BQ$3)*($G229:$BN229))</f>
        <v>0</v>
      </c>
      <c r="BR229" s="533" cm="1">
        <f t="array" ref="BR229">SUMPRODUCT((YEAR($G$3:$BN$3)=BR$3)*($G229:$BN229))</f>
        <v>0</v>
      </c>
      <c r="BS229" s="627" cm="1">
        <f t="array" ref="BS229">SUMPRODUCT((YEAR($G$3:$BN$3)=BS$3)*($G229:$BN229))</f>
        <v>0</v>
      </c>
      <c r="BT229" s="533"/>
      <c r="BU229" s="533"/>
      <c r="BV229" s="533"/>
      <c r="BW229" s="533"/>
      <c r="BX229" s="533"/>
      <c r="BY229" s="533"/>
      <c r="BZ229" s="533"/>
      <c r="CA229" s="533"/>
      <c r="CB229" s="533"/>
      <c r="CC229" s="533"/>
      <c r="CD229" s="533"/>
      <c r="CE229" s="533"/>
      <c r="CF229" s="533"/>
      <c r="CG229" s="533"/>
      <c r="CH229" s="533"/>
      <c r="CI229" s="533"/>
      <c r="CJ229" s="533"/>
      <c r="CK229" s="533"/>
      <c r="CL229" s="533"/>
      <c r="CM229" s="533"/>
      <c r="CN229" s="533"/>
      <c r="CO229" s="533"/>
      <c r="CP229" s="533"/>
      <c r="CQ229" s="533"/>
      <c r="CR229" s="533"/>
      <c r="CS229" s="533"/>
      <c r="CT229" s="533"/>
      <c r="CU229" s="533"/>
      <c r="CV229" s="533"/>
      <c r="CW229" s="533"/>
      <c r="CX229" s="533"/>
      <c r="CY229" s="533"/>
      <c r="CZ229" s="533"/>
      <c r="DA229" s="533"/>
      <c r="DB229" s="533"/>
      <c r="DC229" s="533"/>
      <c r="DD229" s="533"/>
      <c r="DE229" s="533"/>
      <c r="DF229" s="533"/>
      <c r="DG229" s="533"/>
      <c r="DH229" s="533"/>
      <c r="DI229" s="533"/>
      <c r="DJ229" s="533"/>
      <c r="DK229" s="533"/>
      <c r="DL229" s="533"/>
      <c r="DM229" s="533"/>
      <c r="DN229" s="533"/>
      <c r="DO229" s="533"/>
      <c r="DP229" s="533"/>
      <c r="DQ229" s="533"/>
      <c r="DR229" s="533"/>
      <c r="DS229" s="533"/>
      <c r="DT229" s="533"/>
    </row>
    <row r="230" spans="4:130" hidden="1" outlineLevel="1">
      <c r="D230" s="541">
        <v>45869</v>
      </c>
      <c r="J230" s="533"/>
      <c r="K230" s="533"/>
      <c r="L230" s="533"/>
      <c r="M230" s="533"/>
      <c r="N230" s="533"/>
      <c r="O230" s="533"/>
      <c r="P230" s="533"/>
      <c r="Q230" s="533"/>
      <c r="R230" s="533"/>
      <c r="S230" s="533"/>
      <c r="T230" s="533"/>
      <c r="U230" s="533"/>
      <c r="V230" s="533"/>
      <c r="W230" s="533"/>
      <c r="X230" s="533"/>
      <c r="Y230" s="533"/>
      <c r="Z230" s="533"/>
      <c r="AA230" s="533"/>
      <c r="AB230" s="533"/>
      <c r="AC230" s="533"/>
      <c r="AD230" s="533"/>
      <c r="AE230" s="533"/>
      <c r="AF230" s="533"/>
      <c r="AG230" s="533"/>
      <c r="AH230" s="533"/>
      <c r="AI230" s="533"/>
      <c r="AJ230" s="533"/>
      <c r="AK230" s="533"/>
      <c r="AL230" s="533"/>
      <c r="AM230" s="533"/>
      <c r="AN230" s="533"/>
      <c r="AO230" s="533"/>
      <c r="AP230" s="533"/>
      <c r="AQ230" s="533"/>
      <c r="AR230" s="533"/>
      <c r="AS230" s="533"/>
      <c r="AT230" s="533"/>
      <c r="AU230" s="533"/>
      <c r="AV230" s="533"/>
      <c r="AW230" s="533">
        <f>IF(COUNTIF($F230:AV230,"&gt;0")&gt;=12,0,AW$8/12)</f>
        <v>0</v>
      </c>
      <c r="AX230" s="533">
        <f>IF(COUNTIF($F230:AW230,"&gt;0")&gt;=12,0,AW$8/12)</f>
        <v>0</v>
      </c>
      <c r="AY230" s="533">
        <f>IF(COUNTIF($F230:AX230,"&gt;0")&gt;=12,0,AW$8/12)</f>
        <v>0</v>
      </c>
      <c r="AZ230" s="533">
        <f>IF(COUNTIF($F230:AY230,"&gt;0")&gt;=12,0,AW$8/12)</f>
        <v>0</v>
      </c>
      <c r="BA230" s="533">
        <f>IF(COUNTIF($F230:AZ230,"&gt;0")&gt;=12,0,AW$8/12)</f>
        <v>0</v>
      </c>
      <c r="BB230" s="533">
        <f>IF(COUNTIF($F230:BA230,"&gt;0")&gt;=12,0,AW$8/12)</f>
        <v>0</v>
      </c>
      <c r="BC230" s="533">
        <f>IF(COUNTIF($F230:BB230,"&gt;0")&gt;=12,0,AW$8/12)</f>
        <v>0</v>
      </c>
      <c r="BD230" s="533">
        <f>IF(COUNTIF($F230:BC230,"&gt;0")&gt;=12,0,AW$8/12)</f>
        <v>0</v>
      </c>
      <c r="BE230" s="533">
        <f>IF(COUNTIF($F230:BD230,"&gt;0")&gt;=12,0,AW$8/12)</f>
        <v>0</v>
      </c>
      <c r="BF230" s="533">
        <f>IF(COUNTIF($F230:BE230,"&gt;0")&gt;=12,0,AW$8/12)</f>
        <v>0</v>
      </c>
      <c r="BG230" s="533">
        <f>IF(COUNTIF($F230:BF230,"&gt;0")&gt;=12,0,AW$8/12)</f>
        <v>0</v>
      </c>
      <c r="BH230" s="533">
        <f>IF(COUNTIF($F230:BG230,"&gt;0")&gt;=12,0,AW$8/12)</f>
        <v>0</v>
      </c>
      <c r="BI230" s="533">
        <f>IF(COUNTIF($F230:BH230,"&gt;0")&gt;=12,0,AW$8/12)</f>
        <v>0</v>
      </c>
      <c r="BJ230" s="533">
        <f>IF(COUNTIF($F230:BI230,"&gt;0")&gt;=12,0,AW$8/12)</f>
        <v>0</v>
      </c>
      <c r="BK230" s="533">
        <f>IF(COUNTIF($F230:BJ230,"&gt;0")&gt;=12,0,AW$8/12)</f>
        <v>0</v>
      </c>
      <c r="BL230" s="533">
        <f>IF(COUNTIF($F230:BK230,"&gt;0")&gt;=12,0,AW$8/12)</f>
        <v>0</v>
      </c>
      <c r="BM230" s="533">
        <f>IF(COUNTIF($F230:BL230,"&gt;0")&gt;=12,0,AW$8/12)</f>
        <v>0</v>
      </c>
      <c r="BN230" s="533">
        <f>IF(COUNTIF($F230:BM230,"&gt;0")&gt;=12,0,AW$8/12)</f>
        <v>0</v>
      </c>
      <c r="BO230" s="626" cm="1">
        <f t="array" ref="BO230">SUMPRODUCT((YEAR($G$3:$BN$3)=BO$3)*($G230:$BN230))</f>
        <v>0</v>
      </c>
      <c r="BP230" s="533" cm="1">
        <f t="array" ref="BP230">SUMPRODUCT((YEAR($G$3:$BN$3)=BP$3)*($G230:$BN230))</f>
        <v>0</v>
      </c>
      <c r="BQ230" s="533" cm="1">
        <f t="array" ref="BQ230">SUMPRODUCT((YEAR($G$3:$BN$3)=BQ$3)*($G230:$BN230))</f>
        <v>0</v>
      </c>
      <c r="BR230" s="533" cm="1">
        <f t="array" ref="BR230">SUMPRODUCT((YEAR($G$3:$BN$3)=BR$3)*($G230:$BN230))</f>
        <v>0</v>
      </c>
      <c r="BS230" s="627" cm="1">
        <f t="array" ref="BS230">SUMPRODUCT((YEAR($G$3:$BN$3)=BS$3)*($G230:$BN230))</f>
        <v>0</v>
      </c>
      <c r="BT230" s="533"/>
      <c r="BU230" s="533"/>
      <c r="BV230" s="533"/>
      <c r="BW230" s="533"/>
      <c r="BX230" s="533"/>
      <c r="BY230" s="533"/>
      <c r="BZ230" s="533"/>
      <c r="CA230" s="533"/>
      <c r="CB230" s="533"/>
      <c r="CC230" s="533"/>
      <c r="CD230" s="533"/>
      <c r="CE230" s="533"/>
      <c r="CF230" s="533"/>
      <c r="CG230" s="533"/>
      <c r="CH230" s="533"/>
      <c r="CI230" s="533"/>
      <c r="CJ230" s="533"/>
      <c r="CK230" s="533"/>
      <c r="CL230" s="533"/>
      <c r="CM230" s="533"/>
      <c r="CN230" s="533"/>
      <c r="CO230" s="533"/>
      <c r="CP230" s="533"/>
      <c r="CQ230" s="533"/>
      <c r="CR230" s="533"/>
      <c r="CS230" s="533"/>
      <c r="CT230" s="533"/>
      <c r="CU230" s="533"/>
      <c r="CV230" s="533"/>
      <c r="CW230" s="533"/>
      <c r="CX230" s="533"/>
      <c r="CY230" s="533"/>
      <c r="CZ230" s="533"/>
      <c r="DA230" s="533"/>
      <c r="DB230" s="533"/>
      <c r="DC230" s="533"/>
      <c r="DD230" s="533"/>
      <c r="DE230" s="533"/>
      <c r="DF230" s="533"/>
      <c r="DG230" s="533"/>
      <c r="DH230" s="533"/>
      <c r="DI230" s="533"/>
      <c r="DJ230" s="533"/>
      <c r="DK230" s="533"/>
      <c r="DL230" s="533"/>
      <c r="DM230" s="533"/>
      <c r="DN230" s="533"/>
      <c r="DO230" s="533"/>
      <c r="DP230" s="533"/>
      <c r="DQ230" s="533"/>
      <c r="DR230" s="533"/>
      <c r="DS230" s="533"/>
      <c r="DT230" s="533"/>
      <c r="DU230" s="533"/>
    </row>
    <row r="231" spans="4:130" hidden="1" outlineLevel="1">
      <c r="D231" s="541">
        <v>45900</v>
      </c>
      <c r="J231" s="533"/>
      <c r="K231" s="533"/>
      <c r="L231" s="533"/>
      <c r="M231" s="533"/>
      <c r="N231" s="533"/>
      <c r="O231" s="533"/>
      <c r="P231" s="533"/>
      <c r="Q231" s="533"/>
      <c r="R231" s="533"/>
      <c r="S231" s="533"/>
      <c r="T231" s="533"/>
      <c r="U231" s="533"/>
      <c r="V231" s="533"/>
      <c r="W231" s="533"/>
      <c r="X231" s="533"/>
      <c r="Y231" s="533"/>
      <c r="Z231" s="533"/>
      <c r="AA231" s="533"/>
      <c r="AB231" s="533"/>
      <c r="AC231" s="533"/>
      <c r="AD231" s="533"/>
      <c r="AE231" s="533"/>
      <c r="AF231" s="533"/>
      <c r="AG231" s="533"/>
      <c r="AH231" s="533"/>
      <c r="AI231" s="533"/>
      <c r="AJ231" s="533"/>
      <c r="AK231" s="533"/>
      <c r="AL231" s="533"/>
      <c r="AM231" s="533"/>
      <c r="AN231" s="533"/>
      <c r="AO231" s="533"/>
      <c r="AP231" s="533"/>
      <c r="AQ231" s="533"/>
      <c r="AR231" s="533"/>
      <c r="AS231" s="533"/>
      <c r="AT231" s="533"/>
      <c r="AU231" s="533"/>
      <c r="AV231" s="533"/>
      <c r="AW231" s="533"/>
      <c r="AX231" s="533">
        <f>IF(COUNTIF($F231:AW231,"&gt;0")&gt;=12,0,AX$8/12)</f>
        <v>0</v>
      </c>
      <c r="AY231" s="533">
        <f>IF(COUNTIF($F231:AX231,"&gt;0")&gt;=12,0,AX$8/12)</f>
        <v>0</v>
      </c>
      <c r="AZ231" s="533">
        <f>IF(COUNTIF($F231:AY231,"&gt;0")&gt;=12,0,AX$8/12)</f>
        <v>0</v>
      </c>
      <c r="BA231" s="533">
        <f>IF(COUNTIF($F231:AZ231,"&gt;0")&gt;=12,0,AX$8/12)</f>
        <v>0</v>
      </c>
      <c r="BB231" s="533">
        <f>IF(COUNTIF($F231:BA231,"&gt;0")&gt;=12,0,AX$8/12)</f>
        <v>0</v>
      </c>
      <c r="BC231" s="533">
        <f>IF(COUNTIF($F231:BB231,"&gt;0")&gt;=12,0,AX$8/12)</f>
        <v>0</v>
      </c>
      <c r="BD231" s="533">
        <f>IF(COUNTIF($F231:BC231,"&gt;0")&gt;=12,0,AX$8/12)</f>
        <v>0</v>
      </c>
      <c r="BE231" s="533">
        <f>IF(COUNTIF($F231:BD231,"&gt;0")&gt;=12,0,AX$8/12)</f>
        <v>0</v>
      </c>
      <c r="BF231" s="533">
        <f>IF(COUNTIF($F231:BE231,"&gt;0")&gt;=12,0,AX$8/12)</f>
        <v>0</v>
      </c>
      <c r="BG231" s="533">
        <f>IF(COUNTIF($F231:BF231,"&gt;0")&gt;=12,0,AX$8/12)</f>
        <v>0</v>
      </c>
      <c r="BH231" s="533">
        <f>IF(COUNTIF($F231:BG231,"&gt;0")&gt;=12,0,AX$8/12)</f>
        <v>0</v>
      </c>
      <c r="BI231" s="533">
        <f>IF(COUNTIF($F231:BH231,"&gt;0")&gt;=12,0,AX$8/12)</f>
        <v>0</v>
      </c>
      <c r="BJ231" s="533">
        <f>IF(COUNTIF($F231:BI231,"&gt;0")&gt;=12,0,AX$8/12)</f>
        <v>0</v>
      </c>
      <c r="BK231" s="533">
        <f>IF(COUNTIF($F231:BJ231,"&gt;0")&gt;=12,0,AX$8/12)</f>
        <v>0</v>
      </c>
      <c r="BL231" s="533">
        <f>IF(COUNTIF($F231:BK231,"&gt;0")&gt;=12,0,AX$8/12)</f>
        <v>0</v>
      </c>
      <c r="BM231" s="533">
        <f>IF(COUNTIF($F231:BL231,"&gt;0")&gt;=12,0,AX$8/12)</f>
        <v>0</v>
      </c>
      <c r="BN231" s="533">
        <f>IF(COUNTIF($F231:BM231,"&gt;0")&gt;=12,0,AX$8/12)</f>
        <v>0</v>
      </c>
      <c r="BO231" s="626" cm="1">
        <f t="array" ref="BO231">SUMPRODUCT((YEAR($G$3:$BN$3)=BO$3)*($G231:$BN231))</f>
        <v>0</v>
      </c>
      <c r="BP231" s="533" cm="1">
        <f t="array" ref="BP231">SUMPRODUCT((YEAR($G$3:$BN$3)=BP$3)*($G231:$BN231))</f>
        <v>0</v>
      </c>
      <c r="BQ231" s="533" cm="1">
        <f t="array" ref="BQ231">SUMPRODUCT((YEAR($G$3:$BN$3)=BQ$3)*($G231:$BN231))</f>
        <v>0</v>
      </c>
      <c r="BR231" s="533" cm="1">
        <f t="array" ref="BR231">SUMPRODUCT((YEAR($G$3:$BN$3)=BR$3)*($G231:$BN231))</f>
        <v>0</v>
      </c>
      <c r="BS231" s="627" cm="1">
        <f t="array" ref="BS231">SUMPRODUCT((YEAR($G$3:$BN$3)=BS$3)*($G231:$BN231))</f>
        <v>0</v>
      </c>
      <c r="BT231" s="533"/>
      <c r="BU231" s="533"/>
      <c r="BV231" s="533"/>
      <c r="BW231" s="533"/>
      <c r="BX231" s="533"/>
      <c r="BY231" s="533"/>
      <c r="BZ231" s="533"/>
      <c r="CA231" s="533"/>
      <c r="CB231" s="533"/>
      <c r="CC231" s="533"/>
      <c r="CD231" s="533"/>
      <c r="CE231" s="533"/>
      <c r="CF231" s="533"/>
      <c r="CG231" s="533"/>
      <c r="CH231" s="533"/>
      <c r="CI231" s="533"/>
      <c r="CJ231" s="533"/>
      <c r="CK231" s="533"/>
      <c r="CL231" s="533"/>
      <c r="CM231" s="533"/>
      <c r="CN231" s="533"/>
      <c r="CO231" s="533"/>
      <c r="CP231" s="533"/>
      <c r="CQ231" s="533"/>
      <c r="CR231" s="533"/>
      <c r="CS231" s="533"/>
      <c r="CT231" s="533"/>
      <c r="CU231" s="533"/>
      <c r="CV231" s="533"/>
      <c r="CW231" s="533"/>
      <c r="CX231" s="533"/>
      <c r="CY231" s="533"/>
      <c r="CZ231" s="533"/>
      <c r="DA231" s="533"/>
      <c r="DB231" s="533"/>
      <c r="DC231" s="533"/>
      <c r="DD231" s="533"/>
      <c r="DE231" s="533"/>
      <c r="DF231" s="533"/>
      <c r="DG231" s="533"/>
      <c r="DH231" s="533"/>
      <c r="DI231" s="533"/>
      <c r="DJ231" s="533"/>
      <c r="DK231" s="533"/>
      <c r="DL231" s="533"/>
      <c r="DM231" s="533"/>
      <c r="DN231" s="533"/>
      <c r="DO231" s="533"/>
      <c r="DP231" s="533"/>
      <c r="DQ231" s="533"/>
      <c r="DR231" s="533"/>
      <c r="DS231" s="533"/>
      <c r="DT231" s="533"/>
      <c r="DU231" s="533"/>
      <c r="DV231" s="533"/>
    </row>
    <row r="232" spans="4:130" hidden="1" outlineLevel="1">
      <c r="D232" s="541">
        <v>45930</v>
      </c>
      <c r="J232" s="533"/>
      <c r="K232" s="533"/>
      <c r="L232" s="533"/>
      <c r="M232" s="533"/>
      <c r="N232" s="533"/>
      <c r="O232" s="533"/>
      <c r="P232" s="533"/>
      <c r="Q232" s="533"/>
      <c r="R232" s="533"/>
      <c r="S232" s="533"/>
      <c r="T232" s="533"/>
      <c r="U232" s="533"/>
      <c r="V232" s="533"/>
      <c r="W232" s="533"/>
      <c r="X232" s="533"/>
      <c r="Y232" s="533"/>
      <c r="Z232" s="533"/>
      <c r="AA232" s="533"/>
      <c r="AB232" s="533"/>
      <c r="AC232" s="533"/>
      <c r="AD232" s="533"/>
      <c r="AE232" s="533"/>
      <c r="AF232" s="533"/>
      <c r="AG232" s="533"/>
      <c r="AH232" s="533"/>
      <c r="AI232" s="533"/>
      <c r="AJ232" s="533"/>
      <c r="AK232" s="533"/>
      <c r="AL232" s="533"/>
      <c r="AM232" s="533"/>
      <c r="AN232" s="533"/>
      <c r="AO232" s="533"/>
      <c r="AP232" s="533"/>
      <c r="AQ232" s="533"/>
      <c r="AR232" s="533"/>
      <c r="AS232" s="533"/>
      <c r="AT232" s="533"/>
      <c r="AU232" s="533"/>
      <c r="AV232" s="533"/>
      <c r="AW232" s="533"/>
      <c r="AX232" s="533"/>
      <c r="AY232" s="533">
        <f>IF(COUNTIF($F232:AX232,"&gt;0")&gt;=12,0,AY$8/12)</f>
        <v>0</v>
      </c>
      <c r="AZ232" s="533">
        <f>IF(COUNTIF($F232:AY232,"&gt;0")&gt;=12,0,AY$8/12)</f>
        <v>0</v>
      </c>
      <c r="BA232" s="533">
        <f>IF(COUNTIF($F232:AZ232,"&gt;0")&gt;=12,0,AY$8/12)</f>
        <v>0</v>
      </c>
      <c r="BB232" s="533">
        <f>IF(COUNTIF($F232:BA232,"&gt;0")&gt;=12,0,AY$8/12)</f>
        <v>0</v>
      </c>
      <c r="BC232" s="533">
        <f>IF(COUNTIF($F232:BB232,"&gt;0")&gt;=12,0,AY$8/12)</f>
        <v>0</v>
      </c>
      <c r="BD232" s="533">
        <f>IF(COUNTIF($F232:BC232,"&gt;0")&gt;=12,0,AY$8/12)</f>
        <v>0</v>
      </c>
      <c r="BE232" s="533">
        <f>IF(COUNTIF($F232:BD232,"&gt;0")&gt;=12,0,AY$8/12)</f>
        <v>0</v>
      </c>
      <c r="BF232" s="533">
        <f>IF(COUNTIF($F232:BE232,"&gt;0")&gt;=12,0,AY$8/12)</f>
        <v>0</v>
      </c>
      <c r="BG232" s="533">
        <f>IF(COUNTIF($F232:BF232,"&gt;0")&gt;=12,0,AY$8/12)</f>
        <v>0</v>
      </c>
      <c r="BH232" s="533">
        <f>IF(COUNTIF($F232:BG232,"&gt;0")&gt;=12,0,AY$8/12)</f>
        <v>0</v>
      </c>
      <c r="BI232" s="533">
        <f>IF(COUNTIF($F232:BH232,"&gt;0")&gt;=12,0,AY$8/12)</f>
        <v>0</v>
      </c>
      <c r="BJ232" s="533">
        <f>IF(COUNTIF($F232:BI232,"&gt;0")&gt;=12,0,AY$8/12)</f>
        <v>0</v>
      </c>
      <c r="BK232" s="533">
        <f>IF(COUNTIF($F232:BJ232,"&gt;0")&gt;=12,0,AY$8/12)</f>
        <v>0</v>
      </c>
      <c r="BL232" s="533">
        <f>IF(COUNTIF($F232:BK232,"&gt;0")&gt;=12,0,AY$8/12)</f>
        <v>0</v>
      </c>
      <c r="BM232" s="533">
        <f>IF(COUNTIF($F232:BL232,"&gt;0")&gt;=12,0,AY$8/12)</f>
        <v>0</v>
      </c>
      <c r="BN232" s="533">
        <f>IF(COUNTIF($F232:BM232,"&gt;0")&gt;=12,0,AY$8/12)</f>
        <v>0</v>
      </c>
      <c r="BO232" s="626" cm="1">
        <f t="array" ref="BO232">SUMPRODUCT((YEAR($G$3:$BN$3)=BO$3)*($G232:$BN232))</f>
        <v>0</v>
      </c>
      <c r="BP232" s="533" cm="1">
        <f t="array" ref="BP232">SUMPRODUCT((YEAR($G$3:$BN$3)=BP$3)*($G232:$BN232))</f>
        <v>0</v>
      </c>
      <c r="BQ232" s="533" cm="1">
        <f t="array" ref="BQ232">SUMPRODUCT((YEAR($G$3:$BN$3)=BQ$3)*($G232:$BN232))</f>
        <v>0</v>
      </c>
      <c r="BR232" s="533" cm="1">
        <f t="array" ref="BR232">SUMPRODUCT((YEAR($G$3:$BN$3)=BR$3)*($G232:$BN232))</f>
        <v>0</v>
      </c>
      <c r="BS232" s="627" cm="1">
        <f t="array" ref="BS232">SUMPRODUCT((YEAR($G$3:$BN$3)=BS$3)*($G232:$BN232))</f>
        <v>0</v>
      </c>
      <c r="BT232" s="533"/>
      <c r="BU232" s="533"/>
      <c r="BV232" s="533"/>
      <c r="BW232" s="533"/>
      <c r="BX232" s="533"/>
      <c r="BY232" s="533"/>
      <c r="BZ232" s="533"/>
      <c r="CA232" s="533"/>
      <c r="CB232" s="533"/>
      <c r="CC232" s="533"/>
      <c r="CD232" s="533"/>
      <c r="CE232" s="533"/>
      <c r="CF232" s="533"/>
      <c r="CG232" s="533"/>
      <c r="CH232" s="533"/>
      <c r="CI232" s="533"/>
      <c r="CJ232" s="533"/>
      <c r="CK232" s="533"/>
      <c r="CL232" s="533"/>
      <c r="CM232" s="533"/>
      <c r="CN232" s="533"/>
      <c r="CO232" s="533"/>
      <c r="CP232" s="533"/>
      <c r="CQ232" s="533"/>
      <c r="CR232" s="533"/>
      <c r="CS232" s="533"/>
      <c r="CT232" s="533"/>
      <c r="CU232" s="533"/>
      <c r="CV232" s="533"/>
      <c r="CW232" s="533"/>
      <c r="CX232" s="533"/>
      <c r="CY232" s="533"/>
      <c r="CZ232" s="533"/>
      <c r="DA232" s="533"/>
      <c r="DB232" s="533"/>
      <c r="DC232" s="533"/>
      <c r="DD232" s="533"/>
      <c r="DE232" s="533"/>
      <c r="DF232" s="533"/>
      <c r="DG232" s="533"/>
      <c r="DH232" s="533"/>
      <c r="DI232" s="533"/>
      <c r="DJ232" s="533"/>
      <c r="DK232" s="533"/>
      <c r="DL232" s="533"/>
      <c r="DM232" s="533"/>
      <c r="DN232" s="533"/>
      <c r="DO232" s="533"/>
      <c r="DP232" s="533"/>
      <c r="DQ232" s="533"/>
      <c r="DR232" s="533"/>
      <c r="DS232" s="533"/>
      <c r="DT232" s="533"/>
      <c r="DU232" s="533"/>
      <c r="DV232" s="533"/>
      <c r="DW232" s="533"/>
    </row>
    <row r="233" spans="4:130" hidden="1" outlineLevel="1">
      <c r="D233" s="541">
        <v>45961</v>
      </c>
      <c r="J233" s="533"/>
      <c r="K233" s="533"/>
      <c r="L233" s="533"/>
      <c r="M233" s="533"/>
      <c r="N233" s="533"/>
      <c r="O233" s="533"/>
      <c r="P233" s="533"/>
      <c r="Q233" s="533"/>
      <c r="R233" s="533"/>
      <c r="S233" s="533"/>
      <c r="T233" s="533"/>
      <c r="U233" s="533"/>
      <c r="V233" s="533"/>
      <c r="W233" s="533"/>
      <c r="X233" s="533"/>
      <c r="Y233" s="533"/>
      <c r="Z233" s="533"/>
      <c r="AA233" s="533"/>
      <c r="AB233" s="533"/>
      <c r="AC233" s="533"/>
      <c r="AD233" s="533"/>
      <c r="AE233" s="533"/>
      <c r="AF233" s="533"/>
      <c r="AG233" s="533"/>
      <c r="AH233" s="533"/>
      <c r="AI233" s="533"/>
      <c r="AJ233" s="533"/>
      <c r="AK233" s="533"/>
      <c r="AL233" s="533"/>
      <c r="AM233" s="533"/>
      <c r="AN233" s="533"/>
      <c r="AO233" s="533"/>
      <c r="AP233" s="533"/>
      <c r="AQ233" s="533"/>
      <c r="AR233" s="533"/>
      <c r="AS233" s="533"/>
      <c r="AT233" s="533"/>
      <c r="AU233" s="533"/>
      <c r="AV233" s="533"/>
      <c r="AW233" s="533"/>
      <c r="AX233" s="533"/>
      <c r="AY233" s="533"/>
      <c r="AZ233" s="533">
        <f>IF(COUNTIF($F233:AY233,"&gt;0")&gt;=12,0,AZ$8/12)</f>
        <v>0</v>
      </c>
      <c r="BA233" s="533">
        <f>IF(COUNTIF($F233:AZ233,"&gt;0")&gt;=12,0,AZ$8/12)</f>
        <v>0</v>
      </c>
      <c r="BB233" s="533">
        <f>IF(COUNTIF($F233:BA233,"&gt;0")&gt;=12,0,AZ$8/12)</f>
        <v>0</v>
      </c>
      <c r="BC233" s="533">
        <f>IF(COUNTIF($F233:BB233,"&gt;0")&gt;=12,0,AZ$8/12)</f>
        <v>0</v>
      </c>
      <c r="BD233" s="533">
        <f>IF(COUNTIF($F233:BC233,"&gt;0")&gt;=12,0,AZ$8/12)</f>
        <v>0</v>
      </c>
      <c r="BE233" s="533">
        <f>IF(COUNTIF($F233:BD233,"&gt;0")&gt;=12,0,AZ$8/12)</f>
        <v>0</v>
      </c>
      <c r="BF233" s="533">
        <f>IF(COUNTIF($F233:BE233,"&gt;0")&gt;=12,0,AZ$8/12)</f>
        <v>0</v>
      </c>
      <c r="BG233" s="533">
        <f>IF(COUNTIF($F233:BF233,"&gt;0")&gt;=12,0,AZ$8/12)</f>
        <v>0</v>
      </c>
      <c r="BH233" s="533">
        <f>IF(COUNTIF($F233:BG233,"&gt;0")&gt;=12,0,AZ$8/12)</f>
        <v>0</v>
      </c>
      <c r="BI233" s="533">
        <f>IF(COUNTIF($F233:BH233,"&gt;0")&gt;=12,0,AZ$8/12)</f>
        <v>0</v>
      </c>
      <c r="BJ233" s="533">
        <f>IF(COUNTIF($F233:BI233,"&gt;0")&gt;=12,0,AZ$8/12)</f>
        <v>0</v>
      </c>
      <c r="BK233" s="533">
        <f>IF(COUNTIF($F233:BJ233,"&gt;0")&gt;=12,0,AZ$8/12)</f>
        <v>0</v>
      </c>
      <c r="BL233" s="533">
        <f>IF(COUNTIF($F233:BK233,"&gt;0")&gt;=12,0,AZ$8/12)</f>
        <v>0</v>
      </c>
      <c r="BM233" s="533">
        <f>IF(COUNTIF($F233:BL233,"&gt;0")&gt;=12,0,AZ$8/12)</f>
        <v>0</v>
      </c>
      <c r="BN233" s="533">
        <f>IF(COUNTIF($F233:BM233,"&gt;0")&gt;=12,0,AZ$8/12)</f>
        <v>0</v>
      </c>
      <c r="BO233" s="626" cm="1">
        <f t="array" ref="BO233">SUMPRODUCT((YEAR($G$3:$BN$3)=BO$3)*($G233:$BN233))</f>
        <v>0</v>
      </c>
      <c r="BP233" s="533" cm="1">
        <f t="array" ref="BP233">SUMPRODUCT((YEAR($G$3:$BN$3)=BP$3)*($G233:$BN233))</f>
        <v>0</v>
      </c>
      <c r="BQ233" s="533" cm="1">
        <f t="array" ref="BQ233">SUMPRODUCT((YEAR($G$3:$BN$3)=BQ$3)*($G233:$BN233))</f>
        <v>0</v>
      </c>
      <c r="BR233" s="533" cm="1">
        <f t="array" ref="BR233">SUMPRODUCT((YEAR($G$3:$BN$3)=BR$3)*($G233:$BN233))</f>
        <v>0</v>
      </c>
      <c r="BS233" s="627" cm="1">
        <f t="array" ref="BS233">SUMPRODUCT((YEAR($G$3:$BN$3)=BS$3)*($G233:$BN233))</f>
        <v>0</v>
      </c>
      <c r="BT233" s="533"/>
      <c r="BU233" s="533"/>
      <c r="BV233" s="533"/>
      <c r="BW233" s="533"/>
      <c r="BX233" s="533"/>
      <c r="BY233" s="533"/>
      <c r="BZ233" s="533"/>
      <c r="CA233" s="533"/>
      <c r="CB233" s="533"/>
      <c r="CC233" s="533"/>
      <c r="CD233" s="533"/>
      <c r="CE233" s="533"/>
      <c r="CF233" s="533"/>
      <c r="CG233" s="533"/>
      <c r="CH233" s="533"/>
      <c r="CI233" s="533"/>
      <c r="CJ233" s="533"/>
      <c r="CK233" s="533"/>
      <c r="CL233" s="533"/>
      <c r="CM233" s="533"/>
      <c r="CN233" s="533"/>
      <c r="CO233" s="533"/>
      <c r="CP233" s="533"/>
      <c r="CQ233" s="533"/>
      <c r="CR233" s="533"/>
      <c r="CS233" s="533"/>
      <c r="CT233" s="533"/>
      <c r="CU233" s="533"/>
      <c r="CV233" s="533"/>
      <c r="CW233" s="533"/>
      <c r="CX233" s="533"/>
      <c r="CY233" s="533"/>
      <c r="CZ233" s="533"/>
      <c r="DA233" s="533"/>
      <c r="DB233" s="533"/>
      <c r="DC233" s="533"/>
      <c r="DD233" s="533"/>
      <c r="DE233" s="533"/>
      <c r="DF233" s="533"/>
      <c r="DG233" s="533"/>
      <c r="DH233" s="533"/>
      <c r="DI233" s="533"/>
      <c r="DJ233" s="533"/>
      <c r="DK233" s="533"/>
      <c r="DL233" s="533"/>
      <c r="DM233" s="533"/>
      <c r="DN233" s="533"/>
      <c r="DO233" s="533"/>
      <c r="DP233" s="533"/>
      <c r="DQ233" s="533"/>
      <c r="DR233" s="533"/>
      <c r="DS233" s="533"/>
      <c r="DT233" s="533"/>
      <c r="DU233" s="533"/>
      <c r="DV233" s="533"/>
      <c r="DW233" s="533"/>
      <c r="DX233" s="533"/>
    </row>
    <row r="234" spans="4:130" hidden="1" outlineLevel="1">
      <c r="D234" s="541">
        <v>45991</v>
      </c>
      <c r="J234" s="533"/>
      <c r="K234" s="533"/>
      <c r="L234" s="533"/>
      <c r="M234" s="533"/>
      <c r="N234" s="533"/>
      <c r="O234" s="533"/>
      <c r="P234" s="533"/>
      <c r="Q234" s="533"/>
      <c r="R234" s="533"/>
      <c r="S234" s="533"/>
      <c r="T234" s="533"/>
      <c r="U234" s="533"/>
      <c r="V234" s="533"/>
      <c r="W234" s="533"/>
      <c r="X234" s="533"/>
      <c r="Y234" s="533"/>
      <c r="Z234" s="533"/>
      <c r="AA234" s="533"/>
      <c r="AB234" s="533"/>
      <c r="AC234" s="533"/>
      <c r="AD234" s="533"/>
      <c r="AE234" s="533"/>
      <c r="AF234" s="533"/>
      <c r="AG234" s="533"/>
      <c r="AH234" s="533"/>
      <c r="AI234" s="533"/>
      <c r="AJ234" s="533"/>
      <c r="AK234" s="533"/>
      <c r="AL234" s="533"/>
      <c r="AM234" s="533"/>
      <c r="AN234" s="533"/>
      <c r="AO234" s="533"/>
      <c r="AP234" s="533"/>
      <c r="AQ234" s="533"/>
      <c r="AR234" s="533"/>
      <c r="AS234" s="533"/>
      <c r="AT234" s="533"/>
      <c r="AU234" s="533"/>
      <c r="AV234" s="533"/>
      <c r="AW234" s="533"/>
      <c r="AX234" s="533"/>
      <c r="AY234" s="533"/>
      <c r="AZ234" s="533"/>
      <c r="BA234" s="533">
        <f>IF(COUNTIF($F234:AZ234,"&gt;0")&gt;=12,0,BA$8/12)</f>
        <v>0</v>
      </c>
      <c r="BB234" s="533">
        <f>IF(COUNTIF($F234:BA234,"&gt;0")&gt;=12,0,BA$8/12)</f>
        <v>0</v>
      </c>
      <c r="BC234" s="533">
        <f>IF(COUNTIF($F234:BB234,"&gt;0")&gt;=12,0,BA$8/12)</f>
        <v>0</v>
      </c>
      <c r="BD234" s="533">
        <f>IF(COUNTIF($F234:BC234,"&gt;0")&gt;=12,0,BA$8/12)</f>
        <v>0</v>
      </c>
      <c r="BE234" s="533">
        <f>IF(COUNTIF($F234:BD234,"&gt;0")&gt;=12,0,BA$8/12)</f>
        <v>0</v>
      </c>
      <c r="BF234" s="533">
        <f>IF(COUNTIF($F234:BE234,"&gt;0")&gt;=12,0,BA$8/12)</f>
        <v>0</v>
      </c>
      <c r="BG234" s="533">
        <f>IF(COUNTIF($F234:BF234,"&gt;0")&gt;=12,0,BA$8/12)</f>
        <v>0</v>
      </c>
      <c r="BH234" s="533">
        <f>IF(COUNTIF($F234:BG234,"&gt;0")&gt;=12,0,BA$8/12)</f>
        <v>0</v>
      </c>
      <c r="BI234" s="533">
        <f>IF(COUNTIF($F234:BH234,"&gt;0")&gt;=12,0,BA$8/12)</f>
        <v>0</v>
      </c>
      <c r="BJ234" s="533">
        <f>IF(COUNTIF($F234:BI234,"&gt;0")&gt;=12,0,BA$8/12)</f>
        <v>0</v>
      </c>
      <c r="BK234" s="533">
        <f>IF(COUNTIF($F234:BJ234,"&gt;0")&gt;=12,0,BA$8/12)</f>
        <v>0</v>
      </c>
      <c r="BL234" s="533">
        <f>IF(COUNTIF($F234:BK234,"&gt;0")&gt;=12,0,BA$8/12)</f>
        <v>0</v>
      </c>
      <c r="BM234" s="533">
        <f>IF(COUNTIF($F234:BL234,"&gt;0")&gt;=12,0,BA$8/12)</f>
        <v>0</v>
      </c>
      <c r="BN234" s="533">
        <f>IF(COUNTIF($F234:BM234,"&gt;0")&gt;=12,0,BA$8/12)</f>
        <v>0</v>
      </c>
      <c r="BO234" s="626" cm="1">
        <f t="array" ref="BO234">SUMPRODUCT((YEAR($G$3:$BN$3)=BO$3)*($G234:$BN234))</f>
        <v>0</v>
      </c>
      <c r="BP234" s="533" cm="1">
        <f t="array" ref="BP234">SUMPRODUCT((YEAR($G$3:$BN$3)=BP$3)*($G234:$BN234))</f>
        <v>0</v>
      </c>
      <c r="BQ234" s="533" cm="1">
        <f t="array" ref="BQ234">SUMPRODUCT((YEAR($G$3:$BN$3)=BQ$3)*($G234:$BN234))</f>
        <v>0</v>
      </c>
      <c r="BR234" s="533" cm="1">
        <f t="array" ref="BR234">SUMPRODUCT((YEAR($G$3:$BN$3)=BR$3)*($G234:$BN234))</f>
        <v>0</v>
      </c>
      <c r="BS234" s="627" cm="1">
        <f t="array" ref="BS234">SUMPRODUCT((YEAR($G$3:$BN$3)=BS$3)*($G234:$BN234))</f>
        <v>0</v>
      </c>
      <c r="BT234" s="533"/>
      <c r="BU234" s="533"/>
      <c r="BV234" s="533"/>
      <c r="BW234" s="533"/>
      <c r="BX234" s="533"/>
      <c r="BY234" s="533"/>
      <c r="BZ234" s="533"/>
      <c r="CA234" s="533"/>
      <c r="CB234" s="533"/>
      <c r="CC234" s="533"/>
      <c r="CD234" s="533"/>
      <c r="CE234" s="533"/>
      <c r="CF234" s="533"/>
      <c r="CG234" s="533"/>
      <c r="CH234" s="533"/>
      <c r="CI234" s="533"/>
      <c r="CJ234" s="533"/>
      <c r="CK234" s="533"/>
      <c r="CL234" s="533"/>
      <c r="CM234" s="533"/>
      <c r="CN234" s="533"/>
      <c r="CO234" s="533"/>
      <c r="CP234" s="533"/>
      <c r="CQ234" s="533"/>
      <c r="CR234" s="533"/>
      <c r="CS234" s="533"/>
      <c r="CT234" s="533"/>
      <c r="CU234" s="533"/>
      <c r="CV234" s="533"/>
      <c r="CW234" s="533"/>
      <c r="CX234" s="533"/>
      <c r="CY234" s="533"/>
      <c r="CZ234" s="533"/>
      <c r="DA234" s="533"/>
      <c r="DB234" s="533"/>
      <c r="DC234" s="533"/>
      <c r="DD234" s="533"/>
      <c r="DE234" s="533"/>
      <c r="DF234" s="533"/>
      <c r="DG234" s="533"/>
      <c r="DH234" s="533"/>
      <c r="DI234" s="533"/>
      <c r="DJ234" s="533"/>
      <c r="DK234" s="533"/>
      <c r="DL234" s="533"/>
      <c r="DM234" s="533"/>
      <c r="DN234" s="533"/>
      <c r="DO234" s="533"/>
      <c r="DP234" s="533"/>
      <c r="DQ234" s="533"/>
      <c r="DR234" s="533"/>
      <c r="DS234" s="533"/>
      <c r="DT234" s="533"/>
      <c r="DU234" s="533"/>
      <c r="DV234" s="533"/>
      <c r="DW234" s="533"/>
      <c r="DX234" s="533"/>
      <c r="DY234" s="533"/>
    </row>
    <row r="235" spans="4:130" hidden="1" outlineLevel="1">
      <c r="D235" s="541">
        <v>46022</v>
      </c>
      <c r="J235" s="533"/>
      <c r="K235" s="533"/>
      <c r="L235" s="533"/>
      <c r="M235" s="533"/>
      <c r="N235" s="533"/>
      <c r="O235" s="533"/>
      <c r="P235" s="533"/>
      <c r="Q235" s="533"/>
      <c r="R235" s="533"/>
      <c r="S235" s="533"/>
      <c r="T235" s="533"/>
      <c r="U235" s="533"/>
      <c r="V235" s="533"/>
      <c r="W235" s="533"/>
      <c r="X235" s="533"/>
      <c r="Y235" s="533"/>
      <c r="Z235" s="533"/>
      <c r="AA235" s="533"/>
      <c r="AB235" s="533"/>
      <c r="AC235" s="533"/>
      <c r="AD235" s="533"/>
      <c r="AE235" s="533"/>
      <c r="AF235" s="533"/>
      <c r="AG235" s="533"/>
      <c r="AH235" s="533"/>
      <c r="AI235" s="533"/>
      <c r="AJ235" s="533"/>
      <c r="AK235" s="533"/>
      <c r="AL235" s="533"/>
      <c r="AM235" s="533"/>
      <c r="AN235" s="533"/>
      <c r="AO235" s="533"/>
      <c r="AP235" s="533"/>
      <c r="AQ235" s="533"/>
      <c r="AR235" s="533"/>
      <c r="AS235" s="533"/>
      <c r="AT235" s="533"/>
      <c r="AU235" s="533"/>
      <c r="AV235" s="533"/>
      <c r="AW235" s="533"/>
      <c r="AX235" s="533"/>
      <c r="AY235" s="533"/>
      <c r="AZ235" s="533"/>
      <c r="BA235" s="533"/>
      <c r="BB235" s="533">
        <f>IF(COUNTIF($F235:BA235,"&gt;0")&gt;=12,0,BB$8/12)</f>
        <v>0</v>
      </c>
      <c r="BC235" s="533">
        <f>IF(COUNTIF($F235:BB235,"&gt;0")&gt;=12,0,BB$8/12)</f>
        <v>0</v>
      </c>
      <c r="BD235" s="533">
        <f>IF(COUNTIF($F235:BC235,"&gt;0")&gt;=12,0,BB$8/12)</f>
        <v>0</v>
      </c>
      <c r="BE235" s="533">
        <f>IF(COUNTIF($F235:BD235,"&gt;0")&gt;=12,0,BB$8/12)</f>
        <v>0</v>
      </c>
      <c r="BF235" s="533">
        <f>IF(COUNTIF($F235:BE235,"&gt;0")&gt;=12,0,BB$8/12)</f>
        <v>0</v>
      </c>
      <c r="BG235" s="533">
        <f>IF(COUNTIF($F235:BF235,"&gt;0")&gt;=12,0,BB$8/12)</f>
        <v>0</v>
      </c>
      <c r="BH235" s="533">
        <f>IF(COUNTIF($F235:BG235,"&gt;0")&gt;=12,0,BB$8/12)</f>
        <v>0</v>
      </c>
      <c r="BI235" s="533">
        <f>IF(COUNTIF($F235:BH235,"&gt;0")&gt;=12,0,BB$8/12)</f>
        <v>0</v>
      </c>
      <c r="BJ235" s="533">
        <f>IF(COUNTIF($F235:BI235,"&gt;0")&gt;=12,0,BB$8/12)</f>
        <v>0</v>
      </c>
      <c r="BK235" s="533">
        <f>IF(COUNTIF($F235:BJ235,"&gt;0")&gt;=12,0,BB$8/12)</f>
        <v>0</v>
      </c>
      <c r="BL235" s="533">
        <f>IF(COUNTIF($F235:BK235,"&gt;0")&gt;=12,0,BB$8/12)</f>
        <v>0</v>
      </c>
      <c r="BM235" s="533">
        <f>IF(COUNTIF($F235:BL235,"&gt;0")&gt;=12,0,BB$8/12)</f>
        <v>0</v>
      </c>
      <c r="BN235" s="533">
        <f>IF(COUNTIF($F235:BM235,"&gt;0")&gt;=12,0,BB$8/12)</f>
        <v>0</v>
      </c>
      <c r="BO235" s="626" cm="1">
        <f t="array" ref="BO235">SUMPRODUCT((YEAR($G$3:$BN$3)=BO$3)*($G235:$BN235))</f>
        <v>0</v>
      </c>
      <c r="BP235" s="533" cm="1">
        <f t="array" ref="BP235">SUMPRODUCT((YEAR($G$3:$BN$3)=BP$3)*($G235:$BN235))</f>
        <v>0</v>
      </c>
      <c r="BQ235" s="533" cm="1">
        <f t="array" ref="BQ235">SUMPRODUCT((YEAR($G$3:$BN$3)=BQ$3)*($G235:$BN235))</f>
        <v>0</v>
      </c>
      <c r="BR235" s="533" cm="1">
        <f t="array" ref="BR235">SUMPRODUCT((YEAR($G$3:$BN$3)=BR$3)*($G235:$BN235))</f>
        <v>0</v>
      </c>
      <c r="BS235" s="627" cm="1">
        <f t="array" ref="BS235">SUMPRODUCT((YEAR($G$3:$BN$3)=BS$3)*($G235:$BN235))</f>
        <v>0</v>
      </c>
      <c r="BT235" s="533"/>
      <c r="BU235" s="533"/>
      <c r="BV235" s="533"/>
      <c r="BW235" s="533"/>
      <c r="BX235" s="533"/>
      <c r="BY235" s="533"/>
      <c r="BZ235" s="533"/>
      <c r="CA235" s="533"/>
      <c r="CB235" s="533"/>
      <c r="CC235" s="533"/>
      <c r="CD235" s="533"/>
      <c r="CE235" s="533"/>
      <c r="CF235" s="533"/>
      <c r="CG235" s="533"/>
      <c r="CH235" s="533"/>
      <c r="CI235" s="533"/>
      <c r="CJ235" s="533"/>
      <c r="CK235" s="533"/>
      <c r="CL235" s="533"/>
      <c r="CM235" s="533"/>
      <c r="CN235" s="533"/>
      <c r="CO235" s="533"/>
      <c r="CP235" s="533"/>
      <c r="CQ235" s="533"/>
      <c r="CR235" s="533"/>
      <c r="CS235" s="533"/>
      <c r="CT235" s="533"/>
      <c r="CU235" s="533"/>
      <c r="CV235" s="533"/>
      <c r="CW235" s="533"/>
      <c r="CX235" s="533"/>
      <c r="CY235" s="533"/>
      <c r="CZ235" s="533"/>
      <c r="DA235" s="533"/>
      <c r="DB235" s="533"/>
      <c r="DC235" s="533"/>
      <c r="DD235" s="533"/>
      <c r="DE235" s="533"/>
      <c r="DF235" s="533"/>
      <c r="DG235" s="533"/>
      <c r="DH235" s="533"/>
      <c r="DI235" s="533"/>
      <c r="DJ235" s="533"/>
      <c r="DK235" s="533"/>
      <c r="DL235" s="533"/>
      <c r="DM235" s="533"/>
      <c r="DN235" s="533"/>
      <c r="DO235" s="533"/>
      <c r="DP235" s="533"/>
      <c r="DQ235" s="533"/>
      <c r="DR235" s="533"/>
      <c r="DS235" s="533"/>
      <c r="DT235" s="533"/>
      <c r="DU235" s="533"/>
      <c r="DV235" s="533"/>
      <c r="DW235" s="533"/>
      <c r="DX235" s="533"/>
      <c r="DY235" s="533"/>
      <c r="DZ235" s="533"/>
    </row>
    <row r="236" spans="4:130" hidden="1" outlineLevel="1">
      <c r="D236" s="541">
        <v>46053</v>
      </c>
      <c r="J236" s="533"/>
      <c r="K236" s="533"/>
      <c r="L236" s="533"/>
      <c r="M236" s="533"/>
      <c r="N236" s="533"/>
      <c r="O236" s="533"/>
      <c r="P236" s="533"/>
      <c r="Q236" s="533"/>
      <c r="R236" s="533"/>
      <c r="S236" s="533"/>
      <c r="T236" s="533"/>
      <c r="U236" s="533"/>
      <c r="V236" s="533"/>
      <c r="W236" s="533"/>
      <c r="X236" s="533"/>
      <c r="Y236" s="533"/>
      <c r="Z236" s="533"/>
      <c r="AA236" s="533"/>
      <c r="AB236" s="533"/>
      <c r="AC236" s="533"/>
      <c r="AD236" s="533"/>
      <c r="AE236" s="533"/>
      <c r="AF236" s="533"/>
      <c r="AG236" s="533"/>
      <c r="AH236" s="533"/>
      <c r="AI236" s="533"/>
      <c r="AJ236" s="533"/>
      <c r="AK236" s="533"/>
      <c r="AL236" s="533"/>
      <c r="AM236" s="533"/>
      <c r="AN236" s="533"/>
      <c r="AO236" s="533"/>
      <c r="AP236" s="533"/>
      <c r="AQ236" s="533"/>
      <c r="AR236" s="533"/>
      <c r="AS236" s="533"/>
      <c r="AT236" s="533"/>
      <c r="AU236" s="533"/>
      <c r="AV236" s="533"/>
      <c r="AW236" s="533"/>
      <c r="AX236" s="533"/>
      <c r="AY236" s="533"/>
      <c r="AZ236" s="533"/>
      <c r="BA236" s="533"/>
      <c r="BB236" s="533"/>
      <c r="BC236" s="533">
        <f>IF(COUNTIF($F236:BB236,"&gt;0")&gt;=12,0,BC$8/12)</f>
        <v>0</v>
      </c>
      <c r="BD236" s="533">
        <f>IF(COUNTIF($F236:BC236,"&gt;0")&gt;=12,0,BC$8/12)</f>
        <v>0</v>
      </c>
      <c r="BE236" s="533">
        <f>IF(COUNTIF($F236:BD236,"&gt;0")&gt;=12,0,BC$8/12)</f>
        <v>0</v>
      </c>
      <c r="BF236" s="533">
        <f>IF(COUNTIF($F236:BE236,"&gt;0")&gt;=12,0,BC$8/12)</f>
        <v>0</v>
      </c>
      <c r="BG236" s="533">
        <f>IF(COUNTIF($F236:BF236,"&gt;0")&gt;=12,0,BC$8/12)</f>
        <v>0</v>
      </c>
      <c r="BH236" s="533">
        <f>IF(COUNTIF($F236:BG236,"&gt;0")&gt;=12,0,BC$8/12)</f>
        <v>0</v>
      </c>
      <c r="BI236" s="533">
        <f>IF(COUNTIF($F236:BH236,"&gt;0")&gt;=12,0,BC$8/12)</f>
        <v>0</v>
      </c>
      <c r="BJ236" s="533">
        <f>IF(COUNTIF($F236:BI236,"&gt;0")&gt;=12,0,BC$8/12)</f>
        <v>0</v>
      </c>
      <c r="BK236" s="533">
        <f>IF(COUNTIF($F236:BJ236,"&gt;0")&gt;=12,0,BC$8/12)</f>
        <v>0</v>
      </c>
      <c r="BL236" s="533">
        <f>IF(COUNTIF($F236:BK236,"&gt;0")&gt;=12,0,BC$8/12)</f>
        <v>0</v>
      </c>
      <c r="BM236" s="533">
        <f>IF(COUNTIF($F236:BL236,"&gt;0")&gt;=12,0,BC$8/12)</f>
        <v>0</v>
      </c>
      <c r="BN236" s="533">
        <f>IF(COUNTIF($F236:BM236,"&gt;0")&gt;=12,0,BC$8/12)</f>
        <v>0</v>
      </c>
      <c r="BO236" s="626" cm="1">
        <f t="array" ref="BO236">SUMPRODUCT((YEAR($G$3:$BN$3)=BO$3)*($G236:$BN236))</f>
        <v>0</v>
      </c>
      <c r="BP236" s="533" cm="1">
        <f t="array" ref="BP236">SUMPRODUCT((YEAR($G$3:$BN$3)=BP$3)*($G236:$BN236))</f>
        <v>0</v>
      </c>
      <c r="BQ236" s="533" cm="1">
        <f t="array" ref="BQ236">SUMPRODUCT((YEAR($G$3:$BN$3)=BQ$3)*($G236:$BN236))</f>
        <v>0</v>
      </c>
      <c r="BR236" s="533" cm="1">
        <f t="array" ref="BR236">SUMPRODUCT((YEAR($G$3:$BN$3)=BR$3)*($G236:$BN236))</f>
        <v>0</v>
      </c>
      <c r="BS236" s="627" cm="1">
        <f t="array" ref="BS236">SUMPRODUCT((YEAR($G$3:$BN$3)=BS$3)*($G236:$BN236))</f>
        <v>0</v>
      </c>
      <c r="BT236" s="533"/>
      <c r="BU236" s="533"/>
      <c r="BV236" s="533"/>
      <c r="BW236" s="533"/>
      <c r="BX236" s="533"/>
      <c r="BY236" s="533"/>
      <c r="BZ236" s="533"/>
      <c r="CA236" s="533"/>
      <c r="CB236" s="533"/>
      <c r="CC236" s="533"/>
      <c r="CD236" s="533"/>
      <c r="CE236" s="533"/>
      <c r="CF236" s="533"/>
      <c r="CG236" s="533"/>
      <c r="CH236" s="533"/>
      <c r="CI236" s="533"/>
      <c r="CJ236" s="533"/>
      <c r="CK236" s="533"/>
      <c r="CL236" s="533"/>
      <c r="CM236" s="533"/>
      <c r="CN236" s="533"/>
      <c r="CO236" s="533"/>
      <c r="CP236" s="533"/>
      <c r="CQ236" s="533"/>
      <c r="CR236" s="533"/>
      <c r="CS236" s="533"/>
      <c r="CT236" s="533"/>
      <c r="CU236" s="533"/>
      <c r="CV236" s="533"/>
      <c r="CW236" s="533"/>
      <c r="CX236" s="533"/>
      <c r="CY236" s="533"/>
      <c r="CZ236" s="533"/>
      <c r="DA236" s="533"/>
      <c r="DB236" s="533"/>
      <c r="DC236" s="533"/>
      <c r="DD236" s="533"/>
      <c r="DE236" s="533"/>
      <c r="DF236" s="533"/>
      <c r="DG236" s="533"/>
      <c r="DH236" s="533"/>
      <c r="DI236" s="533"/>
      <c r="DJ236" s="533"/>
      <c r="DK236" s="533"/>
      <c r="DL236" s="533"/>
      <c r="DM236" s="533"/>
      <c r="DN236" s="533"/>
      <c r="DO236" s="533"/>
      <c r="DP236" s="533"/>
      <c r="DQ236" s="533"/>
      <c r="DR236" s="533"/>
      <c r="DS236" s="533"/>
      <c r="DT236" s="533"/>
      <c r="DU236" s="533"/>
      <c r="DV236" s="533"/>
      <c r="DW236" s="533"/>
      <c r="DX236" s="533"/>
      <c r="DY236" s="533"/>
      <c r="DZ236" s="533"/>
    </row>
    <row r="237" spans="4:130" hidden="1" outlineLevel="1">
      <c r="D237" s="541">
        <v>46081</v>
      </c>
      <c r="J237" s="533"/>
      <c r="K237" s="533"/>
      <c r="L237" s="533"/>
      <c r="M237" s="533"/>
      <c r="N237" s="533"/>
      <c r="O237" s="533"/>
      <c r="P237" s="533"/>
      <c r="Q237" s="533"/>
      <c r="R237" s="533"/>
      <c r="S237" s="533"/>
      <c r="T237" s="533"/>
      <c r="U237" s="533"/>
      <c r="V237" s="533"/>
      <c r="W237" s="533"/>
      <c r="X237" s="533"/>
      <c r="Y237" s="533"/>
      <c r="Z237" s="533"/>
      <c r="AA237" s="533"/>
      <c r="AB237" s="533"/>
      <c r="AC237" s="533"/>
      <c r="AD237" s="533"/>
      <c r="AE237" s="533"/>
      <c r="AF237" s="533"/>
      <c r="AG237" s="533"/>
      <c r="AH237" s="533"/>
      <c r="AI237" s="533"/>
      <c r="AJ237" s="533"/>
      <c r="AK237" s="533"/>
      <c r="AL237" s="533"/>
      <c r="AM237" s="533"/>
      <c r="AN237" s="533"/>
      <c r="AO237" s="533"/>
      <c r="AP237" s="533"/>
      <c r="AQ237" s="533"/>
      <c r="AR237" s="533"/>
      <c r="AS237" s="533"/>
      <c r="AT237" s="533"/>
      <c r="AU237" s="533"/>
      <c r="AV237" s="533"/>
      <c r="AW237" s="533"/>
      <c r="AX237" s="533"/>
      <c r="AY237" s="533"/>
      <c r="AZ237" s="533"/>
      <c r="BA237" s="533"/>
      <c r="BB237" s="533"/>
      <c r="BC237" s="533"/>
      <c r="BD237" s="533">
        <f>IF(COUNTIF($F237:BC237,"&gt;0")&gt;=12,0,BD$8/12)</f>
        <v>0</v>
      </c>
      <c r="BE237" s="533">
        <f>IF(COUNTIF($F237:BD237,"&gt;0")&gt;=12,0,BD$8/12)</f>
        <v>0</v>
      </c>
      <c r="BF237" s="533">
        <f>IF(COUNTIF($F237:BE237,"&gt;0")&gt;=12,0,BD$8/12)</f>
        <v>0</v>
      </c>
      <c r="BG237" s="533">
        <f>IF(COUNTIF($F237:BF237,"&gt;0")&gt;=12,0,BD$8/12)</f>
        <v>0</v>
      </c>
      <c r="BH237" s="533">
        <f>IF(COUNTIF($F237:BG237,"&gt;0")&gt;=12,0,BD$8/12)</f>
        <v>0</v>
      </c>
      <c r="BI237" s="533">
        <f>IF(COUNTIF($F237:BH237,"&gt;0")&gt;=12,0,BD$8/12)</f>
        <v>0</v>
      </c>
      <c r="BJ237" s="533">
        <f>IF(COUNTIF($F237:BI237,"&gt;0")&gt;=12,0,BD$8/12)</f>
        <v>0</v>
      </c>
      <c r="BK237" s="533">
        <f>IF(COUNTIF($F237:BJ237,"&gt;0")&gt;=12,0,BD$8/12)</f>
        <v>0</v>
      </c>
      <c r="BL237" s="533">
        <f>IF(COUNTIF($F237:BK237,"&gt;0")&gt;=12,0,BD$8/12)</f>
        <v>0</v>
      </c>
      <c r="BM237" s="533">
        <f>IF(COUNTIF($F237:BL237,"&gt;0")&gt;=12,0,BD$8/12)</f>
        <v>0</v>
      </c>
      <c r="BN237" s="533">
        <f>IF(COUNTIF($F237:BM237,"&gt;0")&gt;=12,0,BD$8/12)</f>
        <v>0</v>
      </c>
      <c r="BO237" s="626" cm="1">
        <f t="array" ref="BO237">SUMPRODUCT((YEAR($G$3:$BN$3)=BO$3)*($G237:$BN237))</f>
        <v>0</v>
      </c>
      <c r="BP237" s="533" cm="1">
        <f t="array" ref="BP237">SUMPRODUCT((YEAR($G$3:$BN$3)=BP$3)*($G237:$BN237))</f>
        <v>0</v>
      </c>
      <c r="BQ237" s="533" cm="1">
        <f t="array" ref="BQ237">SUMPRODUCT((YEAR($G$3:$BN$3)=BQ$3)*($G237:$BN237))</f>
        <v>0</v>
      </c>
      <c r="BR237" s="533" cm="1">
        <f t="array" ref="BR237">SUMPRODUCT((YEAR($G$3:$BN$3)=BR$3)*($G237:$BN237))</f>
        <v>0</v>
      </c>
      <c r="BS237" s="627" cm="1">
        <f t="array" ref="BS237">SUMPRODUCT((YEAR($G$3:$BN$3)=BS$3)*($G237:$BN237))</f>
        <v>0</v>
      </c>
      <c r="BT237" s="533"/>
      <c r="BU237" s="533"/>
      <c r="BV237" s="533"/>
      <c r="BW237" s="533"/>
      <c r="BX237" s="533"/>
      <c r="BY237" s="533"/>
      <c r="BZ237" s="533"/>
      <c r="CA237" s="533"/>
      <c r="CB237" s="533"/>
      <c r="CC237" s="533"/>
      <c r="CD237" s="533"/>
      <c r="CE237" s="533"/>
      <c r="CF237" s="533"/>
      <c r="CG237" s="533"/>
      <c r="CH237" s="533"/>
      <c r="CI237" s="533"/>
      <c r="CJ237" s="533"/>
      <c r="CK237" s="533"/>
      <c r="CL237" s="533"/>
      <c r="CM237" s="533"/>
      <c r="CN237" s="533"/>
      <c r="CO237" s="533"/>
      <c r="CP237" s="533"/>
      <c r="CQ237" s="533"/>
      <c r="CR237" s="533"/>
      <c r="CS237" s="533"/>
      <c r="CT237" s="533"/>
      <c r="CU237" s="533"/>
      <c r="CV237" s="533"/>
      <c r="CW237" s="533"/>
      <c r="CX237" s="533"/>
      <c r="CY237" s="533"/>
      <c r="CZ237" s="533"/>
      <c r="DA237" s="533"/>
      <c r="DB237" s="533"/>
      <c r="DC237" s="533"/>
      <c r="DD237" s="533"/>
      <c r="DE237" s="533"/>
      <c r="DF237" s="533"/>
      <c r="DG237" s="533"/>
      <c r="DH237" s="533"/>
      <c r="DI237" s="533"/>
      <c r="DJ237" s="533"/>
      <c r="DK237" s="533"/>
      <c r="DL237" s="533"/>
      <c r="DM237" s="533"/>
      <c r="DN237" s="533"/>
      <c r="DO237" s="533"/>
      <c r="DP237" s="533"/>
      <c r="DQ237" s="533"/>
      <c r="DR237" s="533"/>
      <c r="DS237" s="533"/>
      <c r="DT237" s="533"/>
      <c r="DU237" s="533"/>
      <c r="DV237" s="533"/>
      <c r="DW237" s="533"/>
      <c r="DX237" s="533"/>
      <c r="DY237" s="533"/>
      <c r="DZ237" s="533"/>
    </row>
    <row r="238" spans="4:130" hidden="1" outlineLevel="1">
      <c r="D238" s="541">
        <v>46112</v>
      </c>
      <c r="J238" s="533"/>
      <c r="K238" s="533"/>
      <c r="L238" s="533"/>
      <c r="M238" s="533"/>
      <c r="N238" s="533"/>
      <c r="O238" s="533"/>
      <c r="P238" s="533"/>
      <c r="Q238" s="533"/>
      <c r="R238" s="533"/>
      <c r="S238" s="533"/>
      <c r="T238" s="533"/>
      <c r="U238" s="533"/>
      <c r="V238" s="533"/>
      <c r="W238" s="533"/>
      <c r="X238" s="533"/>
      <c r="Y238" s="533"/>
      <c r="Z238" s="533"/>
      <c r="AA238" s="533"/>
      <c r="AB238" s="533"/>
      <c r="AC238" s="533"/>
      <c r="AD238" s="533"/>
      <c r="AE238" s="533"/>
      <c r="AF238" s="533"/>
      <c r="AG238" s="533"/>
      <c r="AH238" s="533"/>
      <c r="AI238" s="533"/>
      <c r="AJ238" s="533"/>
      <c r="AK238" s="533"/>
      <c r="AL238" s="533"/>
      <c r="AM238" s="533"/>
      <c r="AN238" s="533"/>
      <c r="AO238" s="533"/>
      <c r="AP238" s="533"/>
      <c r="AQ238" s="533"/>
      <c r="AR238" s="533"/>
      <c r="AS238" s="533"/>
      <c r="AT238" s="533"/>
      <c r="AU238" s="533"/>
      <c r="AV238" s="533"/>
      <c r="AW238" s="533"/>
      <c r="AX238" s="533"/>
      <c r="AY238" s="533"/>
      <c r="AZ238" s="533"/>
      <c r="BA238" s="533"/>
      <c r="BB238" s="533"/>
      <c r="BC238" s="533"/>
      <c r="BD238" s="533"/>
      <c r="BE238" s="533">
        <f>IF(COUNTIF($F238:BD238,"&gt;0")&gt;=12,0,BE$8/12)</f>
        <v>0</v>
      </c>
      <c r="BF238" s="533">
        <f>IF(COUNTIF($F238:BE238,"&gt;0")&gt;=12,0,BE$8/12)</f>
        <v>0</v>
      </c>
      <c r="BG238" s="533">
        <f>IF(COUNTIF($F238:BF238,"&gt;0")&gt;=12,0,BE$8/12)</f>
        <v>0</v>
      </c>
      <c r="BH238" s="533">
        <f>IF(COUNTIF($F238:BG238,"&gt;0")&gt;=12,0,BE$8/12)</f>
        <v>0</v>
      </c>
      <c r="BI238" s="533">
        <f>IF(COUNTIF($F238:BH238,"&gt;0")&gt;=12,0,BE$8/12)</f>
        <v>0</v>
      </c>
      <c r="BJ238" s="533">
        <f>IF(COUNTIF($F238:BI238,"&gt;0")&gt;=12,0,BE$8/12)</f>
        <v>0</v>
      </c>
      <c r="BK238" s="533">
        <f>IF(COUNTIF($F238:BJ238,"&gt;0")&gt;=12,0,BE$8/12)</f>
        <v>0</v>
      </c>
      <c r="BL238" s="533">
        <f>IF(COUNTIF($F238:BK238,"&gt;0")&gt;=12,0,BE$8/12)</f>
        <v>0</v>
      </c>
      <c r="BM238" s="533">
        <f>IF(COUNTIF($F238:BL238,"&gt;0")&gt;=12,0,BE$8/12)</f>
        <v>0</v>
      </c>
      <c r="BN238" s="533">
        <f>IF(COUNTIF($F238:BM238,"&gt;0")&gt;=12,0,BE$8/12)</f>
        <v>0</v>
      </c>
      <c r="BO238" s="626" cm="1">
        <f t="array" ref="BO238">SUMPRODUCT((YEAR($G$3:$BN$3)=BO$3)*($G238:$BN238))</f>
        <v>0</v>
      </c>
      <c r="BP238" s="533" cm="1">
        <f t="array" ref="BP238">SUMPRODUCT((YEAR($G$3:$BN$3)=BP$3)*($G238:$BN238))</f>
        <v>0</v>
      </c>
      <c r="BQ238" s="533" cm="1">
        <f t="array" ref="BQ238">SUMPRODUCT((YEAR($G$3:$BN$3)=BQ$3)*($G238:$BN238))</f>
        <v>0</v>
      </c>
      <c r="BR238" s="533" cm="1">
        <f t="array" ref="BR238">SUMPRODUCT((YEAR($G$3:$BN$3)=BR$3)*($G238:$BN238))</f>
        <v>0</v>
      </c>
      <c r="BS238" s="627" cm="1">
        <f t="array" ref="BS238">SUMPRODUCT((YEAR($G$3:$BN$3)=BS$3)*($G238:$BN238))</f>
        <v>0</v>
      </c>
      <c r="BT238" s="533"/>
      <c r="BU238" s="533"/>
      <c r="BV238" s="533"/>
      <c r="BW238" s="533"/>
      <c r="BX238" s="533"/>
      <c r="BY238" s="533"/>
      <c r="BZ238" s="533"/>
      <c r="CA238" s="533"/>
      <c r="CB238" s="533"/>
      <c r="CC238" s="533"/>
      <c r="CD238" s="533"/>
      <c r="CE238" s="533"/>
      <c r="CF238" s="533"/>
      <c r="CG238" s="533"/>
      <c r="CH238" s="533"/>
      <c r="CI238" s="533"/>
      <c r="CJ238" s="533"/>
      <c r="CK238" s="533"/>
      <c r="CL238" s="533"/>
      <c r="CM238" s="533"/>
      <c r="CN238" s="533"/>
      <c r="CO238" s="533"/>
      <c r="CP238" s="533"/>
      <c r="CQ238" s="533"/>
      <c r="CR238" s="533"/>
      <c r="CS238" s="533"/>
      <c r="CT238" s="533"/>
      <c r="CU238" s="533"/>
      <c r="CV238" s="533"/>
      <c r="CW238" s="533"/>
      <c r="CX238" s="533"/>
      <c r="CY238" s="533"/>
      <c r="CZ238" s="533"/>
      <c r="DA238" s="533"/>
      <c r="DB238" s="533"/>
      <c r="DC238" s="533"/>
      <c r="DD238" s="533"/>
      <c r="DE238" s="533"/>
      <c r="DF238" s="533"/>
      <c r="DG238" s="533"/>
      <c r="DH238" s="533"/>
      <c r="DI238" s="533"/>
      <c r="DJ238" s="533"/>
      <c r="DK238" s="533"/>
      <c r="DL238" s="533"/>
      <c r="DM238" s="533"/>
      <c r="DN238" s="533"/>
      <c r="DO238" s="533"/>
      <c r="DP238" s="533"/>
      <c r="DQ238" s="533"/>
      <c r="DR238" s="533"/>
      <c r="DS238" s="533"/>
      <c r="DT238" s="533"/>
      <c r="DU238" s="533"/>
      <c r="DV238" s="533"/>
      <c r="DW238" s="533"/>
      <c r="DX238" s="533"/>
      <c r="DY238" s="533"/>
      <c r="DZ238" s="533"/>
    </row>
    <row r="239" spans="4:130" hidden="1" outlineLevel="1">
      <c r="D239" s="541">
        <v>46142</v>
      </c>
      <c r="J239" s="533"/>
      <c r="K239" s="533"/>
      <c r="L239" s="533"/>
      <c r="M239" s="533"/>
      <c r="N239" s="533"/>
      <c r="O239" s="533"/>
      <c r="P239" s="533"/>
      <c r="Q239" s="533"/>
      <c r="R239" s="533"/>
      <c r="S239" s="533"/>
      <c r="T239" s="533"/>
      <c r="U239" s="533"/>
      <c r="V239" s="533"/>
      <c r="W239" s="533"/>
      <c r="X239" s="533"/>
      <c r="Y239" s="533"/>
      <c r="Z239" s="533"/>
      <c r="AA239" s="533"/>
      <c r="AB239" s="533"/>
      <c r="AC239" s="533"/>
      <c r="AD239" s="533"/>
      <c r="AE239" s="533"/>
      <c r="AF239" s="533"/>
      <c r="AG239" s="533"/>
      <c r="AH239" s="533"/>
      <c r="AI239" s="533"/>
      <c r="AJ239" s="533"/>
      <c r="AK239" s="533"/>
      <c r="AL239" s="533"/>
      <c r="AM239" s="533"/>
      <c r="AN239" s="533"/>
      <c r="AO239" s="533"/>
      <c r="AP239" s="533"/>
      <c r="AQ239" s="533"/>
      <c r="AR239" s="533"/>
      <c r="AS239" s="533"/>
      <c r="AT239" s="533"/>
      <c r="AU239" s="533"/>
      <c r="AV239" s="533"/>
      <c r="AW239" s="533"/>
      <c r="AX239" s="533"/>
      <c r="AY239" s="533"/>
      <c r="AZ239" s="533"/>
      <c r="BA239" s="533"/>
      <c r="BB239" s="533"/>
      <c r="BC239" s="533"/>
      <c r="BD239" s="533"/>
      <c r="BE239" s="533"/>
      <c r="BF239" s="533">
        <f>IF(COUNTIF($F239:BE239,"&gt;0")&gt;=12,0,BF$8/12)</f>
        <v>0</v>
      </c>
      <c r="BG239" s="533">
        <f>IF(COUNTIF($F239:BF239,"&gt;0")&gt;=12,0,BF$8/12)</f>
        <v>0</v>
      </c>
      <c r="BH239" s="533">
        <f>IF(COUNTIF($F239:BG239,"&gt;0")&gt;=12,0,BF$8/12)</f>
        <v>0</v>
      </c>
      <c r="BI239" s="533">
        <f>IF(COUNTIF($F239:BH239,"&gt;0")&gt;=12,0,BF$8/12)</f>
        <v>0</v>
      </c>
      <c r="BJ239" s="533">
        <f>IF(COUNTIF($F239:BI239,"&gt;0")&gt;=12,0,BF$8/12)</f>
        <v>0</v>
      </c>
      <c r="BK239" s="533">
        <f>IF(COUNTIF($F239:BJ239,"&gt;0")&gt;=12,0,BF$8/12)</f>
        <v>0</v>
      </c>
      <c r="BL239" s="533">
        <f>IF(COUNTIF($F239:BK239,"&gt;0")&gt;=12,0,BF$8/12)</f>
        <v>0</v>
      </c>
      <c r="BM239" s="533">
        <f>IF(COUNTIF($F239:BL239,"&gt;0")&gt;=12,0,BF$8/12)</f>
        <v>0</v>
      </c>
      <c r="BN239" s="533">
        <f>IF(COUNTIF($F239:BM239,"&gt;0")&gt;=12,0,BF$8/12)</f>
        <v>0</v>
      </c>
      <c r="BO239" s="626" cm="1">
        <f t="array" ref="BO239">SUMPRODUCT((YEAR($G$3:$BN$3)=BO$3)*($G239:$BN239))</f>
        <v>0</v>
      </c>
      <c r="BP239" s="533" cm="1">
        <f t="array" ref="BP239">SUMPRODUCT((YEAR($G$3:$BN$3)=BP$3)*($G239:$BN239))</f>
        <v>0</v>
      </c>
      <c r="BQ239" s="533" cm="1">
        <f t="array" ref="BQ239">SUMPRODUCT((YEAR($G$3:$BN$3)=BQ$3)*($G239:$BN239))</f>
        <v>0</v>
      </c>
      <c r="BR239" s="533" cm="1">
        <f t="array" ref="BR239">SUMPRODUCT((YEAR($G$3:$BN$3)=BR$3)*($G239:$BN239))</f>
        <v>0</v>
      </c>
      <c r="BS239" s="627" cm="1">
        <f t="array" ref="BS239">SUMPRODUCT((YEAR($G$3:$BN$3)=BS$3)*($G239:$BN239))</f>
        <v>0</v>
      </c>
      <c r="BT239" s="533"/>
      <c r="BU239" s="533"/>
      <c r="BV239" s="533"/>
      <c r="BW239" s="533"/>
      <c r="BX239" s="533"/>
      <c r="BY239" s="533"/>
      <c r="BZ239" s="533"/>
      <c r="CA239" s="533"/>
      <c r="CB239" s="533"/>
      <c r="CC239" s="533"/>
      <c r="CD239" s="533"/>
      <c r="CE239" s="533"/>
      <c r="CF239" s="533"/>
      <c r="CG239" s="533"/>
      <c r="CH239" s="533"/>
      <c r="CI239" s="533"/>
      <c r="CJ239" s="533"/>
      <c r="CK239" s="533"/>
      <c r="CL239" s="533"/>
      <c r="CM239" s="533"/>
      <c r="CN239" s="533"/>
      <c r="CO239" s="533"/>
      <c r="CP239" s="533"/>
      <c r="CQ239" s="533"/>
      <c r="CR239" s="533"/>
      <c r="CS239" s="533"/>
      <c r="CT239" s="533"/>
      <c r="CU239" s="533"/>
      <c r="CV239" s="533"/>
      <c r="CW239" s="533"/>
      <c r="CX239" s="533"/>
      <c r="CY239" s="533"/>
      <c r="CZ239" s="533"/>
      <c r="DA239" s="533"/>
      <c r="DB239" s="533"/>
      <c r="DC239" s="533"/>
      <c r="DD239" s="533"/>
      <c r="DE239" s="533"/>
      <c r="DF239" s="533"/>
      <c r="DG239" s="533"/>
      <c r="DH239" s="533"/>
      <c r="DI239" s="533"/>
      <c r="DJ239" s="533"/>
      <c r="DK239" s="533"/>
      <c r="DL239" s="533"/>
      <c r="DM239" s="533"/>
      <c r="DN239" s="533"/>
      <c r="DO239" s="533"/>
      <c r="DP239" s="533"/>
      <c r="DQ239" s="533"/>
      <c r="DR239" s="533"/>
      <c r="DS239" s="533"/>
      <c r="DT239" s="533"/>
      <c r="DU239" s="533"/>
      <c r="DV239" s="533"/>
      <c r="DW239" s="533"/>
      <c r="DX239" s="533"/>
      <c r="DY239" s="533"/>
      <c r="DZ239" s="533"/>
    </row>
    <row r="240" spans="4:130" hidden="1" outlineLevel="1">
      <c r="D240" s="541">
        <v>46173</v>
      </c>
      <c r="J240" s="533"/>
      <c r="K240" s="533"/>
      <c r="L240" s="533"/>
      <c r="M240" s="533"/>
      <c r="N240" s="533"/>
      <c r="O240" s="533"/>
      <c r="P240" s="533"/>
      <c r="Q240" s="533"/>
      <c r="R240" s="533"/>
      <c r="S240" s="533"/>
      <c r="T240" s="533"/>
      <c r="U240" s="533"/>
      <c r="V240" s="533"/>
      <c r="W240" s="533"/>
      <c r="X240" s="533"/>
      <c r="Y240" s="533"/>
      <c r="Z240" s="533"/>
      <c r="AA240" s="533"/>
      <c r="AB240" s="533"/>
      <c r="AC240" s="533"/>
      <c r="AD240" s="533"/>
      <c r="AE240" s="533"/>
      <c r="AF240" s="533"/>
      <c r="AG240" s="533"/>
      <c r="AH240" s="533"/>
      <c r="AI240" s="533"/>
      <c r="AJ240" s="533"/>
      <c r="AK240" s="533"/>
      <c r="AL240" s="533"/>
      <c r="AM240" s="533"/>
      <c r="AN240" s="533"/>
      <c r="AO240" s="533"/>
      <c r="AP240" s="533"/>
      <c r="AQ240" s="533"/>
      <c r="AR240" s="533"/>
      <c r="AS240" s="533"/>
      <c r="AT240" s="533"/>
      <c r="AU240" s="533"/>
      <c r="AV240" s="533"/>
      <c r="AW240" s="533"/>
      <c r="AX240" s="533"/>
      <c r="AY240" s="533"/>
      <c r="AZ240" s="533"/>
      <c r="BA240" s="533"/>
      <c r="BB240" s="533"/>
      <c r="BC240" s="533"/>
      <c r="BD240" s="533"/>
      <c r="BE240" s="533"/>
      <c r="BF240" s="533"/>
      <c r="BG240" s="533">
        <f>IF(COUNTIF($F240:BF240,"&gt;0")&gt;=12,0,BG$8/12)</f>
        <v>0</v>
      </c>
      <c r="BH240" s="533">
        <f>IF(COUNTIF($F240:BG240,"&gt;0")&gt;=12,0,BG$8/12)</f>
        <v>0</v>
      </c>
      <c r="BI240" s="533">
        <f>IF(COUNTIF($F240:BH240,"&gt;0")&gt;=12,0,BG$8/12)</f>
        <v>0</v>
      </c>
      <c r="BJ240" s="533">
        <f>IF(COUNTIF($F240:BI240,"&gt;0")&gt;=12,0,BG$8/12)</f>
        <v>0</v>
      </c>
      <c r="BK240" s="533">
        <f>IF(COUNTIF($F240:BJ240,"&gt;0")&gt;=12,0,BG$8/12)</f>
        <v>0</v>
      </c>
      <c r="BL240" s="533">
        <f>IF(COUNTIF($F240:BK240,"&gt;0")&gt;=12,0,BG$8/12)</f>
        <v>0</v>
      </c>
      <c r="BM240" s="533">
        <f>IF(COUNTIF($F240:BL240,"&gt;0")&gt;=12,0,BG$8/12)</f>
        <v>0</v>
      </c>
      <c r="BN240" s="533">
        <f>IF(COUNTIF($F240:BM240,"&gt;0")&gt;=12,0,BG$8/12)</f>
        <v>0</v>
      </c>
      <c r="BO240" s="626" cm="1">
        <f t="array" ref="BO240">SUMPRODUCT((YEAR($G$3:$BN$3)=BO$3)*($G240:$BN240))</f>
        <v>0</v>
      </c>
      <c r="BP240" s="533" cm="1">
        <f t="array" ref="BP240">SUMPRODUCT((YEAR($G$3:$BN$3)=BP$3)*($G240:$BN240))</f>
        <v>0</v>
      </c>
      <c r="BQ240" s="533" cm="1">
        <f t="array" ref="BQ240">SUMPRODUCT((YEAR($G$3:$BN$3)=BQ$3)*($G240:$BN240))</f>
        <v>0</v>
      </c>
      <c r="BR240" s="533" cm="1">
        <f t="array" ref="BR240">SUMPRODUCT((YEAR($G$3:$BN$3)=BR$3)*($G240:$BN240))</f>
        <v>0</v>
      </c>
      <c r="BS240" s="627" cm="1">
        <f t="array" ref="BS240">SUMPRODUCT((YEAR($G$3:$BN$3)=BS$3)*($G240:$BN240))</f>
        <v>0</v>
      </c>
      <c r="BT240" s="533"/>
      <c r="BU240" s="533"/>
      <c r="BV240" s="533"/>
      <c r="BW240" s="533"/>
      <c r="BX240" s="533"/>
      <c r="BY240" s="533"/>
      <c r="BZ240" s="533"/>
      <c r="CA240" s="533"/>
      <c r="CB240" s="533"/>
      <c r="CC240" s="533"/>
      <c r="CD240" s="533"/>
      <c r="CE240" s="533"/>
      <c r="CF240" s="533"/>
      <c r="CG240" s="533"/>
      <c r="CH240" s="533"/>
      <c r="CI240" s="533"/>
      <c r="CJ240" s="533"/>
      <c r="CK240" s="533"/>
      <c r="CL240" s="533"/>
      <c r="CM240" s="533"/>
      <c r="CN240" s="533"/>
      <c r="CO240" s="533"/>
      <c r="CP240" s="533"/>
      <c r="CQ240" s="533"/>
      <c r="CR240" s="533"/>
      <c r="CS240" s="533"/>
      <c r="CT240" s="533"/>
      <c r="CU240" s="533"/>
      <c r="CV240" s="533"/>
      <c r="CW240" s="533"/>
      <c r="CX240" s="533"/>
      <c r="CY240" s="533"/>
      <c r="CZ240" s="533"/>
      <c r="DA240" s="533"/>
      <c r="DB240" s="533"/>
      <c r="DC240" s="533"/>
      <c r="DD240" s="533"/>
      <c r="DE240" s="533"/>
      <c r="DF240" s="533"/>
      <c r="DG240" s="533"/>
      <c r="DH240" s="533"/>
      <c r="DI240" s="533"/>
      <c r="DJ240" s="533"/>
      <c r="DK240" s="533"/>
      <c r="DL240" s="533"/>
      <c r="DM240" s="533"/>
      <c r="DN240" s="533"/>
      <c r="DO240" s="533"/>
      <c r="DP240" s="533"/>
      <c r="DQ240" s="533"/>
      <c r="DR240" s="533"/>
      <c r="DS240" s="533"/>
      <c r="DT240" s="533"/>
      <c r="DU240" s="533"/>
      <c r="DV240" s="533"/>
      <c r="DW240" s="533"/>
      <c r="DX240" s="533"/>
      <c r="DY240" s="533"/>
      <c r="DZ240" s="533"/>
    </row>
    <row r="241" spans="1:130" hidden="1" outlineLevel="1">
      <c r="D241" s="541">
        <v>46203</v>
      </c>
      <c r="J241" s="533"/>
      <c r="K241" s="533"/>
      <c r="L241" s="533"/>
      <c r="M241" s="533"/>
      <c r="N241" s="533"/>
      <c r="O241" s="533"/>
      <c r="P241" s="533"/>
      <c r="Q241" s="533"/>
      <c r="R241" s="533"/>
      <c r="S241" s="533"/>
      <c r="T241" s="533"/>
      <c r="U241" s="533"/>
      <c r="V241" s="533"/>
      <c r="W241" s="533"/>
      <c r="X241" s="533"/>
      <c r="Y241" s="533"/>
      <c r="Z241" s="533"/>
      <c r="AA241" s="533"/>
      <c r="AB241" s="533"/>
      <c r="AC241" s="533"/>
      <c r="AD241" s="533"/>
      <c r="AE241" s="533"/>
      <c r="AF241" s="533"/>
      <c r="AG241" s="533"/>
      <c r="AH241" s="533"/>
      <c r="AI241" s="533"/>
      <c r="AJ241" s="533"/>
      <c r="AK241" s="533"/>
      <c r="AL241" s="533"/>
      <c r="AM241" s="533"/>
      <c r="AN241" s="533"/>
      <c r="AO241" s="533"/>
      <c r="AP241" s="533"/>
      <c r="AQ241" s="533"/>
      <c r="AR241" s="533"/>
      <c r="AS241" s="533"/>
      <c r="AT241" s="533"/>
      <c r="AU241" s="533"/>
      <c r="AV241" s="533"/>
      <c r="AW241" s="533"/>
      <c r="AX241" s="533"/>
      <c r="AY241" s="533"/>
      <c r="AZ241" s="533"/>
      <c r="BA241" s="533"/>
      <c r="BB241" s="533"/>
      <c r="BC241" s="533"/>
      <c r="BD241" s="533"/>
      <c r="BE241" s="533"/>
      <c r="BF241" s="533"/>
      <c r="BG241" s="533"/>
      <c r="BH241" s="533">
        <f>IF(COUNTIF($F241:BG241,"&gt;0")&gt;=12,0,BH$8/12)</f>
        <v>0</v>
      </c>
      <c r="BI241" s="533">
        <f>IF(COUNTIF($F241:BH241,"&gt;0")&gt;=12,0,BH$8/12)</f>
        <v>0</v>
      </c>
      <c r="BJ241" s="533">
        <f>IF(COUNTIF($F241:BI241,"&gt;0")&gt;=12,0,BH$8/12)</f>
        <v>0</v>
      </c>
      <c r="BK241" s="533">
        <f>IF(COUNTIF($F241:BJ241,"&gt;0")&gt;=12,0,BH$8/12)</f>
        <v>0</v>
      </c>
      <c r="BL241" s="533">
        <f>IF(COUNTIF($F241:BK241,"&gt;0")&gt;=12,0,BH$8/12)</f>
        <v>0</v>
      </c>
      <c r="BM241" s="533">
        <f>IF(COUNTIF($F241:BL241,"&gt;0")&gt;=12,0,BH$8/12)</f>
        <v>0</v>
      </c>
      <c r="BN241" s="533">
        <f>IF(COUNTIF($F241:BM241,"&gt;0")&gt;=12,0,BH$8/12)</f>
        <v>0</v>
      </c>
      <c r="BO241" s="626" cm="1">
        <f t="array" ref="BO241">SUMPRODUCT((YEAR($G$3:$BN$3)=BO$3)*($G241:$BN241))</f>
        <v>0</v>
      </c>
      <c r="BP241" s="533" cm="1">
        <f t="array" ref="BP241">SUMPRODUCT((YEAR($G$3:$BN$3)=BP$3)*($G241:$BN241))</f>
        <v>0</v>
      </c>
      <c r="BQ241" s="533" cm="1">
        <f t="array" ref="BQ241">SUMPRODUCT((YEAR($G$3:$BN$3)=BQ$3)*($G241:$BN241))</f>
        <v>0</v>
      </c>
      <c r="BR241" s="533" cm="1">
        <f t="array" ref="BR241">SUMPRODUCT((YEAR($G$3:$BN$3)=BR$3)*($G241:$BN241))</f>
        <v>0</v>
      </c>
      <c r="BS241" s="627" cm="1">
        <f t="array" ref="BS241">SUMPRODUCT((YEAR($G$3:$BN$3)=BS$3)*($G241:$BN241))</f>
        <v>0</v>
      </c>
      <c r="BT241" s="533"/>
      <c r="BU241" s="533"/>
      <c r="BV241" s="533"/>
      <c r="BW241" s="533"/>
      <c r="BX241" s="533"/>
      <c r="BY241" s="533"/>
      <c r="BZ241" s="533"/>
      <c r="CA241" s="533"/>
      <c r="CB241" s="533"/>
      <c r="CC241" s="533"/>
      <c r="CD241" s="533"/>
      <c r="CE241" s="533"/>
      <c r="CF241" s="533"/>
      <c r="CG241" s="533"/>
      <c r="CH241" s="533"/>
      <c r="CI241" s="533"/>
      <c r="CJ241" s="533"/>
      <c r="CK241" s="533"/>
      <c r="CL241" s="533"/>
      <c r="CM241" s="533"/>
      <c r="CN241" s="533"/>
      <c r="CO241" s="533"/>
      <c r="CP241" s="533"/>
      <c r="CQ241" s="533"/>
      <c r="CR241" s="533"/>
      <c r="CS241" s="533"/>
      <c r="CT241" s="533"/>
      <c r="CU241" s="533"/>
      <c r="CV241" s="533"/>
      <c r="CW241" s="533"/>
      <c r="CX241" s="533"/>
      <c r="CY241" s="533"/>
      <c r="CZ241" s="533"/>
      <c r="DA241" s="533"/>
      <c r="DB241" s="533"/>
      <c r="DC241" s="533"/>
      <c r="DD241" s="533"/>
      <c r="DE241" s="533"/>
      <c r="DF241" s="533"/>
      <c r="DG241" s="533"/>
      <c r="DH241" s="533"/>
      <c r="DI241" s="533"/>
      <c r="DJ241" s="533"/>
      <c r="DK241" s="533"/>
      <c r="DL241" s="533"/>
      <c r="DM241" s="533"/>
      <c r="DN241" s="533"/>
      <c r="DO241" s="533"/>
      <c r="DP241" s="533"/>
      <c r="DQ241" s="533"/>
      <c r="DR241" s="533"/>
      <c r="DS241" s="533"/>
      <c r="DT241" s="533"/>
      <c r="DU241" s="533"/>
      <c r="DV241" s="533"/>
      <c r="DW241" s="533"/>
      <c r="DX241" s="533"/>
      <c r="DY241" s="533"/>
      <c r="DZ241" s="533"/>
    </row>
    <row r="242" spans="1:130" hidden="1" outlineLevel="1">
      <c r="D242" s="541">
        <v>46234</v>
      </c>
      <c r="J242" s="533"/>
      <c r="K242" s="533"/>
      <c r="L242" s="533"/>
      <c r="M242" s="533"/>
      <c r="N242" s="533"/>
      <c r="O242" s="533"/>
      <c r="P242" s="533"/>
      <c r="Q242" s="533"/>
      <c r="R242" s="533"/>
      <c r="S242" s="533"/>
      <c r="T242" s="533"/>
      <c r="U242" s="533"/>
      <c r="V242" s="533"/>
      <c r="W242" s="533"/>
      <c r="X242" s="533"/>
      <c r="Y242" s="533"/>
      <c r="Z242" s="533"/>
      <c r="AA242" s="533"/>
      <c r="AB242" s="533"/>
      <c r="AC242" s="533"/>
      <c r="AD242" s="533"/>
      <c r="AE242" s="533"/>
      <c r="AF242" s="533"/>
      <c r="AG242" s="533"/>
      <c r="AH242" s="533"/>
      <c r="AI242" s="533"/>
      <c r="AJ242" s="533"/>
      <c r="AK242" s="533"/>
      <c r="AL242" s="533"/>
      <c r="AM242" s="533"/>
      <c r="AN242" s="533"/>
      <c r="AO242" s="533"/>
      <c r="AP242" s="533"/>
      <c r="AQ242" s="533"/>
      <c r="AR242" s="533"/>
      <c r="AS242" s="533"/>
      <c r="AT242" s="533"/>
      <c r="AU242" s="533"/>
      <c r="AV242" s="533"/>
      <c r="AW242" s="533"/>
      <c r="AX242" s="533"/>
      <c r="AY242" s="533"/>
      <c r="AZ242" s="533"/>
      <c r="BA242" s="533"/>
      <c r="BB242" s="533"/>
      <c r="BC242" s="533"/>
      <c r="BD242" s="533"/>
      <c r="BE242" s="533"/>
      <c r="BF242" s="533"/>
      <c r="BG242" s="533"/>
      <c r="BH242" s="533"/>
      <c r="BI242" s="533">
        <f>IF(COUNTIF($F242:BH242,"&gt;0")&gt;=12,0,BI$8/12)</f>
        <v>0</v>
      </c>
      <c r="BJ242" s="533">
        <f>IF(COUNTIF($F242:BI242,"&gt;0")&gt;=12,0,BI$8/12)</f>
        <v>0</v>
      </c>
      <c r="BK242" s="533">
        <f>IF(COUNTIF($F242:BJ242,"&gt;0")&gt;=12,0,BI$8/12)</f>
        <v>0</v>
      </c>
      <c r="BL242" s="533">
        <f>IF(COUNTIF($F242:BK242,"&gt;0")&gt;=12,0,BI$8/12)</f>
        <v>0</v>
      </c>
      <c r="BM242" s="533">
        <f>IF(COUNTIF($F242:BL242,"&gt;0")&gt;=12,0,BI$8/12)</f>
        <v>0</v>
      </c>
      <c r="BN242" s="533">
        <f>IF(COUNTIF($F242:BM242,"&gt;0")&gt;=12,0,BI$8/12)</f>
        <v>0</v>
      </c>
      <c r="BO242" s="626" cm="1">
        <f t="array" ref="BO242">SUMPRODUCT((YEAR($G$3:$BN$3)=BO$3)*($G242:$BN242))</f>
        <v>0</v>
      </c>
      <c r="BP242" s="533" cm="1">
        <f t="array" ref="BP242">SUMPRODUCT((YEAR($G$3:$BN$3)=BP$3)*($G242:$BN242))</f>
        <v>0</v>
      </c>
      <c r="BQ242" s="533" cm="1">
        <f t="array" ref="BQ242">SUMPRODUCT((YEAR($G$3:$BN$3)=BQ$3)*($G242:$BN242))</f>
        <v>0</v>
      </c>
      <c r="BR242" s="533" cm="1">
        <f t="array" ref="BR242">SUMPRODUCT((YEAR($G$3:$BN$3)=BR$3)*($G242:$BN242))</f>
        <v>0</v>
      </c>
      <c r="BS242" s="627" cm="1">
        <f t="array" ref="BS242">SUMPRODUCT((YEAR($G$3:$BN$3)=BS$3)*($G242:$BN242))</f>
        <v>0</v>
      </c>
      <c r="BT242" s="533"/>
      <c r="BU242" s="533"/>
      <c r="BV242" s="533"/>
      <c r="BW242" s="533"/>
      <c r="BX242" s="533"/>
      <c r="BY242" s="533"/>
      <c r="BZ242" s="533"/>
      <c r="CA242" s="533"/>
      <c r="CB242" s="533"/>
      <c r="CC242" s="533"/>
      <c r="CD242" s="533"/>
      <c r="CE242" s="533"/>
      <c r="CF242" s="533"/>
      <c r="CG242" s="533"/>
      <c r="CH242" s="533"/>
      <c r="CI242" s="533"/>
      <c r="CJ242" s="533"/>
      <c r="CK242" s="533"/>
      <c r="CL242" s="533"/>
      <c r="CM242" s="533"/>
      <c r="CN242" s="533"/>
      <c r="CO242" s="533"/>
      <c r="CP242" s="533"/>
      <c r="CQ242" s="533"/>
      <c r="CR242" s="533"/>
      <c r="CS242" s="533"/>
      <c r="CT242" s="533"/>
      <c r="CU242" s="533"/>
      <c r="CV242" s="533"/>
      <c r="CW242" s="533"/>
      <c r="CX242" s="533"/>
      <c r="CY242" s="533"/>
      <c r="CZ242" s="533"/>
      <c r="DA242" s="533"/>
      <c r="DB242" s="533"/>
      <c r="DC242" s="533"/>
      <c r="DD242" s="533"/>
      <c r="DE242" s="533"/>
      <c r="DF242" s="533"/>
      <c r="DG242" s="533"/>
      <c r="DH242" s="533"/>
      <c r="DI242" s="533"/>
      <c r="DJ242" s="533"/>
      <c r="DK242" s="533"/>
      <c r="DL242" s="533"/>
      <c r="DM242" s="533"/>
      <c r="DN242" s="533"/>
      <c r="DO242" s="533"/>
      <c r="DP242" s="533"/>
      <c r="DQ242" s="533"/>
      <c r="DR242" s="533"/>
      <c r="DS242" s="533"/>
      <c r="DT242" s="533"/>
      <c r="DU242" s="533"/>
      <c r="DV242" s="533"/>
      <c r="DW242" s="533"/>
      <c r="DX242" s="533"/>
      <c r="DY242" s="533"/>
      <c r="DZ242" s="533"/>
    </row>
    <row r="243" spans="1:130" hidden="1" outlineLevel="1">
      <c r="D243" s="541">
        <v>46265</v>
      </c>
      <c r="J243" s="533"/>
      <c r="K243" s="533"/>
      <c r="L243" s="533"/>
      <c r="M243" s="533"/>
      <c r="N243" s="533"/>
      <c r="O243" s="533"/>
      <c r="P243" s="533"/>
      <c r="Q243" s="533"/>
      <c r="R243" s="533"/>
      <c r="S243" s="533"/>
      <c r="T243" s="533"/>
      <c r="U243" s="533"/>
      <c r="V243" s="533"/>
      <c r="W243" s="533"/>
      <c r="X243" s="533"/>
      <c r="Y243" s="533"/>
      <c r="Z243" s="533"/>
      <c r="AA243" s="533"/>
      <c r="AB243" s="533"/>
      <c r="AC243" s="533"/>
      <c r="AD243" s="533"/>
      <c r="AE243" s="533"/>
      <c r="AF243" s="533"/>
      <c r="AG243" s="533"/>
      <c r="AH243" s="533"/>
      <c r="AI243" s="533"/>
      <c r="AJ243" s="533"/>
      <c r="AK243" s="533"/>
      <c r="AL243" s="533"/>
      <c r="AM243" s="533"/>
      <c r="AN243" s="533"/>
      <c r="AO243" s="533"/>
      <c r="AP243" s="533"/>
      <c r="AQ243" s="533"/>
      <c r="AR243" s="533"/>
      <c r="AS243" s="533"/>
      <c r="AT243" s="533"/>
      <c r="AU243" s="533"/>
      <c r="AV243" s="533"/>
      <c r="AW243" s="533"/>
      <c r="AX243" s="533"/>
      <c r="AY243" s="533"/>
      <c r="AZ243" s="533"/>
      <c r="BA243" s="533"/>
      <c r="BB243" s="533"/>
      <c r="BC243" s="533"/>
      <c r="BD243" s="533"/>
      <c r="BE243" s="533"/>
      <c r="BF243" s="533"/>
      <c r="BG243" s="533"/>
      <c r="BH243" s="533"/>
      <c r="BI243" s="533"/>
      <c r="BJ243" s="533">
        <f>IF(COUNTIF($F243:BI243,"&gt;0")&gt;=12,0,BJ$8/12)</f>
        <v>0</v>
      </c>
      <c r="BK243" s="533">
        <f>IF(COUNTIF($F243:BJ243,"&gt;0")&gt;=12,0,BJ$8/12)</f>
        <v>0</v>
      </c>
      <c r="BL243" s="533">
        <f>IF(COUNTIF($F243:BK243,"&gt;0")&gt;=12,0,BJ$8/12)</f>
        <v>0</v>
      </c>
      <c r="BM243" s="533">
        <f>IF(COUNTIF($F243:BL243,"&gt;0")&gt;=12,0,BJ$8/12)</f>
        <v>0</v>
      </c>
      <c r="BN243" s="533">
        <f>IF(COUNTIF($F243:BM243,"&gt;0")&gt;=12,0,BJ$8/12)</f>
        <v>0</v>
      </c>
      <c r="BO243" s="626" cm="1">
        <f t="array" ref="BO243">SUMPRODUCT((YEAR($G$3:$BN$3)=BO$3)*($G243:$BN243))</f>
        <v>0</v>
      </c>
      <c r="BP243" s="533" cm="1">
        <f t="array" ref="BP243">SUMPRODUCT((YEAR($G$3:$BN$3)=BP$3)*($G243:$BN243))</f>
        <v>0</v>
      </c>
      <c r="BQ243" s="533" cm="1">
        <f t="array" ref="BQ243">SUMPRODUCT((YEAR($G$3:$BN$3)=BQ$3)*($G243:$BN243))</f>
        <v>0</v>
      </c>
      <c r="BR243" s="533" cm="1">
        <f t="array" ref="BR243">SUMPRODUCT((YEAR($G$3:$BN$3)=BR$3)*($G243:$BN243))</f>
        <v>0</v>
      </c>
      <c r="BS243" s="627" cm="1">
        <f t="array" ref="BS243">SUMPRODUCT((YEAR($G$3:$BN$3)=BS$3)*($G243:$BN243))</f>
        <v>0</v>
      </c>
      <c r="BT243" s="533"/>
      <c r="BU243" s="533"/>
      <c r="BV243" s="533"/>
      <c r="BW243" s="533"/>
      <c r="BX243" s="533"/>
      <c r="BY243" s="533"/>
      <c r="BZ243" s="533"/>
      <c r="CA243" s="533"/>
      <c r="CB243" s="533"/>
      <c r="CC243" s="533"/>
      <c r="CD243" s="533"/>
      <c r="CE243" s="533"/>
      <c r="CF243" s="533"/>
      <c r="CG243" s="533"/>
      <c r="CH243" s="533"/>
      <c r="CI243" s="533"/>
      <c r="CJ243" s="533"/>
      <c r="CK243" s="533"/>
      <c r="CL243" s="533"/>
      <c r="CM243" s="533"/>
      <c r="CN243" s="533"/>
      <c r="CO243" s="533"/>
      <c r="CP243" s="533"/>
      <c r="CQ243" s="533"/>
      <c r="CR243" s="533"/>
      <c r="CS243" s="533"/>
      <c r="CT243" s="533"/>
      <c r="CU243" s="533"/>
      <c r="CV243" s="533"/>
      <c r="CW243" s="533"/>
      <c r="CX243" s="533"/>
      <c r="CY243" s="533"/>
      <c r="CZ243" s="533"/>
      <c r="DA243" s="533"/>
      <c r="DB243" s="533"/>
      <c r="DC243" s="533"/>
      <c r="DD243" s="533"/>
      <c r="DE243" s="533"/>
      <c r="DF243" s="533"/>
      <c r="DG243" s="533"/>
      <c r="DH243" s="533"/>
      <c r="DI243" s="533"/>
      <c r="DJ243" s="533"/>
      <c r="DK243" s="533"/>
      <c r="DL243" s="533"/>
      <c r="DM243" s="533"/>
      <c r="DN243" s="533"/>
      <c r="DO243" s="533"/>
      <c r="DP243" s="533"/>
      <c r="DQ243" s="533"/>
      <c r="DR243" s="533"/>
      <c r="DS243" s="533"/>
      <c r="DT243" s="533"/>
      <c r="DU243" s="533"/>
      <c r="DV243" s="533"/>
      <c r="DW243" s="533"/>
      <c r="DX243" s="533"/>
      <c r="DY243" s="533"/>
      <c r="DZ243" s="533"/>
    </row>
    <row r="244" spans="1:130" hidden="1" outlineLevel="1">
      <c r="D244" s="541">
        <v>46295</v>
      </c>
      <c r="J244" s="533"/>
      <c r="K244" s="533"/>
      <c r="L244" s="533"/>
      <c r="M244" s="533"/>
      <c r="N244" s="533"/>
      <c r="O244" s="533"/>
      <c r="P244" s="533"/>
      <c r="Q244" s="533"/>
      <c r="R244" s="533"/>
      <c r="S244" s="533"/>
      <c r="T244" s="533"/>
      <c r="U244" s="533"/>
      <c r="V244" s="533"/>
      <c r="W244" s="533"/>
      <c r="X244" s="533"/>
      <c r="Y244" s="533"/>
      <c r="Z244" s="533"/>
      <c r="AA244" s="533"/>
      <c r="AB244" s="533"/>
      <c r="AC244" s="533"/>
      <c r="AD244" s="533"/>
      <c r="AE244" s="533"/>
      <c r="AF244" s="533"/>
      <c r="AG244" s="533"/>
      <c r="AH244" s="533"/>
      <c r="AI244" s="533"/>
      <c r="AJ244" s="533"/>
      <c r="AK244" s="533"/>
      <c r="AL244" s="533"/>
      <c r="AM244" s="533"/>
      <c r="AN244" s="533"/>
      <c r="AO244" s="533"/>
      <c r="AP244" s="533"/>
      <c r="AQ244" s="533"/>
      <c r="AR244" s="533"/>
      <c r="AS244" s="533"/>
      <c r="AT244" s="533"/>
      <c r="AU244" s="533"/>
      <c r="AV244" s="533"/>
      <c r="AW244" s="533"/>
      <c r="AX244" s="533"/>
      <c r="AY244" s="533"/>
      <c r="AZ244" s="533"/>
      <c r="BA244" s="533"/>
      <c r="BB244" s="533"/>
      <c r="BC244" s="533"/>
      <c r="BD244" s="533"/>
      <c r="BE244" s="533"/>
      <c r="BF244" s="533"/>
      <c r="BG244" s="533"/>
      <c r="BH244" s="533"/>
      <c r="BI244" s="533"/>
      <c r="BJ244" s="533"/>
      <c r="BK244" s="533">
        <f>IF(COUNTIF($F244:BJ244,"&gt;0")&gt;=12,0,BK$8/12)</f>
        <v>0</v>
      </c>
      <c r="BL244" s="533">
        <f>IF(COUNTIF($F244:BK244,"&gt;0")&gt;=12,0,BK$8/12)</f>
        <v>0</v>
      </c>
      <c r="BM244" s="533">
        <f>IF(COUNTIF($F244:BL244,"&gt;0")&gt;=12,0,BK$8/12)</f>
        <v>0</v>
      </c>
      <c r="BN244" s="533">
        <f>IF(COUNTIF($F244:BM244,"&gt;0")&gt;=12,0,BK$8/12)</f>
        <v>0</v>
      </c>
      <c r="BO244" s="626" cm="1">
        <f t="array" ref="BO244">SUMPRODUCT((YEAR($G$3:$BN$3)=BO$3)*($G244:$BN244))</f>
        <v>0</v>
      </c>
      <c r="BP244" s="533" cm="1">
        <f t="array" ref="BP244">SUMPRODUCT((YEAR($G$3:$BN$3)=BP$3)*($G244:$BN244))</f>
        <v>0</v>
      </c>
      <c r="BQ244" s="533" cm="1">
        <f t="array" ref="BQ244">SUMPRODUCT((YEAR($G$3:$BN$3)=BQ$3)*($G244:$BN244))</f>
        <v>0</v>
      </c>
      <c r="BR244" s="533" cm="1">
        <f t="array" ref="BR244">SUMPRODUCT((YEAR($G$3:$BN$3)=BR$3)*($G244:$BN244))</f>
        <v>0</v>
      </c>
      <c r="BS244" s="627" cm="1">
        <f t="array" ref="BS244">SUMPRODUCT((YEAR($G$3:$BN$3)=BS$3)*($G244:$BN244))</f>
        <v>0</v>
      </c>
      <c r="BT244" s="533"/>
      <c r="BU244" s="533"/>
      <c r="BV244" s="533"/>
      <c r="BW244" s="533"/>
      <c r="BX244" s="533"/>
      <c r="BY244" s="533"/>
      <c r="BZ244" s="533"/>
      <c r="CA244" s="533"/>
      <c r="CB244" s="533"/>
      <c r="CC244" s="533"/>
      <c r="CD244" s="533"/>
      <c r="CE244" s="533"/>
      <c r="CF244" s="533"/>
      <c r="CG244" s="533"/>
      <c r="CH244" s="533"/>
      <c r="CI244" s="533"/>
      <c r="CJ244" s="533"/>
      <c r="CK244" s="533"/>
      <c r="CL244" s="533"/>
      <c r="CM244" s="533"/>
      <c r="CN244" s="533"/>
      <c r="CO244" s="533"/>
      <c r="CP244" s="533"/>
      <c r="CQ244" s="533"/>
      <c r="CR244" s="533"/>
      <c r="CS244" s="533"/>
      <c r="CT244" s="533"/>
      <c r="CU244" s="533"/>
      <c r="CV244" s="533"/>
      <c r="CW244" s="533"/>
      <c r="CX244" s="533"/>
      <c r="CY244" s="533"/>
      <c r="CZ244" s="533"/>
      <c r="DA244" s="533"/>
      <c r="DB244" s="533"/>
      <c r="DC244" s="533"/>
      <c r="DD244" s="533"/>
      <c r="DE244" s="533"/>
      <c r="DF244" s="533"/>
      <c r="DG244" s="533"/>
      <c r="DH244" s="533"/>
      <c r="DI244" s="533"/>
      <c r="DJ244" s="533"/>
      <c r="DK244" s="533"/>
      <c r="DL244" s="533"/>
      <c r="DM244" s="533"/>
      <c r="DN244" s="533"/>
      <c r="DO244" s="533"/>
      <c r="DP244" s="533"/>
      <c r="DQ244" s="533"/>
      <c r="DR244" s="533"/>
      <c r="DS244" s="533"/>
      <c r="DT244" s="533"/>
      <c r="DU244" s="533"/>
      <c r="DV244" s="533"/>
      <c r="DW244" s="533"/>
      <c r="DX244" s="533"/>
      <c r="DY244" s="533"/>
      <c r="DZ244" s="533"/>
    </row>
    <row r="245" spans="1:130" hidden="1" outlineLevel="1">
      <c r="D245" s="541">
        <v>46326</v>
      </c>
      <c r="J245" s="533"/>
      <c r="K245" s="533"/>
      <c r="L245" s="533"/>
      <c r="M245" s="533"/>
      <c r="N245" s="533"/>
      <c r="O245" s="533"/>
      <c r="P245" s="533"/>
      <c r="Q245" s="533"/>
      <c r="R245" s="533"/>
      <c r="S245" s="533"/>
      <c r="T245" s="533"/>
      <c r="U245" s="533"/>
      <c r="V245" s="533"/>
      <c r="W245" s="533"/>
      <c r="X245" s="533"/>
      <c r="Y245" s="533"/>
      <c r="Z245" s="533"/>
      <c r="AA245" s="533"/>
      <c r="AB245" s="533"/>
      <c r="AC245" s="533"/>
      <c r="AD245" s="533"/>
      <c r="AE245" s="533"/>
      <c r="AF245" s="533"/>
      <c r="AG245" s="533"/>
      <c r="AH245" s="533"/>
      <c r="AI245" s="533"/>
      <c r="AJ245" s="533"/>
      <c r="AK245" s="533"/>
      <c r="AL245" s="533"/>
      <c r="AM245" s="533"/>
      <c r="AN245" s="533"/>
      <c r="AO245" s="533"/>
      <c r="AP245" s="533"/>
      <c r="AQ245" s="533"/>
      <c r="AR245" s="533"/>
      <c r="AS245" s="533"/>
      <c r="AT245" s="533"/>
      <c r="AU245" s="533"/>
      <c r="AV245" s="533"/>
      <c r="AW245" s="533"/>
      <c r="AX245" s="533"/>
      <c r="AY245" s="533"/>
      <c r="AZ245" s="533"/>
      <c r="BA245" s="533"/>
      <c r="BB245" s="533"/>
      <c r="BC245" s="533"/>
      <c r="BD245" s="533"/>
      <c r="BE245" s="533"/>
      <c r="BF245" s="533"/>
      <c r="BG245" s="533"/>
      <c r="BH245" s="533"/>
      <c r="BI245" s="533"/>
      <c r="BJ245" s="533"/>
      <c r="BK245" s="533"/>
      <c r="BL245" s="533">
        <f>IF(COUNTIF($F245:BK245,"&gt;0")&gt;=12,0,BL$8/12)</f>
        <v>0</v>
      </c>
      <c r="BM245" s="533">
        <f>IF(COUNTIF($F245:BL245,"&gt;0")&gt;=12,0,BL$8/12)</f>
        <v>0</v>
      </c>
      <c r="BN245" s="533">
        <f>IF(COUNTIF($F245:BM245,"&gt;0")&gt;=12,0,BL$8/12)</f>
        <v>0</v>
      </c>
      <c r="BO245" s="626" cm="1">
        <f t="array" ref="BO245">SUMPRODUCT((YEAR($G$3:$BN$3)=BO$3)*($G245:$BN245))</f>
        <v>0</v>
      </c>
      <c r="BP245" s="533" cm="1">
        <f t="array" ref="BP245">SUMPRODUCT((YEAR($G$3:$BN$3)=BP$3)*($G245:$BN245))</f>
        <v>0</v>
      </c>
      <c r="BQ245" s="533" cm="1">
        <f t="array" ref="BQ245">SUMPRODUCT((YEAR($G$3:$BN$3)=BQ$3)*($G245:$BN245))</f>
        <v>0</v>
      </c>
      <c r="BR245" s="533" cm="1">
        <f t="array" ref="BR245">SUMPRODUCT((YEAR($G$3:$BN$3)=BR$3)*($G245:$BN245))</f>
        <v>0</v>
      </c>
      <c r="BS245" s="627" cm="1">
        <f t="array" ref="BS245">SUMPRODUCT((YEAR($G$3:$BN$3)=BS$3)*($G245:$BN245))</f>
        <v>0</v>
      </c>
      <c r="BT245" s="533"/>
      <c r="BU245" s="533"/>
      <c r="BV245" s="533"/>
      <c r="BW245" s="533"/>
      <c r="BX245" s="533"/>
      <c r="BY245" s="533"/>
      <c r="BZ245" s="533"/>
      <c r="CA245" s="533"/>
      <c r="CB245" s="533"/>
      <c r="CC245" s="533"/>
      <c r="CD245" s="533"/>
      <c r="CE245" s="533"/>
      <c r="CF245" s="533"/>
      <c r="CG245" s="533"/>
      <c r="CH245" s="533"/>
      <c r="CI245" s="533"/>
      <c r="CJ245" s="533"/>
      <c r="CK245" s="533"/>
      <c r="CL245" s="533"/>
      <c r="CM245" s="533"/>
      <c r="CN245" s="533"/>
      <c r="CO245" s="533"/>
      <c r="CP245" s="533"/>
      <c r="CQ245" s="533"/>
      <c r="CR245" s="533"/>
      <c r="CS245" s="533"/>
      <c r="CT245" s="533"/>
      <c r="CU245" s="533"/>
      <c r="CV245" s="533"/>
      <c r="CW245" s="533"/>
      <c r="CX245" s="533"/>
      <c r="CY245" s="533"/>
      <c r="CZ245" s="533"/>
      <c r="DA245" s="533"/>
      <c r="DB245" s="533"/>
      <c r="DC245" s="533"/>
      <c r="DD245" s="533"/>
      <c r="DE245" s="533"/>
      <c r="DF245" s="533"/>
      <c r="DG245" s="533"/>
      <c r="DH245" s="533"/>
      <c r="DI245" s="533"/>
      <c r="DJ245" s="533"/>
      <c r="DK245" s="533"/>
      <c r="DL245" s="533"/>
      <c r="DM245" s="533"/>
      <c r="DN245" s="533"/>
      <c r="DO245" s="533"/>
      <c r="DP245" s="533"/>
      <c r="DQ245" s="533"/>
      <c r="DR245" s="533"/>
      <c r="DS245" s="533"/>
      <c r="DT245" s="533"/>
      <c r="DU245" s="533"/>
      <c r="DV245" s="533"/>
      <c r="DW245" s="533"/>
      <c r="DX245" s="533"/>
      <c r="DY245" s="533"/>
      <c r="DZ245" s="533"/>
    </row>
    <row r="246" spans="1:130" hidden="1" outlineLevel="1">
      <c r="D246" s="541">
        <v>46356</v>
      </c>
      <c r="J246" s="533"/>
      <c r="K246" s="533"/>
      <c r="L246" s="533"/>
      <c r="M246" s="533"/>
      <c r="N246" s="533"/>
      <c r="O246" s="533"/>
      <c r="P246" s="533"/>
      <c r="Q246" s="533"/>
      <c r="R246" s="533"/>
      <c r="S246" s="533"/>
      <c r="T246" s="533"/>
      <c r="U246" s="533"/>
      <c r="V246" s="533"/>
      <c r="W246" s="533"/>
      <c r="X246" s="533"/>
      <c r="Y246" s="533"/>
      <c r="Z246" s="533"/>
      <c r="AA246" s="533"/>
      <c r="AB246" s="533"/>
      <c r="AC246" s="533"/>
      <c r="AD246" s="533"/>
      <c r="AE246" s="533"/>
      <c r="AF246" s="533"/>
      <c r="AG246" s="533"/>
      <c r="AH246" s="533"/>
      <c r="AI246" s="533"/>
      <c r="AJ246" s="533"/>
      <c r="AK246" s="533"/>
      <c r="AL246" s="533"/>
      <c r="AM246" s="533"/>
      <c r="AN246" s="533"/>
      <c r="AO246" s="533"/>
      <c r="AP246" s="533"/>
      <c r="AQ246" s="533"/>
      <c r="AR246" s="533"/>
      <c r="AS246" s="533"/>
      <c r="AT246" s="533"/>
      <c r="AU246" s="533"/>
      <c r="AV246" s="533"/>
      <c r="AW246" s="533"/>
      <c r="AX246" s="533"/>
      <c r="AY246" s="533"/>
      <c r="AZ246" s="533"/>
      <c r="BA246" s="533"/>
      <c r="BB246" s="533"/>
      <c r="BC246" s="533"/>
      <c r="BD246" s="533"/>
      <c r="BE246" s="533"/>
      <c r="BF246" s="533"/>
      <c r="BG246" s="533"/>
      <c r="BH246" s="533"/>
      <c r="BI246" s="533"/>
      <c r="BJ246" s="533"/>
      <c r="BK246" s="533"/>
      <c r="BL246" s="533"/>
      <c r="BM246" s="533">
        <f>IF(COUNTIF($F246:BL246,"&gt;0")&gt;=12,0,BM$8/12)</f>
        <v>0</v>
      </c>
      <c r="BN246" s="533">
        <f>IF(COUNTIF($F246:BM246,"&gt;0")&gt;=12,0,BM$8/12)</f>
        <v>0</v>
      </c>
      <c r="BO246" s="626" cm="1">
        <f t="array" ref="BO246">SUMPRODUCT((YEAR($G$3:$BN$3)=BO$3)*($G246:$BN246))</f>
        <v>0</v>
      </c>
      <c r="BP246" s="533" cm="1">
        <f t="array" ref="BP246">SUMPRODUCT((YEAR($G$3:$BN$3)=BP$3)*($G246:$BN246))</f>
        <v>0</v>
      </c>
      <c r="BQ246" s="533" cm="1">
        <f t="array" ref="BQ246">SUMPRODUCT((YEAR($G$3:$BN$3)=BQ$3)*($G246:$BN246))</f>
        <v>0</v>
      </c>
      <c r="BR246" s="533" cm="1">
        <f t="array" ref="BR246">SUMPRODUCT((YEAR($G$3:$BN$3)=BR$3)*($G246:$BN246))</f>
        <v>0</v>
      </c>
      <c r="BS246" s="627" cm="1">
        <f t="array" ref="BS246">SUMPRODUCT((YEAR($G$3:$BN$3)=BS$3)*($G246:$BN246))</f>
        <v>0</v>
      </c>
      <c r="BT246" s="533"/>
      <c r="BU246" s="533"/>
      <c r="BV246" s="533"/>
      <c r="BW246" s="533"/>
      <c r="BX246" s="533"/>
      <c r="BY246" s="533"/>
      <c r="BZ246" s="533"/>
      <c r="CA246" s="533"/>
      <c r="CB246" s="533"/>
      <c r="CC246" s="533"/>
      <c r="CD246" s="533"/>
      <c r="CE246" s="533"/>
      <c r="CF246" s="533"/>
      <c r="CG246" s="533"/>
      <c r="CH246" s="533"/>
      <c r="CI246" s="533"/>
      <c r="CJ246" s="533"/>
      <c r="CK246" s="533"/>
      <c r="CL246" s="533"/>
      <c r="CM246" s="533"/>
      <c r="CN246" s="533"/>
      <c r="CO246" s="533"/>
      <c r="CP246" s="533"/>
      <c r="CQ246" s="533"/>
      <c r="CR246" s="533"/>
      <c r="CS246" s="533"/>
      <c r="CT246" s="533"/>
      <c r="CU246" s="533"/>
      <c r="CV246" s="533"/>
      <c r="CW246" s="533"/>
      <c r="CX246" s="533"/>
      <c r="CY246" s="533"/>
      <c r="CZ246" s="533"/>
      <c r="DA246" s="533"/>
      <c r="DB246" s="533"/>
      <c r="DC246" s="533"/>
      <c r="DD246" s="533"/>
      <c r="DE246" s="533"/>
      <c r="DF246" s="533"/>
      <c r="DG246" s="533"/>
      <c r="DH246" s="533"/>
      <c r="DI246" s="533"/>
      <c r="DJ246" s="533"/>
      <c r="DK246" s="533"/>
      <c r="DL246" s="533"/>
      <c r="DM246" s="533"/>
      <c r="DN246" s="533"/>
      <c r="DO246" s="533"/>
      <c r="DP246" s="533"/>
      <c r="DQ246" s="533"/>
      <c r="DR246" s="533"/>
      <c r="DS246" s="533"/>
      <c r="DT246" s="533"/>
      <c r="DU246" s="533"/>
      <c r="DV246" s="533"/>
      <c r="DW246" s="533"/>
      <c r="DX246" s="533"/>
      <c r="DY246" s="533"/>
      <c r="DZ246" s="533"/>
    </row>
    <row r="247" spans="1:130" hidden="1" outlineLevel="1">
      <c r="D247" s="541">
        <v>46387</v>
      </c>
      <c r="J247" s="533"/>
      <c r="K247" s="533"/>
      <c r="L247" s="533"/>
      <c r="M247" s="533"/>
      <c r="N247" s="533"/>
      <c r="O247" s="533"/>
      <c r="P247" s="533"/>
      <c r="Q247" s="533"/>
      <c r="R247" s="533"/>
      <c r="S247" s="533"/>
      <c r="T247" s="533"/>
      <c r="U247" s="533"/>
      <c r="V247" s="533"/>
      <c r="W247" s="533"/>
      <c r="X247" s="533"/>
      <c r="Y247" s="533"/>
      <c r="Z247" s="533"/>
      <c r="AA247" s="533"/>
      <c r="AB247" s="533"/>
      <c r="AC247" s="533"/>
      <c r="AD247" s="533"/>
      <c r="AE247" s="533"/>
      <c r="AF247" s="533"/>
      <c r="AG247" s="533"/>
      <c r="AH247" s="533"/>
      <c r="AI247" s="533"/>
      <c r="AJ247" s="533"/>
      <c r="AK247" s="533"/>
      <c r="AL247" s="533"/>
      <c r="AM247" s="533"/>
      <c r="AN247" s="533"/>
      <c r="AO247" s="533"/>
      <c r="AP247" s="533"/>
      <c r="AQ247" s="533"/>
      <c r="AR247" s="533"/>
      <c r="AS247" s="533"/>
      <c r="AT247" s="533"/>
      <c r="AU247" s="533"/>
      <c r="AV247" s="533"/>
      <c r="AW247" s="533"/>
      <c r="AX247" s="533"/>
      <c r="AY247" s="533"/>
      <c r="AZ247" s="533"/>
      <c r="BA247" s="533"/>
      <c r="BB247" s="533"/>
      <c r="BC247" s="533"/>
      <c r="BD247" s="533"/>
      <c r="BE247" s="533"/>
      <c r="BF247" s="533"/>
      <c r="BG247" s="533"/>
      <c r="BH247" s="533"/>
      <c r="BI247" s="533"/>
      <c r="BJ247" s="533"/>
      <c r="BK247" s="533"/>
      <c r="BL247" s="533"/>
      <c r="BM247" s="533"/>
      <c r="BN247" s="533">
        <f>IF(COUNTIF($F247:BM247,"&gt;0")&gt;=12,0,BN$8/12)</f>
        <v>0</v>
      </c>
      <c r="BO247" s="626" cm="1">
        <f t="array" ref="BO247">SUMPRODUCT((YEAR($G$3:$BN$3)=BO$3)*($G247:$BN247))</f>
        <v>0</v>
      </c>
      <c r="BP247" s="533" cm="1">
        <f t="array" ref="BP247">SUMPRODUCT((YEAR($G$3:$BN$3)=BP$3)*($G247:$BN247))</f>
        <v>0</v>
      </c>
      <c r="BQ247" s="533" cm="1">
        <f t="array" ref="BQ247">SUMPRODUCT((YEAR($G$3:$BN$3)=BQ$3)*($G247:$BN247))</f>
        <v>0</v>
      </c>
      <c r="BR247" s="533" cm="1">
        <f t="array" ref="BR247">SUMPRODUCT((YEAR($G$3:$BN$3)=BR$3)*($G247:$BN247))</f>
        <v>0</v>
      </c>
      <c r="BS247" s="627" cm="1">
        <f t="array" ref="BS247">SUMPRODUCT((YEAR($G$3:$BN$3)=BS$3)*($G247:$BN247))</f>
        <v>0</v>
      </c>
      <c r="BT247" s="533"/>
      <c r="BU247" s="533"/>
      <c r="BV247" s="533"/>
      <c r="BW247" s="533"/>
      <c r="BX247" s="533"/>
      <c r="BY247" s="533"/>
      <c r="BZ247" s="533"/>
      <c r="CA247" s="533"/>
      <c r="CB247" s="533"/>
      <c r="CC247" s="533"/>
      <c r="CD247" s="533"/>
      <c r="CE247" s="533"/>
      <c r="CF247" s="533"/>
      <c r="CG247" s="533"/>
      <c r="CH247" s="533"/>
      <c r="CI247" s="533"/>
      <c r="CJ247" s="533"/>
      <c r="CK247" s="533"/>
      <c r="CL247" s="533"/>
      <c r="CM247" s="533"/>
      <c r="CN247" s="533"/>
      <c r="CO247" s="533"/>
      <c r="CP247" s="533"/>
      <c r="CQ247" s="533"/>
      <c r="CR247" s="533"/>
      <c r="CS247" s="533"/>
      <c r="CT247" s="533"/>
      <c r="CU247" s="533"/>
      <c r="CV247" s="533"/>
      <c r="CW247" s="533"/>
      <c r="CX247" s="533"/>
      <c r="CY247" s="533"/>
      <c r="CZ247" s="533"/>
      <c r="DA247" s="533"/>
      <c r="DB247" s="533"/>
      <c r="DC247" s="533"/>
      <c r="DD247" s="533"/>
      <c r="DE247" s="533"/>
      <c r="DF247" s="533"/>
      <c r="DG247" s="533"/>
      <c r="DH247" s="533"/>
      <c r="DI247" s="533"/>
      <c r="DJ247" s="533"/>
      <c r="DK247" s="533"/>
      <c r="DL247" s="533"/>
      <c r="DM247" s="533"/>
      <c r="DN247" s="533"/>
      <c r="DO247" s="533"/>
      <c r="DP247" s="533"/>
      <c r="DQ247" s="533"/>
      <c r="DR247" s="533"/>
      <c r="DS247" s="533"/>
      <c r="DT247" s="533"/>
      <c r="DU247" s="533"/>
      <c r="DV247" s="533"/>
      <c r="DW247" s="533"/>
      <c r="DX247" s="533"/>
      <c r="DY247" s="533"/>
      <c r="DZ247" s="533"/>
    </row>
    <row r="248" spans="1:130" s="533" customFormat="1" hidden="1" collapsed="1">
      <c r="A248" s="542"/>
      <c r="D248" s="539" t="str">
        <f>"Total Revenue - "&amp;D$121&amp;" - "&amp;D187</f>
        <v>Total Revenue - Subscription - Tier 2</v>
      </c>
      <c r="E248" s="547"/>
      <c r="G248" s="104">
        <f>SUM(G188:G247)</f>
        <v>0</v>
      </c>
      <c r="H248" s="104">
        <f t="shared" ref="H248:BS248" si="348">SUM(H188:H247)</f>
        <v>0</v>
      </c>
      <c r="I248" s="104">
        <f t="shared" si="348"/>
        <v>0</v>
      </c>
      <c r="J248" s="104">
        <f t="shared" si="348"/>
        <v>0</v>
      </c>
      <c r="K248" s="104">
        <f t="shared" si="348"/>
        <v>0</v>
      </c>
      <c r="L248" s="104">
        <f t="shared" si="348"/>
        <v>0</v>
      </c>
      <c r="M248" s="104">
        <f t="shared" si="348"/>
        <v>0</v>
      </c>
      <c r="N248" s="104">
        <f t="shared" si="348"/>
        <v>0</v>
      </c>
      <c r="O248" s="104">
        <f t="shared" si="348"/>
        <v>0</v>
      </c>
      <c r="P248" s="104">
        <f t="shared" si="348"/>
        <v>0</v>
      </c>
      <c r="Q248" s="104">
        <f t="shared" si="348"/>
        <v>0</v>
      </c>
      <c r="R248" s="104">
        <f t="shared" si="348"/>
        <v>0</v>
      </c>
      <c r="S248" s="104">
        <f t="shared" si="348"/>
        <v>0</v>
      </c>
      <c r="T248" s="104">
        <f t="shared" si="348"/>
        <v>0</v>
      </c>
      <c r="U248" s="104">
        <f t="shared" si="348"/>
        <v>0</v>
      </c>
      <c r="V248" s="104">
        <f t="shared" si="348"/>
        <v>0</v>
      </c>
      <c r="W248" s="104">
        <f t="shared" si="348"/>
        <v>0</v>
      </c>
      <c r="X248" s="104">
        <f t="shared" si="348"/>
        <v>0</v>
      </c>
      <c r="Y248" s="104">
        <f t="shared" si="348"/>
        <v>0</v>
      </c>
      <c r="Z248" s="104">
        <f t="shared" si="348"/>
        <v>0</v>
      </c>
      <c r="AA248" s="104">
        <f t="shared" si="348"/>
        <v>0</v>
      </c>
      <c r="AB248" s="104">
        <f t="shared" si="348"/>
        <v>0</v>
      </c>
      <c r="AC248" s="104">
        <f t="shared" si="348"/>
        <v>0</v>
      </c>
      <c r="AD248" s="104">
        <f t="shared" si="348"/>
        <v>0</v>
      </c>
      <c r="AE248" s="104">
        <f t="shared" si="348"/>
        <v>0</v>
      </c>
      <c r="AF248" s="104">
        <f t="shared" si="348"/>
        <v>0</v>
      </c>
      <c r="AG248" s="104">
        <f t="shared" si="348"/>
        <v>0</v>
      </c>
      <c r="AH248" s="104">
        <f t="shared" si="348"/>
        <v>0</v>
      </c>
      <c r="AI248" s="104">
        <f t="shared" si="348"/>
        <v>0</v>
      </c>
      <c r="AJ248" s="104">
        <f t="shared" si="348"/>
        <v>0</v>
      </c>
      <c r="AK248" s="104">
        <f t="shared" si="348"/>
        <v>0</v>
      </c>
      <c r="AL248" s="104">
        <f t="shared" si="348"/>
        <v>0</v>
      </c>
      <c r="AM248" s="104">
        <f t="shared" si="348"/>
        <v>0</v>
      </c>
      <c r="AN248" s="104">
        <f t="shared" si="348"/>
        <v>0</v>
      </c>
      <c r="AO248" s="104">
        <f t="shared" si="348"/>
        <v>0</v>
      </c>
      <c r="AP248" s="104">
        <f t="shared" si="348"/>
        <v>0</v>
      </c>
      <c r="AQ248" s="104">
        <f t="shared" si="348"/>
        <v>0</v>
      </c>
      <c r="AR248" s="104">
        <f t="shared" si="348"/>
        <v>0</v>
      </c>
      <c r="AS248" s="104">
        <f t="shared" si="348"/>
        <v>0</v>
      </c>
      <c r="AT248" s="104">
        <f t="shared" si="348"/>
        <v>0</v>
      </c>
      <c r="AU248" s="104">
        <f t="shared" si="348"/>
        <v>0</v>
      </c>
      <c r="AV248" s="104">
        <f t="shared" si="348"/>
        <v>0</v>
      </c>
      <c r="AW248" s="104">
        <f t="shared" si="348"/>
        <v>0</v>
      </c>
      <c r="AX248" s="104">
        <f t="shared" si="348"/>
        <v>0</v>
      </c>
      <c r="AY248" s="104">
        <f t="shared" si="348"/>
        <v>0</v>
      </c>
      <c r="AZ248" s="104">
        <f t="shared" si="348"/>
        <v>0</v>
      </c>
      <c r="BA248" s="104">
        <f t="shared" si="348"/>
        <v>0</v>
      </c>
      <c r="BB248" s="104">
        <f t="shared" si="348"/>
        <v>0</v>
      </c>
      <c r="BC248" s="104">
        <f t="shared" si="348"/>
        <v>0</v>
      </c>
      <c r="BD248" s="104">
        <f t="shared" si="348"/>
        <v>0</v>
      </c>
      <c r="BE248" s="104">
        <f t="shared" si="348"/>
        <v>0</v>
      </c>
      <c r="BF248" s="104">
        <f t="shared" si="348"/>
        <v>0</v>
      </c>
      <c r="BG248" s="104">
        <f t="shared" si="348"/>
        <v>0</v>
      </c>
      <c r="BH248" s="104">
        <f t="shared" si="348"/>
        <v>0</v>
      </c>
      <c r="BI248" s="104">
        <f t="shared" si="348"/>
        <v>0</v>
      </c>
      <c r="BJ248" s="104">
        <f t="shared" si="348"/>
        <v>0</v>
      </c>
      <c r="BK248" s="104">
        <f t="shared" si="348"/>
        <v>0</v>
      </c>
      <c r="BL248" s="104">
        <f t="shared" si="348"/>
        <v>0</v>
      </c>
      <c r="BM248" s="104">
        <f t="shared" si="348"/>
        <v>0</v>
      </c>
      <c r="BN248" s="104">
        <f t="shared" si="348"/>
        <v>0</v>
      </c>
      <c r="BO248" s="420">
        <f t="shared" si="348"/>
        <v>0</v>
      </c>
      <c r="BP248" s="104">
        <f t="shared" si="348"/>
        <v>0</v>
      </c>
      <c r="BQ248" s="104">
        <f t="shared" si="348"/>
        <v>0</v>
      </c>
      <c r="BR248" s="104">
        <f t="shared" si="348"/>
        <v>0</v>
      </c>
      <c r="BS248" s="431">
        <f t="shared" si="348"/>
        <v>0</v>
      </c>
      <c r="BT248" s="549"/>
    </row>
    <row r="249" spans="1:130" hidden="1">
      <c r="D249" s="541"/>
      <c r="J249" s="533"/>
      <c r="K249" s="533"/>
      <c r="L249" s="533"/>
      <c r="M249" s="533"/>
      <c r="N249" s="533"/>
      <c r="O249" s="533"/>
      <c r="P249" s="533"/>
      <c r="Q249" s="533"/>
      <c r="R249" s="533"/>
      <c r="S249" s="533"/>
      <c r="T249" s="533"/>
      <c r="U249" s="533"/>
      <c r="V249" s="533"/>
      <c r="W249" s="533"/>
      <c r="X249" s="533"/>
      <c r="Y249" s="533"/>
      <c r="Z249" s="533"/>
      <c r="AA249" s="533"/>
      <c r="AB249" s="533"/>
      <c r="AC249" s="533"/>
      <c r="AD249" s="533"/>
      <c r="AE249" s="533"/>
      <c r="AF249" s="533"/>
      <c r="AG249" s="533"/>
      <c r="AH249" s="533"/>
      <c r="AI249" s="533"/>
      <c r="AJ249" s="533"/>
      <c r="AK249" s="533"/>
      <c r="AL249" s="533"/>
      <c r="AM249" s="533"/>
      <c r="AN249" s="533"/>
      <c r="AO249" s="533"/>
      <c r="AP249" s="533"/>
      <c r="AQ249" s="533"/>
      <c r="AR249" s="533"/>
      <c r="AS249" s="533"/>
      <c r="AT249" s="533"/>
      <c r="AU249" s="533"/>
      <c r="AV249" s="533"/>
      <c r="AW249" s="533"/>
      <c r="AX249" s="533"/>
      <c r="AY249" s="533"/>
      <c r="AZ249" s="533"/>
      <c r="BA249" s="533"/>
      <c r="BB249" s="533"/>
      <c r="BC249" s="533"/>
      <c r="BD249" s="533"/>
      <c r="BE249" s="533"/>
      <c r="BF249" s="533"/>
      <c r="BG249" s="533"/>
      <c r="BH249" s="533"/>
      <c r="BI249" s="533"/>
      <c r="BJ249" s="533"/>
      <c r="BK249" s="533"/>
      <c r="BL249" s="533"/>
      <c r="BM249" s="533"/>
      <c r="BN249" s="533"/>
      <c r="BO249" s="630"/>
      <c r="BP249" s="535"/>
      <c r="BQ249" s="535"/>
      <c r="BR249" s="535"/>
      <c r="BS249" s="631"/>
      <c r="BT249" s="549"/>
      <c r="BU249" s="533"/>
      <c r="BV249" s="533"/>
      <c r="BW249" s="533"/>
      <c r="BX249" s="533"/>
      <c r="BY249" s="533"/>
      <c r="BZ249" s="533"/>
      <c r="CA249" s="533"/>
      <c r="CB249" s="533"/>
      <c r="CC249" s="533"/>
      <c r="CD249" s="533"/>
      <c r="CE249" s="533"/>
      <c r="CF249" s="533"/>
      <c r="CG249" s="533"/>
      <c r="CH249" s="533"/>
      <c r="CI249" s="533"/>
    </row>
    <row r="250" spans="1:130" hidden="1">
      <c r="C250"/>
      <c r="D250" s="536" t="s">
        <v>238</v>
      </c>
      <c r="E250" s="536" t="s">
        <v>415</v>
      </c>
      <c r="F250" s="536"/>
      <c r="G250" s="538">
        <f>G$3</f>
        <v>44957</v>
      </c>
      <c r="H250" s="538">
        <f t="shared" ref="H250:BN250" si="349">H$3</f>
        <v>44985</v>
      </c>
      <c r="I250" s="538">
        <f t="shared" si="349"/>
        <v>45016</v>
      </c>
      <c r="J250" s="538">
        <f t="shared" si="349"/>
        <v>45046</v>
      </c>
      <c r="K250" s="538">
        <f t="shared" si="349"/>
        <v>45077</v>
      </c>
      <c r="L250" s="538">
        <f t="shared" si="349"/>
        <v>45107</v>
      </c>
      <c r="M250" s="538">
        <f t="shared" si="349"/>
        <v>45138</v>
      </c>
      <c r="N250" s="538">
        <f t="shared" si="349"/>
        <v>45169</v>
      </c>
      <c r="O250" s="538">
        <f t="shared" si="349"/>
        <v>45199</v>
      </c>
      <c r="P250" s="538">
        <f t="shared" si="349"/>
        <v>45230</v>
      </c>
      <c r="Q250" s="538">
        <f t="shared" si="349"/>
        <v>45260</v>
      </c>
      <c r="R250" s="538">
        <f t="shared" si="349"/>
        <v>45291</v>
      </c>
      <c r="S250" s="538">
        <f t="shared" si="349"/>
        <v>45322</v>
      </c>
      <c r="T250" s="538">
        <f t="shared" si="349"/>
        <v>45351</v>
      </c>
      <c r="U250" s="538">
        <f t="shared" si="349"/>
        <v>45382</v>
      </c>
      <c r="V250" s="538">
        <f t="shared" si="349"/>
        <v>45412</v>
      </c>
      <c r="W250" s="538">
        <f t="shared" si="349"/>
        <v>45443</v>
      </c>
      <c r="X250" s="538">
        <f t="shared" si="349"/>
        <v>45473</v>
      </c>
      <c r="Y250" s="538">
        <f t="shared" si="349"/>
        <v>45504</v>
      </c>
      <c r="Z250" s="538">
        <f t="shared" si="349"/>
        <v>45535</v>
      </c>
      <c r="AA250" s="538">
        <f t="shared" si="349"/>
        <v>45565</v>
      </c>
      <c r="AB250" s="538">
        <f t="shared" si="349"/>
        <v>45596</v>
      </c>
      <c r="AC250" s="538">
        <f t="shared" si="349"/>
        <v>45626</v>
      </c>
      <c r="AD250" s="538">
        <f t="shared" si="349"/>
        <v>45657</v>
      </c>
      <c r="AE250" s="538">
        <f t="shared" si="349"/>
        <v>45688</v>
      </c>
      <c r="AF250" s="538">
        <f t="shared" si="349"/>
        <v>45716</v>
      </c>
      <c r="AG250" s="538">
        <f t="shared" si="349"/>
        <v>45747</v>
      </c>
      <c r="AH250" s="538">
        <f t="shared" si="349"/>
        <v>45777</v>
      </c>
      <c r="AI250" s="538">
        <f t="shared" si="349"/>
        <v>45808</v>
      </c>
      <c r="AJ250" s="538">
        <f t="shared" si="349"/>
        <v>45838</v>
      </c>
      <c r="AK250" s="538">
        <f t="shared" si="349"/>
        <v>45869</v>
      </c>
      <c r="AL250" s="538">
        <f t="shared" si="349"/>
        <v>45900</v>
      </c>
      <c r="AM250" s="538">
        <f t="shared" si="349"/>
        <v>45930</v>
      </c>
      <c r="AN250" s="538">
        <f t="shared" si="349"/>
        <v>45961</v>
      </c>
      <c r="AO250" s="538">
        <f t="shared" si="349"/>
        <v>45991</v>
      </c>
      <c r="AP250" s="538">
        <f t="shared" si="349"/>
        <v>46022</v>
      </c>
      <c r="AQ250" s="538">
        <f t="shared" si="349"/>
        <v>46053</v>
      </c>
      <c r="AR250" s="538">
        <f t="shared" si="349"/>
        <v>46081</v>
      </c>
      <c r="AS250" s="538">
        <f t="shared" si="349"/>
        <v>46112</v>
      </c>
      <c r="AT250" s="538">
        <f t="shared" si="349"/>
        <v>46142</v>
      </c>
      <c r="AU250" s="538">
        <f t="shared" si="349"/>
        <v>46173</v>
      </c>
      <c r="AV250" s="538">
        <f t="shared" si="349"/>
        <v>46203</v>
      </c>
      <c r="AW250" s="538">
        <f t="shared" si="349"/>
        <v>46234</v>
      </c>
      <c r="AX250" s="538">
        <f t="shared" si="349"/>
        <v>46265</v>
      </c>
      <c r="AY250" s="538">
        <f t="shared" si="349"/>
        <v>46295</v>
      </c>
      <c r="AZ250" s="538">
        <f t="shared" si="349"/>
        <v>46326</v>
      </c>
      <c r="BA250" s="538">
        <f t="shared" si="349"/>
        <v>46356</v>
      </c>
      <c r="BB250" s="538">
        <f t="shared" si="349"/>
        <v>46387</v>
      </c>
      <c r="BC250" s="538">
        <f t="shared" si="349"/>
        <v>46418</v>
      </c>
      <c r="BD250" s="538">
        <f t="shared" si="349"/>
        <v>46446</v>
      </c>
      <c r="BE250" s="538">
        <f t="shared" si="349"/>
        <v>46477</v>
      </c>
      <c r="BF250" s="538">
        <f t="shared" si="349"/>
        <v>46507</v>
      </c>
      <c r="BG250" s="538">
        <f t="shared" si="349"/>
        <v>46538</v>
      </c>
      <c r="BH250" s="538">
        <f t="shared" si="349"/>
        <v>46568</v>
      </c>
      <c r="BI250" s="538">
        <f t="shared" si="349"/>
        <v>46599</v>
      </c>
      <c r="BJ250" s="538">
        <f t="shared" si="349"/>
        <v>46630</v>
      </c>
      <c r="BK250" s="538">
        <f t="shared" si="349"/>
        <v>46660</v>
      </c>
      <c r="BL250" s="538">
        <f t="shared" si="349"/>
        <v>46691</v>
      </c>
      <c r="BM250" s="538">
        <f t="shared" si="349"/>
        <v>46721</v>
      </c>
      <c r="BN250" s="538">
        <f t="shared" si="349"/>
        <v>46752</v>
      </c>
      <c r="BO250" s="632">
        <f>BO$3</f>
        <v>2023</v>
      </c>
      <c r="BP250" s="633">
        <f t="shared" ref="BP250:BS250" si="350">BP$3</f>
        <v>2024</v>
      </c>
      <c r="BQ250" s="633">
        <f t="shared" si="350"/>
        <v>2025</v>
      </c>
      <c r="BR250" s="633">
        <f t="shared" si="350"/>
        <v>2026</v>
      </c>
      <c r="BS250" s="634">
        <f t="shared" si="350"/>
        <v>2027</v>
      </c>
      <c r="BT250" s="549"/>
    </row>
    <row r="251" spans="1:130" hidden="1">
      <c r="D251" s="539" t="str">
        <f>D$9</f>
        <v>Tier 3</v>
      </c>
      <c r="E251" s="540"/>
      <c r="F251" s="540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  <c r="AA251" s="281"/>
      <c r="AB251" s="281"/>
      <c r="AC251" s="281"/>
      <c r="AD251" s="281"/>
      <c r="AE251" s="281"/>
      <c r="AF251" s="281"/>
      <c r="AG251" s="281"/>
      <c r="AH251" s="281"/>
      <c r="AI251" s="281"/>
      <c r="AJ251" s="281"/>
      <c r="AK251" s="281"/>
      <c r="AL251" s="281"/>
      <c r="AM251" s="281"/>
      <c r="AN251" s="281"/>
      <c r="AO251" s="281"/>
      <c r="AP251" s="281"/>
      <c r="AQ251" s="281"/>
      <c r="AR251" s="281"/>
      <c r="AS251" s="281"/>
      <c r="AT251" s="281"/>
      <c r="AU251" s="281"/>
      <c r="AV251" s="281"/>
      <c r="AW251" s="281"/>
      <c r="AX251" s="281"/>
      <c r="AY251" s="281"/>
      <c r="AZ251" s="281"/>
      <c r="BA251" s="281"/>
      <c r="BB251" s="281"/>
      <c r="BC251" s="281"/>
      <c r="BD251" s="281"/>
      <c r="BE251" s="281"/>
      <c r="BF251" s="281"/>
      <c r="BG251" s="281"/>
      <c r="BH251" s="281"/>
      <c r="BI251" s="281"/>
      <c r="BJ251" s="281"/>
      <c r="BK251" s="281"/>
      <c r="BL251" s="281"/>
      <c r="BM251" s="281"/>
      <c r="BN251" s="281"/>
      <c r="BO251" s="628"/>
      <c r="BP251" s="281"/>
      <c r="BQ251" s="281"/>
      <c r="BR251" s="281"/>
      <c r="BS251" s="629"/>
      <c r="BT251" s="549"/>
    </row>
    <row r="252" spans="1:130" hidden="1" outlineLevel="1">
      <c r="D252" s="541">
        <v>44592</v>
      </c>
      <c r="G252" s="533">
        <f>IF(COUNTIF($F252:F252,"&gt;0")&gt;=12,0,G$9/12)</f>
        <v>0</v>
      </c>
      <c r="H252" s="533">
        <f>IF(COUNTIF($F252:G252,"&gt;0")&gt;=12,0,G$9/12)</f>
        <v>0</v>
      </c>
      <c r="I252" s="533">
        <f>IF(COUNTIF($F252:H252,"&gt;0")&gt;=12,0,G$9/12)</f>
        <v>0</v>
      </c>
      <c r="J252" s="533">
        <f>IF(COUNTIF($F252:I252,"&gt;0")&gt;=12,0,G$9/12)</f>
        <v>0</v>
      </c>
      <c r="K252" s="533">
        <f>IF(COUNTIF($F252:J252,"&gt;0")&gt;=12,0,G$9/12)</f>
        <v>0</v>
      </c>
      <c r="L252" s="533">
        <f>IF(COUNTIF($F252:K252,"&gt;0")&gt;=12,0,G$9/12)</f>
        <v>0</v>
      </c>
      <c r="M252" s="533">
        <f>IF(COUNTIF($F252:L252,"&gt;0")&gt;=12,0,G$9/12)</f>
        <v>0</v>
      </c>
      <c r="N252" s="533">
        <f>IF(COUNTIF($F252:M252,"&gt;0")&gt;=12,0,G$9/12)</f>
        <v>0</v>
      </c>
      <c r="O252" s="533">
        <f>IF(COUNTIF($F252:N252,"&gt;0")&gt;=12,0,G$9/12)</f>
        <v>0</v>
      </c>
      <c r="P252" s="533">
        <f>IF(COUNTIF($F252:O252,"&gt;0")&gt;=12,0,G$9/12)</f>
        <v>0</v>
      </c>
      <c r="Q252" s="533">
        <f>IF(COUNTIF($F252:P252,"&gt;0")&gt;=12,0,G$9/12)</f>
        <v>0</v>
      </c>
      <c r="R252" s="533">
        <f>IF(COUNTIF($F252:Q252,"&gt;0")&gt;=12,0,G$9/12)</f>
        <v>0</v>
      </c>
      <c r="S252" s="533">
        <f>IF(COUNTIF($F252:R252,"&gt;0")&gt;=12,0,G$9/12)</f>
        <v>0</v>
      </c>
      <c r="T252" s="533">
        <f>IF(COUNTIF($F252:S252,"&gt;0")&gt;=12,0,G$9/12)</f>
        <v>0</v>
      </c>
      <c r="U252" s="533">
        <f>IF(COUNTIF($F252:T252,"&gt;0")&gt;=12,0,G$9/12)</f>
        <v>0</v>
      </c>
      <c r="V252" s="533">
        <f>IF(COUNTIF($F252:U252,"&gt;0")&gt;=12,0,G$9/12)</f>
        <v>0</v>
      </c>
      <c r="W252" s="533">
        <f>IF(COUNTIF($F252:V252,"&gt;0")&gt;=12,0,G$9/12)</f>
        <v>0</v>
      </c>
      <c r="X252" s="533">
        <f>IF(COUNTIF($F252:W252,"&gt;0")&gt;=12,0,G$9/12)</f>
        <v>0</v>
      </c>
      <c r="Y252" s="533">
        <f>IF(COUNTIF($F252:X252,"&gt;0")&gt;=12,0,G$9/12)</f>
        <v>0</v>
      </c>
      <c r="Z252" s="533">
        <f>IF(COUNTIF($F252:Y252,"&gt;0")&gt;=12,0,G$9/12)</f>
        <v>0</v>
      </c>
      <c r="AA252" s="533">
        <f>IF(COUNTIF($F252:Z252,"&gt;0")&gt;=12,0,G$9/12)</f>
        <v>0</v>
      </c>
      <c r="AB252" s="533">
        <f>IF(COUNTIF($F252:AA252,"&gt;0")&gt;=12,0,G$9/12)</f>
        <v>0</v>
      </c>
      <c r="AC252" s="533">
        <f>IF(COUNTIF($F252:AB252,"&gt;0")&gt;=12,0,G$9/12)</f>
        <v>0</v>
      </c>
      <c r="AD252" s="533">
        <f>IF(COUNTIF($F252:AC252,"&gt;0")&gt;=12,0,G$9/12)</f>
        <v>0</v>
      </c>
      <c r="AE252" s="533">
        <f>IF(COUNTIF($F252:AD252,"&gt;0")&gt;=12,0,G$9/12)</f>
        <v>0</v>
      </c>
      <c r="AF252" s="533">
        <f>IF(COUNTIF($F252:AE252,"&gt;0")&gt;=12,0,G$9/12)</f>
        <v>0</v>
      </c>
      <c r="AG252" s="533">
        <f>IF(COUNTIF($F252:AF252,"&gt;0")&gt;=12,0,G$9/12)</f>
        <v>0</v>
      </c>
      <c r="AH252" s="533">
        <f>IF(COUNTIF($F252:AG252,"&gt;0")&gt;=12,0,G$9/12)</f>
        <v>0</v>
      </c>
      <c r="AI252" s="533">
        <f>IF(COUNTIF($F252:AH252,"&gt;0")&gt;=12,0,G$9/12)</f>
        <v>0</v>
      </c>
      <c r="AJ252" s="533">
        <f>IF(COUNTIF($F252:AI252,"&gt;0")&gt;=12,0,G$9/12)</f>
        <v>0</v>
      </c>
      <c r="AK252" s="533">
        <f>IF(COUNTIF($F252:AJ252,"&gt;0")&gt;=12,0,G$9/12)</f>
        <v>0</v>
      </c>
      <c r="AL252" s="533">
        <f>IF(COUNTIF($F252:AK252,"&gt;0")&gt;=12,0,G$9/12)</f>
        <v>0</v>
      </c>
      <c r="AM252" s="533">
        <f>IF(COUNTIF($F252:AL252,"&gt;0")&gt;=12,0,G$9/12)</f>
        <v>0</v>
      </c>
      <c r="AN252" s="533">
        <f>IF(COUNTIF($F252:AM252,"&gt;0")&gt;=12,0,G$9/12)</f>
        <v>0</v>
      </c>
      <c r="AO252" s="533">
        <f>IF(COUNTIF($F252:AN252,"&gt;0")&gt;=12,0,G$9/12)</f>
        <v>0</v>
      </c>
      <c r="AP252" s="533">
        <f>IF(COUNTIF($F252:AO252,"&gt;0")&gt;=12,0,G$9/12)</f>
        <v>0</v>
      </c>
      <c r="AQ252" s="533">
        <f>IF(COUNTIF($F252:AP252,"&gt;0")&gt;=12,0,G$9/12)</f>
        <v>0</v>
      </c>
      <c r="AR252" s="533">
        <f>IF(COUNTIF($F252:AQ252,"&gt;0")&gt;=12,0,G$9/12)</f>
        <v>0</v>
      </c>
      <c r="AS252" s="533">
        <f>IF(COUNTIF($F252:AR252,"&gt;0")&gt;=12,0,G$9/12)</f>
        <v>0</v>
      </c>
      <c r="AT252" s="533">
        <f>IF(COUNTIF($F252:AS252,"&gt;0")&gt;=12,0,G$9/12)</f>
        <v>0</v>
      </c>
      <c r="AU252" s="533">
        <f>IF(COUNTIF($F252:AT252,"&gt;0")&gt;=12,0,G$9/12)</f>
        <v>0</v>
      </c>
      <c r="AV252" s="533">
        <f>IF(COUNTIF($F252:AU252,"&gt;0")&gt;=12,0,G$9/12)</f>
        <v>0</v>
      </c>
      <c r="AW252" s="533">
        <f>IF(COUNTIF($F252:AV252,"&gt;0")&gt;=12,0,G$9/12)</f>
        <v>0</v>
      </c>
      <c r="AX252" s="533">
        <f>IF(COUNTIF($F252:AW252,"&gt;0")&gt;=12,0,G$9/12)</f>
        <v>0</v>
      </c>
      <c r="AY252" s="533">
        <f>IF(COUNTIF($F252:AX252,"&gt;0")&gt;=12,0,G$9/12)</f>
        <v>0</v>
      </c>
      <c r="AZ252" s="533">
        <f>IF(COUNTIF($F252:AY252,"&gt;0")&gt;=12,0,G$9/12)</f>
        <v>0</v>
      </c>
      <c r="BA252" s="533">
        <f>IF(COUNTIF($F252:AZ252,"&gt;0")&gt;=12,0,G$9/12)</f>
        <v>0</v>
      </c>
      <c r="BB252" s="533">
        <f>IF(COUNTIF($F252:BA252,"&gt;0")&gt;=12,0,G$9/12)</f>
        <v>0</v>
      </c>
      <c r="BC252" s="533">
        <f>IF(COUNTIF($F252:BB252,"&gt;0")&gt;=12,0,G$9/12)</f>
        <v>0</v>
      </c>
      <c r="BD252" s="533">
        <f>IF(COUNTIF($F252:BC252,"&gt;0")&gt;=12,0,G$9/12)</f>
        <v>0</v>
      </c>
      <c r="BE252" s="533">
        <f>IF(COUNTIF($F252:BD252,"&gt;0")&gt;=12,0,G$9/12)</f>
        <v>0</v>
      </c>
      <c r="BF252" s="533">
        <f>IF(COUNTIF($F252:BE252,"&gt;0")&gt;=12,0,G$9/12)</f>
        <v>0</v>
      </c>
      <c r="BG252" s="533">
        <f>IF(COUNTIF($F252:BF252,"&gt;0")&gt;=12,0,G$9/12)</f>
        <v>0</v>
      </c>
      <c r="BH252" s="533">
        <f>IF(COUNTIF($F252:BG252,"&gt;0")&gt;=12,0,G$9/12)</f>
        <v>0</v>
      </c>
      <c r="BI252" s="533">
        <f>IF(COUNTIF($F252:BH252,"&gt;0")&gt;=12,0,G$9/12)</f>
        <v>0</v>
      </c>
      <c r="BJ252" s="533">
        <f>IF(COUNTIF($F252:BI252,"&gt;0")&gt;=12,0,G$9/12)</f>
        <v>0</v>
      </c>
      <c r="BK252" s="533">
        <f>IF(COUNTIF($F252:BJ252,"&gt;0")&gt;=12,0,G$9/12)</f>
        <v>0</v>
      </c>
      <c r="BL252" s="533">
        <f>IF(COUNTIF($F252:BK252,"&gt;0")&gt;=12,0,G$9/12)</f>
        <v>0</v>
      </c>
      <c r="BM252" s="533">
        <f>IF(COUNTIF($F252:BL252,"&gt;0")&gt;=12,0,G$9/12)</f>
        <v>0</v>
      </c>
      <c r="BN252" s="533">
        <f>IF(COUNTIF($F252:BM252,"&gt;0")&gt;=12,0,G$9/12)</f>
        <v>0</v>
      </c>
      <c r="BO252" s="626" cm="1">
        <f t="array" ref="BO252">SUMPRODUCT((YEAR($G$3:$BN$3)=BO$3)*($G252:$BN252))</f>
        <v>0</v>
      </c>
      <c r="BP252" s="533" cm="1">
        <f t="array" ref="BP252">SUMPRODUCT((YEAR($G$3:$BN$3)=BP$3)*($G252:$BN252))</f>
        <v>0</v>
      </c>
      <c r="BQ252" s="533" cm="1">
        <f t="array" ref="BQ252">SUMPRODUCT((YEAR($G$3:$BN$3)=BQ$3)*($G252:$BN252))</f>
        <v>0</v>
      </c>
      <c r="BR252" s="533" cm="1">
        <f t="array" ref="BR252">SUMPRODUCT((YEAR($G$3:$BN$3)=BR$3)*($G252:$BN252))</f>
        <v>0</v>
      </c>
      <c r="BS252" s="627" cm="1">
        <f t="array" ref="BS252">SUMPRODUCT((YEAR($G$3:$BN$3)=BS$3)*($G252:$BN252))</f>
        <v>0</v>
      </c>
      <c r="BT252" s="549"/>
      <c r="BU252" s="533"/>
      <c r="BV252" s="533"/>
      <c r="BW252" s="533"/>
      <c r="BX252" s="533"/>
      <c r="BY252" s="533"/>
      <c r="BZ252" s="533"/>
      <c r="CA252" s="533"/>
      <c r="CB252" s="533"/>
      <c r="CC252" s="533"/>
      <c r="CD252" s="533"/>
      <c r="CE252" s="533"/>
      <c r="CF252" s="533"/>
    </row>
    <row r="253" spans="1:130" hidden="1" outlineLevel="1">
      <c r="D253" s="541">
        <v>44620</v>
      </c>
      <c r="H253" s="533">
        <f>IF(COUNTIF($F253:G253,"&gt;0")&gt;=12,0,H$9/12)</f>
        <v>0</v>
      </c>
      <c r="I253" s="533">
        <f>IF(COUNTIF($F253:H253,"&gt;0")&gt;=12,0,H$9/12)</f>
        <v>0</v>
      </c>
      <c r="J253" s="533">
        <f>IF(COUNTIF($F253:I253,"&gt;0")&gt;=12,0,H$9/12)</f>
        <v>0</v>
      </c>
      <c r="K253" s="533">
        <f>IF(COUNTIF($F253:J253,"&gt;0")&gt;=12,0,H$9/12)</f>
        <v>0</v>
      </c>
      <c r="L253" s="533">
        <f>IF(COUNTIF($F253:K253,"&gt;0")&gt;=12,0,H$9/12)</f>
        <v>0</v>
      </c>
      <c r="M253" s="533">
        <f>IF(COUNTIF($F253:L253,"&gt;0")&gt;=12,0,H$9/12)</f>
        <v>0</v>
      </c>
      <c r="N253" s="533">
        <f>IF(COUNTIF($F253:M253,"&gt;0")&gt;=12,0,H$9/12)</f>
        <v>0</v>
      </c>
      <c r="O253" s="533">
        <f>IF(COUNTIF($F253:N253,"&gt;0")&gt;=12,0,H$9/12)</f>
        <v>0</v>
      </c>
      <c r="P253" s="533">
        <f>IF(COUNTIF($F253:O253,"&gt;0")&gt;=12,0,H$9/12)</f>
        <v>0</v>
      </c>
      <c r="Q253" s="533">
        <f>IF(COUNTIF($F253:P253,"&gt;0")&gt;=12,0,H$9/12)</f>
        <v>0</v>
      </c>
      <c r="R253" s="533">
        <f>IF(COUNTIF($F253:Q253,"&gt;0")&gt;=12,0,H$9/12)</f>
        <v>0</v>
      </c>
      <c r="S253" s="533">
        <f>IF(COUNTIF($F253:R253,"&gt;0")&gt;=12,0,H$9/12)</f>
        <v>0</v>
      </c>
      <c r="T253" s="533">
        <f>IF(COUNTIF($F253:S253,"&gt;0")&gt;=12,0,H$9/12)</f>
        <v>0</v>
      </c>
      <c r="U253" s="533">
        <f>IF(COUNTIF($F253:T253,"&gt;0")&gt;=12,0,H$9/12)</f>
        <v>0</v>
      </c>
      <c r="V253" s="533">
        <f>IF(COUNTIF($F253:U253,"&gt;0")&gt;=12,0,H$9/12)</f>
        <v>0</v>
      </c>
      <c r="W253" s="533">
        <f>IF(COUNTIF($F253:V253,"&gt;0")&gt;=12,0,H$9/12)</f>
        <v>0</v>
      </c>
      <c r="X253" s="533">
        <f>IF(COUNTIF($F253:W253,"&gt;0")&gt;=12,0,H$9/12)</f>
        <v>0</v>
      </c>
      <c r="Y253" s="533">
        <f>IF(COUNTIF($F253:X253,"&gt;0")&gt;=12,0,H$9/12)</f>
        <v>0</v>
      </c>
      <c r="Z253" s="533">
        <f>IF(COUNTIF($F253:Y253,"&gt;0")&gt;=12,0,H$9/12)</f>
        <v>0</v>
      </c>
      <c r="AA253" s="533">
        <f>IF(COUNTIF($F253:Z253,"&gt;0")&gt;=12,0,H$9/12)</f>
        <v>0</v>
      </c>
      <c r="AB253" s="533">
        <f>IF(COUNTIF($F253:AA253,"&gt;0")&gt;=12,0,H$9/12)</f>
        <v>0</v>
      </c>
      <c r="AC253" s="533">
        <f>IF(COUNTIF($F253:AB253,"&gt;0")&gt;=12,0,H$9/12)</f>
        <v>0</v>
      </c>
      <c r="AD253" s="533">
        <f>IF(COUNTIF($F253:AC253,"&gt;0")&gt;=12,0,H$9/12)</f>
        <v>0</v>
      </c>
      <c r="AE253" s="533">
        <f>IF(COUNTIF($F253:AD253,"&gt;0")&gt;=12,0,H$9/12)</f>
        <v>0</v>
      </c>
      <c r="AF253" s="533">
        <f>IF(COUNTIF($F253:AE253,"&gt;0")&gt;=12,0,H$9/12)</f>
        <v>0</v>
      </c>
      <c r="AG253" s="533">
        <f>IF(COUNTIF($F253:AF253,"&gt;0")&gt;=12,0,H$9/12)</f>
        <v>0</v>
      </c>
      <c r="AH253" s="533">
        <f>IF(COUNTIF($F253:AG253,"&gt;0")&gt;=12,0,H$9/12)</f>
        <v>0</v>
      </c>
      <c r="AI253" s="533">
        <f>IF(COUNTIF($F253:AH253,"&gt;0")&gt;=12,0,H$9/12)</f>
        <v>0</v>
      </c>
      <c r="AJ253" s="533">
        <f>IF(COUNTIF($F253:AI253,"&gt;0")&gt;=12,0,H$9/12)</f>
        <v>0</v>
      </c>
      <c r="AK253" s="533">
        <f>IF(COUNTIF($F253:AJ253,"&gt;0")&gt;=12,0,H$9/12)</f>
        <v>0</v>
      </c>
      <c r="AL253" s="533">
        <f>IF(COUNTIF($F253:AK253,"&gt;0")&gt;=12,0,H$9/12)</f>
        <v>0</v>
      </c>
      <c r="AM253" s="533">
        <f>IF(COUNTIF($F253:AL253,"&gt;0")&gt;=12,0,H$9/12)</f>
        <v>0</v>
      </c>
      <c r="AN253" s="533">
        <f>IF(COUNTIF($F253:AM253,"&gt;0")&gt;=12,0,H$9/12)</f>
        <v>0</v>
      </c>
      <c r="AO253" s="533">
        <f>IF(COUNTIF($F253:AN253,"&gt;0")&gt;=12,0,H$9/12)</f>
        <v>0</v>
      </c>
      <c r="AP253" s="533">
        <f>IF(COUNTIF($F253:AO253,"&gt;0")&gt;=12,0,H$9/12)</f>
        <v>0</v>
      </c>
      <c r="AQ253" s="533">
        <f>IF(COUNTIF($F253:AP253,"&gt;0")&gt;=12,0,H$9/12)</f>
        <v>0</v>
      </c>
      <c r="AR253" s="533">
        <f>IF(COUNTIF($F253:AQ253,"&gt;0")&gt;=12,0,H$9/12)</f>
        <v>0</v>
      </c>
      <c r="AS253" s="533">
        <f>IF(COUNTIF($F253:AR253,"&gt;0")&gt;=12,0,H$9/12)</f>
        <v>0</v>
      </c>
      <c r="AT253" s="533">
        <f>IF(COUNTIF($F253:AS253,"&gt;0")&gt;=12,0,H$9/12)</f>
        <v>0</v>
      </c>
      <c r="AU253" s="533">
        <f>IF(COUNTIF($F253:AT253,"&gt;0")&gt;=12,0,H$9/12)</f>
        <v>0</v>
      </c>
      <c r="AV253" s="533">
        <f>IF(COUNTIF($F253:AU253,"&gt;0")&gt;=12,0,H$9/12)</f>
        <v>0</v>
      </c>
      <c r="AW253" s="533">
        <f>IF(COUNTIF($F253:AV253,"&gt;0")&gt;=12,0,H$9/12)</f>
        <v>0</v>
      </c>
      <c r="AX253" s="533">
        <f>IF(COUNTIF($F253:AW253,"&gt;0")&gt;=12,0,H$9/12)</f>
        <v>0</v>
      </c>
      <c r="AY253" s="533">
        <f>IF(COUNTIF($F253:AX253,"&gt;0")&gt;=12,0,H$9/12)</f>
        <v>0</v>
      </c>
      <c r="AZ253" s="533">
        <f>IF(COUNTIF($F253:AY253,"&gt;0")&gt;=12,0,H$9/12)</f>
        <v>0</v>
      </c>
      <c r="BA253" s="533">
        <f>IF(COUNTIF($F253:AZ253,"&gt;0")&gt;=12,0,H$9/12)</f>
        <v>0</v>
      </c>
      <c r="BB253" s="533">
        <f>IF(COUNTIF($F253:BA253,"&gt;0")&gt;=12,0,H$9/12)</f>
        <v>0</v>
      </c>
      <c r="BC253" s="533">
        <f>IF(COUNTIF($F253:BB253,"&gt;0")&gt;=12,0,H$9/12)</f>
        <v>0</v>
      </c>
      <c r="BD253" s="533">
        <f>IF(COUNTIF($F253:BC253,"&gt;0")&gt;=12,0,H$9/12)</f>
        <v>0</v>
      </c>
      <c r="BE253" s="533">
        <f>IF(COUNTIF($F253:BD253,"&gt;0")&gt;=12,0,H$9/12)</f>
        <v>0</v>
      </c>
      <c r="BF253" s="533">
        <f>IF(COUNTIF($F253:BE253,"&gt;0")&gt;=12,0,H$9/12)</f>
        <v>0</v>
      </c>
      <c r="BG253" s="533">
        <f>IF(COUNTIF($F253:BF253,"&gt;0")&gt;=12,0,H$9/12)</f>
        <v>0</v>
      </c>
      <c r="BH253" s="533">
        <f>IF(COUNTIF($F253:BG253,"&gt;0")&gt;=12,0,H$9/12)</f>
        <v>0</v>
      </c>
      <c r="BI253" s="533">
        <f>IF(COUNTIF($F253:BH253,"&gt;0")&gt;=12,0,H$9/12)</f>
        <v>0</v>
      </c>
      <c r="BJ253" s="533">
        <f>IF(COUNTIF($F253:BI253,"&gt;0")&gt;=12,0,H$9/12)</f>
        <v>0</v>
      </c>
      <c r="BK253" s="533">
        <f>IF(COUNTIF($F253:BJ253,"&gt;0")&gt;=12,0,H$9/12)</f>
        <v>0</v>
      </c>
      <c r="BL253" s="533">
        <f>IF(COUNTIF($F253:BK253,"&gt;0")&gt;=12,0,H$9/12)</f>
        <v>0</v>
      </c>
      <c r="BM253" s="533">
        <f>IF(COUNTIF($F253:BL253,"&gt;0")&gt;=12,0,H$9/12)</f>
        <v>0</v>
      </c>
      <c r="BN253" s="533">
        <f>IF(COUNTIF($F253:BM253,"&gt;0")&gt;=12,0,H$9/12)</f>
        <v>0</v>
      </c>
      <c r="BO253" s="626" cm="1">
        <f t="array" ref="BO253">SUMPRODUCT((YEAR($G$3:$BN$3)=BO$3)*($G253:$BN253))</f>
        <v>0</v>
      </c>
      <c r="BP253" s="533" cm="1">
        <f t="array" ref="BP253">SUMPRODUCT((YEAR($G$3:$BN$3)=BP$3)*($G253:$BN253))</f>
        <v>0</v>
      </c>
      <c r="BQ253" s="533" cm="1">
        <f t="array" ref="BQ253">SUMPRODUCT((YEAR($G$3:$BN$3)=BQ$3)*($G253:$BN253))</f>
        <v>0</v>
      </c>
      <c r="BR253" s="533" cm="1">
        <f t="array" ref="BR253">SUMPRODUCT((YEAR($G$3:$BN$3)=BR$3)*($G253:$BN253))</f>
        <v>0</v>
      </c>
      <c r="BS253" s="627" cm="1">
        <f t="array" ref="BS253">SUMPRODUCT((YEAR($G$3:$BN$3)=BS$3)*($G253:$BN253))</f>
        <v>0</v>
      </c>
      <c r="BT253" s="533"/>
      <c r="BU253" s="533"/>
      <c r="BV253" s="533"/>
      <c r="BW253" s="533"/>
      <c r="BX253" s="533"/>
      <c r="BY253" s="533"/>
      <c r="BZ253" s="533"/>
      <c r="CA253" s="533"/>
      <c r="CB253" s="533"/>
      <c r="CC253" s="533"/>
      <c r="CD253" s="533"/>
      <c r="CE253" s="533"/>
      <c r="CF253" s="533"/>
      <c r="CG253" s="533"/>
    </row>
    <row r="254" spans="1:130" hidden="1" outlineLevel="1">
      <c r="D254" s="541">
        <v>44651</v>
      </c>
      <c r="I254" s="533">
        <f>IF(COUNTIF($F254:H254,"&gt;0")&gt;=12,0,I$9/12)</f>
        <v>0</v>
      </c>
      <c r="J254" s="533">
        <f>IF(COUNTIF($F254:I254,"&gt;0")&gt;=12,0,I$9/12)</f>
        <v>0</v>
      </c>
      <c r="K254" s="533">
        <f>IF(COUNTIF($F254:J254,"&gt;0")&gt;=12,0,I$9/12)</f>
        <v>0</v>
      </c>
      <c r="L254" s="533">
        <f>IF(COUNTIF($F254:K254,"&gt;0")&gt;=12,0,I$9/12)</f>
        <v>0</v>
      </c>
      <c r="M254" s="533">
        <f>IF(COUNTIF($F254:L254,"&gt;0")&gt;=12,0,I$9/12)</f>
        <v>0</v>
      </c>
      <c r="N254" s="533">
        <f>IF(COUNTIF($F254:M254,"&gt;0")&gt;=12,0,I$9/12)</f>
        <v>0</v>
      </c>
      <c r="O254" s="533">
        <f>IF(COUNTIF($F254:N254,"&gt;0")&gt;=12,0,I$9/12)</f>
        <v>0</v>
      </c>
      <c r="P254" s="533">
        <f>IF(COUNTIF($F254:O254,"&gt;0")&gt;=12,0,I$9/12)</f>
        <v>0</v>
      </c>
      <c r="Q254" s="533">
        <f>IF(COUNTIF($F254:P254,"&gt;0")&gt;=12,0,I$9/12)</f>
        <v>0</v>
      </c>
      <c r="R254" s="533">
        <f>IF(COUNTIF($F254:Q254,"&gt;0")&gt;=12,0,I$9/12)</f>
        <v>0</v>
      </c>
      <c r="S254" s="533">
        <f>IF(COUNTIF($F254:R254,"&gt;0")&gt;=12,0,I$9/12)</f>
        <v>0</v>
      </c>
      <c r="T254" s="533">
        <f>IF(COUNTIF($F254:S254,"&gt;0")&gt;=12,0,I$9/12)</f>
        <v>0</v>
      </c>
      <c r="U254" s="533">
        <f>IF(COUNTIF($F254:T254,"&gt;0")&gt;=12,0,I$9/12)</f>
        <v>0</v>
      </c>
      <c r="V254" s="533">
        <f>IF(COUNTIF($F254:U254,"&gt;0")&gt;=12,0,I$9/12)</f>
        <v>0</v>
      </c>
      <c r="W254" s="533">
        <f>IF(COUNTIF($F254:V254,"&gt;0")&gt;=12,0,I$9/12)</f>
        <v>0</v>
      </c>
      <c r="X254" s="533">
        <f>IF(COUNTIF($F254:W254,"&gt;0")&gt;=12,0,I$9/12)</f>
        <v>0</v>
      </c>
      <c r="Y254" s="533">
        <f>IF(COUNTIF($F254:X254,"&gt;0")&gt;=12,0,I$9/12)</f>
        <v>0</v>
      </c>
      <c r="Z254" s="533">
        <f>IF(COUNTIF($F254:Y254,"&gt;0")&gt;=12,0,I$9/12)</f>
        <v>0</v>
      </c>
      <c r="AA254" s="533">
        <f>IF(COUNTIF($F254:Z254,"&gt;0")&gt;=12,0,I$9/12)</f>
        <v>0</v>
      </c>
      <c r="AB254" s="533">
        <f>IF(COUNTIF($F254:AA254,"&gt;0")&gt;=12,0,I$9/12)</f>
        <v>0</v>
      </c>
      <c r="AC254" s="533">
        <f>IF(COUNTIF($F254:AB254,"&gt;0")&gt;=12,0,I$9/12)</f>
        <v>0</v>
      </c>
      <c r="AD254" s="533">
        <f>IF(COUNTIF($F254:AC254,"&gt;0")&gt;=12,0,I$9/12)</f>
        <v>0</v>
      </c>
      <c r="AE254" s="533">
        <f>IF(COUNTIF($F254:AD254,"&gt;0")&gt;=12,0,I$9/12)</f>
        <v>0</v>
      </c>
      <c r="AF254" s="533">
        <f>IF(COUNTIF($F254:AE254,"&gt;0")&gt;=12,0,I$9/12)</f>
        <v>0</v>
      </c>
      <c r="AG254" s="533">
        <f>IF(COUNTIF($F254:AF254,"&gt;0")&gt;=12,0,I$9/12)</f>
        <v>0</v>
      </c>
      <c r="AH254" s="533">
        <f>IF(COUNTIF($F254:AG254,"&gt;0")&gt;=12,0,I$9/12)</f>
        <v>0</v>
      </c>
      <c r="AI254" s="533">
        <f>IF(COUNTIF($F254:AH254,"&gt;0")&gt;=12,0,I$9/12)</f>
        <v>0</v>
      </c>
      <c r="AJ254" s="533">
        <f>IF(COUNTIF($F254:AI254,"&gt;0")&gt;=12,0,I$9/12)</f>
        <v>0</v>
      </c>
      <c r="AK254" s="533">
        <f>IF(COUNTIF($F254:AJ254,"&gt;0")&gt;=12,0,I$9/12)</f>
        <v>0</v>
      </c>
      <c r="AL254" s="533">
        <f>IF(COUNTIF($F254:AK254,"&gt;0")&gt;=12,0,I$9/12)</f>
        <v>0</v>
      </c>
      <c r="AM254" s="533">
        <f>IF(COUNTIF($F254:AL254,"&gt;0")&gt;=12,0,I$9/12)</f>
        <v>0</v>
      </c>
      <c r="AN254" s="533">
        <f>IF(COUNTIF($F254:AM254,"&gt;0")&gt;=12,0,I$9/12)</f>
        <v>0</v>
      </c>
      <c r="AO254" s="533">
        <f>IF(COUNTIF($F254:AN254,"&gt;0")&gt;=12,0,I$9/12)</f>
        <v>0</v>
      </c>
      <c r="AP254" s="533">
        <f>IF(COUNTIF($F254:AO254,"&gt;0")&gt;=12,0,I$9/12)</f>
        <v>0</v>
      </c>
      <c r="AQ254" s="533">
        <f>IF(COUNTIF($F254:AP254,"&gt;0")&gt;=12,0,I$9/12)</f>
        <v>0</v>
      </c>
      <c r="AR254" s="533">
        <f>IF(COUNTIF($F254:AQ254,"&gt;0")&gt;=12,0,I$9/12)</f>
        <v>0</v>
      </c>
      <c r="AS254" s="533">
        <f>IF(COUNTIF($F254:AR254,"&gt;0")&gt;=12,0,I$9/12)</f>
        <v>0</v>
      </c>
      <c r="AT254" s="533">
        <f>IF(COUNTIF($F254:AS254,"&gt;0")&gt;=12,0,I$9/12)</f>
        <v>0</v>
      </c>
      <c r="AU254" s="533">
        <f>IF(COUNTIF($F254:AT254,"&gt;0")&gt;=12,0,I$9/12)</f>
        <v>0</v>
      </c>
      <c r="AV254" s="533">
        <f>IF(COUNTIF($F254:AU254,"&gt;0")&gt;=12,0,I$9/12)</f>
        <v>0</v>
      </c>
      <c r="AW254" s="533">
        <f>IF(COUNTIF($F254:AV254,"&gt;0")&gt;=12,0,I$9/12)</f>
        <v>0</v>
      </c>
      <c r="AX254" s="533">
        <f>IF(COUNTIF($F254:AW254,"&gt;0")&gt;=12,0,I$9/12)</f>
        <v>0</v>
      </c>
      <c r="AY254" s="533">
        <f>IF(COUNTIF($F254:AX254,"&gt;0")&gt;=12,0,I$9/12)</f>
        <v>0</v>
      </c>
      <c r="AZ254" s="533">
        <f>IF(COUNTIF($F254:AY254,"&gt;0")&gt;=12,0,I$9/12)</f>
        <v>0</v>
      </c>
      <c r="BA254" s="533">
        <f>IF(COUNTIF($F254:AZ254,"&gt;0")&gt;=12,0,I$9/12)</f>
        <v>0</v>
      </c>
      <c r="BB254" s="533">
        <f>IF(COUNTIF($F254:BA254,"&gt;0")&gt;=12,0,I$9/12)</f>
        <v>0</v>
      </c>
      <c r="BC254" s="533">
        <f>IF(COUNTIF($F254:BB254,"&gt;0")&gt;=12,0,I$9/12)</f>
        <v>0</v>
      </c>
      <c r="BD254" s="533">
        <f>IF(COUNTIF($F254:BC254,"&gt;0")&gt;=12,0,I$9/12)</f>
        <v>0</v>
      </c>
      <c r="BE254" s="533">
        <f>IF(COUNTIF($F254:BD254,"&gt;0")&gt;=12,0,I$9/12)</f>
        <v>0</v>
      </c>
      <c r="BF254" s="533">
        <f>IF(COUNTIF($F254:BE254,"&gt;0")&gt;=12,0,I$9/12)</f>
        <v>0</v>
      </c>
      <c r="BG254" s="533">
        <f>IF(COUNTIF($F254:BF254,"&gt;0")&gt;=12,0,I$9/12)</f>
        <v>0</v>
      </c>
      <c r="BH254" s="533">
        <f>IF(COUNTIF($F254:BG254,"&gt;0")&gt;=12,0,I$9/12)</f>
        <v>0</v>
      </c>
      <c r="BI254" s="533">
        <f>IF(COUNTIF($F254:BH254,"&gt;0")&gt;=12,0,I$9/12)</f>
        <v>0</v>
      </c>
      <c r="BJ254" s="533">
        <f>IF(COUNTIF($F254:BI254,"&gt;0")&gt;=12,0,I$9/12)</f>
        <v>0</v>
      </c>
      <c r="BK254" s="533">
        <f>IF(COUNTIF($F254:BJ254,"&gt;0")&gt;=12,0,I$9/12)</f>
        <v>0</v>
      </c>
      <c r="BL254" s="533">
        <f>IF(COUNTIF($F254:BK254,"&gt;0")&gt;=12,0,I$9/12)</f>
        <v>0</v>
      </c>
      <c r="BM254" s="533">
        <f>IF(COUNTIF($F254:BL254,"&gt;0")&gt;=12,0,I$9/12)</f>
        <v>0</v>
      </c>
      <c r="BN254" s="533">
        <f>IF(COUNTIF($F254:BM254,"&gt;0")&gt;=12,0,I$9/12)</f>
        <v>0</v>
      </c>
      <c r="BO254" s="626" cm="1">
        <f t="array" ref="BO254">SUMPRODUCT((YEAR($G$3:$BN$3)=BO$3)*($G254:$BN254))</f>
        <v>0</v>
      </c>
      <c r="BP254" s="533" cm="1">
        <f t="array" ref="BP254">SUMPRODUCT((YEAR($G$3:$BN$3)=BP$3)*($G254:$BN254))</f>
        <v>0</v>
      </c>
      <c r="BQ254" s="533" cm="1">
        <f t="array" ref="BQ254">SUMPRODUCT((YEAR($G$3:$BN$3)=BQ$3)*($G254:$BN254))</f>
        <v>0</v>
      </c>
      <c r="BR254" s="533" cm="1">
        <f t="array" ref="BR254">SUMPRODUCT((YEAR($G$3:$BN$3)=BR$3)*($G254:$BN254))</f>
        <v>0</v>
      </c>
      <c r="BS254" s="627" cm="1">
        <f t="array" ref="BS254">SUMPRODUCT((YEAR($G$3:$BN$3)=BS$3)*($G254:$BN254))</f>
        <v>0</v>
      </c>
      <c r="BT254" s="533"/>
      <c r="BU254" s="533"/>
      <c r="BV254" s="533"/>
      <c r="BW254" s="533"/>
      <c r="BX254" s="533"/>
      <c r="BY254" s="533"/>
      <c r="BZ254" s="533"/>
      <c r="CA254" s="533"/>
      <c r="CB254" s="533"/>
      <c r="CC254" s="533"/>
      <c r="CD254" s="533"/>
      <c r="CE254" s="533"/>
      <c r="CF254" s="533"/>
      <c r="CG254" s="533"/>
      <c r="CH254" s="533"/>
    </row>
    <row r="255" spans="1:130" hidden="1" outlineLevel="1">
      <c r="D255" s="541">
        <v>44681</v>
      </c>
      <c r="J255" s="533">
        <f>IF(COUNTIF($F255:I255,"&gt;0")&gt;=12,0,J$9/12)</f>
        <v>0</v>
      </c>
      <c r="K255" s="533">
        <f>IF(COUNTIF($F255:J255,"&gt;0")&gt;=12,0,J$9/12)</f>
        <v>0</v>
      </c>
      <c r="L255" s="533">
        <f>IF(COUNTIF($F255:K255,"&gt;0")&gt;=12,0,J$9/12)</f>
        <v>0</v>
      </c>
      <c r="M255" s="533">
        <f>IF(COUNTIF($F255:L255,"&gt;0")&gt;=12,0,J$9/12)</f>
        <v>0</v>
      </c>
      <c r="N255" s="533">
        <f>IF(COUNTIF($F255:M255,"&gt;0")&gt;=12,0,J$9/12)</f>
        <v>0</v>
      </c>
      <c r="O255" s="533">
        <f>IF(COUNTIF($F255:N255,"&gt;0")&gt;=12,0,J$9/12)</f>
        <v>0</v>
      </c>
      <c r="P255" s="533">
        <f>IF(COUNTIF($F255:O255,"&gt;0")&gt;=12,0,J$9/12)</f>
        <v>0</v>
      </c>
      <c r="Q255" s="533">
        <f>IF(COUNTIF($F255:P255,"&gt;0")&gt;=12,0,J$9/12)</f>
        <v>0</v>
      </c>
      <c r="R255" s="533">
        <f>IF(COUNTIF($F255:Q255,"&gt;0")&gt;=12,0,J$9/12)</f>
        <v>0</v>
      </c>
      <c r="S255" s="533">
        <f>IF(COUNTIF($F255:R255,"&gt;0")&gt;=12,0,J$9/12)</f>
        <v>0</v>
      </c>
      <c r="T255" s="533">
        <f>IF(COUNTIF($F255:S255,"&gt;0")&gt;=12,0,J$9/12)</f>
        <v>0</v>
      </c>
      <c r="U255" s="533">
        <f>IF(COUNTIF($F255:T255,"&gt;0")&gt;=12,0,J$9/12)</f>
        <v>0</v>
      </c>
      <c r="V255" s="533">
        <f>IF(COUNTIF($F255:U255,"&gt;0")&gt;=12,0,J$9/12)</f>
        <v>0</v>
      </c>
      <c r="W255" s="533">
        <f>IF(COUNTIF($F255:V255,"&gt;0")&gt;=12,0,J$9/12)</f>
        <v>0</v>
      </c>
      <c r="X255" s="533">
        <f>IF(COUNTIF($F255:W255,"&gt;0")&gt;=12,0,J$9/12)</f>
        <v>0</v>
      </c>
      <c r="Y255" s="533">
        <f>IF(COUNTIF($F255:X255,"&gt;0")&gt;=12,0,J$9/12)</f>
        <v>0</v>
      </c>
      <c r="Z255" s="533">
        <f>IF(COUNTIF($F255:Y255,"&gt;0")&gt;=12,0,J$9/12)</f>
        <v>0</v>
      </c>
      <c r="AA255" s="533">
        <f>IF(COUNTIF($F255:Z255,"&gt;0")&gt;=12,0,J$9/12)</f>
        <v>0</v>
      </c>
      <c r="AB255" s="533">
        <f>IF(COUNTIF($F255:AA255,"&gt;0")&gt;=12,0,J$9/12)</f>
        <v>0</v>
      </c>
      <c r="AC255" s="533">
        <f>IF(COUNTIF($F255:AB255,"&gt;0")&gt;=12,0,J$9/12)</f>
        <v>0</v>
      </c>
      <c r="AD255" s="533">
        <f>IF(COUNTIF($F255:AC255,"&gt;0")&gt;=12,0,J$9/12)</f>
        <v>0</v>
      </c>
      <c r="AE255" s="533">
        <f>IF(COUNTIF($F255:AD255,"&gt;0")&gt;=12,0,J$9/12)</f>
        <v>0</v>
      </c>
      <c r="AF255" s="533">
        <f>IF(COUNTIF($F255:AE255,"&gt;0")&gt;=12,0,J$9/12)</f>
        <v>0</v>
      </c>
      <c r="AG255" s="533">
        <f>IF(COUNTIF($F255:AF255,"&gt;0")&gt;=12,0,J$9/12)</f>
        <v>0</v>
      </c>
      <c r="AH255" s="533">
        <f>IF(COUNTIF($F255:AG255,"&gt;0")&gt;=12,0,J$9/12)</f>
        <v>0</v>
      </c>
      <c r="AI255" s="533">
        <f>IF(COUNTIF($F255:AH255,"&gt;0")&gt;=12,0,J$9/12)</f>
        <v>0</v>
      </c>
      <c r="AJ255" s="533">
        <f>IF(COUNTIF($F255:AI255,"&gt;0")&gt;=12,0,J$9/12)</f>
        <v>0</v>
      </c>
      <c r="AK255" s="533">
        <f>IF(COUNTIF($F255:AJ255,"&gt;0")&gt;=12,0,J$9/12)</f>
        <v>0</v>
      </c>
      <c r="AL255" s="533">
        <f>IF(COUNTIF($F255:AK255,"&gt;0")&gt;=12,0,J$9/12)</f>
        <v>0</v>
      </c>
      <c r="AM255" s="533">
        <f>IF(COUNTIF($F255:AL255,"&gt;0")&gt;=12,0,J$9/12)</f>
        <v>0</v>
      </c>
      <c r="AN255" s="533">
        <f>IF(COUNTIF($F255:AM255,"&gt;0")&gt;=12,0,J$9/12)</f>
        <v>0</v>
      </c>
      <c r="AO255" s="533">
        <f>IF(COUNTIF($F255:AN255,"&gt;0")&gt;=12,0,J$9/12)</f>
        <v>0</v>
      </c>
      <c r="AP255" s="533">
        <f>IF(COUNTIF($F255:AO255,"&gt;0")&gt;=12,0,J$9/12)</f>
        <v>0</v>
      </c>
      <c r="AQ255" s="533">
        <f>IF(COUNTIF($F255:AP255,"&gt;0")&gt;=12,0,J$9/12)</f>
        <v>0</v>
      </c>
      <c r="AR255" s="533">
        <f>IF(COUNTIF($F255:AQ255,"&gt;0")&gt;=12,0,J$9/12)</f>
        <v>0</v>
      </c>
      <c r="AS255" s="533">
        <f>IF(COUNTIF($F255:AR255,"&gt;0")&gt;=12,0,J$9/12)</f>
        <v>0</v>
      </c>
      <c r="AT255" s="533">
        <f>IF(COUNTIF($F255:AS255,"&gt;0")&gt;=12,0,J$9/12)</f>
        <v>0</v>
      </c>
      <c r="AU255" s="533">
        <f>IF(COUNTIF($F255:AT255,"&gt;0")&gt;=12,0,J$9/12)</f>
        <v>0</v>
      </c>
      <c r="AV255" s="533">
        <f>IF(COUNTIF($F255:AU255,"&gt;0")&gt;=12,0,J$9/12)</f>
        <v>0</v>
      </c>
      <c r="AW255" s="533">
        <f>IF(COUNTIF($F255:AV255,"&gt;0")&gt;=12,0,J$9/12)</f>
        <v>0</v>
      </c>
      <c r="AX255" s="533">
        <f>IF(COUNTIF($F255:AW255,"&gt;0")&gt;=12,0,J$9/12)</f>
        <v>0</v>
      </c>
      <c r="AY255" s="533">
        <f>IF(COUNTIF($F255:AX255,"&gt;0")&gt;=12,0,J$9/12)</f>
        <v>0</v>
      </c>
      <c r="AZ255" s="533">
        <f>IF(COUNTIF($F255:AY255,"&gt;0")&gt;=12,0,J$9/12)</f>
        <v>0</v>
      </c>
      <c r="BA255" s="533">
        <f>IF(COUNTIF($F255:AZ255,"&gt;0")&gt;=12,0,J$9/12)</f>
        <v>0</v>
      </c>
      <c r="BB255" s="533">
        <f>IF(COUNTIF($F255:BA255,"&gt;0")&gt;=12,0,J$9/12)</f>
        <v>0</v>
      </c>
      <c r="BC255" s="533">
        <f>IF(COUNTIF($F255:BB255,"&gt;0")&gt;=12,0,J$9/12)</f>
        <v>0</v>
      </c>
      <c r="BD255" s="533">
        <f>IF(COUNTIF($F255:BC255,"&gt;0")&gt;=12,0,J$9/12)</f>
        <v>0</v>
      </c>
      <c r="BE255" s="533">
        <f>IF(COUNTIF($F255:BD255,"&gt;0")&gt;=12,0,J$9/12)</f>
        <v>0</v>
      </c>
      <c r="BF255" s="533">
        <f>IF(COUNTIF($F255:BE255,"&gt;0")&gt;=12,0,J$9/12)</f>
        <v>0</v>
      </c>
      <c r="BG255" s="533">
        <f>IF(COUNTIF($F255:BF255,"&gt;0")&gt;=12,0,J$9/12)</f>
        <v>0</v>
      </c>
      <c r="BH255" s="533">
        <f>IF(COUNTIF($F255:BG255,"&gt;0")&gt;=12,0,J$9/12)</f>
        <v>0</v>
      </c>
      <c r="BI255" s="533">
        <f>IF(COUNTIF($F255:BH255,"&gt;0")&gt;=12,0,J$9/12)</f>
        <v>0</v>
      </c>
      <c r="BJ255" s="533">
        <f>IF(COUNTIF($F255:BI255,"&gt;0")&gt;=12,0,J$9/12)</f>
        <v>0</v>
      </c>
      <c r="BK255" s="533">
        <f>IF(COUNTIF($F255:BJ255,"&gt;0")&gt;=12,0,J$9/12)</f>
        <v>0</v>
      </c>
      <c r="BL255" s="533">
        <f>IF(COUNTIF($F255:BK255,"&gt;0")&gt;=12,0,J$9/12)</f>
        <v>0</v>
      </c>
      <c r="BM255" s="533">
        <f>IF(COUNTIF($F255:BL255,"&gt;0")&gt;=12,0,J$9/12)</f>
        <v>0</v>
      </c>
      <c r="BN255" s="533">
        <f>IF(COUNTIF($F255:BM255,"&gt;0")&gt;=12,0,J$9/12)</f>
        <v>0</v>
      </c>
      <c r="BO255" s="626" cm="1">
        <f t="array" ref="BO255">SUMPRODUCT((YEAR($G$3:$BN$3)=BO$3)*($G255:$BN255))</f>
        <v>0</v>
      </c>
      <c r="BP255" s="533" cm="1">
        <f t="array" ref="BP255">SUMPRODUCT((YEAR($G$3:$BN$3)=BP$3)*($G255:$BN255))</f>
        <v>0</v>
      </c>
      <c r="BQ255" s="533" cm="1">
        <f t="array" ref="BQ255">SUMPRODUCT((YEAR($G$3:$BN$3)=BQ$3)*($G255:$BN255))</f>
        <v>0</v>
      </c>
      <c r="BR255" s="533" cm="1">
        <f t="array" ref="BR255">SUMPRODUCT((YEAR($G$3:$BN$3)=BR$3)*($G255:$BN255))</f>
        <v>0</v>
      </c>
      <c r="BS255" s="627" cm="1">
        <f t="array" ref="BS255">SUMPRODUCT((YEAR($G$3:$BN$3)=BS$3)*($G255:$BN255))</f>
        <v>0</v>
      </c>
      <c r="BT255" s="533"/>
      <c r="BU255" s="533"/>
      <c r="BV255" s="533"/>
      <c r="BW255" s="533"/>
      <c r="BX255" s="533"/>
      <c r="BY255" s="533"/>
      <c r="BZ255" s="533"/>
      <c r="CA255" s="533"/>
      <c r="CB255" s="533"/>
      <c r="CC255" s="533"/>
      <c r="CD255" s="533"/>
      <c r="CE255" s="533"/>
      <c r="CF255" s="533"/>
      <c r="CG255" s="533"/>
      <c r="CH255" s="533"/>
      <c r="CI255" s="533"/>
    </row>
    <row r="256" spans="1:130" hidden="1" outlineLevel="1">
      <c r="D256" s="541">
        <v>44712</v>
      </c>
      <c r="J256" s="533"/>
      <c r="K256" s="533">
        <f>IF(COUNTIF($F256:J256,"&gt;0")&gt;=12,0,K$9/12)</f>
        <v>0</v>
      </c>
      <c r="L256" s="533">
        <f>IF(COUNTIF($F256:K256,"&gt;0")&gt;=12,0,K$9/12)</f>
        <v>0</v>
      </c>
      <c r="M256" s="533">
        <f>IF(COUNTIF($F256:L256,"&gt;0")&gt;=12,0,K$9/12)</f>
        <v>0</v>
      </c>
      <c r="N256" s="533">
        <f>IF(COUNTIF($F256:M256,"&gt;0")&gt;=12,0,K$9/12)</f>
        <v>0</v>
      </c>
      <c r="O256" s="533">
        <f>IF(COUNTIF($F256:N256,"&gt;0")&gt;=12,0,K$9/12)</f>
        <v>0</v>
      </c>
      <c r="P256" s="533">
        <f>IF(COUNTIF($F256:O256,"&gt;0")&gt;=12,0,K$9/12)</f>
        <v>0</v>
      </c>
      <c r="Q256" s="533">
        <f>IF(COUNTIF($F256:P256,"&gt;0")&gt;=12,0,K$9/12)</f>
        <v>0</v>
      </c>
      <c r="R256" s="533">
        <f>IF(COUNTIF($F256:Q256,"&gt;0")&gt;=12,0,K$9/12)</f>
        <v>0</v>
      </c>
      <c r="S256" s="533">
        <f>IF(COUNTIF($F256:R256,"&gt;0")&gt;=12,0,K$9/12)</f>
        <v>0</v>
      </c>
      <c r="T256" s="533">
        <f>IF(COUNTIF($F256:S256,"&gt;0")&gt;=12,0,K$9/12)</f>
        <v>0</v>
      </c>
      <c r="U256" s="533">
        <f>IF(COUNTIF($F256:T256,"&gt;0")&gt;=12,0,K$9/12)</f>
        <v>0</v>
      </c>
      <c r="V256" s="533">
        <f>IF(COUNTIF($F256:U256,"&gt;0")&gt;=12,0,K$9/12)</f>
        <v>0</v>
      </c>
      <c r="W256" s="533">
        <f>IF(COUNTIF($F256:V256,"&gt;0")&gt;=12,0,K$9/12)</f>
        <v>0</v>
      </c>
      <c r="X256" s="533">
        <f>IF(COUNTIF($F256:W256,"&gt;0")&gt;=12,0,K$9/12)</f>
        <v>0</v>
      </c>
      <c r="Y256" s="533">
        <f>IF(COUNTIF($F256:X256,"&gt;0")&gt;=12,0,K$9/12)</f>
        <v>0</v>
      </c>
      <c r="Z256" s="533">
        <f>IF(COUNTIF($F256:Y256,"&gt;0")&gt;=12,0,K$9/12)</f>
        <v>0</v>
      </c>
      <c r="AA256" s="533">
        <f>IF(COUNTIF($F256:Z256,"&gt;0")&gt;=12,0,K$9/12)</f>
        <v>0</v>
      </c>
      <c r="AB256" s="533">
        <f>IF(COUNTIF($F256:AA256,"&gt;0")&gt;=12,0,K$9/12)</f>
        <v>0</v>
      </c>
      <c r="AC256" s="533">
        <f>IF(COUNTIF($F256:AB256,"&gt;0")&gt;=12,0,K$9/12)</f>
        <v>0</v>
      </c>
      <c r="AD256" s="533">
        <f>IF(COUNTIF($F256:AC256,"&gt;0")&gt;=12,0,K$9/12)</f>
        <v>0</v>
      </c>
      <c r="AE256" s="533">
        <f>IF(COUNTIF($F256:AD256,"&gt;0")&gt;=12,0,K$9/12)</f>
        <v>0</v>
      </c>
      <c r="AF256" s="533">
        <f>IF(COUNTIF($F256:AE256,"&gt;0")&gt;=12,0,K$9/12)</f>
        <v>0</v>
      </c>
      <c r="AG256" s="533">
        <f>IF(COUNTIF($F256:AF256,"&gt;0")&gt;=12,0,K$9/12)</f>
        <v>0</v>
      </c>
      <c r="AH256" s="533">
        <f>IF(COUNTIF($F256:AG256,"&gt;0")&gt;=12,0,K$9/12)</f>
        <v>0</v>
      </c>
      <c r="AI256" s="533">
        <f>IF(COUNTIF($F256:AH256,"&gt;0")&gt;=12,0,K$9/12)</f>
        <v>0</v>
      </c>
      <c r="AJ256" s="533">
        <f>IF(COUNTIF($F256:AI256,"&gt;0")&gt;=12,0,K$9/12)</f>
        <v>0</v>
      </c>
      <c r="AK256" s="533">
        <f>IF(COUNTIF($F256:AJ256,"&gt;0")&gt;=12,0,K$9/12)</f>
        <v>0</v>
      </c>
      <c r="AL256" s="533">
        <f>IF(COUNTIF($F256:AK256,"&gt;0")&gt;=12,0,K$9/12)</f>
        <v>0</v>
      </c>
      <c r="AM256" s="533">
        <f>IF(COUNTIF($F256:AL256,"&gt;0")&gt;=12,0,K$9/12)</f>
        <v>0</v>
      </c>
      <c r="AN256" s="533">
        <f>IF(COUNTIF($F256:AM256,"&gt;0")&gt;=12,0,K$9/12)</f>
        <v>0</v>
      </c>
      <c r="AO256" s="533">
        <f>IF(COUNTIF($F256:AN256,"&gt;0")&gt;=12,0,K$9/12)</f>
        <v>0</v>
      </c>
      <c r="AP256" s="533">
        <f>IF(COUNTIF($F256:AO256,"&gt;0")&gt;=12,0,K$9/12)</f>
        <v>0</v>
      </c>
      <c r="AQ256" s="533">
        <f>IF(COUNTIF($F256:AP256,"&gt;0")&gt;=12,0,K$9/12)</f>
        <v>0</v>
      </c>
      <c r="AR256" s="533">
        <f>IF(COUNTIF($F256:AQ256,"&gt;0")&gt;=12,0,K$9/12)</f>
        <v>0</v>
      </c>
      <c r="AS256" s="533">
        <f>IF(COUNTIF($F256:AR256,"&gt;0")&gt;=12,0,K$9/12)</f>
        <v>0</v>
      </c>
      <c r="AT256" s="533">
        <f>IF(COUNTIF($F256:AS256,"&gt;0")&gt;=12,0,K$9/12)</f>
        <v>0</v>
      </c>
      <c r="AU256" s="533">
        <f>IF(COUNTIF($F256:AT256,"&gt;0")&gt;=12,0,K$9/12)</f>
        <v>0</v>
      </c>
      <c r="AV256" s="533">
        <f>IF(COUNTIF($F256:AU256,"&gt;0")&gt;=12,0,K$9/12)</f>
        <v>0</v>
      </c>
      <c r="AW256" s="533">
        <f>IF(COUNTIF($F256:AV256,"&gt;0")&gt;=12,0,K$9/12)</f>
        <v>0</v>
      </c>
      <c r="AX256" s="533">
        <f>IF(COUNTIF($F256:AW256,"&gt;0")&gt;=12,0,K$9/12)</f>
        <v>0</v>
      </c>
      <c r="AY256" s="533">
        <f>IF(COUNTIF($F256:AX256,"&gt;0")&gt;=12,0,K$9/12)</f>
        <v>0</v>
      </c>
      <c r="AZ256" s="533">
        <f>IF(COUNTIF($F256:AY256,"&gt;0")&gt;=12,0,K$9/12)</f>
        <v>0</v>
      </c>
      <c r="BA256" s="533">
        <f>IF(COUNTIF($F256:AZ256,"&gt;0")&gt;=12,0,K$9/12)</f>
        <v>0</v>
      </c>
      <c r="BB256" s="533">
        <f>IF(COUNTIF($F256:BA256,"&gt;0")&gt;=12,0,K$9/12)</f>
        <v>0</v>
      </c>
      <c r="BC256" s="533">
        <f>IF(COUNTIF($F256:BB256,"&gt;0")&gt;=12,0,K$9/12)</f>
        <v>0</v>
      </c>
      <c r="BD256" s="533">
        <f>IF(COUNTIF($F256:BC256,"&gt;0")&gt;=12,0,K$9/12)</f>
        <v>0</v>
      </c>
      <c r="BE256" s="533">
        <f>IF(COUNTIF($F256:BD256,"&gt;0")&gt;=12,0,K$9/12)</f>
        <v>0</v>
      </c>
      <c r="BF256" s="533">
        <f>IF(COUNTIF($F256:BE256,"&gt;0")&gt;=12,0,K$9/12)</f>
        <v>0</v>
      </c>
      <c r="BG256" s="533">
        <f>IF(COUNTIF($F256:BF256,"&gt;0")&gt;=12,0,K$9/12)</f>
        <v>0</v>
      </c>
      <c r="BH256" s="533">
        <f>IF(COUNTIF($F256:BG256,"&gt;0")&gt;=12,0,K$9/12)</f>
        <v>0</v>
      </c>
      <c r="BI256" s="533">
        <f>IF(COUNTIF($F256:BH256,"&gt;0")&gt;=12,0,K$9/12)</f>
        <v>0</v>
      </c>
      <c r="BJ256" s="533">
        <f>IF(COUNTIF($F256:BI256,"&gt;0")&gt;=12,0,K$9/12)</f>
        <v>0</v>
      </c>
      <c r="BK256" s="533">
        <f>IF(COUNTIF($F256:BJ256,"&gt;0")&gt;=12,0,K$9/12)</f>
        <v>0</v>
      </c>
      <c r="BL256" s="533">
        <f>IF(COUNTIF($F256:BK256,"&gt;0")&gt;=12,0,K$9/12)</f>
        <v>0</v>
      </c>
      <c r="BM256" s="533">
        <f>IF(COUNTIF($F256:BL256,"&gt;0")&gt;=12,0,K$9/12)</f>
        <v>0</v>
      </c>
      <c r="BN256" s="533">
        <f>IF(COUNTIF($F256:BM256,"&gt;0")&gt;=12,0,K$9/12)</f>
        <v>0</v>
      </c>
      <c r="BO256" s="626" cm="1">
        <f t="array" ref="BO256">SUMPRODUCT((YEAR($G$3:$BN$3)=BO$3)*($G256:$BN256))</f>
        <v>0</v>
      </c>
      <c r="BP256" s="533" cm="1">
        <f t="array" ref="BP256">SUMPRODUCT((YEAR($G$3:$BN$3)=BP$3)*($G256:$BN256))</f>
        <v>0</v>
      </c>
      <c r="BQ256" s="533" cm="1">
        <f t="array" ref="BQ256">SUMPRODUCT((YEAR($G$3:$BN$3)=BQ$3)*($G256:$BN256))</f>
        <v>0</v>
      </c>
      <c r="BR256" s="533" cm="1">
        <f t="array" ref="BR256">SUMPRODUCT((YEAR($G$3:$BN$3)=BR$3)*($G256:$BN256))</f>
        <v>0</v>
      </c>
      <c r="BS256" s="627" cm="1">
        <f t="array" ref="BS256">SUMPRODUCT((YEAR($G$3:$BN$3)=BS$3)*($G256:$BN256))</f>
        <v>0</v>
      </c>
      <c r="BT256" s="533"/>
      <c r="BU256" s="533"/>
      <c r="BV256" s="533"/>
      <c r="BW256" s="533"/>
      <c r="BX256" s="533"/>
      <c r="BY256" s="533"/>
      <c r="BZ256" s="533"/>
      <c r="CA256" s="533"/>
      <c r="CB256" s="533"/>
      <c r="CC256" s="533"/>
      <c r="CD256" s="533"/>
      <c r="CE256" s="533"/>
      <c r="CF256" s="533"/>
      <c r="CG256" s="533"/>
      <c r="CH256" s="533"/>
      <c r="CI256" s="533"/>
    </row>
    <row r="257" spans="4:103" hidden="1" outlineLevel="1">
      <c r="D257" s="541">
        <v>44742</v>
      </c>
      <c r="J257" s="533"/>
      <c r="K257" s="533"/>
      <c r="L257" s="533">
        <f>IF(COUNTIF($F257:K257,"&gt;0")&gt;=12,0,L$9/12)</f>
        <v>0</v>
      </c>
      <c r="M257" s="533">
        <f>IF(COUNTIF($F257:L257,"&gt;0")&gt;=12,0,L$9/12)</f>
        <v>0</v>
      </c>
      <c r="N257" s="533">
        <f>IF(COUNTIF($F257:M257,"&gt;0")&gt;=12,0,L$9/12)</f>
        <v>0</v>
      </c>
      <c r="O257" s="533">
        <f>IF(COUNTIF($F257:N257,"&gt;0")&gt;=12,0,L$9/12)</f>
        <v>0</v>
      </c>
      <c r="P257" s="533">
        <f>IF(COUNTIF($F257:O257,"&gt;0")&gt;=12,0,L$9/12)</f>
        <v>0</v>
      </c>
      <c r="Q257" s="533">
        <f>IF(COUNTIF($F257:P257,"&gt;0")&gt;=12,0,L$9/12)</f>
        <v>0</v>
      </c>
      <c r="R257" s="533">
        <f>IF(COUNTIF($F257:Q257,"&gt;0")&gt;=12,0,L$9/12)</f>
        <v>0</v>
      </c>
      <c r="S257" s="533">
        <f>IF(COUNTIF($F257:R257,"&gt;0")&gt;=12,0,L$9/12)</f>
        <v>0</v>
      </c>
      <c r="T257" s="533">
        <f>IF(COUNTIF($F257:S257,"&gt;0")&gt;=12,0,L$9/12)</f>
        <v>0</v>
      </c>
      <c r="U257" s="533">
        <f>IF(COUNTIF($F257:T257,"&gt;0")&gt;=12,0,L$9/12)</f>
        <v>0</v>
      </c>
      <c r="V257" s="533">
        <f>IF(COUNTIF($F257:U257,"&gt;0")&gt;=12,0,L$9/12)</f>
        <v>0</v>
      </c>
      <c r="W257" s="533">
        <f>IF(COUNTIF($F257:V257,"&gt;0")&gt;=12,0,L$9/12)</f>
        <v>0</v>
      </c>
      <c r="X257" s="533">
        <f>IF(COUNTIF($F257:W257,"&gt;0")&gt;=12,0,L$9/12)</f>
        <v>0</v>
      </c>
      <c r="Y257" s="533">
        <f>IF(COUNTIF($F257:X257,"&gt;0")&gt;=12,0,L$9/12)</f>
        <v>0</v>
      </c>
      <c r="Z257" s="533">
        <f>IF(COUNTIF($F257:Y257,"&gt;0")&gt;=12,0,L$9/12)</f>
        <v>0</v>
      </c>
      <c r="AA257" s="533">
        <f>IF(COUNTIF($F257:Z257,"&gt;0")&gt;=12,0,L$9/12)</f>
        <v>0</v>
      </c>
      <c r="AB257" s="533">
        <f>IF(COUNTIF($F257:AA257,"&gt;0")&gt;=12,0,L$9/12)</f>
        <v>0</v>
      </c>
      <c r="AC257" s="533">
        <f>IF(COUNTIF($F257:AB257,"&gt;0")&gt;=12,0,L$9/12)</f>
        <v>0</v>
      </c>
      <c r="AD257" s="533">
        <f>IF(COUNTIF($F257:AC257,"&gt;0")&gt;=12,0,L$9/12)</f>
        <v>0</v>
      </c>
      <c r="AE257" s="533">
        <f>IF(COUNTIF($F257:AD257,"&gt;0")&gt;=12,0,L$9/12)</f>
        <v>0</v>
      </c>
      <c r="AF257" s="533">
        <f>IF(COUNTIF($F257:AE257,"&gt;0")&gt;=12,0,L$9/12)</f>
        <v>0</v>
      </c>
      <c r="AG257" s="533">
        <f>IF(COUNTIF($F257:AF257,"&gt;0")&gt;=12,0,L$9/12)</f>
        <v>0</v>
      </c>
      <c r="AH257" s="533">
        <f>IF(COUNTIF($F257:AG257,"&gt;0")&gt;=12,0,L$9/12)</f>
        <v>0</v>
      </c>
      <c r="AI257" s="533">
        <f>IF(COUNTIF($F257:AH257,"&gt;0")&gt;=12,0,L$9/12)</f>
        <v>0</v>
      </c>
      <c r="AJ257" s="533">
        <f>IF(COUNTIF($F257:AI257,"&gt;0")&gt;=12,0,L$9/12)</f>
        <v>0</v>
      </c>
      <c r="AK257" s="533">
        <f>IF(COUNTIF($F257:AJ257,"&gt;0")&gt;=12,0,L$9/12)</f>
        <v>0</v>
      </c>
      <c r="AL257" s="533">
        <f>IF(COUNTIF($F257:AK257,"&gt;0")&gt;=12,0,L$9/12)</f>
        <v>0</v>
      </c>
      <c r="AM257" s="533">
        <f>IF(COUNTIF($F257:AL257,"&gt;0")&gt;=12,0,L$9/12)</f>
        <v>0</v>
      </c>
      <c r="AN257" s="533">
        <f>IF(COUNTIF($F257:AM257,"&gt;0")&gt;=12,0,L$9/12)</f>
        <v>0</v>
      </c>
      <c r="AO257" s="533">
        <f>IF(COUNTIF($F257:AN257,"&gt;0")&gt;=12,0,L$9/12)</f>
        <v>0</v>
      </c>
      <c r="AP257" s="533">
        <f>IF(COUNTIF($F257:AO257,"&gt;0")&gt;=12,0,L$9/12)</f>
        <v>0</v>
      </c>
      <c r="AQ257" s="533">
        <f>IF(COUNTIF($F257:AP257,"&gt;0")&gt;=12,0,L$9/12)</f>
        <v>0</v>
      </c>
      <c r="AR257" s="533">
        <f>IF(COUNTIF($F257:AQ257,"&gt;0")&gt;=12,0,L$9/12)</f>
        <v>0</v>
      </c>
      <c r="AS257" s="533">
        <f>IF(COUNTIF($F257:AR257,"&gt;0")&gt;=12,0,L$9/12)</f>
        <v>0</v>
      </c>
      <c r="AT257" s="533">
        <f>IF(COUNTIF($F257:AS257,"&gt;0")&gt;=12,0,L$9/12)</f>
        <v>0</v>
      </c>
      <c r="AU257" s="533">
        <f>IF(COUNTIF($F257:AT257,"&gt;0")&gt;=12,0,L$9/12)</f>
        <v>0</v>
      </c>
      <c r="AV257" s="533">
        <f>IF(COUNTIF($F257:AU257,"&gt;0")&gt;=12,0,L$9/12)</f>
        <v>0</v>
      </c>
      <c r="AW257" s="533">
        <f>IF(COUNTIF($F257:AV257,"&gt;0")&gt;=12,0,L$9/12)</f>
        <v>0</v>
      </c>
      <c r="AX257" s="533">
        <f>IF(COUNTIF($F257:AW257,"&gt;0")&gt;=12,0,L$9/12)</f>
        <v>0</v>
      </c>
      <c r="AY257" s="533">
        <f>IF(COUNTIF($F257:AX257,"&gt;0")&gt;=12,0,L$9/12)</f>
        <v>0</v>
      </c>
      <c r="AZ257" s="533">
        <f>IF(COUNTIF($F257:AY257,"&gt;0")&gt;=12,0,L$9/12)</f>
        <v>0</v>
      </c>
      <c r="BA257" s="533">
        <f>IF(COUNTIF($F257:AZ257,"&gt;0")&gt;=12,0,L$9/12)</f>
        <v>0</v>
      </c>
      <c r="BB257" s="533">
        <f>IF(COUNTIF($F257:BA257,"&gt;0")&gt;=12,0,L$9/12)</f>
        <v>0</v>
      </c>
      <c r="BC257" s="533">
        <f>IF(COUNTIF($F257:BB257,"&gt;0")&gt;=12,0,L$9/12)</f>
        <v>0</v>
      </c>
      <c r="BD257" s="533">
        <f>IF(COUNTIF($F257:BC257,"&gt;0")&gt;=12,0,L$9/12)</f>
        <v>0</v>
      </c>
      <c r="BE257" s="533">
        <f>IF(COUNTIF($F257:BD257,"&gt;0")&gt;=12,0,L$9/12)</f>
        <v>0</v>
      </c>
      <c r="BF257" s="533">
        <f>IF(COUNTIF($F257:BE257,"&gt;0")&gt;=12,0,L$9/12)</f>
        <v>0</v>
      </c>
      <c r="BG257" s="533">
        <f>IF(COUNTIF($F257:BF257,"&gt;0")&gt;=12,0,L$9/12)</f>
        <v>0</v>
      </c>
      <c r="BH257" s="533">
        <f>IF(COUNTIF($F257:BG257,"&gt;0")&gt;=12,0,L$9/12)</f>
        <v>0</v>
      </c>
      <c r="BI257" s="533">
        <f>IF(COUNTIF($F257:BH257,"&gt;0")&gt;=12,0,L$9/12)</f>
        <v>0</v>
      </c>
      <c r="BJ257" s="533">
        <f>IF(COUNTIF($F257:BI257,"&gt;0")&gt;=12,0,L$9/12)</f>
        <v>0</v>
      </c>
      <c r="BK257" s="533">
        <f>IF(COUNTIF($F257:BJ257,"&gt;0")&gt;=12,0,L$9/12)</f>
        <v>0</v>
      </c>
      <c r="BL257" s="533">
        <f>IF(COUNTIF($F257:BK257,"&gt;0")&gt;=12,0,L$9/12)</f>
        <v>0</v>
      </c>
      <c r="BM257" s="533">
        <f>IF(COUNTIF($F257:BL257,"&gt;0")&gt;=12,0,L$9/12)</f>
        <v>0</v>
      </c>
      <c r="BN257" s="533">
        <f>IF(COUNTIF($F257:BM257,"&gt;0")&gt;=12,0,L$9/12)</f>
        <v>0</v>
      </c>
      <c r="BO257" s="626" cm="1">
        <f t="array" ref="BO257">SUMPRODUCT((YEAR($G$3:$BN$3)=BO$3)*($G257:$BN257))</f>
        <v>0</v>
      </c>
      <c r="BP257" s="533" cm="1">
        <f t="array" ref="BP257">SUMPRODUCT((YEAR($G$3:$BN$3)=BP$3)*($G257:$BN257))</f>
        <v>0</v>
      </c>
      <c r="BQ257" s="533" cm="1">
        <f t="array" ref="BQ257">SUMPRODUCT((YEAR($G$3:$BN$3)=BQ$3)*($G257:$BN257))</f>
        <v>0</v>
      </c>
      <c r="BR257" s="533" cm="1">
        <f t="array" ref="BR257">SUMPRODUCT((YEAR($G$3:$BN$3)=BR$3)*($G257:$BN257))</f>
        <v>0</v>
      </c>
      <c r="BS257" s="627" cm="1">
        <f t="array" ref="BS257">SUMPRODUCT((YEAR($G$3:$BN$3)=BS$3)*($G257:$BN257))</f>
        <v>0</v>
      </c>
      <c r="BT257" s="533"/>
      <c r="BU257" s="533"/>
      <c r="BV257" s="533"/>
      <c r="BW257" s="533"/>
      <c r="BX257" s="533"/>
      <c r="BY257" s="533"/>
      <c r="BZ257" s="533"/>
      <c r="CA257" s="533"/>
      <c r="CB257" s="533"/>
      <c r="CC257" s="533"/>
      <c r="CD257" s="533"/>
      <c r="CE257" s="533"/>
      <c r="CF257" s="533"/>
      <c r="CG257" s="533"/>
      <c r="CH257" s="533"/>
      <c r="CI257" s="533"/>
      <c r="CJ257" s="533"/>
    </row>
    <row r="258" spans="4:103" hidden="1" outlineLevel="1">
      <c r="D258" s="541">
        <v>44773</v>
      </c>
      <c r="J258" s="533"/>
      <c r="K258" s="533"/>
      <c r="L258" s="533"/>
      <c r="M258" s="533">
        <f>IF(COUNTIF($F258:L258,"&gt;0")&gt;=12,0,M$9/12)</f>
        <v>0</v>
      </c>
      <c r="N258" s="533">
        <f>IF(COUNTIF($F258:M258,"&gt;0")&gt;=12,0,M$9/12)</f>
        <v>0</v>
      </c>
      <c r="O258" s="533">
        <f>IF(COUNTIF($F258:N258,"&gt;0")&gt;=12,0,M$9/12)</f>
        <v>0</v>
      </c>
      <c r="P258" s="533">
        <f>IF(COUNTIF($F258:O258,"&gt;0")&gt;=12,0,M$9/12)</f>
        <v>0</v>
      </c>
      <c r="Q258" s="533">
        <f>IF(COUNTIF($F258:P258,"&gt;0")&gt;=12,0,M$9/12)</f>
        <v>0</v>
      </c>
      <c r="R258" s="533">
        <f>IF(COUNTIF($F258:Q258,"&gt;0")&gt;=12,0,M$9/12)</f>
        <v>0</v>
      </c>
      <c r="S258" s="533">
        <f>IF(COUNTIF($F258:R258,"&gt;0")&gt;=12,0,M$9/12)</f>
        <v>0</v>
      </c>
      <c r="T258" s="533">
        <f>IF(COUNTIF($F258:S258,"&gt;0")&gt;=12,0,M$9/12)</f>
        <v>0</v>
      </c>
      <c r="U258" s="533">
        <f>IF(COUNTIF($F258:T258,"&gt;0")&gt;=12,0,M$9/12)</f>
        <v>0</v>
      </c>
      <c r="V258" s="533">
        <f>IF(COUNTIF($F258:U258,"&gt;0")&gt;=12,0,M$9/12)</f>
        <v>0</v>
      </c>
      <c r="W258" s="533">
        <f>IF(COUNTIF($F258:V258,"&gt;0")&gt;=12,0,M$9/12)</f>
        <v>0</v>
      </c>
      <c r="X258" s="533">
        <f>IF(COUNTIF($F258:W258,"&gt;0")&gt;=12,0,M$9/12)</f>
        <v>0</v>
      </c>
      <c r="Y258" s="533">
        <f>IF(COUNTIF($F258:X258,"&gt;0")&gt;=12,0,M$9/12)</f>
        <v>0</v>
      </c>
      <c r="Z258" s="533">
        <f>IF(COUNTIF($F258:Y258,"&gt;0")&gt;=12,0,M$9/12)</f>
        <v>0</v>
      </c>
      <c r="AA258" s="533">
        <f>IF(COUNTIF($F258:Z258,"&gt;0")&gt;=12,0,M$9/12)</f>
        <v>0</v>
      </c>
      <c r="AB258" s="533">
        <f>IF(COUNTIF($F258:AA258,"&gt;0")&gt;=12,0,M$9/12)</f>
        <v>0</v>
      </c>
      <c r="AC258" s="533">
        <f>IF(COUNTIF($F258:AB258,"&gt;0")&gt;=12,0,M$9/12)</f>
        <v>0</v>
      </c>
      <c r="AD258" s="533">
        <f>IF(COUNTIF($F258:AC258,"&gt;0")&gt;=12,0,M$9/12)</f>
        <v>0</v>
      </c>
      <c r="AE258" s="533">
        <f>IF(COUNTIF($F258:AD258,"&gt;0")&gt;=12,0,M$9/12)</f>
        <v>0</v>
      </c>
      <c r="AF258" s="533">
        <f>IF(COUNTIF($F258:AE258,"&gt;0")&gt;=12,0,M$9/12)</f>
        <v>0</v>
      </c>
      <c r="AG258" s="533">
        <f>IF(COUNTIF($F258:AF258,"&gt;0")&gt;=12,0,M$9/12)</f>
        <v>0</v>
      </c>
      <c r="AH258" s="533">
        <f>IF(COUNTIF($F258:AG258,"&gt;0")&gt;=12,0,M$9/12)</f>
        <v>0</v>
      </c>
      <c r="AI258" s="533">
        <f>IF(COUNTIF($F258:AH258,"&gt;0")&gt;=12,0,M$9/12)</f>
        <v>0</v>
      </c>
      <c r="AJ258" s="533">
        <f>IF(COUNTIF($F258:AI258,"&gt;0")&gt;=12,0,M$9/12)</f>
        <v>0</v>
      </c>
      <c r="AK258" s="533">
        <f>IF(COUNTIF($F258:AJ258,"&gt;0")&gt;=12,0,M$9/12)</f>
        <v>0</v>
      </c>
      <c r="AL258" s="533">
        <f>IF(COUNTIF($F258:AK258,"&gt;0")&gt;=12,0,M$9/12)</f>
        <v>0</v>
      </c>
      <c r="AM258" s="533">
        <f>IF(COUNTIF($F258:AL258,"&gt;0")&gt;=12,0,M$9/12)</f>
        <v>0</v>
      </c>
      <c r="AN258" s="533">
        <f>IF(COUNTIF($F258:AM258,"&gt;0")&gt;=12,0,M$9/12)</f>
        <v>0</v>
      </c>
      <c r="AO258" s="533">
        <f>IF(COUNTIF($F258:AN258,"&gt;0")&gt;=12,0,M$9/12)</f>
        <v>0</v>
      </c>
      <c r="AP258" s="533">
        <f>IF(COUNTIF($F258:AO258,"&gt;0")&gt;=12,0,M$9/12)</f>
        <v>0</v>
      </c>
      <c r="AQ258" s="533">
        <f>IF(COUNTIF($F258:AP258,"&gt;0")&gt;=12,0,M$9/12)</f>
        <v>0</v>
      </c>
      <c r="AR258" s="533">
        <f>IF(COUNTIF($F258:AQ258,"&gt;0")&gt;=12,0,M$9/12)</f>
        <v>0</v>
      </c>
      <c r="AS258" s="533">
        <f>IF(COUNTIF($F258:AR258,"&gt;0")&gt;=12,0,M$9/12)</f>
        <v>0</v>
      </c>
      <c r="AT258" s="533">
        <f>IF(COUNTIF($F258:AS258,"&gt;0")&gt;=12,0,M$9/12)</f>
        <v>0</v>
      </c>
      <c r="AU258" s="533">
        <f>IF(COUNTIF($F258:AT258,"&gt;0")&gt;=12,0,M$9/12)</f>
        <v>0</v>
      </c>
      <c r="AV258" s="533">
        <f>IF(COUNTIF($F258:AU258,"&gt;0")&gt;=12,0,M$9/12)</f>
        <v>0</v>
      </c>
      <c r="AW258" s="533">
        <f>IF(COUNTIF($F258:AV258,"&gt;0")&gt;=12,0,M$9/12)</f>
        <v>0</v>
      </c>
      <c r="AX258" s="533">
        <f>IF(COUNTIF($F258:AW258,"&gt;0")&gt;=12,0,M$9/12)</f>
        <v>0</v>
      </c>
      <c r="AY258" s="533">
        <f>IF(COUNTIF($F258:AX258,"&gt;0")&gt;=12,0,M$9/12)</f>
        <v>0</v>
      </c>
      <c r="AZ258" s="533">
        <f>IF(COUNTIF($F258:AY258,"&gt;0")&gt;=12,0,M$9/12)</f>
        <v>0</v>
      </c>
      <c r="BA258" s="533">
        <f>IF(COUNTIF($F258:AZ258,"&gt;0")&gt;=12,0,M$9/12)</f>
        <v>0</v>
      </c>
      <c r="BB258" s="533">
        <f>IF(COUNTIF($F258:BA258,"&gt;0")&gt;=12,0,M$9/12)</f>
        <v>0</v>
      </c>
      <c r="BC258" s="533">
        <f>IF(COUNTIF($F258:BB258,"&gt;0")&gt;=12,0,M$9/12)</f>
        <v>0</v>
      </c>
      <c r="BD258" s="533">
        <f>IF(COUNTIF($F258:BC258,"&gt;0")&gt;=12,0,M$9/12)</f>
        <v>0</v>
      </c>
      <c r="BE258" s="533">
        <f>IF(COUNTIF($F258:BD258,"&gt;0")&gt;=12,0,M$9/12)</f>
        <v>0</v>
      </c>
      <c r="BF258" s="533">
        <f>IF(COUNTIF($F258:BE258,"&gt;0")&gt;=12,0,M$9/12)</f>
        <v>0</v>
      </c>
      <c r="BG258" s="533">
        <f>IF(COUNTIF($F258:BF258,"&gt;0")&gt;=12,0,M$9/12)</f>
        <v>0</v>
      </c>
      <c r="BH258" s="533">
        <f>IF(COUNTIF($F258:BG258,"&gt;0")&gt;=12,0,M$9/12)</f>
        <v>0</v>
      </c>
      <c r="BI258" s="533">
        <f>IF(COUNTIF($F258:BH258,"&gt;0")&gt;=12,0,M$9/12)</f>
        <v>0</v>
      </c>
      <c r="BJ258" s="533">
        <f>IF(COUNTIF($F258:BI258,"&gt;0")&gt;=12,0,M$9/12)</f>
        <v>0</v>
      </c>
      <c r="BK258" s="533">
        <f>IF(COUNTIF($F258:BJ258,"&gt;0")&gt;=12,0,M$9/12)</f>
        <v>0</v>
      </c>
      <c r="BL258" s="533">
        <f>IF(COUNTIF($F258:BK258,"&gt;0")&gt;=12,0,M$9/12)</f>
        <v>0</v>
      </c>
      <c r="BM258" s="533">
        <f>IF(COUNTIF($F258:BL258,"&gt;0")&gt;=12,0,M$9/12)</f>
        <v>0</v>
      </c>
      <c r="BN258" s="533">
        <f>IF(COUNTIF($F258:BM258,"&gt;0")&gt;=12,0,M$9/12)</f>
        <v>0</v>
      </c>
      <c r="BO258" s="626" cm="1">
        <f t="array" ref="BO258">SUMPRODUCT((YEAR($G$3:$BN$3)=BO$3)*($G258:$BN258))</f>
        <v>0</v>
      </c>
      <c r="BP258" s="533" cm="1">
        <f t="array" ref="BP258">SUMPRODUCT((YEAR($G$3:$BN$3)=BP$3)*($G258:$BN258))</f>
        <v>0</v>
      </c>
      <c r="BQ258" s="533" cm="1">
        <f t="array" ref="BQ258">SUMPRODUCT((YEAR($G$3:$BN$3)=BQ$3)*($G258:$BN258))</f>
        <v>0</v>
      </c>
      <c r="BR258" s="533" cm="1">
        <f t="array" ref="BR258">SUMPRODUCT((YEAR($G$3:$BN$3)=BR$3)*($G258:$BN258))</f>
        <v>0</v>
      </c>
      <c r="BS258" s="627" cm="1">
        <f t="array" ref="BS258">SUMPRODUCT((YEAR($G$3:$BN$3)=BS$3)*($G258:$BN258))</f>
        <v>0</v>
      </c>
      <c r="BT258" s="533"/>
      <c r="BU258" s="533"/>
      <c r="BV258" s="533"/>
      <c r="BW258" s="533"/>
      <c r="BX258" s="533"/>
      <c r="BY258" s="533"/>
      <c r="BZ258" s="533"/>
      <c r="CA258" s="533"/>
      <c r="CB258" s="533"/>
      <c r="CC258" s="533"/>
      <c r="CD258" s="533"/>
      <c r="CE258" s="533"/>
      <c r="CF258" s="533"/>
      <c r="CG258" s="533"/>
      <c r="CH258" s="533"/>
      <c r="CI258" s="533"/>
      <c r="CJ258" s="533"/>
      <c r="CK258" s="533"/>
    </row>
    <row r="259" spans="4:103" hidden="1" outlineLevel="1">
      <c r="D259" s="541">
        <v>44804</v>
      </c>
      <c r="J259" s="533"/>
      <c r="K259" s="533"/>
      <c r="L259" s="533"/>
      <c r="M259" s="533"/>
      <c r="N259" s="533">
        <f>IF(COUNTIF($F259:M259,"&gt;0")&gt;=12,0,N$9/12)</f>
        <v>0</v>
      </c>
      <c r="O259" s="533">
        <f>IF(COUNTIF($F259:N259,"&gt;0")&gt;=12,0,N$9/12)</f>
        <v>0</v>
      </c>
      <c r="P259" s="533">
        <f>IF(COUNTIF($F259:O259,"&gt;0")&gt;=12,0,N$9/12)</f>
        <v>0</v>
      </c>
      <c r="Q259" s="533">
        <f>IF(COUNTIF($F259:P259,"&gt;0")&gt;=12,0,N$9/12)</f>
        <v>0</v>
      </c>
      <c r="R259" s="533">
        <f>IF(COUNTIF($F259:Q259,"&gt;0")&gt;=12,0,N$9/12)</f>
        <v>0</v>
      </c>
      <c r="S259" s="533">
        <f>IF(COUNTIF($F259:R259,"&gt;0")&gt;=12,0,N$9/12)</f>
        <v>0</v>
      </c>
      <c r="T259" s="533">
        <f>IF(COUNTIF($F259:S259,"&gt;0")&gt;=12,0,N$9/12)</f>
        <v>0</v>
      </c>
      <c r="U259" s="533">
        <f>IF(COUNTIF($F259:T259,"&gt;0")&gt;=12,0,N$9/12)</f>
        <v>0</v>
      </c>
      <c r="V259" s="533">
        <f>IF(COUNTIF($F259:U259,"&gt;0")&gt;=12,0,N$9/12)</f>
        <v>0</v>
      </c>
      <c r="W259" s="533">
        <f>IF(COUNTIF($F259:V259,"&gt;0")&gt;=12,0,N$9/12)</f>
        <v>0</v>
      </c>
      <c r="X259" s="533">
        <f>IF(COUNTIF($F259:W259,"&gt;0")&gt;=12,0,N$9/12)</f>
        <v>0</v>
      </c>
      <c r="Y259" s="533">
        <f>IF(COUNTIF($F259:X259,"&gt;0")&gt;=12,0,N$9/12)</f>
        <v>0</v>
      </c>
      <c r="Z259" s="533">
        <f>IF(COUNTIF($F259:Y259,"&gt;0")&gt;=12,0,N$9/12)</f>
        <v>0</v>
      </c>
      <c r="AA259" s="533">
        <f>IF(COUNTIF($F259:Z259,"&gt;0")&gt;=12,0,N$9/12)</f>
        <v>0</v>
      </c>
      <c r="AB259" s="533">
        <f>IF(COUNTIF($F259:AA259,"&gt;0")&gt;=12,0,N$9/12)</f>
        <v>0</v>
      </c>
      <c r="AC259" s="533">
        <f>IF(COUNTIF($F259:AB259,"&gt;0")&gt;=12,0,N$9/12)</f>
        <v>0</v>
      </c>
      <c r="AD259" s="533">
        <f>IF(COUNTIF($F259:AC259,"&gt;0")&gt;=12,0,N$9/12)</f>
        <v>0</v>
      </c>
      <c r="AE259" s="533">
        <f>IF(COUNTIF($F259:AD259,"&gt;0")&gt;=12,0,N$9/12)</f>
        <v>0</v>
      </c>
      <c r="AF259" s="533">
        <f>IF(COUNTIF($F259:AE259,"&gt;0")&gt;=12,0,N$9/12)</f>
        <v>0</v>
      </c>
      <c r="AG259" s="533">
        <f>IF(COUNTIF($F259:AF259,"&gt;0")&gt;=12,0,N$9/12)</f>
        <v>0</v>
      </c>
      <c r="AH259" s="533">
        <f>IF(COUNTIF($F259:AG259,"&gt;0")&gt;=12,0,N$9/12)</f>
        <v>0</v>
      </c>
      <c r="AI259" s="533">
        <f>IF(COUNTIF($F259:AH259,"&gt;0")&gt;=12,0,N$9/12)</f>
        <v>0</v>
      </c>
      <c r="AJ259" s="533">
        <f>IF(COUNTIF($F259:AI259,"&gt;0")&gt;=12,0,N$9/12)</f>
        <v>0</v>
      </c>
      <c r="AK259" s="533">
        <f>IF(COUNTIF($F259:AJ259,"&gt;0")&gt;=12,0,N$9/12)</f>
        <v>0</v>
      </c>
      <c r="AL259" s="533">
        <f>IF(COUNTIF($F259:AK259,"&gt;0")&gt;=12,0,N$9/12)</f>
        <v>0</v>
      </c>
      <c r="AM259" s="533">
        <f>IF(COUNTIF($F259:AL259,"&gt;0")&gt;=12,0,N$9/12)</f>
        <v>0</v>
      </c>
      <c r="AN259" s="533">
        <f>IF(COUNTIF($F259:AM259,"&gt;0")&gt;=12,0,N$9/12)</f>
        <v>0</v>
      </c>
      <c r="AO259" s="533">
        <f>IF(COUNTIF($F259:AN259,"&gt;0")&gt;=12,0,N$9/12)</f>
        <v>0</v>
      </c>
      <c r="AP259" s="533">
        <f>IF(COUNTIF($F259:AO259,"&gt;0")&gt;=12,0,N$9/12)</f>
        <v>0</v>
      </c>
      <c r="AQ259" s="533">
        <f>IF(COUNTIF($F259:AP259,"&gt;0")&gt;=12,0,N$9/12)</f>
        <v>0</v>
      </c>
      <c r="AR259" s="533">
        <f>IF(COUNTIF($F259:AQ259,"&gt;0")&gt;=12,0,N$9/12)</f>
        <v>0</v>
      </c>
      <c r="AS259" s="533">
        <f>IF(COUNTIF($F259:AR259,"&gt;0")&gt;=12,0,N$9/12)</f>
        <v>0</v>
      </c>
      <c r="AT259" s="533">
        <f>IF(COUNTIF($F259:AS259,"&gt;0")&gt;=12,0,N$9/12)</f>
        <v>0</v>
      </c>
      <c r="AU259" s="533">
        <f>IF(COUNTIF($F259:AT259,"&gt;0")&gt;=12,0,N$9/12)</f>
        <v>0</v>
      </c>
      <c r="AV259" s="533">
        <f>IF(COUNTIF($F259:AU259,"&gt;0")&gt;=12,0,N$9/12)</f>
        <v>0</v>
      </c>
      <c r="AW259" s="533">
        <f>IF(COUNTIF($F259:AV259,"&gt;0")&gt;=12,0,N$9/12)</f>
        <v>0</v>
      </c>
      <c r="AX259" s="533">
        <f>IF(COUNTIF($F259:AW259,"&gt;0")&gt;=12,0,N$9/12)</f>
        <v>0</v>
      </c>
      <c r="AY259" s="533">
        <f>IF(COUNTIF($F259:AX259,"&gt;0")&gt;=12,0,N$9/12)</f>
        <v>0</v>
      </c>
      <c r="AZ259" s="533">
        <f>IF(COUNTIF($F259:AY259,"&gt;0")&gt;=12,0,N$9/12)</f>
        <v>0</v>
      </c>
      <c r="BA259" s="533">
        <f>IF(COUNTIF($F259:AZ259,"&gt;0")&gt;=12,0,N$9/12)</f>
        <v>0</v>
      </c>
      <c r="BB259" s="533">
        <f>IF(COUNTIF($F259:BA259,"&gt;0")&gt;=12,0,N$9/12)</f>
        <v>0</v>
      </c>
      <c r="BC259" s="533">
        <f>IF(COUNTIF($F259:BB259,"&gt;0")&gt;=12,0,N$9/12)</f>
        <v>0</v>
      </c>
      <c r="BD259" s="533">
        <f>IF(COUNTIF($F259:BC259,"&gt;0")&gt;=12,0,N$9/12)</f>
        <v>0</v>
      </c>
      <c r="BE259" s="533">
        <f>IF(COUNTIF($F259:BD259,"&gt;0")&gt;=12,0,N$9/12)</f>
        <v>0</v>
      </c>
      <c r="BF259" s="533">
        <f>IF(COUNTIF($F259:BE259,"&gt;0")&gt;=12,0,N$9/12)</f>
        <v>0</v>
      </c>
      <c r="BG259" s="533">
        <f>IF(COUNTIF($F259:BF259,"&gt;0")&gt;=12,0,N$9/12)</f>
        <v>0</v>
      </c>
      <c r="BH259" s="533">
        <f>IF(COUNTIF($F259:BG259,"&gt;0")&gt;=12,0,N$9/12)</f>
        <v>0</v>
      </c>
      <c r="BI259" s="533">
        <f>IF(COUNTIF($F259:BH259,"&gt;0")&gt;=12,0,N$9/12)</f>
        <v>0</v>
      </c>
      <c r="BJ259" s="533">
        <f>IF(COUNTIF($F259:BI259,"&gt;0")&gt;=12,0,N$9/12)</f>
        <v>0</v>
      </c>
      <c r="BK259" s="533">
        <f>IF(COUNTIF($F259:BJ259,"&gt;0")&gt;=12,0,N$9/12)</f>
        <v>0</v>
      </c>
      <c r="BL259" s="533">
        <f>IF(COUNTIF($F259:BK259,"&gt;0")&gt;=12,0,N$9/12)</f>
        <v>0</v>
      </c>
      <c r="BM259" s="533">
        <f>IF(COUNTIF($F259:BL259,"&gt;0")&gt;=12,0,N$9/12)</f>
        <v>0</v>
      </c>
      <c r="BN259" s="533">
        <f>IF(COUNTIF($F259:BM259,"&gt;0")&gt;=12,0,N$9/12)</f>
        <v>0</v>
      </c>
      <c r="BO259" s="626" cm="1">
        <f t="array" ref="BO259">SUMPRODUCT((YEAR($G$3:$BN$3)=BO$3)*($G259:$BN259))</f>
        <v>0</v>
      </c>
      <c r="BP259" s="533" cm="1">
        <f t="array" ref="BP259">SUMPRODUCT((YEAR($G$3:$BN$3)=BP$3)*($G259:$BN259))</f>
        <v>0</v>
      </c>
      <c r="BQ259" s="533" cm="1">
        <f t="array" ref="BQ259">SUMPRODUCT((YEAR($G$3:$BN$3)=BQ$3)*($G259:$BN259))</f>
        <v>0</v>
      </c>
      <c r="BR259" s="533" cm="1">
        <f t="array" ref="BR259">SUMPRODUCT((YEAR($G$3:$BN$3)=BR$3)*($G259:$BN259))</f>
        <v>0</v>
      </c>
      <c r="BS259" s="627" cm="1">
        <f t="array" ref="BS259">SUMPRODUCT((YEAR($G$3:$BN$3)=BS$3)*($G259:$BN259))</f>
        <v>0</v>
      </c>
      <c r="BT259" s="533"/>
      <c r="BU259" s="533"/>
      <c r="BV259" s="533"/>
      <c r="BW259" s="533"/>
      <c r="BX259" s="533"/>
      <c r="BY259" s="533"/>
      <c r="BZ259" s="533"/>
      <c r="CA259" s="533"/>
      <c r="CB259" s="533"/>
      <c r="CC259" s="533"/>
      <c r="CD259" s="533"/>
      <c r="CE259" s="533"/>
      <c r="CF259" s="533"/>
      <c r="CG259" s="533"/>
      <c r="CH259" s="533"/>
      <c r="CI259" s="533"/>
      <c r="CJ259" s="533"/>
      <c r="CK259" s="533"/>
      <c r="CL259" s="533"/>
    </row>
    <row r="260" spans="4:103" hidden="1" outlineLevel="1">
      <c r="D260" s="541">
        <v>44834</v>
      </c>
      <c r="J260" s="533"/>
      <c r="K260" s="533"/>
      <c r="L260" s="533"/>
      <c r="M260" s="533"/>
      <c r="N260" s="533"/>
      <c r="O260" s="533">
        <f>IF(COUNTIF($F260:N260,"&gt;0")&gt;=12,0,O$9/12)</f>
        <v>0</v>
      </c>
      <c r="P260" s="533">
        <f>IF(COUNTIF($F260:O260,"&gt;0")&gt;=12,0,O$9/12)</f>
        <v>0</v>
      </c>
      <c r="Q260" s="533">
        <f>IF(COUNTIF($F260:P260,"&gt;0")&gt;=12,0,O$9/12)</f>
        <v>0</v>
      </c>
      <c r="R260" s="533">
        <f>IF(COUNTIF($F260:Q260,"&gt;0")&gt;=12,0,O$9/12)</f>
        <v>0</v>
      </c>
      <c r="S260" s="533">
        <f>IF(COUNTIF($F260:R260,"&gt;0")&gt;=12,0,O$9/12)</f>
        <v>0</v>
      </c>
      <c r="T260" s="533">
        <f>IF(COUNTIF($F260:S260,"&gt;0")&gt;=12,0,O$9/12)</f>
        <v>0</v>
      </c>
      <c r="U260" s="533">
        <f>IF(COUNTIF($F260:T260,"&gt;0")&gt;=12,0,O$9/12)</f>
        <v>0</v>
      </c>
      <c r="V260" s="533">
        <f>IF(COUNTIF($F260:U260,"&gt;0")&gt;=12,0,O$9/12)</f>
        <v>0</v>
      </c>
      <c r="W260" s="533">
        <f>IF(COUNTIF($F260:V260,"&gt;0")&gt;=12,0,O$9/12)</f>
        <v>0</v>
      </c>
      <c r="X260" s="533">
        <f>IF(COUNTIF($F260:W260,"&gt;0")&gt;=12,0,O$9/12)</f>
        <v>0</v>
      </c>
      <c r="Y260" s="533">
        <f>IF(COUNTIF($F260:X260,"&gt;0")&gt;=12,0,O$9/12)</f>
        <v>0</v>
      </c>
      <c r="Z260" s="533">
        <f>IF(COUNTIF($F260:Y260,"&gt;0")&gt;=12,0,O$9/12)</f>
        <v>0</v>
      </c>
      <c r="AA260" s="533">
        <f>IF(COUNTIF($F260:Z260,"&gt;0")&gt;=12,0,O$9/12)</f>
        <v>0</v>
      </c>
      <c r="AB260" s="533">
        <f>IF(COUNTIF($F260:AA260,"&gt;0")&gt;=12,0,O$9/12)</f>
        <v>0</v>
      </c>
      <c r="AC260" s="533">
        <f>IF(COUNTIF($F260:AB260,"&gt;0")&gt;=12,0,O$9/12)</f>
        <v>0</v>
      </c>
      <c r="AD260" s="533">
        <f>IF(COUNTIF($F260:AC260,"&gt;0")&gt;=12,0,O$9/12)</f>
        <v>0</v>
      </c>
      <c r="AE260" s="533">
        <f>IF(COUNTIF($F260:AD260,"&gt;0")&gt;=12,0,O$9/12)</f>
        <v>0</v>
      </c>
      <c r="AF260" s="533">
        <f>IF(COUNTIF($F260:AE260,"&gt;0")&gt;=12,0,O$9/12)</f>
        <v>0</v>
      </c>
      <c r="AG260" s="533">
        <f>IF(COUNTIF($F260:AF260,"&gt;0")&gt;=12,0,O$9/12)</f>
        <v>0</v>
      </c>
      <c r="AH260" s="533">
        <f>IF(COUNTIF($F260:AG260,"&gt;0")&gt;=12,0,O$9/12)</f>
        <v>0</v>
      </c>
      <c r="AI260" s="533">
        <f>IF(COUNTIF($F260:AH260,"&gt;0")&gt;=12,0,O$9/12)</f>
        <v>0</v>
      </c>
      <c r="AJ260" s="533">
        <f>IF(COUNTIF($F260:AI260,"&gt;0")&gt;=12,0,O$9/12)</f>
        <v>0</v>
      </c>
      <c r="AK260" s="533">
        <f>IF(COUNTIF($F260:AJ260,"&gt;0")&gt;=12,0,O$9/12)</f>
        <v>0</v>
      </c>
      <c r="AL260" s="533">
        <f>IF(COUNTIF($F260:AK260,"&gt;0")&gt;=12,0,O$9/12)</f>
        <v>0</v>
      </c>
      <c r="AM260" s="533">
        <f>IF(COUNTIF($F260:AL260,"&gt;0")&gt;=12,0,O$9/12)</f>
        <v>0</v>
      </c>
      <c r="AN260" s="533">
        <f>IF(COUNTIF($F260:AM260,"&gt;0")&gt;=12,0,O$9/12)</f>
        <v>0</v>
      </c>
      <c r="AO260" s="533">
        <f>IF(COUNTIF($F260:AN260,"&gt;0")&gt;=12,0,O$9/12)</f>
        <v>0</v>
      </c>
      <c r="AP260" s="533">
        <f>IF(COUNTIF($F260:AO260,"&gt;0")&gt;=12,0,O$9/12)</f>
        <v>0</v>
      </c>
      <c r="AQ260" s="533">
        <f>IF(COUNTIF($F260:AP260,"&gt;0")&gt;=12,0,O$9/12)</f>
        <v>0</v>
      </c>
      <c r="AR260" s="533">
        <f>IF(COUNTIF($F260:AQ260,"&gt;0")&gt;=12,0,O$9/12)</f>
        <v>0</v>
      </c>
      <c r="AS260" s="533">
        <f>IF(COUNTIF($F260:AR260,"&gt;0")&gt;=12,0,O$9/12)</f>
        <v>0</v>
      </c>
      <c r="AT260" s="533">
        <f>IF(COUNTIF($F260:AS260,"&gt;0")&gt;=12,0,O$9/12)</f>
        <v>0</v>
      </c>
      <c r="AU260" s="533">
        <f>IF(COUNTIF($F260:AT260,"&gt;0")&gt;=12,0,O$9/12)</f>
        <v>0</v>
      </c>
      <c r="AV260" s="533">
        <f>IF(COUNTIF($F260:AU260,"&gt;0")&gt;=12,0,O$9/12)</f>
        <v>0</v>
      </c>
      <c r="AW260" s="533">
        <f>IF(COUNTIF($F260:AV260,"&gt;0")&gt;=12,0,O$9/12)</f>
        <v>0</v>
      </c>
      <c r="AX260" s="533">
        <f>IF(COUNTIF($F260:AW260,"&gt;0")&gt;=12,0,O$9/12)</f>
        <v>0</v>
      </c>
      <c r="AY260" s="533">
        <f>IF(COUNTIF($F260:AX260,"&gt;0")&gt;=12,0,O$9/12)</f>
        <v>0</v>
      </c>
      <c r="AZ260" s="533">
        <f>IF(COUNTIF($F260:AY260,"&gt;0")&gt;=12,0,O$9/12)</f>
        <v>0</v>
      </c>
      <c r="BA260" s="533">
        <f>IF(COUNTIF($F260:AZ260,"&gt;0")&gt;=12,0,O$9/12)</f>
        <v>0</v>
      </c>
      <c r="BB260" s="533">
        <f>IF(COUNTIF($F260:BA260,"&gt;0")&gt;=12,0,O$9/12)</f>
        <v>0</v>
      </c>
      <c r="BC260" s="533">
        <f>IF(COUNTIF($F260:BB260,"&gt;0")&gt;=12,0,O$9/12)</f>
        <v>0</v>
      </c>
      <c r="BD260" s="533">
        <f>IF(COUNTIF($F260:BC260,"&gt;0")&gt;=12,0,O$9/12)</f>
        <v>0</v>
      </c>
      <c r="BE260" s="533">
        <f>IF(COUNTIF($F260:BD260,"&gt;0")&gt;=12,0,O$9/12)</f>
        <v>0</v>
      </c>
      <c r="BF260" s="533">
        <f>IF(COUNTIF($F260:BE260,"&gt;0")&gt;=12,0,O$9/12)</f>
        <v>0</v>
      </c>
      <c r="BG260" s="533">
        <f>IF(COUNTIF($F260:BF260,"&gt;0")&gt;=12,0,O$9/12)</f>
        <v>0</v>
      </c>
      <c r="BH260" s="533">
        <f>IF(COUNTIF($F260:BG260,"&gt;0")&gt;=12,0,O$9/12)</f>
        <v>0</v>
      </c>
      <c r="BI260" s="533">
        <f>IF(COUNTIF($F260:BH260,"&gt;0")&gt;=12,0,O$9/12)</f>
        <v>0</v>
      </c>
      <c r="BJ260" s="533">
        <f>IF(COUNTIF($F260:BI260,"&gt;0")&gt;=12,0,O$9/12)</f>
        <v>0</v>
      </c>
      <c r="BK260" s="533">
        <f>IF(COUNTIF($F260:BJ260,"&gt;0")&gt;=12,0,O$9/12)</f>
        <v>0</v>
      </c>
      <c r="BL260" s="533">
        <f>IF(COUNTIF($F260:BK260,"&gt;0")&gt;=12,0,O$9/12)</f>
        <v>0</v>
      </c>
      <c r="BM260" s="533">
        <f>IF(COUNTIF($F260:BL260,"&gt;0")&gt;=12,0,O$9/12)</f>
        <v>0</v>
      </c>
      <c r="BN260" s="533">
        <f>IF(COUNTIF($F260:BM260,"&gt;0")&gt;=12,0,O$9/12)</f>
        <v>0</v>
      </c>
      <c r="BO260" s="626" cm="1">
        <f t="array" ref="BO260">SUMPRODUCT((YEAR($G$3:$BN$3)=BO$3)*($G260:$BN260))</f>
        <v>0</v>
      </c>
      <c r="BP260" s="533" cm="1">
        <f t="array" ref="BP260">SUMPRODUCT((YEAR($G$3:$BN$3)=BP$3)*($G260:$BN260))</f>
        <v>0</v>
      </c>
      <c r="BQ260" s="533" cm="1">
        <f t="array" ref="BQ260">SUMPRODUCT((YEAR($G$3:$BN$3)=BQ$3)*($G260:$BN260))</f>
        <v>0</v>
      </c>
      <c r="BR260" s="533" cm="1">
        <f t="array" ref="BR260">SUMPRODUCT((YEAR($G$3:$BN$3)=BR$3)*($G260:$BN260))</f>
        <v>0</v>
      </c>
      <c r="BS260" s="627" cm="1">
        <f t="array" ref="BS260">SUMPRODUCT((YEAR($G$3:$BN$3)=BS$3)*($G260:$BN260))</f>
        <v>0</v>
      </c>
      <c r="BT260" s="533"/>
      <c r="BU260" s="533"/>
      <c r="BV260" s="533"/>
      <c r="BW260" s="533"/>
      <c r="BX260" s="533"/>
      <c r="BY260" s="533"/>
      <c r="BZ260" s="533"/>
      <c r="CA260" s="533"/>
      <c r="CB260" s="533"/>
      <c r="CC260" s="533"/>
      <c r="CD260" s="533"/>
      <c r="CE260" s="533"/>
      <c r="CF260" s="533"/>
      <c r="CG260" s="533"/>
      <c r="CH260" s="533"/>
      <c r="CI260" s="533"/>
      <c r="CJ260" s="533"/>
      <c r="CK260" s="533"/>
      <c r="CL260" s="533"/>
      <c r="CM260" s="533"/>
    </row>
    <row r="261" spans="4:103" hidden="1" outlineLevel="1">
      <c r="D261" s="541">
        <v>44865</v>
      </c>
      <c r="J261" s="533"/>
      <c r="K261" s="533"/>
      <c r="L261" s="533"/>
      <c r="M261" s="533"/>
      <c r="N261" s="533"/>
      <c r="O261" s="533"/>
      <c r="P261" s="533">
        <f>IF(COUNTIF($F261:O261,"&gt;0")&gt;=12,0,P$9/12)</f>
        <v>0</v>
      </c>
      <c r="Q261" s="533">
        <f>IF(COUNTIF($F261:P261,"&gt;0")&gt;=12,0,P$9/12)</f>
        <v>0</v>
      </c>
      <c r="R261" s="533">
        <f>IF(COUNTIF($F261:Q261,"&gt;0")&gt;=12,0,P$9/12)</f>
        <v>0</v>
      </c>
      <c r="S261" s="533">
        <f>IF(COUNTIF($F261:R261,"&gt;0")&gt;=12,0,P$9/12)</f>
        <v>0</v>
      </c>
      <c r="T261" s="533">
        <f>IF(COUNTIF($F261:S261,"&gt;0")&gt;=12,0,P$9/12)</f>
        <v>0</v>
      </c>
      <c r="U261" s="533">
        <f>IF(COUNTIF($F261:T261,"&gt;0")&gt;=12,0,P$9/12)</f>
        <v>0</v>
      </c>
      <c r="V261" s="533">
        <f>IF(COUNTIF($F261:U261,"&gt;0")&gt;=12,0,P$9/12)</f>
        <v>0</v>
      </c>
      <c r="W261" s="533">
        <f>IF(COUNTIF($F261:V261,"&gt;0")&gt;=12,0,P$9/12)</f>
        <v>0</v>
      </c>
      <c r="X261" s="533">
        <f>IF(COUNTIF($F261:W261,"&gt;0")&gt;=12,0,P$9/12)</f>
        <v>0</v>
      </c>
      <c r="Y261" s="533">
        <f>IF(COUNTIF($F261:X261,"&gt;0")&gt;=12,0,P$9/12)</f>
        <v>0</v>
      </c>
      <c r="Z261" s="533">
        <f>IF(COUNTIF($F261:Y261,"&gt;0")&gt;=12,0,P$9/12)</f>
        <v>0</v>
      </c>
      <c r="AA261" s="533">
        <f>IF(COUNTIF($F261:Z261,"&gt;0")&gt;=12,0,P$9/12)</f>
        <v>0</v>
      </c>
      <c r="AB261" s="533">
        <f>IF(COUNTIF($F261:AA261,"&gt;0")&gt;=12,0,P$9/12)</f>
        <v>0</v>
      </c>
      <c r="AC261" s="533">
        <f>IF(COUNTIF($F261:AB261,"&gt;0")&gt;=12,0,P$9/12)</f>
        <v>0</v>
      </c>
      <c r="AD261" s="533">
        <f>IF(COUNTIF($F261:AC261,"&gt;0")&gt;=12,0,P$9/12)</f>
        <v>0</v>
      </c>
      <c r="AE261" s="533">
        <f>IF(COUNTIF($F261:AD261,"&gt;0")&gt;=12,0,P$9/12)</f>
        <v>0</v>
      </c>
      <c r="AF261" s="533">
        <f>IF(COUNTIF($F261:AE261,"&gt;0")&gt;=12,0,P$9/12)</f>
        <v>0</v>
      </c>
      <c r="AG261" s="533">
        <f>IF(COUNTIF($F261:AF261,"&gt;0")&gt;=12,0,P$9/12)</f>
        <v>0</v>
      </c>
      <c r="AH261" s="533">
        <f>IF(COUNTIF($F261:AG261,"&gt;0")&gt;=12,0,P$9/12)</f>
        <v>0</v>
      </c>
      <c r="AI261" s="533">
        <f>IF(COUNTIF($F261:AH261,"&gt;0")&gt;=12,0,P$9/12)</f>
        <v>0</v>
      </c>
      <c r="AJ261" s="533">
        <f>IF(COUNTIF($F261:AI261,"&gt;0")&gt;=12,0,P$9/12)</f>
        <v>0</v>
      </c>
      <c r="AK261" s="533">
        <f>IF(COUNTIF($F261:AJ261,"&gt;0")&gt;=12,0,P$9/12)</f>
        <v>0</v>
      </c>
      <c r="AL261" s="533">
        <f>IF(COUNTIF($F261:AK261,"&gt;0")&gt;=12,0,P$9/12)</f>
        <v>0</v>
      </c>
      <c r="AM261" s="533">
        <f>IF(COUNTIF($F261:AL261,"&gt;0")&gt;=12,0,P$9/12)</f>
        <v>0</v>
      </c>
      <c r="AN261" s="533">
        <f>IF(COUNTIF($F261:AM261,"&gt;0")&gt;=12,0,P$9/12)</f>
        <v>0</v>
      </c>
      <c r="AO261" s="533">
        <f>IF(COUNTIF($F261:AN261,"&gt;0")&gt;=12,0,P$9/12)</f>
        <v>0</v>
      </c>
      <c r="AP261" s="533">
        <f>IF(COUNTIF($F261:AO261,"&gt;0")&gt;=12,0,P$9/12)</f>
        <v>0</v>
      </c>
      <c r="AQ261" s="533">
        <f>IF(COUNTIF($F261:AP261,"&gt;0")&gt;=12,0,P$9/12)</f>
        <v>0</v>
      </c>
      <c r="AR261" s="533">
        <f>IF(COUNTIF($F261:AQ261,"&gt;0")&gt;=12,0,P$9/12)</f>
        <v>0</v>
      </c>
      <c r="AS261" s="533">
        <f>IF(COUNTIF($F261:AR261,"&gt;0")&gt;=12,0,P$9/12)</f>
        <v>0</v>
      </c>
      <c r="AT261" s="533">
        <f>IF(COUNTIF($F261:AS261,"&gt;0")&gt;=12,0,P$9/12)</f>
        <v>0</v>
      </c>
      <c r="AU261" s="533">
        <f>IF(COUNTIF($F261:AT261,"&gt;0")&gt;=12,0,P$9/12)</f>
        <v>0</v>
      </c>
      <c r="AV261" s="533">
        <f>IF(COUNTIF($F261:AU261,"&gt;0")&gt;=12,0,P$9/12)</f>
        <v>0</v>
      </c>
      <c r="AW261" s="533">
        <f>IF(COUNTIF($F261:AV261,"&gt;0")&gt;=12,0,P$9/12)</f>
        <v>0</v>
      </c>
      <c r="AX261" s="533">
        <f>IF(COUNTIF($F261:AW261,"&gt;0")&gt;=12,0,P$9/12)</f>
        <v>0</v>
      </c>
      <c r="AY261" s="533">
        <f>IF(COUNTIF($F261:AX261,"&gt;0")&gt;=12,0,P$9/12)</f>
        <v>0</v>
      </c>
      <c r="AZ261" s="533">
        <f>IF(COUNTIF($F261:AY261,"&gt;0")&gt;=12,0,P$9/12)</f>
        <v>0</v>
      </c>
      <c r="BA261" s="533">
        <f>IF(COUNTIF($F261:AZ261,"&gt;0")&gt;=12,0,P$9/12)</f>
        <v>0</v>
      </c>
      <c r="BB261" s="533">
        <f>IF(COUNTIF($F261:BA261,"&gt;0")&gt;=12,0,P$9/12)</f>
        <v>0</v>
      </c>
      <c r="BC261" s="533">
        <f>IF(COUNTIF($F261:BB261,"&gt;0")&gt;=12,0,P$9/12)</f>
        <v>0</v>
      </c>
      <c r="BD261" s="533">
        <f>IF(COUNTIF($F261:BC261,"&gt;0")&gt;=12,0,P$9/12)</f>
        <v>0</v>
      </c>
      <c r="BE261" s="533">
        <f>IF(COUNTIF($F261:BD261,"&gt;0")&gt;=12,0,P$9/12)</f>
        <v>0</v>
      </c>
      <c r="BF261" s="533">
        <f>IF(COUNTIF($F261:BE261,"&gt;0")&gt;=12,0,P$9/12)</f>
        <v>0</v>
      </c>
      <c r="BG261" s="533">
        <f>IF(COUNTIF($F261:BF261,"&gt;0")&gt;=12,0,P$9/12)</f>
        <v>0</v>
      </c>
      <c r="BH261" s="533">
        <f>IF(COUNTIF($F261:BG261,"&gt;0")&gt;=12,0,P$9/12)</f>
        <v>0</v>
      </c>
      <c r="BI261" s="533">
        <f>IF(COUNTIF($F261:BH261,"&gt;0")&gt;=12,0,P$9/12)</f>
        <v>0</v>
      </c>
      <c r="BJ261" s="533">
        <f>IF(COUNTIF($F261:BI261,"&gt;0")&gt;=12,0,P$9/12)</f>
        <v>0</v>
      </c>
      <c r="BK261" s="533">
        <f>IF(COUNTIF($F261:BJ261,"&gt;0")&gt;=12,0,P$9/12)</f>
        <v>0</v>
      </c>
      <c r="BL261" s="533">
        <f>IF(COUNTIF($F261:BK261,"&gt;0")&gt;=12,0,P$9/12)</f>
        <v>0</v>
      </c>
      <c r="BM261" s="533">
        <f>IF(COUNTIF($F261:BL261,"&gt;0")&gt;=12,0,P$9/12)</f>
        <v>0</v>
      </c>
      <c r="BN261" s="533">
        <f>IF(COUNTIF($F261:BM261,"&gt;0")&gt;=12,0,P$9/12)</f>
        <v>0</v>
      </c>
      <c r="BO261" s="626" cm="1">
        <f t="array" ref="BO261">SUMPRODUCT((YEAR($G$3:$BN$3)=BO$3)*($G261:$BN261))</f>
        <v>0</v>
      </c>
      <c r="BP261" s="533" cm="1">
        <f t="array" ref="BP261">SUMPRODUCT((YEAR($G$3:$BN$3)=BP$3)*($G261:$BN261))</f>
        <v>0</v>
      </c>
      <c r="BQ261" s="533" cm="1">
        <f t="array" ref="BQ261">SUMPRODUCT((YEAR($G$3:$BN$3)=BQ$3)*($G261:$BN261))</f>
        <v>0</v>
      </c>
      <c r="BR261" s="533" cm="1">
        <f t="array" ref="BR261">SUMPRODUCT((YEAR($G$3:$BN$3)=BR$3)*($G261:$BN261))</f>
        <v>0</v>
      </c>
      <c r="BS261" s="627" cm="1">
        <f t="array" ref="BS261">SUMPRODUCT((YEAR($G$3:$BN$3)=BS$3)*($G261:$BN261))</f>
        <v>0</v>
      </c>
      <c r="BT261" s="533"/>
      <c r="BU261" s="533"/>
      <c r="BV261" s="533"/>
      <c r="BW261" s="533"/>
      <c r="BX261" s="533"/>
      <c r="BY261" s="533"/>
      <c r="BZ261" s="533"/>
      <c r="CA261" s="533"/>
      <c r="CB261" s="533"/>
      <c r="CC261" s="533"/>
      <c r="CD261" s="533"/>
      <c r="CE261" s="533"/>
      <c r="CF261" s="533"/>
      <c r="CG261" s="533"/>
      <c r="CH261" s="533"/>
      <c r="CI261" s="533"/>
      <c r="CJ261" s="533"/>
      <c r="CK261" s="533"/>
      <c r="CL261" s="533"/>
      <c r="CM261" s="533"/>
      <c r="CN261" s="533"/>
    </row>
    <row r="262" spans="4:103" hidden="1" outlineLevel="1">
      <c r="D262" s="541">
        <v>44895</v>
      </c>
      <c r="J262" s="533"/>
      <c r="K262" s="533"/>
      <c r="L262" s="533"/>
      <c r="M262" s="533"/>
      <c r="N262" s="533"/>
      <c r="O262" s="533"/>
      <c r="P262" s="533"/>
      <c r="Q262" s="533">
        <f>IF(COUNTIF($F262:P262,"&gt;0")&gt;=12,0,Q$9/12)</f>
        <v>0</v>
      </c>
      <c r="R262" s="533">
        <f>IF(COUNTIF($F262:Q262,"&gt;0")&gt;=12,0,Q$9/12)</f>
        <v>0</v>
      </c>
      <c r="S262" s="533">
        <f>IF(COUNTIF($F262:R262,"&gt;0")&gt;=12,0,Q$9/12)</f>
        <v>0</v>
      </c>
      <c r="T262" s="533">
        <f>IF(COUNTIF($F262:S262,"&gt;0")&gt;=12,0,Q$9/12)</f>
        <v>0</v>
      </c>
      <c r="U262" s="533">
        <f>IF(COUNTIF($F262:T262,"&gt;0")&gt;=12,0,Q$9/12)</f>
        <v>0</v>
      </c>
      <c r="V262" s="533">
        <f>IF(COUNTIF($F262:U262,"&gt;0")&gt;=12,0,Q$9/12)</f>
        <v>0</v>
      </c>
      <c r="W262" s="533">
        <f>IF(COUNTIF($F262:V262,"&gt;0")&gt;=12,0,Q$9/12)</f>
        <v>0</v>
      </c>
      <c r="X262" s="533">
        <f>IF(COUNTIF($F262:W262,"&gt;0")&gt;=12,0,Q$9/12)</f>
        <v>0</v>
      </c>
      <c r="Y262" s="533">
        <f>IF(COUNTIF($F262:X262,"&gt;0")&gt;=12,0,Q$9/12)</f>
        <v>0</v>
      </c>
      <c r="Z262" s="533">
        <f>IF(COUNTIF($F262:Y262,"&gt;0")&gt;=12,0,Q$9/12)</f>
        <v>0</v>
      </c>
      <c r="AA262" s="533">
        <f>IF(COUNTIF($F262:Z262,"&gt;0")&gt;=12,0,Q$9/12)</f>
        <v>0</v>
      </c>
      <c r="AB262" s="533">
        <f>IF(COUNTIF($F262:AA262,"&gt;0")&gt;=12,0,Q$9/12)</f>
        <v>0</v>
      </c>
      <c r="AC262" s="533">
        <f>IF(COUNTIF($F262:AB262,"&gt;0")&gt;=12,0,Q$9/12)</f>
        <v>0</v>
      </c>
      <c r="AD262" s="533">
        <f>IF(COUNTIF($F262:AC262,"&gt;0")&gt;=12,0,Q$9/12)</f>
        <v>0</v>
      </c>
      <c r="AE262" s="533">
        <f>IF(COUNTIF($F262:AD262,"&gt;0")&gt;=12,0,Q$9/12)</f>
        <v>0</v>
      </c>
      <c r="AF262" s="533">
        <f>IF(COUNTIF($F262:AE262,"&gt;0")&gt;=12,0,Q$9/12)</f>
        <v>0</v>
      </c>
      <c r="AG262" s="533">
        <f>IF(COUNTIF($F262:AF262,"&gt;0")&gt;=12,0,Q$9/12)</f>
        <v>0</v>
      </c>
      <c r="AH262" s="533">
        <f>IF(COUNTIF($F262:AG262,"&gt;0")&gt;=12,0,Q$9/12)</f>
        <v>0</v>
      </c>
      <c r="AI262" s="533">
        <f>IF(COUNTIF($F262:AH262,"&gt;0")&gt;=12,0,Q$9/12)</f>
        <v>0</v>
      </c>
      <c r="AJ262" s="533">
        <f>IF(COUNTIF($F262:AI262,"&gt;0")&gt;=12,0,Q$9/12)</f>
        <v>0</v>
      </c>
      <c r="AK262" s="533">
        <f>IF(COUNTIF($F262:AJ262,"&gt;0")&gt;=12,0,Q$9/12)</f>
        <v>0</v>
      </c>
      <c r="AL262" s="533">
        <f>IF(COUNTIF($F262:AK262,"&gt;0")&gt;=12,0,Q$9/12)</f>
        <v>0</v>
      </c>
      <c r="AM262" s="533">
        <f>IF(COUNTIF($F262:AL262,"&gt;0")&gt;=12,0,Q$9/12)</f>
        <v>0</v>
      </c>
      <c r="AN262" s="533">
        <f>IF(COUNTIF($F262:AM262,"&gt;0")&gt;=12,0,Q$9/12)</f>
        <v>0</v>
      </c>
      <c r="AO262" s="533">
        <f>IF(COUNTIF($F262:AN262,"&gt;0")&gt;=12,0,Q$9/12)</f>
        <v>0</v>
      </c>
      <c r="AP262" s="533">
        <f>IF(COUNTIF($F262:AO262,"&gt;0")&gt;=12,0,Q$9/12)</f>
        <v>0</v>
      </c>
      <c r="AQ262" s="533">
        <f>IF(COUNTIF($F262:AP262,"&gt;0")&gt;=12,0,Q$9/12)</f>
        <v>0</v>
      </c>
      <c r="AR262" s="533">
        <f>IF(COUNTIF($F262:AQ262,"&gt;0")&gt;=12,0,Q$9/12)</f>
        <v>0</v>
      </c>
      <c r="AS262" s="533">
        <f>IF(COUNTIF($F262:AR262,"&gt;0")&gt;=12,0,Q$9/12)</f>
        <v>0</v>
      </c>
      <c r="AT262" s="533">
        <f>IF(COUNTIF($F262:AS262,"&gt;0")&gt;=12,0,Q$9/12)</f>
        <v>0</v>
      </c>
      <c r="AU262" s="533">
        <f>IF(COUNTIF($F262:AT262,"&gt;0")&gt;=12,0,Q$9/12)</f>
        <v>0</v>
      </c>
      <c r="AV262" s="533">
        <f>IF(COUNTIF($F262:AU262,"&gt;0")&gt;=12,0,Q$9/12)</f>
        <v>0</v>
      </c>
      <c r="AW262" s="533">
        <f>IF(COUNTIF($F262:AV262,"&gt;0")&gt;=12,0,Q$9/12)</f>
        <v>0</v>
      </c>
      <c r="AX262" s="533">
        <f>IF(COUNTIF($F262:AW262,"&gt;0")&gt;=12,0,Q$9/12)</f>
        <v>0</v>
      </c>
      <c r="AY262" s="533">
        <f>IF(COUNTIF($F262:AX262,"&gt;0")&gt;=12,0,Q$9/12)</f>
        <v>0</v>
      </c>
      <c r="AZ262" s="533">
        <f>IF(COUNTIF($F262:AY262,"&gt;0")&gt;=12,0,Q$9/12)</f>
        <v>0</v>
      </c>
      <c r="BA262" s="533">
        <f>IF(COUNTIF($F262:AZ262,"&gt;0")&gt;=12,0,Q$9/12)</f>
        <v>0</v>
      </c>
      <c r="BB262" s="533">
        <f>IF(COUNTIF($F262:BA262,"&gt;0")&gt;=12,0,Q$9/12)</f>
        <v>0</v>
      </c>
      <c r="BC262" s="533">
        <f>IF(COUNTIF($F262:BB262,"&gt;0")&gt;=12,0,Q$9/12)</f>
        <v>0</v>
      </c>
      <c r="BD262" s="533">
        <f>IF(COUNTIF($F262:BC262,"&gt;0")&gt;=12,0,Q$9/12)</f>
        <v>0</v>
      </c>
      <c r="BE262" s="533">
        <f>IF(COUNTIF($F262:BD262,"&gt;0")&gt;=12,0,Q$9/12)</f>
        <v>0</v>
      </c>
      <c r="BF262" s="533">
        <f>IF(COUNTIF($F262:BE262,"&gt;0")&gt;=12,0,Q$9/12)</f>
        <v>0</v>
      </c>
      <c r="BG262" s="533">
        <f>IF(COUNTIF($F262:BF262,"&gt;0")&gt;=12,0,Q$9/12)</f>
        <v>0</v>
      </c>
      <c r="BH262" s="533">
        <f>IF(COUNTIF($F262:BG262,"&gt;0")&gt;=12,0,Q$9/12)</f>
        <v>0</v>
      </c>
      <c r="BI262" s="533">
        <f>IF(COUNTIF($F262:BH262,"&gt;0")&gt;=12,0,Q$9/12)</f>
        <v>0</v>
      </c>
      <c r="BJ262" s="533">
        <f>IF(COUNTIF($F262:BI262,"&gt;0")&gt;=12,0,Q$9/12)</f>
        <v>0</v>
      </c>
      <c r="BK262" s="533">
        <f>IF(COUNTIF($F262:BJ262,"&gt;0")&gt;=12,0,Q$9/12)</f>
        <v>0</v>
      </c>
      <c r="BL262" s="533">
        <f>IF(COUNTIF($F262:BK262,"&gt;0")&gt;=12,0,Q$9/12)</f>
        <v>0</v>
      </c>
      <c r="BM262" s="533">
        <f>IF(COUNTIF($F262:BL262,"&gt;0")&gt;=12,0,Q$9/12)</f>
        <v>0</v>
      </c>
      <c r="BN262" s="533">
        <f>IF(COUNTIF($F262:BM262,"&gt;0")&gt;=12,0,Q$9/12)</f>
        <v>0</v>
      </c>
      <c r="BO262" s="626" cm="1">
        <f t="array" ref="BO262">SUMPRODUCT((YEAR($G$3:$BN$3)=BO$3)*($G262:$BN262))</f>
        <v>0</v>
      </c>
      <c r="BP262" s="533" cm="1">
        <f t="array" ref="BP262">SUMPRODUCT((YEAR($G$3:$BN$3)=BP$3)*($G262:$BN262))</f>
        <v>0</v>
      </c>
      <c r="BQ262" s="533" cm="1">
        <f t="array" ref="BQ262">SUMPRODUCT((YEAR($G$3:$BN$3)=BQ$3)*($G262:$BN262))</f>
        <v>0</v>
      </c>
      <c r="BR262" s="533" cm="1">
        <f t="array" ref="BR262">SUMPRODUCT((YEAR($G$3:$BN$3)=BR$3)*($G262:$BN262))</f>
        <v>0</v>
      </c>
      <c r="BS262" s="627" cm="1">
        <f t="array" ref="BS262">SUMPRODUCT((YEAR($G$3:$BN$3)=BS$3)*($G262:$BN262))</f>
        <v>0</v>
      </c>
      <c r="BT262" s="533"/>
      <c r="BU262" s="533"/>
      <c r="BV262" s="533"/>
      <c r="BW262" s="533"/>
      <c r="BX262" s="533"/>
      <c r="BY262" s="533"/>
      <c r="BZ262" s="533"/>
      <c r="CA262" s="533"/>
      <c r="CB262" s="533"/>
      <c r="CC262" s="533"/>
      <c r="CD262" s="533"/>
      <c r="CE262" s="533"/>
      <c r="CF262" s="533"/>
      <c r="CG262" s="533"/>
      <c r="CH262" s="533"/>
      <c r="CI262" s="533"/>
      <c r="CJ262" s="533"/>
      <c r="CK262" s="533"/>
      <c r="CL262" s="533"/>
      <c r="CM262" s="533"/>
      <c r="CN262" s="533"/>
      <c r="CO262" s="533"/>
    </row>
    <row r="263" spans="4:103" hidden="1" outlineLevel="1">
      <c r="D263" s="541">
        <v>44926</v>
      </c>
      <c r="J263" s="533"/>
      <c r="K263" s="533"/>
      <c r="L263" s="533"/>
      <c r="M263" s="533"/>
      <c r="N263" s="533"/>
      <c r="O263" s="533"/>
      <c r="P263" s="533"/>
      <c r="Q263" s="533"/>
      <c r="R263" s="533">
        <f>IF(COUNTIF($F263:Q263,"&gt;0")&gt;=12,0,R$9/12)</f>
        <v>0</v>
      </c>
      <c r="S263" s="533">
        <f>IF(COUNTIF($F263:R263,"&gt;0")&gt;=12,0,R$9/12)</f>
        <v>0</v>
      </c>
      <c r="T263" s="533">
        <f>IF(COUNTIF($F263:S263,"&gt;0")&gt;=12,0,R$9/12)</f>
        <v>0</v>
      </c>
      <c r="U263" s="533">
        <f>IF(COUNTIF($F263:T263,"&gt;0")&gt;=12,0,R$9/12)</f>
        <v>0</v>
      </c>
      <c r="V263" s="533">
        <f>IF(COUNTIF($F263:U263,"&gt;0")&gt;=12,0,R$9/12)</f>
        <v>0</v>
      </c>
      <c r="W263" s="533">
        <f>IF(COUNTIF($F263:V263,"&gt;0")&gt;=12,0,R$9/12)</f>
        <v>0</v>
      </c>
      <c r="X263" s="533">
        <f>IF(COUNTIF($F263:W263,"&gt;0")&gt;=12,0,R$9/12)</f>
        <v>0</v>
      </c>
      <c r="Y263" s="533">
        <f>IF(COUNTIF($F263:X263,"&gt;0")&gt;=12,0,R$9/12)</f>
        <v>0</v>
      </c>
      <c r="Z263" s="533">
        <f>IF(COUNTIF($F263:Y263,"&gt;0")&gt;=12,0,R$9/12)</f>
        <v>0</v>
      </c>
      <c r="AA263" s="533">
        <f>IF(COUNTIF($F263:Z263,"&gt;0")&gt;=12,0,R$9/12)</f>
        <v>0</v>
      </c>
      <c r="AB263" s="533">
        <f>IF(COUNTIF($F263:AA263,"&gt;0")&gt;=12,0,R$9/12)</f>
        <v>0</v>
      </c>
      <c r="AC263" s="533">
        <f>IF(COUNTIF($F263:AB263,"&gt;0")&gt;=12,0,R$9/12)</f>
        <v>0</v>
      </c>
      <c r="AD263" s="533">
        <f>IF(COUNTIF($F263:AC263,"&gt;0")&gt;=12,0,R$9/12)</f>
        <v>0</v>
      </c>
      <c r="AE263" s="533">
        <f>IF(COUNTIF($F263:AD263,"&gt;0")&gt;=12,0,R$9/12)</f>
        <v>0</v>
      </c>
      <c r="AF263" s="533">
        <f>IF(COUNTIF($F263:AE263,"&gt;0")&gt;=12,0,R$9/12)</f>
        <v>0</v>
      </c>
      <c r="AG263" s="533">
        <f>IF(COUNTIF($F263:AF263,"&gt;0")&gt;=12,0,R$9/12)</f>
        <v>0</v>
      </c>
      <c r="AH263" s="533">
        <f>IF(COUNTIF($F263:AG263,"&gt;0")&gt;=12,0,R$9/12)</f>
        <v>0</v>
      </c>
      <c r="AI263" s="533">
        <f>IF(COUNTIF($F263:AH263,"&gt;0")&gt;=12,0,R$9/12)</f>
        <v>0</v>
      </c>
      <c r="AJ263" s="533">
        <f>IF(COUNTIF($F263:AI263,"&gt;0")&gt;=12,0,R$9/12)</f>
        <v>0</v>
      </c>
      <c r="AK263" s="533">
        <f>IF(COUNTIF($F263:AJ263,"&gt;0")&gt;=12,0,R$9/12)</f>
        <v>0</v>
      </c>
      <c r="AL263" s="533">
        <f>IF(COUNTIF($F263:AK263,"&gt;0")&gt;=12,0,R$9/12)</f>
        <v>0</v>
      </c>
      <c r="AM263" s="533">
        <f>IF(COUNTIF($F263:AL263,"&gt;0")&gt;=12,0,R$9/12)</f>
        <v>0</v>
      </c>
      <c r="AN263" s="533">
        <f>IF(COUNTIF($F263:AM263,"&gt;0")&gt;=12,0,R$9/12)</f>
        <v>0</v>
      </c>
      <c r="AO263" s="533">
        <f>IF(COUNTIF($F263:AN263,"&gt;0")&gt;=12,0,R$9/12)</f>
        <v>0</v>
      </c>
      <c r="AP263" s="533">
        <f>IF(COUNTIF($F263:AO263,"&gt;0")&gt;=12,0,R$9/12)</f>
        <v>0</v>
      </c>
      <c r="AQ263" s="533">
        <f>IF(COUNTIF($F263:AP263,"&gt;0")&gt;=12,0,R$9/12)</f>
        <v>0</v>
      </c>
      <c r="AR263" s="533">
        <f>IF(COUNTIF($F263:AQ263,"&gt;0")&gt;=12,0,R$9/12)</f>
        <v>0</v>
      </c>
      <c r="AS263" s="533">
        <f>IF(COUNTIF($F263:AR263,"&gt;0")&gt;=12,0,R$9/12)</f>
        <v>0</v>
      </c>
      <c r="AT263" s="533">
        <f>IF(COUNTIF($F263:AS263,"&gt;0")&gt;=12,0,R$9/12)</f>
        <v>0</v>
      </c>
      <c r="AU263" s="533">
        <f>IF(COUNTIF($F263:AT263,"&gt;0")&gt;=12,0,R$9/12)</f>
        <v>0</v>
      </c>
      <c r="AV263" s="533">
        <f>IF(COUNTIF($F263:AU263,"&gt;0")&gt;=12,0,R$9/12)</f>
        <v>0</v>
      </c>
      <c r="AW263" s="533">
        <f>IF(COUNTIF($F263:AV263,"&gt;0")&gt;=12,0,R$9/12)</f>
        <v>0</v>
      </c>
      <c r="AX263" s="533">
        <f>IF(COUNTIF($F263:AW263,"&gt;0")&gt;=12,0,R$9/12)</f>
        <v>0</v>
      </c>
      <c r="AY263" s="533">
        <f>IF(COUNTIF($F263:AX263,"&gt;0")&gt;=12,0,R$9/12)</f>
        <v>0</v>
      </c>
      <c r="AZ263" s="533">
        <f>IF(COUNTIF($F263:AY263,"&gt;0")&gt;=12,0,R$9/12)</f>
        <v>0</v>
      </c>
      <c r="BA263" s="533">
        <f>IF(COUNTIF($F263:AZ263,"&gt;0")&gt;=12,0,R$9/12)</f>
        <v>0</v>
      </c>
      <c r="BB263" s="533">
        <f>IF(COUNTIF($F263:BA263,"&gt;0")&gt;=12,0,R$9/12)</f>
        <v>0</v>
      </c>
      <c r="BC263" s="533">
        <f>IF(COUNTIF($F263:BB263,"&gt;0")&gt;=12,0,R$9/12)</f>
        <v>0</v>
      </c>
      <c r="BD263" s="533">
        <f>IF(COUNTIF($F263:BC263,"&gt;0")&gt;=12,0,R$9/12)</f>
        <v>0</v>
      </c>
      <c r="BE263" s="533">
        <f>IF(COUNTIF($F263:BD263,"&gt;0")&gt;=12,0,R$9/12)</f>
        <v>0</v>
      </c>
      <c r="BF263" s="533">
        <f>IF(COUNTIF($F263:BE263,"&gt;0")&gt;=12,0,R$9/12)</f>
        <v>0</v>
      </c>
      <c r="BG263" s="533">
        <f>IF(COUNTIF($F263:BF263,"&gt;0")&gt;=12,0,R$9/12)</f>
        <v>0</v>
      </c>
      <c r="BH263" s="533">
        <f>IF(COUNTIF($F263:BG263,"&gt;0")&gt;=12,0,R$9/12)</f>
        <v>0</v>
      </c>
      <c r="BI263" s="533">
        <f>IF(COUNTIF($F263:BH263,"&gt;0")&gt;=12,0,R$9/12)</f>
        <v>0</v>
      </c>
      <c r="BJ263" s="533">
        <f>IF(COUNTIF($F263:BI263,"&gt;0")&gt;=12,0,R$9/12)</f>
        <v>0</v>
      </c>
      <c r="BK263" s="533">
        <f>IF(COUNTIF($F263:BJ263,"&gt;0")&gt;=12,0,R$9/12)</f>
        <v>0</v>
      </c>
      <c r="BL263" s="533">
        <f>IF(COUNTIF($F263:BK263,"&gt;0")&gt;=12,0,R$9/12)</f>
        <v>0</v>
      </c>
      <c r="BM263" s="533">
        <f>IF(COUNTIF($F263:BL263,"&gt;0")&gt;=12,0,R$9/12)</f>
        <v>0</v>
      </c>
      <c r="BN263" s="533">
        <f>IF(COUNTIF($F263:BM263,"&gt;0")&gt;=12,0,R$9/12)</f>
        <v>0</v>
      </c>
      <c r="BO263" s="626" cm="1">
        <f t="array" ref="BO263">SUMPRODUCT((YEAR($G$3:$BN$3)=BO$3)*($G263:$BN263))</f>
        <v>0</v>
      </c>
      <c r="BP263" s="533" cm="1">
        <f t="array" ref="BP263">SUMPRODUCT((YEAR($G$3:$BN$3)=BP$3)*($G263:$BN263))</f>
        <v>0</v>
      </c>
      <c r="BQ263" s="533" cm="1">
        <f t="array" ref="BQ263">SUMPRODUCT((YEAR($G$3:$BN$3)=BQ$3)*($G263:$BN263))</f>
        <v>0</v>
      </c>
      <c r="BR263" s="533" cm="1">
        <f t="array" ref="BR263">SUMPRODUCT((YEAR($G$3:$BN$3)=BR$3)*($G263:$BN263))</f>
        <v>0</v>
      </c>
      <c r="BS263" s="627" cm="1">
        <f t="array" ref="BS263">SUMPRODUCT((YEAR($G$3:$BN$3)=BS$3)*($G263:$BN263))</f>
        <v>0</v>
      </c>
      <c r="BT263" s="533"/>
      <c r="BU263" s="533"/>
      <c r="BV263" s="533"/>
      <c r="BW263" s="533"/>
      <c r="BX263" s="533"/>
      <c r="BY263" s="533"/>
      <c r="BZ263" s="533"/>
      <c r="CA263" s="533"/>
      <c r="CB263" s="533"/>
      <c r="CC263" s="533"/>
      <c r="CD263" s="533"/>
      <c r="CE263" s="533"/>
      <c r="CF263" s="533"/>
      <c r="CG263" s="533"/>
      <c r="CH263" s="533"/>
      <c r="CI263" s="533"/>
      <c r="CJ263" s="533"/>
      <c r="CK263" s="533"/>
      <c r="CL263" s="533"/>
      <c r="CM263" s="533"/>
      <c r="CN263" s="533"/>
      <c r="CO263" s="533"/>
      <c r="CP263" s="533"/>
    </row>
    <row r="264" spans="4:103" hidden="1" outlineLevel="1">
      <c r="D264" s="541">
        <v>44957</v>
      </c>
      <c r="J264" s="533"/>
      <c r="K264" s="533"/>
      <c r="L264" s="533"/>
      <c r="M264" s="533"/>
      <c r="N264" s="533"/>
      <c r="O264" s="533"/>
      <c r="P264" s="533"/>
      <c r="Q264" s="533"/>
      <c r="R264" s="533"/>
      <c r="S264" s="533">
        <f>IF(COUNTIF($F264:R264,"&gt;0")&gt;=12,0,S$9/12)</f>
        <v>0</v>
      </c>
      <c r="T264" s="533">
        <f>IF(COUNTIF($F264:S264,"&gt;0")&gt;=12,0,S$9/12)</f>
        <v>0</v>
      </c>
      <c r="U264" s="533">
        <f>IF(COUNTIF($F264:T264,"&gt;0")&gt;=12,0,S$9/12)</f>
        <v>0</v>
      </c>
      <c r="V264" s="533">
        <f>IF(COUNTIF($F264:U264,"&gt;0")&gt;=12,0,S$9/12)</f>
        <v>0</v>
      </c>
      <c r="W264" s="533">
        <f>IF(COUNTIF($F264:V264,"&gt;0")&gt;=12,0,S$9/12)</f>
        <v>0</v>
      </c>
      <c r="X264" s="533">
        <f>IF(COUNTIF($F264:W264,"&gt;0")&gt;=12,0,S$9/12)</f>
        <v>0</v>
      </c>
      <c r="Y264" s="533">
        <f>IF(COUNTIF($F264:X264,"&gt;0")&gt;=12,0,S$9/12)</f>
        <v>0</v>
      </c>
      <c r="Z264" s="533">
        <f>IF(COUNTIF($F264:Y264,"&gt;0")&gt;=12,0,S$9/12)</f>
        <v>0</v>
      </c>
      <c r="AA264" s="533">
        <f>IF(COUNTIF($F264:Z264,"&gt;0")&gt;=12,0,S$9/12)</f>
        <v>0</v>
      </c>
      <c r="AB264" s="533">
        <f>IF(COUNTIF($F264:AA264,"&gt;0")&gt;=12,0,S$9/12)</f>
        <v>0</v>
      </c>
      <c r="AC264" s="533">
        <f>IF(COUNTIF($F264:AB264,"&gt;0")&gt;=12,0,S$9/12)</f>
        <v>0</v>
      </c>
      <c r="AD264" s="533">
        <f>IF(COUNTIF($F264:AC264,"&gt;0")&gt;=12,0,S$9/12)</f>
        <v>0</v>
      </c>
      <c r="AE264" s="533">
        <f>IF(COUNTIF($F264:AD264,"&gt;0")&gt;=12,0,S$9/12)</f>
        <v>0</v>
      </c>
      <c r="AF264" s="533">
        <f>IF(COUNTIF($F264:AE264,"&gt;0")&gt;=12,0,S$9/12)</f>
        <v>0</v>
      </c>
      <c r="AG264" s="533">
        <f>IF(COUNTIF($F264:AF264,"&gt;0")&gt;=12,0,S$9/12)</f>
        <v>0</v>
      </c>
      <c r="AH264" s="533">
        <f>IF(COUNTIF($F264:AG264,"&gt;0")&gt;=12,0,S$9/12)</f>
        <v>0</v>
      </c>
      <c r="AI264" s="533">
        <f>IF(COUNTIF($F264:AH264,"&gt;0")&gt;=12,0,S$9/12)</f>
        <v>0</v>
      </c>
      <c r="AJ264" s="533">
        <f>IF(COUNTIF($F264:AI264,"&gt;0")&gt;=12,0,S$9/12)</f>
        <v>0</v>
      </c>
      <c r="AK264" s="533">
        <f>IF(COUNTIF($F264:AJ264,"&gt;0")&gt;=12,0,S$9/12)</f>
        <v>0</v>
      </c>
      <c r="AL264" s="533">
        <f>IF(COUNTIF($F264:AK264,"&gt;0")&gt;=12,0,S$9/12)</f>
        <v>0</v>
      </c>
      <c r="AM264" s="533">
        <f>IF(COUNTIF($F264:AL264,"&gt;0")&gt;=12,0,S$9/12)</f>
        <v>0</v>
      </c>
      <c r="AN264" s="533">
        <f>IF(COUNTIF($F264:AM264,"&gt;0")&gt;=12,0,S$9/12)</f>
        <v>0</v>
      </c>
      <c r="AO264" s="533">
        <f>IF(COUNTIF($F264:AN264,"&gt;0")&gt;=12,0,S$9/12)</f>
        <v>0</v>
      </c>
      <c r="AP264" s="533">
        <f>IF(COUNTIF($F264:AO264,"&gt;0")&gt;=12,0,S$9/12)</f>
        <v>0</v>
      </c>
      <c r="AQ264" s="533">
        <f>IF(COUNTIF($F264:AP264,"&gt;0")&gt;=12,0,S$9/12)</f>
        <v>0</v>
      </c>
      <c r="AR264" s="533">
        <f>IF(COUNTIF($F264:AQ264,"&gt;0")&gt;=12,0,S$9/12)</f>
        <v>0</v>
      </c>
      <c r="AS264" s="533">
        <f>IF(COUNTIF($F264:AR264,"&gt;0")&gt;=12,0,S$9/12)</f>
        <v>0</v>
      </c>
      <c r="AT264" s="533">
        <f>IF(COUNTIF($F264:AS264,"&gt;0")&gt;=12,0,S$9/12)</f>
        <v>0</v>
      </c>
      <c r="AU264" s="533">
        <f>IF(COUNTIF($F264:AT264,"&gt;0")&gt;=12,0,S$9/12)</f>
        <v>0</v>
      </c>
      <c r="AV264" s="533">
        <f>IF(COUNTIF($F264:AU264,"&gt;0")&gt;=12,0,S$9/12)</f>
        <v>0</v>
      </c>
      <c r="AW264" s="533">
        <f>IF(COUNTIF($F264:AV264,"&gt;0")&gt;=12,0,S$9/12)</f>
        <v>0</v>
      </c>
      <c r="AX264" s="533">
        <f>IF(COUNTIF($F264:AW264,"&gt;0")&gt;=12,0,S$9/12)</f>
        <v>0</v>
      </c>
      <c r="AY264" s="533">
        <f>IF(COUNTIF($F264:AX264,"&gt;0")&gt;=12,0,S$9/12)</f>
        <v>0</v>
      </c>
      <c r="AZ264" s="533">
        <f>IF(COUNTIF($F264:AY264,"&gt;0")&gt;=12,0,S$9/12)</f>
        <v>0</v>
      </c>
      <c r="BA264" s="533">
        <f>IF(COUNTIF($F264:AZ264,"&gt;0")&gt;=12,0,S$9/12)</f>
        <v>0</v>
      </c>
      <c r="BB264" s="533">
        <f>IF(COUNTIF($F264:BA264,"&gt;0")&gt;=12,0,S$9/12)</f>
        <v>0</v>
      </c>
      <c r="BC264" s="533">
        <f>IF(COUNTIF($F264:BB264,"&gt;0")&gt;=12,0,S$9/12)</f>
        <v>0</v>
      </c>
      <c r="BD264" s="533">
        <f>IF(COUNTIF($F264:BC264,"&gt;0")&gt;=12,0,S$9/12)</f>
        <v>0</v>
      </c>
      <c r="BE264" s="533">
        <f>IF(COUNTIF($F264:BD264,"&gt;0")&gt;=12,0,S$9/12)</f>
        <v>0</v>
      </c>
      <c r="BF264" s="533">
        <f>IF(COUNTIF($F264:BE264,"&gt;0")&gt;=12,0,S$9/12)</f>
        <v>0</v>
      </c>
      <c r="BG264" s="533">
        <f>IF(COUNTIF($F264:BF264,"&gt;0")&gt;=12,0,S$9/12)</f>
        <v>0</v>
      </c>
      <c r="BH264" s="533">
        <f>IF(COUNTIF($F264:BG264,"&gt;0")&gt;=12,0,S$9/12)</f>
        <v>0</v>
      </c>
      <c r="BI264" s="533">
        <f>IF(COUNTIF($F264:BH264,"&gt;0")&gt;=12,0,S$9/12)</f>
        <v>0</v>
      </c>
      <c r="BJ264" s="533">
        <f>IF(COUNTIF($F264:BI264,"&gt;0")&gt;=12,0,S$9/12)</f>
        <v>0</v>
      </c>
      <c r="BK264" s="533">
        <f>IF(COUNTIF($F264:BJ264,"&gt;0")&gt;=12,0,S$9/12)</f>
        <v>0</v>
      </c>
      <c r="BL264" s="533">
        <f>IF(COUNTIF($F264:BK264,"&gt;0")&gt;=12,0,S$9/12)</f>
        <v>0</v>
      </c>
      <c r="BM264" s="533">
        <f>IF(COUNTIF($F264:BL264,"&gt;0")&gt;=12,0,S$9/12)</f>
        <v>0</v>
      </c>
      <c r="BN264" s="533">
        <f>IF(COUNTIF($F264:BM264,"&gt;0")&gt;=12,0,S$9/12)</f>
        <v>0</v>
      </c>
      <c r="BO264" s="626" cm="1">
        <f t="array" ref="BO264">SUMPRODUCT((YEAR($G$3:$BN$3)=BO$3)*($G264:$BN264))</f>
        <v>0</v>
      </c>
      <c r="BP264" s="533" cm="1">
        <f t="array" ref="BP264">SUMPRODUCT((YEAR($G$3:$BN$3)=BP$3)*($G264:$BN264))</f>
        <v>0</v>
      </c>
      <c r="BQ264" s="533" cm="1">
        <f t="array" ref="BQ264">SUMPRODUCT((YEAR($G$3:$BN$3)=BQ$3)*($G264:$BN264))</f>
        <v>0</v>
      </c>
      <c r="BR264" s="533" cm="1">
        <f t="array" ref="BR264">SUMPRODUCT((YEAR($G$3:$BN$3)=BR$3)*($G264:$BN264))</f>
        <v>0</v>
      </c>
      <c r="BS264" s="627" cm="1">
        <f t="array" ref="BS264">SUMPRODUCT((YEAR($G$3:$BN$3)=BS$3)*($G264:$BN264))</f>
        <v>0</v>
      </c>
      <c r="BT264" s="533"/>
      <c r="BU264" s="533"/>
      <c r="BV264" s="533"/>
      <c r="BW264" s="533"/>
      <c r="BX264" s="533"/>
      <c r="BY264" s="533"/>
      <c r="BZ264" s="533"/>
      <c r="CA264" s="533"/>
      <c r="CB264" s="533"/>
      <c r="CC264" s="533"/>
      <c r="CD264" s="533"/>
      <c r="CE264" s="533"/>
      <c r="CF264" s="533"/>
      <c r="CG264" s="533"/>
      <c r="CH264" s="533"/>
      <c r="CI264" s="533"/>
      <c r="CJ264" s="533"/>
      <c r="CK264" s="533"/>
      <c r="CL264" s="533"/>
      <c r="CM264" s="533"/>
      <c r="CN264" s="533"/>
      <c r="CO264" s="533"/>
      <c r="CP264" s="533"/>
      <c r="CQ264" s="533"/>
    </row>
    <row r="265" spans="4:103" hidden="1" outlineLevel="1">
      <c r="D265" s="541">
        <v>44985</v>
      </c>
      <c r="J265" s="533"/>
      <c r="K265" s="533"/>
      <c r="L265" s="533"/>
      <c r="M265" s="533"/>
      <c r="N265" s="533"/>
      <c r="O265" s="533"/>
      <c r="P265" s="533"/>
      <c r="Q265" s="533"/>
      <c r="R265" s="533"/>
      <c r="S265" s="533"/>
      <c r="T265" s="533">
        <f>IF(COUNTIF($F265:S265,"&gt;0")&gt;=12,0,T$9/12)</f>
        <v>0</v>
      </c>
      <c r="U265" s="533">
        <f>IF(COUNTIF($F265:T265,"&gt;0")&gt;=12,0,T$9/12)</f>
        <v>0</v>
      </c>
      <c r="V265" s="533">
        <f>IF(COUNTIF($F265:U265,"&gt;0")&gt;=12,0,T$9/12)</f>
        <v>0</v>
      </c>
      <c r="W265" s="533">
        <f>IF(COUNTIF($F265:V265,"&gt;0")&gt;=12,0,T$9/12)</f>
        <v>0</v>
      </c>
      <c r="X265" s="533">
        <f>IF(COUNTIF($F265:W265,"&gt;0")&gt;=12,0,T$9/12)</f>
        <v>0</v>
      </c>
      <c r="Y265" s="533">
        <f>IF(COUNTIF($F265:X265,"&gt;0")&gt;=12,0,T$9/12)</f>
        <v>0</v>
      </c>
      <c r="Z265" s="533">
        <f>IF(COUNTIF($F265:Y265,"&gt;0")&gt;=12,0,T$9/12)</f>
        <v>0</v>
      </c>
      <c r="AA265" s="533">
        <f>IF(COUNTIF($F265:Z265,"&gt;0")&gt;=12,0,T$9/12)</f>
        <v>0</v>
      </c>
      <c r="AB265" s="533">
        <f>IF(COUNTIF($F265:AA265,"&gt;0")&gt;=12,0,T$9/12)</f>
        <v>0</v>
      </c>
      <c r="AC265" s="533">
        <f>IF(COUNTIF($F265:AB265,"&gt;0")&gt;=12,0,T$9/12)</f>
        <v>0</v>
      </c>
      <c r="AD265" s="533">
        <f>IF(COUNTIF($F265:AC265,"&gt;0")&gt;=12,0,T$9/12)</f>
        <v>0</v>
      </c>
      <c r="AE265" s="533">
        <f>IF(COUNTIF($F265:AD265,"&gt;0")&gt;=12,0,T$9/12)</f>
        <v>0</v>
      </c>
      <c r="AF265" s="533">
        <f>IF(COUNTIF($F265:AE265,"&gt;0")&gt;=12,0,T$9/12)</f>
        <v>0</v>
      </c>
      <c r="AG265" s="533">
        <f>IF(COUNTIF($F265:AF265,"&gt;0")&gt;=12,0,T$9/12)</f>
        <v>0</v>
      </c>
      <c r="AH265" s="533">
        <f>IF(COUNTIF($F265:AG265,"&gt;0")&gt;=12,0,T$9/12)</f>
        <v>0</v>
      </c>
      <c r="AI265" s="533">
        <f>IF(COUNTIF($F265:AH265,"&gt;0")&gt;=12,0,T$9/12)</f>
        <v>0</v>
      </c>
      <c r="AJ265" s="533">
        <f>IF(COUNTIF($F265:AI265,"&gt;0")&gt;=12,0,T$9/12)</f>
        <v>0</v>
      </c>
      <c r="AK265" s="533">
        <f>IF(COUNTIF($F265:AJ265,"&gt;0")&gt;=12,0,T$9/12)</f>
        <v>0</v>
      </c>
      <c r="AL265" s="533">
        <f>IF(COUNTIF($F265:AK265,"&gt;0")&gt;=12,0,T$9/12)</f>
        <v>0</v>
      </c>
      <c r="AM265" s="533">
        <f>IF(COUNTIF($F265:AL265,"&gt;0")&gt;=12,0,T$9/12)</f>
        <v>0</v>
      </c>
      <c r="AN265" s="533">
        <f>IF(COUNTIF($F265:AM265,"&gt;0")&gt;=12,0,T$9/12)</f>
        <v>0</v>
      </c>
      <c r="AO265" s="533">
        <f>IF(COUNTIF($F265:AN265,"&gt;0")&gt;=12,0,T$9/12)</f>
        <v>0</v>
      </c>
      <c r="AP265" s="533">
        <f>IF(COUNTIF($F265:AO265,"&gt;0")&gt;=12,0,T$9/12)</f>
        <v>0</v>
      </c>
      <c r="AQ265" s="533">
        <f>IF(COUNTIF($F265:AP265,"&gt;0")&gt;=12,0,T$9/12)</f>
        <v>0</v>
      </c>
      <c r="AR265" s="533">
        <f>IF(COUNTIF($F265:AQ265,"&gt;0")&gt;=12,0,T$9/12)</f>
        <v>0</v>
      </c>
      <c r="AS265" s="533">
        <f>IF(COUNTIF($F265:AR265,"&gt;0")&gt;=12,0,T$9/12)</f>
        <v>0</v>
      </c>
      <c r="AT265" s="533">
        <f>IF(COUNTIF($F265:AS265,"&gt;0")&gt;=12,0,T$9/12)</f>
        <v>0</v>
      </c>
      <c r="AU265" s="533">
        <f>IF(COUNTIF($F265:AT265,"&gt;0")&gt;=12,0,T$9/12)</f>
        <v>0</v>
      </c>
      <c r="AV265" s="533">
        <f>IF(COUNTIF($F265:AU265,"&gt;0")&gt;=12,0,T$9/12)</f>
        <v>0</v>
      </c>
      <c r="AW265" s="533">
        <f>IF(COUNTIF($F265:AV265,"&gt;0")&gt;=12,0,T$9/12)</f>
        <v>0</v>
      </c>
      <c r="AX265" s="533">
        <f>IF(COUNTIF($F265:AW265,"&gt;0")&gt;=12,0,T$9/12)</f>
        <v>0</v>
      </c>
      <c r="AY265" s="533">
        <f>IF(COUNTIF($F265:AX265,"&gt;0")&gt;=12,0,T$9/12)</f>
        <v>0</v>
      </c>
      <c r="AZ265" s="533">
        <f>IF(COUNTIF($F265:AY265,"&gt;0")&gt;=12,0,T$9/12)</f>
        <v>0</v>
      </c>
      <c r="BA265" s="533">
        <f>IF(COUNTIF($F265:AZ265,"&gt;0")&gt;=12,0,T$9/12)</f>
        <v>0</v>
      </c>
      <c r="BB265" s="533">
        <f>IF(COUNTIF($F265:BA265,"&gt;0")&gt;=12,0,T$9/12)</f>
        <v>0</v>
      </c>
      <c r="BC265" s="533">
        <f>IF(COUNTIF($F265:BB265,"&gt;0")&gt;=12,0,T$9/12)</f>
        <v>0</v>
      </c>
      <c r="BD265" s="533">
        <f>IF(COUNTIF($F265:BC265,"&gt;0")&gt;=12,0,T$9/12)</f>
        <v>0</v>
      </c>
      <c r="BE265" s="533">
        <f>IF(COUNTIF($F265:BD265,"&gt;0")&gt;=12,0,T$9/12)</f>
        <v>0</v>
      </c>
      <c r="BF265" s="533">
        <f>IF(COUNTIF($F265:BE265,"&gt;0")&gt;=12,0,T$9/12)</f>
        <v>0</v>
      </c>
      <c r="BG265" s="533">
        <f>IF(COUNTIF($F265:BF265,"&gt;0")&gt;=12,0,T$9/12)</f>
        <v>0</v>
      </c>
      <c r="BH265" s="533">
        <f>IF(COUNTIF($F265:BG265,"&gt;0")&gt;=12,0,T$9/12)</f>
        <v>0</v>
      </c>
      <c r="BI265" s="533">
        <f>IF(COUNTIF($F265:BH265,"&gt;0")&gt;=12,0,T$9/12)</f>
        <v>0</v>
      </c>
      <c r="BJ265" s="533">
        <f>IF(COUNTIF($F265:BI265,"&gt;0")&gt;=12,0,T$9/12)</f>
        <v>0</v>
      </c>
      <c r="BK265" s="533">
        <f>IF(COUNTIF($F265:BJ265,"&gt;0")&gt;=12,0,T$9/12)</f>
        <v>0</v>
      </c>
      <c r="BL265" s="533">
        <f>IF(COUNTIF($F265:BK265,"&gt;0")&gt;=12,0,T$9/12)</f>
        <v>0</v>
      </c>
      <c r="BM265" s="533">
        <f>IF(COUNTIF($F265:BL265,"&gt;0")&gt;=12,0,T$9/12)</f>
        <v>0</v>
      </c>
      <c r="BN265" s="533">
        <f>IF(COUNTIF($F265:BM265,"&gt;0")&gt;=12,0,T$9/12)</f>
        <v>0</v>
      </c>
      <c r="BO265" s="626" cm="1">
        <f t="array" ref="BO265">SUMPRODUCT((YEAR($G$3:$BN$3)=BO$3)*($G265:$BN265))</f>
        <v>0</v>
      </c>
      <c r="BP265" s="533" cm="1">
        <f t="array" ref="BP265">SUMPRODUCT((YEAR($G$3:$BN$3)=BP$3)*($G265:$BN265))</f>
        <v>0</v>
      </c>
      <c r="BQ265" s="533" cm="1">
        <f t="array" ref="BQ265">SUMPRODUCT((YEAR($G$3:$BN$3)=BQ$3)*($G265:$BN265))</f>
        <v>0</v>
      </c>
      <c r="BR265" s="533" cm="1">
        <f t="array" ref="BR265">SUMPRODUCT((YEAR($G$3:$BN$3)=BR$3)*($G265:$BN265))</f>
        <v>0</v>
      </c>
      <c r="BS265" s="627" cm="1">
        <f t="array" ref="BS265">SUMPRODUCT((YEAR($G$3:$BN$3)=BS$3)*($G265:$BN265))</f>
        <v>0</v>
      </c>
      <c r="BT265" s="533"/>
      <c r="BU265" s="533"/>
      <c r="BV265" s="533"/>
      <c r="BW265" s="533"/>
      <c r="BX265" s="533"/>
      <c r="BY265" s="533"/>
      <c r="BZ265" s="533"/>
      <c r="CA265" s="533"/>
      <c r="CB265" s="533"/>
      <c r="CC265" s="533"/>
      <c r="CD265" s="533"/>
      <c r="CE265" s="533"/>
      <c r="CF265" s="533"/>
      <c r="CG265" s="533"/>
      <c r="CH265" s="533"/>
      <c r="CI265" s="533"/>
      <c r="CJ265" s="533"/>
      <c r="CK265" s="533"/>
      <c r="CL265" s="533"/>
      <c r="CM265" s="533"/>
      <c r="CN265" s="533"/>
      <c r="CO265" s="533"/>
      <c r="CP265" s="533"/>
      <c r="CQ265" s="533"/>
      <c r="CR265" s="533"/>
    </row>
    <row r="266" spans="4:103" hidden="1" outlineLevel="1">
      <c r="D266" s="541">
        <v>45016</v>
      </c>
      <c r="J266" s="533"/>
      <c r="K266" s="533"/>
      <c r="L266" s="533"/>
      <c r="M266" s="533"/>
      <c r="N266" s="533"/>
      <c r="O266" s="533"/>
      <c r="P266" s="533"/>
      <c r="Q266" s="533"/>
      <c r="R266" s="533"/>
      <c r="S266" s="533"/>
      <c r="T266" s="533"/>
      <c r="U266" s="533">
        <f>IF(COUNTIF($F266:T266,"&gt;0")&gt;=12,0,U$9/12)</f>
        <v>0</v>
      </c>
      <c r="V266" s="533">
        <f>IF(COUNTIF($F266:U266,"&gt;0")&gt;=12,0,U$9/12)</f>
        <v>0</v>
      </c>
      <c r="W266" s="533">
        <f>IF(COUNTIF($F266:V266,"&gt;0")&gt;=12,0,U$9/12)</f>
        <v>0</v>
      </c>
      <c r="X266" s="533">
        <f>IF(COUNTIF($F266:W266,"&gt;0")&gt;=12,0,U$9/12)</f>
        <v>0</v>
      </c>
      <c r="Y266" s="533">
        <f>IF(COUNTIF($F266:X266,"&gt;0")&gt;=12,0,U$9/12)</f>
        <v>0</v>
      </c>
      <c r="Z266" s="533">
        <f>IF(COUNTIF($F266:Y266,"&gt;0")&gt;=12,0,U$9/12)</f>
        <v>0</v>
      </c>
      <c r="AA266" s="533">
        <f>IF(COUNTIF($F266:Z266,"&gt;0")&gt;=12,0,U$9/12)</f>
        <v>0</v>
      </c>
      <c r="AB266" s="533">
        <f>IF(COUNTIF($F266:AA266,"&gt;0")&gt;=12,0,U$9/12)</f>
        <v>0</v>
      </c>
      <c r="AC266" s="533">
        <f>IF(COUNTIF($F266:AB266,"&gt;0")&gt;=12,0,U$9/12)</f>
        <v>0</v>
      </c>
      <c r="AD266" s="533">
        <f>IF(COUNTIF($F266:AC266,"&gt;0")&gt;=12,0,U$9/12)</f>
        <v>0</v>
      </c>
      <c r="AE266" s="533">
        <f>IF(COUNTIF($F266:AD266,"&gt;0")&gt;=12,0,U$9/12)</f>
        <v>0</v>
      </c>
      <c r="AF266" s="533">
        <f>IF(COUNTIF($F266:AE266,"&gt;0")&gt;=12,0,U$9/12)</f>
        <v>0</v>
      </c>
      <c r="AG266" s="533">
        <f>IF(COUNTIF($F266:AF266,"&gt;0")&gt;=12,0,U$9/12)</f>
        <v>0</v>
      </c>
      <c r="AH266" s="533">
        <f>IF(COUNTIF($F266:AG266,"&gt;0")&gt;=12,0,U$9/12)</f>
        <v>0</v>
      </c>
      <c r="AI266" s="533">
        <f>IF(COUNTIF($F266:AH266,"&gt;0")&gt;=12,0,U$9/12)</f>
        <v>0</v>
      </c>
      <c r="AJ266" s="533">
        <f>IF(COUNTIF($F266:AI266,"&gt;0")&gt;=12,0,U$9/12)</f>
        <v>0</v>
      </c>
      <c r="AK266" s="533">
        <f>IF(COUNTIF($F266:AJ266,"&gt;0")&gt;=12,0,U$9/12)</f>
        <v>0</v>
      </c>
      <c r="AL266" s="533">
        <f>IF(COUNTIF($F266:AK266,"&gt;0")&gt;=12,0,U$9/12)</f>
        <v>0</v>
      </c>
      <c r="AM266" s="533">
        <f>IF(COUNTIF($F266:AL266,"&gt;0")&gt;=12,0,U$9/12)</f>
        <v>0</v>
      </c>
      <c r="AN266" s="533">
        <f>IF(COUNTIF($F266:AM266,"&gt;0")&gt;=12,0,U$9/12)</f>
        <v>0</v>
      </c>
      <c r="AO266" s="533">
        <f>IF(COUNTIF($F266:AN266,"&gt;0")&gt;=12,0,U$9/12)</f>
        <v>0</v>
      </c>
      <c r="AP266" s="533">
        <f>IF(COUNTIF($F266:AO266,"&gt;0")&gt;=12,0,U$9/12)</f>
        <v>0</v>
      </c>
      <c r="AQ266" s="533">
        <f>IF(COUNTIF($F266:AP266,"&gt;0")&gt;=12,0,U$9/12)</f>
        <v>0</v>
      </c>
      <c r="AR266" s="533">
        <f>IF(COUNTIF($F266:AQ266,"&gt;0")&gt;=12,0,U$9/12)</f>
        <v>0</v>
      </c>
      <c r="AS266" s="533">
        <f>IF(COUNTIF($F266:AR266,"&gt;0")&gt;=12,0,U$9/12)</f>
        <v>0</v>
      </c>
      <c r="AT266" s="533">
        <f>IF(COUNTIF($F266:AS266,"&gt;0")&gt;=12,0,U$9/12)</f>
        <v>0</v>
      </c>
      <c r="AU266" s="533">
        <f>IF(COUNTIF($F266:AT266,"&gt;0")&gt;=12,0,U$9/12)</f>
        <v>0</v>
      </c>
      <c r="AV266" s="533">
        <f>IF(COUNTIF($F266:AU266,"&gt;0")&gt;=12,0,U$9/12)</f>
        <v>0</v>
      </c>
      <c r="AW266" s="533">
        <f>IF(COUNTIF($F266:AV266,"&gt;0")&gt;=12,0,U$9/12)</f>
        <v>0</v>
      </c>
      <c r="AX266" s="533">
        <f>IF(COUNTIF($F266:AW266,"&gt;0")&gt;=12,0,U$9/12)</f>
        <v>0</v>
      </c>
      <c r="AY266" s="533">
        <f>IF(COUNTIF($F266:AX266,"&gt;0")&gt;=12,0,U$9/12)</f>
        <v>0</v>
      </c>
      <c r="AZ266" s="533">
        <f>IF(COUNTIF($F266:AY266,"&gt;0")&gt;=12,0,U$9/12)</f>
        <v>0</v>
      </c>
      <c r="BA266" s="533">
        <f>IF(COUNTIF($F266:AZ266,"&gt;0")&gt;=12,0,U$9/12)</f>
        <v>0</v>
      </c>
      <c r="BB266" s="533">
        <f>IF(COUNTIF($F266:BA266,"&gt;0")&gt;=12,0,U$9/12)</f>
        <v>0</v>
      </c>
      <c r="BC266" s="533">
        <f>IF(COUNTIF($F266:BB266,"&gt;0")&gt;=12,0,U$9/12)</f>
        <v>0</v>
      </c>
      <c r="BD266" s="533">
        <f>IF(COUNTIF($F266:BC266,"&gt;0")&gt;=12,0,U$9/12)</f>
        <v>0</v>
      </c>
      <c r="BE266" s="533">
        <f>IF(COUNTIF($F266:BD266,"&gt;0")&gt;=12,0,U$9/12)</f>
        <v>0</v>
      </c>
      <c r="BF266" s="533">
        <f>IF(COUNTIF($F266:BE266,"&gt;0")&gt;=12,0,U$9/12)</f>
        <v>0</v>
      </c>
      <c r="BG266" s="533">
        <f>IF(COUNTIF($F266:BF266,"&gt;0")&gt;=12,0,U$9/12)</f>
        <v>0</v>
      </c>
      <c r="BH266" s="533">
        <f>IF(COUNTIF($F266:BG266,"&gt;0")&gt;=12,0,U$9/12)</f>
        <v>0</v>
      </c>
      <c r="BI266" s="533">
        <f>IF(COUNTIF($F266:BH266,"&gt;0")&gt;=12,0,U$9/12)</f>
        <v>0</v>
      </c>
      <c r="BJ266" s="533">
        <f>IF(COUNTIF($F266:BI266,"&gt;0")&gt;=12,0,U$9/12)</f>
        <v>0</v>
      </c>
      <c r="BK266" s="533">
        <f>IF(COUNTIF($F266:BJ266,"&gt;0")&gt;=12,0,U$9/12)</f>
        <v>0</v>
      </c>
      <c r="BL266" s="533">
        <f>IF(COUNTIF($F266:BK266,"&gt;0")&gt;=12,0,U$9/12)</f>
        <v>0</v>
      </c>
      <c r="BM266" s="533">
        <f>IF(COUNTIF($F266:BL266,"&gt;0")&gt;=12,0,U$9/12)</f>
        <v>0</v>
      </c>
      <c r="BN266" s="533">
        <f>IF(COUNTIF($F266:BM266,"&gt;0")&gt;=12,0,U$9/12)</f>
        <v>0</v>
      </c>
      <c r="BO266" s="626" cm="1">
        <f t="array" ref="BO266">SUMPRODUCT((YEAR($G$3:$BN$3)=BO$3)*($G266:$BN266))</f>
        <v>0</v>
      </c>
      <c r="BP266" s="533" cm="1">
        <f t="array" ref="BP266">SUMPRODUCT((YEAR($G$3:$BN$3)=BP$3)*($G266:$BN266))</f>
        <v>0</v>
      </c>
      <c r="BQ266" s="533" cm="1">
        <f t="array" ref="BQ266">SUMPRODUCT((YEAR($G$3:$BN$3)=BQ$3)*($G266:$BN266))</f>
        <v>0</v>
      </c>
      <c r="BR266" s="533" cm="1">
        <f t="array" ref="BR266">SUMPRODUCT((YEAR($G$3:$BN$3)=BR$3)*($G266:$BN266))</f>
        <v>0</v>
      </c>
      <c r="BS266" s="627" cm="1">
        <f t="array" ref="BS266">SUMPRODUCT((YEAR($G$3:$BN$3)=BS$3)*($G266:$BN266))</f>
        <v>0</v>
      </c>
      <c r="BT266" s="533"/>
      <c r="BU266" s="533"/>
      <c r="BV266" s="533"/>
      <c r="BW266" s="533"/>
      <c r="BX266" s="533"/>
      <c r="BY266" s="533"/>
      <c r="BZ266" s="533"/>
      <c r="CA266" s="533"/>
      <c r="CB266" s="533"/>
      <c r="CC266" s="533"/>
      <c r="CD266" s="533"/>
      <c r="CE266" s="533"/>
      <c r="CF266" s="533"/>
      <c r="CG266" s="533"/>
      <c r="CH266" s="533"/>
      <c r="CI266" s="533"/>
      <c r="CJ266" s="533"/>
      <c r="CK266" s="533"/>
      <c r="CL266" s="533"/>
      <c r="CM266" s="533"/>
      <c r="CN266" s="533"/>
      <c r="CO266" s="533"/>
      <c r="CP266" s="533"/>
      <c r="CQ266" s="533"/>
      <c r="CR266" s="533"/>
      <c r="CS266" s="533"/>
    </row>
    <row r="267" spans="4:103" hidden="1" outlineLevel="1">
      <c r="D267" s="541">
        <v>45046</v>
      </c>
      <c r="J267" s="533"/>
      <c r="K267" s="533"/>
      <c r="L267" s="533"/>
      <c r="M267" s="533"/>
      <c r="N267" s="533"/>
      <c r="O267" s="533"/>
      <c r="P267" s="533"/>
      <c r="Q267" s="533"/>
      <c r="R267" s="533"/>
      <c r="S267" s="533"/>
      <c r="T267" s="533"/>
      <c r="U267" s="533"/>
      <c r="V267" s="533">
        <f>IF(COUNTIF($F267:U267,"&gt;0")&gt;=12,0,V$9/12)</f>
        <v>0</v>
      </c>
      <c r="W267" s="533">
        <f>IF(COUNTIF($F267:V267,"&gt;0")&gt;=12,0,V$9/12)</f>
        <v>0</v>
      </c>
      <c r="X267" s="533">
        <f>IF(COUNTIF($F267:W267,"&gt;0")&gt;=12,0,V$9/12)</f>
        <v>0</v>
      </c>
      <c r="Y267" s="533">
        <f>IF(COUNTIF($F267:X267,"&gt;0")&gt;=12,0,V$9/12)</f>
        <v>0</v>
      </c>
      <c r="Z267" s="533">
        <f>IF(COUNTIF($F267:Y267,"&gt;0")&gt;=12,0,V$9/12)</f>
        <v>0</v>
      </c>
      <c r="AA267" s="533">
        <f>IF(COUNTIF($F267:Z267,"&gt;0")&gt;=12,0,V$9/12)</f>
        <v>0</v>
      </c>
      <c r="AB267" s="533">
        <f>IF(COUNTIF($F267:AA267,"&gt;0")&gt;=12,0,V$9/12)</f>
        <v>0</v>
      </c>
      <c r="AC267" s="533">
        <f>IF(COUNTIF($F267:AB267,"&gt;0")&gt;=12,0,V$9/12)</f>
        <v>0</v>
      </c>
      <c r="AD267" s="533">
        <f>IF(COUNTIF($F267:AC267,"&gt;0")&gt;=12,0,V$9/12)</f>
        <v>0</v>
      </c>
      <c r="AE267" s="533">
        <f>IF(COUNTIF($F267:AD267,"&gt;0")&gt;=12,0,V$9/12)</f>
        <v>0</v>
      </c>
      <c r="AF267" s="533">
        <f>IF(COUNTIF($F267:AE267,"&gt;0")&gt;=12,0,V$9/12)</f>
        <v>0</v>
      </c>
      <c r="AG267" s="533">
        <f>IF(COUNTIF($F267:AF267,"&gt;0")&gt;=12,0,V$9/12)</f>
        <v>0</v>
      </c>
      <c r="AH267" s="533">
        <f>IF(COUNTIF($F267:AG267,"&gt;0")&gt;=12,0,V$9/12)</f>
        <v>0</v>
      </c>
      <c r="AI267" s="533">
        <f>IF(COUNTIF($F267:AH267,"&gt;0")&gt;=12,0,V$9/12)</f>
        <v>0</v>
      </c>
      <c r="AJ267" s="533">
        <f>IF(COUNTIF($F267:AI267,"&gt;0")&gt;=12,0,V$9/12)</f>
        <v>0</v>
      </c>
      <c r="AK267" s="533">
        <f>IF(COUNTIF($F267:AJ267,"&gt;0")&gt;=12,0,V$9/12)</f>
        <v>0</v>
      </c>
      <c r="AL267" s="533">
        <f>IF(COUNTIF($F267:AK267,"&gt;0")&gt;=12,0,V$9/12)</f>
        <v>0</v>
      </c>
      <c r="AM267" s="533">
        <f>IF(COUNTIF($F267:AL267,"&gt;0")&gt;=12,0,V$9/12)</f>
        <v>0</v>
      </c>
      <c r="AN267" s="533">
        <f>IF(COUNTIF($F267:AM267,"&gt;0")&gt;=12,0,V$9/12)</f>
        <v>0</v>
      </c>
      <c r="AO267" s="533">
        <f>IF(COUNTIF($F267:AN267,"&gt;0")&gt;=12,0,V$9/12)</f>
        <v>0</v>
      </c>
      <c r="AP267" s="533">
        <f>IF(COUNTIF($F267:AO267,"&gt;0")&gt;=12,0,V$9/12)</f>
        <v>0</v>
      </c>
      <c r="AQ267" s="533">
        <f>IF(COUNTIF($F267:AP267,"&gt;0")&gt;=12,0,V$9/12)</f>
        <v>0</v>
      </c>
      <c r="AR267" s="533">
        <f>IF(COUNTIF($F267:AQ267,"&gt;0")&gt;=12,0,V$9/12)</f>
        <v>0</v>
      </c>
      <c r="AS267" s="533">
        <f>IF(COUNTIF($F267:AR267,"&gt;0")&gt;=12,0,V$9/12)</f>
        <v>0</v>
      </c>
      <c r="AT267" s="533">
        <f>IF(COUNTIF($F267:AS267,"&gt;0")&gt;=12,0,V$9/12)</f>
        <v>0</v>
      </c>
      <c r="AU267" s="533">
        <f>IF(COUNTIF($F267:AT267,"&gt;0")&gt;=12,0,V$9/12)</f>
        <v>0</v>
      </c>
      <c r="AV267" s="533">
        <f>IF(COUNTIF($F267:AU267,"&gt;0")&gt;=12,0,V$9/12)</f>
        <v>0</v>
      </c>
      <c r="AW267" s="533">
        <f>IF(COUNTIF($F267:AV267,"&gt;0")&gt;=12,0,V$9/12)</f>
        <v>0</v>
      </c>
      <c r="AX267" s="533">
        <f>IF(COUNTIF($F267:AW267,"&gt;0")&gt;=12,0,V$9/12)</f>
        <v>0</v>
      </c>
      <c r="AY267" s="533">
        <f>IF(COUNTIF($F267:AX267,"&gt;0")&gt;=12,0,V$9/12)</f>
        <v>0</v>
      </c>
      <c r="AZ267" s="533">
        <f>IF(COUNTIF($F267:AY267,"&gt;0")&gt;=12,0,V$9/12)</f>
        <v>0</v>
      </c>
      <c r="BA267" s="533">
        <f>IF(COUNTIF($F267:AZ267,"&gt;0")&gt;=12,0,V$9/12)</f>
        <v>0</v>
      </c>
      <c r="BB267" s="533">
        <f>IF(COUNTIF($F267:BA267,"&gt;0")&gt;=12,0,V$9/12)</f>
        <v>0</v>
      </c>
      <c r="BC267" s="533">
        <f>IF(COUNTIF($F267:BB267,"&gt;0")&gt;=12,0,V$9/12)</f>
        <v>0</v>
      </c>
      <c r="BD267" s="533">
        <f>IF(COUNTIF($F267:BC267,"&gt;0")&gt;=12,0,V$9/12)</f>
        <v>0</v>
      </c>
      <c r="BE267" s="533">
        <f>IF(COUNTIF($F267:BD267,"&gt;0")&gt;=12,0,V$9/12)</f>
        <v>0</v>
      </c>
      <c r="BF267" s="533">
        <f>IF(COUNTIF($F267:BE267,"&gt;0")&gt;=12,0,V$9/12)</f>
        <v>0</v>
      </c>
      <c r="BG267" s="533">
        <f>IF(COUNTIF($F267:BF267,"&gt;0")&gt;=12,0,V$9/12)</f>
        <v>0</v>
      </c>
      <c r="BH267" s="533">
        <f>IF(COUNTIF($F267:BG267,"&gt;0")&gt;=12,0,V$9/12)</f>
        <v>0</v>
      </c>
      <c r="BI267" s="533">
        <f>IF(COUNTIF($F267:BH267,"&gt;0")&gt;=12,0,V$9/12)</f>
        <v>0</v>
      </c>
      <c r="BJ267" s="533">
        <f>IF(COUNTIF($F267:BI267,"&gt;0")&gt;=12,0,V$9/12)</f>
        <v>0</v>
      </c>
      <c r="BK267" s="533">
        <f>IF(COUNTIF($F267:BJ267,"&gt;0")&gt;=12,0,V$9/12)</f>
        <v>0</v>
      </c>
      <c r="BL267" s="533">
        <f>IF(COUNTIF($F267:BK267,"&gt;0")&gt;=12,0,V$9/12)</f>
        <v>0</v>
      </c>
      <c r="BM267" s="533">
        <f>IF(COUNTIF($F267:BL267,"&gt;0")&gt;=12,0,V$9/12)</f>
        <v>0</v>
      </c>
      <c r="BN267" s="533">
        <f>IF(COUNTIF($F267:BM267,"&gt;0")&gt;=12,0,V$9/12)</f>
        <v>0</v>
      </c>
      <c r="BO267" s="626" cm="1">
        <f t="array" ref="BO267">SUMPRODUCT((YEAR($G$3:$BN$3)=BO$3)*($G267:$BN267))</f>
        <v>0</v>
      </c>
      <c r="BP267" s="533" cm="1">
        <f t="array" ref="BP267">SUMPRODUCT((YEAR($G$3:$BN$3)=BP$3)*($G267:$BN267))</f>
        <v>0</v>
      </c>
      <c r="BQ267" s="533" cm="1">
        <f t="array" ref="BQ267">SUMPRODUCT((YEAR($G$3:$BN$3)=BQ$3)*($G267:$BN267))</f>
        <v>0</v>
      </c>
      <c r="BR267" s="533" cm="1">
        <f t="array" ref="BR267">SUMPRODUCT((YEAR($G$3:$BN$3)=BR$3)*($G267:$BN267))</f>
        <v>0</v>
      </c>
      <c r="BS267" s="627" cm="1">
        <f t="array" ref="BS267">SUMPRODUCT((YEAR($G$3:$BN$3)=BS$3)*($G267:$BN267))</f>
        <v>0</v>
      </c>
      <c r="BT267" s="533"/>
      <c r="BU267" s="533"/>
      <c r="BV267" s="533"/>
      <c r="BW267" s="533"/>
      <c r="BX267" s="533"/>
      <c r="BY267" s="533"/>
      <c r="BZ267" s="533"/>
      <c r="CA267" s="533"/>
      <c r="CB267" s="533"/>
      <c r="CC267" s="533"/>
      <c r="CD267" s="533"/>
      <c r="CE267" s="533"/>
      <c r="CF267" s="533"/>
      <c r="CG267" s="533"/>
      <c r="CH267" s="533"/>
      <c r="CI267" s="533"/>
      <c r="CJ267" s="533"/>
      <c r="CK267" s="533"/>
      <c r="CL267" s="533"/>
      <c r="CM267" s="533"/>
      <c r="CN267" s="533"/>
      <c r="CO267" s="533"/>
      <c r="CP267" s="533"/>
      <c r="CQ267" s="533"/>
      <c r="CR267" s="533"/>
      <c r="CS267" s="533"/>
      <c r="CT267" s="533"/>
    </row>
    <row r="268" spans="4:103" hidden="1" outlineLevel="1">
      <c r="D268" s="541">
        <v>45077</v>
      </c>
      <c r="J268" s="533"/>
      <c r="K268" s="533"/>
      <c r="L268" s="533"/>
      <c r="M268" s="533"/>
      <c r="N268" s="533"/>
      <c r="O268" s="533"/>
      <c r="P268" s="533"/>
      <c r="Q268" s="533"/>
      <c r="R268" s="533"/>
      <c r="S268" s="533"/>
      <c r="T268" s="533"/>
      <c r="U268" s="533"/>
      <c r="V268" s="533"/>
      <c r="W268" s="533">
        <f>IF(COUNTIF($F268:V268,"&gt;0")&gt;=12,0,W$9/12)</f>
        <v>0</v>
      </c>
      <c r="X268" s="533">
        <f>IF(COUNTIF($F268:W268,"&gt;0")&gt;=12,0,W$9/12)</f>
        <v>0</v>
      </c>
      <c r="Y268" s="533">
        <f>IF(COUNTIF($F268:X268,"&gt;0")&gt;=12,0,W$9/12)</f>
        <v>0</v>
      </c>
      <c r="Z268" s="533">
        <f>IF(COUNTIF($F268:Y268,"&gt;0")&gt;=12,0,W$9/12)</f>
        <v>0</v>
      </c>
      <c r="AA268" s="533">
        <f>IF(COUNTIF($F268:Z268,"&gt;0")&gt;=12,0,W$9/12)</f>
        <v>0</v>
      </c>
      <c r="AB268" s="533">
        <f>IF(COUNTIF($F268:AA268,"&gt;0")&gt;=12,0,W$9/12)</f>
        <v>0</v>
      </c>
      <c r="AC268" s="533">
        <f>IF(COUNTIF($F268:AB268,"&gt;0")&gt;=12,0,W$9/12)</f>
        <v>0</v>
      </c>
      <c r="AD268" s="533">
        <f>IF(COUNTIF($F268:AC268,"&gt;0")&gt;=12,0,W$9/12)</f>
        <v>0</v>
      </c>
      <c r="AE268" s="533">
        <f>IF(COUNTIF($F268:AD268,"&gt;0")&gt;=12,0,W$9/12)</f>
        <v>0</v>
      </c>
      <c r="AF268" s="533">
        <f>IF(COUNTIF($F268:AE268,"&gt;0")&gt;=12,0,W$9/12)</f>
        <v>0</v>
      </c>
      <c r="AG268" s="533">
        <f>IF(COUNTIF($F268:AF268,"&gt;0")&gt;=12,0,W$9/12)</f>
        <v>0</v>
      </c>
      <c r="AH268" s="533">
        <f>IF(COUNTIF($F268:AG268,"&gt;0")&gt;=12,0,W$9/12)</f>
        <v>0</v>
      </c>
      <c r="AI268" s="533">
        <f>IF(COUNTIF($F268:AH268,"&gt;0")&gt;=12,0,W$9/12)</f>
        <v>0</v>
      </c>
      <c r="AJ268" s="533">
        <f>IF(COUNTIF($F268:AI268,"&gt;0")&gt;=12,0,W$9/12)</f>
        <v>0</v>
      </c>
      <c r="AK268" s="533">
        <f>IF(COUNTIF($F268:AJ268,"&gt;0")&gt;=12,0,W$9/12)</f>
        <v>0</v>
      </c>
      <c r="AL268" s="533">
        <f>IF(COUNTIF($F268:AK268,"&gt;0")&gt;=12,0,W$9/12)</f>
        <v>0</v>
      </c>
      <c r="AM268" s="533">
        <f>IF(COUNTIF($F268:AL268,"&gt;0")&gt;=12,0,W$9/12)</f>
        <v>0</v>
      </c>
      <c r="AN268" s="533">
        <f>IF(COUNTIF($F268:AM268,"&gt;0")&gt;=12,0,W$9/12)</f>
        <v>0</v>
      </c>
      <c r="AO268" s="533">
        <f>IF(COUNTIF($F268:AN268,"&gt;0")&gt;=12,0,W$9/12)</f>
        <v>0</v>
      </c>
      <c r="AP268" s="533">
        <f>IF(COUNTIF($F268:AO268,"&gt;0")&gt;=12,0,W$9/12)</f>
        <v>0</v>
      </c>
      <c r="AQ268" s="533">
        <f>IF(COUNTIF($F268:AP268,"&gt;0")&gt;=12,0,W$9/12)</f>
        <v>0</v>
      </c>
      <c r="AR268" s="533">
        <f>IF(COUNTIF($F268:AQ268,"&gt;0")&gt;=12,0,W$9/12)</f>
        <v>0</v>
      </c>
      <c r="AS268" s="533">
        <f>IF(COUNTIF($F268:AR268,"&gt;0")&gt;=12,0,W$9/12)</f>
        <v>0</v>
      </c>
      <c r="AT268" s="533">
        <f>IF(COUNTIF($F268:AS268,"&gt;0")&gt;=12,0,W$9/12)</f>
        <v>0</v>
      </c>
      <c r="AU268" s="533">
        <f>IF(COUNTIF($F268:AT268,"&gt;0")&gt;=12,0,W$9/12)</f>
        <v>0</v>
      </c>
      <c r="AV268" s="533">
        <f>IF(COUNTIF($F268:AU268,"&gt;0")&gt;=12,0,W$9/12)</f>
        <v>0</v>
      </c>
      <c r="AW268" s="533">
        <f>IF(COUNTIF($F268:AV268,"&gt;0")&gt;=12,0,W$9/12)</f>
        <v>0</v>
      </c>
      <c r="AX268" s="533">
        <f>IF(COUNTIF($F268:AW268,"&gt;0")&gt;=12,0,W$9/12)</f>
        <v>0</v>
      </c>
      <c r="AY268" s="533">
        <f>IF(COUNTIF($F268:AX268,"&gt;0")&gt;=12,0,W$9/12)</f>
        <v>0</v>
      </c>
      <c r="AZ268" s="533">
        <f>IF(COUNTIF($F268:AY268,"&gt;0")&gt;=12,0,W$9/12)</f>
        <v>0</v>
      </c>
      <c r="BA268" s="533">
        <f>IF(COUNTIF($F268:AZ268,"&gt;0")&gt;=12,0,W$9/12)</f>
        <v>0</v>
      </c>
      <c r="BB268" s="533">
        <f>IF(COUNTIF($F268:BA268,"&gt;0")&gt;=12,0,W$9/12)</f>
        <v>0</v>
      </c>
      <c r="BC268" s="533">
        <f>IF(COUNTIF($F268:BB268,"&gt;0")&gt;=12,0,W$9/12)</f>
        <v>0</v>
      </c>
      <c r="BD268" s="533">
        <f>IF(COUNTIF($F268:BC268,"&gt;0")&gt;=12,0,W$9/12)</f>
        <v>0</v>
      </c>
      <c r="BE268" s="533">
        <f>IF(COUNTIF($F268:BD268,"&gt;0")&gt;=12,0,W$9/12)</f>
        <v>0</v>
      </c>
      <c r="BF268" s="533">
        <f>IF(COUNTIF($F268:BE268,"&gt;0")&gt;=12,0,W$9/12)</f>
        <v>0</v>
      </c>
      <c r="BG268" s="533">
        <f>IF(COUNTIF($F268:BF268,"&gt;0")&gt;=12,0,W$9/12)</f>
        <v>0</v>
      </c>
      <c r="BH268" s="533">
        <f>IF(COUNTIF($F268:BG268,"&gt;0")&gt;=12,0,W$9/12)</f>
        <v>0</v>
      </c>
      <c r="BI268" s="533">
        <f>IF(COUNTIF($F268:BH268,"&gt;0")&gt;=12,0,W$9/12)</f>
        <v>0</v>
      </c>
      <c r="BJ268" s="533">
        <f>IF(COUNTIF($F268:BI268,"&gt;0")&gt;=12,0,W$9/12)</f>
        <v>0</v>
      </c>
      <c r="BK268" s="533">
        <f>IF(COUNTIF($F268:BJ268,"&gt;0")&gt;=12,0,W$9/12)</f>
        <v>0</v>
      </c>
      <c r="BL268" s="533">
        <f>IF(COUNTIF($F268:BK268,"&gt;0")&gt;=12,0,W$9/12)</f>
        <v>0</v>
      </c>
      <c r="BM268" s="533">
        <f>IF(COUNTIF($F268:BL268,"&gt;0")&gt;=12,0,W$9/12)</f>
        <v>0</v>
      </c>
      <c r="BN268" s="533">
        <f>IF(COUNTIF($F268:BM268,"&gt;0")&gt;=12,0,W$9/12)</f>
        <v>0</v>
      </c>
      <c r="BO268" s="626" cm="1">
        <f t="array" ref="BO268">SUMPRODUCT((YEAR($G$3:$BN$3)=BO$3)*($G268:$BN268))</f>
        <v>0</v>
      </c>
      <c r="BP268" s="533" cm="1">
        <f t="array" ref="BP268">SUMPRODUCT((YEAR($G$3:$BN$3)=BP$3)*($G268:$BN268))</f>
        <v>0</v>
      </c>
      <c r="BQ268" s="533" cm="1">
        <f t="array" ref="BQ268">SUMPRODUCT((YEAR($G$3:$BN$3)=BQ$3)*($G268:$BN268))</f>
        <v>0</v>
      </c>
      <c r="BR268" s="533" cm="1">
        <f t="array" ref="BR268">SUMPRODUCT((YEAR($G$3:$BN$3)=BR$3)*($G268:$BN268))</f>
        <v>0</v>
      </c>
      <c r="BS268" s="627" cm="1">
        <f t="array" ref="BS268">SUMPRODUCT((YEAR($G$3:$BN$3)=BS$3)*($G268:$BN268))</f>
        <v>0</v>
      </c>
      <c r="BT268" s="533"/>
      <c r="BU268" s="533"/>
      <c r="BV268" s="533"/>
      <c r="BW268" s="533"/>
      <c r="BX268" s="533"/>
      <c r="BY268" s="533"/>
      <c r="BZ268" s="533"/>
      <c r="CA268" s="533"/>
      <c r="CB268" s="533"/>
      <c r="CC268" s="533"/>
      <c r="CD268" s="533"/>
      <c r="CE268" s="533"/>
      <c r="CF268" s="533"/>
      <c r="CG268" s="533"/>
      <c r="CH268" s="533"/>
      <c r="CI268" s="533"/>
      <c r="CJ268" s="533"/>
      <c r="CK268" s="533"/>
      <c r="CL268" s="533"/>
      <c r="CM268" s="533"/>
      <c r="CN268" s="533"/>
      <c r="CO268" s="533"/>
      <c r="CP268" s="533"/>
      <c r="CQ268" s="533"/>
      <c r="CR268" s="533"/>
      <c r="CS268" s="533"/>
      <c r="CT268" s="533"/>
      <c r="CU268" s="533"/>
    </row>
    <row r="269" spans="4:103" hidden="1" outlineLevel="1">
      <c r="D269" s="541">
        <v>45107</v>
      </c>
      <c r="J269" s="533"/>
      <c r="K269" s="533"/>
      <c r="L269" s="533"/>
      <c r="M269" s="533"/>
      <c r="N269" s="533"/>
      <c r="O269" s="533"/>
      <c r="P269" s="533"/>
      <c r="Q269" s="533"/>
      <c r="R269" s="533"/>
      <c r="S269" s="533"/>
      <c r="T269" s="533"/>
      <c r="U269" s="533"/>
      <c r="V269" s="533"/>
      <c r="W269" s="533"/>
      <c r="X269" s="533">
        <f>IF(COUNTIF($F269:W269,"&gt;0")&gt;=12,0,X$9/12)</f>
        <v>0</v>
      </c>
      <c r="Y269" s="533">
        <f>IF(COUNTIF($F269:X269,"&gt;0")&gt;=12,0,X$9/12)</f>
        <v>0</v>
      </c>
      <c r="Z269" s="533">
        <f>IF(COUNTIF($F269:Y269,"&gt;0")&gt;=12,0,X$9/12)</f>
        <v>0</v>
      </c>
      <c r="AA269" s="533">
        <f>IF(COUNTIF($F269:Z269,"&gt;0")&gt;=12,0,X$9/12)</f>
        <v>0</v>
      </c>
      <c r="AB269" s="533">
        <f>IF(COUNTIF($F269:AA269,"&gt;0")&gt;=12,0,X$9/12)</f>
        <v>0</v>
      </c>
      <c r="AC269" s="533">
        <f>IF(COUNTIF($F269:AB269,"&gt;0")&gt;=12,0,X$9/12)</f>
        <v>0</v>
      </c>
      <c r="AD269" s="533">
        <f>IF(COUNTIF($F269:AC269,"&gt;0")&gt;=12,0,X$9/12)</f>
        <v>0</v>
      </c>
      <c r="AE269" s="533">
        <f>IF(COUNTIF($F269:AD269,"&gt;0")&gt;=12,0,X$9/12)</f>
        <v>0</v>
      </c>
      <c r="AF269" s="533">
        <f>IF(COUNTIF($F269:AE269,"&gt;0")&gt;=12,0,X$9/12)</f>
        <v>0</v>
      </c>
      <c r="AG269" s="533">
        <f>IF(COUNTIF($F269:AF269,"&gt;0")&gt;=12,0,X$9/12)</f>
        <v>0</v>
      </c>
      <c r="AH269" s="533">
        <f>IF(COUNTIF($F269:AG269,"&gt;0")&gt;=12,0,X$9/12)</f>
        <v>0</v>
      </c>
      <c r="AI269" s="533">
        <f>IF(COUNTIF($F269:AH269,"&gt;0")&gt;=12,0,X$9/12)</f>
        <v>0</v>
      </c>
      <c r="AJ269" s="533">
        <f>IF(COUNTIF($F269:AI269,"&gt;0")&gt;=12,0,X$9/12)</f>
        <v>0</v>
      </c>
      <c r="AK269" s="533">
        <f>IF(COUNTIF($F269:AJ269,"&gt;0")&gt;=12,0,X$9/12)</f>
        <v>0</v>
      </c>
      <c r="AL269" s="533">
        <f>IF(COUNTIF($F269:AK269,"&gt;0")&gt;=12,0,X$9/12)</f>
        <v>0</v>
      </c>
      <c r="AM269" s="533">
        <f>IF(COUNTIF($F269:AL269,"&gt;0")&gt;=12,0,X$9/12)</f>
        <v>0</v>
      </c>
      <c r="AN269" s="533">
        <f>IF(COUNTIF($F269:AM269,"&gt;0")&gt;=12,0,X$9/12)</f>
        <v>0</v>
      </c>
      <c r="AO269" s="533">
        <f>IF(COUNTIF($F269:AN269,"&gt;0")&gt;=12,0,X$9/12)</f>
        <v>0</v>
      </c>
      <c r="AP269" s="533">
        <f>IF(COUNTIF($F269:AO269,"&gt;0")&gt;=12,0,X$9/12)</f>
        <v>0</v>
      </c>
      <c r="AQ269" s="533">
        <f>IF(COUNTIF($F269:AP269,"&gt;0")&gt;=12,0,X$9/12)</f>
        <v>0</v>
      </c>
      <c r="AR269" s="533">
        <f>IF(COUNTIF($F269:AQ269,"&gt;0")&gt;=12,0,X$9/12)</f>
        <v>0</v>
      </c>
      <c r="AS269" s="533">
        <f>IF(COUNTIF($F269:AR269,"&gt;0")&gt;=12,0,X$9/12)</f>
        <v>0</v>
      </c>
      <c r="AT269" s="533">
        <f>IF(COUNTIF($F269:AS269,"&gt;0")&gt;=12,0,X$9/12)</f>
        <v>0</v>
      </c>
      <c r="AU269" s="533">
        <f>IF(COUNTIF($F269:AT269,"&gt;0")&gt;=12,0,X$9/12)</f>
        <v>0</v>
      </c>
      <c r="AV269" s="533">
        <f>IF(COUNTIF($F269:AU269,"&gt;0")&gt;=12,0,X$9/12)</f>
        <v>0</v>
      </c>
      <c r="AW269" s="533">
        <f>IF(COUNTIF($F269:AV269,"&gt;0")&gt;=12,0,X$9/12)</f>
        <v>0</v>
      </c>
      <c r="AX269" s="533">
        <f>IF(COUNTIF($F269:AW269,"&gt;0")&gt;=12,0,X$9/12)</f>
        <v>0</v>
      </c>
      <c r="AY269" s="533">
        <f>IF(COUNTIF($F269:AX269,"&gt;0")&gt;=12,0,X$9/12)</f>
        <v>0</v>
      </c>
      <c r="AZ269" s="533">
        <f>IF(COUNTIF($F269:AY269,"&gt;0")&gt;=12,0,X$9/12)</f>
        <v>0</v>
      </c>
      <c r="BA269" s="533">
        <f>IF(COUNTIF($F269:AZ269,"&gt;0")&gt;=12,0,X$9/12)</f>
        <v>0</v>
      </c>
      <c r="BB269" s="533">
        <f>IF(COUNTIF($F269:BA269,"&gt;0")&gt;=12,0,X$9/12)</f>
        <v>0</v>
      </c>
      <c r="BC269" s="533">
        <f>IF(COUNTIF($F269:BB269,"&gt;0")&gt;=12,0,X$9/12)</f>
        <v>0</v>
      </c>
      <c r="BD269" s="533">
        <f>IF(COUNTIF($F269:BC269,"&gt;0")&gt;=12,0,X$9/12)</f>
        <v>0</v>
      </c>
      <c r="BE269" s="533">
        <f>IF(COUNTIF($F269:BD269,"&gt;0")&gt;=12,0,X$9/12)</f>
        <v>0</v>
      </c>
      <c r="BF269" s="533">
        <f>IF(COUNTIF($F269:BE269,"&gt;0")&gt;=12,0,X$9/12)</f>
        <v>0</v>
      </c>
      <c r="BG269" s="533">
        <f>IF(COUNTIF($F269:BF269,"&gt;0")&gt;=12,0,X$9/12)</f>
        <v>0</v>
      </c>
      <c r="BH269" s="533">
        <f>IF(COUNTIF($F269:BG269,"&gt;0")&gt;=12,0,X$9/12)</f>
        <v>0</v>
      </c>
      <c r="BI269" s="533">
        <f>IF(COUNTIF($F269:BH269,"&gt;0")&gt;=12,0,X$9/12)</f>
        <v>0</v>
      </c>
      <c r="BJ269" s="533">
        <f>IF(COUNTIF($F269:BI269,"&gt;0")&gt;=12,0,X$9/12)</f>
        <v>0</v>
      </c>
      <c r="BK269" s="533">
        <f>IF(COUNTIF($F269:BJ269,"&gt;0")&gt;=12,0,X$9/12)</f>
        <v>0</v>
      </c>
      <c r="BL269" s="533">
        <f>IF(COUNTIF($F269:BK269,"&gt;0")&gt;=12,0,X$9/12)</f>
        <v>0</v>
      </c>
      <c r="BM269" s="533">
        <f>IF(COUNTIF($F269:BL269,"&gt;0")&gt;=12,0,X$9/12)</f>
        <v>0</v>
      </c>
      <c r="BN269" s="533">
        <f>IF(COUNTIF($F269:BM269,"&gt;0")&gt;=12,0,X$9/12)</f>
        <v>0</v>
      </c>
      <c r="BO269" s="626" cm="1">
        <f t="array" ref="BO269">SUMPRODUCT((YEAR($G$3:$BN$3)=BO$3)*($G269:$BN269))</f>
        <v>0</v>
      </c>
      <c r="BP269" s="533" cm="1">
        <f t="array" ref="BP269">SUMPRODUCT((YEAR($G$3:$BN$3)=BP$3)*($G269:$BN269))</f>
        <v>0</v>
      </c>
      <c r="BQ269" s="533" cm="1">
        <f t="array" ref="BQ269">SUMPRODUCT((YEAR($G$3:$BN$3)=BQ$3)*($G269:$BN269))</f>
        <v>0</v>
      </c>
      <c r="BR269" s="533" cm="1">
        <f t="array" ref="BR269">SUMPRODUCT((YEAR($G$3:$BN$3)=BR$3)*($G269:$BN269))</f>
        <v>0</v>
      </c>
      <c r="BS269" s="627" cm="1">
        <f t="array" ref="BS269">SUMPRODUCT((YEAR($G$3:$BN$3)=BS$3)*($G269:$BN269))</f>
        <v>0</v>
      </c>
      <c r="BT269" s="533"/>
      <c r="BU269" s="533"/>
      <c r="BV269" s="533"/>
      <c r="BW269" s="533"/>
      <c r="BX269" s="533"/>
      <c r="BY269" s="533"/>
      <c r="BZ269" s="533"/>
      <c r="CA269" s="533"/>
      <c r="CB269" s="533"/>
      <c r="CC269" s="533"/>
      <c r="CD269" s="533"/>
      <c r="CE269" s="533"/>
      <c r="CF269" s="533"/>
      <c r="CG269" s="533"/>
      <c r="CH269" s="533"/>
      <c r="CI269" s="533"/>
      <c r="CJ269" s="533"/>
      <c r="CK269" s="533"/>
      <c r="CL269" s="533"/>
      <c r="CM269" s="533"/>
      <c r="CN269" s="533"/>
      <c r="CO269" s="533"/>
      <c r="CP269" s="533"/>
      <c r="CQ269" s="533"/>
      <c r="CR269" s="533"/>
      <c r="CS269" s="533"/>
      <c r="CT269" s="533"/>
      <c r="CU269" s="533"/>
      <c r="CV269" s="533"/>
    </row>
    <row r="270" spans="4:103" hidden="1" outlineLevel="1">
      <c r="D270" s="541">
        <v>45138</v>
      </c>
      <c r="J270" s="533"/>
      <c r="K270" s="533"/>
      <c r="L270" s="533"/>
      <c r="M270" s="533"/>
      <c r="N270" s="533"/>
      <c r="O270" s="533"/>
      <c r="P270" s="533"/>
      <c r="Q270" s="533"/>
      <c r="R270" s="533"/>
      <c r="S270" s="533"/>
      <c r="T270" s="533"/>
      <c r="U270" s="533"/>
      <c r="V270" s="533"/>
      <c r="W270" s="533"/>
      <c r="X270" s="533"/>
      <c r="Y270" s="533">
        <f>IF(COUNTIF($F270:X270,"&gt;0")&gt;=12,0,Y$9/12)</f>
        <v>0</v>
      </c>
      <c r="Z270" s="533">
        <f>IF(COUNTIF($F270:Y270,"&gt;0")&gt;=12,0,Y$9/12)</f>
        <v>0</v>
      </c>
      <c r="AA270" s="533">
        <f>IF(COUNTIF($F270:Z270,"&gt;0")&gt;=12,0,Y$9/12)</f>
        <v>0</v>
      </c>
      <c r="AB270" s="533">
        <f>IF(COUNTIF($F270:AA270,"&gt;0")&gt;=12,0,Y$9/12)</f>
        <v>0</v>
      </c>
      <c r="AC270" s="533">
        <f>IF(COUNTIF($F270:AB270,"&gt;0")&gt;=12,0,Y$9/12)</f>
        <v>0</v>
      </c>
      <c r="AD270" s="533">
        <f>IF(COUNTIF($F270:AC270,"&gt;0")&gt;=12,0,Y$9/12)</f>
        <v>0</v>
      </c>
      <c r="AE270" s="533">
        <f>IF(COUNTIF($F270:AD270,"&gt;0")&gt;=12,0,Y$9/12)</f>
        <v>0</v>
      </c>
      <c r="AF270" s="533">
        <f>IF(COUNTIF($F270:AE270,"&gt;0")&gt;=12,0,Y$9/12)</f>
        <v>0</v>
      </c>
      <c r="AG270" s="533">
        <f>IF(COUNTIF($F270:AF270,"&gt;0")&gt;=12,0,Y$9/12)</f>
        <v>0</v>
      </c>
      <c r="AH270" s="533">
        <f>IF(COUNTIF($F270:AG270,"&gt;0")&gt;=12,0,Y$9/12)</f>
        <v>0</v>
      </c>
      <c r="AI270" s="533">
        <f>IF(COUNTIF($F270:AH270,"&gt;0")&gt;=12,0,Y$9/12)</f>
        <v>0</v>
      </c>
      <c r="AJ270" s="533">
        <f>IF(COUNTIF($F270:AI270,"&gt;0")&gt;=12,0,Y$9/12)</f>
        <v>0</v>
      </c>
      <c r="AK270" s="533">
        <f>IF(COUNTIF($F270:AJ270,"&gt;0")&gt;=12,0,Y$9/12)</f>
        <v>0</v>
      </c>
      <c r="AL270" s="533">
        <f>IF(COUNTIF($F270:AK270,"&gt;0")&gt;=12,0,Y$9/12)</f>
        <v>0</v>
      </c>
      <c r="AM270" s="533">
        <f>IF(COUNTIF($F270:AL270,"&gt;0")&gt;=12,0,Y$9/12)</f>
        <v>0</v>
      </c>
      <c r="AN270" s="533">
        <f>IF(COUNTIF($F270:AM270,"&gt;0")&gt;=12,0,Y$9/12)</f>
        <v>0</v>
      </c>
      <c r="AO270" s="533">
        <f>IF(COUNTIF($F270:AN270,"&gt;0")&gt;=12,0,Y$9/12)</f>
        <v>0</v>
      </c>
      <c r="AP270" s="533">
        <f>IF(COUNTIF($F270:AO270,"&gt;0")&gt;=12,0,Y$9/12)</f>
        <v>0</v>
      </c>
      <c r="AQ270" s="533">
        <f>IF(COUNTIF($F270:AP270,"&gt;0")&gt;=12,0,Y$9/12)</f>
        <v>0</v>
      </c>
      <c r="AR270" s="533">
        <f>IF(COUNTIF($F270:AQ270,"&gt;0")&gt;=12,0,Y$9/12)</f>
        <v>0</v>
      </c>
      <c r="AS270" s="533">
        <f>IF(COUNTIF($F270:AR270,"&gt;0")&gt;=12,0,Y$9/12)</f>
        <v>0</v>
      </c>
      <c r="AT270" s="533">
        <f>IF(COUNTIF($F270:AS270,"&gt;0")&gt;=12,0,Y$9/12)</f>
        <v>0</v>
      </c>
      <c r="AU270" s="533">
        <f>IF(COUNTIF($F270:AT270,"&gt;0")&gt;=12,0,Y$9/12)</f>
        <v>0</v>
      </c>
      <c r="AV270" s="533">
        <f>IF(COUNTIF($F270:AU270,"&gt;0")&gt;=12,0,Y$9/12)</f>
        <v>0</v>
      </c>
      <c r="AW270" s="533">
        <f>IF(COUNTIF($F270:AV270,"&gt;0")&gt;=12,0,Y$9/12)</f>
        <v>0</v>
      </c>
      <c r="AX270" s="533">
        <f>IF(COUNTIF($F270:AW270,"&gt;0")&gt;=12,0,Y$9/12)</f>
        <v>0</v>
      </c>
      <c r="AY270" s="533">
        <f>IF(COUNTIF($F270:AX270,"&gt;0")&gt;=12,0,Y$9/12)</f>
        <v>0</v>
      </c>
      <c r="AZ270" s="533">
        <f>IF(COUNTIF($F270:AY270,"&gt;0")&gt;=12,0,Y$9/12)</f>
        <v>0</v>
      </c>
      <c r="BA270" s="533">
        <f>IF(COUNTIF($F270:AZ270,"&gt;0")&gt;=12,0,Y$9/12)</f>
        <v>0</v>
      </c>
      <c r="BB270" s="533">
        <f>IF(COUNTIF($F270:BA270,"&gt;0")&gt;=12,0,Y$9/12)</f>
        <v>0</v>
      </c>
      <c r="BC270" s="533">
        <f>IF(COUNTIF($F270:BB270,"&gt;0")&gt;=12,0,Y$9/12)</f>
        <v>0</v>
      </c>
      <c r="BD270" s="533">
        <f>IF(COUNTIF($F270:BC270,"&gt;0")&gt;=12,0,Y$9/12)</f>
        <v>0</v>
      </c>
      <c r="BE270" s="533">
        <f>IF(COUNTIF($F270:BD270,"&gt;0")&gt;=12,0,Y$9/12)</f>
        <v>0</v>
      </c>
      <c r="BF270" s="533">
        <f>IF(COUNTIF($F270:BE270,"&gt;0")&gt;=12,0,Y$9/12)</f>
        <v>0</v>
      </c>
      <c r="BG270" s="533">
        <f>IF(COUNTIF($F270:BF270,"&gt;0")&gt;=12,0,Y$9/12)</f>
        <v>0</v>
      </c>
      <c r="BH270" s="533">
        <f>IF(COUNTIF($F270:BG270,"&gt;0")&gt;=12,0,Y$9/12)</f>
        <v>0</v>
      </c>
      <c r="BI270" s="533">
        <f>IF(COUNTIF($F270:BH270,"&gt;0")&gt;=12,0,Y$9/12)</f>
        <v>0</v>
      </c>
      <c r="BJ270" s="533">
        <f>IF(COUNTIF($F270:BI270,"&gt;0")&gt;=12,0,Y$9/12)</f>
        <v>0</v>
      </c>
      <c r="BK270" s="533">
        <f>IF(COUNTIF($F270:BJ270,"&gt;0")&gt;=12,0,Y$9/12)</f>
        <v>0</v>
      </c>
      <c r="BL270" s="533">
        <f>IF(COUNTIF($F270:BK270,"&gt;0")&gt;=12,0,Y$9/12)</f>
        <v>0</v>
      </c>
      <c r="BM270" s="533">
        <f>IF(COUNTIF($F270:BL270,"&gt;0")&gt;=12,0,Y$9/12)</f>
        <v>0</v>
      </c>
      <c r="BN270" s="533">
        <f>IF(COUNTIF($F270:BM270,"&gt;0")&gt;=12,0,Y$9/12)</f>
        <v>0</v>
      </c>
      <c r="BO270" s="626" cm="1">
        <f t="array" ref="BO270">SUMPRODUCT((YEAR($G$3:$BN$3)=BO$3)*($G270:$BN270))</f>
        <v>0</v>
      </c>
      <c r="BP270" s="533" cm="1">
        <f t="array" ref="BP270">SUMPRODUCT((YEAR($G$3:$BN$3)=BP$3)*($G270:$BN270))</f>
        <v>0</v>
      </c>
      <c r="BQ270" s="533" cm="1">
        <f t="array" ref="BQ270">SUMPRODUCT((YEAR($G$3:$BN$3)=BQ$3)*($G270:$BN270))</f>
        <v>0</v>
      </c>
      <c r="BR270" s="533" cm="1">
        <f t="array" ref="BR270">SUMPRODUCT((YEAR($G$3:$BN$3)=BR$3)*($G270:$BN270))</f>
        <v>0</v>
      </c>
      <c r="BS270" s="627" cm="1">
        <f t="array" ref="BS270">SUMPRODUCT((YEAR($G$3:$BN$3)=BS$3)*($G270:$BN270))</f>
        <v>0</v>
      </c>
      <c r="BT270" s="533"/>
      <c r="BU270" s="533"/>
      <c r="BV270" s="533"/>
      <c r="BW270" s="533"/>
      <c r="BX270" s="533"/>
      <c r="BY270" s="533"/>
      <c r="BZ270" s="533"/>
      <c r="CA270" s="533"/>
      <c r="CB270" s="533"/>
      <c r="CC270" s="533"/>
      <c r="CD270" s="533"/>
      <c r="CE270" s="533"/>
      <c r="CF270" s="533"/>
      <c r="CG270" s="533"/>
      <c r="CH270" s="533"/>
      <c r="CI270" s="533"/>
      <c r="CJ270" s="533"/>
      <c r="CK270" s="533"/>
      <c r="CL270" s="533"/>
      <c r="CM270" s="533"/>
      <c r="CN270" s="533"/>
      <c r="CO270" s="533"/>
      <c r="CP270" s="533"/>
      <c r="CQ270" s="533"/>
      <c r="CR270" s="533"/>
      <c r="CS270" s="533"/>
      <c r="CT270" s="533"/>
      <c r="CU270" s="533"/>
      <c r="CV270" s="533"/>
      <c r="CW270" s="533"/>
    </row>
    <row r="271" spans="4:103" hidden="1" outlineLevel="1">
      <c r="D271" s="541">
        <v>45169</v>
      </c>
      <c r="J271" s="533"/>
      <c r="K271" s="533"/>
      <c r="L271" s="533"/>
      <c r="M271" s="533"/>
      <c r="N271" s="533"/>
      <c r="O271" s="533"/>
      <c r="P271" s="533"/>
      <c r="Q271" s="533"/>
      <c r="R271" s="533"/>
      <c r="S271" s="533"/>
      <c r="T271" s="533"/>
      <c r="U271" s="533"/>
      <c r="V271" s="533"/>
      <c r="W271" s="533"/>
      <c r="X271" s="533"/>
      <c r="Y271" s="533"/>
      <c r="Z271" s="533">
        <f>IF(COUNTIF($F271:Y271,"&gt;0")&gt;=12,0,Z$9/12)</f>
        <v>0</v>
      </c>
      <c r="AA271" s="533">
        <f>IF(COUNTIF($F271:Z271,"&gt;0")&gt;=12,0,Z$9/12)</f>
        <v>0</v>
      </c>
      <c r="AB271" s="533">
        <f>IF(COUNTIF($F271:AA271,"&gt;0")&gt;=12,0,Z$9/12)</f>
        <v>0</v>
      </c>
      <c r="AC271" s="533">
        <f>IF(COUNTIF($F271:AB271,"&gt;0")&gt;=12,0,Z$9/12)</f>
        <v>0</v>
      </c>
      <c r="AD271" s="533">
        <f>IF(COUNTIF($F271:AC271,"&gt;0")&gt;=12,0,Z$9/12)</f>
        <v>0</v>
      </c>
      <c r="AE271" s="533">
        <f>IF(COUNTIF($F271:AD271,"&gt;0")&gt;=12,0,Z$9/12)</f>
        <v>0</v>
      </c>
      <c r="AF271" s="533">
        <f>IF(COUNTIF($F271:AE271,"&gt;0")&gt;=12,0,Z$9/12)</f>
        <v>0</v>
      </c>
      <c r="AG271" s="533">
        <f>IF(COUNTIF($F271:AF271,"&gt;0")&gt;=12,0,Z$9/12)</f>
        <v>0</v>
      </c>
      <c r="AH271" s="533">
        <f>IF(COUNTIF($F271:AG271,"&gt;0")&gt;=12,0,Z$9/12)</f>
        <v>0</v>
      </c>
      <c r="AI271" s="533">
        <f>IF(COUNTIF($F271:AH271,"&gt;0")&gt;=12,0,Z$9/12)</f>
        <v>0</v>
      </c>
      <c r="AJ271" s="533">
        <f>IF(COUNTIF($F271:AI271,"&gt;0")&gt;=12,0,Z$9/12)</f>
        <v>0</v>
      </c>
      <c r="AK271" s="533">
        <f>IF(COUNTIF($F271:AJ271,"&gt;0")&gt;=12,0,Z$9/12)</f>
        <v>0</v>
      </c>
      <c r="AL271" s="533">
        <f>IF(COUNTIF($F271:AK271,"&gt;0")&gt;=12,0,Z$9/12)</f>
        <v>0</v>
      </c>
      <c r="AM271" s="533">
        <f>IF(COUNTIF($F271:AL271,"&gt;0")&gt;=12,0,Z$9/12)</f>
        <v>0</v>
      </c>
      <c r="AN271" s="533">
        <f>IF(COUNTIF($F271:AM271,"&gt;0")&gt;=12,0,Z$9/12)</f>
        <v>0</v>
      </c>
      <c r="AO271" s="533">
        <f>IF(COUNTIF($F271:AN271,"&gt;0")&gt;=12,0,Z$9/12)</f>
        <v>0</v>
      </c>
      <c r="AP271" s="533">
        <f>IF(COUNTIF($F271:AO271,"&gt;0")&gt;=12,0,Z$9/12)</f>
        <v>0</v>
      </c>
      <c r="AQ271" s="533">
        <f>IF(COUNTIF($F271:AP271,"&gt;0")&gt;=12,0,Z$9/12)</f>
        <v>0</v>
      </c>
      <c r="AR271" s="533">
        <f>IF(COUNTIF($F271:AQ271,"&gt;0")&gt;=12,0,Z$9/12)</f>
        <v>0</v>
      </c>
      <c r="AS271" s="533">
        <f>IF(COUNTIF($F271:AR271,"&gt;0")&gt;=12,0,Z$9/12)</f>
        <v>0</v>
      </c>
      <c r="AT271" s="533">
        <f>IF(COUNTIF($F271:AS271,"&gt;0")&gt;=12,0,Z$9/12)</f>
        <v>0</v>
      </c>
      <c r="AU271" s="533">
        <f>IF(COUNTIF($F271:AT271,"&gt;0")&gt;=12,0,Z$9/12)</f>
        <v>0</v>
      </c>
      <c r="AV271" s="533">
        <f>IF(COUNTIF($F271:AU271,"&gt;0")&gt;=12,0,Z$9/12)</f>
        <v>0</v>
      </c>
      <c r="AW271" s="533">
        <f>IF(COUNTIF($F271:AV271,"&gt;0")&gt;=12,0,Z$9/12)</f>
        <v>0</v>
      </c>
      <c r="AX271" s="533">
        <f>IF(COUNTIF($F271:AW271,"&gt;0")&gt;=12,0,Z$9/12)</f>
        <v>0</v>
      </c>
      <c r="AY271" s="533">
        <f>IF(COUNTIF($F271:AX271,"&gt;0")&gt;=12,0,Z$9/12)</f>
        <v>0</v>
      </c>
      <c r="AZ271" s="533">
        <f>IF(COUNTIF($F271:AY271,"&gt;0")&gt;=12,0,Z$9/12)</f>
        <v>0</v>
      </c>
      <c r="BA271" s="533">
        <f>IF(COUNTIF($F271:AZ271,"&gt;0")&gt;=12,0,Z$9/12)</f>
        <v>0</v>
      </c>
      <c r="BB271" s="533">
        <f>IF(COUNTIF($F271:BA271,"&gt;0")&gt;=12,0,Z$9/12)</f>
        <v>0</v>
      </c>
      <c r="BC271" s="533">
        <f>IF(COUNTIF($F271:BB271,"&gt;0")&gt;=12,0,Z$9/12)</f>
        <v>0</v>
      </c>
      <c r="BD271" s="533">
        <f>IF(COUNTIF($F271:BC271,"&gt;0")&gt;=12,0,Z$9/12)</f>
        <v>0</v>
      </c>
      <c r="BE271" s="533">
        <f>IF(COUNTIF($F271:BD271,"&gt;0")&gt;=12,0,Z$9/12)</f>
        <v>0</v>
      </c>
      <c r="BF271" s="533">
        <f>IF(COUNTIF($F271:BE271,"&gt;0")&gt;=12,0,Z$9/12)</f>
        <v>0</v>
      </c>
      <c r="BG271" s="533">
        <f>IF(COUNTIF($F271:BF271,"&gt;0")&gt;=12,0,Z$9/12)</f>
        <v>0</v>
      </c>
      <c r="BH271" s="533">
        <f>IF(COUNTIF($F271:BG271,"&gt;0")&gt;=12,0,Z$9/12)</f>
        <v>0</v>
      </c>
      <c r="BI271" s="533">
        <f>IF(COUNTIF($F271:BH271,"&gt;0")&gt;=12,0,Z$9/12)</f>
        <v>0</v>
      </c>
      <c r="BJ271" s="533">
        <f>IF(COUNTIF($F271:BI271,"&gt;0")&gt;=12,0,Z$9/12)</f>
        <v>0</v>
      </c>
      <c r="BK271" s="533">
        <f>IF(COUNTIF($F271:BJ271,"&gt;0")&gt;=12,0,Z$9/12)</f>
        <v>0</v>
      </c>
      <c r="BL271" s="533">
        <f>IF(COUNTIF($F271:BK271,"&gt;0")&gt;=12,0,Z$9/12)</f>
        <v>0</v>
      </c>
      <c r="BM271" s="533">
        <f>IF(COUNTIF($F271:BL271,"&gt;0")&gt;=12,0,Z$9/12)</f>
        <v>0</v>
      </c>
      <c r="BN271" s="533">
        <f>IF(COUNTIF($F271:BM271,"&gt;0")&gt;=12,0,Z$9/12)</f>
        <v>0</v>
      </c>
      <c r="BO271" s="626" cm="1">
        <f t="array" ref="BO271">SUMPRODUCT((YEAR($G$3:$BN$3)=BO$3)*($G271:$BN271))</f>
        <v>0</v>
      </c>
      <c r="BP271" s="533" cm="1">
        <f t="array" ref="BP271">SUMPRODUCT((YEAR($G$3:$BN$3)=BP$3)*($G271:$BN271))</f>
        <v>0</v>
      </c>
      <c r="BQ271" s="533" cm="1">
        <f t="array" ref="BQ271">SUMPRODUCT((YEAR($G$3:$BN$3)=BQ$3)*($G271:$BN271))</f>
        <v>0</v>
      </c>
      <c r="BR271" s="533" cm="1">
        <f t="array" ref="BR271">SUMPRODUCT((YEAR($G$3:$BN$3)=BR$3)*($G271:$BN271))</f>
        <v>0</v>
      </c>
      <c r="BS271" s="627" cm="1">
        <f t="array" ref="BS271">SUMPRODUCT((YEAR($G$3:$BN$3)=BS$3)*($G271:$BN271))</f>
        <v>0</v>
      </c>
      <c r="BT271" s="533"/>
      <c r="BU271" s="533"/>
      <c r="BV271" s="533"/>
      <c r="BW271" s="533"/>
      <c r="BX271" s="533"/>
      <c r="BY271" s="533"/>
      <c r="BZ271" s="533"/>
      <c r="CA271" s="533"/>
      <c r="CB271" s="533"/>
      <c r="CC271" s="533"/>
      <c r="CD271" s="533"/>
      <c r="CE271" s="533"/>
      <c r="CF271" s="533"/>
      <c r="CG271" s="533"/>
      <c r="CH271" s="533"/>
      <c r="CI271" s="533"/>
      <c r="CJ271" s="533"/>
      <c r="CK271" s="533"/>
      <c r="CL271" s="533"/>
      <c r="CM271" s="533"/>
      <c r="CN271" s="533"/>
      <c r="CO271" s="533"/>
      <c r="CP271" s="533"/>
      <c r="CQ271" s="533"/>
      <c r="CR271" s="533"/>
      <c r="CS271" s="533"/>
      <c r="CT271" s="533"/>
      <c r="CU271" s="533"/>
      <c r="CV271" s="533"/>
      <c r="CW271" s="533"/>
      <c r="CX271" s="533"/>
    </row>
    <row r="272" spans="4:103" hidden="1" outlineLevel="1">
      <c r="D272" s="541">
        <v>45199</v>
      </c>
      <c r="J272" s="533"/>
      <c r="K272" s="533"/>
      <c r="L272" s="533"/>
      <c r="M272" s="533"/>
      <c r="N272" s="533"/>
      <c r="O272" s="533"/>
      <c r="P272" s="533"/>
      <c r="Q272" s="533"/>
      <c r="R272" s="533"/>
      <c r="S272" s="533"/>
      <c r="T272" s="533"/>
      <c r="U272" s="533"/>
      <c r="V272" s="533"/>
      <c r="W272" s="533"/>
      <c r="X272" s="533"/>
      <c r="Y272" s="533"/>
      <c r="Z272" s="533"/>
      <c r="AA272" s="533">
        <f>IF(COUNTIF($F272:Z272,"&gt;0")&gt;=12,0,AA$9/12)</f>
        <v>0</v>
      </c>
      <c r="AB272" s="533">
        <f>IF(COUNTIF($F272:AA272,"&gt;0")&gt;=12,0,AA$9/12)</f>
        <v>0</v>
      </c>
      <c r="AC272" s="533">
        <f>IF(COUNTIF($F272:AB272,"&gt;0")&gt;=12,0,AA$9/12)</f>
        <v>0</v>
      </c>
      <c r="AD272" s="533">
        <f>IF(COUNTIF($F272:AC272,"&gt;0")&gt;=12,0,AA$9/12)</f>
        <v>0</v>
      </c>
      <c r="AE272" s="533">
        <f>IF(COUNTIF($F272:AD272,"&gt;0")&gt;=12,0,AA$9/12)</f>
        <v>0</v>
      </c>
      <c r="AF272" s="533">
        <f>IF(COUNTIF($F272:AE272,"&gt;0")&gt;=12,0,AA$9/12)</f>
        <v>0</v>
      </c>
      <c r="AG272" s="533">
        <f>IF(COUNTIF($F272:AF272,"&gt;0")&gt;=12,0,AA$9/12)</f>
        <v>0</v>
      </c>
      <c r="AH272" s="533">
        <f>IF(COUNTIF($F272:AG272,"&gt;0")&gt;=12,0,AA$9/12)</f>
        <v>0</v>
      </c>
      <c r="AI272" s="533">
        <f>IF(COUNTIF($F272:AH272,"&gt;0")&gt;=12,0,AA$9/12)</f>
        <v>0</v>
      </c>
      <c r="AJ272" s="533">
        <f>IF(COUNTIF($F272:AI272,"&gt;0")&gt;=12,0,AA$9/12)</f>
        <v>0</v>
      </c>
      <c r="AK272" s="533">
        <f>IF(COUNTIF($F272:AJ272,"&gt;0")&gt;=12,0,AA$9/12)</f>
        <v>0</v>
      </c>
      <c r="AL272" s="533">
        <f>IF(COUNTIF($F272:AK272,"&gt;0")&gt;=12,0,AA$9/12)</f>
        <v>0</v>
      </c>
      <c r="AM272" s="533">
        <f>IF(COUNTIF($F272:AL272,"&gt;0")&gt;=12,0,AA$9/12)</f>
        <v>0</v>
      </c>
      <c r="AN272" s="533">
        <f>IF(COUNTIF($F272:AM272,"&gt;0")&gt;=12,0,AA$9/12)</f>
        <v>0</v>
      </c>
      <c r="AO272" s="533">
        <f>IF(COUNTIF($F272:AN272,"&gt;0")&gt;=12,0,AA$9/12)</f>
        <v>0</v>
      </c>
      <c r="AP272" s="533">
        <f>IF(COUNTIF($F272:AO272,"&gt;0")&gt;=12,0,AA$9/12)</f>
        <v>0</v>
      </c>
      <c r="AQ272" s="533">
        <f>IF(COUNTIF($F272:AP272,"&gt;0")&gt;=12,0,AA$9/12)</f>
        <v>0</v>
      </c>
      <c r="AR272" s="533">
        <f>IF(COUNTIF($F272:AQ272,"&gt;0")&gt;=12,0,AA$9/12)</f>
        <v>0</v>
      </c>
      <c r="AS272" s="533">
        <f>IF(COUNTIF($F272:AR272,"&gt;0")&gt;=12,0,AA$9/12)</f>
        <v>0</v>
      </c>
      <c r="AT272" s="533">
        <f>IF(COUNTIF($F272:AS272,"&gt;0")&gt;=12,0,AA$9/12)</f>
        <v>0</v>
      </c>
      <c r="AU272" s="533">
        <f>IF(COUNTIF($F272:AT272,"&gt;0")&gt;=12,0,AA$9/12)</f>
        <v>0</v>
      </c>
      <c r="AV272" s="533">
        <f>IF(COUNTIF($F272:AU272,"&gt;0")&gt;=12,0,AA$9/12)</f>
        <v>0</v>
      </c>
      <c r="AW272" s="533">
        <f>IF(COUNTIF($F272:AV272,"&gt;0")&gt;=12,0,AA$9/12)</f>
        <v>0</v>
      </c>
      <c r="AX272" s="533">
        <f>IF(COUNTIF($F272:AW272,"&gt;0")&gt;=12,0,AA$9/12)</f>
        <v>0</v>
      </c>
      <c r="AY272" s="533">
        <f>IF(COUNTIF($F272:AX272,"&gt;0")&gt;=12,0,AA$9/12)</f>
        <v>0</v>
      </c>
      <c r="AZ272" s="533">
        <f>IF(COUNTIF($F272:AY272,"&gt;0")&gt;=12,0,AA$9/12)</f>
        <v>0</v>
      </c>
      <c r="BA272" s="533">
        <f>IF(COUNTIF($F272:AZ272,"&gt;0")&gt;=12,0,AA$9/12)</f>
        <v>0</v>
      </c>
      <c r="BB272" s="533">
        <f>IF(COUNTIF($F272:BA272,"&gt;0")&gt;=12,0,AA$9/12)</f>
        <v>0</v>
      </c>
      <c r="BC272" s="533">
        <f>IF(COUNTIF($F272:BB272,"&gt;0")&gt;=12,0,AA$9/12)</f>
        <v>0</v>
      </c>
      <c r="BD272" s="533">
        <f>IF(COUNTIF($F272:BC272,"&gt;0")&gt;=12,0,AA$9/12)</f>
        <v>0</v>
      </c>
      <c r="BE272" s="533">
        <f>IF(COUNTIF($F272:BD272,"&gt;0")&gt;=12,0,AA$9/12)</f>
        <v>0</v>
      </c>
      <c r="BF272" s="533">
        <f>IF(COUNTIF($F272:BE272,"&gt;0")&gt;=12,0,AA$9/12)</f>
        <v>0</v>
      </c>
      <c r="BG272" s="533">
        <f>IF(COUNTIF($F272:BF272,"&gt;0")&gt;=12,0,AA$9/12)</f>
        <v>0</v>
      </c>
      <c r="BH272" s="533">
        <f>IF(COUNTIF($F272:BG272,"&gt;0")&gt;=12,0,AA$9/12)</f>
        <v>0</v>
      </c>
      <c r="BI272" s="533">
        <f>IF(COUNTIF($F272:BH272,"&gt;0")&gt;=12,0,AA$9/12)</f>
        <v>0</v>
      </c>
      <c r="BJ272" s="533">
        <f>IF(COUNTIF($F272:BI272,"&gt;0")&gt;=12,0,AA$9/12)</f>
        <v>0</v>
      </c>
      <c r="BK272" s="533">
        <f>IF(COUNTIF($F272:BJ272,"&gt;0")&gt;=12,0,AA$9/12)</f>
        <v>0</v>
      </c>
      <c r="BL272" s="533">
        <f>IF(COUNTIF($F272:BK272,"&gt;0")&gt;=12,0,AA$9/12)</f>
        <v>0</v>
      </c>
      <c r="BM272" s="533">
        <f>IF(COUNTIF($F272:BL272,"&gt;0")&gt;=12,0,AA$9/12)</f>
        <v>0</v>
      </c>
      <c r="BN272" s="533">
        <f>IF(COUNTIF($F272:BM272,"&gt;0")&gt;=12,0,AA$9/12)</f>
        <v>0</v>
      </c>
      <c r="BO272" s="626" cm="1">
        <f t="array" ref="BO272">SUMPRODUCT((YEAR($G$3:$BN$3)=BO$3)*($G272:$BN272))</f>
        <v>0</v>
      </c>
      <c r="BP272" s="533" cm="1">
        <f t="array" ref="BP272">SUMPRODUCT((YEAR($G$3:$BN$3)=BP$3)*($G272:$BN272))</f>
        <v>0</v>
      </c>
      <c r="BQ272" s="533" cm="1">
        <f t="array" ref="BQ272">SUMPRODUCT((YEAR($G$3:$BN$3)=BQ$3)*($G272:$BN272))</f>
        <v>0</v>
      </c>
      <c r="BR272" s="533" cm="1">
        <f t="array" ref="BR272">SUMPRODUCT((YEAR($G$3:$BN$3)=BR$3)*($G272:$BN272))</f>
        <v>0</v>
      </c>
      <c r="BS272" s="627" cm="1">
        <f t="array" ref="BS272">SUMPRODUCT((YEAR($G$3:$BN$3)=BS$3)*($G272:$BN272))</f>
        <v>0</v>
      </c>
      <c r="BT272" s="533"/>
      <c r="BU272" s="533"/>
      <c r="BV272" s="533"/>
      <c r="BW272" s="533"/>
      <c r="BX272" s="533"/>
      <c r="BY272" s="533"/>
      <c r="BZ272" s="533"/>
      <c r="CA272" s="533"/>
      <c r="CB272" s="533"/>
      <c r="CC272" s="533"/>
      <c r="CD272" s="533"/>
      <c r="CE272" s="533"/>
      <c r="CF272" s="533"/>
      <c r="CG272" s="533"/>
      <c r="CH272" s="533"/>
      <c r="CI272" s="533"/>
      <c r="CJ272" s="533"/>
      <c r="CK272" s="533"/>
      <c r="CL272" s="533"/>
      <c r="CM272" s="533"/>
      <c r="CN272" s="533"/>
      <c r="CO272" s="533"/>
      <c r="CP272" s="533"/>
      <c r="CQ272" s="533"/>
      <c r="CR272" s="533"/>
      <c r="CS272" s="533"/>
      <c r="CT272" s="533"/>
      <c r="CU272" s="533"/>
      <c r="CV272" s="533"/>
      <c r="CW272" s="533"/>
      <c r="CX272" s="533"/>
      <c r="CY272" s="533"/>
    </row>
    <row r="273" spans="4:119" hidden="1" outlineLevel="1">
      <c r="D273" s="541">
        <v>45230</v>
      </c>
      <c r="J273" s="533"/>
      <c r="K273" s="533"/>
      <c r="L273" s="533"/>
      <c r="M273" s="533"/>
      <c r="N273" s="533"/>
      <c r="O273" s="533"/>
      <c r="P273" s="533"/>
      <c r="Q273" s="533"/>
      <c r="R273" s="533"/>
      <c r="S273" s="533"/>
      <c r="T273" s="533"/>
      <c r="U273" s="533"/>
      <c r="V273" s="533"/>
      <c r="W273" s="533"/>
      <c r="X273" s="533"/>
      <c r="Y273" s="533"/>
      <c r="Z273" s="533"/>
      <c r="AA273" s="533"/>
      <c r="AB273" s="533">
        <f>IF(COUNTIF($F273:AA273,"&gt;0")&gt;=12,0,AB$9/12)</f>
        <v>0</v>
      </c>
      <c r="AC273" s="533">
        <f>IF(COUNTIF($F273:AB273,"&gt;0")&gt;=12,0,AB$9/12)</f>
        <v>0</v>
      </c>
      <c r="AD273" s="533">
        <f>IF(COUNTIF($F273:AC273,"&gt;0")&gt;=12,0,AB$9/12)</f>
        <v>0</v>
      </c>
      <c r="AE273" s="533">
        <f>IF(COUNTIF($F273:AD273,"&gt;0")&gt;=12,0,AB$9/12)</f>
        <v>0</v>
      </c>
      <c r="AF273" s="533">
        <f>IF(COUNTIF($F273:AE273,"&gt;0")&gt;=12,0,AB$9/12)</f>
        <v>0</v>
      </c>
      <c r="AG273" s="533">
        <f>IF(COUNTIF($F273:AF273,"&gt;0")&gt;=12,0,AB$9/12)</f>
        <v>0</v>
      </c>
      <c r="AH273" s="533">
        <f>IF(COUNTIF($F273:AG273,"&gt;0")&gt;=12,0,AB$9/12)</f>
        <v>0</v>
      </c>
      <c r="AI273" s="533">
        <f>IF(COUNTIF($F273:AH273,"&gt;0")&gt;=12,0,AB$9/12)</f>
        <v>0</v>
      </c>
      <c r="AJ273" s="533">
        <f>IF(COUNTIF($F273:AI273,"&gt;0")&gt;=12,0,AB$9/12)</f>
        <v>0</v>
      </c>
      <c r="AK273" s="533">
        <f>IF(COUNTIF($F273:AJ273,"&gt;0")&gt;=12,0,AB$9/12)</f>
        <v>0</v>
      </c>
      <c r="AL273" s="533">
        <f>IF(COUNTIF($F273:AK273,"&gt;0")&gt;=12,0,AB$9/12)</f>
        <v>0</v>
      </c>
      <c r="AM273" s="533">
        <f>IF(COUNTIF($F273:AL273,"&gt;0")&gt;=12,0,AB$9/12)</f>
        <v>0</v>
      </c>
      <c r="AN273" s="533">
        <f>IF(COUNTIF($F273:AM273,"&gt;0")&gt;=12,0,AB$9/12)</f>
        <v>0</v>
      </c>
      <c r="AO273" s="533">
        <f>IF(COUNTIF($F273:AN273,"&gt;0")&gt;=12,0,AB$9/12)</f>
        <v>0</v>
      </c>
      <c r="AP273" s="533">
        <f>IF(COUNTIF($F273:AO273,"&gt;0")&gt;=12,0,AB$9/12)</f>
        <v>0</v>
      </c>
      <c r="AQ273" s="533">
        <f>IF(COUNTIF($F273:AP273,"&gt;0")&gt;=12,0,AB$9/12)</f>
        <v>0</v>
      </c>
      <c r="AR273" s="533">
        <f>IF(COUNTIF($F273:AQ273,"&gt;0")&gt;=12,0,AB$9/12)</f>
        <v>0</v>
      </c>
      <c r="AS273" s="533">
        <f>IF(COUNTIF($F273:AR273,"&gt;0")&gt;=12,0,AB$9/12)</f>
        <v>0</v>
      </c>
      <c r="AT273" s="533">
        <f>IF(COUNTIF($F273:AS273,"&gt;0")&gt;=12,0,AB$9/12)</f>
        <v>0</v>
      </c>
      <c r="AU273" s="533">
        <f>IF(COUNTIF($F273:AT273,"&gt;0")&gt;=12,0,AB$9/12)</f>
        <v>0</v>
      </c>
      <c r="AV273" s="533">
        <f>IF(COUNTIF($F273:AU273,"&gt;0")&gt;=12,0,AB$9/12)</f>
        <v>0</v>
      </c>
      <c r="AW273" s="533">
        <f>IF(COUNTIF($F273:AV273,"&gt;0")&gt;=12,0,AB$9/12)</f>
        <v>0</v>
      </c>
      <c r="AX273" s="533">
        <f>IF(COUNTIF($F273:AW273,"&gt;0")&gt;=12,0,AB$9/12)</f>
        <v>0</v>
      </c>
      <c r="AY273" s="533">
        <f>IF(COUNTIF($F273:AX273,"&gt;0")&gt;=12,0,AB$9/12)</f>
        <v>0</v>
      </c>
      <c r="AZ273" s="533">
        <f>IF(COUNTIF($F273:AY273,"&gt;0")&gt;=12,0,AB$9/12)</f>
        <v>0</v>
      </c>
      <c r="BA273" s="533">
        <f>IF(COUNTIF($F273:AZ273,"&gt;0")&gt;=12,0,AB$9/12)</f>
        <v>0</v>
      </c>
      <c r="BB273" s="533">
        <f>IF(COUNTIF($F273:BA273,"&gt;0")&gt;=12,0,AB$9/12)</f>
        <v>0</v>
      </c>
      <c r="BC273" s="533">
        <f>IF(COUNTIF($F273:BB273,"&gt;0")&gt;=12,0,AB$9/12)</f>
        <v>0</v>
      </c>
      <c r="BD273" s="533">
        <f>IF(COUNTIF($F273:BC273,"&gt;0")&gt;=12,0,AB$9/12)</f>
        <v>0</v>
      </c>
      <c r="BE273" s="533">
        <f>IF(COUNTIF($F273:BD273,"&gt;0")&gt;=12,0,AB$9/12)</f>
        <v>0</v>
      </c>
      <c r="BF273" s="533">
        <f>IF(COUNTIF($F273:BE273,"&gt;0")&gt;=12,0,AB$9/12)</f>
        <v>0</v>
      </c>
      <c r="BG273" s="533">
        <f>IF(COUNTIF($F273:BF273,"&gt;0")&gt;=12,0,AB$9/12)</f>
        <v>0</v>
      </c>
      <c r="BH273" s="533">
        <f>IF(COUNTIF($F273:BG273,"&gt;0")&gt;=12,0,AB$9/12)</f>
        <v>0</v>
      </c>
      <c r="BI273" s="533">
        <f>IF(COUNTIF($F273:BH273,"&gt;0")&gt;=12,0,AB$9/12)</f>
        <v>0</v>
      </c>
      <c r="BJ273" s="533">
        <f>IF(COUNTIF($F273:BI273,"&gt;0")&gt;=12,0,AB$9/12)</f>
        <v>0</v>
      </c>
      <c r="BK273" s="533">
        <f>IF(COUNTIF($F273:BJ273,"&gt;0")&gt;=12,0,AB$9/12)</f>
        <v>0</v>
      </c>
      <c r="BL273" s="533">
        <f>IF(COUNTIF($F273:BK273,"&gt;0")&gt;=12,0,AB$9/12)</f>
        <v>0</v>
      </c>
      <c r="BM273" s="533">
        <f>IF(COUNTIF($F273:BL273,"&gt;0")&gt;=12,0,AB$9/12)</f>
        <v>0</v>
      </c>
      <c r="BN273" s="533">
        <f>IF(COUNTIF($F273:BM273,"&gt;0")&gt;=12,0,AB$9/12)</f>
        <v>0</v>
      </c>
      <c r="BO273" s="626" cm="1">
        <f t="array" ref="BO273">SUMPRODUCT((YEAR($G$3:$BN$3)=BO$3)*($G273:$BN273))</f>
        <v>0</v>
      </c>
      <c r="BP273" s="533" cm="1">
        <f t="array" ref="BP273">SUMPRODUCT((YEAR($G$3:$BN$3)=BP$3)*($G273:$BN273))</f>
        <v>0</v>
      </c>
      <c r="BQ273" s="533" cm="1">
        <f t="array" ref="BQ273">SUMPRODUCT((YEAR($G$3:$BN$3)=BQ$3)*($G273:$BN273))</f>
        <v>0</v>
      </c>
      <c r="BR273" s="533" cm="1">
        <f t="array" ref="BR273">SUMPRODUCT((YEAR($G$3:$BN$3)=BR$3)*($G273:$BN273))</f>
        <v>0</v>
      </c>
      <c r="BS273" s="627" cm="1">
        <f t="array" ref="BS273">SUMPRODUCT((YEAR($G$3:$BN$3)=BS$3)*($G273:$BN273))</f>
        <v>0</v>
      </c>
      <c r="BT273" s="533"/>
      <c r="BU273" s="533"/>
      <c r="BV273" s="533"/>
      <c r="BW273" s="533"/>
      <c r="BX273" s="533"/>
      <c r="BY273" s="533"/>
      <c r="BZ273" s="533"/>
      <c r="CA273" s="533"/>
      <c r="CB273" s="533"/>
      <c r="CC273" s="533"/>
      <c r="CD273" s="533"/>
      <c r="CE273" s="533"/>
      <c r="CF273" s="533"/>
      <c r="CG273" s="533"/>
      <c r="CH273" s="533"/>
      <c r="CI273" s="533"/>
      <c r="CJ273" s="533"/>
      <c r="CK273" s="533"/>
      <c r="CL273" s="533"/>
      <c r="CM273" s="533"/>
      <c r="CN273" s="533"/>
      <c r="CO273" s="533"/>
      <c r="CP273" s="533"/>
      <c r="CQ273" s="533"/>
      <c r="CR273" s="533"/>
      <c r="CS273" s="533"/>
      <c r="CT273" s="533"/>
      <c r="CU273" s="533"/>
      <c r="CV273" s="533"/>
      <c r="CW273" s="533"/>
      <c r="CX273" s="533"/>
      <c r="CY273" s="533"/>
      <c r="CZ273" s="533"/>
    </row>
    <row r="274" spans="4:119" hidden="1" outlineLevel="1">
      <c r="D274" s="541">
        <v>45260</v>
      </c>
      <c r="J274" s="533"/>
      <c r="K274" s="533"/>
      <c r="L274" s="533"/>
      <c r="M274" s="533"/>
      <c r="N274" s="533"/>
      <c r="O274" s="533"/>
      <c r="P274" s="533"/>
      <c r="Q274" s="533"/>
      <c r="R274" s="533"/>
      <c r="S274" s="533"/>
      <c r="T274" s="533"/>
      <c r="U274" s="533"/>
      <c r="V274" s="533"/>
      <c r="W274" s="533"/>
      <c r="X274" s="533"/>
      <c r="Y274" s="533"/>
      <c r="Z274" s="533"/>
      <c r="AA274" s="533"/>
      <c r="AB274" s="533"/>
      <c r="AC274" s="533">
        <f>IF(COUNTIF($F274:AB274,"&gt;0")&gt;=12,0,AC$9/12)</f>
        <v>0</v>
      </c>
      <c r="AD274" s="533">
        <f>IF(COUNTIF($F274:AC274,"&gt;0")&gt;=12,0,AC$9/12)</f>
        <v>0</v>
      </c>
      <c r="AE274" s="533">
        <f>IF(COUNTIF($F274:AD274,"&gt;0")&gt;=12,0,AC$9/12)</f>
        <v>0</v>
      </c>
      <c r="AF274" s="533">
        <f>IF(COUNTIF($F274:AE274,"&gt;0")&gt;=12,0,AC$9/12)</f>
        <v>0</v>
      </c>
      <c r="AG274" s="533">
        <f>IF(COUNTIF($F274:AF274,"&gt;0")&gt;=12,0,AC$9/12)</f>
        <v>0</v>
      </c>
      <c r="AH274" s="533">
        <f>IF(COUNTIF($F274:AG274,"&gt;0")&gt;=12,0,AC$9/12)</f>
        <v>0</v>
      </c>
      <c r="AI274" s="533">
        <f>IF(COUNTIF($F274:AH274,"&gt;0")&gt;=12,0,AC$9/12)</f>
        <v>0</v>
      </c>
      <c r="AJ274" s="533">
        <f>IF(COUNTIF($F274:AI274,"&gt;0")&gt;=12,0,AC$9/12)</f>
        <v>0</v>
      </c>
      <c r="AK274" s="533">
        <f>IF(COUNTIF($F274:AJ274,"&gt;0")&gt;=12,0,AC$9/12)</f>
        <v>0</v>
      </c>
      <c r="AL274" s="533">
        <f>IF(COUNTIF($F274:AK274,"&gt;0")&gt;=12,0,AC$9/12)</f>
        <v>0</v>
      </c>
      <c r="AM274" s="533">
        <f>IF(COUNTIF($F274:AL274,"&gt;0")&gt;=12,0,AC$9/12)</f>
        <v>0</v>
      </c>
      <c r="AN274" s="533">
        <f>IF(COUNTIF($F274:AM274,"&gt;0")&gt;=12,0,AC$9/12)</f>
        <v>0</v>
      </c>
      <c r="AO274" s="533">
        <f>IF(COUNTIF($F274:AN274,"&gt;0")&gt;=12,0,AC$9/12)</f>
        <v>0</v>
      </c>
      <c r="AP274" s="533">
        <f>IF(COUNTIF($F274:AO274,"&gt;0")&gt;=12,0,AC$9/12)</f>
        <v>0</v>
      </c>
      <c r="AQ274" s="533">
        <f>IF(COUNTIF($F274:AP274,"&gt;0")&gt;=12,0,AC$9/12)</f>
        <v>0</v>
      </c>
      <c r="AR274" s="533">
        <f>IF(COUNTIF($F274:AQ274,"&gt;0")&gt;=12,0,AC$9/12)</f>
        <v>0</v>
      </c>
      <c r="AS274" s="533">
        <f>IF(COUNTIF($F274:AR274,"&gt;0")&gt;=12,0,AC$9/12)</f>
        <v>0</v>
      </c>
      <c r="AT274" s="533">
        <f>IF(COUNTIF($F274:AS274,"&gt;0")&gt;=12,0,AC$9/12)</f>
        <v>0</v>
      </c>
      <c r="AU274" s="533">
        <f>IF(COUNTIF($F274:AT274,"&gt;0")&gt;=12,0,AC$9/12)</f>
        <v>0</v>
      </c>
      <c r="AV274" s="533">
        <f>IF(COUNTIF($F274:AU274,"&gt;0")&gt;=12,0,AC$9/12)</f>
        <v>0</v>
      </c>
      <c r="AW274" s="533">
        <f>IF(COUNTIF($F274:AV274,"&gt;0")&gt;=12,0,AC$9/12)</f>
        <v>0</v>
      </c>
      <c r="AX274" s="533">
        <f>IF(COUNTIF($F274:AW274,"&gt;0")&gt;=12,0,AC$9/12)</f>
        <v>0</v>
      </c>
      <c r="AY274" s="533">
        <f>IF(COUNTIF($F274:AX274,"&gt;0")&gt;=12,0,AC$9/12)</f>
        <v>0</v>
      </c>
      <c r="AZ274" s="533">
        <f>IF(COUNTIF($F274:AY274,"&gt;0")&gt;=12,0,AC$9/12)</f>
        <v>0</v>
      </c>
      <c r="BA274" s="533">
        <f>IF(COUNTIF($F274:AZ274,"&gt;0")&gt;=12,0,AC$9/12)</f>
        <v>0</v>
      </c>
      <c r="BB274" s="533">
        <f>IF(COUNTIF($F274:BA274,"&gt;0")&gt;=12,0,AC$9/12)</f>
        <v>0</v>
      </c>
      <c r="BC274" s="533">
        <f>IF(COUNTIF($F274:BB274,"&gt;0")&gt;=12,0,AC$9/12)</f>
        <v>0</v>
      </c>
      <c r="BD274" s="533">
        <f>IF(COUNTIF($F274:BC274,"&gt;0")&gt;=12,0,AC$9/12)</f>
        <v>0</v>
      </c>
      <c r="BE274" s="533">
        <f>IF(COUNTIF($F274:BD274,"&gt;0")&gt;=12,0,AC$9/12)</f>
        <v>0</v>
      </c>
      <c r="BF274" s="533">
        <f>IF(COUNTIF($F274:BE274,"&gt;0")&gt;=12,0,AC$9/12)</f>
        <v>0</v>
      </c>
      <c r="BG274" s="533">
        <f>IF(COUNTIF($F274:BF274,"&gt;0")&gt;=12,0,AC$9/12)</f>
        <v>0</v>
      </c>
      <c r="BH274" s="533">
        <f>IF(COUNTIF($F274:BG274,"&gt;0")&gt;=12,0,AC$9/12)</f>
        <v>0</v>
      </c>
      <c r="BI274" s="533">
        <f>IF(COUNTIF($F274:BH274,"&gt;0")&gt;=12,0,AC$9/12)</f>
        <v>0</v>
      </c>
      <c r="BJ274" s="533">
        <f>IF(COUNTIF($F274:BI274,"&gt;0")&gt;=12,0,AC$9/12)</f>
        <v>0</v>
      </c>
      <c r="BK274" s="533">
        <f>IF(COUNTIF($F274:BJ274,"&gt;0")&gt;=12,0,AC$9/12)</f>
        <v>0</v>
      </c>
      <c r="BL274" s="533">
        <f>IF(COUNTIF($F274:BK274,"&gt;0")&gt;=12,0,AC$9/12)</f>
        <v>0</v>
      </c>
      <c r="BM274" s="533">
        <f>IF(COUNTIF($F274:BL274,"&gt;0")&gt;=12,0,AC$9/12)</f>
        <v>0</v>
      </c>
      <c r="BN274" s="533">
        <f>IF(COUNTIF($F274:BM274,"&gt;0")&gt;=12,0,AC$9/12)</f>
        <v>0</v>
      </c>
      <c r="BO274" s="626" cm="1">
        <f t="array" ref="BO274">SUMPRODUCT((YEAR($G$3:$BN$3)=BO$3)*($G274:$BN274))</f>
        <v>0</v>
      </c>
      <c r="BP274" s="533" cm="1">
        <f t="array" ref="BP274">SUMPRODUCT((YEAR($G$3:$BN$3)=BP$3)*($G274:$BN274))</f>
        <v>0</v>
      </c>
      <c r="BQ274" s="533" cm="1">
        <f t="array" ref="BQ274">SUMPRODUCT((YEAR($G$3:$BN$3)=BQ$3)*($G274:$BN274))</f>
        <v>0</v>
      </c>
      <c r="BR274" s="533" cm="1">
        <f t="array" ref="BR274">SUMPRODUCT((YEAR($G$3:$BN$3)=BR$3)*($G274:$BN274))</f>
        <v>0</v>
      </c>
      <c r="BS274" s="627" cm="1">
        <f t="array" ref="BS274">SUMPRODUCT((YEAR($G$3:$BN$3)=BS$3)*($G274:$BN274))</f>
        <v>0</v>
      </c>
      <c r="BT274" s="533"/>
      <c r="BU274" s="533"/>
      <c r="BV274" s="533"/>
      <c r="BW274" s="533"/>
      <c r="BX274" s="533"/>
      <c r="BY274" s="533"/>
      <c r="BZ274" s="533"/>
      <c r="CA274" s="533"/>
      <c r="CB274" s="533"/>
      <c r="CC274" s="533"/>
      <c r="CD274" s="533"/>
      <c r="CE274" s="533"/>
      <c r="CF274" s="533"/>
      <c r="CG274" s="533"/>
      <c r="CH274" s="533"/>
      <c r="CI274" s="533"/>
      <c r="CJ274" s="533"/>
      <c r="CK274" s="533"/>
      <c r="CL274" s="533"/>
      <c r="CM274" s="533"/>
      <c r="CN274" s="533"/>
      <c r="CO274" s="533"/>
      <c r="CP274" s="533"/>
      <c r="CQ274" s="533"/>
      <c r="CR274" s="533"/>
      <c r="CS274" s="533"/>
      <c r="CT274" s="533"/>
      <c r="CU274" s="533"/>
      <c r="CV274" s="533"/>
      <c r="CW274" s="533"/>
      <c r="CX274" s="533"/>
      <c r="CY274" s="533"/>
      <c r="CZ274" s="533"/>
      <c r="DA274" s="533"/>
    </row>
    <row r="275" spans="4:119" hidden="1" outlineLevel="1">
      <c r="D275" s="541">
        <v>45291</v>
      </c>
      <c r="J275" s="533"/>
      <c r="K275" s="533"/>
      <c r="L275" s="533"/>
      <c r="M275" s="533"/>
      <c r="N275" s="533"/>
      <c r="O275" s="533"/>
      <c r="P275" s="533"/>
      <c r="Q275" s="533"/>
      <c r="R275" s="533"/>
      <c r="S275" s="533"/>
      <c r="T275" s="533"/>
      <c r="U275" s="533"/>
      <c r="V275" s="533"/>
      <c r="W275" s="533"/>
      <c r="X275" s="533"/>
      <c r="Y275" s="533"/>
      <c r="Z275" s="533"/>
      <c r="AA275" s="533"/>
      <c r="AB275" s="533"/>
      <c r="AC275" s="533"/>
      <c r="AD275" s="533">
        <f>IF(COUNTIF($F275:AC275,"&gt;0")&gt;=12,0,AD$9/12)</f>
        <v>0</v>
      </c>
      <c r="AE275" s="533">
        <f>IF(COUNTIF($F275:AD275,"&gt;0")&gt;=12,0,AD$9/12)</f>
        <v>0</v>
      </c>
      <c r="AF275" s="533">
        <f>IF(COUNTIF($F275:AE275,"&gt;0")&gt;=12,0,AD$9/12)</f>
        <v>0</v>
      </c>
      <c r="AG275" s="533">
        <f>IF(COUNTIF($F275:AF275,"&gt;0")&gt;=12,0,AD$9/12)</f>
        <v>0</v>
      </c>
      <c r="AH275" s="533">
        <f>IF(COUNTIF($F275:AG275,"&gt;0")&gt;=12,0,AD$9/12)</f>
        <v>0</v>
      </c>
      <c r="AI275" s="533">
        <f>IF(COUNTIF($F275:AH275,"&gt;0")&gt;=12,0,AD$9/12)</f>
        <v>0</v>
      </c>
      <c r="AJ275" s="533">
        <f>IF(COUNTIF($F275:AI275,"&gt;0")&gt;=12,0,AD$9/12)</f>
        <v>0</v>
      </c>
      <c r="AK275" s="533">
        <f>IF(COUNTIF($F275:AJ275,"&gt;0")&gt;=12,0,AD$9/12)</f>
        <v>0</v>
      </c>
      <c r="AL275" s="533">
        <f>IF(COUNTIF($F275:AK275,"&gt;0")&gt;=12,0,AD$9/12)</f>
        <v>0</v>
      </c>
      <c r="AM275" s="533">
        <f>IF(COUNTIF($F275:AL275,"&gt;0")&gt;=12,0,AD$9/12)</f>
        <v>0</v>
      </c>
      <c r="AN275" s="533">
        <f>IF(COUNTIF($F275:AM275,"&gt;0")&gt;=12,0,AD$9/12)</f>
        <v>0</v>
      </c>
      <c r="AO275" s="533">
        <f>IF(COUNTIF($F275:AN275,"&gt;0")&gt;=12,0,AD$9/12)</f>
        <v>0</v>
      </c>
      <c r="AP275" s="533">
        <f>IF(COUNTIF($F275:AO275,"&gt;0")&gt;=12,0,AD$9/12)</f>
        <v>0</v>
      </c>
      <c r="AQ275" s="533">
        <f>IF(COUNTIF($F275:AP275,"&gt;0")&gt;=12,0,AD$9/12)</f>
        <v>0</v>
      </c>
      <c r="AR275" s="533">
        <f>IF(COUNTIF($F275:AQ275,"&gt;0")&gt;=12,0,AD$9/12)</f>
        <v>0</v>
      </c>
      <c r="AS275" s="533">
        <f>IF(COUNTIF($F275:AR275,"&gt;0")&gt;=12,0,AD$9/12)</f>
        <v>0</v>
      </c>
      <c r="AT275" s="533">
        <f>IF(COUNTIF($F275:AS275,"&gt;0")&gt;=12,0,AD$9/12)</f>
        <v>0</v>
      </c>
      <c r="AU275" s="533">
        <f>IF(COUNTIF($F275:AT275,"&gt;0")&gt;=12,0,AD$9/12)</f>
        <v>0</v>
      </c>
      <c r="AV275" s="533">
        <f>IF(COUNTIF($F275:AU275,"&gt;0")&gt;=12,0,AD$9/12)</f>
        <v>0</v>
      </c>
      <c r="AW275" s="533">
        <f>IF(COUNTIF($F275:AV275,"&gt;0")&gt;=12,0,AD$9/12)</f>
        <v>0</v>
      </c>
      <c r="AX275" s="533">
        <f>IF(COUNTIF($F275:AW275,"&gt;0")&gt;=12,0,AD$9/12)</f>
        <v>0</v>
      </c>
      <c r="AY275" s="533">
        <f>IF(COUNTIF($F275:AX275,"&gt;0")&gt;=12,0,AD$9/12)</f>
        <v>0</v>
      </c>
      <c r="AZ275" s="533">
        <f>IF(COUNTIF($F275:AY275,"&gt;0")&gt;=12,0,AD$9/12)</f>
        <v>0</v>
      </c>
      <c r="BA275" s="533">
        <f>IF(COUNTIF($F275:AZ275,"&gt;0")&gt;=12,0,AD$9/12)</f>
        <v>0</v>
      </c>
      <c r="BB275" s="533">
        <f>IF(COUNTIF($F275:BA275,"&gt;0")&gt;=12,0,AD$9/12)</f>
        <v>0</v>
      </c>
      <c r="BC275" s="533">
        <f>IF(COUNTIF($F275:BB275,"&gt;0")&gt;=12,0,AD$9/12)</f>
        <v>0</v>
      </c>
      <c r="BD275" s="533">
        <f>IF(COUNTIF($F275:BC275,"&gt;0")&gt;=12,0,AD$9/12)</f>
        <v>0</v>
      </c>
      <c r="BE275" s="533">
        <f>IF(COUNTIF($F275:BD275,"&gt;0")&gt;=12,0,AD$9/12)</f>
        <v>0</v>
      </c>
      <c r="BF275" s="533">
        <f>IF(COUNTIF($F275:BE275,"&gt;0")&gt;=12,0,AD$9/12)</f>
        <v>0</v>
      </c>
      <c r="BG275" s="533">
        <f>IF(COUNTIF($F275:BF275,"&gt;0")&gt;=12,0,AD$9/12)</f>
        <v>0</v>
      </c>
      <c r="BH275" s="533">
        <f>IF(COUNTIF($F275:BG275,"&gt;0")&gt;=12,0,AD$9/12)</f>
        <v>0</v>
      </c>
      <c r="BI275" s="533">
        <f>IF(COUNTIF($F275:BH275,"&gt;0")&gt;=12,0,AD$9/12)</f>
        <v>0</v>
      </c>
      <c r="BJ275" s="533">
        <f>IF(COUNTIF($F275:BI275,"&gt;0")&gt;=12,0,AD$9/12)</f>
        <v>0</v>
      </c>
      <c r="BK275" s="533">
        <f>IF(COUNTIF($F275:BJ275,"&gt;0")&gt;=12,0,AD$9/12)</f>
        <v>0</v>
      </c>
      <c r="BL275" s="533">
        <f>IF(COUNTIF($F275:BK275,"&gt;0")&gt;=12,0,AD$9/12)</f>
        <v>0</v>
      </c>
      <c r="BM275" s="533">
        <f>IF(COUNTIF($F275:BL275,"&gt;0")&gt;=12,0,AD$9/12)</f>
        <v>0</v>
      </c>
      <c r="BN275" s="533">
        <f>IF(COUNTIF($F275:BM275,"&gt;0")&gt;=12,0,AD$9/12)</f>
        <v>0</v>
      </c>
      <c r="BO275" s="626" cm="1">
        <f t="array" ref="BO275">SUMPRODUCT((YEAR($G$3:$BN$3)=BO$3)*($G275:$BN275))</f>
        <v>0</v>
      </c>
      <c r="BP275" s="533" cm="1">
        <f t="array" ref="BP275">SUMPRODUCT((YEAR($G$3:$BN$3)=BP$3)*($G275:$BN275))</f>
        <v>0</v>
      </c>
      <c r="BQ275" s="533" cm="1">
        <f t="array" ref="BQ275">SUMPRODUCT((YEAR($G$3:$BN$3)=BQ$3)*($G275:$BN275))</f>
        <v>0</v>
      </c>
      <c r="BR275" s="533" cm="1">
        <f t="array" ref="BR275">SUMPRODUCT((YEAR($G$3:$BN$3)=BR$3)*($G275:$BN275))</f>
        <v>0</v>
      </c>
      <c r="BS275" s="627" cm="1">
        <f t="array" ref="BS275">SUMPRODUCT((YEAR($G$3:$BN$3)=BS$3)*($G275:$BN275))</f>
        <v>0</v>
      </c>
      <c r="BT275" s="533"/>
      <c r="BU275" s="533"/>
      <c r="BV275" s="533"/>
      <c r="BW275" s="533"/>
      <c r="BX275" s="533"/>
      <c r="BY275" s="533"/>
      <c r="BZ275" s="533"/>
      <c r="CA275" s="533"/>
      <c r="CB275" s="533"/>
      <c r="CC275" s="533"/>
      <c r="CD275" s="533"/>
      <c r="CE275" s="533"/>
      <c r="CF275" s="533"/>
      <c r="CG275" s="533"/>
      <c r="CH275" s="533"/>
      <c r="CI275" s="533"/>
      <c r="CJ275" s="533"/>
      <c r="CK275" s="533"/>
      <c r="CL275" s="533"/>
      <c r="CM275" s="533"/>
      <c r="CN275" s="533"/>
      <c r="CO275" s="533"/>
      <c r="CP275" s="533"/>
      <c r="CQ275" s="533"/>
      <c r="CR275" s="533"/>
      <c r="CS275" s="533"/>
      <c r="CT275" s="533"/>
      <c r="CU275" s="533"/>
      <c r="CV275" s="533"/>
      <c r="CW275" s="533"/>
      <c r="CX275" s="533"/>
      <c r="CY275" s="533"/>
      <c r="CZ275" s="533"/>
      <c r="DA275" s="533"/>
      <c r="DB275" s="533"/>
    </row>
    <row r="276" spans="4:119" hidden="1" outlineLevel="1">
      <c r="D276" s="541">
        <v>45322</v>
      </c>
      <c r="J276" s="533"/>
      <c r="K276" s="533"/>
      <c r="L276" s="533"/>
      <c r="M276" s="533"/>
      <c r="N276" s="533"/>
      <c r="O276" s="533"/>
      <c r="P276" s="533"/>
      <c r="Q276" s="533"/>
      <c r="R276" s="533"/>
      <c r="S276" s="533"/>
      <c r="T276" s="533"/>
      <c r="U276" s="533"/>
      <c r="V276" s="533"/>
      <c r="W276" s="533"/>
      <c r="X276" s="533"/>
      <c r="Y276" s="533"/>
      <c r="Z276" s="533"/>
      <c r="AA276" s="533"/>
      <c r="AB276" s="533"/>
      <c r="AC276" s="533"/>
      <c r="AD276" s="533"/>
      <c r="AE276" s="533">
        <f>IF(COUNTIF($F276:AD276,"&gt;0")&gt;=12,0,AE$9/12)</f>
        <v>0</v>
      </c>
      <c r="AF276" s="533">
        <f>IF(COUNTIF($F276:AE276,"&gt;0")&gt;=12,0,AE$9/12)</f>
        <v>0</v>
      </c>
      <c r="AG276" s="533">
        <f>IF(COUNTIF($F276:AF276,"&gt;0")&gt;=12,0,AE$9/12)</f>
        <v>0</v>
      </c>
      <c r="AH276" s="533">
        <f>IF(COUNTIF($F276:AG276,"&gt;0")&gt;=12,0,AE$9/12)</f>
        <v>0</v>
      </c>
      <c r="AI276" s="533">
        <f>IF(COUNTIF($F276:AH276,"&gt;0")&gt;=12,0,AE$9/12)</f>
        <v>0</v>
      </c>
      <c r="AJ276" s="533">
        <f>IF(COUNTIF($F276:AI276,"&gt;0")&gt;=12,0,AE$9/12)</f>
        <v>0</v>
      </c>
      <c r="AK276" s="533">
        <f>IF(COUNTIF($F276:AJ276,"&gt;0")&gt;=12,0,AE$9/12)</f>
        <v>0</v>
      </c>
      <c r="AL276" s="533">
        <f>IF(COUNTIF($F276:AK276,"&gt;0")&gt;=12,0,AE$9/12)</f>
        <v>0</v>
      </c>
      <c r="AM276" s="533">
        <f>IF(COUNTIF($F276:AL276,"&gt;0")&gt;=12,0,AE$9/12)</f>
        <v>0</v>
      </c>
      <c r="AN276" s="533">
        <f>IF(COUNTIF($F276:AM276,"&gt;0")&gt;=12,0,AE$9/12)</f>
        <v>0</v>
      </c>
      <c r="AO276" s="533">
        <f>IF(COUNTIF($F276:AN276,"&gt;0")&gt;=12,0,AE$9/12)</f>
        <v>0</v>
      </c>
      <c r="AP276" s="533">
        <f>IF(COUNTIF($F276:AO276,"&gt;0")&gt;=12,0,AE$9/12)</f>
        <v>0</v>
      </c>
      <c r="AQ276" s="533">
        <f>IF(COUNTIF($F276:AP276,"&gt;0")&gt;=12,0,AE$9/12)</f>
        <v>0</v>
      </c>
      <c r="AR276" s="533">
        <f>IF(COUNTIF($F276:AQ276,"&gt;0")&gt;=12,0,AE$9/12)</f>
        <v>0</v>
      </c>
      <c r="AS276" s="533">
        <f>IF(COUNTIF($F276:AR276,"&gt;0")&gt;=12,0,AE$9/12)</f>
        <v>0</v>
      </c>
      <c r="AT276" s="533">
        <f>IF(COUNTIF($F276:AS276,"&gt;0")&gt;=12,0,AE$9/12)</f>
        <v>0</v>
      </c>
      <c r="AU276" s="533">
        <f>IF(COUNTIF($F276:AT276,"&gt;0")&gt;=12,0,AE$9/12)</f>
        <v>0</v>
      </c>
      <c r="AV276" s="533">
        <f>IF(COUNTIF($F276:AU276,"&gt;0")&gt;=12,0,AE$9/12)</f>
        <v>0</v>
      </c>
      <c r="AW276" s="533">
        <f>IF(COUNTIF($F276:AV276,"&gt;0")&gt;=12,0,AE$9/12)</f>
        <v>0</v>
      </c>
      <c r="AX276" s="533">
        <f>IF(COUNTIF($F276:AW276,"&gt;0")&gt;=12,0,AE$9/12)</f>
        <v>0</v>
      </c>
      <c r="AY276" s="533">
        <f>IF(COUNTIF($F276:AX276,"&gt;0")&gt;=12,0,AE$9/12)</f>
        <v>0</v>
      </c>
      <c r="AZ276" s="533">
        <f>IF(COUNTIF($F276:AY276,"&gt;0")&gt;=12,0,AE$9/12)</f>
        <v>0</v>
      </c>
      <c r="BA276" s="533">
        <f>IF(COUNTIF($F276:AZ276,"&gt;0")&gt;=12,0,AE$9/12)</f>
        <v>0</v>
      </c>
      <c r="BB276" s="533">
        <f>IF(COUNTIF($F276:BA276,"&gt;0")&gt;=12,0,AE$9/12)</f>
        <v>0</v>
      </c>
      <c r="BC276" s="533">
        <f>IF(COUNTIF($F276:BB276,"&gt;0")&gt;=12,0,AE$9/12)</f>
        <v>0</v>
      </c>
      <c r="BD276" s="533">
        <f>IF(COUNTIF($F276:BC276,"&gt;0")&gt;=12,0,AE$9/12)</f>
        <v>0</v>
      </c>
      <c r="BE276" s="533">
        <f>IF(COUNTIF($F276:BD276,"&gt;0")&gt;=12,0,AE$9/12)</f>
        <v>0</v>
      </c>
      <c r="BF276" s="533">
        <f>IF(COUNTIF($F276:BE276,"&gt;0")&gt;=12,0,AE$9/12)</f>
        <v>0</v>
      </c>
      <c r="BG276" s="533">
        <f>IF(COUNTIF($F276:BF276,"&gt;0")&gt;=12,0,AE$9/12)</f>
        <v>0</v>
      </c>
      <c r="BH276" s="533">
        <f>IF(COUNTIF($F276:BG276,"&gt;0")&gt;=12,0,AE$9/12)</f>
        <v>0</v>
      </c>
      <c r="BI276" s="533">
        <f>IF(COUNTIF($F276:BH276,"&gt;0")&gt;=12,0,AE$9/12)</f>
        <v>0</v>
      </c>
      <c r="BJ276" s="533">
        <f>IF(COUNTIF($F276:BI276,"&gt;0")&gt;=12,0,AE$9/12)</f>
        <v>0</v>
      </c>
      <c r="BK276" s="533">
        <f>IF(COUNTIF($F276:BJ276,"&gt;0")&gt;=12,0,AE$9/12)</f>
        <v>0</v>
      </c>
      <c r="BL276" s="533">
        <f>IF(COUNTIF($F276:BK276,"&gt;0")&gt;=12,0,AE$9/12)</f>
        <v>0</v>
      </c>
      <c r="BM276" s="533">
        <f>IF(COUNTIF($F276:BL276,"&gt;0")&gt;=12,0,AE$9/12)</f>
        <v>0</v>
      </c>
      <c r="BN276" s="533">
        <f>IF(COUNTIF($F276:BM276,"&gt;0")&gt;=12,0,AE$9/12)</f>
        <v>0</v>
      </c>
      <c r="BO276" s="626" cm="1">
        <f t="array" ref="BO276">SUMPRODUCT((YEAR($G$3:$BN$3)=BO$3)*($G276:$BN276))</f>
        <v>0</v>
      </c>
      <c r="BP276" s="533" cm="1">
        <f t="array" ref="BP276">SUMPRODUCT((YEAR($G$3:$BN$3)=BP$3)*($G276:$BN276))</f>
        <v>0</v>
      </c>
      <c r="BQ276" s="533" cm="1">
        <f t="array" ref="BQ276">SUMPRODUCT((YEAR($G$3:$BN$3)=BQ$3)*($G276:$BN276))</f>
        <v>0</v>
      </c>
      <c r="BR276" s="533" cm="1">
        <f t="array" ref="BR276">SUMPRODUCT((YEAR($G$3:$BN$3)=BR$3)*($G276:$BN276))</f>
        <v>0</v>
      </c>
      <c r="BS276" s="627" cm="1">
        <f t="array" ref="BS276">SUMPRODUCT((YEAR($G$3:$BN$3)=BS$3)*($G276:$BN276))</f>
        <v>0</v>
      </c>
      <c r="BT276" s="533"/>
      <c r="BU276" s="533"/>
      <c r="BV276" s="533"/>
      <c r="BW276" s="533"/>
      <c r="BX276" s="533"/>
      <c r="BY276" s="533"/>
      <c r="BZ276" s="533"/>
      <c r="CA276" s="533"/>
      <c r="CB276" s="533"/>
      <c r="CC276" s="533"/>
      <c r="CD276" s="533"/>
      <c r="CE276" s="533"/>
      <c r="CF276" s="533"/>
      <c r="CG276" s="533"/>
      <c r="CH276" s="533"/>
      <c r="CI276" s="533"/>
      <c r="CJ276" s="533"/>
      <c r="CK276" s="533"/>
      <c r="CL276" s="533"/>
      <c r="CM276" s="533"/>
      <c r="CN276" s="533"/>
      <c r="CO276" s="533"/>
      <c r="CP276" s="533"/>
      <c r="CQ276" s="533"/>
      <c r="CR276" s="533"/>
      <c r="CS276" s="533"/>
      <c r="CT276" s="533"/>
      <c r="CU276" s="533"/>
      <c r="CV276" s="533"/>
      <c r="CW276" s="533"/>
      <c r="CX276" s="533"/>
      <c r="CY276" s="533"/>
      <c r="CZ276" s="533"/>
      <c r="DA276" s="533"/>
      <c r="DB276" s="533"/>
      <c r="DC276" s="533"/>
    </row>
    <row r="277" spans="4:119" hidden="1" outlineLevel="1">
      <c r="D277" s="541">
        <v>45351</v>
      </c>
      <c r="J277" s="533"/>
      <c r="K277" s="533"/>
      <c r="L277" s="533"/>
      <c r="M277" s="533"/>
      <c r="N277" s="533"/>
      <c r="O277" s="533"/>
      <c r="P277" s="533"/>
      <c r="Q277" s="533"/>
      <c r="R277" s="533"/>
      <c r="S277" s="533"/>
      <c r="T277" s="533"/>
      <c r="U277" s="533"/>
      <c r="V277" s="533"/>
      <c r="W277" s="533"/>
      <c r="X277" s="533"/>
      <c r="Y277" s="533"/>
      <c r="Z277" s="533"/>
      <c r="AA277" s="533"/>
      <c r="AB277" s="533"/>
      <c r="AC277" s="533"/>
      <c r="AD277" s="533"/>
      <c r="AE277" s="533"/>
      <c r="AF277" s="533">
        <f>IF(COUNTIF($F277:AE277,"&gt;0")&gt;=12,0,AF$9/12)</f>
        <v>0</v>
      </c>
      <c r="AG277" s="533">
        <f>IF(COUNTIF($F277:AF277,"&gt;0")&gt;=12,0,AF$9/12)</f>
        <v>0</v>
      </c>
      <c r="AH277" s="533">
        <f>IF(COUNTIF($F277:AG277,"&gt;0")&gt;=12,0,AF$9/12)</f>
        <v>0</v>
      </c>
      <c r="AI277" s="533">
        <f>IF(COUNTIF($F277:AH277,"&gt;0")&gt;=12,0,AF$9/12)</f>
        <v>0</v>
      </c>
      <c r="AJ277" s="533">
        <f>IF(COUNTIF($F277:AI277,"&gt;0")&gt;=12,0,AF$9/12)</f>
        <v>0</v>
      </c>
      <c r="AK277" s="533">
        <f>IF(COUNTIF($F277:AJ277,"&gt;0")&gt;=12,0,AF$9/12)</f>
        <v>0</v>
      </c>
      <c r="AL277" s="533">
        <f>IF(COUNTIF($F277:AK277,"&gt;0")&gt;=12,0,AF$9/12)</f>
        <v>0</v>
      </c>
      <c r="AM277" s="533">
        <f>IF(COUNTIF($F277:AL277,"&gt;0")&gt;=12,0,AF$9/12)</f>
        <v>0</v>
      </c>
      <c r="AN277" s="533">
        <f>IF(COUNTIF($F277:AM277,"&gt;0")&gt;=12,0,AF$9/12)</f>
        <v>0</v>
      </c>
      <c r="AO277" s="533">
        <f>IF(COUNTIF($F277:AN277,"&gt;0")&gt;=12,0,AF$9/12)</f>
        <v>0</v>
      </c>
      <c r="AP277" s="533">
        <f>IF(COUNTIF($F277:AO277,"&gt;0")&gt;=12,0,AF$9/12)</f>
        <v>0</v>
      </c>
      <c r="AQ277" s="533">
        <f>IF(COUNTIF($F277:AP277,"&gt;0")&gt;=12,0,AF$9/12)</f>
        <v>0</v>
      </c>
      <c r="AR277" s="533">
        <f>IF(COUNTIF($F277:AQ277,"&gt;0")&gt;=12,0,AF$9/12)</f>
        <v>0</v>
      </c>
      <c r="AS277" s="533">
        <f>IF(COUNTIF($F277:AR277,"&gt;0")&gt;=12,0,AF$9/12)</f>
        <v>0</v>
      </c>
      <c r="AT277" s="533">
        <f>IF(COUNTIF($F277:AS277,"&gt;0")&gt;=12,0,AF$9/12)</f>
        <v>0</v>
      </c>
      <c r="AU277" s="533">
        <f>IF(COUNTIF($F277:AT277,"&gt;0")&gt;=12,0,AF$9/12)</f>
        <v>0</v>
      </c>
      <c r="AV277" s="533">
        <f>IF(COUNTIF($F277:AU277,"&gt;0")&gt;=12,0,AF$9/12)</f>
        <v>0</v>
      </c>
      <c r="AW277" s="533">
        <f>IF(COUNTIF($F277:AV277,"&gt;0")&gt;=12,0,AF$9/12)</f>
        <v>0</v>
      </c>
      <c r="AX277" s="533">
        <f>IF(COUNTIF($F277:AW277,"&gt;0")&gt;=12,0,AF$9/12)</f>
        <v>0</v>
      </c>
      <c r="AY277" s="533">
        <f>IF(COUNTIF($F277:AX277,"&gt;0")&gt;=12,0,AF$9/12)</f>
        <v>0</v>
      </c>
      <c r="AZ277" s="533">
        <f>IF(COUNTIF($F277:AY277,"&gt;0")&gt;=12,0,AF$9/12)</f>
        <v>0</v>
      </c>
      <c r="BA277" s="533">
        <f>IF(COUNTIF($F277:AZ277,"&gt;0")&gt;=12,0,AF$9/12)</f>
        <v>0</v>
      </c>
      <c r="BB277" s="533">
        <f>IF(COUNTIF($F277:BA277,"&gt;0")&gt;=12,0,AF$9/12)</f>
        <v>0</v>
      </c>
      <c r="BC277" s="533">
        <f>IF(COUNTIF($F277:BB277,"&gt;0")&gt;=12,0,AF$9/12)</f>
        <v>0</v>
      </c>
      <c r="BD277" s="533">
        <f>IF(COUNTIF($F277:BC277,"&gt;0")&gt;=12,0,AF$9/12)</f>
        <v>0</v>
      </c>
      <c r="BE277" s="533">
        <f>IF(COUNTIF($F277:BD277,"&gt;0")&gt;=12,0,AF$9/12)</f>
        <v>0</v>
      </c>
      <c r="BF277" s="533">
        <f>IF(COUNTIF($F277:BE277,"&gt;0")&gt;=12,0,AF$9/12)</f>
        <v>0</v>
      </c>
      <c r="BG277" s="533">
        <f>IF(COUNTIF($F277:BF277,"&gt;0")&gt;=12,0,AF$9/12)</f>
        <v>0</v>
      </c>
      <c r="BH277" s="533">
        <f>IF(COUNTIF($F277:BG277,"&gt;0")&gt;=12,0,AF$9/12)</f>
        <v>0</v>
      </c>
      <c r="BI277" s="533">
        <f>IF(COUNTIF($F277:BH277,"&gt;0")&gt;=12,0,AF$9/12)</f>
        <v>0</v>
      </c>
      <c r="BJ277" s="533">
        <f>IF(COUNTIF($F277:BI277,"&gt;0")&gt;=12,0,AF$9/12)</f>
        <v>0</v>
      </c>
      <c r="BK277" s="533">
        <f>IF(COUNTIF($F277:BJ277,"&gt;0")&gt;=12,0,AF$9/12)</f>
        <v>0</v>
      </c>
      <c r="BL277" s="533">
        <f>IF(COUNTIF($F277:BK277,"&gt;0")&gt;=12,0,AF$9/12)</f>
        <v>0</v>
      </c>
      <c r="BM277" s="533">
        <f>IF(COUNTIF($F277:BL277,"&gt;0")&gt;=12,0,AF$9/12)</f>
        <v>0</v>
      </c>
      <c r="BN277" s="533">
        <f>IF(COUNTIF($F277:BM277,"&gt;0")&gt;=12,0,AF$9/12)</f>
        <v>0</v>
      </c>
      <c r="BO277" s="626" cm="1">
        <f t="array" ref="BO277">SUMPRODUCT((YEAR($G$3:$BN$3)=BO$3)*($G277:$BN277))</f>
        <v>0</v>
      </c>
      <c r="BP277" s="533" cm="1">
        <f t="array" ref="BP277">SUMPRODUCT((YEAR($G$3:$BN$3)=BP$3)*($G277:$BN277))</f>
        <v>0</v>
      </c>
      <c r="BQ277" s="533" cm="1">
        <f t="array" ref="BQ277">SUMPRODUCT((YEAR($G$3:$BN$3)=BQ$3)*($G277:$BN277))</f>
        <v>0</v>
      </c>
      <c r="BR277" s="533" cm="1">
        <f t="array" ref="BR277">SUMPRODUCT((YEAR($G$3:$BN$3)=BR$3)*($G277:$BN277))</f>
        <v>0</v>
      </c>
      <c r="BS277" s="627" cm="1">
        <f t="array" ref="BS277">SUMPRODUCT((YEAR($G$3:$BN$3)=BS$3)*($G277:$BN277))</f>
        <v>0</v>
      </c>
      <c r="BT277" s="533"/>
      <c r="BU277" s="533"/>
      <c r="BV277" s="533"/>
      <c r="BW277" s="533"/>
      <c r="BX277" s="533"/>
      <c r="BY277" s="533"/>
      <c r="BZ277" s="533"/>
      <c r="CA277" s="533"/>
      <c r="CB277" s="533"/>
      <c r="CC277" s="533"/>
      <c r="CD277" s="533"/>
      <c r="CE277" s="533"/>
      <c r="CF277" s="533"/>
      <c r="CG277" s="533"/>
      <c r="CH277" s="533"/>
      <c r="CI277" s="533"/>
      <c r="CJ277" s="533"/>
      <c r="CK277" s="533"/>
      <c r="CL277" s="533"/>
      <c r="CM277" s="533"/>
      <c r="CN277" s="533"/>
      <c r="CO277" s="533"/>
      <c r="CP277" s="533"/>
      <c r="CQ277" s="533"/>
      <c r="CR277" s="533"/>
      <c r="CS277" s="533"/>
      <c r="CT277" s="533"/>
      <c r="CU277" s="533"/>
      <c r="CV277" s="533"/>
      <c r="CW277" s="533"/>
      <c r="CX277" s="533"/>
      <c r="CY277" s="533"/>
      <c r="CZ277" s="533"/>
      <c r="DA277" s="533"/>
      <c r="DB277" s="533"/>
      <c r="DC277" s="533"/>
      <c r="DD277" s="533"/>
    </row>
    <row r="278" spans="4:119" hidden="1" outlineLevel="1">
      <c r="D278" s="541">
        <v>45382</v>
      </c>
      <c r="J278" s="533"/>
      <c r="K278" s="533"/>
      <c r="L278" s="533"/>
      <c r="M278" s="533"/>
      <c r="N278" s="533"/>
      <c r="O278" s="533"/>
      <c r="P278" s="533"/>
      <c r="Q278" s="533"/>
      <c r="R278" s="533"/>
      <c r="S278" s="533"/>
      <c r="T278" s="533"/>
      <c r="U278" s="533"/>
      <c r="V278" s="533"/>
      <c r="W278" s="533"/>
      <c r="X278" s="533"/>
      <c r="Y278" s="533"/>
      <c r="Z278" s="533"/>
      <c r="AA278" s="533"/>
      <c r="AB278" s="533"/>
      <c r="AC278" s="533"/>
      <c r="AD278" s="533"/>
      <c r="AE278" s="533"/>
      <c r="AF278" s="533"/>
      <c r="AG278" s="533">
        <f>IF(COUNTIF($F278:AF278,"&gt;0")&gt;=12,0,AG$9/12)</f>
        <v>0</v>
      </c>
      <c r="AH278" s="533">
        <f>IF(COUNTIF($F278:AG278,"&gt;0")&gt;=12,0,AG$9/12)</f>
        <v>0</v>
      </c>
      <c r="AI278" s="533">
        <f>IF(COUNTIF($F278:AH278,"&gt;0")&gt;=12,0,AG$9/12)</f>
        <v>0</v>
      </c>
      <c r="AJ278" s="533">
        <f>IF(COUNTIF($F278:AI278,"&gt;0")&gt;=12,0,AG$9/12)</f>
        <v>0</v>
      </c>
      <c r="AK278" s="533">
        <f>IF(COUNTIF($F278:AJ278,"&gt;0")&gt;=12,0,AG$9/12)</f>
        <v>0</v>
      </c>
      <c r="AL278" s="533">
        <f>IF(COUNTIF($F278:AK278,"&gt;0")&gt;=12,0,AG$9/12)</f>
        <v>0</v>
      </c>
      <c r="AM278" s="533">
        <f>IF(COUNTIF($F278:AL278,"&gt;0")&gt;=12,0,AG$9/12)</f>
        <v>0</v>
      </c>
      <c r="AN278" s="533">
        <f>IF(COUNTIF($F278:AM278,"&gt;0")&gt;=12,0,AG$9/12)</f>
        <v>0</v>
      </c>
      <c r="AO278" s="533">
        <f>IF(COUNTIF($F278:AN278,"&gt;0")&gt;=12,0,AG$9/12)</f>
        <v>0</v>
      </c>
      <c r="AP278" s="533">
        <f>IF(COUNTIF($F278:AO278,"&gt;0")&gt;=12,0,AG$9/12)</f>
        <v>0</v>
      </c>
      <c r="AQ278" s="533">
        <f>IF(COUNTIF($F278:AP278,"&gt;0")&gt;=12,0,AG$9/12)</f>
        <v>0</v>
      </c>
      <c r="AR278" s="533">
        <f>IF(COUNTIF($F278:AQ278,"&gt;0")&gt;=12,0,AG$9/12)</f>
        <v>0</v>
      </c>
      <c r="AS278" s="533">
        <f>IF(COUNTIF($F278:AR278,"&gt;0")&gt;=12,0,AG$9/12)</f>
        <v>0</v>
      </c>
      <c r="AT278" s="533">
        <f>IF(COUNTIF($F278:AS278,"&gt;0")&gt;=12,0,AG$9/12)</f>
        <v>0</v>
      </c>
      <c r="AU278" s="533">
        <f>IF(COUNTIF($F278:AT278,"&gt;0")&gt;=12,0,AG$9/12)</f>
        <v>0</v>
      </c>
      <c r="AV278" s="533">
        <f>IF(COUNTIF($F278:AU278,"&gt;0")&gt;=12,0,AG$9/12)</f>
        <v>0</v>
      </c>
      <c r="AW278" s="533">
        <f>IF(COUNTIF($F278:AV278,"&gt;0")&gt;=12,0,AG$9/12)</f>
        <v>0</v>
      </c>
      <c r="AX278" s="533">
        <f>IF(COUNTIF($F278:AW278,"&gt;0")&gt;=12,0,AG$9/12)</f>
        <v>0</v>
      </c>
      <c r="AY278" s="533">
        <f>IF(COUNTIF($F278:AX278,"&gt;0")&gt;=12,0,AG$9/12)</f>
        <v>0</v>
      </c>
      <c r="AZ278" s="533">
        <f>IF(COUNTIF($F278:AY278,"&gt;0")&gt;=12,0,AG$9/12)</f>
        <v>0</v>
      </c>
      <c r="BA278" s="533">
        <f>IF(COUNTIF($F278:AZ278,"&gt;0")&gt;=12,0,AG$9/12)</f>
        <v>0</v>
      </c>
      <c r="BB278" s="533">
        <f>IF(COUNTIF($F278:BA278,"&gt;0")&gt;=12,0,AG$9/12)</f>
        <v>0</v>
      </c>
      <c r="BC278" s="533">
        <f>IF(COUNTIF($F278:BB278,"&gt;0")&gt;=12,0,AG$9/12)</f>
        <v>0</v>
      </c>
      <c r="BD278" s="533">
        <f>IF(COUNTIF($F278:BC278,"&gt;0")&gt;=12,0,AG$9/12)</f>
        <v>0</v>
      </c>
      <c r="BE278" s="533">
        <f>IF(COUNTIF($F278:BD278,"&gt;0")&gt;=12,0,AG$9/12)</f>
        <v>0</v>
      </c>
      <c r="BF278" s="533">
        <f>IF(COUNTIF($F278:BE278,"&gt;0")&gt;=12,0,AG$9/12)</f>
        <v>0</v>
      </c>
      <c r="BG278" s="533">
        <f>IF(COUNTIF($F278:BF278,"&gt;0")&gt;=12,0,AG$9/12)</f>
        <v>0</v>
      </c>
      <c r="BH278" s="533">
        <f>IF(COUNTIF($F278:BG278,"&gt;0")&gt;=12,0,AG$9/12)</f>
        <v>0</v>
      </c>
      <c r="BI278" s="533">
        <f>IF(COUNTIF($F278:BH278,"&gt;0")&gt;=12,0,AG$9/12)</f>
        <v>0</v>
      </c>
      <c r="BJ278" s="533">
        <f>IF(COUNTIF($F278:BI278,"&gt;0")&gt;=12,0,AG$9/12)</f>
        <v>0</v>
      </c>
      <c r="BK278" s="533">
        <f>IF(COUNTIF($F278:BJ278,"&gt;0")&gt;=12,0,AG$9/12)</f>
        <v>0</v>
      </c>
      <c r="BL278" s="533">
        <f>IF(COUNTIF($F278:BK278,"&gt;0")&gt;=12,0,AG$9/12)</f>
        <v>0</v>
      </c>
      <c r="BM278" s="533">
        <f>IF(COUNTIF($F278:BL278,"&gt;0")&gt;=12,0,AG$9/12)</f>
        <v>0</v>
      </c>
      <c r="BN278" s="533">
        <f>IF(COUNTIF($F278:BM278,"&gt;0")&gt;=12,0,AG$9/12)</f>
        <v>0</v>
      </c>
      <c r="BO278" s="626" cm="1">
        <f t="array" ref="BO278">SUMPRODUCT((YEAR($G$3:$BN$3)=BO$3)*($G278:$BN278))</f>
        <v>0</v>
      </c>
      <c r="BP278" s="533" cm="1">
        <f t="array" ref="BP278">SUMPRODUCT((YEAR($G$3:$BN$3)=BP$3)*($G278:$BN278))</f>
        <v>0</v>
      </c>
      <c r="BQ278" s="533" cm="1">
        <f t="array" ref="BQ278">SUMPRODUCT((YEAR($G$3:$BN$3)=BQ$3)*($G278:$BN278))</f>
        <v>0</v>
      </c>
      <c r="BR278" s="533" cm="1">
        <f t="array" ref="BR278">SUMPRODUCT((YEAR($G$3:$BN$3)=BR$3)*($G278:$BN278))</f>
        <v>0</v>
      </c>
      <c r="BS278" s="627" cm="1">
        <f t="array" ref="BS278">SUMPRODUCT((YEAR($G$3:$BN$3)=BS$3)*($G278:$BN278))</f>
        <v>0</v>
      </c>
      <c r="BT278" s="533"/>
      <c r="BU278" s="533"/>
      <c r="BV278" s="533"/>
      <c r="BW278" s="533"/>
      <c r="BX278" s="533"/>
      <c r="BY278" s="533"/>
      <c r="BZ278" s="533"/>
      <c r="CA278" s="533"/>
      <c r="CB278" s="533"/>
      <c r="CC278" s="533"/>
      <c r="CD278" s="533"/>
      <c r="CE278" s="533"/>
      <c r="CF278" s="533"/>
      <c r="CG278" s="533"/>
      <c r="CH278" s="533"/>
      <c r="CI278" s="533"/>
      <c r="CJ278" s="533"/>
      <c r="CK278" s="533"/>
      <c r="CL278" s="533"/>
      <c r="CM278" s="533"/>
      <c r="CN278" s="533"/>
      <c r="CO278" s="533"/>
      <c r="CP278" s="533"/>
      <c r="CQ278" s="533"/>
      <c r="CR278" s="533"/>
      <c r="CS278" s="533"/>
      <c r="CT278" s="533"/>
      <c r="CU278" s="533"/>
      <c r="CV278" s="533"/>
      <c r="CW278" s="533"/>
      <c r="CX278" s="533"/>
      <c r="CY278" s="533"/>
      <c r="CZ278" s="533"/>
      <c r="DA278" s="533"/>
      <c r="DB278" s="533"/>
      <c r="DC278" s="533"/>
      <c r="DD278" s="533"/>
      <c r="DE278" s="533"/>
    </row>
    <row r="279" spans="4:119" hidden="1" outlineLevel="1">
      <c r="D279" s="541">
        <v>45412</v>
      </c>
      <c r="J279" s="533"/>
      <c r="K279" s="533"/>
      <c r="L279" s="533"/>
      <c r="M279" s="533"/>
      <c r="N279" s="533"/>
      <c r="O279" s="533"/>
      <c r="P279" s="533"/>
      <c r="Q279" s="533"/>
      <c r="R279" s="533"/>
      <c r="S279" s="533"/>
      <c r="T279" s="533"/>
      <c r="U279" s="533"/>
      <c r="V279" s="533"/>
      <c r="W279" s="533"/>
      <c r="X279" s="533"/>
      <c r="Y279" s="533"/>
      <c r="Z279" s="533"/>
      <c r="AA279" s="533"/>
      <c r="AB279" s="533"/>
      <c r="AC279" s="533"/>
      <c r="AD279" s="533"/>
      <c r="AE279" s="533"/>
      <c r="AF279" s="533"/>
      <c r="AG279" s="533"/>
      <c r="AH279" s="533">
        <f>IF(COUNTIF($F279:AG279,"&gt;0")&gt;=12,0,AH$9/12)</f>
        <v>0</v>
      </c>
      <c r="AI279" s="533">
        <f>IF(COUNTIF($F279:AH279,"&gt;0")&gt;=12,0,AH$9/12)</f>
        <v>0</v>
      </c>
      <c r="AJ279" s="533">
        <f>IF(COUNTIF($F279:AI279,"&gt;0")&gt;=12,0,AH$9/12)</f>
        <v>0</v>
      </c>
      <c r="AK279" s="533">
        <f>IF(COUNTIF($F279:AJ279,"&gt;0")&gt;=12,0,AH$9/12)</f>
        <v>0</v>
      </c>
      <c r="AL279" s="533">
        <f>IF(COUNTIF($F279:AK279,"&gt;0")&gt;=12,0,AH$9/12)</f>
        <v>0</v>
      </c>
      <c r="AM279" s="533">
        <f>IF(COUNTIF($F279:AL279,"&gt;0")&gt;=12,0,AH$9/12)</f>
        <v>0</v>
      </c>
      <c r="AN279" s="533">
        <f>IF(COUNTIF($F279:AM279,"&gt;0")&gt;=12,0,AH$9/12)</f>
        <v>0</v>
      </c>
      <c r="AO279" s="533">
        <f>IF(COUNTIF($F279:AN279,"&gt;0")&gt;=12,0,AH$9/12)</f>
        <v>0</v>
      </c>
      <c r="AP279" s="533">
        <f>IF(COUNTIF($F279:AO279,"&gt;0")&gt;=12,0,AH$9/12)</f>
        <v>0</v>
      </c>
      <c r="AQ279" s="533">
        <f>IF(COUNTIF($F279:AP279,"&gt;0")&gt;=12,0,AH$9/12)</f>
        <v>0</v>
      </c>
      <c r="AR279" s="533">
        <f>IF(COUNTIF($F279:AQ279,"&gt;0")&gt;=12,0,AH$9/12)</f>
        <v>0</v>
      </c>
      <c r="AS279" s="533">
        <f>IF(COUNTIF($F279:AR279,"&gt;0")&gt;=12,0,AH$9/12)</f>
        <v>0</v>
      </c>
      <c r="AT279" s="533">
        <f>IF(COUNTIF($F279:AS279,"&gt;0")&gt;=12,0,AH$9/12)</f>
        <v>0</v>
      </c>
      <c r="AU279" s="533">
        <f>IF(COUNTIF($F279:AT279,"&gt;0")&gt;=12,0,AH$9/12)</f>
        <v>0</v>
      </c>
      <c r="AV279" s="533">
        <f>IF(COUNTIF($F279:AU279,"&gt;0")&gt;=12,0,AH$9/12)</f>
        <v>0</v>
      </c>
      <c r="AW279" s="533">
        <f>IF(COUNTIF($F279:AV279,"&gt;0")&gt;=12,0,AH$9/12)</f>
        <v>0</v>
      </c>
      <c r="AX279" s="533">
        <f>IF(COUNTIF($F279:AW279,"&gt;0")&gt;=12,0,AH$9/12)</f>
        <v>0</v>
      </c>
      <c r="AY279" s="533">
        <f>IF(COUNTIF($F279:AX279,"&gt;0")&gt;=12,0,AH$9/12)</f>
        <v>0</v>
      </c>
      <c r="AZ279" s="533">
        <f>IF(COUNTIF($F279:AY279,"&gt;0")&gt;=12,0,AH$9/12)</f>
        <v>0</v>
      </c>
      <c r="BA279" s="533">
        <f>IF(COUNTIF($F279:AZ279,"&gt;0")&gt;=12,0,AH$9/12)</f>
        <v>0</v>
      </c>
      <c r="BB279" s="533">
        <f>IF(COUNTIF($F279:BA279,"&gt;0")&gt;=12,0,AH$9/12)</f>
        <v>0</v>
      </c>
      <c r="BC279" s="533">
        <f>IF(COUNTIF($F279:BB279,"&gt;0")&gt;=12,0,AH$9/12)</f>
        <v>0</v>
      </c>
      <c r="BD279" s="533">
        <f>IF(COUNTIF($F279:BC279,"&gt;0")&gt;=12,0,AH$9/12)</f>
        <v>0</v>
      </c>
      <c r="BE279" s="533">
        <f>IF(COUNTIF($F279:BD279,"&gt;0")&gt;=12,0,AH$9/12)</f>
        <v>0</v>
      </c>
      <c r="BF279" s="533">
        <f>IF(COUNTIF($F279:BE279,"&gt;0")&gt;=12,0,AH$9/12)</f>
        <v>0</v>
      </c>
      <c r="BG279" s="533">
        <f>IF(COUNTIF($F279:BF279,"&gt;0")&gt;=12,0,AH$9/12)</f>
        <v>0</v>
      </c>
      <c r="BH279" s="533">
        <f>IF(COUNTIF($F279:BG279,"&gt;0")&gt;=12,0,AH$9/12)</f>
        <v>0</v>
      </c>
      <c r="BI279" s="533">
        <f>IF(COUNTIF($F279:BH279,"&gt;0")&gt;=12,0,AH$9/12)</f>
        <v>0</v>
      </c>
      <c r="BJ279" s="533">
        <f>IF(COUNTIF($F279:BI279,"&gt;0")&gt;=12,0,AH$9/12)</f>
        <v>0</v>
      </c>
      <c r="BK279" s="533">
        <f>IF(COUNTIF($F279:BJ279,"&gt;0")&gt;=12,0,AH$9/12)</f>
        <v>0</v>
      </c>
      <c r="BL279" s="533">
        <f>IF(COUNTIF($F279:BK279,"&gt;0")&gt;=12,0,AH$9/12)</f>
        <v>0</v>
      </c>
      <c r="BM279" s="533">
        <f>IF(COUNTIF($F279:BL279,"&gt;0")&gt;=12,0,AH$9/12)</f>
        <v>0</v>
      </c>
      <c r="BN279" s="533">
        <f>IF(COUNTIF($F279:BM279,"&gt;0")&gt;=12,0,AH$9/12)</f>
        <v>0</v>
      </c>
      <c r="BO279" s="626" cm="1">
        <f t="array" ref="BO279">SUMPRODUCT((YEAR($G$3:$BN$3)=BO$3)*($G279:$BN279))</f>
        <v>0</v>
      </c>
      <c r="BP279" s="533" cm="1">
        <f t="array" ref="BP279">SUMPRODUCT((YEAR($G$3:$BN$3)=BP$3)*($G279:$BN279))</f>
        <v>0</v>
      </c>
      <c r="BQ279" s="533" cm="1">
        <f t="array" ref="BQ279">SUMPRODUCT((YEAR($G$3:$BN$3)=BQ$3)*($G279:$BN279))</f>
        <v>0</v>
      </c>
      <c r="BR279" s="533" cm="1">
        <f t="array" ref="BR279">SUMPRODUCT((YEAR($G$3:$BN$3)=BR$3)*($G279:$BN279))</f>
        <v>0</v>
      </c>
      <c r="BS279" s="627" cm="1">
        <f t="array" ref="BS279">SUMPRODUCT((YEAR($G$3:$BN$3)=BS$3)*($G279:$BN279))</f>
        <v>0</v>
      </c>
      <c r="BT279" s="533"/>
      <c r="BU279" s="533"/>
      <c r="BV279" s="533"/>
      <c r="BW279" s="533"/>
      <c r="BX279" s="533"/>
      <c r="BY279" s="533"/>
      <c r="BZ279" s="533"/>
      <c r="CA279" s="533"/>
      <c r="CB279" s="533"/>
      <c r="CC279" s="533"/>
      <c r="CD279" s="533"/>
      <c r="CE279" s="533"/>
      <c r="CF279" s="533"/>
      <c r="CG279" s="533"/>
      <c r="CH279" s="533"/>
      <c r="CI279" s="533"/>
      <c r="CJ279" s="533"/>
      <c r="CK279" s="533"/>
      <c r="CL279" s="533"/>
      <c r="CM279" s="533"/>
      <c r="CN279" s="533"/>
      <c r="CO279" s="533"/>
      <c r="CP279" s="533"/>
      <c r="CQ279" s="533"/>
      <c r="CR279" s="533"/>
      <c r="CS279" s="533"/>
      <c r="CT279" s="533"/>
      <c r="CU279" s="533"/>
      <c r="CV279" s="533"/>
      <c r="CW279" s="533"/>
      <c r="CX279" s="533"/>
      <c r="CY279" s="533"/>
      <c r="CZ279" s="533"/>
      <c r="DA279" s="533"/>
      <c r="DB279" s="533"/>
      <c r="DC279" s="533"/>
      <c r="DD279" s="533"/>
      <c r="DE279" s="533"/>
      <c r="DF279" s="533"/>
    </row>
    <row r="280" spans="4:119" hidden="1" outlineLevel="1">
      <c r="D280" s="541">
        <v>45443</v>
      </c>
      <c r="J280" s="533"/>
      <c r="K280" s="533"/>
      <c r="L280" s="533"/>
      <c r="M280" s="533"/>
      <c r="N280" s="533"/>
      <c r="O280" s="533"/>
      <c r="P280" s="533"/>
      <c r="Q280" s="533"/>
      <c r="R280" s="533"/>
      <c r="S280" s="533"/>
      <c r="T280" s="533"/>
      <c r="U280" s="533"/>
      <c r="V280" s="533"/>
      <c r="W280" s="533"/>
      <c r="X280" s="533"/>
      <c r="Y280" s="533"/>
      <c r="Z280" s="533"/>
      <c r="AA280" s="533"/>
      <c r="AB280" s="533"/>
      <c r="AC280" s="533"/>
      <c r="AD280" s="533"/>
      <c r="AE280" s="533"/>
      <c r="AF280" s="533"/>
      <c r="AG280" s="533"/>
      <c r="AH280" s="533"/>
      <c r="AI280" s="533">
        <f>IF(COUNTIF($F280:AH280,"&gt;0")&gt;=12,0,AI$9/12)</f>
        <v>0</v>
      </c>
      <c r="AJ280" s="533">
        <f>IF(COUNTIF($F280:AI280,"&gt;0")&gt;=12,0,AI$9/12)</f>
        <v>0</v>
      </c>
      <c r="AK280" s="533">
        <f>IF(COUNTIF($F280:AJ280,"&gt;0")&gt;=12,0,AI$9/12)</f>
        <v>0</v>
      </c>
      <c r="AL280" s="533">
        <f>IF(COUNTIF($F280:AK280,"&gt;0")&gt;=12,0,AI$9/12)</f>
        <v>0</v>
      </c>
      <c r="AM280" s="533">
        <f>IF(COUNTIF($F280:AL280,"&gt;0")&gt;=12,0,AI$9/12)</f>
        <v>0</v>
      </c>
      <c r="AN280" s="533">
        <f>IF(COUNTIF($F280:AM280,"&gt;0")&gt;=12,0,AI$9/12)</f>
        <v>0</v>
      </c>
      <c r="AO280" s="533">
        <f>IF(COUNTIF($F280:AN280,"&gt;0")&gt;=12,0,AI$9/12)</f>
        <v>0</v>
      </c>
      <c r="AP280" s="533">
        <f>IF(COUNTIF($F280:AO280,"&gt;0")&gt;=12,0,AI$9/12)</f>
        <v>0</v>
      </c>
      <c r="AQ280" s="533">
        <f>IF(COUNTIF($F280:AP280,"&gt;0")&gt;=12,0,AI$9/12)</f>
        <v>0</v>
      </c>
      <c r="AR280" s="533">
        <f>IF(COUNTIF($F280:AQ280,"&gt;0")&gt;=12,0,AI$9/12)</f>
        <v>0</v>
      </c>
      <c r="AS280" s="533">
        <f>IF(COUNTIF($F280:AR280,"&gt;0")&gt;=12,0,AI$9/12)</f>
        <v>0</v>
      </c>
      <c r="AT280" s="533">
        <f>IF(COUNTIF($F280:AS280,"&gt;0")&gt;=12,0,AI$9/12)</f>
        <v>0</v>
      </c>
      <c r="AU280" s="533">
        <f>IF(COUNTIF($F280:AT280,"&gt;0")&gt;=12,0,AI$9/12)</f>
        <v>0</v>
      </c>
      <c r="AV280" s="533">
        <f>IF(COUNTIF($F280:AU280,"&gt;0")&gt;=12,0,AI$9/12)</f>
        <v>0</v>
      </c>
      <c r="AW280" s="533">
        <f>IF(COUNTIF($F280:AV280,"&gt;0")&gt;=12,0,AI$9/12)</f>
        <v>0</v>
      </c>
      <c r="AX280" s="533">
        <f>IF(COUNTIF($F280:AW280,"&gt;0")&gt;=12,0,AI$9/12)</f>
        <v>0</v>
      </c>
      <c r="AY280" s="533">
        <f>IF(COUNTIF($F280:AX280,"&gt;0")&gt;=12,0,AI$9/12)</f>
        <v>0</v>
      </c>
      <c r="AZ280" s="533">
        <f>IF(COUNTIF($F280:AY280,"&gt;0")&gt;=12,0,AI$9/12)</f>
        <v>0</v>
      </c>
      <c r="BA280" s="533">
        <f>IF(COUNTIF($F280:AZ280,"&gt;0")&gt;=12,0,AI$9/12)</f>
        <v>0</v>
      </c>
      <c r="BB280" s="533">
        <f>IF(COUNTIF($F280:BA280,"&gt;0")&gt;=12,0,AI$9/12)</f>
        <v>0</v>
      </c>
      <c r="BC280" s="533">
        <f>IF(COUNTIF($F280:BB280,"&gt;0")&gt;=12,0,AI$9/12)</f>
        <v>0</v>
      </c>
      <c r="BD280" s="533">
        <f>IF(COUNTIF($F280:BC280,"&gt;0")&gt;=12,0,AI$9/12)</f>
        <v>0</v>
      </c>
      <c r="BE280" s="533">
        <f>IF(COUNTIF($F280:BD280,"&gt;0")&gt;=12,0,AI$9/12)</f>
        <v>0</v>
      </c>
      <c r="BF280" s="533">
        <f>IF(COUNTIF($F280:BE280,"&gt;0")&gt;=12,0,AI$9/12)</f>
        <v>0</v>
      </c>
      <c r="BG280" s="533">
        <f>IF(COUNTIF($F280:BF280,"&gt;0")&gt;=12,0,AI$9/12)</f>
        <v>0</v>
      </c>
      <c r="BH280" s="533">
        <f>IF(COUNTIF($F280:BG280,"&gt;0")&gt;=12,0,AI$9/12)</f>
        <v>0</v>
      </c>
      <c r="BI280" s="533">
        <f>IF(COUNTIF($F280:BH280,"&gt;0")&gt;=12,0,AI$9/12)</f>
        <v>0</v>
      </c>
      <c r="BJ280" s="533">
        <f>IF(COUNTIF($F280:BI280,"&gt;0")&gt;=12,0,AI$9/12)</f>
        <v>0</v>
      </c>
      <c r="BK280" s="533">
        <f>IF(COUNTIF($F280:BJ280,"&gt;0")&gt;=12,0,AI$9/12)</f>
        <v>0</v>
      </c>
      <c r="BL280" s="533">
        <f>IF(COUNTIF($F280:BK280,"&gt;0")&gt;=12,0,AI$9/12)</f>
        <v>0</v>
      </c>
      <c r="BM280" s="533">
        <f>IF(COUNTIF($F280:BL280,"&gt;0")&gt;=12,0,AI$9/12)</f>
        <v>0</v>
      </c>
      <c r="BN280" s="533">
        <f>IF(COUNTIF($F280:BM280,"&gt;0")&gt;=12,0,AI$9/12)</f>
        <v>0</v>
      </c>
      <c r="BO280" s="626" cm="1">
        <f t="array" ref="BO280">SUMPRODUCT((YEAR($G$3:$BN$3)=BO$3)*($G280:$BN280))</f>
        <v>0</v>
      </c>
      <c r="BP280" s="533" cm="1">
        <f t="array" ref="BP280">SUMPRODUCT((YEAR($G$3:$BN$3)=BP$3)*($G280:$BN280))</f>
        <v>0</v>
      </c>
      <c r="BQ280" s="533" cm="1">
        <f t="array" ref="BQ280">SUMPRODUCT((YEAR($G$3:$BN$3)=BQ$3)*($G280:$BN280))</f>
        <v>0</v>
      </c>
      <c r="BR280" s="533" cm="1">
        <f t="array" ref="BR280">SUMPRODUCT((YEAR($G$3:$BN$3)=BR$3)*($G280:$BN280))</f>
        <v>0</v>
      </c>
      <c r="BS280" s="627" cm="1">
        <f t="array" ref="BS280">SUMPRODUCT((YEAR($G$3:$BN$3)=BS$3)*($G280:$BN280))</f>
        <v>0</v>
      </c>
      <c r="BT280" s="533"/>
      <c r="BU280" s="533"/>
      <c r="BV280" s="533"/>
      <c r="BW280" s="533"/>
      <c r="BX280" s="533"/>
      <c r="BY280" s="533"/>
      <c r="BZ280" s="533"/>
      <c r="CA280" s="533"/>
      <c r="CB280" s="533"/>
      <c r="CC280" s="533"/>
      <c r="CD280" s="533"/>
      <c r="CE280" s="533"/>
      <c r="CF280" s="533"/>
      <c r="CG280" s="533"/>
      <c r="CH280" s="533"/>
      <c r="CI280" s="533"/>
      <c r="CJ280" s="533"/>
      <c r="CK280" s="533"/>
      <c r="CL280" s="533"/>
      <c r="CM280" s="533"/>
      <c r="CN280" s="533"/>
      <c r="CO280" s="533"/>
      <c r="CP280" s="533"/>
      <c r="CQ280" s="533"/>
      <c r="CR280" s="533"/>
      <c r="CS280" s="533"/>
      <c r="CT280" s="533"/>
      <c r="CU280" s="533"/>
      <c r="CV280" s="533"/>
      <c r="CW280" s="533"/>
      <c r="CX280" s="533"/>
      <c r="CY280" s="533"/>
      <c r="CZ280" s="533"/>
      <c r="DA280" s="533"/>
      <c r="DB280" s="533"/>
      <c r="DC280" s="533"/>
      <c r="DD280" s="533"/>
      <c r="DE280" s="533"/>
      <c r="DF280" s="533"/>
      <c r="DG280" s="533"/>
    </row>
    <row r="281" spans="4:119" hidden="1" outlineLevel="1">
      <c r="D281" s="541">
        <v>45473</v>
      </c>
      <c r="J281" s="533"/>
      <c r="K281" s="533"/>
      <c r="L281" s="533"/>
      <c r="M281" s="533"/>
      <c r="N281" s="533"/>
      <c r="O281" s="533"/>
      <c r="P281" s="533"/>
      <c r="Q281" s="533"/>
      <c r="R281" s="533"/>
      <c r="S281" s="533"/>
      <c r="T281" s="533"/>
      <c r="U281" s="533"/>
      <c r="V281" s="533"/>
      <c r="W281" s="533"/>
      <c r="X281" s="533"/>
      <c r="Y281" s="533"/>
      <c r="Z281" s="533"/>
      <c r="AA281" s="533"/>
      <c r="AB281" s="533"/>
      <c r="AC281" s="533"/>
      <c r="AD281" s="533"/>
      <c r="AE281" s="533"/>
      <c r="AF281" s="533"/>
      <c r="AG281" s="533"/>
      <c r="AH281" s="533"/>
      <c r="AI281" s="533"/>
      <c r="AJ281" s="533">
        <f>IF(COUNTIF($F281:AI281,"&gt;0")&gt;=12,0,AJ$9/12)</f>
        <v>0</v>
      </c>
      <c r="AK281" s="533">
        <f>IF(COUNTIF($F281:AJ281,"&gt;0")&gt;=12,0,AJ$9/12)</f>
        <v>0</v>
      </c>
      <c r="AL281" s="533">
        <f>IF(COUNTIF($F281:AK281,"&gt;0")&gt;=12,0,AJ$9/12)</f>
        <v>0</v>
      </c>
      <c r="AM281" s="533">
        <f>IF(COUNTIF($F281:AL281,"&gt;0")&gt;=12,0,AJ$9/12)</f>
        <v>0</v>
      </c>
      <c r="AN281" s="533">
        <f>IF(COUNTIF($F281:AM281,"&gt;0")&gt;=12,0,AJ$9/12)</f>
        <v>0</v>
      </c>
      <c r="AO281" s="533">
        <f>IF(COUNTIF($F281:AN281,"&gt;0")&gt;=12,0,AJ$9/12)</f>
        <v>0</v>
      </c>
      <c r="AP281" s="533">
        <f>IF(COUNTIF($F281:AO281,"&gt;0")&gt;=12,0,AJ$9/12)</f>
        <v>0</v>
      </c>
      <c r="AQ281" s="533">
        <f>IF(COUNTIF($F281:AP281,"&gt;0")&gt;=12,0,AJ$9/12)</f>
        <v>0</v>
      </c>
      <c r="AR281" s="533">
        <f>IF(COUNTIF($F281:AQ281,"&gt;0")&gt;=12,0,AJ$9/12)</f>
        <v>0</v>
      </c>
      <c r="AS281" s="533">
        <f>IF(COUNTIF($F281:AR281,"&gt;0")&gt;=12,0,AJ$9/12)</f>
        <v>0</v>
      </c>
      <c r="AT281" s="533">
        <f>IF(COUNTIF($F281:AS281,"&gt;0")&gt;=12,0,AJ$9/12)</f>
        <v>0</v>
      </c>
      <c r="AU281" s="533">
        <f>IF(COUNTIF($F281:AT281,"&gt;0")&gt;=12,0,AJ$9/12)</f>
        <v>0</v>
      </c>
      <c r="AV281" s="533">
        <f>IF(COUNTIF($F281:AU281,"&gt;0")&gt;=12,0,AJ$9/12)</f>
        <v>0</v>
      </c>
      <c r="AW281" s="533">
        <f>IF(COUNTIF($F281:AV281,"&gt;0")&gt;=12,0,AJ$9/12)</f>
        <v>0</v>
      </c>
      <c r="AX281" s="533">
        <f>IF(COUNTIF($F281:AW281,"&gt;0")&gt;=12,0,AJ$9/12)</f>
        <v>0</v>
      </c>
      <c r="AY281" s="533">
        <f>IF(COUNTIF($F281:AX281,"&gt;0")&gt;=12,0,AJ$9/12)</f>
        <v>0</v>
      </c>
      <c r="AZ281" s="533">
        <f>IF(COUNTIF($F281:AY281,"&gt;0")&gt;=12,0,AJ$9/12)</f>
        <v>0</v>
      </c>
      <c r="BA281" s="533">
        <f>IF(COUNTIF($F281:AZ281,"&gt;0")&gt;=12,0,AJ$9/12)</f>
        <v>0</v>
      </c>
      <c r="BB281" s="533">
        <f>IF(COUNTIF($F281:BA281,"&gt;0")&gt;=12,0,AJ$9/12)</f>
        <v>0</v>
      </c>
      <c r="BC281" s="533">
        <f>IF(COUNTIF($F281:BB281,"&gt;0")&gt;=12,0,AJ$9/12)</f>
        <v>0</v>
      </c>
      <c r="BD281" s="533">
        <f>IF(COUNTIF($F281:BC281,"&gt;0")&gt;=12,0,AJ$9/12)</f>
        <v>0</v>
      </c>
      <c r="BE281" s="533">
        <f>IF(COUNTIF($F281:BD281,"&gt;0")&gt;=12,0,AJ$9/12)</f>
        <v>0</v>
      </c>
      <c r="BF281" s="533">
        <f>IF(COUNTIF($F281:BE281,"&gt;0")&gt;=12,0,AJ$9/12)</f>
        <v>0</v>
      </c>
      <c r="BG281" s="533">
        <f>IF(COUNTIF($F281:BF281,"&gt;0")&gt;=12,0,AJ$9/12)</f>
        <v>0</v>
      </c>
      <c r="BH281" s="533">
        <f>IF(COUNTIF($F281:BG281,"&gt;0")&gt;=12,0,AJ$9/12)</f>
        <v>0</v>
      </c>
      <c r="BI281" s="533">
        <f>IF(COUNTIF($F281:BH281,"&gt;0")&gt;=12,0,AJ$9/12)</f>
        <v>0</v>
      </c>
      <c r="BJ281" s="533">
        <f>IF(COUNTIF($F281:BI281,"&gt;0")&gt;=12,0,AJ$9/12)</f>
        <v>0</v>
      </c>
      <c r="BK281" s="533">
        <f>IF(COUNTIF($F281:BJ281,"&gt;0")&gt;=12,0,AJ$9/12)</f>
        <v>0</v>
      </c>
      <c r="BL281" s="533">
        <f>IF(COUNTIF($F281:BK281,"&gt;0")&gt;=12,0,AJ$9/12)</f>
        <v>0</v>
      </c>
      <c r="BM281" s="533">
        <f>IF(COUNTIF($F281:BL281,"&gt;0")&gt;=12,0,AJ$9/12)</f>
        <v>0</v>
      </c>
      <c r="BN281" s="533">
        <f>IF(COUNTIF($F281:BM281,"&gt;0")&gt;=12,0,AJ$9/12)</f>
        <v>0</v>
      </c>
      <c r="BO281" s="626" cm="1">
        <f t="array" ref="BO281">SUMPRODUCT((YEAR($G$3:$BN$3)=BO$3)*($G281:$BN281))</f>
        <v>0</v>
      </c>
      <c r="BP281" s="533" cm="1">
        <f t="array" ref="BP281">SUMPRODUCT((YEAR($G$3:$BN$3)=BP$3)*($G281:$BN281))</f>
        <v>0</v>
      </c>
      <c r="BQ281" s="533" cm="1">
        <f t="array" ref="BQ281">SUMPRODUCT((YEAR($G$3:$BN$3)=BQ$3)*($G281:$BN281))</f>
        <v>0</v>
      </c>
      <c r="BR281" s="533" cm="1">
        <f t="array" ref="BR281">SUMPRODUCT((YEAR($G$3:$BN$3)=BR$3)*($G281:$BN281))</f>
        <v>0</v>
      </c>
      <c r="BS281" s="627" cm="1">
        <f t="array" ref="BS281">SUMPRODUCT((YEAR($G$3:$BN$3)=BS$3)*($G281:$BN281))</f>
        <v>0</v>
      </c>
      <c r="BT281" s="533"/>
      <c r="BU281" s="533"/>
      <c r="BV281" s="533"/>
      <c r="BW281" s="533"/>
      <c r="BX281" s="533"/>
      <c r="BY281" s="533"/>
      <c r="BZ281" s="533"/>
      <c r="CA281" s="533"/>
      <c r="CB281" s="533"/>
      <c r="CC281" s="533"/>
      <c r="CD281" s="533"/>
      <c r="CE281" s="533"/>
      <c r="CF281" s="533"/>
      <c r="CG281" s="533"/>
      <c r="CH281" s="533"/>
      <c r="CI281" s="533"/>
      <c r="CJ281" s="533"/>
      <c r="CK281" s="533"/>
      <c r="CL281" s="533"/>
      <c r="CM281" s="533"/>
      <c r="CN281" s="533"/>
      <c r="CO281" s="533"/>
      <c r="CP281" s="533"/>
      <c r="CQ281" s="533"/>
      <c r="CR281" s="533"/>
      <c r="CS281" s="533"/>
      <c r="CT281" s="533"/>
      <c r="CU281" s="533"/>
      <c r="CV281" s="533"/>
      <c r="CW281" s="533"/>
      <c r="CX281" s="533"/>
      <c r="CY281" s="533"/>
      <c r="CZ281" s="533"/>
      <c r="DA281" s="533"/>
      <c r="DB281" s="533"/>
      <c r="DC281" s="533"/>
      <c r="DD281" s="533"/>
      <c r="DE281" s="533"/>
      <c r="DF281" s="533"/>
      <c r="DG281" s="533"/>
      <c r="DH281" s="533"/>
    </row>
    <row r="282" spans="4:119" hidden="1" outlineLevel="1">
      <c r="D282" s="541">
        <v>45504</v>
      </c>
      <c r="J282" s="533"/>
      <c r="K282" s="533"/>
      <c r="L282" s="533"/>
      <c r="M282" s="533"/>
      <c r="N282" s="533"/>
      <c r="O282" s="533"/>
      <c r="P282" s="533"/>
      <c r="Q282" s="533"/>
      <c r="R282" s="533"/>
      <c r="S282" s="533"/>
      <c r="T282" s="533"/>
      <c r="U282" s="533"/>
      <c r="V282" s="533"/>
      <c r="W282" s="533"/>
      <c r="X282" s="533"/>
      <c r="Y282" s="533"/>
      <c r="Z282" s="533"/>
      <c r="AA282" s="533"/>
      <c r="AB282" s="533"/>
      <c r="AC282" s="533"/>
      <c r="AD282" s="533"/>
      <c r="AE282" s="533"/>
      <c r="AF282" s="533"/>
      <c r="AG282" s="533"/>
      <c r="AH282" s="533"/>
      <c r="AI282" s="533"/>
      <c r="AJ282" s="533"/>
      <c r="AK282" s="533">
        <f>IF(COUNTIF($F282:AJ282,"&gt;0")&gt;=12,0,AK$9/12)</f>
        <v>0</v>
      </c>
      <c r="AL282" s="533">
        <f>IF(COUNTIF($F282:AK282,"&gt;0")&gt;=12,0,AK$9/12)</f>
        <v>0</v>
      </c>
      <c r="AM282" s="533">
        <f>IF(COUNTIF($F282:AL282,"&gt;0")&gt;=12,0,AK$9/12)</f>
        <v>0</v>
      </c>
      <c r="AN282" s="533">
        <f>IF(COUNTIF($F282:AM282,"&gt;0")&gt;=12,0,AK$9/12)</f>
        <v>0</v>
      </c>
      <c r="AO282" s="533">
        <f>IF(COUNTIF($F282:AN282,"&gt;0")&gt;=12,0,AK$9/12)</f>
        <v>0</v>
      </c>
      <c r="AP282" s="533">
        <f>IF(COUNTIF($F282:AO282,"&gt;0")&gt;=12,0,AK$9/12)</f>
        <v>0</v>
      </c>
      <c r="AQ282" s="533">
        <f>IF(COUNTIF($F282:AP282,"&gt;0")&gt;=12,0,AK$9/12)</f>
        <v>0</v>
      </c>
      <c r="AR282" s="533">
        <f>IF(COUNTIF($F282:AQ282,"&gt;0")&gt;=12,0,AK$9/12)</f>
        <v>0</v>
      </c>
      <c r="AS282" s="533">
        <f>IF(COUNTIF($F282:AR282,"&gt;0")&gt;=12,0,AK$9/12)</f>
        <v>0</v>
      </c>
      <c r="AT282" s="533">
        <f>IF(COUNTIF($F282:AS282,"&gt;0")&gt;=12,0,AK$9/12)</f>
        <v>0</v>
      </c>
      <c r="AU282" s="533">
        <f>IF(COUNTIF($F282:AT282,"&gt;0")&gt;=12,0,AK$9/12)</f>
        <v>0</v>
      </c>
      <c r="AV282" s="533">
        <f>IF(COUNTIF($F282:AU282,"&gt;0")&gt;=12,0,AK$9/12)</f>
        <v>0</v>
      </c>
      <c r="AW282" s="533">
        <f>IF(COUNTIF($F282:AV282,"&gt;0")&gt;=12,0,AK$9/12)</f>
        <v>0</v>
      </c>
      <c r="AX282" s="533">
        <f>IF(COUNTIF($F282:AW282,"&gt;0")&gt;=12,0,AK$9/12)</f>
        <v>0</v>
      </c>
      <c r="AY282" s="533">
        <f>IF(COUNTIF($F282:AX282,"&gt;0")&gt;=12,0,AK$9/12)</f>
        <v>0</v>
      </c>
      <c r="AZ282" s="533">
        <f>IF(COUNTIF($F282:AY282,"&gt;0")&gt;=12,0,AK$9/12)</f>
        <v>0</v>
      </c>
      <c r="BA282" s="533">
        <f>IF(COUNTIF($F282:AZ282,"&gt;0")&gt;=12,0,AK$9/12)</f>
        <v>0</v>
      </c>
      <c r="BB282" s="533">
        <f>IF(COUNTIF($F282:BA282,"&gt;0")&gt;=12,0,AK$9/12)</f>
        <v>0</v>
      </c>
      <c r="BC282" s="533">
        <f>IF(COUNTIF($F282:BB282,"&gt;0")&gt;=12,0,AK$9/12)</f>
        <v>0</v>
      </c>
      <c r="BD282" s="533">
        <f>IF(COUNTIF($F282:BC282,"&gt;0")&gt;=12,0,AK$9/12)</f>
        <v>0</v>
      </c>
      <c r="BE282" s="533">
        <f>IF(COUNTIF($F282:BD282,"&gt;0")&gt;=12,0,AK$9/12)</f>
        <v>0</v>
      </c>
      <c r="BF282" s="533">
        <f>IF(COUNTIF($F282:BE282,"&gt;0")&gt;=12,0,AK$9/12)</f>
        <v>0</v>
      </c>
      <c r="BG282" s="533">
        <f>IF(COUNTIF($F282:BF282,"&gt;0")&gt;=12,0,AK$9/12)</f>
        <v>0</v>
      </c>
      <c r="BH282" s="533">
        <f>IF(COUNTIF($F282:BG282,"&gt;0")&gt;=12,0,AK$9/12)</f>
        <v>0</v>
      </c>
      <c r="BI282" s="533">
        <f>IF(COUNTIF($F282:BH282,"&gt;0")&gt;=12,0,AK$9/12)</f>
        <v>0</v>
      </c>
      <c r="BJ282" s="533">
        <f>IF(COUNTIF($F282:BI282,"&gt;0")&gt;=12,0,AK$9/12)</f>
        <v>0</v>
      </c>
      <c r="BK282" s="533">
        <f>IF(COUNTIF($F282:BJ282,"&gt;0")&gt;=12,0,AK$9/12)</f>
        <v>0</v>
      </c>
      <c r="BL282" s="533">
        <f>IF(COUNTIF($F282:BK282,"&gt;0")&gt;=12,0,AK$9/12)</f>
        <v>0</v>
      </c>
      <c r="BM282" s="533">
        <f>IF(COUNTIF($F282:BL282,"&gt;0")&gt;=12,0,AK$9/12)</f>
        <v>0</v>
      </c>
      <c r="BN282" s="533">
        <f>IF(COUNTIF($F282:BM282,"&gt;0")&gt;=12,0,AK$9/12)</f>
        <v>0</v>
      </c>
      <c r="BO282" s="626" cm="1">
        <f t="array" ref="BO282">SUMPRODUCT((YEAR($G$3:$BN$3)=BO$3)*($G282:$BN282))</f>
        <v>0</v>
      </c>
      <c r="BP282" s="533" cm="1">
        <f t="array" ref="BP282">SUMPRODUCT((YEAR($G$3:$BN$3)=BP$3)*($G282:$BN282))</f>
        <v>0</v>
      </c>
      <c r="BQ282" s="533" cm="1">
        <f t="array" ref="BQ282">SUMPRODUCT((YEAR($G$3:$BN$3)=BQ$3)*($G282:$BN282))</f>
        <v>0</v>
      </c>
      <c r="BR282" s="533" cm="1">
        <f t="array" ref="BR282">SUMPRODUCT((YEAR($G$3:$BN$3)=BR$3)*($G282:$BN282))</f>
        <v>0</v>
      </c>
      <c r="BS282" s="627" cm="1">
        <f t="array" ref="BS282">SUMPRODUCT((YEAR($G$3:$BN$3)=BS$3)*($G282:$BN282))</f>
        <v>0</v>
      </c>
      <c r="BT282" s="533"/>
      <c r="BU282" s="533"/>
      <c r="BV282" s="533"/>
      <c r="BW282" s="533"/>
      <c r="BX282" s="533"/>
      <c r="BY282" s="533"/>
      <c r="BZ282" s="533"/>
      <c r="CA282" s="533"/>
      <c r="CB282" s="533"/>
      <c r="CC282" s="533"/>
      <c r="CD282" s="533"/>
      <c r="CE282" s="533"/>
      <c r="CF282" s="533"/>
      <c r="CG282" s="533"/>
      <c r="CH282" s="533"/>
      <c r="CI282" s="533"/>
      <c r="CJ282" s="533"/>
      <c r="CK282" s="533"/>
      <c r="CL282" s="533"/>
      <c r="CM282" s="533"/>
      <c r="CN282" s="533"/>
      <c r="CO282" s="533"/>
      <c r="CP282" s="533"/>
      <c r="CQ282" s="533"/>
      <c r="CR282" s="533"/>
      <c r="CS282" s="533"/>
      <c r="CT282" s="533"/>
      <c r="CU282" s="533"/>
      <c r="CV282" s="533"/>
      <c r="CW282" s="533"/>
      <c r="CX282" s="533"/>
      <c r="CY282" s="533"/>
      <c r="CZ282" s="533"/>
      <c r="DA282" s="533"/>
      <c r="DB282" s="533"/>
      <c r="DC282" s="533"/>
      <c r="DD282" s="533"/>
      <c r="DE282" s="533"/>
      <c r="DF282" s="533"/>
      <c r="DG282" s="533"/>
      <c r="DH282" s="533"/>
      <c r="DI282" s="533"/>
    </row>
    <row r="283" spans="4:119" hidden="1" outlineLevel="1">
      <c r="D283" s="541">
        <v>45535</v>
      </c>
      <c r="J283" s="533"/>
      <c r="K283" s="533"/>
      <c r="L283" s="533"/>
      <c r="M283" s="533"/>
      <c r="N283" s="533"/>
      <c r="O283" s="533"/>
      <c r="P283" s="533"/>
      <c r="Q283" s="533"/>
      <c r="R283" s="533"/>
      <c r="S283" s="533"/>
      <c r="T283" s="533"/>
      <c r="U283" s="533"/>
      <c r="V283" s="533"/>
      <c r="W283" s="533"/>
      <c r="X283" s="533"/>
      <c r="Y283" s="533"/>
      <c r="Z283" s="533"/>
      <c r="AA283" s="533"/>
      <c r="AB283" s="533"/>
      <c r="AC283" s="533"/>
      <c r="AD283" s="533"/>
      <c r="AE283" s="533"/>
      <c r="AF283" s="533"/>
      <c r="AG283" s="533"/>
      <c r="AH283" s="533"/>
      <c r="AI283" s="533"/>
      <c r="AJ283" s="533"/>
      <c r="AK283" s="533"/>
      <c r="AL283" s="533">
        <f>IF(COUNTIF($F283:AK283,"&gt;0")&gt;=12,0,AL$9/12)</f>
        <v>0</v>
      </c>
      <c r="AM283" s="533">
        <f>IF(COUNTIF($F283:AL283,"&gt;0")&gt;=12,0,AL$9/12)</f>
        <v>0</v>
      </c>
      <c r="AN283" s="533">
        <f>IF(COUNTIF($F283:AM283,"&gt;0")&gt;=12,0,AL$9/12)</f>
        <v>0</v>
      </c>
      <c r="AO283" s="533">
        <f>IF(COUNTIF($F283:AN283,"&gt;0")&gt;=12,0,AL$9/12)</f>
        <v>0</v>
      </c>
      <c r="AP283" s="533">
        <f>IF(COUNTIF($F283:AO283,"&gt;0")&gt;=12,0,AL$9/12)</f>
        <v>0</v>
      </c>
      <c r="AQ283" s="533">
        <f>IF(COUNTIF($F283:AP283,"&gt;0")&gt;=12,0,AL$9/12)</f>
        <v>0</v>
      </c>
      <c r="AR283" s="533">
        <f>IF(COUNTIF($F283:AQ283,"&gt;0")&gt;=12,0,AL$9/12)</f>
        <v>0</v>
      </c>
      <c r="AS283" s="533">
        <f>IF(COUNTIF($F283:AR283,"&gt;0")&gt;=12,0,AL$9/12)</f>
        <v>0</v>
      </c>
      <c r="AT283" s="533">
        <f>IF(COUNTIF($F283:AS283,"&gt;0")&gt;=12,0,AL$9/12)</f>
        <v>0</v>
      </c>
      <c r="AU283" s="533">
        <f>IF(COUNTIF($F283:AT283,"&gt;0")&gt;=12,0,AL$9/12)</f>
        <v>0</v>
      </c>
      <c r="AV283" s="533">
        <f>IF(COUNTIF($F283:AU283,"&gt;0")&gt;=12,0,AL$9/12)</f>
        <v>0</v>
      </c>
      <c r="AW283" s="533">
        <f>IF(COUNTIF($F283:AV283,"&gt;0")&gt;=12,0,AL$9/12)</f>
        <v>0</v>
      </c>
      <c r="AX283" s="533">
        <f>IF(COUNTIF($F283:AW283,"&gt;0")&gt;=12,0,AL$9/12)</f>
        <v>0</v>
      </c>
      <c r="AY283" s="533">
        <f>IF(COUNTIF($F283:AX283,"&gt;0")&gt;=12,0,AL$9/12)</f>
        <v>0</v>
      </c>
      <c r="AZ283" s="533">
        <f>IF(COUNTIF($F283:AY283,"&gt;0")&gt;=12,0,AL$9/12)</f>
        <v>0</v>
      </c>
      <c r="BA283" s="533">
        <f>IF(COUNTIF($F283:AZ283,"&gt;0")&gt;=12,0,AL$9/12)</f>
        <v>0</v>
      </c>
      <c r="BB283" s="533">
        <f>IF(COUNTIF($F283:BA283,"&gt;0")&gt;=12,0,AL$9/12)</f>
        <v>0</v>
      </c>
      <c r="BC283" s="533">
        <f>IF(COUNTIF($F283:BB283,"&gt;0")&gt;=12,0,AL$9/12)</f>
        <v>0</v>
      </c>
      <c r="BD283" s="533">
        <f>IF(COUNTIF($F283:BC283,"&gt;0")&gt;=12,0,AL$9/12)</f>
        <v>0</v>
      </c>
      <c r="BE283" s="533">
        <f>IF(COUNTIF($F283:BD283,"&gt;0")&gt;=12,0,AL$9/12)</f>
        <v>0</v>
      </c>
      <c r="BF283" s="533">
        <f>IF(COUNTIF($F283:BE283,"&gt;0")&gt;=12,0,AL$9/12)</f>
        <v>0</v>
      </c>
      <c r="BG283" s="533">
        <f>IF(COUNTIF($F283:BF283,"&gt;0")&gt;=12,0,AL$9/12)</f>
        <v>0</v>
      </c>
      <c r="BH283" s="533">
        <f>IF(COUNTIF($F283:BG283,"&gt;0")&gt;=12,0,AL$9/12)</f>
        <v>0</v>
      </c>
      <c r="BI283" s="533">
        <f>IF(COUNTIF($F283:BH283,"&gt;0")&gt;=12,0,AL$9/12)</f>
        <v>0</v>
      </c>
      <c r="BJ283" s="533">
        <f>IF(COUNTIF($F283:BI283,"&gt;0")&gt;=12,0,AL$9/12)</f>
        <v>0</v>
      </c>
      <c r="BK283" s="533">
        <f>IF(COUNTIF($F283:BJ283,"&gt;0")&gt;=12,0,AL$9/12)</f>
        <v>0</v>
      </c>
      <c r="BL283" s="533">
        <f>IF(COUNTIF($F283:BK283,"&gt;0")&gt;=12,0,AL$9/12)</f>
        <v>0</v>
      </c>
      <c r="BM283" s="533">
        <f>IF(COUNTIF($F283:BL283,"&gt;0")&gt;=12,0,AL$9/12)</f>
        <v>0</v>
      </c>
      <c r="BN283" s="533">
        <f>IF(COUNTIF($F283:BM283,"&gt;0")&gt;=12,0,AL$9/12)</f>
        <v>0</v>
      </c>
      <c r="BO283" s="626" cm="1">
        <f t="array" ref="BO283">SUMPRODUCT((YEAR($G$3:$BN$3)=BO$3)*($G283:$BN283))</f>
        <v>0</v>
      </c>
      <c r="BP283" s="533" cm="1">
        <f t="array" ref="BP283">SUMPRODUCT((YEAR($G$3:$BN$3)=BP$3)*($G283:$BN283))</f>
        <v>0</v>
      </c>
      <c r="BQ283" s="533" cm="1">
        <f t="array" ref="BQ283">SUMPRODUCT((YEAR($G$3:$BN$3)=BQ$3)*($G283:$BN283))</f>
        <v>0</v>
      </c>
      <c r="BR283" s="533" cm="1">
        <f t="array" ref="BR283">SUMPRODUCT((YEAR($G$3:$BN$3)=BR$3)*($G283:$BN283))</f>
        <v>0</v>
      </c>
      <c r="BS283" s="627" cm="1">
        <f t="array" ref="BS283">SUMPRODUCT((YEAR($G$3:$BN$3)=BS$3)*($G283:$BN283))</f>
        <v>0</v>
      </c>
      <c r="BT283" s="533"/>
      <c r="BU283" s="533"/>
      <c r="BV283" s="533"/>
      <c r="BW283" s="533"/>
      <c r="BX283" s="533"/>
      <c r="BY283" s="533"/>
      <c r="BZ283" s="533"/>
      <c r="CA283" s="533"/>
      <c r="CB283" s="533"/>
      <c r="CC283" s="533"/>
      <c r="CD283" s="533"/>
      <c r="CE283" s="533"/>
      <c r="CF283" s="533"/>
      <c r="CG283" s="533"/>
      <c r="CH283" s="533"/>
      <c r="CI283" s="533"/>
      <c r="CJ283" s="533"/>
      <c r="CK283" s="533"/>
      <c r="CL283" s="533"/>
      <c r="CM283" s="533"/>
      <c r="CN283" s="533"/>
      <c r="CO283" s="533"/>
      <c r="CP283" s="533"/>
      <c r="CQ283" s="533"/>
      <c r="CR283" s="533"/>
      <c r="CS283" s="533"/>
      <c r="CT283" s="533"/>
      <c r="CU283" s="533"/>
      <c r="CV283" s="533"/>
      <c r="CW283" s="533"/>
      <c r="CX283" s="533"/>
      <c r="CY283" s="533"/>
      <c r="CZ283" s="533"/>
      <c r="DA283" s="533"/>
      <c r="DB283" s="533"/>
      <c r="DC283" s="533"/>
      <c r="DD283" s="533"/>
      <c r="DE283" s="533"/>
      <c r="DF283" s="533"/>
      <c r="DG283" s="533"/>
      <c r="DH283" s="533"/>
      <c r="DI283" s="533"/>
      <c r="DJ283" s="533"/>
    </row>
    <row r="284" spans="4:119" hidden="1" outlineLevel="1">
      <c r="D284" s="541">
        <v>45565</v>
      </c>
      <c r="J284" s="533"/>
      <c r="K284" s="533"/>
      <c r="L284" s="533"/>
      <c r="M284" s="533"/>
      <c r="N284" s="533"/>
      <c r="O284" s="533"/>
      <c r="P284" s="533"/>
      <c r="Q284" s="533"/>
      <c r="R284" s="533"/>
      <c r="S284" s="533"/>
      <c r="T284" s="533"/>
      <c r="U284" s="533"/>
      <c r="V284" s="533"/>
      <c r="W284" s="533"/>
      <c r="X284" s="533"/>
      <c r="Y284" s="533"/>
      <c r="Z284" s="533"/>
      <c r="AA284" s="533"/>
      <c r="AB284" s="533"/>
      <c r="AC284" s="533"/>
      <c r="AD284" s="533"/>
      <c r="AE284" s="533"/>
      <c r="AF284" s="533"/>
      <c r="AG284" s="533"/>
      <c r="AH284" s="533"/>
      <c r="AI284" s="533"/>
      <c r="AJ284" s="533"/>
      <c r="AK284" s="533"/>
      <c r="AL284" s="533"/>
      <c r="AM284" s="533">
        <f>IF(COUNTIF($F284:AL284,"&gt;0")&gt;=12,0,AM$9/12)</f>
        <v>0</v>
      </c>
      <c r="AN284" s="533">
        <f>IF(COUNTIF($F284:AM284,"&gt;0")&gt;=12,0,AM$9/12)</f>
        <v>0</v>
      </c>
      <c r="AO284" s="533">
        <f>IF(COUNTIF($F284:AN284,"&gt;0")&gt;=12,0,AM$9/12)</f>
        <v>0</v>
      </c>
      <c r="AP284" s="533">
        <f>IF(COUNTIF($F284:AO284,"&gt;0")&gt;=12,0,AM$9/12)</f>
        <v>0</v>
      </c>
      <c r="AQ284" s="533">
        <f>IF(COUNTIF($F284:AP284,"&gt;0")&gt;=12,0,AM$9/12)</f>
        <v>0</v>
      </c>
      <c r="AR284" s="533">
        <f>IF(COUNTIF($F284:AQ284,"&gt;0")&gt;=12,0,AM$9/12)</f>
        <v>0</v>
      </c>
      <c r="AS284" s="533">
        <f>IF(COUNTIF($F284:AR284,"&gt;0")&gt;=12,0,AM$9/12)</f>
        <v>0</v>
      </c>
      <c r="AT284" s="533">
        <f>IF(COUNTIF($F284:AS284,"&gt;0")&gt;=12,0,AM$9/12)</f>
        <v>0</v>
      </c>
      <c r="AU284" s="533">
        <f>IF(COUNTIF($F284:AT284,"&gt;0")&gt;=12,0,AM$9/12)</f>
        <v>0</v>
      </c>
      <c r="AV284" s="533">
        <f>IF(COUNTIF($F284:AU284,"&gt;0")&gt;=12,0,AM$9/12)</f>
        <v>0</v>
      </c>
      <c r="AW284" s="533">
        <f>IF(COUNTIF($F284:AV284,"&gt;0")&gt;=12,0,AM$9/12)</f>
        <v>0</v>
      </c>
      <c r="AX284" s="533">
        <f>IF(COUNTIF($F284:AW284,"&gt;0")&gt;=12,0,AM$9/12)</f>
        <v>0</v>
      </c>
      <c r="AY284" s="533">
        <f>IF(COUNTIF($F284:AX284,"&gt;0")&gt;=12,0,AM$9/12)</f>
        <v>0</v>
      </c>
      <c r="AZ284" s="533">
        <f>IF(COUNTIF($F284:AY284,"&gt;0")&gt;=12,0,AM$9/12)</f>
        <v>0</v>
      </c>
      <c r="BA284" s="533">
        <f>IF(COUNTIF($F284:AZ284,"&gt;0")&gt;=12,0,AM$9/12)</f>
        <v>0</v>
      </c>
      <c r="BB284" s="533">
        <f>IF(COUNTIF($F284:BA284,"&gt;0")&gt;=12,0,AM$9/12)</f>
        <v>0</v>
      </c>
      <c r="BC284" s="533">
        <f>IF(COUNTIF($F284:BB284,"&gt;0")&gt;=12,0,AM$9/12)</f>
        <v>0</v>
      </c>
      <c r="BD284" s="533">
        <f>IF(COUNTIF($F284:BC284,"&gt;0")&gt;=12,0,AM$9/12)</f>
        <v>0</v>
      </c>
      <c r="BE284" s="533">
        <f>IF(COUNTIF($F284:BD284,"&gt;0")&gt;=12,0,AM$9/12)</f>
        <v>0</v>
      </c>
      <c r="BF284" s="533">
        <f>IF(COUNTIF($F284:BE284,"&gt;0")&gt;=12,0,AM$9/12)</f>
        <v>0</v>
      </c>
      <c r="BG284" s="533">
        <f>IF(COUNTIF($F284:BF284,"&gt;0")&gt;=12,0,AM$9/12)</f>
        <v>0</v>
      </c>
      <c r="BH284" s="533">
        <f>IF(COUNTIF($F284:BG284,"&gt;0")&gt;=12,0,AM$9/12)</f>
        <v>0</v>
      </c>
      <c r="BI284" s="533">
        <f>IF(COUNTIF($F284:BH284,"&gt;0")&gt;=12,0,AM$9/12)</f>
        <v>0</v>
      </c>
      <c r="BJ284" s="533">
        <f>IF(COUNTIF($F284:BI284,"&gt;0")&gt;=12,0,AM$9/12)</f>
        <v>0</v>
      </c>
      <c r="BK284" s="533">
        <f>IF(COUNTIF($F284:BJ284,"&gt;0")&gt;=12,0,AM$9/12)</f>
        <v>0</v>
      </c>
      <c r="BL284" s="533">
        <f>IF(COUNTIF($F284:BK284,"&gt;0")&gt;=12,0,AM$9/12)</f>
        <v>0</v>
      </c>
      <c r="BM284" s="533">
        <f>IF(COUNTIF($F284:BL284,"&gt;0")&gt;=12,0,AM$9/12)</f>
        <v>0</v>
      </c>
      <c r="BN284" s="533">
        <f>IF(COUNTIF($F284:BM284,"&gt;0")&gt;=12,0,AM$9/12)</f>
        <v>0</v>
      </c>
      <c r="BO284" s="626" cm="1">
        <f t="array" ref="BO284">SUMPRODUCT((YEAR($G$3:$BN$3)=BO$3)*($G284:$BN284))</f>
        <v>0</v>
      </c>
      <c r="BP284" s="533" cm="1">
        <f t="array" ref="BP284">SUMPRODUCT((YEAR($G$3:$BN$3)=BP$3)*($G284:$BN284))</f>
        <v>0</v>
      </c>
      <c r="BQ284" s="533" cm="1">
        <f t="array" ref="BQ284">SUMPRODUCT((YEAR($G$3:$BN$3)=BQ$3)*($G284:$BN284))</f>
        <v>0</v>
      </c>
      <c r="BR284" s="533" cm="1">
        <f t="array" ref="BR284">SUMPRODUCT((YEAR($G$3:$BN$3)=BR$3)*($G284:$BN284))</f>
        <v>0</v>
      </c>
      <c r="BS284" s="627" cm="1">
        <f t="array" ref="BS284">SUMPRODUCT((YEAR($G$3:$BN$3)=BS$3)*($G284:$BN284))</f>
        <v>0</v>
      </c>
      <c r="BT284" s="533"/>
      <c r="BU284" s="533"/>
      <c r="BV284" s="533"/>
      <c r="BW284" s="533"/>
      <c r="BX284" s="533"/>
      <c r="BY284" s="533"/>
      <c r="BZ284" s="533"/>
      <c r="CA284" s="533"/>
      <c r="CB284" s="533"/>
      <c r="CC284" s="533"/>
      <c r="CD284" s="533"/>
      <c r="CE284" s="533"/>
      <c r="CF284" s="533"/>
      <c r="CG284" s="533"/>
      <c r="CH284" s="533"/>
      <c r="CI284" s="533"/>
      <c r="CJ284" s="533"/>
      <c r="CK284" s="533"/>
      <c r="CL284" s="533"/>
      <c r="CM284" s="533"/>
      <c r="CN284" s="533"/>
      <c r="CO284" s="533"/>
      <c r="CP284" s="533"/>
      <c r="CQ284" s="533"/>
      <c r="CR284" s="533"/>
      <c r="CS284" s="533"/>
      <c r="CT284" s="533"/>
      <c r="CU284" s="533"/>
      <c r="CV284" s="533"/>
      <c r="CW284" s="533"/>
      <c r="CX284" s="533"/>
      <c r="CY284" s="533"/>
      <c r="CZ284" s="533"/>
      <c r="DA284" s="533"/>
      <c r="DB284" s="533"/>
      <c r="DC284" s="533"/>
      <c r="DD284" s="533"/>
      <c r="DE284" s="533"/>
      <c r="DF284" s="533"/>
      <c r="DG284" s="533"/>
      <c r="DH284" s="533"/>
      <c r="DI284" s="533"/>
      <c r="DJ284" s="533"/>
      <c r="DK284" s="533"/>
    </row>
    <row r="285" spans="4:119" hidden="1" outlineLevel="1">
      <c r="D285" s="541">
        <v>45596</v>
      </c>
      <c r="J285" s="533"/>
      <c r="K285" s="533"/>
      <c r="L285" s="533"/>
      <c r="M285" s="533"/>
      <c r="N285" s="533"/>
      <c r="O285" s="533"/>
      <c r="P285" s="533"/>
      <c r="Q285" s="533"/>
      <c r="R285" s="533"/>
      <c r="S285" s="533"/>
      <c r="T285" s="533"/>
      <c r="U285" s="533"/>
      <c r="V285" s="533"/>
      <c r="W285" s="533"/>
      <c r="X285" s="533"/>
      <c r="Y285" s="533"/>
      <c r="Z285" s="533"/>
      <c r="AA285" s="533"/>
      <c r="AB285" s="533"/>
      <c r="AC285" s="533"/>
      <c r="AD285" s="533"/>
      <c r="AE285" s="533"/>
      <c r="AF285" s="533"/>
      <c r="AG285" s="533"/>
      <c r="AH285" s="533"/>
      <c r="AI285" s="533"/>
      <c r="AJ285" s="533"/>
      <c r="AK285" s="533"/>
      <c r="AL285" s="533"/>
      <c r="AM285" s="533"/>
      <c r="AN285" s="533">
        <f>IF(COUNTIF($F285:AM285,"&gt;0")&gt;=12,0,AN$9/12)</f>
        <v>0</v>
      </c>
      <c r="AO285" s="533">
        <f>IF(COUNTIF($F285:AN285,"&gt;0")&gt;=12,0,AN$9/12)</f>
        <v>0</v>
      </c>
      <c r="AP285" s="533">
        <f>IF(COUNTIF($F285:AO285,"&gt;0")&gt;=12,0,AN$9/12)</f>
        <v>0</v>
      </c>
      <c r="AQ285" s="533">
        <f>IF(COUNTIF($F285:AP285,"&gt;0")&gt;=12,0,AN$9/12)</f>
        <v>0</v>
      </c>
      <c r="AR285" s="533">
        <f>IF(COUNTIF($F285:AQ285,"&gt;0")&gt;=12,0,AN$9/12)</f>
        <v>0</v>
      </c>
      <c r="AS285" s="533">
        <f>IF(COUNTIF($F285:AR285,"&gt;0")&gt;=12,0,AN$9/12)</f>
        <v>0</v>
      </c>
      <c r="AT285" s="533">
        <f>IF(COUNTIF($F285:AS285,"&gt;0")&gt;=12,0,AN$9/12)</f>
        <v>0</v>
      </c>
      <c r="AU285" s="533">
        <f>IF(COUNTIF($F285:AT285,"&gt;0")&gt;=12,0,AN$9/12)</f>
        <v>0</v>
      </c>
      <c r="AV285" s="533">
        <f>IF(COUNTIF($F285:AU285,"&gt;0")&gt;=12,0,AN$9/12)</f>
        <v>0</v>
      </c>
      <c r="AW285" s="533">
        <f>IF(COUNTIF($F285:AV285,"&gt;0")&gt;=12,0,AN$9/12)</f>
        <v>0</v>
      </c>
      <c r="AX285" s="533">
        <f>IF(COUNTIF($F285:AW285,"&gt;0")&gt;=12,0,AN$9/12)</f>
        <v>0</v>
      </c>
      <c r="AY285" s="533">
        <f>IF(COUNTIF($F285:AX285,"&gt;0")&gt;=12,0,AN$9/12)</f>
        <v>0</v>
      </c>
      <c r="AZ285" s="533">
        <f>IF(COUNTIF($F285:AY285,"&gt;0")&gt;=12,0,AN$9/12)</f>
        <v>0</v>
      </c>
      <c r="BA285" s="533">
        <f>IF(COUNTIF($F285:AZ285,"&gt;0")&gt;=12,0,AN$9/12)</f>
        <v>0</v>
      </c>
      <c r="BB285" s="533">
        <f>IF(COUNTIF($F285:BA285,"&gt;0")&gt;=12,0,AN$9/12)</f>
        <v>0</v>
      </c>
      <c r="BC285" s="533">
        <f>IF(COUNTIF($F285:BB285,"&gt;0")&gt;=12,0,AN$9/12)</f>
        <v>0</v>
      </c>
      <c r="BD285" s="533">
        <f>IF(COUNTIF($F285:BC285,"&gt;0")&gt;=12,0,AN$9/12)</f>
        <v>0</v>
      </c>
      <c r="BE285" s="533">
        <f>IF(COUNTIF($F285:BD285,"&gt;0")&gt;=12,0,AN$9/12)</f>
        <v>0</v>
      </c>
      <c r="BF285" s="533">
        <f>IF(COUNTIF($F285:BE285,"&gt;0")&gt;=12,0,AN$9/12)</f>
        <v>0</v>
      </c>
      <c r="BG285" s="533">
        <f>IF(COUNTIF($F285:BF285,"&gt;0")&gt;=12,0,AN$9/12)</f>
        <v>0</v>
      </c>
      <c r="BH285" s="533">
        <f>IF(COUNTIF($F285:BG285,"&gt;0")&gt;=12,0,AN$9/12)</f>
        <v>0</v>
      </c>
      <c r="BI285" s="533">
        <f>IF(COUNTIF($F285:BH285,"&gt;0")&gt;=12,0,AN$9/12)</f>
        <v>0</v>
      </c>
      <c r="BJ285" s="533">
        <f>IF(COUNTIF($F285:BI285,"&gt;0")&gt;=12,0,AN$9/12)</f>
        <v>0</v>
      </c>
      <c r="BK285" s="533">
        <f>IF(COUNTIF($F285:BJ285,"&gt;0")&gt;=12,0,AN$9/12)</f>
        <v>0</v>
      </c>
      <c r="BL285" s="533">
        <f>IF(COUNTIF($F285:BK285,"&gt;0")&gt;=12,0,AN$9/12)</f>
        <v>0</v>
      </c>
      <c r="BM285" s="533">
        <f>IF(COUNTIF($F285:BL285,"&gt;0")&gt;=12,0,AN$9/12)</f>
        <v>0</v>
      </c>
      <c r="BN285" s="533">
        <f>IF(COUNTIF($F285:BM285,"&gt;0")&gt;=12,0,AN$9/12)</f>
        <v>0</v>
      </c>
      <c r="BO285" s="626" cm="1">
        <f t="array" ref="BO285">SUMPRODUCT((YEAR($G$3:$BN$3)=BO$3)*($G285:$BN285))</f>
        <v>0</v>
      </c>
      <c r="BP285" s="533" cm="1">
        <f t="array" ref="BP285">SUMPRODUCT((YEAR($G$3:$BN$3)=BP$3)*($G285:$BN285))</f>
        <v>0</v>
      </c>
      <c r="BQ285" s="533" cm="1">
        <f t="array" ref="BQ285">SUMPRODUCT((YEAR($G$3:$BN$3)=BQ$3)*($G285:$BN285))</f>
        <v>0</v>
      </c>
      <c r="BR285" s="533" cm="1">
        <f t="array" ref="BR285">SUMPRODUCT((YEAR($G$3:$BN$3)=BR$3)*($G285:$BN285))</f>
        <v>0</v>
      </c>
      <c r="BS285" s="627" cm="1">
        <f t="array" ref="BS285">SUMPRODUCT((YEAR($G$3:$BN$3)=BS$3)*($G285:$BN285))</f>
        <v>0</v>
      </c>
      <c r="BT285" s="533"/>
      <c r="BU285" s="533"/>
      <c r="BV285" s="533"/>
      <c r="BW285" s="533"/>
      <c r="BX285" s="533"/>
      <c r="BY285" s="533"/>
      <c r="BZ285" s="533"/>
      <c r="CA285" s="533"/>
      <c r="CB285" s="533"/>
      <c r="CC285" s="533"/>
      <c r="CD285" s="533"/>
      <c r="CE285" s="533"/>
      <c r="CF285" s="533"/>
      <c r="CG285" s="533"/>
      <c r="CH285" s="533"/>
      <c r="CI285" s="533"/>
      <c r="CJ285" s="533"/>
      <c r="CK285" s="533"/>
      <c r="CL285" s="533"/>
      <c r="CM285" s="533"/>
      <c r="CN285" s="533"/>
      <c r="CO285" s="533"/>
      <c r="CP285" s="533"/>
      <c r="CQ285" s="533"/>
      <c r="CR285" s="533"/>
      <c r="CS285" s="533"/>
      <c r="CT285" s="533"/>
      <c r="CU285" s="533"/>
      <c r="CV285" s="533"/>
      <c r="CW285" s="533"/>
      <c r="CX285" s="533"/>
      <c r="CY285" s="533"/>
      <c r="CZ285" s="533"/>
      <c r="DA285" s="533"/>
      <c r="DB285" s="533"/>
      <c r="DC285" s="533"/>
      <c r="DD285" s="533"/>
      <c r="DE285" s="533"/>
      <c r="DF285" s="533"/>
      <c r="DG285" s="533"/>
      <c r="DH285" s="533"/>
      <c r="DI285" s="533"/>
      <c r="DJ285" s="533"/>
      <c r="DK285" s="533"/>
      <c r="DL285" s="533"/>
    </row>
    <row r="286" spans="4:119" hidden="1" outlineLevel="1">
      <c r="D286" s="541">
        <v>45626</v>
      </c>
      <c r="J286" s="533"/>
      <c r="K286" s="533"/>
      <c r="L286" s="533"/>
      <c r="M286" s="533"/>
      <c r="N286" s="533"/>
      <c r="O286" s="533"/>
      <c r="P286" s="533"/>
      <c r="Q286" s="533"/>
      <c r="R286" s="533"/>
      <c r="S286" s="533"/>
      <c r="T286" s="533"/>
      <c r="U286" s="533"/>
      <c r="V286" s="533"/>
      <c r="W286" s="533"/>
      <c r="X286" s="533"/>
      <c r="Y286" s="533"/>
      <c r="Z286" s="533"/>
      <c r="AA286" s="533"/>
      <c r="AB286" s="533"/>
      <c r="AC286" s="533"/>
      <c r="AD286" s="533"/>
      <c r="AE286" s="533"/>
      <c r="AF286" s="533"/>
      <c r="AG286" s="533"/>
      <c r="AH286" s="533"/>
      <c r="AI286" s="533"/>
      <c r="AJ286" s="533"/>
      <c r="AK286" s="533"/>
      <c r="AL286" s="533"/>
      <c r="AM286" s="533"/>
      <c r="AN286" s="533"/>
      <c r="AO286" s="533">
        <f>IF(COUNTIF($F286:AN286,"&gt;0")&gt;=12,0,AO$9/12)</f>
        <v>0</v>
      </c>
      <c r="AP286" s="533">
        <f>IF(COUNTIF($F286:AO286,"&gt;0")&gt;=12,0,AO$9/12)</f>
        <v>0</v>
      </c>
      <c r="AQ286" s="533">
        <f>IF(COUNTIF($F286:AP286,"&gt;0")&gt;=12,0,AO$9/12)</f>
        <v>0</v>
      </c>
      <c r="AR286" s="533">
        <f>IF(COUNTIF($F286:AQ286,"&gt;0")&gt;=12,0,AO$9/12)</f>
        <v>0</v>
      </c>
      <c r="AS286" s="533">
        <f>IF(COUNTIF($F286:AR286,"&gt;0")&gt;=12,0,AO$9/12)</f>
        <v>0</v>
      </c>
      <c r="AT286" s="533">
        <f>IF(COUNTIF($F286:AS286,"&gt;0")&gt;=12,0,AO$9/12)</f>
        <v>0</v>
      </c>
      <c r="AU286" s="533">
        <f>IF(COUNTIF($F286:AT286,"&gt;0")&gt;=12,0,AO$9/12)</f>
        <v>0</v>
      </c>
      <c r="AV286" s="533">
        <f>IF(COUNTIF($F286:AU286,"&gt;0")&gt;=12,0,AO$9/12)</f>
        <v>0</v>
      </c>
      <c r="AW286" s="533">
        <f>IF(COUNTIF($F286:AV286,"&gt;0")&gt;=12,0,AO$9/12)</f>
        <v>0</v>
      </c>
      <c r="AX286" s="533">
        <f>IF(COUNTIF($F286:AW286,"&gt;0")&gt;=12,0,AO$9/12)</f>
        <v>0</v>
      </c>
      <c r="AY286" s="533">
        <f>IF(COUNTIF($F286:AX286,"&gt;0")&gt;=12,0,AO$9/12)</f>
        <v>0</v>
      </c>
      <c r="AZ286" s="533">
        <f>IF(COUNTIF($F286:AY286,"&gt;0")&gt;=12,0,AO$9/12)</f>
        <v>0</v>
      </c>
      <c r="BA286" s="533">
        <f>IF(COUNTIF($F286:AZ286,"&gt;0")&gt;=12,0,AO$9/12)</f>
        <v>0</v>
      </c>
      <c r="BB286" s="533">
        <f>IF(COUNTIF($F286:BA286,"&gt;0")&gt;=12,0,AO$9/12)</f>
        <v>0</v>
      </c>
      <c r="BC286" s="533">
        <f>IF(COUNTIF($F286:BB286,"&gt;0")&gt;=12,0,AO$9/12)</f>
        <v>0</v>
      </c>
      <c r="BD286" s="533">
        <f>IF(COUNTIF($F286:BC286,"&gt;0")&gt;=12,0,AO$9/12)</f>
        <v>0</v>
      </c>
      <c r="BE286" s="533">
        <f>IF(COUNTIF($F286:BD286,"&gt;0")&gt;=12,0,AO$9/12)</f>
        <v>0</v>
      </c>
      <c r="BF286" s="533">
        <f>IF(COUNTIF($F286:BE286,"&gt;0")&gt;=12,0,AO$9/12)</f>
        <v>0</v>
      </c>
      <c r="BG286" s="533">
        <f>IF(COUNTIF($F286:BF286,"&gt;0")&gt;=12,0,AO$9/12)</f>
        <v>0</v>
      </c>
      <c r="BH286" s="533">
        <f>IF(COUNTIF($F286:BG286,"&gt;0")&gt;=12,0,AO$9/12)</f>
        <v>0</v>
      </c>
      <c r="BI286" s="533">
        <f>IF(COUNTIF($F286:BH286,"&gt;0")&gt;=12,0,AO$9/12)</f>
        <v>0</v>
      </c>
      <c r="BJ286" s="533">
        <f>IF(COUNTIF($F286:BI286,"&gt;0")&gt;=12,0,AO$9/12)</f>
        <v>0</v>
      </c>
      <c r="BK286" s="533">
        <f>IF(COUNTIF($F286:BJ286,"&gt;0")&gt;=12,0,AO$9/12)</f>
        <v>0</v>
      </c>
      <c r="BL286" s="533">
        <f>IF(COUNTIF($F286:BK286,"&gt;0")&gt;=12,0,AO$9/12)</f>
        <v>0</v>
      </c>
      <c r="BM286" s="533">
        <f>IF(COUNTIF($F286:BL286,"&gt;0")&gt;=12,0,AO$9/12)</f>
        <v>0</v>
      </c>
      <c r="BN286" s="533">
        <f>IF(COUNTIF($F286:BM286,"&gt;0")&gt;=12,0,AO$9/12)</f>
        <v>0</v>
      </c>
      <c r="BO286" s="626" cm="1">
        <f t="array" ref="BO286">SUMPRODUCT((YEAR($G$3:$BN$3)=BO$3)*($G286:$BN286))</f>
        <v>0</v>
      </c>
      <c r="BP286" s="533" cm="1">
        <f t="array" ref="BP286">SUMPRODUCT((YEAR($G$3:$BN$3)=BP$3)*($G286:$BN286))</f>
        <v>0</v>
      </c>
      <c r="BQ286" s="533" cm="1">
        <f t="array" ref="BQ286">SUMPRODUCT((YEAR($G$3:$BN$3)=BQ$3)*($G286:$BN286))</f>
        <v>0</v>
      </c>
      <c r="BR286" s="533" cm="1">
        <f t="array" ref="BR286">SUMPRODUCT((YEAR($G$3:$BN$3)=BR$3)*($G286:$BN286))</f>
        <v>0</v>
      </c>
      <c r="BS286" s="627" cm="1">
        <f t="array" ref="BS286">SUMPRODUCT((YEAR($G$3:$BN$3)=BS$3)*($G286:$BN286))</f>
        <v>0</v>
      </c>
      <c r="BT286" s="533"/>
      <c r="BU286" s="533"/>
      <c r="BV286" s="533"/>
      <c r="BW286" s="533"/>
      <c r="BX286" s="533"/>
      <c r="BY286" s="533"/>
      <c r="BZ286" s="533"/>
      <c r="CA286" s="533"/>
      <c r="CB286" s="533"/>
      <c r="CC286" s="533"/>
      <c r="CD286" s="533"/>
      <c r="CE286" s="533"/>
      <c r="CF286" s="533"/>
      <c r="CG286" s="533"/>
      <c r="CH286" s="533"/>
      <c r="CI286" s="533"/>
      <c r="CJ286" s="533"/>
      <c r="CK286" s="533"/>
      <c r="CL286" s="533"/>
      <c r="CM286" s="533"/>
      <c r="CN286" s="533"/>
      <c r="CO286" s="533"/>
      <c r="CP286" s="533"/>
      <c r="CQ286" s="533"/>
      <c r="CR286" s="533"/>
      <c r="CS286" s="533"/>
      <c r="CT286" s="533"/>
      <c r="CU286" s="533"/>
      <c r="CV286" s="533"/>
      <c r="CW286" s="533"/>
      <c r="CX286" s="533"/>
      <c r="CY286" s="533"/>
      <c r="CZ286" s="533"/>
      <c r="DA286" s="533"/>
      <c r="DB286" s="533"/>
      <c r="DC286" s="533"/>
      <c r="DD286" s="533"/>
      <c r="DE286" s="533"/>
      <c r="DF286" s="533"/>
      <c r="DG286" s="533"/>
      <c r="DH286" s="533"/>
      <c r="DI286" s="533"/>
      <c r="DJ286" s="533"/>
      <c r="DK286" s="533"/>
      <c r="DL286" s="533"/>
      <c r="DM286" s="533"/>
    </row>
    <row r="287" spans="4:119" hidden="1" outlineLevel="1">
      <c r="D287" s="541">
        <v>45657</v>
      </c>
      <c r="J287" s="533"/>
      <c r="K287" s="533"/>
      <c r="L287" s="533"/>
      <c r="M287" s="533"/>
      <c r="N287" s="533"/>
      <c r="O287" s="533"/>
      <c r="P287" s="533"/>
      <c r="Q287" s="533"/>
      <c r="R287" s="533"/>
      <c r="S287" s="533"/>
      <c r="T287" s="533"/>
      <c r="U287" s="533"/>
      <c r="V287" s="533"/>
      <c r="W287" s="533"/>
      <c r="X287" s="533"/>
      <c r="Y287" s="533"/>
      <c r="Z287" s="533"/>
      <c r="AA287" s="533"/>
      <c r="AB287" s="533"/>
      <c r="AC287" s="533"/>
      <c r="AD287" s="533"/>
      <c r="AE287" s="533"/>
      <c r="AF287" s="533"/>
      <c r="AG287" s="533"/>
      <c r="AH287" s="533"/>
      <c r="AI287" s="533"/>
      <c r="AJ287" s="533"/>
      <c r="AK287" s="533"/>
      <c r="AL287" s="533"/>
      <c r="AM287" s="533"/>
      <c r="AN287" s="533"/>
      <c r="AO287" s="533"/>
      <c r="AP287" s="533">
        <f>IF(COUNTIF($F287:AO287,"&gt;0")&gt;=12,0,AP$9/12)</f>
        <v>0</v>
      </c>
      <c r="AQ287" s="533">
        <f>IF(COUNTIF($F287:AP287,"&gt;0")&gt;=12,0,AP$9/12)</f>
        <v>0</v>
      </c>
      <c r="AR287" s="533">
        <f>IF(COUNTIF($F287:AQ287,"&gt;0")&gt;=12,0,AP$9/12)</f>
        <v>0</v>
      </c>
      <c r="AS287" s="533">
        <f>IF(COUNTIF($F287:AR287,"&gt;0")&gt;=12,0,AP$9/12)</f>
        <v>0</v>
      </c>
      <c r="AT287" s="533">
        <f>IF(COUNTIF($F287:AS287,"&gt;0")&gt;=12,0,AP$9/12)</f>
        <v>0</v>
      </c>
      <c r="AU287" s="533">
        <f>IF(COUNTIF($F287:AT287,"&gt;0")&gt;=12,0,AP$9/12)</f>
        <v>0</v>
      </c>
      <c r="AV287" s="533">
        <f>IF(COUNTIF($F287:AU287,"&gt;0")&gt;=12,0,AP$9/12)</f>
        <v>0</v>
      </c>
      <c r="AW287" s="533">
        <f>IF(COUNTIF($F287:AV287,"&gt;0")&gt;=12,0,AP$9/12)</f>
        <v>0</v>
      </c>
      <c r="AX287" s="533">
        <f>IF(COUNTIF($F287:AW287,"&gt;0")&gt;=12,0,AP$9/12)</f>
        <v>0</v>
      </c>
      <c r="AY287" s="533">
        <f>IF(COUNTIF($F287:AX287,"&gt;0")&gt;=12,0,AP$9/12)</f>
        <v>0</v>
      </c>
      <c r="AZ287" s="533">
        <f>IF(COUNTIF($F287:AY287,"&gt;0")&gt;=12,0,AP$9/12)</f>
        <v>0</v>
      </c>
      <c r="BA287" s="533">
        <f>IF(COUNTIF($F287:AZ287,"&gt;0")&gt;=12,0,AP$9/12)</f>
        <v>0</v>
      </c>
      <c r="BB287" s="533">
        <f>IF(COUNTIF($F287:BA287,"&gt;0")&gt;=12,0,AP$9/12)</f>
        <v>0</v>
      </c>
      <c r="BC287" s="533">
        <f>IF(COUNTIF($F287:BB287,"&gt;0")&gt;=12,0,AP$9/12)</f>
        <v>0</v>
      </c>
      <c r="BD287" s="533">
        <f>IF(COUNTIF($F287:BC287,"&gt;0")&gt;=12,0,AP$9/12)</f>
        <v>0</v>
      </c>
      <c r="BE287" s="533">
        <f>IF(COUNTIF($F287:BD287,"&gt;0")&gt;=12,0,AP$9/12)</f>
        <v>0</v>
      </c>
      <c r="BF287" s="533">
        <f>IF(COUNTIF($F287:BE287,"&gt;0")&gt;=12,0,AP$9/12)</f>
        <v>0</v>
      </c>
      <c r="BG287" s="533">
        <f>IF(COUNTIF($F287:BF287,"&gt;0")&gt;=12,0,AP$9/12)</f>
        <v>0</v>
      </c>
      <c r="BH287" s="533">
        <f>IF(COUNTIF($F287:BG287,"&gt;0")&gt;=12,0,AP$9/12)</f>
        <v>0</v>
      </c>
      <c r="BI287" s="533">
        <f>IF(COUNTIF($F287:BH287,"&gt;0")&gt;=12,0,AP$9/12)</f>
        <v>0</v>
      </c>
      <c r="BJ287" s="533">
        <f>IF(COUNTIF($F287:BI287,"&gt;0")&gt;=12,0,AP$9/12)</f>
        <v>0</v>
      </c>
      <c r="BK287" s="533">
        <f>IF(COUNTIF($F287:BJ287,"&gt;0")&gt;=12,0,AP$9/12)</f>
        <v>0</v>
      </c>
      <c r="BL287" s="533">
        <f>IF(COUNTIF($F287:BK287,"&gt;0")&gt;=12,0,AP$9/12)</f>
        <v>0</v>
      </c>
      <c r="BM287" s="533">
        <f>IF(COUNTIF($F287:BL287,"&gt;0")&gt;=12,0,AP$9/12)</f>
        <v>0</v>
      </c>
      <c r="BN287" s="533">
        <f>IF(COUNTIF($F287:BM287,"&gt;0")&gt;=12,0,AP$9/12)</f>
        <v>0</v>
      </c>
      <c r="BO287" s="626" cm="1">
        <f t="array" ref="BO287">SUMPRODUCT((YEAR($G$3:$BN$3)=BO$3)*($G287:$BN287))</f>
        <v>0</v>
      </c>
      <c r="BP287" s="533" cm="1">
        <f t="array" ref="BP287">SUMPRODUCT((YEAR($G$3:$BN$3)=BP$3)*($G287:$BN287))</f>
        <v>0</v>
      </c>
      <c r="BQ287" s="533" cm="1">
        <f t="array" ref="BQ287">SUMPRODUCT((YEAR($G$3:$BN$3)=BQ$3)*($G287:$BN287))</f>
        <v>0</v>
      </c>
      <c r="BR287" s="533" cm="1">
        <f t="array" ref="BR287">SUMPRODUCT((YEAR($G$3:$BN$3)=BR$3)*($G287:$BN287))</f>
        <v>0</v>
      </c>
      <c r="BS287" s="627" cm="1">
        <f t="array" ref="BS287">SUMPRODUCT((YEAR($G$3:$BN$3)=BS$3)*($G287:$BN287))</f>
        <v>0</v>
      </c>
      <c r="BT287" s="533"/>
      <c r="BU287" s="533"/>
      <c r="BV287" s="533"/>
      <c r="BW287" s="533"/>
      <c r="BX287" s="533"/>
      <c r="BY287" s="533"/>
      <c r="BZ287" s="533"/>
      <c r="CA287" s="533"/>
      <c r="CB287" s="533"/>
      <c r="CC287" s="533"/>
      <c r="CD287" s="533"/>
      <c r="CE287" s="533"/>
      <c r="CF287" s="533"/>
      <c r="CG287" s="533"/>
      <c r="CH287" s="533"/>
      <c r="CI287" s="533"/>
      <c r="CJ287" s="533"/>
      <c r="CK287" s="533"/>
      <c r="CL287" s="533"/>
      <c r="CM287" s="533"/>
      <c r="CN287" s="533"/>
      <c r="CO287" s="533"/>
      <c r="CP287" s="533"/>
      <c r="CQ287" s="533"/>
      <c r="CR287" s="533"/>
      <c r="CS287" s="533"/>
      <c r="CT287" s="533"/>
      <c r="CU287" s="533"/>
      <c r="CV287" s="533"/>
      <c r="CW287" s="533"/>
      <c r="CX287" s="533"/>
      <c r="CY287" s="533"/>
      <c r="CZ287" s="533"/>
      <c r="DA287" s="533"/>
      <c r="DB287" s="533"/>
      <c r="DC287" s="533"/>
      <c r="DD287" s="533"/>
      <c r="DE287" s="533"/>
      <c r="DF287" s="533"/>
      <c r="DG287" s="533"/>
      <c r="DH287" s="533"/>
      <c r="DI287" s="533"/>
      <c r="DJ287" s="533"/>
      <c r="DK287" s="533"/>
      <c r="DL287" s="533"/>
      <c r="DM287" s="533"/>
      <c r="DN287" s="533"/>
    </row>
    <row r="288" spans="4:119" hidden="1" outlineLevel="1">
      <c r="D288" s="541">
        <v>45688</v>
      </c>
      <c r="J288" s="533"/>
      <c r="K288" s="533"/>
      <c r="L288" s="533"/>
      <c r="M288" s="533"/>
      <c r="N288" s="533"/>
      <c r="O288" s="533"/>
      <c r="P288" s="533"/>
      <c r="Q288" s="533"/>
      <c r="R288" s="533"/>
      <c r="S288" s="533"/>
      <c r="T288" s="533"/>
      <c r="U288" s="533"/>
      <c r="V288" s="533"/>
      <c r="W288" s="533"/>
      <c r="X288" s="533"/>
      <c r="Y288" s="533"/>
      <c r="Z288" s="533"/>
      <c r="AA288" s="533"/>
      <c r="AB288" s="533"/>
      <c r="AC288" s="533"/>
      <c r="AD288" s="533"/>
      <c r="AE288" s="533"/>
      <c r="AF288" s="533"/>
      <c r="AG288" s="533"/>
      <c r="AH288" s="533"/>
      <c r="AI288" s="533"/>
      <c r="AJ288" s="533"/>
      <c r="AK288" s="533"/>
      <c r="AL288" s="533"/>
      <c r="AM288" s="533"/>
      <c r="AN288" s="533"/>
      <c r="AO288" s="533"/>
      <c r="AP288" s="533"/>
      <c r="AQ288" s="533">
        <f>IF(COUNTIF($F288:AP288,"&gt;0")&gt;=12,0,AQ$9/12)</f>
        <v>0</v>
      </c>
      <c r="AR288" s="533">
        <f>IF(COUNTIF($F288:AQ288,"&gt;0")&gt;=12,0,AQ$9/12)</f>
        <v>0</v>
      </c>
      <c r="AS288" s="533">
        <f>IF(COUNTIF($F288:AR288,"&gt;0")&gt;=12,0,AQ$9/12)</f>
        <v>0</v>
      </c>
      <c r="AT288" s="533">
        <f>IF(COUNTIF($F288:AS288,"&gt;0")&gt;=12,0,AQ$9/12)</f>
        <v>0</v>
      </c>
      <c r="AU288" s="533">
        <f>IF(COUNTIF($F288:AT288,"&gt;0")&gt;=12,0,AQ$9/12)</f>
        <v>0</v>
      </c>
      <c r="AV288" s="533">
        <f>IF(COUNTIF($F288:AU288,"&gt;0")&gt;=12,0,AQ$9/12)</f>
        <v>0</v>
      </c>
      <c r="AW288" s="533">
        <f>IF(COUNTIF($F288:AV288,"&gt;0")&gt;=12,0,AQ$9/12)</f>
        <v>0</v>
      </c>
      <c r="AX288" s="533">
        <f>IF(COUNTIF($F288:AW288,"&gt;0")&gt;=12,0,AQ$9/12)</f>
        <v>0</v>
      </c>
      <c r="AY288" s="533">
        <f>IF(COUNTIF($F288:AX288,"&gt;0")&gt;=12,0,AQ$9/12)</f>
        <v>0</v>
      </c>
      <c r="AZ288" s="533">
        <f>IF(COUNTIF($F288:AY288,"&gt;0")&gt;=12,0,AQ$9/12)</f>
        <v>0</v>
      </c>
      <c r="BA288" s="533">
        <f>IF(COUNTIF($F288:AZ288,"&gt;0")&gt;=12,0,AQ$9/12)</f>
        <v>0</v>
      </c>
      <c r="BB288" s="533">
        <f>IF(COUNTIF($F288:BA288,"&gt;0")&gt;=12,0,AQ$9/12)</f>
        <v>0</v>
      </c>
      <c r="BC288" s="533">
        <f>IF(COUNTIF($F288:BB288,"&gt;0")&gt;=12,0,AQ$9/12)</f>
        <v>0</v>
      </c>
      <c r="BD288" s="533">
        <f>IF(COUNTIF($F288:BC288,"&gt;0")&gt;=12,0,AQ$9/12)</f>
        <v>0</v>
      </c>
      <c r="BE288" s="533">
        <f>IF(COUNTIF($F288:BD288,"&gt;0")&gt;=12,0,AQ$9/12)</f>
        <v>0</v>
      </c>
      <c r="BF288" s="533">
        <f>IF(COUNTIF($F288:BE288,"&gt;0")&gt;=12,0,AQ$9/12)</f>
        <v>0</v>
      </c>
      <c r="BG288" s="533">
        <f>IF(COUNTIF($F288:BF288,"&gt;0")&gt;=12,0,AQ$9/12)</f>
        <v>0</v>
      </c>
      <c r="BH288" s="533">
        <f>IF(COUNTIF($F288:BG288,"&gt;0")&gt;=12,0,AQ$9/12)</f>
        <v>0</v>
      </c>
      <c r="BI288" s="533">
        <f>IF(COUNTIF($F288:BH288,"&gt;0")&gt;=12,0,AQ$9/12)</f>
        <v>0</v>
      </c>
      <c r="BJ288" s="533">
        <f>IF(COUNTIF($F288:BI288,"&gt;0")&gt;=12,0,AQ$9/12)</f>
        <v>0</v>
      </c>
      <c r="BK288" s="533">
        <f>IF(COUNTIF($F288:BJ288,"&gt;0")&gt;=12,0,AQ$9/12)</f>
        <v>0</v>
      </c>
      <c r="BL288" s="533">
        <f>IF(COUNTIF($F288:BK288,"&gt;0")&gt;=12,0,AQ$9/12)</f>
        <v>0</v>
      </c>
      <c r="BM288" s="533">
        <f>IF(COUNTIF($F288:BL288,"&gt;0")&gt;=12,0,AQ$9/12)</f>
        <v>0</v>
      </c>
      <c r="BN288" s="533">
        <f>IF(COUNTIF($F288:BM288,"&gt;0")&gt;=12,0,AQ$9/12)</f>
        <v>0</v>
      </c>
      <c r="BO288" s="626" cm="1">
        <f t="array" ref="BO288">SUMPRODUCT((YEAR($G$3:$BN$3)=BO$3)*($G288:$BN288))</f>
        <v>0</v>
      </c>
      <c r="BP288" s="533" cm="1">
        <f t="array" ref="BP288">SUMPRODUCT((YEAR($G$3:$BN$3)=BP$3)*($G288:$BN288))</f>
        <v>0</v>
      </c>
      <c r="BQ288" s="533" cm="1">
        <f t="array" ref="BQ288">SUMPRODUCT((YEAR($G$3:$BN$3)=BQ$3)*($G288:$BN288))</f>
        <v>0</v>
      </c>
      <c r="BR288" s="533" cm="1">
        <f t="array" ref="BR288">SUMPRODUCT((YEAR($G$3:$BN$3)=BR$3)*($G288:$BN288))</f>
        <v>0</v>
      </c>
      <c r="BS288" s="627" cm="1">
        <f t="array" ref="BS288">SUMPRODUCT((YEAR($G$3:$BN$3)=BS$3)*($G288:$BN288))</f>
        <v>0</v>
      </c>
      <c r="BT288" s="533"/>
      <c r="BU288" s="533"/>
      <c r="BV288" s="533"/>
      <c r="BW288" s="533"/>
      <c r="BX288" s="533"/>
      <c r="BY288" s="533"/>
      <c r="BZ288" s="533"/>
      <c r="CA288" s="533"/>
      <c r="CB288" s="533"/>
      <c r="CC288" s="533"/>
      <c r="CD288" s="533"/>
      <c r="CE288" s="533"/>
      <c r="CF288" s="533"/>
      <c r="CG288" s="533"/>
      <c r="CH288" s="533"/>
      <c r="CI288" s="533"/>
      <c r="CJ288" s="533"/>
      <c r="CK288" s="533"/>
      <c r="CL288" s="533"/>
      <c r="CM288" s="533"/>
      <c r="CN288" s="533"/>
      <c r="CO288" s="533"/>
      <c r="CP288" s="533"/>
      <c r="CQ288" s="533"/>
      <c r="CR288" s="533"/>
      <c r="CS288" s="533"/>
      <c r="CT288" s="533"/>
      <c r="CU288" s="533"/>
      <c r="CV288" s="533"/>
      <c r="CW288" s="533"/>
      <c r="CX288" s="533"/>
      <c r="CY288" s="533"/>
      <c r="CZ288" s="533"/>
      <c r="DA288" s="533"/>
      <c r="DB288" s="533"/>
      <c r="DC288" s="533"/>
      <c r="DD288" s="533"/>
      <c r="DE288" s="533"/>
      <c r="DF288" s="533"/>
      <c r="DG288" s="533"/>
      <c r="DH288" s="533"/>
      <c r="DI288" s="533"/>
      <c r="DJ288" s="533"/>
      <c r="DK288" s="533"/>
      <c r="DL288" s="533"/>
      <c r="DM288" s="533"/>
      <c r="DN288" s="533"/>
      <c r="DO288" s="533"/>
    </row>
    <row r="289" spans="4:130" hidden="1" outlineLevel="1">
      <c r="D289" s="541">
        <v>45716</v>
      </c>
      <c r="J289" s="533"/>
      <c r="K289" s="533"/>
      <c r="L289" s="533"/>
      <c r="M289" s="533"/>
      <c r="N289" s="533"/>
      <c r="O289" s="533"/>
      <c r="P289" s="533"/>
      <c r="Q289" s="533"/>
      <c r="R289" s="533"/>
      <c r="S289" s="533"/>
      <c r="T289" s="533"/>
      <c r="U289" s="533"/>
      <c r="V289" s="533"/>
      <c r="W289" s="533"/>
      <c r="X289" s="533"/>
      <c r="Y289" s="533"/>
      <c r="Z289" s="533"/>
      <c r="AA289" s="533"/>
      <c r="AB289" s="533"/>
      <c r="AC289" s="533"/>
      <c r="AD289" s="533"/>
      <c r="AE289" s="533"/>
      <c r="AF289" s="533"/>
      <c r="AG289" s="533"/>
      <c r="AH289" s="533"/>
      <c r="AI289" s="533"/>
      <c r="AJ289" s="533"/>
      <c r="AK289" s="533"/>
      <c r="AL289" s="533"/>
      <c r="AM289" s="533"/>
      <c r="AN289" s="533"/>
      <c r="AO289" s="533"/>
      <c r="AP289" s="533"/>
      <c r="AQ289" s="533"/>
      <c r="AR289" s="533">
        <f>IF(COUNTIF($F289:AQ289,"&gt;0")&gt;=12,0,AR$9/12)</f>
        <v>0</v>
      </c>
      <c r="AS289" s="533">
        <f>IF(COUNTIF($F289:AR289,"&gt;0")&gt;=12,0,AR$9/12)</f>
        <v>0</v>
      </c>
      <c r="AT289" s="533">
        <f>IF(COUNTIF($F289:AS289,"&gt;0")&gt;=12,0,AR$9/12)</f>
        <v>0</v>
      </c>
      <c r="AU289" s="533">
        <f>IF(COUNTIF($F289:AT289,"&gt;0")&gt;=12,0,AR$9/12)</f>
        <v>0</v>
      </c>
      <c r="AV289" s="533">
        <f>IF(COUNTIF($F289:AU289,"&gt;0")&gt;=12,0,AR$9/12)</f>
        <v>0</v>
      </c>
      <c r="AW289" s="533">
        <f>IF(COUNTIF($F289:AV289,"&gt;0")&gt;=12,0,AR$9/12)</f>
        <v>0</v>
      </c>
      <c r="AX289" s="533">
        <f>IF(COUNTIF($F289:AW289,"&gt;0")&gt;=12,0,AR$9/12)</f>
        <v>0</v>
      </c>
      <c r="AY289" s="533">
        <f>IF(COUNTIF($F289:AX289,"&gt;0")&gt;=12,0,AR$9/12)</f>
        <v>0</v>
      </c>
      <c r="AZ289" s="533">
        <f>IF(COUNTIF($F289:AY289,"&gt;0")&gt;=12,0,AR$9/12)</f>
        <v>0</v>
      </c>
      <c r="BA289" s="533">
        <f>IF(COUNTIF($F289:AZ289,"&gt;0")&gt;=12,0,AR$9/12)</f>
        <v>0</v>
      </c>
      <c r="BB289" s="533">
        <f>IF(COUNTIF($F289:BA289,"&gt;0")&gt;=12,0,AR$9/12)</f>
        <v>0</v>
      </c>
      <c r="BC289" s="533">
        <f>IF(COUNTIF($F289:BB289,"&gt;0")&gt;=12,0,AR$9/12)</f>
        <v>0</v>
      </c>
      <c r="BD289" s="533">
        <f>IF(COUNTIF($F289:BC289,"&gt;0")&gt;=12,0,AR$9/12)</f>
        <v>0</v>
      </c>
      <c r="BE289" s="533">
        <f>IF(COUNTIF($F289:BD289,"&gt;0")&gt;=12,0,AR$9/12)</f>
        <v>0</v>
      </c>
      <c r="BF289" s="533">
        <f>IF(COUNTIF($F289:BE289,"&gt;0")&gt;=12,0,AR$9/12)</f>
        <v>0</v>
      </c>
      <c r="BG289" s="533">
        <f>IF(COUNTIF($F289:BF289,"&gt;0")&gt;=12,0,AR$9/12)</f>
        <v>0</v>
      </c>
      <c r="BH289" s="533">
        <f>IF(COUNTIF($F289:BG289,"&gt;0")&gt;=12,0,AR$9/12)</f>
        <v>0</v>
      </c>
      <c r="BI289" s="533">
        <f>IF(COUNTIF($F289:BH289,"&gt;0")&gt;=12,0,AR$9/12)</f>
        <v>0</v>
      </c>
      <c r="BJ289" s="533">
        <f>IF(COUNTIF($F289:BI289,"&gt;0")&gt;=12,0,AR$9/12)</f>
        <v>0</v>
      </c>
      <c r="BK289" s="533">
        <f>IF(COUNTIF($F289:BJ289,"&gt;0")&gt;=12,0,AR$9/12)</f>
        <v>0</v>
      </c>
      <c r="BL289" s="533">
        <f>IF(COUNTIF($F289:BK289,"&gt;0")&gt;=12,0,AR$9/12)</f>
        <v>0</v>
      </c>
      <c r="BM289" s="533">
        <f>IF(COUNTIF($F289:BL289,"&gt;0")&gt;=12,0,AR$9/12)</f>
        <v>0</v>
      </c>
      <c r="BN289" s="533">
        <f>IF(COUNTIF($F289:BM289,"&gt;0")&gt;=12,0,AR$9/12)</f>
        <v>0</v>
      </c>
      <c r="BO289" s="626" cm="1">
        <f t="array" ref="BO289">SUMPRODUCT((YEAR($G$3:$BN$3)=BO$3)*($G289:$BN289))</f>
        <v>0</v>
      </c>
      <c r="BP289" s="533" cm="1">
        <f t="array" ref="BP289">SUMPRODUCT((YEAR($G$3:$BN$3)=BP$3)*($G289:$BN289))</f>
        <v>0</v>
      </c>
      <c r="BQ289" s="533" cm="1">
        <f t="array" ref="BQ289">SUMPRODUCT((YEAR($G$3:$BN$3)=BQ$3)*($G289:$BN289))</f>
        <v>0</v>
      </c>
      <c r="BR289" s="533" cm="1">
        <f t="array" ref="BR289">SUMPRODUCT((YEAR($G$3:$BN$3)=BR$3)*($G289:$BN289))</f>
        <v>0</v>
      </c>
      <c r="BS289" s="627" cm="1">
        <f t="array" ref="BS289">SUMPRODUCT((YEAR($G$3:$BN$3)=BS$3)*($G289:$BN289))</f>
        <v>0</v>
      </c>
      <c r="BT289" s="533"/>
      <c r="BU289" s="533"/>
      <c r="BV289" s="533"/>
      <c r="BW289" s="533"/>
      <c r="BX289" s="533"/>
      <c r="BY289" s="533"/>
      <c r="BZ289" s="533"/>
      <c r="CA289" s="533"/>
      <c r="CB289" s="533"/>
      <c r="CC289" s="533"/>
      <c r="CD289" s="533"/>
      <c r="CE289" s="533"/>
      <c r="CF289" s="533"/>
      <c r="CG289" s="533"/>
      <c r="CH289" s="533"/>
      <c r="CI289" s="533"/>
      <c r="CJ289" s="533"/>
      <c r="CK289" s="533"/>
      <c r="CL289" s="533"/>
      <c r="CM289" s="533"/>
      <c r="CN289" s="533"/>
      <c r="CO289" s="533"/>
      <c r="CP289" s="533"/>
      <c r="CQ289" s="533"/>
      <c r="CR289" s="533"/>
      <c r="CS289" s="533"/>
      <c r="CT289" s="533"/>
      <c r="CU289" s="533"/>
      <c r="CV289" s="533"/>
      <c r="CW289" s="533"/>
      <c r="CX289" s="533"/>
      <c r="CY289" s="533"/>
      <c r="CZ289" s="533"/>
      <c r="DA289" s="533"/>
      <c r="DB289" s="533"/>
      <c r="DC289" s="533"/>
      <c r="DD289" s="533"/>
      <c r="DE289" s="533"/>
      <c r="DF289" s="533"/>
      <c r="DG289" s="533"/>
      <c r="DH289" s="533"/>
      <c r="DI289" s="533"/>
      <c r="DJ289" s="533"/>
      <c r="DK289" s="533"/>
      <c r="DL289" s="533"/>
      <c r="DM289" s="533"/>
      <c r="DN289" s="533"/>
      <c r="DO289" s="533"/>
      <c r="DP289" s="533"/>
    </row>
    <row r="290" spans="4:130" hidden="1" outlineLevel="1">
      <c r="D290" s="541">
        <v>45747</v>
      </c>
      <c r="J290" s="533"/>
      <c r="K290" s="533"/>
      <c r="L290" s="533"/>
      <c r="M290" s="533"/>
      <c r="N290" s="533"/>
      <c r="O290" s="533"/>
      <c r="P290" s="533"/>
      <c r="Q290" s="533"/>
      <c r="R290" s="533"/>
      <c r="S290" s="533"/>
      <c r="T290" s="533"/>
      <c r="U290" s="533"/>
      <c r="V290" s="533"/>
      <c r="W290" s="533"/>
      <c r="X290" s="533"/>
      <c r="Y290" s="533"/>
      <c r="Z290" s="533"/>
      <c r="AA290" s="533"/>
      <c r="AB290" s="533"/>
      <c r="AC290" s="533"/>
      <c r="AD290" s="533"/>
      <c r="AE290" s="533"/>
      <c r="AF290" s="533"/>
      <c r="AG290" s="533"/>
      <c r="AH290" s="533"/>
      <c r="AI290" s="533"/>
      <c r="AJ290" s="533"/>
      <c r="AK290" s="533"/>
      <c r="AL290" s="533"/>
      <c r="AM290" s="533"/>
      <c r="AN290" s="533"/>
      <c r="AO290" s="533"/>
      <c r="AP290" s="533"/>
      <c r="AQ290" s="533"/>
      <c r="AR290" s="533"/>
      <c r="AS290" s="533">
        <f>IF(COUNTIF($F290:AR290,"&gt;0")&gt;=12,0,AS$9/12)</f>
        <v>0</v>
      </c>
      <c r="AT290" s="533">
        <f>IF(COUNTIF($F290:AS290,"&gt;0")&gt;=12,0,AS$9/12)</f>
        <v>0</v>
      </c>
      <c r="AU290" s="533">
        <f>IF(COUNTIF($F290:AT290,"&gt;0")&gt;=12,0,AS$9/12)</f>
        <v>0</v>
      </c>
      <c r="AV290" s="533">
        <f>IF(COUNTIF($F290:AU290,"&gt;0")&gt;=12,0,AS$9/12)</f>
        <v>0</v>
      </c>
      <c r="AW290" s="533">
        <f>IF(COUNTIF($F290:AV290,"&gt;0")&gt;=12,0,AS$9/12)</f>
        <v>0</v>
      </c>
      <c r="AX290" s="533">
        <f>IF(COUNTIF($F290:AW290,"&gt;0")&gt;=12,0,AS$9/12)</f>
        <v>0</v>
      </c>
      <c r="AY290" s="533">
        <f>IF(COUNTIF($F290:AX290,"&gt;0")&gt;=12,0,AS$9/12)</f>
        <v>0</v>
      </c>
      <c r="AZ290" s="533">
        <f>IF(COUNTIF($F290:AY290,"&gt;0")&gt;=12,0,AS$9/12)</f>
        <v>0</v>
      </c>
      <c r="BA290" s="533">
        <f>IF(COUNTIF($F290:AZ290,"&gt;0")&gt;=12,0,AS$9/12)</f>
        <v>0</v>
      </c>
      <c r="BB290" s="533">
        <f>IF(COUNTIF($F290:BA290,"&gt;0")&gt;=12,0,AS$9/12)</f>
        <v>0</v>
      </c>
      <c r="BC290" s="533">
        <f>IF(COUNTIF($F290:BB290,"&gt;0")&gt;=12,0,AS$9/12)</f>
        <v>0</v>
      </c>
      <c r="BD290" s="533">
        <f>IF(COUNTIF($F290:BC290,"&gt;0")&gt;=12,0,AS$9/12)</f>
        <v>0</v>
      </c>
      <c r="BE290" s="533">
        <f>IF(COUNTIF($F290:BD290,"&gt;0")&gt;=12,0,AS$9/12)</f>
        <v>0</v>
      </c>
      <c r="BF290" s="533">
        <f>IF(COUNTIF($F290:BE290,"&gt;0")&gt;=12,0,AS$9/12)</f>
        <v>0</v>
      </c>
      <c r="BG290" s="533">
        <f>IF(COUNTIF($F290:BF290,"&gt;0")&gt;=12,0,AS$9/12)</f>
        <v>0</v>
      </c>
      <c r="BH290" s="533">
        <f>IF(COUNTIF($F290:BG290,"&gt;0")&gt;=12,0,AS$9/12)</f>
        <v>0</v>
      </c>
      <c r="BI290" s="533">
        <f>IF(COUNTIF($F290:BH290,"&gt;0")&gt;=12,0,AS$9/12)</f>
        <v>0</v>
      </c>
      <c r="BJ290" s="533">
        <f>IF(COUNTIF($F290:BI290,"&gt;0")&gt;=12,0,AS$9/12)</f>
        <v>0</v>
      </c>
      <c r="BK290" s="533">
        <f>IF(COUNTIF($F290:BJ290,"&gt;0")&gt;=12,0,AS$9/12)</f>
        <v>0</v>
      </c>
      <c r="BL290" s="533">
        <f>IF(COUNTIF($F290:BK290,"&gt;0")&gt;=12,0,AS$9/12)</f>
        <v>0</v>
      </c>
      <c r="BM290" s="533">
        <f>IF(COUNTIF($F290:BL290,"&gt;0")&gt;=12,0,AS$9/12)</f>
        <v>0</v>
      </c>
      <c r="BN290" s="533">
        <f>IF(COUNTIF($F290:BM290,"&gt;0")&gt;=12,0,AS$9/12)</f>
        <v>0</v>
      </c>
      <c r="BO290" s="626" cm="1">
        <f t="array" ref="BO290">SUMPRODUCT((YEAR($G$3:$BN$3)=BO$3)*($G290:$BN290))</f>
        <v>0</v>
      </c>
      <c r="BP290" s="533" cm="1">
        <f t="array" ref="BP290">SUMPRODUCT((YEAR($G$3:$BN$3)=BP$3)*($G290:$BN290))</f>
        <v>0</v>
      </c>
      <c r="BQ290" s="533" cm="1">
        <f t="array" ref="BQ290">SUMPRODUCT((YEAR($G$3:$BN$3)=BQ$3)*($G290:$BN290))</f>
        <v>0</v>
      </c>
      <c r="BR290" s="533" cm="1">
        <f t="array" ref="BR290">SUMPRODUCT((YEAR($G$3:$BN$3)=BR$3)*($G290:$BN290))</f>
        <v>0</v>
      </c>
      <c r="BS290" s="627" cm="1">
        <f t="array" ref="BS290">SUMPRODUCT((YEAR($G$3:$BN$3)=BS$3)*($G290:$BN290))</f>
        <v>0</v>
      </c>
      <c r="BT290" s="533"/>
      <c r="BU290" s="533"/>
      <c r="BV290" s="533"/>
      <c r="BW290" s="533"/>
      <c r="BX290" s="533"/>
      <c r="BY290" s="533"/>
      <c r="BZ290" s="533"/>
      <c r="CA290" s="533"/>
      <c r="CB290" s="533"/>
      <c r="CC290" s="533"/>
      <c r="CD290" s="533"/>
      <c r="CE290" s="533"/>
      <c r="CF290" s="533"/>
      <c r="CG290" s="533"/>
      <c r="CH290" s="533"/>
      <c r="CI290" s="533"/>
      <c r="CJ290" s="533"/>
      <c r="CK290" s="533"/>
      <c r="CL290" s="533"/>
      <c r="CM290" s="533"/>
      <c r="CN290" s="533"/>
      <c r="CO290" s="533"/>
      <c r="CP290" s="533"/>
      <c r="CQ290" s="533"/>
      <c r="CR290" s="533"/>
      <c r="CS290" s="533"/>
      <c r="CT290" s="533"/>
      <c r="CU290" s="533"/>
      <c r="CV290" s="533"/>
      <c r="CW290" s="533"/>
      <c r="CX290" s="533"/>
      <c r="CY290" s="533"/>
      <c r="CZ290" s="533"/>
      <c r="DA290" s="533"/>
      <c r="DB290" s="533"/>
      <c r="DC290" s="533"/>
      <c r="DD290" s="533"/>
      <c r="DE290" s="533"/>
      <c r="DF290" s="533"/>
      <c r="DG290" s="533"/>
      <c r="DH290" s="533"/>
      <c r="DI290" s="533"/>
      <c r="DJ290" s="533"/>
      <c r="DK290" s="533"/>
      <c r="DL290" s="533"/>
      <c r="DM290" s="533"/>
      <c r="DN290" s="533"/>
      <c r="DO290" s="533"/>
      <c r="DP290" s="533"/>
      <c r="DQ290" s="533"/>
    </row>
    <row r="291" spans="4:130" hidden="1" outlineLevel="1">
      <c r="D291" s="541">
        <v>45777</v>
      </c>
      <c r="J291" s="533"/>
      <c r="K291" s="533"/>
      <c r="L291" s="533"/>
      <c r="M291" s="533"/>
      <c r="N291" s="533"/>
      <c r="O291" s="533"/>
      <c r="P291" s="533"/>
      <c r="Q291" s="533"/>
      <c r="R291" s="533"/>
      <c r="S291" s="533"/>
      <c r="T291" s="533"/>
      <c r="U291" s="533"/>
      <c r="V291" s="533"/>
      <c r="W291" s="533"/>
      <c r="X291" s="533"/>
      <c r="Y291" s="533"/>
      <c r="Z291" s="533"/>
      <c r="AA291" s="533"/>
      <c r="AB291" s="533"/>
      <c r="AC291" s="533"/>
      <c r="AD291" s="533"/>
      <c r="AE291" s="533"/>
      <c r="AF291" s="533"/>
      <c r="AG291" s="533"/>
      <c r="AH291" s="533"/>
      <c r="AI291" s="533"/>
      <c r="AJ291" s="533"/>
      <c r="AK291" s="533"/>
      <c r="AL291" s="533"/>
      <c r="AM291" s="533"/>
      <c r="AN291" s="533"/>
      <c r="AO291" s="533"/>
      <c r="AP291" s="533"/>
      <c r="AQ291" s="533"/>
      <c r="AR291" s="533"/>
      <c r="AS291" s="533"/>
      <c r="AT291" s="533">
        <f>IF(COUNTIF($F291:AS291,"&gt;0")&gt;=12,0,AT$9/12)</f>
        <v>0</v>
      </c>
      <c r="AU291" s="533">
        <f>IF(COUNTIF($F291:AT291,"&gt;0")&gt;=12,0,AT$9/12)</f>
        <v>0</v>
      </c>
      <c r="AV291" s="533">
        <f>IF(COUNTIF($F291:AU291,"&gt;0")&gt;=12,0,AT$9/12)</f>
        <v>0</v>
      </c>
      <c r="AW291" s="533">
        <f>IF(COUNTIF($F291:AV291,"&gt;0")&gt;=12,0,AT$9/12)</f>
        <v>0</v>
      </c>
      <c r="AX291" s="533">
        <f>IF(COUNTIF($F291:AW291,"&gt;0")&gt;=12,0,AT$9/12)</f>
        <v>0</v>
      </c>
      <c r="AY291" s="533">
        <f>IF(COUNTIF($F291:AX291,"&gt;0")&gt;=12,0,AT$9/12)</f>
        <v>0</v>
      </c>
      <c r="AZ291" s="533">
        <f>IF(COUNTIF($F291:AY291,"&gt;0")&gt;=12,0,AT$9/12)</f>
        <v>0</v>
      </c>
      <c r="BA291" s="533">
        <f>IF(COUNTIF($F291:AZ291,"&gt;0")&gt;=12,0,AT$9/12)</f>
        <v>0</v>
      </c>
      <c r="BB291" s="533">
        <f>IF(COUNTIF($F291:BA291,"&gt;0")&gt;=12,0,AT$9/12)</f>
        <v>0</v>
      </c>
      <c r="BC291" s="533">
        <f>IF(COUNTIF($F291:BB291,"&gt;0")&gt;=12,0,AT$9/12)</f>
        <v>0</v>
      </c>
      <c r="BD291" s="533">
        <f>IF(COUNTIF($F291:BC291,"&gt;0")&gt;=12,0,AT$9/12)</f>
        <v>0</v>
      </c>
      <c r="BE291" s="533">
        <f>IF(COUNTIF($F291:BD291,"&gt;0")&gt;=12,0,AT$9/12)</f>
        <v>0</v>
      </c>
      <c r="BF291" s="533">
        <f>IF(COUNTIF($F291:BE291,"&gt;0")&gt;=12,0,AT$9/12)</f>
        <v>0</v>
      </c>
      <c r="BG291" s="533">
        <f>IF(COUNTIF($F291:BF291,"&gt;0")&gt;=12,0,AT$9/12)</f>
        <v>0</v>
      </c>
      <c r="BH291" s="533">
        <f>IF(COUNTIF($F291:BG291,"&gt;0")&gt;=12,0,AT$9/12)</f>
        <v>0</v>
      </c>
      <c r="BI291" s="533">
        <f>IF(COUNTIF($F291:BH291,"&gt;0")&gt;=12,0,AT$9/12)</f>
        <v>0</v>
      </c>
      <c r="BJ291" s="533">
        <f>IF(COUNTIF($F291:BI291,"&gt;0")&gt;=12,0,AT$9/12)</f>
        <v>0</v>
      </c>
      <c r="BK291" s="533">
        <f>IF(COUNTIF($F291:BJ291,"&gt;0")&gt;=12,0,AT$9/12)</f>
        <v>0</v>
      </c>
      <c r="BL291" s="533">
        <f>IF(COUNTIF($F291:BK291,"&gt;0")&gt;=12,0,AT$9/12)</f>
        <v>0</v>
      </c>
      <c r="BM291" s="533">
        <f>IF(COUNTIF($F291:BL291,"&gt;0")&gt;=12,0,AT$9/12)</f>
        <v>0</v>
      </c>
      <c r="BN291" s="533">
        <f>IF(COUNTIF($F291:BM291,"&gt;0")&gt;=12,0,AT$9/12)</f>
        <v>0</v>
      </c>
      <c r="BO291" s="626" cm="1">
        <f t="array" ref="BO291">SUMPRODUCT((YEAR($G$3:$BN$3)=BO$3)*($G291:$BN291))</f>
        <v>0</v>
      </c>
      <c r="BP291" s="533" cm="1">
        <f t="array" ref="BP291">SUMPRODUCT((YEAR($G$3:$BN$3)=BP$3)*($G291:$BN291))</f>
        <v>0</v>
      </c>
      <c r="BQ291" s="533" cm="1">
        <f t="array" ref="BQ291">SUMPRODUCT((YEAR($G$3:$BN$3)=BQ$3)*($G291:$BN291))</f>
        <v>0</v>
      </c>
      <c r="BR291" s="533" cm="1">
        <f t="array" ref="BR291">SUMPRODUCT((YEAR($G$3:$BN$3)=BR$3)*($G291:$BN291))</f>
        <v>0</v>
      </c>
      <c r="BS291" s="627" cm="1">
        <f t="array" ref="BS291">SUMPRODUCT((YEAR($G$3:$BN$3)=BS$3)*($G291:$BN291))</f>
        <v>0</v>
      </c>
      <c r="BT291" s="533"/>
      <c r="BU291" s="533"/>
      <c r="BV291" s="533"/>
      <c r="BW291" s="533"/>
      <c r="BX291" s="533"/>
      <c r="BY291" s="533"/>
      <c r="BZ291" s="533"/>
      <c r="CA291" s="533"/>
      <c r="CB291" s="533"/>
      <c r="CC291" s="533"/>
      <c r="CD291" s="533"/>
      <c r="CE291" s="533"/>
      <c r="CF291" s="533"/>
      <c r="CG291" s="533"/>
      <c r="CH291" s="533"/>
      <c r="CI291" s="533"/>
      <c r="CJ291" s="533"/>
      <c r="CK291" s="533"/>
      <c r="CL291" s="533"/>
      <c r="CM291" s="533"/>
      <c r="CN291" s="533"/>
      <c r="CO291" s="533"/>
      <c r="CP291" s="533"/>
      <c r="CQ291" s="533"/>
      <c r="CR291" s="533"/>
      <c r="CS291" s="533"/>
      <c r="CT291" s="533"/>
      <c r="CU291" s="533"/>
      <c r="CV291" s="533"/>
      <c r="CW291" s="533"/>
      <c r="CX291" s="533"/>
      <c r="CY291" s="533"/>
      <c r="CZ291" s="533"/>
      <c r="DA291" s="533"/>
      <c r="DB291" s="533"/>
      <c r="DC291" s="533"/>
      <c r="DD291" s="533"/>
      <c r="DE291" s="533"/>
      <c r="DF291" s="533"/>
      <c r="DG291" s="533"/>
      <c r="DH291" s="533"/>
      <c r="DI291" s="533"/>
      <c r="DJ291" s="533"/>
      <c r="DK291" s="533"/>
      <c r="DL291" s="533"/>
      <c r="DM291" s="533"/>
      <c r="DN291" s="533"/>
      <c r="DO291" s="533"/>
      <c r="DP291" s="533"/>
      <c r="DQ291" s="533"/>
      <c r="DR291" s="533"/>
    </row>
    <row r="292" spans="4:130" hidden="1" outlineLevel="1">
      <c r="D292" s="541">
        <v>45808</v>
      </c>
      <c r="J292" s="533"/>
      <c r="K292" s="533"/>
      <c r="L292" s="533"/>
      <c r="M292" s="533"/>
      <c r="N292" s="533"/>
      <c r="O292" s="533"/>
      <c r="P292" s="533"/>
      <c r="Q292" s="533"/>
      <c r="R292" s="533"/>
      <c r="S292" s="533"/>
      <c r="T292" s="533"/>
      <c r="U292" s="533"/>
      <c r="V292" s="533"/>
      <c r="W292" s="533"/>
      <c r="X292" s="533"/>
      <c r="Y292" s="533"/>
      <c r="Z292" s="533"/>
      <c r="AA292" s="533"/>
      <c r="AB292" s="533"/>
      <c r="AC292" s="533"/>
      <c r="AD292" s="533"/>
      <c r="AE292" s="533"/>
      <c r="AF292" s="533"/>
      <c r="AG292" s="533"/>
      <c r="AH292" s="533"/>
      <c r="AI292" s="533"/>
      <c r="AJ292" s="533"/>
      <c r="AK292" s="533"/>
      <c r="AL292" s="533"/>
      <c r="AM292" s="533"/>
      <c r="AN292" s="533"/>
      <c r="AO292" s="533"/>
      <c r="AP292" s="533"/>
      <c r="AQ292" s="533"/>
      <c r="AR292" s="533"/>
      <c r="AS292" s="533"/>
      <c r="AT292" s="533"/>
      <c r="AU292" s="533">
        <f>IF(COUNTIF($F292:AT292,"&gt;0")&gt;=12,0,AU$9/12)</f>
        <v>0</v>
      </c>
      <c r="AV292" s="533">
        <f>IF(COUNTIF($F292:AU292,"&gt;0")&gt;=12,0,AU$9/12)</f>
        <v>0</v>
      </c>
      <c r="AW292" s="533">
        <f>IF(COUNTIF($F292:AV292,"&gt;0")&gt;=12,0,AU$9/12)</f>
        <v>0</v>
      </c>
      <c r="AX292" s="533">
        <f>IF(COUNTIF($F292:AW292,"&gt;0")&gt;=12,0,AU$9/12)</f>
        <v>0</v>
      </c>
      <c r="AY292" s="533">
        <f>IF(COUNTIF($F292:AX292,"&gt;0")&gt;=12,0,AU$9/12)</f>
        <v>0</v>
      </c>
      <c r="AZ292" s="533">
        <f>IF(COUNTIF($F292:AY292,"&gt;0")&gt;=12,0,AU$9/12)</f>
        <v>0</v>
      </c>
      <c r="BA292" s="533">
        <f>IF(COUNTIF($F292:AZ292,"&gt;0")&gt;=12,0,AU$9/12)</f>
        <v>0</v>
      </c>
      <c r="BB292" s="533">
        <f>IF(COUNTIF($F292:BA292,"&gt;0")&gt;=12,0,AU$9/12)</f>
        <v>0</v>
      </c>
      <c r="BC292" s="533">
        <f>IF(COUNTIF($F292:BB292,"&gt;0")&gt;=12,0,AU$9/12)</f>
        <v>0</v>
      </c>
      <c r="BD292" s="533">
        <f>IF(COUNTIF($F292:BC292,"&gt;0")&gt;=12,0,AU$9/12)</f>
        <v>0</v>
      </c>
      <c r="BE292" s="533">
        <f>IF(COUNTIF($F292:BD292,"&gt;0")&gt;=12,0,AU$9/12)</f>
        <v>0</v>
      </c>
      <c r="BF292" s="533">
        <f>IF(COUNTIF($F292:BE292,"&gt;0")&gt;=12,0,AU$9/12)</f>
        <v>0</v>
      </c>
      <c r="BG292" s="533">
        <f>IF(COUNTIF($F292:BF292,"&gt;0")&gt;=12,0,AU$9/12)</f>
        <v>0</v>
      </c>
      <c r="BH292" s="533">
        <f>IF(COUNTIF($F292:BG292,"&gt;0")&gt;=12,0,AU$9/12)</f>
        <v>0</v>
      </c>
      <c r="BI292" s="533">
        <f>IF(COUNTIF($F292:BH292,"&gt;0")&gt;=12,0,AU$9/12)</f>
        <v>0</v>
      </c>
      <c r="BJ292" s="533">
        <f>IF(COUNTIF($F292:BI292,"&gt;0")&gt;=12,0,AU$9/12)</f>
        <v>0</v>
      </c>
      <c r="BK292" s="533">
        <f>IF(COUNTIF($F292:BJ292,"&gt;0")&gt;=12,0,AU$9/12)</f>
        <v>0</v>
      </c>
      <c r="BL292" s="533">
        <f>IF(COUNTIF($F292:BK292,"&gt;0")&gt;=12,0,AU$9/12)</f>
        <v>0</v>
      </c>
      <c r="BM292" s="533">
        <f>IF(COUNTIF($F292:BL292,"&gt;0")&gt;=12,0,AU$9/12)</f>
        <v>0</v>
      </c>
      <c r="BN292" s="533">
        <f>IF(COUNTIF($F292:BM292,"&gt;0")&gt;=12,0,AU$9/12)</f>
        <v>0</v>
      </c>
      <c r="BO292" s="626" cm="1">
        <f t="array" ref="BO292">SUMPRODUCT((YEAR($G$3:$BN$3)=BO$3)*($G292:$BN292))</f>
        <v>0</v>
      </c>
      <c r="BP292" s="533" cm="1">
        <f t="array" ref="BP292">SUMPRODUCT((YEAR($G$3:$BN$3)=BP$3)*($G292:$BN292))</f>
        <v>0</v>
      </c>
      <c r="BQ292" s="533" cm="1">
        <f t="array" ref="BQ292">SUMPRODUCT((YEAR($G$3:$BN$3)=BQ$3)*($G292:$BN292))</f>
        <v>0</v>
      </c>
      <c r="BR292" s="533" cm="1">
        <f t="array" ref="BR292">SUMPRODUCT((YEAR($G$3:$BN$3)=BR$3)*($G292:$BN292))</f>
        <v>0</v>
      </c>
      <c r="BS292" s="627" cm="1">
        <f t="array" ref="BS292">SUMPRODUCT((YEAR($G$3:$BN$3)=BS$3)*($G292:$BN292))</f>
        <v>0</v>
      </c>
      <c r="BT292" s="533"/>
      <c r="BU292" s="533"/>
      <c r="BV292" s="533"/>
      <c r="BW292" s="533"/>
      <c r="BX292" s="533"/>
      <c r="BY292" s="533"/>
      <c r="BZ292" s="533"/>
      <c r="CA292" s="533"/>
      <c r="CB292" s="533"/>
      <c r="CC292" s="533"/>
      <c r="CD292" s="533"/>
      <c r="CE292" s="533"/>
      <c r="CF292" s="533"/>
      <c r="CG292" s="533"/>
      <c r="CH292" s="533"/>
      <c r="CI292" s="533"/>
      <c r="CJ292" s="533"/>
      <c r="CK292" s="533"/>
      <c r="CL292" s="533"/>
      <c r="CM292" s="533"/>
      <c r="CN292" s="533"/>
      <c r="CO292" s="533"/>
      <c r="CP292" s="533"/>
      <c r="CQ292" s="533"/>
      <c r="CR292" s="533"/>
      <c r="CS292" s="533"/>
      <c r="CT292" s="533"/>
      <c r="CU292" s="533"/>
      <c r="CV292" s="533"/>
      <c r="CW292" s="533"/>
      <c r="CX292" s="533"/>
      <c r="CY292" s="533"/>
      <c r="CZ292" s="533"/>
      <c r="DA292" s="533"/>
      <c r="DB292" s="533"/>
      <c r="DC292" s="533"/>
      <c r="DD292" s="533"/>
      <c r="DE292" s="533"/>
      <c r="DF292" s="533"/>
      <c r="DG292" s="533"/>
      <c r="DH292" s="533"/>
      <c r="DI292" s="533"/>
      <c r="DJ292" s="533"/>
      <c r="DK292" s="533"/>
      <c r="DL292" s="533"/>
      <c r="DM292" s="533"/>
      <c r="DN292" s="533"/>
      <c r="DO292" s="533"/>
      <c r="DP292" s="533"/>
      <c r="DQ292" s="533"/>
      <c r="DR292" s="533"/>
      <c r="DS292" s="533"/>
    </row>
    <row r="293" spans="4:130" hidden="1" outlineLevel="1">
      <c r="D293" s="541">
        <v>45838</v>
      </c>
      <c r="J293" s="533"/>
      <c r="K293" s="533"/>
      <c r="L293" s="533"/>
      <c r="M293" s="533"/>
      <c r="N293" s="533"/>
      <c r="O293" s="533"/>
      <c r="P293" s="533"/>
      <c r="Q293" s="533"/>
      <c r="R293" s="533"/>
      <c r="S293" s="533"/>
      <c r="T293" s="533"/>
      <c r="U293" s="533"/>
      <c r="V293" s="533"/>
      <c r="W293" s="533"/>
      <c r="X293" s="533"/>
      <c r="Y293" s="533"/>
      <c r="Z293" s="533"/>
      <c r="AA293" s="533"/>
      <c r="AB293" s="533"/>
      <c r="AC293" s="533"/>
      <c r="AD293" s="533"/>
      <c r="AE293" s="533"/>
      <c r="AF293" s="533"/>
      <c r="AG293" s="533"/>
      <c r="AH293" s="533"/>
      <c r="AI293" s="533"/>
      <c r="AJ293" s="533"/>
      <c r="AK293" s="533"/>
      <c r="AL293" s="533"/>
      <c r="AM293" s="533"/>
      <c r="AN293" s="533"/>
      <c r="AO293" s="533"/>
      <c r="AP293" s="533"/>
      <c r="AQ293" s="533"/>
      <c r="AR293" s="533"/>
      <c r="AS293" s="533"/>
      <c r="AT293" s="533"/>
      <c r="AU293" s="533"/>
      <c r="AV293" s="533">
        <f>IF(COUNTIF($F293:AU293,"&gt;0")&gt;=12,0,AV$9/12)</f>
        <v>0</v>
      </c>
      <c r="AW293" s="533">
        <f>IF(COUNTIF($F293:AV293,"&gt;0")&gt;=12,0,AV$9/12)</f>
        <v>0</v>
      </c>
      <c r="AX293" s="533">
        <f>IF(COUNTIF($F293:AW293,"&gt;0")&gt;=12,0,AV$9/12)</f>
        <v>0</v>
      </c>
      <c r="AY293" s="533">
        <f>IF(COUNTIF($F293:AX293,"&gt;0")&gt;=12,0,AV$9/12)</f>
        <v>0</v>
      </c>
      <c r="AZ293" s="533">
        <f>IF(COUNTIF($F293:AY293,"&gt;0")&gt;=12,0,AV$9/12)</f>
        <v>0</v>
      </c>
      <c r="BA293" s="533">
        <f>IF(COUNTIF($F293:AZ293,"&gt;0")&gt;=12,0,AV$9/12)</f>
        <v>0</v>
      </c>
      <c r="BB293" s="533">
        <f>IF(COUNTIF($F293:BA293,"&gt;0")&gt;=12,0,AV$9/12)</f>
        <v>0</v>
      </c>
      <c r="BC293" s="533">
        <f>IF(COUNTIF($F293:BB293,"&gt;0")&gt;=12,0,AV$9/12)</f>
        <v>0</v>
      </c>
      <c r="BD293" s="533">
        <f>IF(COUNTIF($F293:BC293,"&gt;0")&gt;=12,0,AV$9/12)</f>
        <v>0</v>
      </c>
      <c r="BE293" s="533">
        <f>IF(COUNTIF($F293:BD293,"&gt;0")&gt;=12,0,AV$9/12)</f>
        <v>0</v>
      </c>
      <c r="BF293" s="533">
        <f>IF(COUNTIF($F293:BE293,"&gt;0")&gt;=12,0,AV$9/12)</f>
        <v>0</v>
      </c>
      <c r="BG293" s="533">
        <f>IF(COUNTIF($F293:BF293,"&gt;0")&gt;=12,0,AV$9/12)</f>
        <v>0</v>
      </c>
      <c r="BH293" s="533">
        <f>IF(COUNTIF($F293:BG293,"&gt;0")&gt;=12,0,AV$9/12)</f>
        <v>0</v>
      </c>
      <c r="BI293" s="533">
        <f>IF(COUNTIF($F293:BH293,"&gt;0")&gt;=12,0,AV$9/12)</f>
        <v>0</v>
      </c>
      <c r="BJ293" s="533">
        <f>IF(COUNTIF($F293:BI293,"&gt;0")&gt;=12,0,AV$9/12)</f>
        <v>0</v>
      </c>
      <c r="BK293" s="533">
        <f>IF(COUNTIF($F293:BJ293,"&gt;0")&gt;=12,0,AV$9/12)</f>
        <v>0</v>
      </c>
      <c r="BL293" s="533">
        <f>IF(COUNTIF($F293:BK293,"&gt;0")&gt;=12,0,AV$9/12)</f>
        <v>0</v>
      </c>
      <c r="BM293" s="533">
        <f>IF(COUNTIF($F293:BL293,"&gt;0")&gt;=12,0,AV$9/12)</f>
        <v>0</v>
      </c>
      <c r="BN293" s="533">
        <f>IF(COUNTIF($F293:BM293,"&gt;0")&gt;=12,0,AV$9/12)</f>
        <v>0</v>
      </c>
      <c r="BO293" s="626" cm="1">
        <f t="array" ref="BO293">SUMPRODUCT((YEAR($G$3:$BN$3)=BO$3)*($G293:$BN293))</f>
        <v>0</v>
      </c>
      <c r="BP293" s="533" cm="1">
        <f t="array" ref="BP293">SUMPRODUCT((YEAR($G$3:$BN$3)=BP$3)*($G293:$BN293))</f>
        <v>0</v>
      </c>
      <c r="BQ293" s="533" cm="1">
        <f t="array" ref="BQ293">SUMPRODUCT((YEAR($G$3:$BN$3)=BQ$3)*($G293:$BN293))</f>
        <v>0</v>
      </c>
      <c r="BR293" s="533" cm="1">
        <f t="array" ref="BR293">SUMPRODUCT((YEAR($G$3:$BN$3)=BR$3)*($G293:$BN293))</f>
        <v>0</v>
      </c>
      <c r="BS293" s="627" cm="1">
        <f t="array" ref="BS293">SUMPRODUCT((YEAR($G$3:$BN$3)=BS$3)*($G293:$BN293))</f>
        <v>0</v>
      </c>
      <c r="BT293" s="533"/>
      <c r="BU293" s="533"/>
      <c r="BV293" s="533"/>
      <c r="BW293" s="533"/>
      <c r="BX293" s="533"/>
      <c r="BY293" s="533"/>
      <c r="BZ293" s="533"/>
      <c r="CA293" s="533"/>
      <c r="CB293" s="533"/>
      <c r="CC293" s="533"/>
      <c r="CD293" s="533"/>
      <c r="CE293" s="533"/>
      <c r="CF293" s="533"/>
      <c r="CG293" s="533"/>
      <c r="CH293" s="533"/>
      <c r="CI293" s="533"/>
      <c r="CJ293" s="533"/>
      <c r="CK293" s="533"/>
      <c r="CL293" s="533"/>
      <c r="CM293" s="533"/>
      <c r="CN293" s="533"/>
      <c r="CO293" s="533"/>
      <c r="CP293" s="533"/>
      <c r="CQ293" s="533"/>
      <c r="CR293" s="533"/>
      <c r="CS293" s="533"/>
      <c r="CT293" s="533"/>
      <c r="CU293" s="533"/>
      <c r="CV293" s="533"/>
      <c r="CW293" s="533"/>
      <c r="CX293" s="533"/>
      <c r="CY293" s="533"/>
      <c r="CZ293" s="533"/>
      <c r="DA293" s="533"/>
      <c r="DB293" s="533"/>
      <c r="DC293" s="533"/>
      <c r="DD293" s="533"/>
      <c r="DE293" s="533"/>
      <c r="DF293" s="533"/>
      <c r="DG293" s="533"/>
      <c r="DH293" s="533"/>
      <c r="DI293" s="533"/>
      <c r="DJ293" s="533"/>
      <c r="DK293" s="533"/>
      <c r="DL293" s="533"/>
      <c r="DM293" s="533"/>
      <c r="DN293" s="533"/>
      <c r="DO293" s="533"/>
      <c r="DP293" s="533"/>
      <c r="DQ293" s="533"/>
      <c r="DR293" s="533"/>
      <c r="DS293" s="533"/>
      <c r="DT293" s="533"/>
    </row>
    <row r="294" spans="4:130" hidden="1" outlineLevel="1">
      <c r="D294" s="541">
        <v>45869</v>
      </c>
      <c r="J294" s="533"/>
      <c r="K294" s="533"/>
      <c r="L294" s="533"/>
      <c r="M294" s="533"/>
      <c r="N294" s="533"/>
      <c r="O294" s="533"/>
      <c r="P294" s="533"/>
      <c r="Q294" s="533"/>
      <c r="R294" s="533"/>
      <c r="S294" s="533"/>
      <c r="T294" s="533"/>
      <c r="U294" s="533"/>
      <c r="V294" s="533"/>
      <c r="W294" s="533"/>
      <c r="X294" s="533"/>
      <c r="Y294" s="533"/>
      <c r="Z294" s="533"/>
      <c r="AA294" s="533"/>
      <c r="AB294" s="533"/>
      <c r="AC294" s="533"/>
      <c r="AD294" s="533"/>
      <c r="AE294" s="533"/>
      <c r="AF294" s="533"/>
      <c r="AG294" s="533"/>
      <c r="AH294" s="533"/>
      <c r="AI294" s="533"/>
      <c r="AJ294" s="533"/>
      <c r="AK294" s="533"/>
      <c r="AL294" s="533"/>
      <c r="AM294" s="533"/>
      <c r="AN294" s="533"/>
      <c r="AO294" s="533"/>
      <c r="AP294" s="533"/>
      <c r="AQ294" s="533"/>
      <c r="AR294" s="533"/>
      <c r="AS294" s="533"/>
      <c r="AT294" s="533"/>
      <c r="AU294" s="533"/>
      <c r="AV294" s="533"/>
      <c r="AW294" s="533">
        <f>IF(COUNTIF($F294:AV294,"&gt;0")&gt;=12,0,AW$9/12)</f>
        <v>0</v>
      </c>
      <c r="AX294" s="533">
        <f>IF(COUNTIF($F294:AW294,"&gt;0")&gt;=12,0,AW$9/12)</f>
        <v>0</v>
      </c>
      <c r="AY294" s="533">
        <f>IF(COUNTIF($F294:AX294,"&gt;0")&gt;=12,0,AW$9/12)</f>
        <v>0</v>
      </c>
      <c r="AZ294" s="533">
        <f>IF(COUNTIF($F294:AY294,"&gt;0")&gt;=12,0,AW$9/12)</f>
        <v>0</v>
      </c>
      <c r="BA294" s="533">
        <f>IF(COUNTIF($F294:AZ294,"&gt;0")&gt;=12,0,AW$9/12)</f>
        <v>0</v>
      </c>
      <c r="BB294" s="533">
        <f>IF(COUNTIF($F294:BA294,"&gt;0")&gt;=12,0,AW$9/12)</f>
        <v>0</v>
      </c>
      <c r="BC294" s="533">
        <f>IF(COUNTIF($F294:BB294,"&gt;0")&gt;=12,0,AW$9/12)</f>
        <v>0</v>
      </c>
      <c r="BD294" s="533">
        <f>IF(COUNTIF($F294:BC294,"&gt;0")&gt;=12,0,AW$9/12)</f>
        <v>0</v>
      </c>
      <c r="BE294" s="533">
        <f>IF(COUNTIF($F294:BD294,"&gt;0")&gt;=12,0,AW$9/12)</f>
        <v>0</v>
      </c>
      <c r="BF294" s="533">
        <f>IF(COUNTIF($F294:BE294,"&gt;0")&gt;=12,0,AW$9/12)</f>
        <v>0</v>
      </c>
      <c r="BG294" s="533">
        <f>IF(COUNTIF($F294:BF294,"&gt;0")&gt;=12,0,AW$9/12)</f>
        <v>0</v>
      </c>
      <c r="BH294" s="533">
        <f>IF(COUNTIF($F294:BG294,"&gt;0")&gt;=12,0,AW$9/12)</f>
        <v>0</v>
      </c>
      <c r="BI294" s="533">
        <f>IF(COUNTIF($F294:BH294,"&gt;0")&gt;=12,0,AW$9/12)</f>
        <v>0</v>
      </c>
      <c r="BJ294" s="533">
        <f>IF(COUNTIF($F294:BI294,"&gt;0")&gt;=12,0,AW$9/12)</f>
        <v>0</v>
      </c>
      <c r="BK294" s="533">
        <f>IF(COUNTIF($F294:BJ294,"&gt;0")&gt;=12,0,AW$9/12)</f>
        <v>0</v>
      </c>
      <c r="BL294" s="533">
        <f>IF(COUNTIF($F294:BK294,"&gt;0")&gt;=12,0,AW$9/12)</f>
        <v>0</v>
      </c>
      <c r="BM294" s="533">
        <f>IF(COUNTIF($F294:BL294,"&gt;0")&gt;=12,0,AW$9/12)</f>
        <v>0</v>
      </c>
      <c r="BN294" s="533">
        <f>IF(COUNTIF($F294:BM294,"&gt;0")&gt;=12,0,AW$9/12)</f>
        <v>0</v>
      </c>
      <c r="BO294" s="626" cm="1">
        <f t="array" ref="BO294">SUMPRODUCT((YEAR($G$3:$BN$3)=BO$3)*($G294:$BN294))</f>
        <v>0</v>
      </c>
      <c r="BP294" s="533" cm="1">
        <f t="array" ref="BP294">SUMPRODUCT((YEAR($G$3:$BN$3)=BP$3)*($G294:$BN294))</f>
        <v>0</v>
      </c>
      <c r="BQ294" s="533" cm="1">
        <f t="array" ref="BQ294">SUMPRODUCT((YEAR($G$3:$BN$3)=BQ$3)*($G294:$BN294))</f>
        <v>0</v>
      </c>
      <c r="BR294" s="533" cm="1">
        <f t="array" ref="BR294">SUMPRODUCT((YEAR($G$3:$BN$3)=BR$3)*($G294:$BN294))</f>
        <v>0</v>
      </c>
      <c r="BS294" s="627" cm="1">
        <f t="array" ref="BS294">SUMPRODUCT((YEAR($G$3:$BN$3)=BS$3)*($G294:$BN294))</f>
        <v>0</v>
      </c>
      <c r="BT294" s="533"/>
      <c r="BU294" s="533"/>
      <c r="BV294" s="533"/>
      <c r="BW294" s="533"/>
      <c r="BX294" s="533"/>
      <c r="BY294" s="533"/>
      <c r="BZ294" s="533"/>
      <c r="CA294" s="533"/>
      <c r="CB294" s="533"/>
      <c r="CC294" s="533"/>
      <c r="CD294" s="533"/>
      <c r="CE294" s="533"/>
      <c r="CF294" s="533"/>
      <c r="CG294" s="533"/>
      <c r="CH294" s="533"/>
      <c r="CI294" s="533"/>
      <c r="CJ294" s="533"/>
      <c r="CK294" s="533"/>
      <c r="CL294" s="533"/>
      <c r="CM294" s="533"/>
      <c r="CN294" s="533"/>
      <c r="CO294" s="533"/>
      <c r="CP294" s="533"/>
      <c r="CQ294" s="533"/>
      <c r="CR294" s="533"/>
      <c r="CS294" s="533"/>
      <c r="CT294" s="533"/>
      <c r="CU294" s="533"/>
      <c r="CV294" s="533"/>
      <c r="CW294" s="533"/>
      <c r="CX294" s="533"/>
      <c r="CY294" s="533"/>
      <c r="CZ294" s="533"/>
      <c r="DA294" s="533"/>
      <c r="DB294" s="533"/>
      <c r="DC294" s="533"/>
      <c r="DD294" s="533"/>
      <c r="DE294" s="533"/>
      <c r="DF294" s="533"/>
      <c r="DG294" s="533"/>
      <c r="DH294" s="533"/>
      <c r="DI294" s="533"/>
      <c r="DJ294" s="533"/>
      <c r="DK294" s="533"/>
      <c r="DL294" s="533"/>
      <c r="DM294" s="533"/>
      <c r="DN294" s="533"/>
      <c r="DO294" s="533"/>
      <c r="DP294" s="533"/>
      <c r="DQ294" s="533"/>
      <c r="DR294" s="533"/>
      <c r="DS294" s="533"/>
      <c r="DT294" s="533"/>
      <c r="DU294" s="533"/>
    </row>
    <row r="295" spans="4:130" hidden="1" outlineLevel="1">
      <c r="D295" s="541">
        <v>45900</v>
      </c>
      <c r="J295" s="533"/>
      <c r="K295" s="533"/>
      <c r="L295" s="533"/>
      <c r="M295" s="533"/>
      <c r="N295" s="533"/>
      <c r="O295" s="533"/>
      <c r="P295" s="533"/>
      <c r="Q295" s="533"/>
      <c r="R295" s="533"/>
      <c r="S295" s="533"/>
      <c r="T295" s="533"/>
      <c r="U295" s="533"/>
      <c r="V295" s="533"/>
      <c r="W295" s="533"/>
      <c r="X295" s="533"/>
      <c r="Y295" s="533"/>
      <c r="Z295" s="533"/>
      <c r="AA295" s="533"/>
      <c r="AB295" s="533"/>
      <c r="AC295" s="533"/>
      <c r="AD295" s="533"/>
      <c r="AE295" s="533"/>
      <c r="AF295" s="533"/>
      <c r="AG295" s="533"/>
      <c r="AH295" s="533"/>
      <c r="AI295" s="533"/>
      <c r="AJ295" s="533"/>
      <c r="AK295" s="533"/>
      <c r="AL295" s="533"/>
      <c r="AM295" s="533"/>
      <c r="AN295" s="533"/>
      <c r="AO295" s="533"/>
      <c r="AP295" s="533"/>
      <c r="AQ295" s="533"/>
      <c r="AR295" s="533"/>
      <c r="AS295" s="533"/>
      <c r="AT295" s="533"/>
      <c r="AU295" s="533"/>
      <c r="AV295" s="533"/>
      <c r="AW295" s="533"/>
      <c r="AX295" s="533">
        <f>IF(COUNTIF($F295:AW295,"&gt;0")&gt;=12,0,AX$9/12)</f>
        <v>0</v>
      </c>
      <c r="AY295" s="533">
        <f>IF(COUNTIF($F295:AX295,"&gt;0")&gt;=12,0,AX$9/12)</f>
        <v>0</v>
      </c>
      <c r="AZ295" s="533">
        <f>IF(COUNTIF($F295:AY295,"&gt;0")&gt;=12,0,AX$9/12)</f>
        <v>0</v>
      </c>
      <c r="BA295" s="533">
        <f>IF(COUNTIF($F295:AZ295,"&gt;0")&gt;=12,0,AX$9/12)</f>
        <v>0</v>
      </c>
      <c r="BB295" s="533">
        <f>IF(COUNTIF($F295:BA295,"&gt;0")&gt;=12,0,AX$9/12)</f>
        <v>0</v>
      </c>
      <c r="BC295" s="533">
        <f>IF(COUNTIF($F295:BB295,"&gt;0")&gt;=12,0,AX$9/12)</f>
        <v>0</v>
      </c>
      <c r="BD295" s="533">
        <f>IF(COUNTIF($F295:BC295,"&gt;0")&gt;=12,0,AX$9/12)</f>
        <v>0</v>
      </c>
      <c r="BE295" s="533">
        <f>IF(COUNTIF($F295:BD295,"&gt;0")&gt;=12,0,AX$9/12)</f>
        <v>0</v>
      </c>
      <c r="BF295" s="533">
        <f>IF(COUNTIF($F295:BE295,"&gt;0")&gt;=12,0,AX$9/12)</f>
        <v>0</v>
      </c>
      <c r="BG295" s="533">
        <f>IF(COUNTIF($F295:BF295,"&gt;0")&gt;=12,0,AX$9/12)</f>
        <v>0</v>
      </c>
      <c r="BH295" s="533">
        <f>IF(COUNTIF($F295:BG295,"&gt;0")&gt;=12,0,AX$9/12)</f>
        <v>0</v>
      </c>
      <c r="BI295" s="533">
        <f>IF(COUNTIF($F295:BH295,"&gt;0")&gt;=12,0,AX$9/12)</f>
        <v>0</v>
      </c>
      <c r="BJ295" s="533">
        <f>IF(COUNTIF($F295:BI295,"&gt;0")&gt;=12,0,AX$9/12)</f>
        <v>0</v>
      </c>
      <c r="BK295" s="533">
        <f>IF(COUNTIF($F295:BJ295,"&gt;0")&gt;=12,0,AX$9/12)</f>
        <v>0</v>
      </c>
      <c r="BL295" s="533">
        <f>IF(COUNTIF($F295:BK295,"&gt;0")&gt;=12,0,AX$9/12)</f>
        <v>0</v>
      </c>
      <c r="BM295" s="533">
        <f>IF(COUNTIF($F295:BL295,"&gt;0")&gt;=12,0,AX$9/12)</f>
        <v>0</v>
      </c>
      <c r="BN295" s="533">
        <f>IF(COUNTIF($F295:BM295,"&gt;0")&gt;=12,0,AX$9/12)</f>
        <v>0</v>
      </c>
      <c r="BO295" s="626" cm="1">
        <f t="array" ref="BO295">SUMPRODUCT((YEAR($G$3:$BN$3)=BO$3)*($G295:$BN295))</f>
        <v>0</v>
      </c>
      <c r="BP295" s="533" cm="1">
        <f t="array" ref="BP295">SUMPRODUCT((YEAR($G$3:$BN$3)=BP$3)*($G295:$BN295))</f>
        <v>0</v>
      </c>
      <c r="BQ295" s="533" cm="1">
        <f t="array" ref="BQ295">SUMPRODUCT((YEAR($G$3:$BN$3)=BQ$3)*($G295:$BN295))</f>
        <v>0</v>
      </c>
      <c r="BR295" s="533" cm="1">
        <f t="array" ref="BR295">SUMPRODUCT((YEAR($G$3:$BN$3)=BR$3)*($G295:$BN295))</f>
        <v>0</v>
      </c>
      <c r="BS295" s="627" cm="1">
        <f t="array" ref="BS295">SUMPRODUCT((YEAR($G$3:$BN$3)=BS$3)*($G295:$BN295))</f>
        <v>0</v>
      </c>
      <c r="BT295" s="533"/>
      <c r="BU295" s="533"/>
      <c r="BV295" s="533"/>
      <c r="BW295" s="533"/>
      <c r="BX295" s="533"/>
      <c r="BY295" s="533"/>
      <c r="BZ295" s="533"/>
      <c r="CA295" s="533"/>
      <c r="CB295" s="533"/>
      <c r="CC295" s="533"/>
      <c r="CD295" s="533"/>
      <c r="CE295" s="533"/>
      <c r="CF295" s="533"/>
      <c r="CG295" s="533"/>
      <c r="CH295" s="533"/>
      <c r="CI295" s="533"/>
      <c r="CJ295" s="533"/>
      <c r="CK295" s="533"/>
      <c r="CL295" s="533"/>
      <c r="CM295" s="533"/>
      <c r="CN295" s="533"/>
      <c r="CO295" s="533"/>
      <c r="CP295" s="533"/>
      <c r="CQ295" s="533"/>
      <c r="CR295" s="533"/>
      <c r="CS295" s="533"/>
      <c r="CT295" s="533"/>
      <c r="CU295" s="533"/>
      <c r="CV295" s="533"/>
      <c r="CW295" s="533"/>
      <c r="CX295" s="533"/>
      <c r="CY295" s="533"/>
      <c r="CZ295" s="533"/>
      <c r="DA295" s="533"/>
      <c r="DB295" s="533"/>
      <c r="DC295" s="533"/>
      <c r="DD295" s="533"/>
      <c r="DE295" s="533"/>
      <c r="DF295" s="533"/>
      <c r="DG295" s="533"/>
      <c r="DH295" s="533"/>
      <c r="DI295" s="533"/>
      <c r="DJ295" s="533"/>
      <c r="DK295" s="533"/>
      <c r="DL295" s="533"/>
      <c r="DM295" s="533"/>
      <c r="DN295" s="533"/>
      <c r="DO295" s="533"/>
      <c r="DP295" s="533"/>
      <c r="DQ295" s="533"/>
      <c r="DR295" s="533"/>
      <c r="DS295" s="533"/>
      <c r="DT295" s="533"/>
      <c r="DU295" s="533"/>
      <c r="DV295" s="533"/>
    </row>
    <row r="296" spans="4:130" hidden="1" outlineLevel="1">
      <c r="D296" s="541">
        <v>45930</v>
      </c>
      <c r="J296" s="533"/>
      <c r="K296" s="533"/>
      <c r="L296" s="533"/>
      <c r="M296" s="533"/>
      <c r="N296" s="533"/>
      <c r="O296" s="533"/>
      <c r="P296" s="533"/>
      <c r="Q296" s="533"/>
      <c r="R296" s="533"/>
      <c r="S296" s="533"/>
      <c r="T296" s="533"/>
      <c r="U296" s="533"/>
      <c r="V296" s="533"/>
      <c r="W296" s="533"/>
      <c r="X296" s="533"/>
      <c r="Y296" s="533"/>
      <c r="Z296" s="533"/>
      <c r="AA296" s="533"/>
      <c r="AB296" s="533"/>
      <c r="AC296" s="533"/>
      <c r="AD296" s="533"/>
      <c r="AE296" s="533"/>
      <c r="AF296" s="533"/>
      <c r="AG296" s="533"/>
      <c r="AH296" s="533"/>
      <c r="AI296" s="533"/>
      <c r="AJ296" s="533"/>
      <c r="AK296" s="533"/>
      <c r="AL296" s="533"/>
      <c r="AM296" s="533"/>
      <c r="AN296" s="533"/>
      <c r="AO296" s="533"/>
      <c r="AP296" s="533"/>
      <c r="AQ296" s="533"/>
      <c r="AR296" s="533"/>
      <c r="AS296" s="533"/>
      <c r="AT296" s="533"/>
      <c r="AU296" s="533"/>
      <c r="AV296" s="533"/>
      <c r="AW296" s="533"/>
      <c r="AX296" s="533"/>
      <c r="AY296" s="533">
        <f>IF(COUNTIF($F296:AX296,"&gt;0")&gt;=12,0,AY$9/12)</f>
        <v>0</v>
      </c>
      <c r="AZ296" s="533">
        <f>IF(COUNTIF($F296:AY296,"&gt;0")&gt;=12,0,AY$9/12)</f>
        <v>0</v>
      </c>
      <c r="BA296" s="533">
        <f>IF(COUNTIF($F296:AZ296,"&gt;0")&gt;=12,0,AY$9/12)</f>
        <v>0</v>
      </c>
      <c r="BB296" s="533">
        <f>IF(COUNTIF($F296:BA296,"&gt;0")&gt;=12,0,AY$9/12)</f>
        <v>0</v>
      </c>
      <c r="BC296" s="533">
        <f>IF(COUNTIF($F296:BB296,"&gt;0")&gt;=12,0,AY$9/12)</f>
        <v>0</v>
      </c>
      <c r="BD296" s="533">
        <f>IF(COUNTIF($F296:BC296,"&gt;0")&gt;=12,0,AY$9/12)</f>
        <v>0</v>
      </c>
      <c r="BE296" s="533">
        <f>IF(COUNTIF($F296:BD296,"&gt;0")&gt;=12,0,AY$9/12)</f>
        <v>0</v>
      </c>
      <c r="BF296" s="533">
        <f>IF(COUNTIF($F296:BE296,"&gt;0")&gt;=12,0,AY$9/12)</f>
        <v>0</v>
      </c>
      <c r="BG296" s="533">
        <f>IF(COUNTIF($F296:BF296,"&gt;0")&gt;=12,0,AY$9/12)</f>
        <v>0</v>
      </c>
      <c r="BH296" s="533">
        <f>IF(COUNTIF($F296:BG296,"&gt;0")&gt;=12,0,AY$9/12)</f>
        <v>0</v>
      </c>
      <c r="BI296" s="533">
        <f>IF(COUNTIF($F296:BH296,"&gt;0")&gt;=12,0,AY$9/12)</f>
        <v>0</v>
      </c>
      <c r="BJ296" s="533">
        <f>IF(COUNTIF($F296:BI296,"&gt;0")&gt;=12,0,AY$9/12)</f>
        <v>0</v>
      </c>
      <c r="BK296" s="533">
        <f>IF(COUNTIF($F296:BJ296,"&gt;0")&gt;=12,0,AY$9/12)</f>
        <v>0</v>
      </c>
      <c r="BL296" s="533">
        <f>IF(COUNTIF($F296:BK296,"&gt;0")&gt;=12,0,AY$9/12)</f>
        <v>0</v>
      </c>
      <c r="BM296" s="533">
        <f>IF(COUNTIF($F296:BL296,"&gt;0")&gt;=12,0,AY$9/12)</f>
        <v>0</v>
      </c>
      <c r="BN296" s="533">
        <f>IF(COUNTIF($F296:BM296,"&gt;0")&gt;=12,0,AY$9/12)</f>
        <v>0</v>
      </c>
      <c r="BO296" s="626" cm="1">
        <f t="array" ref="BO296">SUMPRODUCT((YEAR($G$3:$BN$3)=BO$3)*($G296:$BN296))</f>
        <v>0</v>
      </c>
      <c r="BP296" s="533" cm="1">
        <f t="array" ref="BP296">SUMPRODUCT((YEAR($G$3:$BN$3)=BP$3)*($G296:$BN296))</f>
        <v>0</v>
      </c>
      <c r="BQ296" s="533" cm="1">
        <f t="array" ref="BQ296">SUMPRODUCT((YEAR($G$3:$BN$3)=BQ$3)*($G296:$BN296))</f>
        <v>0</v>
      </c>
      <c r="BR296" s="533" cm="1">
        <f t="array" ref="BR296">SUMPRODUCT((YEAR($G$3:$BN$3)=BR$3)*($G296:$BN296))</f>
        <v>0</v>
      </c>
      <c r="BS296" s="627" cm="1">
        <f t="array" ref="BS296">SUMPRODUCT((YEAR($G$3:$BN$3)=BS$3)*($G296:$BN296))</f>
        <v>0</v>
      </c>
      <c r="BT296" s="533"/>
      <c r="BU296" s="533"/>
      <c r="BV296" s="533"/>
      <c r="BW296" s="533"/>
      <c r="BX296" s="533"/>
      <c r="BY296" s="533"/>
      <c r="BZ296" s="533"/>
      <c r="CA296" s="533"/>
      <c r="CB296" s="533"/>
      <c r="CC296" s="533"/>
      <c r="CD296" s="533"/>
      <c r="CE296" s="533"/>
      <c r="CF296" s="533"/>
      <c r="CG296" s="533"/>
      <c r="CH296" s="533"/>
      <c r="CI296" s="533"/>
      <c r="CJ296" s="533"/>
      <c r="CK296" s="533"/>
      <c r="CL296" s="533"/>
      <c r="CM296" s="533"/>
      <c r="CN296" s="533"/>
      <c r="CO296" s="533"/>
      <c r="CP296" s="533"/>
      <c r="CQ296" s="533"/>
      <c r="CR296" s="533"/>
      <c r="CS296" s="533"/>
      <c r="CT296" s="533"/>
      <c r="CU296" s="533"/>
      <c r="CV296" s="533"/>
      <c r="CW296" s="533"/>
      <c r="CX296" s="533"/>
      <c r="CY296" s="533"/>
      <c r="CZ296" s="533"/>
      <c r="DA296" s="533"/>
      <c r="DB296" s="533"/>
      <c r="DC296" s="533"/>
      <c r="DD296" s="533"/>
      <c r="DE296" s="533"/>
      <c r="DF296" s="533"/>
      <c r="DG296" s="533"/>
      <c r="DH296" s="533"/>
      <c r="DI296" s="533"/>
      <c r="DJ296" s="533"/>
      <c r="DK296" s="533"/>
      <c r="DL296" s="533"/>
      <c r="DM296" s="533"/>
      <c r="DN296" s="533"/>
      <c r="DO296" s="533"/>
      <c r="DP296" s="533"/>
      <c r="DQ296" s="533"/>
      <c r="DR296" s="533"/>
      <c r="DS296" s="533"/>
      <c r="DT296" s="533"/>
      <c r="DU296" s="533"/>
      <c r="DV296" s="533"/>
      <c r="DW296" s="533"/>
    </row>
    <row r="297" spans="4:130" hidden="1" outlineLevel="1">
      <c r="D297" s="541">
        <v>45961</v>
      </c>
      <c r="J297" s="533"/>
      <c r="K297" s="533"/>
      <c r="L297" s="533"/>
      <c r="M297" s="533"/>
      <c r="N297" s="533"/>
      <c r="O297" s="533"/>
      <c r="P297" s="533"/>
      <c r="Q297" s="533"/>
      <c r="R297" s="533"/>
      <c r="S297" s="533"/>
      <c r="T297" s="533"/>
      <c r="U297" s="533"/>
      <c r="V297" s="533"/>
      <c r="W297" s="533"/>
      <c r="X297" s="533"/>
      <c r="Y297" s="533"/>
      <c r="Z297" s="533"/>
      <c r="AA297" s="533"/>
      <c r="AB297" s="533"/>
      <c r="AC297" s="533"/>
      <c r="AD297" s="533"/>
      <c r="AE297" s="533"/>
      <c r="AF297" s="533"/>
      <c r="AG297" s="533"/>
      <c r="AH297" s="533"/>
      <c r="AI297" s="533"/>
      <c r="AJ297" s="533"/>
      <c r="AK297" s="533"/>
      <c r="AL297" s="533"/>
      <c r="AM297" s="533"/>
      <c r="AN297" s="533"/>
      <c r="AO297" s="533"/>
      <c r="AP297" s="533"/>
      <c r="AQ297" s="533"/>
      <c r="AR297" s="533"/>
      <c r="AS297" s="533"/>
      <c r="AT297" s="533"/>
      <c r="AU297" s="533"/>
      <c r="AV297" s="533"/>
      <c r="AW297" s="533"/>
      <c r="AX297" s="533"/>
      <c r="AY297" s="533"/>
      <c r="AZ297" s="533">
        <f>IF(COUNTIF($F297:AY297,"&gt;0")&gt;=12,0,AZ$9/12)</f>
        <v>0</v>
      </c>
      <c r="BA297" s="533">
        <f>IF(COUNTIF($F297:AZ297,"&gt;0")&gt;=12,0,AZ$9/12)</f>
        <v>0</v>
      </c>
      <c r="BB297" s="533">
        <f>IF(COUNTIF($F297:BA297,"&gt;0")&gt;=12,0,AZ$9/12)</f>
        <v>0</v>
      </c>
      <c r="BC297" s="533">
        <f>IF(COUNTIF($F297:BB297,"&gt;0")&gt;=12,0,AZ$9/12)</f>
        <v>0</v>
      </c>
      <c r="BD297" s="533">
        <f>IF(COUNTIF($F297:BC297,"&gt;0")&gt;=12,0,AZ$9/12)</f>
        <v>0</v>
      </c>
      <c r="BE297" s="533">
        <f>IF(COUNTIF($F297:BD297,"&gt;0")&gt;=12,0,AZ$9/12)</f>
        <v>0</v>
      </c>
      <c r="BF297" s="533">
        <f>IF(COUNTIF($F297:BE297,"&gt;0")&gt;=12,0,AZ$9/12)</f>
        <v>0</v>
      </c>
      <c r="BG297" s="533">
        <f>IF(COUNTIF($F297:BF297,"&gt;0")&gt;=12,0,AZ$9/12)</f>
        <v>0</v>
      </c>
      <c r="BH297" s="533">
        <f>IF(COUNTIF($F297:BG297,"&gt;0")&gt;=12,0,AZ$9/12)</f>
        <v>0</v>
      </c>
      <c r="BI297" s="533">
        <f>IF(COUNTIF($F297:BH297,"&gt;0")&gt;=12,0,AZ$9/12)</f>
        <v>0</v>
      </c>
      <c r="BJ297" s="533">
        <f>IF(COUNTIF($F297:BI297,"&gt;0")&gt;=12,0,AZ$9/12)</f>
        <v>0</v>
      </c>
      <c r="BK297" s="533">
        <f>IF(COUNTIF($F297:BJ297,"&gt;0")&gt;=12,0,AZ$9/12)</f>
        <v>0</v>
      </c>
      <c r="BL297" s="533">
        <f>IF(COUNTIF($F297:BK297,"&gt;0")&gt;=12,0,AZ$9/12)</f>
        <v>0</v>
      </c>
      <c r="BM297" s="533">
        <f>IF(COUNTIF($F297:BL297,"&gt;0")&gt;=12,0,AZ$9/12)</f>
        <v>0</v>
      </c>
      <c r="BN297" s="533">
        <f>IF(COUNTIF($F297:BM297,"&gt;0")&gt;=12,0,AZ$9/12)</f>
        <v>0</v>
      </c>
      <c r="BO297" s="626" cm="1">
        <f t="array" ref="BO297">SUMPRODUCT((YEAR($G$3:$BN$3)=BO$3)*($G297:$BN297))</f>
        <v>0</v>
      </c>
      <c r="BP297" s="533" cm="1">
        <f t="array" ref="BP297">SUMPRODUCT((YEAR($G$3:$BN$3)=BP$3)*($G297:$BN297))</f>
        <v>0</v>
      </c>
      <c r="BQ297" s="533" cm="1">
        <f t="array" ref="BQ297">SUMPRODUCT((YEAR($G$3:$BN$3)=BQ$3)*($G297:$BN297))</f>
        <v>0</v>
      </c>
      <c r="BR297" s="533" cm="1">
        <f t="array" ref="BR297">SUMPRODUCT((YEAR($G$3:$BN$3)=BR$3)*($G297:$BN297))</f>
        <v>0</v>
      </c>
      <c r="BS297" s="627" cm="1">
        <f t="array" ref="BS297">SUMPRODUCT((YEAR($G$3:$BN$3)=BS$3)*($G297:$BN297))</f>
        <v>0</v>
      </c>
      <c r="BT297" s="533"/>
      <c r="BU297" s="533"/>
      <c r="BV297" s="533"/>
      <c r="BW297" s="533"/>
      <c r="BX297" s="533"/>
      <c r="BY297" s="533"/>
      <c r="BZ297" s="533"/>
      <c r="CA297" s="533"/>
      <c r="CB297" s="533"/>
      <c r="CC297" s="533"/>
      <c r="CD297" s="533"/>
      <c r="CE297" s="533"/>
      <c r="CF297" s="533"/>
      <c r="CG297" s="533"/>
      <c r="CH297" s="533"/>
      <c r="CI297" s="533"/>
      <c r="CJ297" s="533"/>
      <c r="CK297" s="533"/>
      <c r="CL297" s="533"/>
      <c r="CM297" s="533"/>
      <c r="CN297" s="533"/>
      <c r="CO297" s="533"/>
      <c r="CP297" s="533"/>
      <c r="CQ297" s="533"/>
      <c r="CR297" s="533"/>
      <c r="CS297" s="533"/>
      <c r="CT297" s="533"/>
      <c r="CU297" s="533"/>
      <c r="CV297" s="533"/>
      <c r="CW297" s="533"/>
      <c r="CX297" s="533"/>
      <c r="CY297" s="533"/>
      <c r="CZ297" s="533"/>
      <c r="DA297" s="533"/>
      <c r="DB297" s="533"/>
      <c r="DC297" s="533"/>
      <c r="DD297" s="533"/>
      <c r="DE297" s="533"/>
      <c r="DF297" s="533"/>
      <c r="DG297" s="533"/>
      <c r="DH297" s="533"/>
      <c r="DI297" s="533"/>
      <c r="DJ297" s="533"/>
      <c r="DK297" s="533"/>
      <c r="DL297" s="533"/>
      <c r="DM297" s="533"/>
      <c r="DN297" s="533"/>
      <c r="DO297" s="533"/>
      <c r="DP297" s="533"/>
      <c r="DQ297" s="533"/>
      <c r="DR297" s="533"/>
      <c r="DS297" s="533"/>
      <c r="DT297" s="533"/>
      <c r="DU297" s="533"/>
      <c r="DV297" s="533"/>
      <c r="DW297" s="533"/>
      <c r="DX297" s="533"/>
    </row>
    <row r="298" spans="4:130" hidden="1" outlineLevel="1">
      <c r="D298" s="541">
        <v>45991</v>
      </c>
      <c r="J298" s="533"/>
      <c r="K298" s="533"/>
      <c r="L298" s="533"/>
      <c r="M298" s="533"/>
      <c r="N298" s="533"/>
      <c r="O298" s="533"/>
      <c r="P298" s="533"/>
      <c r="Q298" s="533"/>
      <c r="R298" s="533"/>
      <c r="S298" s="533"/>
      <c r="T298" s="533"/>
      <c r="U298" s="533"/>
      <c r="V298" s="533"/>
      <c r="W298" s="533"/>
      <c r="X298" s="533"/>
      <c r="Y298" s="533"/>
      <c r="Z298" s="533"/>
      <c r="AA298" s="533"/>
      <c r="AB298" s="533"/>
      <c r="AC298" s="533"/>
      <c r="AD298" s="533"/>
      <c r="AE298" s="533"/>
      <c r="AF298" s="533"/>
      <c r="AG298" s="533"/>
      <c r="AH298" s="533"/>
      <c r="AI298" s="533"/>
      <c r="AJ298" s="533"/>
      <c r="AK298" s="533"/>
      <c r="AL298" s="533"/>
      <c r="AM298" s="533"/>
      <c r="AN298" s="533"/>
      <c r="AO298" s="533"/>
      <c r="AP298" s="533"/>
      <c r="AQ298" s="533"/>
      <c r="AR298" s="533"/>
      <c r="AS298" s="533"/>
      <c r="AT298" s="533"/>
      <c r="AU298" s="533"/>
      <c r="AV298" s="533"/>
      <c r="AW298" s="533"/>
      <c r="AX298" s="533"/>
      <c r="AY298" s="533"/>
      <c r="AZ298" s="533"/>
      <c r="BA298" s="533">
        <f>IF(COUNTIF($F298:AZ298,"&gt;0")&gt;=12,0,BA$9/12)</f>
        <v>0</v>
      </c>
      <c r="BB298" s="533">
        <f>IF(COUNTIF($F298:BA298,"&gt;0")&gt;=12,0,BA$9/12)</f>
        <v>0</v>
      </c>
      <c r="BC298" s="533">
        <f>IF(COUNTIF($F298:BB298,"&gt;0")&gt;=12,0,BA$9/12)</f>
        <v>0</v>
      </c>
      <c r="BD298" s="533">
        <f>IF(COUNTIF($F298:BC298,"&gt;0")&gt;=12,0,BA$9/12)</f>
        <v>0</v>
      </c>
      <c r="BE298" s="533">
        <f>IF(COUNTIF($F298:BD298,"&gt;0")&gt;=12,0,BA$9/12)</f>
        <v>0</v>
      </c>
      <c r="BF298" s="533">
        <f>IF(COUNTIF($F298:BE298,"&gt;0")&gt;=12,0,BA$9/12)</f>
        <v>0</v>
      </c>
      <c r="BG298" s="533">
        <f>IF(COUNTIF($F298:BF298,"&gt;0")&gt;=12,0,BA$9/12)</f>
        <v>0</v>
      </c>
      <c r="BH298" s="533">
        <f>IF(COUNTIF($F298:BG298,"&gt;0")&gt;=12,0,BA$9/12)</f>
        <v>0</v>
      </c>
      <c r="BI298" s="533">
        <f>IF(COUNTIF($F298:BH298,"&gt;0")&gt;=12,0,BA$9/12)</f>
        <v>0</v>
      </c>
      <c r="BJ298" s="533">
        <f>IF(COUNTIF($F298:BI298,"&gt;0")&gt;=12,0,BA$9/12)</f>
        <v>0</v>
      </c>
      <c r="BK298" s="533">
        <f>IF(COUNTIF($F298:BJ298,"&gt;0")&gt;=12,0,BA$9/12)</f>
        <v>0</v>
      </c>
      <c r="BL298" s="533">
        <f>IF(COUNTIF($F298:BK298,"&gt;0")&gt;=12,0,BA$9/12)</f>
        <v>0</v>
      </c>
      <c r="BM298" s="533">
        <f>IF(COUNTIF($F298:BL298,"&gt;0")&gt;=12,0,BA$9/12)</f>
        <v>0</v>
      </c>
      <c r="BN298" s="533">
        <f>IF(COUNTIF($F298:BM298,"&gt;0")&gt;=12,0,BA$9/12)</f>
        <v>0</v>
      </c>
      <c r="BO298" s="626" cm="1">
        <f t="array" ref="BO298">SUMPRODUCT((YEAR($G$3:$BN$3)=BO$3)*($G298:$BN298))</f>
        <v>0</v>
      </c>
      <c r="BP298" s="533" cm="1">
        <f t="array" ref="BP298">SUMPRODUCT((YEAR($G$3:$BN$3)=BP$3)*($G298:$BN298))</f>
        <v>0</v>
      </c>
      <c r="BQ298" s="533" cm="1">
        <f t="array" ref="BQ298">SUMPRODUCT((YEAR($G$3:$BN$3)=BQ$3)*($G298:$BN298))</f>
        <v>0</v>
      </c>
      <c r="BR298" s="533" cm="1">
        <f t="array" ref="BR298">SUMPRODUCT((YEAR($G$3:$BN$3)=BR$3)*($G298:$BN298))</f>
        <v>0</v>
      </c>
      <c r="BS298" s="627" cm="1">
        <f t="array" ref="BS298">SUMPRODUCT((YEAR($G$3:$BN$3)=BS$3)*($G298:$BN298))</f>
        <v>0</v>
      </c>
      <c r="BT298" s="533"/>
      <c r="BU298" s="533"/>
      <c r="BV298" s="533"/>
      <c r="BW298" s="533"/>
      <c r="BX298" s="533"/>
      <c r="BY298" s="533"/>
      <c r="BZ298" s="533"/>
      <c r="CA298" s="533"/>
      <c r="CB298" s="533"/>
      <c r="CC298" s="533"/>
      <c r="CD298" s="533"/>
      <c r="CE298" s="533"/>
      <c r="CF298" s="533"/>
      <c r="CG298" s="533"/>
      <c r="CH298" s="533"/>
      <c r="CI298" s="533"/>
      <c r="CJ298" s="533"/>
      <c r="CK298" s="533"/>
      <c r="CL298" s="533"/>
      <c r="CM298" s="533"/>
      <c r="CN298" s="533"/>
      <c r="CO298" s="533"/>
      <c r="CP298" s="533"/>
      <c r="CQ298" s="533"/>
      <c r="CR298" s="533"/>
      <c r="CS298" s="533"/>
      <c r="CT298" s="533"/>
      <c r="CU298" s="533"/>
      <c r="CV298" s="533"/>
      <c r="CW298" s="533"/>
      <c r="CX298" s="533"/>
      <c r="CY298" s="533"/>
      <c r="CZ298" s="533"/>
      <c r="DA298" s="533"/>
      <c r="DB298" s="533"/>
      <c r="DC298" s="533"/>
      <c r="DD298" s="533"/>
      <c r="DE298" s="533"/>
      <c r="DF298" s="533"/>
      <c r="DG298" s="533"/>
      <c r="DH298" s="533"/>
      <c r="DI298" s="533"/>
      <c r="DJ298" s="533"/>
      <c r="DK298" s="533"/>
      <c r="DL298" s="533"/>
      <c r="DM298" s="533"/>
      <c r="DN298" s="533"/>
      <c r="DO298" s="533"/>
      <c r="DP298" s="533"/>
      <c r="DQ298" s="533"/>
      <c r="DR298" s="533"/>
      <c r="DS298" s="533"/>
      <c r="DT298" s="533"/>
      <c r="DU298" s="533"/>
      <c r="DV298" s="533"/>
      <c r="DW298" s="533"/>
      <c r="DX298" s="533"/>
      <c r="DY298" s="533"/>
    </row>
    <row r="299" spans="4:130" hidden="1" outlineLevel="1">
      <c r="D299" s="541">
        <v>46022</v>
      </c>
      <c r="J299" s="533"/>
      <c r="K299" s="533"/>
      <c r="L299" s="533"/>
      <c r="M299" s="533"/>
      <c r="N299" s="533"/>
      <c r="O299" s="533"/>
      <c r="P299" s="533"/>
      <c r="Q299" s="533"/>
      <c r="R299" s="533"/>
      <c r="S299" s="533"/>
      <c r="T299" s="533"/>
      <c r="U299" s="533"/>
      <c r="V299" s="533"/>
      <c r="W299" s="533"/>
      <c r="X299" s="533"/>
      <c r="Y299" s="533"/>
      <c r="Z299" s="533"/>
      <c r="AA299" s="533"/>
      <c r="AB299" s="533"/>
      <c r="AC299" s="533"/>
      <c r="AD299" s="533"/>
      <c r="AE299" s="533"/>
      <c r="AF299" s="533"/>
      <c r="AG299" s="533"/>
      <c r="AH299" s="533"/>
      <c r="AI299" s="533"/>
      <c r="AJ299" s="533"/>
      <c r="AK299" s="533"/>
      <c r="AL299" s="533"/>
      <c r="AM299" s="533"/>
      <c r="AN299" s="533"/>
      <c r="AO299" s="533"/>
      <c r="AP299" s="533"/>
      <c r="AQ299" s="533"/>
      <c r="AR299" s="533"/>
      <c r="AS299" s="533"/>
      <c r="AT299" s="533"/>
      <c r="AU299" s="533"/>
      <c r="AV299" s="533"/>
      <c r="AW299" s="533"/>
      <c r="AX299" s="533"/>
      <c r="AY299" s="533"/>
      <c r="AZ299" s="533"/>
      <c r="BA299" s="533"/>
      <c r="BB299" s="533">
        <f>IF(COUNTIF($F299:BA299,"&gt;0")&gt;=12,0,BB$9/12)</f>
        <v>0</v>
      </c>
      <c r="BC299" s="533">
        <f>IF(COUNTIF($F299:BB299,"&gt;0")&gt;=12,0,BB$9/12)</f>
        <v>0</v>
      </c>
      <c r="BD299" s="533">
        <f>IF(COUNTIF($F299:BC299,"&gt;0")&gt;=12,0,BB$9/12)</f>
        <v>0</v>
      </c>
      <c r="BE299" s="533">
        <f>IF(COUNTIF($F299:BD299,"&gt;0")&gt;=12,0,BB$9/12)</f>
        <v>0</v>
      </c>
      <c r="BF299" s="533">
        <f>IF(COUNTIF($F299:BE299,"&gt;0")&gt;=12,0,BB$9/12)</f>
        <v>0</v>
      </c>
      <c r="BG299" s="533">
        <f>IF(COUNTIF($F299:BF299,"&gt;0")&gt;=12,0,BB$9/12)</f>
        <v>0</v>
      </c>
      <c r="BH299" s="533">
        <f>IF(COUNTIF($F299:BG299,"&gt;0")&gt;=12,0,BB$9/12)</f>
        <v>0</v>
      </c>
      <c r="BI299" s="533">
        <f>IF(COUNTIF($F299:BH299,"&gt;0")&gt;=12,0,BB$9/12)</f>
        <v>0</v>
      </c>
      <c r="BJ299" s="533">
        <f>IF(COUNTIF($F299:BI299,"&gt;0")&gt;=12,0,BB$9/12)</f>
        <v>0</v>
      </c>
      <c r="BK299" s="533">
        <f>IF(COUNTIF($F299:BJ299,"&gt;0")&gt;=12,0,BB$9/12)</f>
        <v>0</v>
      </c>
      <c r="BL299" s="533">
        <f>IF(COUNTIF($F299:BK299,"&gt;0")&gt;=12,0,BB$9/12)</f>
        <v>0</v>
      </c>
      <c r="BM299" s="533">
        <f>IF(COUNTIF($F299:BL299,"&gt;0")&gt;=12,0,BB$9/12)</f>
        <v>0</v>
      </c>
      <c r="BN299" s="533">
        <f>IF(COUNTIF($F299:BM299,"&gt;0")&gt;=12,0,BB$9/12)</f>
        <v>0</v>
      </c>
      <c r="BO299" s="626" cm="1">
        <f t="array" ref="BO299">SUMPRODUCT((YEAR($G$3:$BN$3)=BO$3)*($G299:$BN299))</f>
        <v>0</v>
      </c>
      <c r="BP299" s="533" cm="1">
        <f t="array" ref="BP299">SUMPRODUCT((YEAR($G$3:$BN$3)=BP$3)*($G299:$BN299))</f>
        <v>0</v>
      </c>
      <c r="BQ299" s="533" cm="1">
        <f t="array" ref="BQ299">SUMPRODUCT((YEAR($G$3:$BN$3)=BQ$3)*($G299:$BN299))</f>
        <v>0</v>
      </c>
      <c r="BR299" s="533" cm="1">
        <f t="array" ref="BR299">SUMPRODUCT((YEAR($G$3:$BN$3)=BR$3)*($G299:$BN299))</f>
        <v>0</v>
      </c>
      <c r="BS299" s="627" cm="1">
        <f t="array" ref="BS299">SUMPRODUCT((YEAR($G$3:$BN$3)=BS$3)*($G299:$BN299))</f>
        <v>0</v>
      </c>
      <c r="BT299" s="533"/>
      <c r="BU299" s="533"/>
      <c r="BV299" s="533"/>
      <c r="BW299" s="533"/>
      <c r="BX299" s="533"/>
      <c r="BY299" s="533"/>
      <c r="BZ299" s="533"/>
      <c r="CA299" s="533"/>
      <c r="CB299" s="533"/>
      <c r="CC299" s="533"/>
      <c r="CD299" s="533"/>
      <c r="CE299" s="533"/>
      <c r="CF299" s="533"/>
      <c r="CG299" s="533"/>
      <c r="CH299" s="533"/>
      <c r="CI299" s="533"/>
      <c r="CJ299" s="533"/>
      <c r="CK299" s="533"/>
      <c r="CL299" s="533"/>
      <c r="CM299" s="533"/>
      <c r="CN299" s="533"/>
      <c r="CO299" s="533"/>
      <c r="CP299" s="533"/>
      <c r="CQ299" s="533"/>
      <c r="CR299" s="533"/>
      <c r="CS299" s="533"/>
      <c r="CT299" s="533"/>
      <c r="CU299" s="533"/>
      <c r="CV299" s="533"/>
      <c r="CW299" s="533"/>
      <c r="CX299" s="533"/>
      <c r="CY299" s="533"/>
      <c r="CZ299" s="533"/>
      <c r="DA299" s="533"/>
      <c r="DB299" s="533"/>
      <c r="DC299" s="533"/>
      <c r="DD299" s="533"/>
      <c r="DE299" s="533"/>
      <c r="DF299" s="533"/>
      <c r="DG299" s="533"/>
      <c r="DH299" s="533"/>
      <c r="DI299" s="533"/>
      <c r="DJ299" s="533"/>
      <c r="DK299" s="533"/>
      <c r="DL299" s="533"/>
      <c r="DM299" s="533"/>
      <c r="DN299" s="533"/>
      <c r="DO299" s="533"/>
      <c r="DP299" s="533"/>
      <c r="DQ299" s="533"/>
      <c r="DR299" s="533"/>
      <c r="DS299" s="533"/>
      <c r="DT299" s="533"/>
      <c r="DU299" s="533"/>
      <c r="DV299" s="533"/>
      <c r="DW299" s="533"/>
      <c r="DX299" s="533"/>
      <c r="DY299" s="533"/>
      <c r="DZ299" s="533"/>
    </row>
    <row r="300" spans="4:130" hidden="1" outlineLevel="1">
      <c r="D300" s="541">
        <v>46053</v>
      </c>
      <c r="J300" s="533"/>
      <c r="K300" s="533"/>
      <c r="L300" s="533"/>
      <c r="M300" s="533"/>
      <c r="N300" s="533"/>
      <c r="O300" s="533"/>
      <c r="P300" s="533"/>
      <c r="Q300" s="533"/>
      <c r="R300" s="533"/>
      <c r="S300" s="533"/>
      <c r="T300" s="533"/>
      <c r="U300" s="533"/>
      <c r="V300" s="533"/>
      <c r="W300" s="533"/>
      <c r="X300" s="533"/>
      <c r="Y300" s="533"/>
      <c r="Z300" s="533"/>
      <c r="AA300" s="533"/>
      <c r="AB300" s="533"/>
      <c r="AC300" s="533"/>
      <c r="AD300" s="533"/>
      <c r="AE300" s="533"/>
      <c r="AF300" s="533"/>
      <c r="AG300" s="533"/>
      <c r="AH300" s="533"/>
      <c r="AI300" s="533"/>
      <c r="AJ300" s="533"/>
      <c r="AK300" s="533"/>
      <c r="AL300" s="533"/>
      <c r="AM300" s="533"/>
      <c r="AN300" s="533"/>
      <c r="AO300" s="533"/>
      <c r="AP300" s="533"/>
      <c r="AQ300" s="533"/>
      <c r="AR300" s="533"/>
      <c r="AS300" s="533"/>
      <c r="AT300" s="533"/>
      <c r="AU300" s="533"/>
      <c r="AV300" s="533"/>
      <c r="AW300" s="533"/>
      <c r="AX300" s="533"/>
      <c r="AY300" s="533"/>
      <c r="AZ300" s="533"/>
      <c r="BA300" s="533"/>
      <c r="BB300" s="533"/>
      <c r="BC300" s="533">
        <f>IF(COUNTIF($F300:BB300,"&gt;0")&gt;=12,0,BC$9/12)</f>
        <v>0</v>
      </c>
      <c r="BD300" s="533">
        <f>IF(COUNTIF($F300:BC300,"&gt;0")&gt;=12,0,BC$9/12)</f>
        <v>0</v>
      </c>
      <c r="BE300" s="533">
        <f>IF(COUNTIF($F300:BD300,"&gt;0")&gt;=12,0,BC$9/12)</f>
        <v>0</v>
      </c>
      <c r="BF300" s="533">
        <f>IF(COUNTIF($F300:BE300,"&gt;0")&gt;=12,0,BC$9/12)</f>
        <v>0</v>
      </c>
      <c r="BG300" s="533">
        <f>IF(COUNTIF($F300:BF300,"&gt;0")&gt;=12,0,BC$9/12)</f>
        <v>0</v>
      </c>
      <c r="BH300" s="533">
        <f>IF(COUNTIF($F300:BG300,"&gt;0")&gt;=12,0,BC$9/12)</f>
        <v>0</v>
      </c>
      <c r="BI300" s="533">
        <f>IF(COUNTIF($F300:BH300,"&gt;0")&gt;=12,0,BC$9/12)</f>
        <v>0</v>
      </c>
      <c r="BJ300" s="533">
        <f>IF(COUNTIF($F300:BI300,"&gt;0")&gt;=12,0,BC$9/12)</f>
        <v>0</v>
      </c>
      <c r="BK300" s="533">
        <f>IF(COUNTIF($F300:BJ300,"&gt;0")&gt;=12,0,BC$9/12)</f>
        <v>0</v>
      </c>
      <c r="BL300" s="533">
        <f>IF(COUNTIF($F300:BK300,"&gt;0")&gt;=12,0,BC$9/12)</f>
        <v>0</v>
      </c>
      <c r="BM300" s="533">
        <f>IF(COUNTIF($F300:BL300,"&gt;0")&gt;=12,0,BC$9/12)</f>
        <v>0</v>
      </c>
      <c r="BN300" s="533">
        <f>IF(COUNTIF($F300:BM300,"&gt;0")&gt;=12,0,BC$9/12)</f>
        <v>0</v>
      </c>
      <c r="BO300" s="626" cm="1">
        <f t="array" ref="BO300">SUMPRODUCT((YEAR($G$3:$BN$3)=BO$3)*($G300:$BN300))</f>
        <v>0</v>
      </c>
      <c r="BP300" s="533" cm="1">
        <f t="array" ref="BP300">SUMPRODUCT((YEAR($G$3:$BN$3)=BP$3)*($G300:$BN300))</f>
        <v>0</v>
      </c>
      <c r="BQ300" s="533" cm="1">
        <f t="array" ref="BQ300">SUMPRODUCT((YEAR($G$3:$BN$3)=BQ$3)*($G300:$BN300))</f>
        <v>0</v>
      </c>
      <c r="BR300" s="533" cm="1">
        <f t="array" ref="BR300">SUMPRODUCT((YEAR($G$3:$BN$3)=BR$3)*($G300:$BN300))</f>
        <v>0</v>
      </c>
      <c r="BS300" s="627" cm="1">
        <f t="array" ref="BS300">SUMPRODUCT((YEAR($G$3:$BN$3)=BS$3)*($G300:$BN300))</f>
        <v>0</v>
      </c>
      <c r="BT300" s="533"/>
      <c r="BU300" s="533"/>
      <c r="BV300" s="533"/>
      <c r="BW300" s="533"/>
      <c r="BX300" s="533"/>
      <c r="BY300" s="533"/>
      <c r="BZ300" s="533"/>
      <c r="CA300" s="533"/>
      <c r="CB300" s="533"/>
      <c r="CC300" s="533"/>
      <c r="CD300" s="533"/>
      <c r="CE300" s="533"/>
      <c r="CF300" s="533"/>
      <c r="CG300" s="533"/>
      <c r="CH300" s="533"/>
      <c r="CI300" s="533"/>
      <c r="CJ300" s="533"/>
      <c r="CK300" s="533"/>
      <c r="CL300" s="533"/>
      <c r="CM300" s="533"/>
      <c r="CN300" s="533"/>
      <c r="CO300" s="533"/>
      <c r="CP300" s="533"/>
      <c r="CQ300" s="533"/>
      <c r="CR300" s="533"/>
      <c r="CS300" s="533"/>
      <c r="CT300" s="533"/>
      <c r="CU300" s="533"/>
      <c r="CV300" s="533"/>
      <c r="CW300" s="533"/>
      <c r="CX300" s="533"/>
      <c r="CY300" s="533"/>
      <c r="CZ300" s="533"/>
      <c r="DA300" s="533"/>
      <c r="DB300" s="533"/>
      <c r="DC300" s="533"/>
      <c r="DD300" s="533"/>
      <c r="DE300" s="533"/>
      <c r="DF300" s="533"/>
      <c r="DG300" s="533"/>
      <c r="DH300" s="533"/>
      <c r="DI300" s="533"/>
      <c r="DJ300" s="533"/>
      <c r="DK300" s="533"/>
      <c r="DL300" s="533"/>
      <c r="DM300" s="533"/>
      <c r="DN300" s="533"/>
      <c r="DO300" s="533"/>
      <c r="DP300" s="533"/>
      <c r="DQ300" s="533"/>
      <c r="DR300" s="533"/>
      <c r="DS300" s="533"/>
      <c r="DT300" s="533"/>
      <c r="DU300" s="533"/>
      <c r="DV300" s="533"/>
      <c r="DW300" s="533"/>
      <c r="DX300" s="533"/>
      <c r="DY300" s="533"/>
      <c r="DZ300" s="533"/>
    </row>
    <row r="301" spans="4:130" hidden="1" outlineLevel="1">
      <c r="D301" s="541">
        <v>46081</v>
      </c>
      <c r="J301" s="533"/>
      <c r="K301" s="533"/>
      <c r="L301" s="533"/>
      <c r="M301" s="533"/>
      <c r="N301" s="533"/>
      <c r="O301" s="533"/>
      <c r="P301" s="533"/>
      <c r="Q301" s="533"/>
      <c r="R301" s="533"/>
      <c r="S301" s="533"/>
      <c r="T301" s="533"/>
      <c r="U301" s="533"/>
      <c r="V301" s="533"/>
      <c r="W301" s="533"/>
      <c r="X301" s="533"/>
      <c r="Y301" s="533"/>
      <c r="Z301" s="533"/>
      <c r="AA301" s="533"/>
      <c r="AB301" s="533"/>
      <c r="AC301" s="533"/>
      <c r="AD301" s="533"/>
      <c r="AE301" s="533"/>
      <c r="AF301" s="533"/>
      <c r="AG301" s="533"/>
      <c r="AH301" s="533"/>
      <c r="AI301" s="533"/>
      <c r="AJ301" s="533"/>
      <c r="AK301" s="533"/>
      <c r="AL301" s="533"/>
      <c r="AM301" s="533"/>
      <c r="AN301" s="533"/>
      <c r="AO301" s="533"/>
      <c r="AP301" s="533"/>
      <c r="AQ301" s="533"/>
      <c r="AR301" s="533"/>
      <c r="AS301" s="533"/>
      <c r="AT301" s="533"/>
      <c r="AU301" s="533"/>
      <c r="AV301" s="533"/>
      <c r="AW301" s="533"/>
      <c r="AX301" s="533"/>
      <c r="AY301" s="533"/>
      <c r="AZ301" s="533"/>
      <c r="BA301" s="533"/>
      <c r="BB301" s="533"/>
      <c r="BC301" s="533"/>
      <c r="BD301" s="533">
        <f>IF(COUNTIF($F301:BC301,"&gt;0")&gt;=12,0,BD$9/12)</f>
        <v>0</v>
      </c>
      <c r="BE301" s="533">
        <f>IF(COUNTIF($F301:BD301,"&gt;0")&gt;=12,0,BD$9/12)</f>
        <v>0</v>
      </c>
      <c r="BF301" s="533">
        <f>IF(COUNTIF($F301:BE301,"&gt;0")&gt;=12,0,BD$9/12)</f>
        <v>0</v>
      </c>
      <c r="BG301" s="533">
        <f>IF(COUNTIF($F301:BF301,"&gt;0")&gt;=12,0,BD$9/12)</f>
        <v>0</v>
      </c>
      <c r="BH301" s="533">
        <f>IF(COUNTIF($F301:BG301,"&gt;0")&gt;=12,0,BD$9/12)</f>
        <v>0</v>
      </c>
      <c r="BI301" s="533">
        <f>IF(COUNTIF($F301:BH301,"&gt;0")&gt;=12,0,BD$9/12)</f>
        <v>0</v>
      </c>
      <c r="BJ301" s="533">
        <f>IF(COUNTIF($F301:BI301,"&gt;0")&gt;=12,0,BD$9/12)</f>
        <v>0</v>
      </c>
      <c r="BK301" s="533">
        <f>IF(COUNTIF($F301:BJ301,"&gt;0")&gt;=12,0,BD$9/12)</f>
        <v>0</v>
      </c>
      <c r="BL301" s="533">
        <f>IF(COUNTIF($F301:BK301,"&gt;0")&gt;=12,0,BD$9/12)</f>
        <v>0</v>
      </c>
      <c r="BM301" s="533">
        <f>IF(COUNTIF($F301:BL301,"&gt;0")&gt;=12,0,BD$9/12)</f>
        <v>0</v>
      </c>
      <c r="BN301" s="533">
        <f>IF(COUNTIF($F301:BM301,"&gt;0")&gt;=12,0,BD$9/12)</f>
        <v>0</v>
      </c>
      <c r="BO301" s="626" cm="1">
        <f t="array" ref="BO301">SUMPRODUCT((YEAR($G$3:$BN$3)=BO$3)*($G301:$BN301))</f>
        <v>0</v>
      </c>
      <c r="BP301" s="533" cm="1">
        <f t="array" ref="BP301">SUMPRODUCT((YEAR($G$3:$BN$3)=BP$3)*($G301:$BN301))</f>
        <v>0</v>
      </c>
      <c r="BQ301" s="533" cm="1">
        <f t="array" ref="BQ301">SUMPRODUCT((YEAR($G$3:$BN$3)=BQ$3)*($G301:$BN301))</f>
        <v>0</v>
      </c>
      <c r="BR301" s="533" cm="1">
        <f t="array" ref="BR301">SUMPRODUCT((YEAR($G$3:$BN$3)=BR$3)*($G301:$BN301))</f>
        <v>0</v>
      </c>
      <c r="BS301" s="627" cm="1">
        <f t="array" ref="BS301">SUMPRODUCT((YEAR($G$3:$BN$3)=BS$3)*($G301:$BN301))</f>
        <v>0</v>
      </c>
      <c r="BT301" s="533"/>
      <c r="BU301" s="533"/>
      <c r="BV301" s="533"/>
      <c r="BW301" s="533"/>
      <c r="BX301" s="533"/>
      <c r="BY301" s="533"/>
      <c r="BZ301" s="533"/>
      <c r="CA301" s="533"/>
      <c r="CB301" s="533"/>
      <c r="CC301" s="533"/>
      <c r="CD301" s="533"/>
      <c r="CE301" s="533"/>
      <c r="CF301" s="533"/>
      <c r="CG301" s="533"/>
      <c r="CH301" s="533"/>
      <c r="CI301" s="533"/>
      <c r="CJ301" s="533"/>
      <c r="CK301" s="533"/>
      <c r="CL301" s="533"/>
      <c r="CM301" s="533"/>
      <c r="CN301" s="533"/>
      <c r="CO301" s="533"/>
      <c r="CP301" s="533"/>
      <c r="CQ301" s="533"/>
      <c r="CR301" s="533"/>
      <c r="CS301" s="533"/>
      <c r="CT301" s="533"/>
      <c r="CU301" s="533"/>
      <c r="CV301" s="533"/>
      <c r="CW301" s="533"/>
      <c r="CX301" s="533"/>
      <c r="CY301" s="533"/>
      <c r="CZ301" s="533"/>
      <c r="DA301" s="533"/>
      <c r="DB301" s="533"/>
      <c r="DC301" s="533"/>
      <c r="DD301" s="533"/>
      <c r="DE301" s="533"/>
      <c r="DF301" s="533"/>
      <c r="DG301" s="533"/>
      <c r="DH301" s="533"/>
      <c r="DI301" s="533"/>
      <c r="DJ301" s="533"/>
      <c r="DK301" s="533"/>
      <c r="DL301" s="533"/>
      <c r="DM301" s="533"/>
      <c r="DN301" s="533"/>
      <c r="DO301" s="533"/>
      <c r="DP301" s="533"/>
      <c r="DQ301" s="533"/>
      <c r="DR301" s="533"/>
      <c r="DS301" s="533"/>
      <c r="DT301" s="533"/>
      <c r="DU301" s="533"/>
      <c r="DV301" s="533"/>
      <c r="DW301" s="533"/>
      <c r="DX301" s="533"/>
      <c r="DY301" s="533"/>
      <c r="DZ301" s="533"/>
    </row>
    <row r="302" spans="4:130" hidden="1" outlineLevel="1">
      <c r="D302" s="541">
        <v>46112</v>
      </c>
      <c r="J302" s="533"/>
      <c r="K302" s="533"/>
      <c r="L302" s="533"/>
      <c r="M302" s="533"/>
      <c r="N302" s="533"/>
      <c r="O302" s="533"/>
      <c r="P302" s="533"/>
      <c r="Q302" s="533"/>
      <c r="R302" s="533"/>
      <c r="S302" s="533"/>
      <c r="T302" s="533"/>
      <c r="U302" s="533"/>
      <c r="V302" s="533"/>
      <c r="W302" s="533"/>
      <c r="X302" s="533"/>
      <c r="Y302" s="533"/>
      <c r="Z302" s="533"/>
      <c r="AA302" s="533"/>
      <c r="AB302" s="533"/>
      <c r="AC302" s="533"/>
      <c r="AD302" s="533"/>
      <c r="AE302" s="533"/>
      <c r="AF302" s="533"/>
      <c r="AG302" s="533"/>
      <c r="AH302" s="533"/>
      <c r="AI302" s="533"/>
      <c r="AJ302" s="533"/>
      <c r="AK302" s="533"/>
      <c r="AL302" s="533"/>
      <c r="AM302" s="533"/>
      <c r="AN302" s="533"/>
      <c r="AO302" s="533"/>
      <c r="AP302" s="533"/>
      <c r="AQ302" s="533"/>
      <c r="AR302" s="533"/>
      <c r="AS302" s="533"/>
      <c r="AT302" s="533"/>
      <c r="AU302" s="533"/>
      <c r="AV302" s="533"/>
      <c r="AW302" s="533"/>
      <c r="AX302" s="533"/>
      <c r="AY302" s="533"/>
      <c r="AZ302" s="533"/>
      <c r="BA302" s="533"/>
      <c r="BB302" s="533"/>
      <c r="BC302" s="533"/>
      <c r="BD302" s="533"/>
      <c r="BE302" s="533">
        <f>IF(COUNTIF($F302:BD302,"&gt;0")&gt;=12,0,BE$9/12)</f>
        <v>0</v>
      </c>
      <c r="BF302" s="533">
        <f>IF(COUNTIF($F302:BE302,"&gt;0")&gt;=12,0,BE$9/12)</f>
        <v>0</v>
      </c>
      <c r="BG302" s="533">
        <f>IF(COUNTIF($F302:BF302,"&gt;0")&gt;=12,0,BE$9/12)</f>
        <v>0</v>
      </c>
      <c r="BH302" s="533">
        <f>IF(COUNTIF($F302:BG302,"&gt;0")&gt;=12,0,BE$9/12)</f>
        <v>0</v>
      </c>
      <c r="BI302" s="533">
        <f>IF(COUNTIF($F302:BH302,"&gt;0")&gt;=12,0,BE$9/12)</f>
        <v>0</v>
      </c>
      <c r="BJ302" s="533">
        <f>IF(COUNTIF($F302:BI302,"&gt;0")&gt;=12,0,BE$9/12)</f>
        <v>0</v>
      </c>
      <c r="BK302" s="533">
        <f>IF(COUNTIF($F302:BJ302,"&gt;0")&gt;=12,0,BE$9/12)</f>
        <v>0</v>
      </c>
      <c r="BL302" s="533">
        <f>IF(COUNTIF($F302:BK302,"&gt;0")&gt;=12,0,BE$9/12)</f>
        <v>0</v>
      </c>
      <c r="BM302" s="533">
        <f>IF(COUNTIF($F302:BL302,"&gt;0")&gt;=12,0,BE$9/12)</f>
        <v>0</v>
      </c>
      <c r="BN302" s="533">
        <f>IF(COUNTIF($F302:BM302,"&gt;0")&gt;=12,0,BE$9/12)</f>
        <v>0</v>
      </c>
      <c r="BO302" s="626" cm="1">
        <f t="array" ref="BO302">SUMPRODUCT((YEAR($G$3:$BN$3)=BO$3)*($G302:$BN302))</f>
        <v>0</v>
      </c>
      <c r="BP302" s="533" cm="1">
        <f t="array" ref="BP302">SUMPRODUCT((YEAR($G$3:$BN$3)=BP$3)*($G302:$BN302))</f>
        <v>0</v>
      </c>
      <c r="BQ302" s="533" cm="1">
        <f t="array" ref="BQ302">SUMPRODUCT((YEAR($G$3:$BN$3)=BQ$3)*($G302:$BN302))</f>
        <v>0</v>
      </c>
      <c r="BR302" s="533" cm="1">
        <f t="array" ref="BR302">SUMPRODUCT((YEAR($G$3:$BN$3)=BR$3)*($G302:$BN302))</f>
        <v>0</v>
      </c>
      <c r="BS302" s="627" cm="1">
        <f t="array" ref="BS302">SUMPRODUCT((YEAR($G$3:$BN$3)=BS$3)*($G302:$BN302))</f>
        <v>0</v>
      </c>
      <c r="BT302" s="533"/>
      <c r="BU302" s="533"/>
      <c r="BV302" s="533"/>
      <c r="BW302" s="533"/>
      <c r="BX302" s="533"/>
      <c r="BY302" s="533"/>
      <c r="BZ302" s="533"/>
      <c r="CA302" s="533"/>
      <c r="CB302" s="533"/>
      <c r="CC302" s="533"/>
      <c r="CD302" s="533"/>
      <c r="CE302" s="533"/>
      <c r="CF302" s="533"/>
      <c r="CG302" s="533"/>
      <c r="CH302" s="533"/>
      <c r="CI302" s="533"/>
      <c r="CJ302" s="533"/>
      <c r="CK302" s="533"/>
      <c r="CL302" s="533"/>
      <c r="CM302" s="533"/>
      <c r="CN302" s="533"/>
      <c r="CO302" s="533"/>
      <c r="CP302" s="533"/>
      <c r="CQ302" s="533"/>
      <c r="CR302" s="533"/>
      <c r="CS302" s="533"/>
      <c r="CT302" s="533"/>
      <c r="CU302" s="533"/>
      <c r="CV302" s="533"/>
      <c r="CW302" s="533"/>
      <c r="CX302" s="533"/>
      <c r="CY302" s="533"/>
      <c r="CZ302" s="533"/>
      <c r="DA302" s="533"/>
      <c r="DB302" s="533"/>
      <c r="DC302" s="533"/>
      <c r="DD302" s="533"/>
      <c r="DE302" s="533"/>
      <c r="DF302" s="533"/>
      <c r="DG302" s="533"/>
      <c r="DH302" s="533"/>
      <c r="DI302" s="533"/>
      <c r="DJ302" s="533"/>
      <c r="DK302" s="533"/>
      <c r="DL302" s="533"/>
      <c r="DM302" s="533"/>
      <c r="DN302" s="533"/>
      <c r="DO302" s="533"/>
      <c r="DP302" s="533"/>
      <c r="DQ302" s="533"/>
      <c r="DR302" s="533"/>
      <c r="DS302" s="533"/>
      <c r="DT302" s="533"/>
      <c r="DU302" s="533"/>
      <c r="DV302" s="533"/>
      <c r="DW302" s="533"/>
      <c r="DX302" s="533"/>
      <c r="DY302" s="533"/>
      <c r="DZ302" s="533"/>
    </row>
    <row r="303" spans="4:130" hidden="1" outlineLevel="1">
      <c r="D303" s="541">
        <v>46142</v>
      </c>
      <c r="J303" s="533"/>
      <c r="K303" s="533"/>
      <c r="L303" s="533"/>
      <c r="M303" s="533"/>
      <c r="N303" s="533"/>
      <c r="O303" s="533"/>
      <c r="P303" s="533"/>
      <c r="Q303" s="533"/>
      <c r="R303" s="533"/>
      <c r="S303" s="533"/>
      <c r="T303" s="533"/>
      <c r="U303" s="533"/>
      <c r="V303" s="533"/>
      <c r="W303" s="533"/>
      <c r="X303" s="533"/>
      <c r="Y303" s="533"/>
      <c r="Z303" s="533"/>
      <c r="AA303" s="533"/>
      <c r="AB303" s="533"/>
      <c r="AC303" s="533"/>
      <c r="AD303" s="533"/>
      <c r="AE303" s="533"/>
      <c r="AF303" s="533"/>
      <c r="AG303" s="533"/>
      <c r="AH303" s="533"/>
      <c r="AI303" s="533"/>
      <c r="AJ303" s="533"/>
      <c r="AK303" s="533"/>
      <c r="AL303" s="533"/>
      <c r="AM303" s="533"/>
      <c r="AN303" s="533"/>
      <c r="AO303" s="533"/>
      <c r="AP303" s="533"/>
      <c r="AQ303" s="533"/>
      <c r="AR303" s="533"/>
      <c r="AS303" s="533"/>
      <c r="AT303" s="533"/>
      <c r="AU303" s="533"/>
      <c r="AV303" s="533"/>
      <c r="AW303" s="533"/>
      <c r="AX303" s="533"/>
      <c r="AY303" s="533"/>
      <c r="AZ303" s="533"/>
      <c r="BA303" s="533"/>
      <c r="BB303" s="533"/>
      <c r="BC303" s="533"/>
      <c r="BD303" s="533"/>
      <c r="BE303" s="533"/>
      <c r="BF303" s="533">
        <f>IF(COUNTIF($F303:BE303,"&gt;0")&gt;=12,0,BF$9/12)</f>
        <v>0</v>
      </c>
      <c r="BG303" s="533">
        <f>IF(COUNTIF($F303:BF303,"&gt;0")&gt;=12,0,BF$9/12)</f>
        <v>0</v>
      </c>
      <c r="BH303" s="533">
        <f>IF(COUNTIF($F303:BG303,"&gt;0")&gt;=12,0,BF$9/12)</f>
        <v>0</v>
      </c>
      <c r="BI303" s="533">
        <f>IF(COUNTIF($F303:BH303,"&gt;0")&gt;=12,0,BF$9/12)</f>
        <v>0</v>
      </c>
      <c r="BJ303" s="533">
        <f>IF(COUNTIF($F303:BI303,"&gt;0")&gt;=12,0,BF$9/12)</f>
        <v>0</v>
      </c>
      <c r="BK303" s="533">
        <f>IF(COUNTIF($F303:BJ303,"&gt;0")&gt;=12,0,BF$9/12)</f>
        <v>0</v>
      </c>
      <c r="BL303" s="533">
        <f>IF(COUNTIF($F303:BK303,"&gt;0")&gt;=12,0,BF$9/12)</f>
        <v>0</v>
      </c>
      <c r="BM303" s="533">
        <f>IF(COUNTIF($F303:BL303,"&gt;0")&gt;=12,0,BF$9/12)</f>
        <v>0</v>
      </c>
      <c r="BN303" s="533">
        <f>IF(COUNTIF($F303:BM303,"&gt;0")&gt;=12,0,BF$9/12)</f>
        <v>0</v>
      </c>
      <c r="BO303" s="626" cm="1">
        <f t="array" ref="BO303">SUMPRODUCT((YEAR($G$3:$BN$3)=BO$3)*($G303:$BN303))</f>
        <v>0</v>
      </c>
      <c r="BP303" s="533" cm="1">
        <f t="array" ref="BP303">SUMPRODUCT((YEAR($G$3:$BN$3)=BP$3)*($G303:$BN303))</f>
        <v>0</v>
      </c>
      <c r="BQ303" s="533" cm="1">
        <f t="array" ref="BQ303">SUMPRODUCT((YEAR($G$3:$BN$3)=BQ$3)*($G303:$BN303))</f>
        <v>0</v>
      </c>
      <c r="BR303" s="533" cm="1">
        <f t="array" ref="BR303">SUMPRODUCT((YEAR($G$3:$BN$3)=BR$3)*($G303:$BN303))</f>
        <v>0</v>
      </c>
      <c r="BS303" s="627" cm="1">
        <f t="array" ref="BS303">SUMPRODUCT((YEAR($G$3:$BN$3)=BS$3)*($G303:$BN303))</f>
        <v>0</v>
      </c>
      <c r="BT303" s="533"/>
      <c r="BU303" s="533"/>
      <c r="BV303" s="533"/>
      <c r="BW303" s="533"/>
      <c r="BX303" s="533"/>
      <c r="BY303" s="533"/>
      <c r="BZ303" s="533"/>
      <c r="CA303" s="533"/>
      <c r="CB303" s="533"/>
      <c r="CC303" s="533"/>
      <c r="CD303" s="533"/>
      <c r="CE303" s="533"/>
      <c r="CF303" s="533"/>
      <c r="CG303" s="533"/>
      <c r="CH303" s="533"/>
      <c r="CI303" s="533"/>
      <c r="CJ303" s="533"/>
      <c r="CK303" s="533"/>
      <c r="CL303" s="533"/>
      <c r="CM303" s="533"/>
      <c r="CN303" s="533"/>
      <c r="CO303" s="533"/>
      <c r="CP303" s="533"/>
      <c r="CQ303" s="533"/>
      <c r="CR303" s="533"/>
      <c r="CS303" s="533"/>
      <c r="CT303" s="533"/>
      <c r="CU303" s="533"/>
      <c r="CV303" s="533"/>
      <c r="CW303" s="533"/>
      <c r="CX303" s="533"/>
      <c r="CY303" s="533"/>
      <c r="CZ303" s="533"/>
      <c r="DA303" s="533"/>
      <c r="DB303" s="533"/>
      <c r="DC303" s="533"/>
      <c r="DD303" s="533"/>
      <c r="DE303" s="533"/>
      <c r="DF303" s="533"/>
      <c r="DG303" s="533"/>
      <c r="DH303" s="533"/>
      <c r="DI303" s="533"/>
      <c r="DJ303" s="533"/>
      <c r="DK303" s="533"/>
      <c r="DL303" s="533"/>
      <c r="DM303" s="533"/>
      <c r="DN303" s="533"/>
      <c r="DO303" s="533"/>
      <c r="DP303" s="533"/>
      <c r="DQ303" s="533"/>
      <c r="DR303" s="533"/>
      <c r="DS303" s="533"/>
      <c r="DT303" s="533"/>
      <c r="DU303" s="533"/>
      <c r="DV303" s="533"/>
      <c r="DW303" s="533"/>
      <c r="DX303" s="533"/>
      <c r="DY303" s="533"/>
      <c r="DZ303" s="533"/>
    </row>
    <row r="304" spans="4:130" hidden="1" outlineLevel="1">
      <c r="D304" s="541">
        <v>46173</v>
      </c>
      <c r="J304" s="533"/>
      <c r="K304" s="533"/>
      <c r="L304" s="533"/>
      <c r="M304" s="533"/>
      <c r="N304" s="533"/>
      <c r="O304" s="533"/>
      <c r="P304" s="533"/>
      <c r="Q304" s="533"/>
      <c r="R304" s="533"/>
      <c r="S304" s="533"/>
      <c r="T304" s="533"/>
      <c r="U304" s="533"/>
      <c r="V304" s="533"/>
      <c r="W304" s="533"/>
      <c r="X304" s="533"/>
      <c r="Y304" s="533"/>
      <c r="Z304" s="533"/>
      <c r="AA304" s="533"/>
      <c r="AB304" s="533"/>
      <c r="AC304" s="533"/>
      <c r="AD304" s="533"/>
      <c r="AE304" s="533"/>
      <c r="AF304" s="533"/>
      <c r="AG304" s="533"/>
      <c r="AH304" s="533"/>
      <c r="AI304" s="533"/>
      <c r="AJ304" s="533"/>
      <c r="AK304" s="533"/>
      <c r="AL304" s="533"/>
      <c r="AM304" s="533"/>
      <c r="AN304" s="533"/>
      <c r="AO304" s="533"/>
      <c r="AP304" s="533"/>
      <c r="AQ304" s="533"/>
      <c r="AR304" s="533"/>
      <c r="AS304" s="533"/>
      <c r="AT304" s="533"/>
      <c r="AU304" s="533"/>
      <c r="AV304" s="533"/>
      <c r="AW304" s="533"/>
      <c r="AX304" s="533"/>
      <c r="AY304" s="533"/>
      <c r="AZ304" s="533"/>
      <c r="BA304" s="533"/>
      <c r="BB304" s="533"/>
      <c r="BC304" s="533"/>
      <c r="BD304" s="533"/>
      <c r="BE304" s="533"/>
      <c r="BF304" s="533"/>
      <c r="BG304" s="533">
        <f>IF(COUNTIF($F304:BF304,"&gt;0")&gt;=12,0,BG$9/12)</f>
        <v>0</v>
      </c>
      <c r="BH304" s="533">
        <f>IF(COUNTIF($F304:BG304,"&gt;0")&gt;=12,0,BG$9/12)</f>
        <v>0</v>
      </c>
      <c r="BI304" s="533">
        <f>IF(COUNTIF($F304:BH304,"&gt;0")&gt;=12,0,BG$9/12)</f>
        <v>0</v>
      </c>
      <c r="BJ304" s="533">
        <f>IF(COUNTIF($F304:BI304,"&gt;0")&gt;=12,0,BG$9/12)</f>
        <v>0</v>
      </c>
      <c r="BK304" s="533">
        <f>IF(COUNTIF($F304:BJ304,"&gt;0")&gt;=12,0,BG$9/12)</f>
        <v>0</v>
      </c>
      <c r="BL304" s="533">
        <f>IF(COUNTIF($F304:BK304,"&gt;0")&gt;=12,0,BG$9/12)</f>
        <v>0</v>
      </c>
      <c r="BM304" s="533">
        <f>IF(COUNTIF($F304:BL304,"&gt;0")&gt;=12,0,BG$9/12)</f>
        <v>0</v>
      </c>
      <c r="BN304" s="533">
        <f>IF(COUNTIF($F304:BM304,"&gt;0")&gt;=12,0,BG$9/12)</f>
        <v>0</v>
      </c>
      <c r="BO304" s="626" cm="1">
        <f t="array" ref="BO304">SUMPRODUCT((YEAR($G$3:$BN$3)=BO$3)*($G304:$BN304))</f>
        <v>0</v>
      </c>
      <c r="BP304" s="533" cm="1">
        <f t="array" ref="BP304">SUMPRODUCT((YEAR($G$3:$BN$3)=BP$3)*($G304:$BN304))</f>
        <v>0</v>
      </c>
      <c r="BQ304" s="533" cm="1">
        <f t="array" ref="BQ304">SUMPRODUCT((YEAR($G$3:$BN$3)=BQ$3)*($G304:$BN304))</f>
        <v>0</v>
      </c>
      <c r="BR304" s="533" cm="1">
        <f t="array" ref="BR304">SUMPRODUCT((YEAR($G$3:$BN$3)=BR$3)*($G304:$BN304))</f>
        <v>0</v>
      </c>
      <c r="BS304" s="627" cm="1">
        <f t="array" ref="BS304">SUMPRODUCT((YEAR($G$3:$BN$3)=BS$3)*($G304:$BN304))</f>
        <v>0</v>
      </c>
      <c r="BT304" s="533"/>
      <c r="BU304" s="533"/>
      <c r="BV304" s="533"/>
      <c r="BW304" s="533"/>
      <c r="BX304" s="533"/>
      <c r="BY304" s="533"/>
      <c r="BZ304" s="533"/>
      <c r="CA304" s="533"/>
      <c r="CB304" s="533"/>
      <c r="CC304" s="533"/>
      <c r="CD304" s="533"/>
      <c r="CE304" s="533"/>
      <c r="CF304" s="533"/>
      <c r="CG304" s="533"/>
      <c r="CH304" s="533"/>
      <c r="CI304" s="533"/>
      <c r="CJ304" s="533"/>
      <c r="CK304" s="533"/>
      <c r="CL304" s="533"/>
      <c r="CM304" s="533"/>
      <c r="CN304" s="533"/>
      <c r="CO304" s="533"/>
      <c r="CP304" s="533"/>
      <c r="CQ304" s="533"/>
      <c r="CR304" s="533"/>
      <c r="CS304" s="533"/>
      <c r="CT304" s="533"/>
      <c r="CU304" s="533"/>
      <c r="CV304" s="533"/>
      <c r="CW304" s="533"/>
      <c r="CX304" s="533"/>
      <c r="CY304" s="533"/>
      <c r="CZ304" s="533"/>
      <c r="DA304" s="533"/>
      <c r="DB304" s="533"/>
      <c r="DC304" s="533"/>
      <c r="DD304" s="533"/>
      <c r="DE304" s="533"/>
      <c r="DF304" s="533"/>
      <c r="DG304" s="533"/>
      <c r="DH304" s="533"/>
      <c r="DI304" s="533"/>
      <c r="DJ304" s="533"/>
      <c r="DK304" s="533"/>
      <c r="DL304" s="533"/>
      <c r="DM304" s="533"/>
      <c r="DN304" s="533"/>
      <c r="DO304" s="533"/>
      <c r="DP304" s="533"/>
      <c r="DQ304" s="533"/>
      <c r="DR304" s="533"/>
      <c r="DS304" s="533"/>
      <c r="DT304" s="533"/>
      <c r="DU304" s="533"/>
      <c r="DV304" s="533"/>
      <c r="DW304" s="533"/>
      <c r="DX304" s="533"/>
      <c r="DY304" s="533"/>
      <c r="DZ304" s="533"/>
    </row>
    <row r="305" spans="1:130" hidden="1" outlineLevel="1">
      <c r="D305" s="541">
        <v>46203</v>
      </c>
      <c r="J305" s="533"/>
      <c r="K305" s="533"/>
      <c r="L305" s="533"/>
      <c r="M305" s="533"/>
      <c r="N305" s="533"/>
      <c r="O305" s="533"/>
      <c r="P305" s="533"/>
      <c r="Q305" s="533"/>
      <c r="R305" s="533"/>
      <c r="S305" s="533"/>
      <c r="T305" s="533"/>
      <c r="U305" s="533"/>
      <c r="V305" s="533"/>
      <c r="W305" s="533"/>
      <c r="X305" s="533"/>
      <c r="Y305" s="533"/>
      <c r="Z305" s="533"/>
      <c r="AA305" s="533"/>
      <c r="AB305" s="533"/>
      <c r="AC305" s="533"/>
      <c r="AD305" s="533"/>
      <c r="AE305" s="533"/>
      <c r="AF305" s="533"/>
      <c r="AG305" s="533"/>
      <c r="AH305" s="533"/>
      <c r="AI305" s="533"/>
      <c r="AJ305" s="533"/>
      <c r="AK305" s="533"/>
      <c r="AL305" s="533"/>
      <c r="AM305" s="533"/>
      <c r="AN305" s="533"/>
      <c r="AO305" s="533"/>
      <c r="AP305" s="533"/>
      <c r="AQ305" s="533"/>
      <c r="AR305" s="533"/>
      <c r="AS305" s="533"/>
      <c r="AT305" s="533"/>
      <c r="AU305" s="533"/>
      <c r="AV305" s="533"/>
      <c r="AW305" s="533"/>
      <c r="AX305" s="533"/>
      <c r="AY305" s="533"/>
      <c r="AZ305" s="533"/>
      <c r="BA305" s="533"/>
      <c r="BB305" s="533"/>
      <c r="BC305" s="533"/>
      <c r="BD305" s="533"/>
      <c r="BE305" s="533"/>
      <c r="BF305" s="533"/>
      <c r="BG305" s="533"/>
      <c r="BH305" s="533">
        <f>IF(COUNTIF($F305:BG305,"&gt;0")&gt;=12,0,BH$9/12)</f>
        <v>0</v>
      </c>
      <c r="BI305" s="533">
        <f>IF(COUNTIF($F305:BH305,"&gt;0")&gt;=12,0,BH$9/12)</f>
        <v>0</v>
      </c>
      <c r="BJ305" s="533">
        <f>IF(COUNTIF($F305:BI305,"&gt;0")&gt;=12,0,BH$9/12)</f>
        <v>0</v>
      </c>
      <c r="BK305" s="533">
        <f>IF(COUNTIF($F305:BJ305,"&gt;0")&gt;=12,0,BH$9/12)</f>
        <v>0</v>
      </c>
      <c r="BL305" s="533">
        <f>IF(COUNTIF($F305:BK305,"&gt;0")&gt;=12,0,BH$9/12)</f>
        <v>0</v>
      </c>
      <c r="BM305" s="533">
        <f>IF(COUNTIF($F305:BL305,"&gt;0")&gt;=12,0,BH$9/12)</f>
        <v>0</v>
      </c>
      <c r="BN305" s="533">
        <f>IF(COUNTIF($F305:BM305,"&gt;0")&gt;=12,0,BH$9/12)</f>
        <v>0</v>
      </c>
      <c r="BO305" s="626" cm="1">
        <f t="array" ref="BO305">SUMPRODUCT((YEAR($G$3:$BN$3)=BO$3)*($G305:$BN305))</f>
        <v>0</v>
      </c>
      <c r="BP305" s="533" cm="1">
        <f t="array" ref="BP305">SUMPRODUCT((YEAR($G$3:$BN$3)=BP$3)*($G305:$BN305))</f>
        <v>0</v>
      </c>
      <c r="BQ305" s="533" cm="1">
        <f t="array" ref="BQ305">SUMPRODUCT((YEAR($G$3:$BN$3)=BQ$3)*($G305:$BN305))</f>
        <v>0</v>
      </c>
      <c r="BR305" s="533" cm="1">
        <f t="array" ref="BR305">SUMPRODUCT((YEAR($G$3:$BN$3)=BR$3)*($G305:$BN305))</f>
        <v>0</v>
      </c>
      <c r="BS305" s="627" cm="1">
        <f t="array" ref="BS305">SUMPRODUCT((YEAR($G$3:$BN$3)=BS$3)*($G305:$BN305))</f>
        <v>0</v>
      </c>
      <c r="BT305" s="533"/>
      <c r="BU305" s="533"/>
      <c r="BV305" s="533"/>
      <c r="BW305" s="533"/>
      <c r="BX305" s="533"/>
      <c r="BY305" s="533"/>
      <c r="BZ305" s="533"/>
      <c r="CA305" s="533"/>
      <c r="CB305" s="533"/>
      <c r="CC305" s="533"/>
      <c r="CD305" s="533"/>
      <c r="CE305" s="533"/>
      <c r="CF305" s="533"/>
      <c r="CG305" s="533"/>
      <c r="CH305" s="533"/>
      <c r="CI305" s="533"/>
      <c r="CJ305" s="533"/>
      <c r="CK305" s="533"/>
      <c r="CL305" s="533"/>
      <c r="CM305" s="533"/>
      <c r="CN305" s="533"/>
      <c r="CO305" s="533"/>
      <c r="CP305" s="533"/>
      <c r="CQ305" s="533"/>
      <c r="CR305" s="533"/>
      <c r="CS305" s="533"/>
      <c r="CT305" s="533"/>
      <c r="CU305" s="533"/>
      <c r="CV305" s="533"/>
      <c r="CW305" s="533"/>
      <c r="CX305" s="533"/>
      <c r="CY305" s="533"/>
      <c r="CZ305" s="533"/>
      <c r="DA305" s="533"/>
      <c r="DB305" s="533"/>
      <c r="DC305" s="533"/>
      <c r="DD305" s="533"/>
      <c r="DE305" s="533"/>
      <c r="DF305" s="533"/>
      <c r="DG305" s="533"/>
      <c r="DH305" s="533"/>
      <c r="DI305" s="533"/>
      <c r="DJ305" s="533"/>
      <c r="DK305" s="533"/>
      <c r="DL305" s="533"/>
      <c r="DM305" s="533"/>
      <c r="DN305" s="533"/>
      <c r="DO305" s="533"/>
      <c r="DP305" s="533"/>
      <c r="DQ305" s="533"/>
      <c r="DR305" s="533"/>
      <c r="DS305" s="533"/>
      <c r="DT305" s="533"/>
      <c r="DU305" s="533"/>
      <c r="DV305" s="533"/>
      <c r="DW305" s="533"/>
      <c r="DX305" s="533"/>
      <c r="DY305" s="533"/>
      <c r="DZ305" s="533"/>
    </row>
    <row r="306" spans="1:130" hidden="1" outlineLevel="1">
      <c r="D306" s="541">
        <v>46234</v>
      </c>
      <c r="J306" s="533"/>
      <c r="K306" s="533"/>
      <c r="L306" s="533"/>
      <c r="M306" s="533"/>
      <c r="N306" s="533"/>
      <c r="O306" s="533"/>
      <c r="P306" s="533"/>
      <c r="Q306" s="533"/>
      <c r="R306" s="533"/>
      <c r="S306" s="533"/>
      <c r="T306" s="533"/>
      <c r="U306" s="533"/>
      <c r="V306" s="533"/>
      <c r="W306" s="533"/>
      <c r="X306" s="533"/>
      <c r="Y306" s="533"/>
      <c r="Z306" s="533"/>
      <c r="AA306" s="533"/>
      <c r="AB306" s="533"/>
      <c r="AC306" s="533"/>
      <c r="AD306" s="533"/>
      <c r="AE306" s="533"/>
      <c r="AF306" s="533"/>
      <c r="AG306" s="533"/>
      <c r="AH306" s="533"/>
      <c r="AI306" s="533"/>
      <c r="AJ306" s="533"/>
      <c r="AK306" s="533"/>
      <c r="AL306" s="533"/>
      <c r="AM306" s="533"/>
      <c r="AN306" s="533"/>
      <c r="AO306" s="533"/>
      <c r="AP306" s="533"/>
      <c r="AQ306" s="533"/>
      <c r="AR306" s="533"/>
      <c r="AS306" s="533"/>
      <c r="AT306" s="533"/>
      <c r="AU306" s="533"/>
      <c r="AV306" s="533"/>
      <c r="AW306" s="533"/>
      <c r="AX306" s="533"/>
      <c r="AY306" s="533"/>
      <c r="AZ306" s="533"/>
      <c r="BA306" s="533"/>
      <c r="BB306" s="533"/>
      <c r="BC306" s="533"/>
      <c r="BD306" s="533"/>
      <c r="BE306" s="533"/>
      <c r="BF306" s="533"/>
      <c r="BG306" s="533"/>
      <c r="BH306" s="533"/>
      <c r="BI306" s="533">
        <f>IF(COUNTIF($F306:BH306,"&gt;0")&gt;=12,0,BI$9/12)</f>
        <v>0</v>
      </c>
      <c r="BJ306" s="533">
        <f>IF(COUNTIF($F306:BI306,"&gt;0")&gt;=12,0,BI$9/12)</f>
        <v>0</v>
      </c>
      <c r="BK306" s="533">
        <f>IF(COUNTIF($F306:BJ306,"&gt;0")&gt;=12,0,BI$9/12)</f>
        <v>0</v>
      </c>
      <c r="BL306" s="533">
        <f>IF(COUNTIF($F306:BK306,"&gt;0")&gt;=12,0,BI$9/12)</f>
        <v>0</v>
      </c>
      <c r="BM306" s="533">
        <f>IF(COUNTIF($F306:BL306,"&gt;0")&gt;=12,0,BI$9/12)</f>
        <v>0</v>
      </c>
      <c r="BN306" s="533">
        <f>IF(COUNTIF($F306:BM306,"&gt;0")&gt;=12,0,BI$9/12)</f>
        <v>0</v>
      </c>
      <c r="BO306" s="626" cm="1">
        <f t="array" ref="BO306">SUMPRODUCT((YEAR($G$3:$BN$3)=BO$3)*($G306:$BN306))</f>
        <v>0</v>
      </c>
      <c r="BP306" s="533" cm="1">
        <f t="array" ref="BP306">SUMPRODUCT((YEAR($G$3:$BN$3)=BP$3)*($G306:$BN306))</f>
        <v>0</v>
      </c>
      <c r="BQ306" s="533" cm="1">
        <f t="array" ref="BQ306">SUMPRODUCT((YEAR($G$3:$BN$3)=BQ$3)*($G306:$BN306))</f>
        <v>0</v>
      </c>
      <c r="BR306" s="533" cm="1">
        <f t="array" ref="BR306">SUMPRODUCT((YEAR($G$3:$BN$3)=BR$3)*($G306:$BN306))</f>
        <v>0</v>
      </c>
      <c r="BS306" s="627" cm="1">
        <f t="array" ref="BS306">SUMPRODUCT((YEAR($G$3:$BN$3)=BS$3)*($G306:$BN306))</f>
        <v>0</v>
      </c>
      <c r="BT306" s="533"/>
      <c r="BU306" s="533"/>
      <c r="BV306" s="533"/>
      <c r="BW306" s="533"/>
      <c r="BX306" s="533"/>
      <c r="BY306" s="533"/>
      <c r="BZ306" s="533"/>
      <c r="CA306" s="533"/>
      <c r="CB306" s="533"/>
      <c r="CC306" s="533"/>
      <c r="CD306" s="533"/>
      <c r="CE306" s="533"/>
      <c r="CF306" s="533"/>
      <c r="CG306" s="533"/>
      <c r="CH306" s="533"/>
      <c r="CI306" s="533"/>
      <c r="CJ306" s="533"/>
      <c r="CK306" s="533"/>
      <c r="CL306" s="533"/>
      <c r="CM306" s="533"/>
      <c r="CN306" s="533"/>
      <c r="CO306" s="533"/>
      <c r="CP306" s="533"/>
      <c r="CQ306" s="533"/>
      <c r="CR306" s="533"/>
      <c r="CS306" s="533"/>
      <c r="CT306" s="533"/>
      <c r="CU306" s="533"/>
      <c r="CV306" s="533"/>
      <c r="CW306" s="533"/>
      <c r="CX306" s="533"/>
      <c r="CY306" s="533"/>
      <c r="CZ306" s="533"/>
      <c r="DA306" s="533"/>
      <c r="DB306" s="533"/>
      <c r="DC306" s="533"/>
      <c r="DD306" s="533"/>
      <c r="DE306" s="533"/>
      <c r="DF306" s="533"/>
      <c r="DG306" s="533"/>
      <c r="DH306" s="533"/>
      <c r="DI306" s="533"/>
      <c r="DJ306" s="533"/>
      <c r="DK306" s="533"/>
      <c r="DL306" s="533"/>
      <c r="DM306" s="533"/>
      <c r="DN306" s="533"/>
      <c r="DO306" s="533"/>
      <c r="DP306" s="533"/>
      <c r="DQ306" s="533"/>
      <c r="DR306" s="533"/>
      <c r="DS306" s="533"/>
      <c r="DT306" s="533"/>
      <c r="DU306" s="533"/>
      <c r="DV306" s="533"/>
      <c r="DW306" s="533"/>
      <c r="DX306" s="533"/>
      <c r="DY306" s="533"/>
      <c r="DZ306" s="533"/>
    </row>
    <row r="307" spans="1:130" hidden="1" outlineLevel="1">
      <c r="D307" s="541">
        <v>46265</v>
      </c>
      <c r="J307" s="533"/>
      <c r="K307" s="533"/>
      <c r="L307" s="533"/>
      <c r="M307" s="533"/>
      <c r="N307" s="533"/>
      <c r="O307" s="533"/>
      <c r="P307" s="533"/>
      <c r="Q307" s="533"/>
      <c r="R307" s="533"/>
      <c r="S307" s="533"/>
      <c r="T307" s="533"/>
      <c r="U307" s="533"/>
      <c r="V307" s="533"/>
      <c r="W307" s="533"/>
      <c r="X307" s="533"/>
      <c r="Y307" s="533"/>
      <c r="Z307" s="533"/>
      <c r="AA307" s="533"/>
      <c r="AB307" s="533"/>
      <c r="AC307" s="533"/>
      <c r="AD307" s="533"/>
      <c r="AE307" s="533"/>
      <c r="AF307" s="533"/>
      <c r="AG307" s="533"/>
      <c r="AH307" s="533"/>
      <c r="AI307" s="533"/>
      <c r="AJ307" s="533"/>
      <c r="AK307" s="533"/>
      <c r="AL307" s="533"/>
      <c r="AM307" s="533"/>
      <c r="AN307" s="533"/>
      <c r="AO307" s="533"/>
      <c r="AP307" s="533"/>
      <c r="AQ307" s="533"/>
      <c r="AR307" s="533"/>
      <c r="AS307" s="533"/>
      <c r="AT307" s="533"/>
      <c r="AU307" s="533"/>
      <c r="AV307" s="533"/>
      <c r="AW307" s="533"/>
      <c r="AX307" s="533"/>
      <c r="AY307" s="533"/>
      <c r="AZ307" s="533"/>
      <c r="BA307" s="533"/>
      <c r="BB307" s="533"/>
      <c r="BC307" s="533"/>
      <c r="BD307" s="533"/>
      <c r="BE307" s="533"/>
      <c r="BF307" s="533"/>
      <c r="BG307" s="533"/>
      <c r="BH307" s="533"/>
      <c r="BI307" s="533"/>
      <c r="BJ307" s="533">
        <f>IF(COUNTIF($F307:BI307,"&gt;0")&gt;=12,0,BJ$9/12)</f>
        <v>0</v>
      </c>
      <c r="BK307" s="533">
        <f>IF(COUNTIF($F307:BJ307,"&gt;0")&gt;=12,0,BJ$9/12)</f>
        <v>0</v>
      </c>
      <c r="BL307" s="533">
        <f>IF(COUNTIF($F307:BK307,"&gt;0")&gt;=12,0,BJ$9/12)</f>
        <v>0</v>
      </c>
      <c r="BM307" s="533">
        <f>IF(COUNTIF($F307:BL307,"&gt;0")&gt;=12,0,BJ$9/12)</f>
        <v>0</v>
      </c>
      <c r="BN307" s="533">
        <f>IF(COUNTIF($F307:BM307,"&gt;0")&gt;=12,0,BJ$9/12)</f>
        <v>0</v>
      </c>
      <c r="BO307" s="626" cm="1">
        <f t="array" ref="BO307">SUMPRODUCT((YEAR($G$3:$BN$3)=BO$3)*($G307:$BN307))</f>
        <v>0</v>
      </c>
      <c r="BP307" s="533" cm="1">
        <f t="array" ref="BP307">SUMPRODUCT((YEAR($G$3:$BN$3)=BP$3)*($G307:$BN307))</f>
        <v>0</v>
      </c>
      <c r="BQ307" s="533" cm="1">
        <f t="array" ref="BQ307">SUMPRODUCT((YEAR($G$3:$BN$3)=BQ$3)*($G307:$BN307))</f>
        <v>0</v>
      </c>
      <c r="BR307" s="533" cm="1">
        <f t="array" ref="BR307">SUMPRODUCT((YEAR($G$3:$BN$3)=BR$3)*($G307:$BN307))</f>
        <v>0</v>
      </c>
      <c r="BS307" s="627" cm="1">
        <f t="array" ref="BS307">SUMPRODUCT((YEAR($G$3:$BN$3)=BS$3)*($G307:$BN307))</f>
        <v>0</v>
      </c>
      <c r="BT307" s="533"/>
      <c r="BU307" s="533"/>
      <c r="BV307" s="533"/>
      <c r="BW307" s="533"/>
      <c r="BX307" s="533"/>
      <c r="BY307" s="533"/>
      <c r="BZ307" s="533"/>
      <c r="CA307" s="533"/>
      <c r="CB307" s="533"/>
      <c r="CC307" s="533"/>
      <c r="CD307" s="533"/>
      <c r="CE307" s="533"/>
      <c r="CF307" s="533"/>
      <c r="CG307" s="533"/>
      <c r="CH307" s="533"/>
      <c r="CI307" s="533"/>
      <c r="CJ307" s="533"/>
      <c r="CK307" s="533"/>
      <c r="CL307" s="533"/>
      <c r="CM307" s="533"/>
      <c r="CN307" s="533"/>
      <c r="CO307" s="533"/>
      <c r="CP307" s="533"/>
      <c r="CQ307" s="533"/>
      <c r="CR307" s="533"/>
      <c r="CS307" s="533"/>
      <c r="CT307" s="533"/>
      <c r="CU307" s="533"/>
      <c r="CV307" s="533"/>
      <c r="CW307" s="533"/>
      <c r="CX307" s="533"/>
      <c r="CY307" s="533"/>
      <c r="CZ307" s="533"/>
      <c r="DA307" s="533"/>
      <c r="DB307" s="533"/>
      <c r="DC307" s="533"/>
      <c r="DD307" s="533"/>
      <c r="DE307" s="533"/>
      <c r="DF307" s="533"/>
      <c r="DG307" s="533"/>
      <c r="DH307" s="533"/>
      <c r="DI307" s="533"/>
      <c r="DJ307" s="533"/>
      <c r="DK307" s="533"/>
      <c r="DL307" s="533"/>
      <c r="DM307" s="533"/>
      <c r="DN307" s="533"/>
      <c r="DO307" s="533"/>
      <c r="DP307" s="533"/>
      <c r="DQ307" s="533"/>
      <c r="DR307" s="533"/>
      <c r="DS307" s="533"/>
      <c r="DT307" s="533"/>
      <c r="DU307" s="533"/>
      <c r="DV307" s="533"/>
      <c r="DW307" s="533"/>
      <c r="DX307" s="533"/>
      <c r="DY307" s="533"/>
      <c r="DZ307" s="533"/>
    </row>
    <row r="308" spans="1:130" hidden="1" outlineLevel="1">
      <c r="D308" s="541">
        <v>46295</v>
      </c>
      <c r="J308" s="533"/>
      <c r="K308" s="533"/>
      <c r="L308" s="533"/>
      <c r="M308" s="533"/>
      <c r="N308" s="533"/>
      <c r="O308" s="533"/>
      <c r="P308" s="533"/>
      <c r="Q308" s="533"/>
      <c r="R308" s="533"/>
      <c r="S308" s="533"/>
      <c r="T308" s="533"/>
      <c r="U308" s="533"/>
      <c r="V308" s="533"/>
      <c r="W308" s="533"/>
      <c r="X308" s="533"/>
      <c r="Y308" s="533"/>
      <c r="Z308" s="533"/>
      <c r="AA308" s="533"/>
      <c r="AB308" s="533"/>
      <c r="AC308" s="533"/>
      <c r="AD308" s="533"/>
      <c r="AE308" s="533"/>
      <c r="AF308" s="533"/>
      <c r="AG308" s="533"/>
      <c r="AH308" s="533"/>
      <c r="AI308" s="533"/>
      <c r="AJ308" s="533"/>
      <c r="AK308" s="533"/>
      <c r="AL308" s="533"/>
      <c r="AM308" s="533"/>
      <c r="AN308" s="533"/>
      <c r="AO308" s="533"/>
      <c r="AP308" s="533"/>
      <c r="AQ308" s="533"/>
      <c r="AR308" s="533"/>
      <c r="AS308" s="533"/>
      <c r="AT308" s="533"/>
      <c r="AU308" s="533"/>
      <c r="AV308" s="533"/>
      <c r="AW308" s="533"/>
      <c r="AX308" s="533"/>
      <c r="AY308" s="533"/>
      <c r="AZ308" s="533"/>
      <c r="BA308" s="533"/>
      <c r="BB308" s="533"/>
      <c r="BC308" s="533"/>
      <c r="BD308" s="533"/>
      <c r="BE308" s="533"/>
      <c r="BF308" s="533"/>
      <c r="BG308" s="533"/>
      <c r="BH308" s="533"/>
      <c r="BI308" s="533"/>
      <c r="BJ308" s="533"/>
      <c r="BK308" s="533">
        <f>IF(COUNTIF($F308:BJ308,"&gt;0")&gt;=12,0,BK$9/12)</f>
        <v>0</v>
      </c>
      <c r="BL308" s="533">
        <f>IF(COUNTIF($F308:BK308,"&gt;0")&gt;=12,0,BK$9/12)</f>
        <v>0</v>
      </c>
      <c r="BM308" s="533">
        <f>IF(COUNTIF($F308:BL308,"&gt;0")&gt;=12,0,BK$9/12)</f>
        <v>0</v>
      </c>
      <c r="BN308" s="533">
        <f>IF(COUNTIF($F308:BM308,"&gt;0")&gt;=12,0,BK$9/12)</f>
        <v>0</v>
      </c>
      <c r="BO308" s="626" cm="1">
        <f t="array" ref="BO308">SUMPRODUCT((YEAR($G$3:$BN$3)=BO$3)*($G308:$BN308))</f>
        <v>0</v>
      </c>
      <c r="BP308" s="533" cm="1">
        <f t="array" ref="BP308">SUMPRODUCT((YEAR($G$3:$BN$3)=BP$3)*($G308:$BN308))</f>
        <v>0</v>
      </c>
      <c r="BQ308" s="533" cm="1">
        <f t="array" ref="BQ308">SUMPRODUCT((YEAR($G$3:$BN$3)=BQ$3)*($G308:$BN308))</f>
        <v>0</v>
      </c>
      <c r="BR308" s="533" cm="1">
        <f t="array" ref="BR308">SUMPRODUCT((YEAR($G$3:$BN$3)=BR$3)*($G308:$BN308))</f>
        <v>0</v>
      </c>
      <c r="BS308" s="627" cm="1">
        <f t="array" ref="BS308">SUMPRODUCT((YEAR($G$3:$BN$3)=BS$3)*($G308:$BN308))</f>
        <v>0</v>
      </c>
      <c r="BT308" s="533"/>
      <c r="BU308" s="533"/>
      <c r="BV308" s="533"/>
      <c r="BW308" s="533"/>
      <c r="BX308" s="533"/>
      <c r="BY308" s="533"/>
      <c r="BZ308" s="533"/>
      <c r="CA308" s="533"/>
      <c r="CB308" s="533"/>
      <c r="CC308" s="533"/>
      <c r="CD308" s="533"/>
      <c r="CE308" s="533"/>
      <c r="CF308" s="533"/>
      <c r="CG308" s="533"/>
      <c r="CH308" s="533"/>
      <c r="CI308" s="533"/>
      <c r="CJ308" s="533"/>
      <c r="CK308" s="533"/>
      <c r="CL308" s="533"/>
      <c r="CM308" s="533"/>
      <c r="CN308" s="533"/>
      <c r="CO308" s="533"/>
      <c r="CP308" s="533"/>
      <c r="CQ308" s="533"/>
      <c r="CR308" s="533"/>
      <c r="CS308" s="533"/>
      <c r="CT308" s="533"/>
      <c r="CU308" s="533"/>
      <c r="CV308" s="533"/>
      <c r="CW308" s="533"/>
      <c r="CX308" s="533"/>
      <c r="CY308" s="533"/>
      <c r="CZ308" s="533"/>
      <c r="DA308" s="533"/>
      <c r="DB308" s="533"/>
      <c r="DC308" s="533"/>
      <c r="DD308" s="533"/>
      <c r="DE308" s="533"/>
      <c r="DF308" s="533"/>
      <c r="DG308" s="533"/>
      <c r="DH308" s="533"/>
      <c r="DI308" s="533"/>
      <c r="DJ308" s="533"/>
      <c r="DK308" s="533"/>
      <c r="DL308" s="533"/>
      <c r="DM308" s="533"/>
      <c r="DN308" s="533"/>
      <c r="DO308" s="533"/>
      <c r="DP308" s="533"/>
      <c r="DQ308" s="533"/>
      <c r="DR308" s="533"/>
      <c r="DS308" s="533"/>
      <c r="DT308" s="533"/>
      <c r="DU308" s="533"/>
      <c r="DV308" s="533"/>
      <c r="DW308" s="533"/>
      <c r="DX308" s="533"/>
      <c r="DY308" s="533"/>
      <c r="DZ308" s="533"/>
    </row>
    <row r="309" spans="1:130" hidden="1" outlineLevel="1">
      <c r="D309" s="541">
        <v>46326</v>
      </c>
      <c r="J309" s="533"/>
      <c r="K309" s="533"/>
      <c r="L309" s="533"/>
      <c r="M309" s="533"/>
      <c r="N309" s="533"/>
      <c r="O309" s="533"/>
      <c r="P309" s="533"/>
      <c r="Q309" s="533"/>
      <c r="R309" s="533"/>
      <c r="S309" s="533"/>
      <c r="T309" s="533"/>
      <c r="U309" s="533"/>
      <c r="V309" s="533"/>
      <c r="W309" s="533"/>
      <c r="X309" s="533"/>
      <c r="Y309" s="533"/>
      <c r="Z309" s="533"/>
      <c r="AA309" s="533"/>
      <c r="AB309" s="533"/>
      <c r="AC309" s="533"/>
      <c r="AD309" s="533"/>
      <c r="AE309" s="533"/>
      <c r="AF309" s="533"/>
      <c r="AG309" s="533"/>
      <c r="AH309" s="533"/>
      <c r="AI309" s="533"/>
      <c r="AJ309" s="533"/>
      <c r="AK309" s="533"/>
      <c r="AL309" s="533"/>
      <c r="AM309" s="533"/>
      <c r="AN309" s="533"/>
      <c r="AO309" s="533"/>
      <c r="AP309" s="533"/>
      <c r="AQ309" s="533"/>
      <c r="AR309" s="533"/>
      <c r="AS309" s="533"/>
      <c r="AT309" s="533"/>
      <c r="AU309" s="533"/>
      <c r="AV309" s="533"/>
      <c r="AW309" s="533"/>
      <c r="AX309" s="533"/>
      <c r="AY309" s="533"/>
      <c r="AZ309" s="533"/>
      <c r="BA309" s="533"/>
      <c r="BB309" s="533"/>
      <c r="BC309" s="533"/>
      <c r="BD309" s="533"/>
      <c r="BE309" s="533"/>
      <c r="BF309" s="533"/>
      <c r="BG309" s="533"/>
      <c r="BH309" s="533"/>
      <c r="BI309" s="533"/>
      <c r="BJ309" s="533"/>
      <c r="BK309" s="533"/>
      <c r="BL309" s="533">
        <f>IF(COUNTIF($F309:BK309,"&gt;0")&gt;=12,0,BL$9/12)</f>
        <v>0</v>
      </c>
      <c r="BM309" s="533">
        <f>IF(COUNTIF($F309:BL309,"&gt;0")&gt;=12,0,BL$9/12)</f>
        <v>0</v>
      </c>
      <c r="BN309" s="533">
        <f>IF(COUNTIF($F309:BM309,"&gt;0")&gt;=12,0,BL$9/12)</f>
        <v>0</v>
      </c>
      <c r="BO309" s="626" cm="1">
        <f t="array" ref="BO309">SUMPRODUCT((YEAR($G$3:$BN$3)=BO$3)*($G309:$BN309))</f>
        <v>0</v>
      </c>
      <c r="BP309" s="533" cm="1">
        <f t="array" ref="BP309">SUMPRODUCT((YEAR($G$3:$BN$3)=BP$3)*($G309:$BN309))</f>
        <v>0</v>
      </c>
      <c r="BQ309" s="533" cm="1">
        <f t="array" ref="BQ309">SUMPRODUCT((YEAR($G$3:$BN$3)=BQ$3)*($G309:$BN309))</f>
        <v>0</v>
      </c>
      <c r="BR309" s="533" cm="1">
        <f t="array" ref="BR309">SUMPRODUCT((YEAR($G$3:$BN$3)=BR$3)*($G309:$BN309))</f>
        <v>0</v>
      </c>
      <c r="BS309" s="627" cm="1">
        <f t="array" ref="BS309">SUMPRODUCT((YEAR($G$3:$BN$3)=BS$3)*($G309:$BN309))</f>
        <v>0</v>
      </c>
      <c r="BT309" s="533"/>
      <c r="BU309" s="533"/>
      <c r="BV309" s="533"/>
      <c r="BW309" s="533"/>
      <c r="BX309" s="533"/>
      <c r="BY309" s="533"/>
      <c r="BZ309" s="533"/>
      <c r="CA309" s="533"/>
      <c r="CB309" s="533"/>
      <c r="CC309" s="533"/>
      <c r="CD309" s="533"/>
      <c r="CE309" s="533"/>
      <c r="CF309" s="533"/>
      <c r="CG309" s="533"/>
      <c r="CH309" s="533"/>
      <c r="CI309" s="533"/>
      <c r="CJ309" s="533"/>
      <c r="CK309" s="533"/>
      <c r="CL309" s="533"/>
      <c r="CM309" s="533"/>
      <c r="CN309" s="533"/>
      <c r="CO309" s="533"/>
      <c r="CP309" s="533"/>
      <c r="CQ309" s="533"/>
      <c r="CR309" s="533"/>
      <c r="CS309" s="533"/>
      <c r="CT309" s="533"/>
      <c r="CU309" s="533"/>
      <c r="CV309" s="533"/>
      <c r="CW309" s="533"/>
      <c r="CX309" s="533"/>
      <c r="CY309" s="533"/>
      <c r="CZ309" s="533"/>
      <c r="DA309" s="533"/>
      <c r="DB309" s="533"/>
      <c r="DC309" s="533"/>
      <c r="DD309" s="533"/>
      <c r="DE309" s="533"/>
      <c r="DF309" s="533"/>
      <c r="DG309" s="533"/>
      <c r="DH309" s="533"/>
      <c r="DI309" s="533"/>
      <c r="DJ309" s="533"/>
      <c r="DK309" s="533"/>
      <c r="DL309" s="533"/>
      <c r="DM309" s="533"/>
      <c r="DN309" s="533"/>
      <c r="DO309" s="533"/>
      <c r="DP309" s="533"/>
      <c r="DQ309" s="533"/>
      <c r="DR309" s="533"/>
      <c r="DS309" s="533"/>
      <c r="DT309" s="533"/>
      <c r="DU309" s="533"/>
      <c r="DV309" s="533"/>
      <c r="DW309" s="533"/>
      <c r="DX309" s="533"/>
      <c r="DY309" s="533"/>
      <c r="DZ309" s="533"/>
    </row>
    <row r="310" spans="1:130" hidden="1" outlineLevel="1">
      <c r="D310" s="541">
        <v>46356</v>
      </c>
      <c r="J310" s="533"/>
      <c r="K310" s="533"/>
      <c r="L310" s="533"/>
      <c r="M310" s="533"/>
      <c r="N310" s="533"/>
      <c r="O310" s="533"/>
      <c r="P310" s="533"/>
      <c r="Q310" s="533"/>
      <c r="R310" s="533"/>
      <c r="S310" s="533"/>
      <c r="T310" s="533"/>
      <c r="U310" s="533"/>
      <c r="V310" s="533"/>
      <c r="W310" s="533"/>
      <c r="X310" s="533"/>
      <c r="Y310" s="533"/>
      <c r="Z310" s="533"/>
      <c r="AA310" s="533"/>
      <c r="AB310" s="533"/>
      <c r="AC310" s="533"/>
      <c r="AD310" s="533"/>
      <c r="AE310" s="533"/>
      <c r="AF310" s="533"/>
      <c r="AG310" s="533"/>
      <c r="AH310" s="533"/>
      <c r="AI310" s="533"/>
      <c r="AJ310" s="533"/>
      <c r="AK310" s="533"/>
      <c r="AL310" s="533"/>
      <c r="AM310" s="533"/>
      <c r="AN310" s="533"/>
      <c r="AO310" s="533"/>
      <c r="AP310" s="533"/>
      <c r="AQ310" s="533"/>
      <c r="AR310" s="533"/>
      <c r="AS310" s="533"/>
      <c r="AT310" s="533"/>
      <c r="AU310" s="533"/>
      <c r="AV310" s="533"/>
      <c r="AW310" s="533"/>
      <c r="AX310" s="533"/>
      <c r="AY310" s="533"/>
      <c r="AZ310" s="533"/>
      <c r="BA310" s="533"/>
      <c r="BB310" s="533"/>
      <c r="BC310" s="533"/>
      <c r="BD310" s="533"/>
      <c r="BE310" s="533"/>
      <c r="BF310" s="533"/>
      <c r="BG310" s="533"/>
      <c r="BH310" s="533"/>
      <c r="BI310" s="533"/>
      <c r="BJ310" s="533"/>
      <c r="BK310" s="533"/>
      <c r="BL310" s="533"/>
      <c r="BM310" s="533">
        <f>IF(COUNTIF($F310:BL310,"&gt;0")&gt;=12,0,BM$9/12)</f>
        <v>0</v>
      </c>
      <c r="BN310" s="533">
        <f>IF(COUNTIF($F310:BM310,"&gt;0")&gt;=12,0,BM$9/12)</f>
        <v>0</v>
      </c>
      <c r="BO310" s="626" cm="1">
        <f t="array" ref="BO310">SUMPRODUCT((YEAR($G$3:$BN$3)=BO$3)*($G310:$BN310))</f>
        <v>0</v>
      </c>
      <c r="BP310" s="533" cm="1">
        <f t="array" ref="BP310">SUMPRODUCT((YEAR($G$3:$BN$3)=BP$3)*($G310:$BN310))</f>
        <v>0</v>
      </c>
      <c r="BQ310" s="533" cm="1">
        <f t="array" ref="BQ310">SUMPRODUCT((YEAR($G$3:$BN$3)=BQ$3)*($G310:$BN310))</f>
        <v>0</v>
      </c>
      <c r="BR310" s="533" cm="1">
        <f t="array" ref="BR310">SUMPRODUCT((YEAR($G$3:$BN$3)=BR$3)*($G310:$BN310))</f>
        <v>0</v>
      </c>
      <c r="BS310" s="627" cm="1">
        <f t="array" ref="BS310">SUMPRODUCT((YEAR($G$3:$BN$3)=BS$3)*($G310:$BN310))</f>
        <v>0</v>
      </c>
      <c r="BT310" s="533"/>
      <c r="BU310" s="533"/>
      <c r="BV310" s="533"/>
      <c r="BW310" s="533"/>
      <c r="BX310" s="533"/>
      <c r="BY310" s="533"/>
      <c r="BZ310" s="533"/>
      <c r="CA310" s="533"/>
      <c r="CB310" s="533"/>
      <c r="CC310" s="533"/>
      <c r="CD310" s="533"/>
      <c r="CE310" s="533"/>
      <c r="CF310" s="533"/>
      <c r="CG310" s="533"/>
      <c r="CH310" s="533"/>
      <c r="CI310" s="533"/>
      <c r="CJ310" s="533"/>
      <c r="CK310" s="533"/>
      <c r="CL310" s="533"/>
      <c r="CM310" s="533"/>
      <c r="CN310" s="533"/>
      <c r="CO310" s="533"/>
      <c r="CP310" s="533"/>
      <c r="CQ310" s="533"/>
      <c r="CR310" s="533"/>
      <c r="CS310" s="533"/>
      <c r="CT310" s="533"/>
      <c r="CU310" s="533"/>
      <c r="CV310" s="533"/>
      <c r="CW310" s="533"/>
      <c r="CX310" s="533"/>
      <c r="CY310" s="533"/>
      <c r="CZ310" s="533"/>
      <c r="DA310" s="533"/>
      <c r="DB310" s="533"/>
      <c r="DC310" s="533"/>
      <c r="DD310" s="533"/>
      <c r="DE310" s="533"/>
      <c r="DF310" s="533"/>
      <c r="DG310" s="533"/>
      <c r="DH310" s="533"/>
      <c r="DI310" s="533"/>
      <c r="DJ310" s="533"/>
      <c r="DK310" s="533"/>
      <c r="DL310" s="533"/>
      <c r="DM310" s="533"/>
      <c r="DN310" s="533"/>
      <c r="DO310" s="533"/>
      <c r="DP310" s="533"/>
      <c r="DQ310" s="533"/>
      <c r="DR310" s="533"/>
      <c r="DS310" s="533"/>
      <c r="DT310" s="533"/>
      <c r="DU310" s="533"/>
      <c r="DV310" s="533"/>
      <c r="DW310" s="533"/>
      <c r="DX310" s="533"/>
      <c r="DY310" s="533"/>
      <c r="DZ310" s="533"/>
    </row>
    <row r="311" spans="1:130" hidden="1" outlineLevel="1">
      <c r="D311" s="541">
        <v>46387</v>
      </c>
      <c r="J311" s="533"/>
      <c r="K311" s="533"/>
      <c r="L311" s="533"/>
      <c r="M311" s="533"/>
      <c r="N311" s="533"/>
      <c r="O311" s="533"/>
      <c r="P311" s="533"/>
      <c r="Q311" s="533"/>
      <c r="R311" s="533"/>
      <c r="S311" s="533"/>
      <c r="T311" s="533"/>
      <c r="U311" s="533"/>
      <c r="V311" s="533"/>
      <c r="W311" s="533"/>
      <c r="X311" s="533"/>
      <c r="Y311" s="533"/>
      <c r="Z311" s="533"/>
      <c r="AA311" s="533"/>
      <c r="AB311" s="533"/>
      <c r="AC311" s="533"/>
      <c r="AD311" s="533"/>
      <c r="AE311" s="533"/>
      <c r="AF311" s="533"/>
      <c r="AG311" s="533"/>
      <c r="AH311" s="533"/>
      <c r="AI311" s="533"/>
      <c r="AJ311" s="533"/>
      <c r="AK311" s="533"/>
      <c r="AL311" s="533"/>
      <c r="AM311" s="533"/>
      <c r="AN311" s="533"/>
      <c r="AO311" s="533"/>
      <c r="AP311" s="533"/>
      <c r="AQ311" s="533"/>
      <c r="AR311" s="533"/>
      <c r="AS311" s="533"/>
      <c r="AT311" s="533"/>
      <c r="AU311" s="533"/>
      <c r="AV311" s="533"/>
      <c r="AW311" s="533"/>
      <c r="AX311" s="533"/>
      <c r="AY311" s="533"/>
      <c r="AZ311" s="533"/>
      <c r="BA311" s="533"/>
      <c r="BB311" s="533"/>
      <c r="BC311" s="533"/>
      <c r="BD311" s="533"/>
      <c r="BE311" s="533"/>
      <c r="BF311" s="533"/>
      <c r="BG311" s="533"/>
      <c r="BH311" s="533"/>
      <c r="BI311" s="533"/>
      <c r="BJ311" s="533"/>
      <c r="BK311" s="533"/>
      <c r="BL311" s="533"/>
      <c r="BM311" s="533"/>
      <c r="BN311" s="533">
        <f>IF(COUNTIF($F311:BM311,"&gt;0")&gt;=12,0,BN$9/12)</f>
        <v>0</v>
      </c>
      <c r="BO311" s="630" cm="1">
        <f t="array" ref="BO311">SUMPRODUCT((YEAR($G$3:$BN$3)=BO$3)*($G311:$BN311))</f>
        <v>0</v>
      </c>
      <c r="BP311" s="535" cm="1">
        <f t="array" ref="BP311">SUMPRODUCT((YEAR($G$3:$BN$3)=BP$3)*($G311:$BN311))</f>
        <v>0</v>
      </c>
      <c r="BQ311" s="535" cm="1">
        <f t="array" ref="BQ311">SUMPRODUCT((YEAR($G$3:$BN$3)=BQ$3)*($G311:$BN311))</f>
        <v>0</v>
      </c>
      <c r="BR311" s="535" cm="1">
        <f t="array" ref="BR311">SUMPRODUCT((YEAR($G$3:$BN$3)=BR$3)*($G311:$BN311))</f>
        <v>0</v>
      </c>
      <c r="BS311" s="631" cm="1">
        <f t="array" ref="BS311">SUMPRODUCT((YEAR($G$3:$BN$3)=BS$3)*($G311:$BN311))</f>
        <v>0</v>
      </c>
      <c r="BT311" s="533"/>
      <c r="BU311" s="533"/>
      <c r="BV311" s="533"/>
      <c r="BW311" s="533"/>
      <c r="BX311" s="533"/>
      <c r="BY311" s="533"/>
      <c r="BZ311" s="533"/>
      <c r="CA311" s="533"/>
      <c r="CB311" s="533"/>
      <c r="CC311" s="533"/>
      <c r="CD311" s="533"/>
      <c r="CE311" s="533"/>
      <c r="CF311" s="533"/>
      <c r="CG311" s="533"/>
      <c r="CH311" s="533"/>
      <c r="CI311" s="533"/>
      <c r="CJ311" s="533"/>
      <c r="CK311" s="533"/>
      <c r="CL311" s="533"/>
      <c r="CM311" s="533"/>
      <c r="CN311" s="533"/>
      <c r="CO311" s="533"/>
      <c r="CP311" s="533"/>
      <c r="CQ311" s="533"/>
      <c r="CR311" s="533"/>
      <c r="CS311" s="533"/>
      <c r="CT311" s="533"/>
      <c r="CU311" s="533"/>
      <c r="CV311" s="533"/>
      <c r="CW311" s="533"/>
      <c r="CX311" s="533"/>
      <c r="CY311" s="533"/>
      <c r="CZ311" s="533"/>
      <c r="DA311" s="533"/>
      <c r="DB311" s="533"/>
      <c r="DC311" s="533"/>
      <c r="DD311" s="533"/>
      <c r="DE311" s="533"/>
      <c r="DF311" s="533"/>
      <c r="DG311" s="533"/>
      <c r="DH311" s="533"/>
      <c r="DI311" s="533"/>
      <c r="DJ311" s="533"/>
      <c r="DK311" s="533"/>
      <c r="DL311" s="533"/>
      <c r="DM311" s="533"/>
      <c r="DN311" s="533"/>
      <c r="DO311" s="533"/>
      <c r="DP311" s="533"/>
      <c r="DQ311" s="533"/>
      <c r="DR311" s="533"/>
      <c r="DS311" s="533"/>
      <c r="DT311" s="533"/>
      <c r="DU311" s="533"/>
      <c r="DV311" s="533"/>
      <c r="DW311" s="533"/>
      <c r="DX311" s="533"/>
      <c r="DY311" s="533"/>
      <c r="DZ311" s="533"/>
    </row>
    <row r="312" spans="1:130" s="533" customFormat="1" hidden="1" collapsed="1">
      <c r="A312" s="542"/>
      <c r="D312" s="539" t="str">
        <f>"Total Revenue - "&amp;D$121&amp;" - "&amp;D251</f>
        <v>Total Revenue - Subscription - Tier 3</v>
      </c>
      <c r="E312" s="547"/>
      <c r="G312" s="104">
        <f>SUM(G251:G311)</f>
        <v>0</v>
      </c>
      <c r="H312" s="104">
        <f t="shared" ref="H312:BN312" si="351">SUM(H251:H311)</f>
        <v>0</v>
      </c>
      <c r="I312" s="104">
        <f t="shared" si="351"/>
        <v>0</v>
      </c>
      <c r="J312" s="104">
        <f t="shared" si="351"/>
        <v>0</v>
      </c>
      <c r="K312" s="104">
        <f t="shared" si="351"/>
        <v>0</v>
      </c>
      <c r="L312" s="104">
        <f t="shared" si="351"/>
        <v>0</v>
      </c>
      <c r="M312" s="104">
        <f t="shared" si="351"/>
        <v>0</v>
      </c>
      <c r="N312" s="104">
        <f t="shared" si="351"/>
        <v>0</v>
      </c>
      <c r="O312" s="104">
        <f t="shared" si="351"/>
        <v>0</v>
      </c>
      <c r="P312" s="104">
        <f t="shared" si="351"/>
        <v>0</v>
      </c>
      <c r="Q312" s="104">
        <f t="shared" si="351"/>
        <v>0</v>
      </c>
      <c r="R312" s="104">
        <f t="shared" si="351"/>
        <v>0</v>
      </c>
      <c r="S312" s="104">
        <f t="shared" si="351"/>
        <v>0</v>
      </c>
      <c r="T312" s="104">
        <f t="shared" si="351"/>
        <v>0</v>
      </c>
      <c r="U312" s="104">
        <f t="shared" si="351"/>
        <v>0</v>
      </c>
      <c r="V312" s="104">
        <f t="shared" si="351"/>
        <v>0</v>
      </c>
      <c r="W312" s="104">
        <f t="shared" si="351"/>
        <v>0</v>
      </c>
      <c r="X312" s="104">
        <f t="shared" si="351"/>
        <v>0</v>
      </c>
      <c r="Y312" s="104">
        <f t="shared" si="351"/>
        <v>0</v>
      </c>
      <c r="Z312" s="104">
        <f t="shared" si="351"/>
        <v>0</v>
      </c>
      <c r="AA312" s="104">
        <f t="shared" si="351"/>
        <v>0</v>
      </c>
      <c r="AB312" s="104">
        <f t="shared" si="351"/>
        <v>0</v>
      </c>
      <c r="AC312" s="104">
        <f t="shared" si="351"/>
        <v>0</v>
      </c>
      <c r="AD312" s="104">
        <f t="shared" si="351"/>
        <v>0</v>
      </c>
      <c r="AE312" s="104">
        <f t="shared" si="351"/>
        <v>0</v>
      </c>
      <c r="AF312" s="104">
        <f t="shared" si="351"/>
        <v>0</v>
      </c>
      <c r="AG312" s="104">
        <f t="shared" si="351"/>
        <v>0</v>
      </c>
      <c r="AH312" s="104">
        <f t="shared" si="351"/>
        <v>0</v>
      </c>
      <c r="AI312" s="104">
        <f t="shared" si="351"/>
        <v>0</v>
      </c>
      <c r="AJ312" s="104">
        <f t="shared" si="351"/>
        <v>0</v>
      </c>
      <c r="AK312" s="104">
        <f t="shared" si="351"/>
        <v>0</v>
      </c>
      <c r="AL312" s="104">
        <f t="shared" si="351"/>
        <v>0</v>
      </c>
      <c r="AM312" s="104">
        <f t="shared" si="351"/>
        <v>0</v>
      </c>
      <c r="AN312" s="104">
        <f t="shared" si="351"/>
        <v>0</v>
      </c>
      <c r="AO312" s="104">
        <f t="shared" si="351"/>
        <v>0</v>
      </c>
      <c r="AP312" s="104">
        <f t="shared" si="351"/>
        <v>0</v>
      </c>
      <c r="AQ312" s="104">
        <f t="shared" si="351"/>
        <v>0</v>
      </c>
      <c r="AR312" s="104">
        <f t="shared" si="351"/>
        <v>0</v>
      </c>
      <c r="AS312" s="104">
        <f t="shared" si="351"/>
        <v>0</v>
      </c>
      <c r="AT312" s="104">
        <f t="shared" si="351"/>
        <v>0</v>
      </c>
      <c r="AU312" s="104">
        <f t="shared" si="351"/>
        <v>0</v>
      </c>
      <c r="AV312" s="104">
        <f t="shared" si="351"/>
        <v>0</v>
      </c>
      <c r="AW312" s="104">
        <f t="shared" si="351"/>
        <v>0</v>
      </c>
      <c r="AX312" s="104">
        <f t="shared" si="351"/>
        <v>0</v>
      </c>
      <c r="AY312" s="104">
        <f t="shared" si="351"/>
        <v>0</v>
      </c>
      <c r="AZ312" s="104">
        <f t="shared" si="351"/>
        <v>0</v>
      </c>
      <c r="BA312" s="104">
        <f t="shared" si="351"/>
        <v>0</v>
      </c>
      <c r="BB312" s="104">
        <f t="shared" si="351"/>
        <v>0</v>
      </c>
      <c r="BC312" s="104">
        <f t="shared" si="351"/>
        <v>0</v>
      </c>
      <c r="BD312" s="104">
        <f t="shared" si="351"/>
        <v>0</v>
      </c>
      <c r="BE312" s="104">
        <f t="shared" si="351"/>
        <v>0</v>
      </c>
      <c r="BF312" s="104">
        <f t="shared" si="351"/>
        <v>0</v>
      </c>
      <c r="BG312" s="104">
        <f t="shared" si="351"/>
        <v>0</v>
      </c>
      <c r="BH312" s="104">
        <f t="shared" si="351"/>
        <v>0</v>
      </c>
      <c r="BI312" s="104">
        <f t="shared" si="351"/>
        <v>0</v>
      </c>
      <c r="BJ312" s="104">
        <f t="shared" si="351"/>
        <v>0</v>
      </c>
      <c r="BK312" s="104">
        <f t="shared" si="351"/>
        <v>0</v>
      </c>
      <c r="BL312" s="104">
        <f t="shared" si="351"/>
        <v>0</v>
      </c>
      <c r="BM312" s="104">
        <f t="shared" si="351"/>
        <v>0</v>
      </c>
      <c r="BN312" s="104">
        <f t="shared" si="351"/>
        <v>0</v>
      </c>
      <c r="BO312" s="104">
        <f t="shared" ref="BO312:BS312" si="352">SUM(BO252:BO311)</f>
        <v>0</v>
      </c>
      <c r="BP312" s="104">
        <f t="shared" si="352"/>
        <v>0</v>
      </c>
      <c r="BQ312" s="104">
        <f t="shared" si="352"/>
        <v>0</v>
      </c>
      <c r="BR312" s="104">
        <f t="shared" si="352"/>
        <v>0</v>
      </c>
      <c r="BS312" s="104">
        <f t="shared" si="352"/>
        <v>0</v>
      </c>
      <c r="BT312" s="549"/>
    </row>
    <row r="313" spans="1:130" hidden="1">
      <c r="D313" s="541"/>
      <c r="J313" s="533"/>
      <c r="K313" s="533"/>
      <c r="L313" s="533"/>
      <c r="M313" s="533"/>
      <c r="N313" s="533"/>
      <c r="O313" s="533"/>
      <c r="P313" s="533"/>
      <c r="Q313" s="533"/>
      <c r="R313" s="533"/>
      <c r="S313" s="533"/>
      <c r="T313" s="533"/>
      <c r="U313" s="533"/>
      <c r="V313" s="533"/>
      <c r="W313" s="533"/>
      <c r="X313" s="533"/>
      <c r="Y313" s="533"/>
      <c r="Z313" s="533"/>
      <c r="AA313" s="533"/>
      <c r="AB313" s="533"/>
      <c r="AC313" s="533"/>
      <c r="AD313" s="533"/>
      <c r="AE313" s="533"/>
      <c r="AF313" s="533"/>
      <c r="AG313" s="533"/>
      <c r="AH313" s="533"/>
      <c r="AI313" s="533"/>
      <c r="AJ313" s="533"/>
      <c r="AK313" s="533"/>
      <c r="AL313" s="533"/>
      <c r="AM313" s="533"/>
      <c r="AN313" s="533"/>
      <c r="AO313" s="533"/>
      <c r="AP313" s="533"/>
      <c r="AQ313" s="533"/>
      <c r="AR313" s="533"/>
      <c r="AS313" s="533"/>
      <c r="AT313" s="533"/>
      <c r="AU313" s="533"/>
      <c r="AV313" s="533"/>
      <c r="AW313" s="533"/>
      <c r="AX313" s="533"/>
      <c r="AY313" s="533"/>
      <c r="AZ313" s="533"/>
      <c r="BA313" s="533"/>
      <c r="BB313" s="533"/>
      <c r="BC313" s="533"/>
      <c r="BD313" s="533"/>
      <c r="BE313" s="533"/>
      <c r="BF313" s="533"/>
      <c r="BG313" s="533"/>
      <c r="BH313" s="533"/>
      <c r="BI313" s="533"/>
      <c r="BJ313" s="533"/>
      <c r="BK313" s="533"/>
      <c r="BL313" s="533"/>
      <c r="BM313" s="533"/>
      <c r="BN313" s="533"/>
      <c r="BO313" s="533"/>
      <c r="BP313" s="533"/>
      <c r="BQ313" s="533"/>
      <c r="BR313" s="533"/>
      <c r="BS313" s="533"/>
      <c r="BT313" s="533"/>
      <c r="BU313" s="533"/>
      <c r="BV313" s="533"/>
      <c r="BW313" s="533"/>
      <c r="BX313" s="533"/>
      <c r="BY313" s="533"/>
      <c r="BZ313" s="533"/>
      <c r="CA313" s="533"/>
      <c r="CB313" s="533"/>
      <c r="CC313" s="533"/>
      <c r="CD313" s="533"/>
      <c r="CE313" s="533"/>
      <c r="CF313" s="533"/>
      <c r="CG313" s="533"/>
      <c r="CH313" s="533"/>
      <c r="CI313" s="533"/>
    </row>
    <row r="314" spans="1:130" hidden="1">
      <c r="D314" s="541"/>
      <c r="J314" s="533"/>
      <c r="K314" s="533"/>
      <c r="L314" s="533"/>
      <c r="M314" s="533"/>
      <c r="N314" s="533"/>
      <c r="O314" s="533"/>
      <c r="P314" s="533"/>
      <c r="Q314" s="533"/>
      <c r="R314" s="533"/>
      <c r="S314" s="533"/>
      <c r="T314" s="533"/>
      <c r="U314" s="533"/>
      <c r="V314" s="533"/>
      <c r="W314" s="533"/>
      <c r="X314" s="533"/>
      <c r="Y314" s="533"/>
      <c r="Z314" s="533"/>
      <c r="AA314" s="533"/>
      <c r="AB314" s="533"/>
      <c r="AC314" s="533"/>
      <c r="AD314" s="533"/>
      <c r="AE314" s="533"/>
      <c r="AF314" s="533"/>
      <c r="AG314" s="533"/>
      <c r="AH314" s="533"/>
      <c r="AI314" s="533"/>
      <c r="AJ314" s="533"/>
      <c r="AK314" s="533"/>
      <c r="AL314" s="533"/>
      <c r="AM314" s="533"/>
      <c r="AN314" s="533"/>
      <c r="AO314" s="533"/>
      <c r="AP314" s="533"/>
      <c r="AQ314" s="533"/>
      <c r="AR314" s="533"/>
      <c r="AS314" s="533"/>
      <c r="AT314" s="533"/>
      <c r="AU314" s="533"/>
      <c r="AV314" s="533"/>
      <c r="AW314" s="533"/>
      <c r="AX314" s="533"/>
      <c r="AY314" s="533"/>
      <c r="AZ314" s="533"/>
      <c r="BA314" s="533"/>
      <c r="BB314" s="533"/>
      <c r="BC314" s="533"/>
      <c r="BD314" s="533"/>
      <c r="BE314" s="533"/>
      <c r="BF314" s="533"/>
      <c r="BG314" s="533"/>
      <c r="BH314" s="533"/>
      <c r="BI314" s="533"/>
      <c r="BJ314" s="533"/>
      <c r="BK314" s="533"/>
      <c r="BL314" s="533"/>
      <c r="BM314" s="533"/>
      <c r="BN314" s="533"/>
      <c r="BO314" s="533"/>
      <c r="BP314" s="533"/>
      <c r="BQ314" s="533"/>
      <c r="BR314" s="533"/>
      <c r="BS314" s="533"/>
      <c r="BT314" s="533"/>
      <c r="BU314" s="533"/>
      <c r="BV314" s="533"/>
      <c r="BW314" s="533"/>
      <c r="BX314" s="533"/>
      <c r="BY314" s="533"/>
      <c r="BZ314" s="533"/>
      <c r="CA314" s="533"/>
      <c r="CB314" s="533"/>
      <c r="CC314" s="533"/>
      <c r="CD314" s="533"/>
      <c r="CE314" s="533"/>
      <c r="CF314" s="533"/>
      <c r="CG314" s="533"/>
      <c r="CH314" s="533"/>
      <c r="CI314" s="533"/>
    </row>
    <row r="315" spans="1:130" hidden="1"/>
    <row r="316" spans="1:130" hidden="1"/>
    <row r="317" spans="1:130" hidden="1"/>
    <row r="318" spans="1:130" hidden="1"/>
    <row r="319" spans="1:130" hidden="1"/>
    <row r="320" spans="1:13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</sheetData>
  <pageMargins left="0.7" right="0.7" top="0.75" bottom="0.75" header="0.3" footer="0.3"/>
  <pageSetup orientation="portrait" horizontalDpi="4294967295" verticalDpi="4294967295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F72A4-0C7B-479A-B408-898328F46532}">
  <sheetPr codeName="Sheet15">
    <tabColor rgb="FFFF0000"/>
    <pageSetUpPr fitToPage="1"/>
  </sheetPr>
  <dimension ref="A1:CF380"/>
  <sheetViews>
    <sheetView zoomScale="80" zoomScaleNormal="80" workbookViewId="0">
      <pane xSplit="5" ySplit="6" topLeftCell="F305" activePane="bottomRight" state="frozen"/>
      <selection activeCell="C35" sqref="C35"/>
      <selection pane="topRight" activeCell="C35" sqref="C35"/>
      <selection pane="bottomLeft" activeCell="C35" sqref="C35"/>
      <selection pane="bottomRight" activeCell="F333" sqref="F333"/>
    </sheetView>
  </sheetViews>
  <sheetFormatPr defaultColWidth="0" defaultRowHeight="10.199999999999999" zeroHeight="1" outlineLevelRow="1"/>
  <cols>
    <col min="1" max="1" width="3.7109375" style="48" customWidth="1"/>
    <col min="2" max="2" width="2.7109375" style="4" customWidth="1"/>
    <col min="3" max="3" width="3.42578125" style="4" customWidth="1"/>
    <col min="4" max="4" width="27" style="4" customWidth="1"/>
    <col min="5" max="5" width="38.85546875" style="4" bestFit="1" customWidth="1"/>
    <col min="6" max="6" width="11.7109375" style="5" bestFit="1" customWidth="1"/>
    <col min="7" max="11" width="11.7109375" style="4" bestFit="1" customWidth="1"/>
    <col min="12" max="24" width="13.7109375" style="4" bestFit="1" customWidth="1"/>
    <col min="25" max="27" width="13.28515625" style="4" bestFit="1" customWidth="1"/>
    <col min="28" max="28" width="13" style="4" bestFit="1" customWidth="1"/>
    <col min="29" max="29" width="12" style="4" bestFit="1" customWidth="1"/>
    <col min="30" max="33" width="12.28515625" style="4" bestFit="1" customWidth="1"/>
    <col min="34" max="36" width="14" style="4" bestFit="1" customWidth="1"/>
    <col min="37" max="41" width="14.42578125" style="4" bestFit="1" customWidth="1"/>
    <col min="42" max="77" width="12.7109375" style="4" customWidth="1"/>
    <col min="78" max="78" width="12.28515625" style="4" bestFit="1" customWidth="1"/>
    <col min="79" max="80" width="14.42578125" style="4" bestFit="1" customWidth="1"/>
    <col min="81" max="83" width="12.7109375" style="4" customWidth="1"/>
    <col min="84" max="84" width="12.7109375" style="783" customWidth="1"/>
    <col min="85" max="16384" width="8.7109375" hidden="1"/>
  </cols>
  <sheetData>
    <row r="1" spans="1:84" s="48" customFormat="1" ht="13.05" customHeight="1">
      <c r="F1" s="49"/>
      <c r="CF1" s="782"/>
    </row>
    <row r="2" spans="1:84" ht="10.95" customHeight="1"/>
    <row r="3" spans="1:84" ht="17.399999999999999">
      <c r="C3" s="556" t="str">
        <f>Company</f>
        <v>StartUp Inc.</v>
      </c>
      <c r="D3" s="556"/>
      <c r="E3" s="556"/>
      <c r="F3" s="5">
        <f t="shared" ref="F3:AK3" si="0">SUM(F329:F334)</f>
        <v>0</v>
      </c>
      <c r="G3" s="5">
        <f t="shared" si="0"/>
        <v>0</v>
      </c>
      <c r="H3" s="5">
        <f t="shared" si="0"/>
        <v>0</v>
      </c>
      <c r="I3" s="5">
        <f t="shared" si="0"/>
        <v>0</v>
      </c>
      <c r="J3" s="5">
        <f t="shared" si="0"/>
        <v>0</v>
      </c>
      <c r="K3" s="5">
        <f t="shared" si="0"/>
        <v>0</v>
      </c>
      <c r="L3" s="5">
        <f t="shared" si="0"/>
        <v>0</v>
      </c>
      <c r="M3" s="5">
        <f t="shared" si="0"/>
        <v>0</v>
      </c>
      <c r="N3" s="5">
        <f t="shared" si="0"/>
        <v>0</v>
      </c>
      <c r="O3" s="5">
        <f t="shared" si="0"/>
        <v>0</v>
      </c>
      <c r="P3" s="5">
        <f t="shared" si="0"/>
        <v>0</v>
      </c>
      <c r="Q3" s="5">
        <f t="shared" si="0"/>
        <v>0</v>
      </c>
      <c r="R3" s="5">
        <f t="shared" si="0"/>
        <v>0</v>
      </c>
      <c r="S3" s="5">
        <f t="shared" si="0"/>
        <v>0</v>
      </c>
      <c r="T3" s="5">
        <f t="shared" si="0"/>
        <v>0</v>
      </c>
      <c r="U3" s="5">
        <f t="shared" si="0"/>
        <v>0</v>
      </c>
      <c r="V3" s="5">
        <f t="shared" si="0"/>
        <v>0</v>
      </c>
      <c r="W3" s="5">
        <f t="shared" si="0"/>
        <v>0</v>
      </c>
      <c r="X3" s="5">
        <f t="shared" si="0"/>
        <v>0</v>
      </c>
      <c r="Y3" s="5">
        <f t="shared" si="0"/>
        <v>0</v>
      </c>
      <c r="Z3" s="5">
        <f t="shared" si="0"/>
        <v>0</v>
      </c>
      <c r="AA3" s="5">
        <f t="shared" si="0"/>
        <v>0</v>
      </c>
      <c r="AB3" s="5">
        <f t="shared" si="0"/>
        <v>0</v>
      </c>
      <c r="AC3" s="5">
        <f t="shared" si="0"/>
        <v>0</v>
      </c>
      <c r="AD3" s="5">
        <f t="shared" si="0"/>
        <v>0</v>
      </c>
      <c r="AE3" s="5">
        <f t="shared" si="0"/>
        <v>0</v>
      </c>
      <c r="AF3" s="5">
        <f t="shared" si="0"/>
        <v>0</v>
      </c>
      <c r="AG3" s="5">
        <f t="shared" si="0"/>
        <v>0</v>
      </c>
      <c r="AH3" s="5">
        <f t="shared" si="0"/>
        <v>0</v>
      </c>
      <c r="AI3" s="5">
        <f t="shared" si="0"/>
        <v>0</v>
      </c>
      <c r="AJ3" s="5">
        <f t="shared" si="0"/>
        <v>0</v>
      </c>
      <c r="AK3" s="5">
        <f t="shared" si="0"/>
        <v>0</v>
      </c>
      <c r="AL3" s="5">
        <f t="shared" ref="AL3:BM3" si="1">SUM(AL329:AL334)</f>
        <v>0</v>
      </c>
      <c r="AM3" s="5">
        <f t="shared" si="1"/>
        <v>0</v>
      </c>
      <c r="AN3" s="5">
        <f t="shared" si="1"/>
        <v>0</v>
      </c>
      <c r="AO3" s="5">
        <f t="shared" si="1"/>
        <v>0</v>
      </c>
      <c r="AP3" s="5">
        <f t="shared" si="1"/>
        <v>0</v>
      </c>
      <c r="AQ3" s="5">
        <f t="shared" si="1"/>
        <v>0</v>
      </c>
      <c r="AR3" s="5">
        <f t="shared" si="1"/>
        <v>0</v>
      </c>
      <c r="AS3" s="5">
        <f t="shared" si="1"/>
        <v>0</v>
      </c>
      <c r="AT3" s="5">
        <f t="shared" si="1"/>
        <v>0</v>
      </c>
      <c r="AU3" s="5">
        <f t="shared" si="1"/>
        <v>0</v>
      </c>
      <c r="AV3" s="5">
        <f t="shared" si="1"/>
        <v>0</v>
      </c>
      <c r="AW3" s="5">
        <f t="shared" si="1"/>
        <v>0</v>
      </c>
      <c r="AX3" s="5">
        <f t="shared" si="1"/>
        <v>0</v>
      </c>
      <c r="AY3" s="5">
        <f t="shared" si="1"/>
        <v>0</v>
      </c>
      <c r="AZ3" s="5">
        <f t="shared" si="1"/>
        <v>0</v>
      </c>
      <c r="BA3" s="5">
        <f t="shared" si="1"/>
        <v>0</v>
      </c>
      <c r="BB3" s="5">
        <f t="shared" si="1"/>
        <v>0</v>
      </c>
      <c r="BC3" s="5">
        <f t="shared" si="1"/>
        <v>0</v>
      </c>
      <c r="BD3" s="5">
        <f t="shared" si="1"/>
        <v>0</v>
      </c>
      <c r="BE3" s="5">
        <f t="shared" si="1"/>
        <v>0</v>
      </c>
      <c r="BF3" s="5">
        <f t="shared" si="1"/>
        <v>0</v>
      </c>
      <c r="BG3" s="5">
        <f t="shared" si="1"/>
        <v>0</v>
      </c>
      <c r="BH3" s="5">
        <f t="shared" si="1"/>
        <v>0</v>
      </c>
      <c r="BI3" s="5">
        <f t="shared" si="1"/>
        <v>0</v>
      </c>
      <c r="BJ3" s="5">
        <f t="shared" si="1"/>
        <v>0</v>
      </c>
      <c r="BK3" s="5">
        <f t="shared" si="1"/>
        <v>0</v>
      </c>
      <c r="BL3" s="5">
        <f t="shared" si="1"/>
        <v>0</v>
      </c>
      <c r="BM3" s="5">
        <f t="shared" si="1"/>
        <v>0</v>
      </c>
      <c r="BN3" s="5">
        <f t="shared" ref="BN3:BY3" si="2">SUM(BN329:BN334)</f>
        <v>0</v>
      </c>
      <c r="BO3" s="5">
        <f t="shared" si="2"/>
        <v>0</v>
      </c>
      <c r="BP3" s="5">
        <f t="shared" si="2"/>
        <v>0</v>
      </c>
      <c r="BQ3" s="5">
        <f t="shared" si="2"/>
        <v>0</v>
      </c>
      <c r="BR3" s="5">
        <f t="shared" si="2"/>
        <v>0</v>
      </c>
      <c r="BS3" s="5">
        <f t="shared" si="2"/>
        <v>0</v>
      </c>
      <c r="BT3" s="5">
        <f t="shared" si="2"/>
        <v>0</v>
      </c>
      <c r="BU3" s="5">
        <f t="shared" si="2"/>
        <v>0</v>
      </c>
      <c r="BV3" s="5">
        <f t="shared" si="2"/>
        <v>0</v>
      </c>
      <c r="BW3" s="5">
        <f t="shared" si="2"/>
        <v>0</v>
      </c>
      <c r="BX3" s="5">
        <f t="shared" si="2"/>
        <v>0</v>
      </c>
      <c r="BY3" s="5">
        <f t="shared" si="2"/>
        <v>0</v>
      </c>
      <c r="BZ3" s="5"/>
      <c r="CA3" s="5"/>
      <c r="CB3" s="5"/>
      <c r="CC3" s="5"/>
      <c r="CD3" s="5"/>
      <c r="CE3" s="286"/>
    </row>
    <row r="4" spans="1:84" ht="10.5" customHeight="1">
      <c r="C4" s="597"/>
      <c r="D4" s="597"/>
      <c r="E4" s="597"/>
      <c r="F4" s="223" t="s">
        <v>311</v>
      </c>
      <c r="G4" s="223" t="s">
        <v>311</v>
      </c>
      <c r="H4" s="223" t="s">
        <v>311</v>
      </c>
      <c r="I4" s="223" t="s">
        <v>311</v>
      </c>
      <c r="J4" s="223" t="s">
        <v>311</v>
      </c>
      <c r="K4" s="223" t="s">
        <v>311</v>
      </c>
      <c r="L4" s="223" t="s">
        <v>311</v>
      </c>
      <c r="M4" s="223" t="s">
        <v>311</v>
      </c>
      <c r="N4" s="223" t="s">
        <v>311</v>
      </c>
      <c r="O4" s="223" t="s">
        <v>311</v>
      </c>
      <c r="P4" s="223" t="s">
        <v>311</v>
      </c>
      <c r="Q4" s="223" t="s">
        <v>311</v>
      </c>
      <c r="R4" s="223" t="str">
        <f t="shared" ref="R4:AK4" si="3">IF(lastclosedmonth&gt;= R$6,"Act","Fcst")</f>
        <v>Fcst</v>
      </c>
      <c r="S4" s="223" t="str">
        <f t="shared" si="3"/>
        <v>Fcst</v>
      </c>
      <c r="T4" s="223" t="str">
        <f t="shared" si="3"/>
        <v>Fcst</v>
      </c>
      <c r="U4" s="223" t="str">
        <f t="shared" si="3"/>
        <v>Fcst</v>
      </c>
      <c r="V4" s="223" t="str">
        <f t="shared" si="3"/>
        <v>Fcst</v>
      </c>
      <c r="W4" s="223" t="str">
        <f t="shared" si="3"/>
        <v>Fcst</v>
      </c>
      <c r="X4" s="223" t="str">
        <f t="shared" si="3"/>
        <v>Fcst</v>
      </c>
      <c r="Y4" s="223" t="str">
        <f t="shared" si="3"/>
        <v>Fcst</v>
      </c>
      <c r="Z4" s="223" t="str">
        <f t="shared" si="3"/>
        <v>Fcst</v>
      </c>
      <c r="AA4" s="223" t="str">
        <f t="shared" si="3"/>
        <v>Fcst</v>
      </c>
      <c r="AB4" s="223" t="str">
        <f t="shared" si="3"/>
        <v>Fcst</v>
      </c>
      <c r="AC4" s="223" t="str">
        <f t="shared" si="3"/>
        <v>Fcst</v>
      </c>
      <c r="AD4" s="223" t="str">
        <f t="shared" si="3"/>
        <v>Fcst</v>
      </c>
      <c r="AE4" s="223" t="str">
        <f t="shared" si="3"/>
        <v>Fcst</v>
      </c>
      <c r="AF4" s="223" t="str">
        <f t="shared" si="3"/>
        <v>Fcst</v>
      </c>
      <c r="AG4" s="223" t="str">
        <f t="shared" si="3"/>
        <v>Fcst</v>
      </c>
      <c r="AH4" s="223" t="str">
        <f t="shared" si="3"/>
        <v>Fcst</v>
      </c>
      <c r="AI4" s="223" t="str">
        <f t="shared" si="3"/>
        <v>Fcst</v>
      </c>
      <c r="AJ4" s="223" t="str">
        <f t="shared" si="3"/>
        <v>Fcst</v>
      </c>
      <c r="AK4" s="223" t="str">
        <f t="shared" si="3"/>
        <v>Fcst</v>
      </c>
      <c r="AL4" s="223" t="str">
        <f t="shared" ref="AL4:BY4" si="4">IF(lastclosedmonth&gt;= AL$6,"Act","Fcst")</f>
        <v>Fcst</v>
      </c>
      <c r="AM4" s="223" t="str">
        <f t="shared" si="4"/>
        <v>Fcst</v>
      </c>
      <c r="AN4" s="223" t="str">
        <f t="shared" si="4"/>
        <v>Fcst</v>
      </c>
      <c r="AO4" s="223" t="str">
        <f t="shared" si="4"/>
        <v>Fcst</v>
      </c>
      <c r="AP4" s="223" t="str">
        <f t="shared" si="4"/>
        <v>Fcst</v>
      </c>
      <c r="AQ4" s="223" t="str">
        <f t="shared" si="4"/>
        <v>Fcst</v>
      </c>
      <c r="AR4" s="223" t="str">
        <f t="shared" si="4"/>
        <v>Fcst</v>
      </c>
      <c r="AS4" s="223" t="str">
        <f t="shared" si="4"/>
        <v>Fcst</v>
      </c>
      <c r="AT4" s="223" t="str">
        <f t="shared" si="4"/>
        <v>Fcst</v>
      </c>
      <c r="AU4" s="223" t="str">
        <f t="shared" si="4"/>
        <v>Fcst</v>
      </c>
      <c r="AV4" s="223" t="str">
        <f t="shared" si="4"/>
        <v>Fcst</v>
      </c>
      <c r="AW4" s="223" t="str">
        <f t="shared" si="4"/>
        <v>Fcst</v>
      </c>
      <c r="AX4" s="223" t="str">
        <f t="shared" si="4"/>
        <v>Fcst</v>
      </c>
      <c r="AY4" s="223" t="str">
        <f t="shared" si="4"/>
        <v>Fcst</v>
      </c>
      <c r="AZ4" s="223" t="str">
        <f t="shared" si="4"/>
        <v>Fcst</v>
      </c>
      <c r="BA4" s="223" t="str">
        <f t="shared" si="4"/>
        <v>Fcst</v>
      </c>
      <c r="BB4" s="223" t="str">
        <f t="shared" si="4"/>
        <v>Fcst</v>
      </c>
      <c r="BC4" s="223" t="str">
        <f t="shared" si="4"/>
        <v>Fcst</v>
      </c>
      <c r="BD4" s="223" t="str">
        <f t="shared" si="4"/>
        <v>Fcst</v>
      </c>
      <c r="BE4" s="223" t="str">
        <f t="shared" si="4"/>
        <v>Fcst</v>
      </c>
      <c r="BF4" s="223" t="str">
        <f t="shared" si="4"/>
        <v>Fcst</v>
      </c>
      <c r="BG4" s="223" t="str">
        <f t="shared" si="4"/>
        <v>Fcst</v>
      </c>
      <c r="BH4" s="223" t="str">
        <f t="shared" si="4"/>
        <v>Fcst</v>
      </c>
      <c r="BI4" s="223" t="str">
        <f t="shared" si="4"/>
        <v>Fcst</v>
      </c>
      <c r="BJ4" s="223" t="str">
        <f t="shared" si="4"/>
        <v>Fcst</v>
      </c>
      <c r="BK4" s="223" t="str">
        <f t="shared" si="4"/>
        <v>Fcst</v>
      </c>
      <c r="BL4" s="223" t="str">
        <f t="shared" si="4"/>
        <v>Fcst</v>
      </c>
      <c r="BM4" s="223" t="str">
        <f t="shared" si="4"/>
        <v>Fcst</v>
      </c>
      <c r="BN4" s="223" t="str">
        <f t="shared" si="4"/>
        <v>Fcst</v>
      </c>
      <c r="BO4" s="223" t="str">
        <f t="shared" si="4"/>
        <v>Fcst</v>
      </c>
      <c r="BP4" s="223" t="str">
        <f t="shared" si="4"/>
        <v>Fcst</v>
      </c>
      <c r="BQ4" s="223" t="str">
        <f t="shared" si="4"/>
        <v>Fcst</v>
      </c>
      <c r="BR4" s="223" t="str">
        <f t="shared" si="4"/>
        <v>Fcst</v>
      </c>
      <c r="BS4" s="223" t="str">
        <f t="shared" si="4"/>
        <v>Fcst</v>
      </c>
      <c r="BT4" s="223" t="str">
        <f t="shared" si="4"/>
        <v>Fcst</v>
      </c>
      <c r="BU4" s="223" t="str">
        <f t="shared" si="4"/>
        <v>Fcst</v>
      </c>
      <c r="BV4" s="223" t="str">
        <f t="shared" si="4"/>
        <v>Fcst</v>
      </c>
      <c r="BW4" s="223" t="str">
        <f t="shared" si="4"/>
        <v>Fcst</v>
      </c>
      <c r="BX4" s="223" t="str">
        <f t="shared" si="4"/>
        <v>Fcst</v>
      </c>
      <c r="BY4" s="223" t="str">
        <f t="shared" si="4"/>
        <v>Fcst</v>
      </c>
      <c r="BZ4" s="223"/>
      <c r="CA4" s="223"/>
      <c r="CB4" s="223"/>
      <c r="CC4" s="223"/>
      <c r="CD4" s="223"/>
      <c r="CE4" s="517"/>
    </row>
    <row r="5" spans="1:84" ht="10.5" customHeight="1">
      <c r="C5" s="598"/>
      <c r="D5" s="598"/>
      <c r="E5" s="598"/>
      <c r="F5" s="224">
        <f>EOMONTH(F6,0)</f>
        <v>44592</v>
      </c>
      <c r="G5" s="224">
        <f t="shared" ref="G5:BR5" si="5">EOMONTH(G6,0)</f>
        <v>44620</v>
      </c>
      <c r="H5" s="224">
        <f t="shared" si="5"/>
        <v>44651</v>
      </c>
      <c r="I5" s="224">
        <f t="shared" si="5"/>
        <v>44681</v>
      </c>
      <c r="J5" s="224">
        <f t="shared" si="5"/>
        <v>44712</v>
      </c>
      <c r="K5" s="224">
        <f t="shared" si="5"/>
        <v>44742</v>
      </c>
      <c r="L5" s="224">
        <f t="shared" si="5"/>
        <v>44773</v>
      </c>
      <c r="M5" s="224">
        <f t="shared" si="5"/>
        <v>44804</v>
      </c>
      <c r="N5" s="224">
        <f t="shared" si="5"/>
        <v>44834</v>
      </c>
      <c r="O5" s="224">
        <f t="shared" si="5"/>
        <v>44865</v>
      </c>
      <c r="P5" s="224">
        <f t="shared" si="5"/>
        <v>44895</v>
      </c>
      <c r="Q5" s="224">
        <f t="shared" si="5"/>
        <v>44926</v>
      </c>
      <c r="R5" s="224">
        <f t="shared" si="5"/>
        <v>44957</v>
      </c>
      <c r="S5" s="224">
        <f t="shared" si="5"/>
        <v>44985</v>
      </c>
      <c r="T5" s="224">
        <f t="shared" si="5"/>
        <v>45016</v>
      </c>
      <c r="U5" s="224">
        <f t="shared" si="5"/>
        <v>45046</v>
      </c>
      <c r="V5" s="224">
        <f t="shared" si="5"/>
        <v>45077</v>
      </c>
      <c r="W5" s="224">
        <f t="shared" si="5"/>
        <v>45107</v>
      </c>
      <c r="X5" s="224">
        <f t="shared" si="5"/>
        <v>45138</v>
      </c>
      <c r="Y5" s="224">
        <f t="shared" si="5"/>
        <v>45169</v>
      </c>
      <c r="Z5" s="224">
        <f t="shared" si="5"/>
        <v>45199</v>
      </c>
      <c r="AA5" s="224">
        <f t="shared" si="5"/>
        <v>45230</v>
      </c>
      <c r="AB5" s="224">
        <f t="shared" si="5"/>
        <v>45260</v>
      </c>
      <c r="AC5" s="224">
        <f t="shared" si="5"/>
        <v>45291</v>
      </c>
      <c r="AD5" s="224">
        <f t="shared" si="5"/>
        <v>45322</v>
      </c>
      <c r="AE5" s="224">
        <f t="shared" si="5"/>
        <v>45351</v>
      </c>
      <c r="AF5" s="224">
        <f t="shared" si="5"/>
        <v>45382</v>
      </c>
      <c r="AG5" s="224">
        <f t="shared" si="5"/>
        <v>45412</v>
      </c>
      <c r="AH5" s="224">
        <f t="shared" si="5"/>
        <v>45443</v>
      </c>
      <c r="AI5" s="224">
        <f t="shared" si="5"/>
        <v>45473</v>
      </c>
      <c r="AJ5" s="224">
        <f t="shared" si="5"/>
        <v>45504</v>
      </c>
      <c r="AK5" s="224">
        <f t="shared" si="5"/>
        <v>45535</v>
      </c>
      <c r="AL5" s="224">
        <f t="shared" si="5"/>
        <v>45565</v>
      </c>
      <c r="AM5" s="224">
        <f t="shared" si="5"/>
        <v>45596</v>
      </c>
      <c r="AN5" s="224">
        <f t="shared" si="5"/>
        <v>45626</v>
      </c>
      <c r="AO5" s="224">
        <f t="shared" si="5"/>
        <v>45657</v>
      </c>
      <c r="AP5" s="224">
        <f t="shared" si="5"/>
        <v>45688</v>
      </c>
      <c r="AQ5" s="224">
        <f t="shared" si="5"/>
        <v>45716</v>
      </c>
      <c r="AR5" s="224">
        <f t="shared" si="5"/>
        <v>45747</v>
      </c>
      <c r="AS5" s="224">
        <f t="shared" si="5"/>
        <v>45777</v>
      </c>
      <c r="AT5" s="224">
        <f t="shared" si="5"/>
        <v>45808</v>
      </c>
      <c r="AU5" s="224">
        <f t="shared" si="5"/>
        <v>45838</v>
      </c>
      <c r="AV5" s="224">
        <f t="shared" si="5"/>
        <v>45869</v>
      </c>
      <c r="AW5" s="224">
        <f t="shared" si="5"/>
        <v>45900</v>
      </c>
      <c r="AX5" s="224">
        <f t="shared" si="5"/>
        <v>45930</v>
      </c>
      <c r="AY5" s="224">
        <f t="shared" si="5"/>
        <v>45961</v>
      </c>
      <c r="AZ5" s="224">
        <f t="shared" si="5"/>
        <v>45991</v>
      </c>
      <c r="BA5" s="224">
        <f t="shared" si="5"/>
        <v>46022</v>
      </c>
      <c r="BB5" s="224">
        <f t="shared" si="5"/>
        <v>46053</v>
      </c>
      <c r="BC5" s="224">
        <f t="shared" si="5"/>
        <v>46081</v>
      </c>
      <c r="BD5" s="224">
        <f t="shared" si="5"/>
        <v>46112</v>
      </c>
      <c r="BE5" s="224">
        <f t="shared" si="5"/>
        <v>46142</v>
      </c>
      <c r="BF5" s="224">
        <f t="shared" si="5"/>
        <v>46173</v>
      </c>
      <c r="BG5" s="224">
        <f t="shared" si="5"/>
        <v>46203</v>
      </c>
      <c r="BH5" s="224">
        <f t="shared" si="5"/>
        <v>46234</v>
      </c>
      <c r="BI5" s="224">
        <f t="shared" si="5"/>
        <v>46265</v>
      </c>
      <c r="BJ5" s="224">
        <f t="shared" si="5"/>
        <v>46295</v>
      </c>
      <c r="BK5" s="224">
        <f t="shared" si="5"/>
        <v>46326</v>
      </c>
      <c r="BL5" s="224">
        <f t="shared" si="5"/>
        <v>46356</v>
      </c>
      <c r="BM5" s="224">
        <f t="shared" si="5"/>
        <v>46387</v>
      </c>
      <c r="BN5" s="224">
        <f t="shared" si="5"/>
        <v>46418</v>
      </c>
      <c r="BO5" s="224">
        <f t="shared" si="5"/>
        <v>46446</v>
      </c>
      <c r="BP5" s="224">
        <f t="shared" si="5"/>
        <v>46477</v>
      </c>
      <c r="BQ5" s="224">
        <f t="shared" si="5"/>
        <v>46507</v>
      </c>
      <c r="BR5" s="224">
        <f t="shared" si="5"/>
        <v>46538</v>
      </c>
      <c r="BS5" s="224">
        <f t="shared" ref="BS5:BY5" si="6">EOMONTH(BS6,0)</f>
        <v>46568</v>
      </c>
      <c r="BT5" s="224">
        <f t="shared" si="6"/>
        <v>46599</v>
      </c>
      <c r="BU5" s="224">
        <f t="shared" si="6"/>
        <v>46630</v>
      </c>
      <c r="BV5" s="224">
        <f t="shared" si="6"/>
        <v>46660</v>
      </c>
      <c r="BW5" s="224">
        <f t="shared" si="6"/>
        <v>46691</v>
      </c>
      <c r="BX5" s="224">
        <f t="shared" si="6"/>
        <v>46721</v>
      </c>
      <c r="BY5" s="224">
        <f t="shared" si="6"/>
        <v>46752</v>
      </c>
      <c r="BZ5" s="224"/>
      <c r="CA5" s="224"/>
      <c r="CB5" s="224"/>
      <c r="CC5" s="224"/>
      <c r="CD5" s="224"/>
      <c r="CE5" s="518"/>
    </row>
    <row r="6" spans="1:84" s="613" customFormat="1" ht="13.95" customHeight="1">
      <c r="A6" s="605"/>
      <c r="B6" s="606"/>
      <c r="C6" s="675" t="s">
        <v>0</v>
      </c>
      <c r="D6" s="676"/>
      <c r="E6" s="675" t="s">
        <v>412</v>
      </c>
      <c r="F6" s="609">
        <f>DATE(Setup!$D$5,1,31)</f>
        <v>44592</v>
      </c>
      <c r="G6" s="609">
        <f>EOMONTH(F6,1)</f>
        <v>44620</v>
      </c>
      <c r="H6" s="609">
        <f t="shared" ref="H6:AC6" si="7">EOMONTH(G6,1)</f>
        <v>44651</v>
      </c>
      <c r="I6" s="609">
        <f t="shared" si="7"/>
        <v>44681</v>
      </c>
      <c r="J6" s="609">
        <f t="shared" si="7"/>
        <v>44712</v>
      </c>
      <c r="K6" s="609">
        <f t="shared" si="7"/>
        <v>44742</v>
      </c>
      <c r="L6" s="609">
        <f t="shared" si="7"/>
        <v>44773</v>
      </c>
      <c r="M6" s="609">
        <f t="shared" si="7"/>
        <v>44804</v>
      </c>
      <c r="N6" s="609">
        <f t="shared" si="7"/>
        <v>44834</v>
      </c>
      <c r="O6" s="609">
        <f t="shared" si="7"/>
        <v>44865</v>
      </c>
      <c r="P6" s="609">
        <f t="shared" si="7"/>
        <v>44895</v>
      </c>
      <c r="Q6" s="609">
        <f t="shared" si="7"/>
        <v>44926</v>
      </c>
      <c r="R6" s="609">
        <f>EOMONTH(Q6,1)</f>
        <v>44957</v>
      </c>
      <c r="S6" s="609">
        <f t="shared" si="7"/>
        <v>44985</v>
      </c>
      <c r="T6" s="609">
        <f t="shared" si="7"/>
        <v>45016</v>
      </c>
      <c r="U6" s="609">
        <f t="shared" si="7"/>
        <v>45046</v>
      </c>
      <c r="V6" s="609">
        <f t="shared" si="7"/>
        <v>45077</v>
      </c>
      <c r="W6" s="609">
        <f t="shared" si="7"/>
        <v>45107</v>
      </c>
      <c r="X6" s="609">
        <f t="shared" si="7"/>
        <v>45138</v>
      </c>
      <c r="Y6" s="609">
        <f t="shared" si="7"/>
        <v>45169</v>
      </c>
      <c r="Z6" s="609">
        <f t="shared" si="7"/>
        <v>45199</v>
      </c>
      <c r="AA6" s="609">
        <f t="shared" si="7"/>
        <v>45230</v>
      </c>
      <c r="AB6" s="609">
        <f t="shared" si="7"/>
        <v>45260</v>
      </c>
      <c r="AC6" s="609">
        <f t="shared" si="7"/>
        <v>45291</v>
      </c>
      <c r="AD6" s="609">
        <f>EOMONTH(AC6,1)</f>
        <v>45322</v>
      </c>
      <c r="AE6" s="609">
        <f t="shared" ref="AE6" si="8">EOMONTH(AD6,1)</f>
        <v>45351</v>
      </c>
      <c r="AF6" s="609">
        <f t="shared" ref="AF6" si="9">EOMONTH(AE6,1)</f>
        <v>45382</v>
      </c>
      <c r="AG6" s="609">
        <f t="shared" ref="AG6" si="10">EOMONTH(AF6,1)</f>
        <v>45412</v>
      </c>
      <c r="AH6" s="609">
        <f t="shared" ref="AH6" si="11">EOMONTH(AG6,1)</f>
        <v>45443</v>
      </c>
      <c r="AI6" s="609">
        <f t="shared" ref="AI6" si="12">EOMONTH(AH6,1)</f>
        <v>45473</v>
      </c>
      <c r="AJ6" s="609">
        <f t="shared" ref="AJ6" si="13">EOMONTH(AI6,1)</f>
        <v>45504</v>
      </c>
      <c r="AK6" s="609">
        <f t="shared" ref="AK6" si="14">EOMONTH(AJ6,1)</f>
        <v>45535</v>
      </c>
      <c r="AL6" s="609">
        <f t="shared" ref="AL6" si="15">EOMONTH(AK6,1)</f>
        <v>45565</v>
      </c>
      <c r="AM6" s="609">
        <f t="shared" ref="AM6" si="16">EOMONTH(AL6,1)</f>
        <v>45596</v>
      </c>
      <c r="AN6" s="609">
        <f t="shared" ref="AN6" si="17">EOMONTH(AM6,1)</f>
        <v>45626</v>
      </c>
      <c r="AO6" s="609">
        <f t="shared" ref="AO6" si="18">EOMONTH(AN6,1)</f>
        <v>45657</v>
      </c>
      <c r="AP6" s="609">
        <f>EOMONTH(AO6,1)</f>
        <v>45688</v>
      </c>
      <c r="AQ6" s="609">
        <f t="shared" ref="AQ6" si="19">EOMONTH(AP6,1)</f>
        <v>45716</v>
      </c>
      <c r="AR6" s="609">
        <f t="shared" ref="AR6" si="20">EOMONTH(AQ6,1)</f>
        <v>45747</v>
      </c>
      <c r="AS6" s="609">
        <f t="shared" ref="AS6" si="21">EOMONTH(AR6,1)</f>
        <v>45777</v>
      </c>
      <c r="AT6" s="609">
        <f t="shared" ref="AT6" si="22">EOMONTH(AS6,1)</f>
        <v>45808</v>
      </c>
      <c r="AU6" s="609">
        <f t="shared" ref="AU6" si="23">EOMONTH(AT6,1)</f>
        <v>45838</v>
      </c>
      <c r="AV6" s="609">
        <f t="shared" ref="AV6" si="24">EOMONTH(AU6,1)</f>
        <v>45869</v>
      </c>
      <c r="AW6" s="609">
        <f t="shared" ref="AW6" si="25">EOMONTH(AV6,1)</f>
        <v>45900</v>
      </c>
      <c r="AX6" s="609">
        <f t="shared" ref="AX6" si="26">EOMONTH(AW6,1)</f>
        <v>45930</v>
      </c>
      <c r="AY6" s="609">
        <f t="shared" ref="AY6" si="27">EOMONTH(AX6,1)</f>
        <v>45961</v>
      </c>
      <c r="AZ6" s="609">
        <f t="shared" ref="AZ6" si="28">EOMONTH(AY6,1)</f>
        <v>45991</v>
      </c>
      <c r="BA6" s="609">
        <f t="shared" ref="BA6" si="29">EOMONTH(AZ6,1)</f>
        <v>46022</v>
      </c>
      <c r="BB6" s="609">
        <f>EOMONTH(BA6,1)</f>
        <v>46053</v>
      </c>
      <c r="BC6" s="609">
        <f t="shared" ref="BC6" si="30">EOMONTH(BB6,1)</f>
        <v>46081</v>
      </c>
      <c r="BD6" s="609">
        <f t="shared" ref="BD6" si="31">EOMONTH(BC6,1)</f>
        <v>46112</v>
      </c>
      <c r="BE6" s="609">
        <f t="shared" ref="BE6" si="32">EOMONTH(BD6,1)</f>
        <v>46142</v>
      </c>
      <c r="BF6" s="609">
        <f t="shared" ref="BF6" si="33">EOMONTH(BE6,1)</f>
        <v>46173</v>
      </c>
      <c r="BG6" s="609">
        <f t="shared" ref="BG6" si="34">EOMONTH(BF6,1)</f>
        <v>46203</v>
      </c>
      <c r="BH6" s="609">
        <f t="shared" ref="BH6" si="35">EOMONTH(BG6,1)</f>
        <v>46234</v>
      </c>
      <c r="BI6" s="609">
        <f t="shared" ref="BI6" si="36">EOMONTH(BH6,1)</f>
        <v>46265</v>
      </c>
      <c r="BJ6" s="609">
        <f t="shared" ref="BJ6" si="37">EOMONTH(BI6,1)</f>
        <v>46295</v>
      </c>
      <c r="BK6" s="609">
        <f t="shared" ref="BK6" si="38">EOMONTH(BJ6,1)</f>
        <v>46326</v>
      </c>
      <c r="BL6" s="609">
        <f t="shared" ref="BL6" si="39">EOMONTH(BK6,1)</f>
        <v>46356</v>
      </c>
      <c r="BM6" s="609">
        <f t="shared" ref="BM6" si="40">EOMONTH(BL6,1)</f>
        <v>46387</v>
      </c>
      <c r="BN6" s="609">
        <f t="shared" ref="BN6" si="41">EOMONTH(BM6,1)</f>
        <v>46418</v>
      </c>
      <c r="BO6" s="609">
        <f t="shared" ref="BO6" si="42">EOMONTH(BN6,1)</f>
        <v>46446</v>
      </c>
      <c r="BP6" s="609">
        <f t="shared" ref="BP6" si="43">EOMONTH(BO6,1)</f>
        <v>46477</v>
      </c>
      <c r="BQ6" s="609">
        <f t="shared" ref="BQ6" si="44">EOMONTH(BP6,1)</f>
        <v>46507</v>
      </c>
      <c r="BR6" s="609">
        <f t="shared" ref="BR6" si="45">EOMONTH(BQ6,1)</f>
        <v>46538</v>
      </c>
      <c r="BS6" s="609">
        <f t="shared" ref="BS6" si="46">EOMONTH(BR6,1)</f>
        <v>46568</v>
      </c>
      <c r="BT6" s="609">
        <f t="shared" ref="BT6" si="47">EOMONTH(BS6,1)</f>
        <v>46599</v>
      </c>
      <c r="BU6" s="609">
        <f t="shared" ref="BU6" si="48">EOMONTH(BT6,1)</f>
        <v>46630</v>
      </c>
      <c r="BV6" s="609">
        <f t="shared" ref="BV6" si="49">EOMONTH(BU6,1)</f>
        <v>46660</v>
      </c>
      <c r="BW6" s="609">
        <f t="shared" ref="BW6" si="50">EOMONTH(BV6,1)</f>
        <v>46691</v>
      </c>
      <c r="BX6" s="609">
        <f t="shared" ref="BX6" si="51">EOMONTH(BW6,1)</f>
        <v>46721</v>
      </c>
      <c r="BY6" s="609">
        <f t="shared" ref="BY6" si="52">EOMONTH(BX6,1)</f>
        <v>46752</v>
      </c>
      <c r="BZ6" s="610">
        <f>YEAR($F6)</f>
        <v>2022</v>
      </c>
      <c r="CA6" s="611">
        <f>BZ6+1</f>
        <v>2023</v>
      </c>
      <c r="CB6" s="611">
        <f t="shared" ref="CB6:CE6" si="53">CA6+1</f>
        <v>2024</v>
      </c>
      <c r="CC6" s="611">
        <f t="shared" si="53"/>
        <v>2025</v>
      </c>
      <c r="CD6" s="611">
        <f t="shared" si="53"/>
        <v>2026</v>
      </c>
      <c r="CE6" s="612">
        <f t="shared" si="53"/>
        <v>2027</v>
      </c>
      <c r="CF6" s="784"/>
    </row>
    <row r="7" spans="1:84" s="613" customFormat="1" ht="13.95" customHeight="1">
      <c r="A7" s="605"/>
      <c r="B7" s="606"/>
      <c r="C7" s="607" t="s">
        <v>0</v>
      </c>
      <c r="D7" s="608"/>
      <c r="E7" s="607" t="s">
        <v>412</v>
      </c>
      <c r="F7" s="609"/>
      <c r="G7" s="609"/>
      <c r="H7" s="609"/>
      <c r="I7" s="609"/>
      <c r="J7" s="609"/>
      <c r="K7" s="609"/>
      <c r="L7" s="609"/>
      <c r="M7" s="609"/>
      <c r="N7" s="609"/>
      <c r="O7" s="609"/>
      <c r="P7" s="609"/>
      <c r="Q7" s="609"/>
      <c r="R7" s="609"/>
      <c r="S7" s="609"/>
      <c r="T7" s="609"/>
      <c r="U7" s="609"/>
      <c r="V7" s="609"/>
      <c r="W7" s="609"/>
      <c r="X7" s="609"/>
      <c r="Y7" s="609"/>
      <c r="Z7" s="609"/>
      <c r="AA7" s="609"/>
      <c r="AB7" s="609"/>
      <c r="AC7" s="609"/>
      <c r="AD7" s="609"/>
      <c r="AE7" s="609"/>
      <c r="AF7" s="609"/>
      <c r="AG7" s="609"/>
      <c r="AH7" s="609"/>
      <c r="AI7" s="609"/>
      <c r="AJ7" s="609"/>
      <c r="AK7" s="609"/>
      <c r="AL7" s="609"/>
      <c r="AM7" s="609"/>
      <c r="AN7" s="609"/>
      <c r="AO7" s="609"/>
      <c r="AP7" s="609"/>
      <c r="AQ7" s="609"/>
      <c r="AR7" s="609"/>
      <c r="AS7" s="609"/>
      <c r="AT7" s="609"/>
      <c r="AU7" s="609"/>
      <c r="AV7" s="609"/>
      <c r="AW7" s="609"/>
      <c r="AX7" s="609"/>
      <c r="AY7" s="609"/>
      <c r="AZ7" s="609"/>
      <c r="BA7" s="609"/>
      <c r="BB7" s="609"/>
      <c r="BC7" s="609"/>
      <c r="BD7" s="609"/>
      <c r="BE7" s="609"/>
      <c r="BF7" s="609"/>
      <c r="BG7" s="609"/>
      <c r="BH7" s="609"/>
      <c r="BI7" s="609"/>
      <c r="BJ7" s="609"/>
      <c r="BK7" s="609"/>
      <c r="BL7" s="609"/>
      <c r="BM7" s="609"/>
      <c r="BN7" s="609"/>
      <c r="BO7" s="609"/>
      <c r="BP7" s="609"/>
      <c r="BQ7" s="609"/>
      <c r="BR7" s="609"/>
      <c r="BS7" s="609"/>
      <c r="BT7" s="609"/>
      <c r="BU7" s="609"/>
      <c r="BV7" s="609"/>
      <c r="BW7" s="609"/>
      <c r="BX7" s="609"/>
      <c r="BY7" s="609"/>
      <c r="BZ7" s="672"/>
      <c r="CA7" s="673"/>
      <c r="CB7" s="673"/>
      <c r="CC7" s="673"/>
      <c r="CD7" s="673"/>
      <c r="CE7" s="674"/>
      <c r="CF7" s="784"/>
    </row>
    <row r="8" spans="1:84">
      <c r="BZ8" s="599"/>
      <c r="CE8" s="600"/>
    </row>
    <row r="9" spans="1:84">
      <c r="D9" s="9" t="s">
        <v>16</v>
      </c>
      <c r="E9" s="9" t="str">
        <f>IF(Setup!D8="","",Setup!D8)</f>
        <v>Subscription</v>
      </c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82"/>
      <c r="AE9" s="282"/>
      <c r="AF9" s="282"/>
      <c r="AG9" s="282"/>
      <c r="AH9" s="282"/>
      <c r="AI9" s="282"/>
      <c r="AJ9" s="282"/>
      <c r="AK9" s="282"/>
      <c r="AL9" s="282"/>
      <c r="AM9" s="282"/>
      <c r="AN9" s="282"/>
      <c r="AO9" s="282"/>
      <c r="AP9" s="282"/>
      <c r="AQ9" s="282"/>
      <c r="AR9" s="282"/>
      <c r="AS9" s="282"/>
      <c r="AT9" s="282"/>
      <c r="AU9" s="282"/>
      <c r="AV9" s="282"/>
      <c r="AW9" s="282"/>
      <c r="AX9" s="282"/>
      <c r="AY9" s="282"/>
      <c r="AZ9" s="282"/>
      <c r="BA9" s="282"/>
      <c r="BB9" s="282"/>
      <c r="BC9" s="282"/>
      <c r="BD9" s="282"/>
      <c r="BE9" s="282"/>
      <c r="BF9" s="282"/>
      <c r="BG9" s="282"/>
      <c r="BH9" s="282"/>
      <c r="BI9" s="282"/>
      <c r="BJ9" s="282"/>
      <c r="BK9" s="282"/>
      <c r="BL9" s="282"/>
      <c r="BM9" s="282"/>
      <c r="BN9" s="282"/>
      <c r="BO9" s="282"/>
      <c r="BP9" s="282"/>
      <c r="BQ9" s="282"/>
      <c r="BR9" s="282"/>
      <c r="BS9" s="282"/>
      <c r="BT9" s="282"/>
      <c r="BU9" s="282"/>
      <c r="BV9" s="282"/>
      <c r="BW9" s="282"/>
      <c r="BX9" s="282"/>
      <c r="BY9" s="282"/>
      <c r="BZ9" s="159"/>
      <c r="CA9" s="125"/>
      <c r="CB9" s="125"/>
      <c r="CC9" s="125"/>
      <c r="CD9" s="125"/>
      <c r="CE9" s="158"/>
    </row>
    <row r="10" spans="1:84">
      <c r="E10" s="279" t="str">
        <f>IF(Setup!E8="","",Setup!E8)</f>
        <v>Tier 1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f>'Revenue &amp; COS'!G51</f>
        <v>0</v>
      </c>
      <c r="S10" s="5">
        <f>'Revenue &amp; COS'!H51</f>
        <v>0</v>
      </c>
      <c r="T10" s="5">
        <f>'Revenue &amp; COS'!I51</f>
        <v>0</v>
      </c>
      <c r="U10" s="5">
        <f>'Revenue &amp; COS'!J51</f>
        <v>0</v>
      </c>
      <c r="V10" s="5">
        <f>'Revenue &amp; COS'!K51</f>
        <v>0</v>
      </c>
      <c r="W10" s="5">
        <f>'Revenue &amp; COS'!L51</f>
        <v>0</v>
      </c>
      <c r="X10" s="5">
        <f>'Revenue &amp; COS'!M51</f>
        <v>0</v>
      </c>
      <c r="Y10" s="5">
        <f>'Revenue &amp; COS'!N51</f>
        <v>0</v>
      </c>
      <c r="Z10" s="5">
        <f>'Revenue &amp; COS'!O51</f>
        <v>0</v>
      </c>
      <c r="AA10" s="5">
        <f>'Revenue &amp; COS'!P51</f>
        <v>0</v>
      </c>
      <c r="AB10" s="5">
        <f>'Revenue &amp; COS'!Q51</f>
        <v>0</v>
      </c>
      <c r="AC10" s="5">
        <f>'Revenue &amp; COS'!R51</f>
        <v>0</v>
      </c>
      <c r="AD10" s="5">
        <f>'Revenue &amp; COS'!S51</f>
        <v>0</v>
      </c>
      <c r="AE10" s="5">
        <f>'Revenue &amp; COS'!T51</f>
        <v>0</v>
      </c>
      <c r="AF10" s="5">
        <f>'Revenue &amp; COS'!U51</f>
        <v>0</v>
      </c>
      <c r="AG10" s="5">
        <f>'Revenue &amp; COS'!V51</f>
        <v>0</v>
      </c>
      <c r="AH10" s="5">
        <f>'Revenue &amp; COS'!W51</f>
        <v>0</v>
      </c>
      <c r="AI10" s="5">
        <f>'Revenue &amp; COS'!X51</f>
        <v>0</v>
      </c>
      <c r="AJ10" s="5">
        <f>'Revenue &amp; COS'!Y51</f>
        <v>0</v>
      </c>
      <c r="AK10" s="5">
        <f>'Revenue &amp; COS'!Z51</f>
        <v>0</v>
      </c>
      <c r="AL10" s="5">
        <f>'Revenue &amp; COS'!AA51</f>
        <v>0</v>
      </c>
      <c r="AM10" s="5">
        <f>'Revenue &amp; COS'!AB51</f>
        <v>0</v>
      </c>
      <c r="AN10" s="5">
        <f>'Revenue &amp; COS'!AC51</f>
        <v>0</v>
      </c>
      <c r="AO10" s="5">
        <f>'Revenue &amp; COS'!AD51</f>
        <v>0</v>
      </c>
      <c r="AP10" s="5">
        <f>'Revenue &amp; COS'!AE51</f>
        <v>0</v>
      </c>
      <c r="AQ10" s="5">
        <f>'Revenue &amp; COS'!AF51</f>
        <v>0</v>
      </c>
      <c r="AR10" s="5">
        <f>'Revenue &amp; COS'!AG51</f>
        <v>0</v>
      </c>
      <c r="AS10" s="5">
        <f>'Revenue &amp; COS'!AH51</f>
        <v>0</v>
      </c>
      <c r="AT10" s="5">
        <f>'Revenue &amp; COS'!AI51</f>
        <v>0</v>
      </c>
      <c r="AU10" s="5">
        <f>'Revenue &amp; COS'!AJ51</f>
        <v>0</v>
      </c>
      <c r="AV10" s="5">
        <f>'Revenue &amp; COS'!AK51</f>
        <v>0</v>
      </c>
      <c r="AW10" s="5">
        <f>'Revenue &amp; COS'!AL51</f>
        <v>0</v>
      </c>
      <c r="AX10" s="5">
        <f>'Revenue &amp; COS'!AM51</f>
        <v>0</v>
      </c>
      <c r="AY10" s="5">
        <f>'Revenue &amp; COS'!AN51</f>
        <v>0</v>
      </c>
      <c r="AZ10" s="5">
        <f>'Revenue &amp; COS'!AO51</f>
        <v>0</v>
      </c>
      <c r="BA10" s="5">
        <f>'Revenue &amp; COS'!AP51</f>
        <v>0</v>
      </c>
      <c r="BB10" s="5">
        <f>'Revenue &amp; COS'!AQ51</f>
        <v>0</v>
      </c>
      <c r="BC10" s="5">
        <f>'Revenue &amp; COS'!AR51</f>
        <v>0</v>
      </c>
      <c r="BD10" s="5">
        <f>'Revenue &amp; COS'!AS51</f>
        <v>0</v>
      </c>
      <c r="BE10" s="5">
        <f>'Revenue &amp; COS'!AT51</f>
        <v>0</v>
      </c>
      <c r="BF10" s="5">
        <f>'Revenue &amp; COS'!AU51</f>
        <v>0</v>
      </c>
      <c r="BG10" s="5">
        <f>'Revenue &amp; COS'!AV51</f>
        <v>0</v>
      </c>
      <c r="BH10" s="5">
        <f>'Revenue &amp; COS'!AW51</f>
        <v>0</v>
      </c>
      <c r="BI10" s="5">
        <f>'Revenue &amp; COS'!AX51</f>
        <v>0</v>
      </c>
      <c r="BJ10" s="5">
        <f>'Revenue &amp; COS'!AY51</f>
        <v>0</v>
      </c>
      <c r="BK10" s="5">
        <f>'Revenue &amp; COS'!AZ51</f>
        <v>0</v>
      </c>
      <c r="BL10" s="5">
        <f>'Revenue &amp; COS'!BA51</f>
        <v>0</v>
      </c>
      <c r="BM10" s="5">
        <f>'Revenue &amp; COS'!BB51</f>
        <v>0</v>
      </c>
      <c r="BN10" s="5">
        <f>'Revenue &amp; COS'!BC51</f>
        <v>0</v>
      </c>
      <c r="BO10" s="5">
        <f>'Revenue &amp; COS'!BD51</f>
        <v>0</v>
      </c>
      <c r="BP10" s="5">
        <f>'Revenue &amp; COS'!BE51</f>
        <v>0</v>
      </c>
      <c r="BQ10" s="5">
        <f>'Revenue &amp; COS'!BF51</f>
        <v>0</v>
      </c>
      <c r="BR10" s="5">
        <f>'Revenue &amp; COS'!BG51</f>
        <v>0</v>
      </c>
      <c r="BS10" s="5">
        <f>'Revenue &amp; COS'!BH51</f>
        <v>0</v>
      </c>
      <c r="BT10" s="5">
        <f>'Revenue &amp; COS'!BI51</f>
        <v>0</v>
      </c>
      <c r="BU10" s="5">
        <f>'Revenue &amp; COS'!BJ51</f>
        <v>0</v>
      </c>
      <c r="BV10" s="5">
        <f>'Revenue &amp; COS'!BK51</f>
        <v>0</v>
      </c>
      <c r="BW10" s="5">
        <f>'Revenue &amp; COS'!BL51</f>
        <v>0</v>
      </c>
      <c r="BX10" s="5">
        <f>'Revenue &amp; COS'!BM51</f>
        <v>0</v>
      </c>
      <c r="BY10" s="5">
        <f>'Revenue &amp; COS'!BN51</f>
        <v>0</v>
      </c>
      <c r="BZ10" s="419" cm="1">
        <f t="array" ref="BZ10">SUMPRODUCT((YEAR($F$6:$BY$6)=BZ$6)*($F10:$BY10))</f>
        <v>0</v>
      </c>
      <c r="CA10" s="286" cm="1">
        <f t="array" ref="CA10">SUMPRODUCT((YEAR($F$6:$BY$6)=CA$6)*($F10:$BY10))</f>
        <v>0</v>
      </c>
      <c r="CB10" s="286" cm="1">
        <f t="array" ref="CB10">SUMPRODUCT((YEAR($F$6:$BY$6)=CB$6)*($F10:$BY10))</f>
        <v>0</v>
      </c>
      <c r="CC10" s="286" cm="1">
        <f t="array" ref="CC10">SUMPRODUCT((YEAR($F$6:$BY$6)=CC$6)*($F10:$BY10))</f>
        <v>0</v>
      </c>
      <c r="CD10" s="286" cm="1">
        <f t="array" ref="CD10">SUMPRODUCT((YEAR($F$6:$BY$6)=CD$6)*($F10:$BY10))</f>
        <v>0</v>
      </c>
      <c r="CE10" s="430" cm="1">
        <f t="array" ref="CE10">SUMPRODUCT((YEAR($F$6:$BY$6)=CE$6)*($F10:$BY10))</f>
        <v>0</v>
      </c>
    </row>
    <row r="11" spans="1:84">
      <c r="E11" s="279" t="str">
        <f>IF(Setup!F8="","",Setup!F8)</f>
        <v>Tier 2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f>'Revenue &amp; COS'!G52</f>
        <v>0</v>
      </c>
      <c r="S11" s="5">
        <f>'Revenue &amp; COS'!H52</f>
        <v>0</v>
      </c>
      <c r="T11" s="5">
        <f>'Revenue &amp; COS'!I52</f>
        <v>0</v>
      </c>
      <c r="U11" s="5">
        <f>'Revenue &amp; COS'!J52</f>
        <v>0</v>
      </c>
      <c r="V11" s="5">
        <f>'Revenue &amp; COS'!K52</f>
        <v>0</v>
      </c>
      <c r="W11" s="5">
        <f>'Revenue &amp; COS'!L52</f>
        <v>0</v>
      </c>
      <c r="X11" s="5">
        <f>'Revenue &amp; COS'!M52</f>
        <v>0</v>
      </c>
      <c r="Y11" s="5">
        <f>'Revenue &amp; COS'!N52</f>
        <v>0</v>
      </c>
      <c r="Z11" s="5">
        <f>'Revenue &amp; COS'!O52</f>
        <v>0</v>
      </c>
      <c r="AA11" s="5">
        <f>'Revenue &amp; COS'!P52</f>
        <v>0</v>
      </c>
      <c r="AB11" s="5">
        <f>'Revenue &amp; COS'!Q52</f>
        <v>0</v>
      </c>
      <c r="AC11" s="5">
        <f>'Revenue &amp; COS'!R52</f>
        <v>0</v>
      </c>
      <c r="AD11" s="5">
        <f>'Revenue &amp; COS'!S52</f>
        <v>0</v>
      </c>
      <c r="AE11" s="5">
        <f>'Revenue &amp; COS'!T52</f>
        <v>0</v>
      </c>
      <c r="AF11" s="5">
        <f>'Revenue &amp; COS'!U52</f>
        <v>0</v>
      </c>
      <c r="AG11" s="5">
        <f>'Revenue &amp; COS'!V52</f>
        <v>0</v>
      </c>
      <c r="AH11" s="5">
        <f>'Revenue &amp; COS'!W52</f>
        <v>0</v>
      </c>
      <c r="AI11" s="5">
        <f>'Revenue &amp; COS'!X52</f>
        <v>0</v>
      </c>
      <c r="AJ11" s="5">
        <f>'Revenue &amp; COS'!Y52</f>
        <v>0</v>
      </c>
      <c r="AK11" s="5">
        <f>'Revenue &amp; COS'!Z52</f>
        <v>0</v>
      </c>
      <c r="AL11" s="5">
        <f>'Revenue &amp; COS'!AA52</f>
        <v>0</v>
      </c>
      <c r="AM11" s="5">
        <f>'Revenue &amp; COS'!AB52</f>
        <v>0</v>
      </c>
      <c r="AN11" s="5">
        <f>'Revenue &amp; COS'!AC52</f>
        <v>0</v>
      </c>
      <c r="AO11" s="5">
        <f>'Revenue &amp; COS'!AD52</f>
        <v>0</v>
      </c>
      <c r="AP11" s="5">
        <f>'Revenue &amp; COS'!AE52</f>
        <v>0</v>
      </c>
      <c r="AQ11" s="5">
        <f>'Revenue &amp; COS'!AF52</f>
        <v>0</v>
      </c>
      <c r="AR11" s="5">
        <f>'Revenue &amp; COS'!AG52</f>
        <v>0</v>
      </c>
      <c r="AS11" s="5">
        <f>'Revenue &amp; COS'!AH52</f>
        <v>0</v>
      </c>
      <c r="AT11" s="5">
        <f>'Revenue &amp; COS'!AI52</f>
        <v>0</v>
      </c>
      <c r="AU11" s="5">
        <f>'Revenue &amp; COS'!AJ52</f>
        <v>0</v>
      </c>
      <c r="AV11" s="5">
        <f>'Revenue &amp; COS'!AK52</f>
        <v>0</v>
      </c>
      <c r="AW11" s="5">
        <f>'Revenue &amp; COS'!AL52</f>
        <v>0</v>
      </c>
      <c r="AX11" s="5">
        <f>'Revenue &amp; COS'!AM52</f>
        <v>0</v>
      </c>
      <c r="AY11" s="5">
        <f>'Revenue &amp; COS'!AN52</f>
        <v>0</v>
      </c>
      <c r="AZ11" s="5">
        <f>'Revenue &amp; COS'!AO52</f>
        <v>0</v>
      </c>
      <c r="BA11" s="5">
        <f>'Revenue &amp; COS'!AP52</f>
        <v>0</v>
      </c>
      <c r="BB11" s="5">
        <f>'Revenue &amp; COS'!AQ52</f>
        <v>0</v>
      </c>
      <c r="BC11" s="5">
        <f>'Revenue &amp; COS'!AR52</f>
        <v>0</v>
      </c>
      <c r="BD11" s="5">
        <f>'Revenue &amp; COS'!AS52</f>
        <v>0</v>
      </c>
      <c r="BE11" s="5">
        <f>'Revenue &amp; COS'!AT52</f>
        <v>0</v>
      </c>
      <c r="BF11" s="5">
        <f>'Revenue &amp; COS'!AU52</f>
        <v>0</v>
      </c>
      <c r="BG11" s="5">
        <f>'Revenue &amp; COS'!AV52</f>
        <v>0</v>
      </c>
      <c r="BH11" s="5">
        <f>'Revenue &amp; COS'!AW52</f>
        <v>0</v>
      </c>
      <c r="BI11" s="5">
        <f>'Revenue &amp; COS'!AX52</f>
        <v>0</v>
      </c>
      <c r="BJ11" s="5">
        <f>'Revenue &amp; COS'!AY52</f>
        <v>0</v>
      </c>
      <c r="BK11" s="5">
        <f>'Revenue &amp; COS'!AZ52</f>
        <v>0</v>
      </c>
      <c r="BL11" s="5">
        <f>'Revenue &amp; COS'!BA52</f>
        <v>0</v>
      </c>
      <c r="BM11" s="5">
        <f>'Revenue &amp; COS'!BB52</f>
        <v>0</v>
      </c>
      <c r="BN11" s="5">
        <f>'Revenue &amp; COS'!BC52</f>
        <v>0</v>
      </c>
      <c r="BO11" s="5">
        <f>'Revenue &amp; COS'!BD52</f>
        <v>0</v>
      </c>
      <c r="BP11" s="5">
        <f>'Revenue &amp; COS'!BE52</f>
        <v>0</v>
      </c>
      <c r="BQ11" s="5">
        <f>'Revenue &amp; COS'!BF52</f>
        <v>0</v>
      </c>
      <c r="BR11" s="5">
        <f>'Revenue &amp; COS'!BG52</f>
        <v>0</v>
      </c>
      <c r="BS11" s="5">
        <f>'Revenue &amp; COS'!BH52</f>
        <v>0</v>
      </c>
      <c r="BT11" s="5">
        <f>'Revenue &amp; COS'!BI52</f>
        <v>0</v>
      </c>
      <c r="BU11" s="5">
        <f>'Revenue &amp; COS'!BJ52</f>
        <v>0</v>
      </c>
      <c r="BV11" s="5">
        <f>'Revenue &amp; COS'!BK52</f>
        <v>0</v>
      </c>
      <c r="BW11" s="5">
        <f>'Revenue &amp; COS'!BL52</f>
        <v>0</v>
      </c>
      <c r="BX11" s="5">
        <f>'Revenue &amp; COS'!BM52</f>
        <v>0</v>
      </c>
      <c r="BY11" s="5">
        <f>'Revenue &amp; COS'!BN52</f>
        <v>0</v>
      </c>
      <c r="BZ11" s="419" cm="1">
        <f t="array" ref="BZ11">SUMPRODUCT((YEAR($F$6:$BY$6)=BZ$6)*($F11:$BY11))</f>
        <v>0</v>
      </c>
      <c r="CA11" s="286" cm="1">
        <f t="array" ref="CA11">SUMPRODUCT((YEAR($F$6:$BY$6)=CA$6)*($F11:$BY11))</f>
        <v>0</v>
      </c>
      <c r="CB11" s="286" cm="1">
        <f t="array" ref="CB11">SUMPRODUCT((YEAR($F$6:$BY$6)=CB$6)*($F11:$BY11))</f>
        <v>0</v>
      </c>
      <c r="CC11" s="286" cm="1">
        <f t="array" ref="CC11">SUMPRODUCT((YEAR($F$6:$BY$6)=CC$6)*($F11:$BY11))</f>
        <v>0</v>
      </c>
      <c r="CD11" s="286" cm="1">
        <f t="array" ref="CD11">SUMPRODUCT((YEAR($F$6:$BY$6)=CD$6)*($F11:$BY11))</f>
        <v>0</v>
      </c>
      <c r="CE11" s="430" cm="1">
        <f t="array" ref="CE11">SUMPRODUCT((YEAR($F$6:$BY$6)=CE$6)*($F11:$BY11))</f>
        <v>0</v>
      </c>
    </row>
    <row r="12" spans="1:84">
      <c r="E12" s="279" t="str">
        <f>IF(Setup!G8="","",Setup!G8)</f>
        <v>Tier 3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f>'Revenue &amp; COS'!G53</f>
        <v>0</v>
      </c>
      <c r="S12" s="5">
        <f>'Revenue &amp; COS'!H53</f>
        <v>0</v>
      </c>
      <c r="T12" s="5">
        <f>'Revenue &amp; COS'!I53</f>
        <v>0</v>
      </c>
      <c r="U12" s="5">
        <f>'Revenue &amp; COS'!J53</f>
        <v>0</v>
      </c>
      <c r="V12" s="5">
        <f>'Revenue &amp; COS'!K53</f>
        <v>0</v>
      </c>
      <c r="W12" s="5">
        <f>'Revenue &amp; COS'!L53</f>
        <v>0</v>
      </c>
      <c r="X12" s="5">
        <f>'Revenue &amp; COS'!M53</f>
        <v>0</v>
      </c>
      <c r="Y12" s="5">
        <f>'Revenue &amp; COS'!N53</f>
        <v>0</v>
      </c>
      <c r="Z12" s="5">
        <f>'Revenue &amp; COS'!O53</f>
        <v>0</v>
      </c>
      <c r="AA12" s="5">
        <f>'Revenue &amp; COS'!P53</f>
        <v>0</v>
      </c>
      <c r="AB12" s="5">
        <f>'Revenue &amp; COS'!Q53</f>
        <v>0</v>
      </c>
      <c r="AC12" s="5">
        <f>'Revenue &amp; COS'!R53</f>
        <v>0</v>
      </c>
      <c r="AD12" s="5">
        <f>'Revenue &amp; COS'!S53</f>
        <v>0</v>
      </c>
      <c r="AE12" s="5">
        <f>'Revenue &amp; COS'!T53</f>
        <v>0</v>
      </c>
      <c r="AF12" s="5">
        <f>'Revenue &amp; COS'!U53</f>
        <v>0</v>
      </c>
      <c r="AG12" s="5">
        <f>'Revenue &amp; COS'!V53</f>
        <v>0</v>
      </c>
      <c r="AH12" s="5">
        <f>'Revenue &amp; COS'!W53</f>
        <v>0</v>
      </c>
      <c r="AI12" s="5">
        <f>'Revenue &amp; COS'!X53</f>
        <v>0</v>
      </c>
      <c r="AJ12" s="5">
        <f>'Revenue &amp; COS'!Y53</f>
        <v>0</v>
      </c>
      <c r="AK12" s="5">
        <f>'Revenue &amp; COS'!Z53</f>
        <v>0</v>
      </c>
      <c r="AL12" s="5">
        <f>'Revenue &amp; COS'!AA53</f>
        <v>0</v>
      </c>
      <c r="AM12" s="5">
        <f>'Revenue &amp; COS'!AB53</f>
        <v>0</v>
      </c>
      <c r="AN12" s="5">
        <f>'Revenue &amp; COS'!AC53</f>
        <v>0</v>
      </c>
      <c r="AO12" s="5">
        <f>'Revenue &amp; COS'!AD53</f>
        <v>0</v>
      </c>
      <c r="AP12" s="5">
        <f>'Revenue &amp; COS'!AE53</f>
        <v>0</v>
      </c>
      <c r="AQ12" s="5">
        <f>'Revenue &amp; COS'!AF53</f>
        <v>0</v>
      </c>
      <c r="AR12" s="5">
        <f>'Revenue &amp; COS'!AG53</f>
        <v>0</v>
      </c>
      <c r="AS12" s="5">
        <f>'Revenue &amp; COS'!AH53</f>
        <v>0</v>
      </c>
      <c r="AT12" s="5">
        <f>'Revenue &amp; COS'!AI53</f>
        <v>0</v>
      </c>
      <c r="AU12" s="5">
        <f>'Revenue &amp; COS'!AJ53</f>
        <v>0</v>
      </c>
      <c r="AV12" s="5">
        <f>'Revenue &amp; COS'!AK53</f>
        <v>0</v>
      </c>
      <c r="AW12" s="5">
        <f>'Revenue &amp; COS'!AL53</f>
        <v>0</v>
      </c>
      <c r="AX12" s="5">
        <f>'Revenue &amp; COS'!AM53</f>
        <v>0</v>
      </c>
      <c r="AY12" s="5">
        <f>'Revenue &amp; COS'!AN53</f>
        <v>0</v>
      </c>
      <c r="AZ12" s="5">
        <f>'Revenue &amp; COS'!AO53</f>
        <v>0</v>
      </c>
      <c r="BA12" s="5">
        <f>'Revenue &amp; COS'!AP53</f>
        <v>0</v>
      </c>
      <c r="BB12" s="5">
        <f>'Revenue &amp; COS'!AQ53</f>
        <v>0</v>
      </c>
      <c r="BC12" s="5">
        <f>'Revenue &amp; COS'!AR53</f>
        <v>0</v>
      </c>
      <c r="BD12" s="5">
        <f>'Revenue &amp; COS'!AS53</f>
        <v>0</v>
      </c>
      <c r="BE12" s="5">
        <f>'Revenue &amp; COS'!AT53</f>
        <v>0</v>
      </c>
      <c r="BF12" s="5">
        <f>'Revenue &amp; COS'!AU53</f>
        <v>0</v>
      </c>
      <c r="BG12" s="5">
        <f>'Revenue &amp; COS'!AV53</f>
        <v>0</v>
      </c>
      <c r="BH12" s="5">
        <f>'Revenue &amp; COS'!AW53</f>
        <v>0</v>
      </c>
      <c r="BI12" s="5">
        <f>'Revenue &amp; COS'!AX53</f>
        <v>0</v>
      </c>
      <c r="BJ12" s="5">
        <f>'Revenue &amp; COS'!AY53</f>
        <v>0</v>
      </c>
      <c r="BK12" s="5">
        <f>'Revenue &amp; COS'!AZ53</f>
        <v>0</v>
      </c>
      <c r="BL12" s="5">
        <f>'Revenue &amp; COS'!BA53</f>
        <v>0</v>
      </c>
      <c r="BM12" s="5">
        <f>'Revenue &amp; COS'!BB53</f>
        <v>0</v>
      </c>
      <c r="BN12" s="5">
        <f>'Revenue &amp; COS'!BC53</f>
        <v>0</v>
      </c>
      <c r="BO12" s="5">
        <f>'Revenue &amp; COS'!BD53</f>
        <v>0</v>
      </c>
      <c r="BP12" s="5">
        <f>'Revenue &amp; COS'!BE53</f>
        <v>0</v>
      </c>
      <c r="BQ12" s="5">
        <f>'Revenue &amp; COS'!BF53</f>
        <v>0</v>
      </c>
      <c r="BR12" s="5">
        <f>'Revenue &amp; COS'!BG53</f>
        <v>0</v>
      </c>
      <c r="BS12" s="5">
        <f>'Revenue &amp; COS'!BH53</f>
        <v>0</v>
      </c>
      <c r="BT12" s="5">
        <f>'Revenue &amp; COS'!BI53</f>
        <v>0</v>
      </c>
      <c r="BU12" s="5">
        <f>'Revenue &amp; COS'!BJ53</f>
        <v>0</v>
      </c>
      <c r="BV12" s="5">
        <f>'Revenue &amp; COS'!BK53</f>
        <v>0</v>
      </c>
      <c r="BW12" s="5">
        <f>'Revenue &amp; COS'!BL53</f>
        <v>0</v>
      </c>
      <c r="BX12" s="5">
        <f>'Revenue &amp; COS'!BM53</f>
        <v>0</v>
      </c>
      <c r="BY12" s="5">
        <f>'Revenue &amp; COS'!BN53</f>
        <v>0</v>
      </c>
      <c r="BZ12" s="419" cm="1">
        <f t="array" ref="BZ12">SUMPRODUCT((YEAR($F$6:$BY$6)=BZ$6)*($F12:$BY12))</f>
        <v>0</v>
      </c>
      <c r="CA12" s="286" cm="1">
        <f t="array" ref="CA12">SUMPRODUCT((YEAR($F$6:$BY$6)=CA$6)*($F12:$BY12))</f>
        <v>0</v>
      </c>
      <c r="CB12" s="286" cm="1">
        <f t="array" ref="CB12">SUMPRODUCT((YEAR($F$6:$BY$6)=CB$6)*($F12:$BY12))</f>
        <v>0</v>
      </c>
      <c r="CC12" s="286" cm="1">
        <f t="array" ref="CC12">SUMPRODUCT((YEAR($F$6:$BY$6)=CC$6)*($F12:$BY12))</f>
        <v>0</v>
      </c>
      <c r="CD12" s="286" cm="1">
        <f t="array" ref="CD12">SUMPRODUCT((YEAR($F$6:$BY$6)=CD$6)*($F12:$BY12))</f>
        <v>0</v>
      </c>
      <c r="CE12" s="430" cm="1">
        <f t="array" ref="CE12">SUMPRODUCT((YEAR($F$6:$BY$6)=CE$6)*($F12:$BY12))</f>
        <v>0</v>
      </c>
    </row>
    <row r="13" spans="1:84">
      <c r="E13" s="4" t="str">
        <f>"Total "&amp;E9</f>
        <v>Total Subscription</v>
      </c>
      <c r="F13" s="104">
        <f>SUM(F10:F12)</f>
        <v>0</v>
      </c>
      <c r="G13" s="104">
        <f t="shared" ref="G13:Q13" si="54">SUM(G10:G12)</f>
        <v>0</v>
      </c>
      <c r="H13" s="104">
        <f t="shared" si="54"/>
        <v>0</v>
      </c>
      <c r="I13" s="104">
        <f t="shared" si="54"/>
        <v>0</v>
      </c>
      <c r="J13" s="104">
        <f t="shared" si="54"/>
        <v>0</v>
      </c>
      <c r="K13" s="104">
        <f t="shared" si="54"/>
        <v>0</v>
      </c>
      <c r="L13" s="104">
        <f t="shared" si="54"/>
        <v>0</v>
      </c>
      <c r="M13" s="104">
        <f t="shared" si="54"/>
        <v>0</v>
      </c>
      <c r="N13" s="104">
        <f t="shared" si="54"/>
        <v>0</v>
      </c>
      <c r="O13" s="104">
        <f t="shared" si="54"/>
        <v>0</v>
      </c>
      <c r="P13" s="104">
        <f t="shared" si="54"/>
        <v>0</v>
      </c>
      <c r="Q13" s="104">
        <f t="shared" si="54"/>
        <v>0</v>
      </c>
      <c r="R13" s="104">
        <f t="shared" ref="R13" si="55">SUM(R10:R12)</f>
        <v>0</v>
      </c>
      <c r="S13" s="104">
        <f t="shared" ref="S13" si="56">SUM(S10:S12)</f>
        <v>0</v>
      </c>
      <c r="T13" s="104">
        <f t="shared" ref="T13" si="57">SUM(T10:T12)</f>
        <v>0</v>
      </c>
      <c r="U13" s="104">
        <f t="shared" ref="U13" si="58">SUM(U10:U12)</f>
        <v>0</v>
      </c>
      <c r="V13" s="104">
        <f t="shared" ref="V13" si="59">SUM(V10:V12)</f>
        <v>0</v>
      </c>
      <c r="W13" s="104">
        <f t="shared" ref="W13" si="60">SUM(W10:W12)</f>
        <v>0</v>
      </c>
      <c r="X13" s="104">
        <f t="shared" ref="X13" si="61">SUM(X10:X12)</f>
        <v>0</v>
      </c>
      <c r="Y13" s="104">
        <f t="shared" ref="Y13" si="62">SUM(Y10:Y12)</f>
        <v>0</v>
      </c>
      <c r="Z13" s="104">
        <f t="shared" ref="Z13" si="63">SUM(Z10:Z12)</f>
        <v>0</v>
      </c>
      <c r="AA13" s="104">
        <f t="shared" ref="AA13" si="64">SUM(AA10:AA12)</f>
        <v>0</v>
      </c>
      <c r="AB13" s="104">
        <f t="shared" ref="AB13" si="65">SUM(AB10:AB12)</f>
        <v>0</v>
      </c>
      <c r="AC13" s="104">
        <f t="shared" ref="AC13" si="66">SUM(AC10:AC12)</f>
        <v>0</v>
      </c>
      <c r="AD13" s="104">
        <f t="shared" ref="AD13" si="67">SUM(AD10:AD12)</f>
        <v>0</v>
      </c>
      <c r="AE13" s="104">
        <f t="shared" ref="AE13" si="68">SUM(AE10:AE12)</f>
        <v>0</v>
      </c>
      <c r="AF13" s="104">
        <f t="shared" ref="AF13" si="69">SUM(AF10:AF12)</f>
        <v>0</v>
      </c>
      <c r="AG13" s="104">
        <f t="shared" ref="AG13" si="70">SUM(AG10:AG12)</f>
        <v>0</v>
      </c>
      <c r="AH13" s="104">
        <f t="shared" ref="AH13" si="71">SUM(AH10:AH12)</f>
        <v>0</v>
      </c>
      <c r="AI13" s="104">
        <f t="shared" ref="AI13" si="72">SUM(AI10:AI12)</f>
        <v>0</v>
      </c>
      <c r="AJ13" s="104">
        <f t="shared" ref="AJ13" si="73">SUM(AJ10:AJ12)</f>
        <v>0</v>
      </c>
      <c r="AK13" s="104">
        <f t="shared" ref="AK13" si="74">SUM(AK10:AK12)</f>
        <v>0</v>
      </c>
      <c r="AL13" s="104">
        <f t="shared" ref="AL13" si="75">SUM(AL10:AL12)</f>
        <v>0</v>
      </c>
      <c r="AM13" s="104">
        <f t="shared" ref="AM13" si="76">SUM(AM10:AM12)</f>
        <v>0</v>
      </c>
      <c r="AN13" s="104">
        <f t="shared" ref="AN13" si="77">SUM(AN10:AN12)</f>
        <v>0</v>
      </c>
      <c r="AO13" s="104">
        <f t="shared" ref="AO13" si="78">SUM(AO10:AO12)</f>
        <v>0</v>
      </c>
      <c r="AP13" s="104">
        <f t="shared" ref="AP13" si="79">SUM(AP10:AP12)</f>
        <v>0</v>
      </c>
      <c r="AQ13" s="104">
        <f t="shared" ref="AQ13" si="80">SUM(AQ10:AQ12)</f>
        <v>0</v>
      </c>
      <c r="AR13" s="104">
        <f t="shared" ref="AR13" si="81">SUM(AR10:AR12)</f>
        <v>0</v>
      </c>
      <c r="AS13" s="104">
        <f t="shared" ref="AS13" si="82">SUM(AS10:AS12)</f>
        <v>0</v>
      </c>
      <c r="AT13" s="104">
        <f t="shared" ref="AT13" si="83">SUM(AT10:AT12)</f>
        <v>0</v>
      </c>
      <c r="AU13" s="104">
        <f t="shared" ref="AU13" si="84">SUM(AU10:AU12)</f>
        <v>0</v>
      </c>
      <c r="AV13" s="104">
        <f t="shared" ref="AV13" si="85">SUM(AV10:AV12)</f>
        <v>0</v>
      </c>
      <c r="AW13" s="104">
        <f t="shared" ref="AW13" si="86">SUM(AW10:AW12)</f>
        <v>0</v>
      </c>
      <c r="AX13" s="104">
        <f t="shared" ref="AX13" si="87">SUM(AX10:AX12)</f>
        <v>0</v>
      </c>
      <c r="AY13" s="104">
        <f t="shared" ref="AY13" si="88">SUM(AY10:AY12)</f>
        <v>0</v>
      </c>
      <c r="AZ13" s="104">
        <f t="shared" ref="AZ13" si="89">SUM(AZ10:AZ12)</f>
        <v>0</v>
      </c>
      <c r="BA13" s="104">
        <f t="shared" ref="BA13" si="90">SUM(BA10:BA12)</f>
        <v>0</v>
      </c>
      <c r="BB13" s="104">
        <f t="shared" ref="BB13" si="91">SUM(BB10:BB12)</f>
        <v>0</v>
      </c>
      <c r="BC13" s="104">
        <f t="shared" ref="BC13" si="92">SUM(BC10:BC12)</f>
        <v>0</v>
      </c>
      <c r="BD13" s="104">
        <f t="shared" ref="BD13" si="93">SUM(BD10:BD12)</f>
        <v>0</v>
      </c>
      <c r="BE13" s="104">
        <f t="shared" ref="BE13" si="94">SUM(BE10:BE12)</f>
        <v>0</v>
      </c>
      <c r="BF13" s="104">
        <f t="shared" ref="BF13" si="95">SUM(BF10:BF12)</f>
        <v>0</v>
      </c>
      <c r="BG13" s="104">
        <f t="shared" ref="BG13" si="96">SUM(BG10:BG12)</f>
        <v>0</v>
      </c>
      <c r="BH13" s="104">
        <f t="shared" ref="BH13" si="97">SUM(BH10:BH12)</f>
        <v>0</v>
      </c>
      <c r="BI13" s="104">
        <f t="shared" ref="BI13" si="98">SUM(BI10:BI12)</f>
        <v>0</v>
      </c>
      <c r="BJ13" s="104">
        <f t="shared" ref="BJ13" si="99">SUM(BJ10:BJ12)</f>
        <v>0</v>
      </c>
      <c r="BK13" s="104">
        <f t="shared" ref="BK13" si="100">SUM(BK10:BK12)</f>
        <v>0</v>
      </c>
      <c r="BL13" s="104">
        <f t="shared" ref="BL13" si="101">SUM(BL10:BL12)</f>
        <v>0</v>
      </c>
      <c r="BM13" s="104">
        <f t="shared" ref="BM13" si="102">SUM(BM10:BM12)</f>
        <v>0</v>
      </c>
      <c r="BN13" s="104">
        <f t="shared" ref="BN13" si="103">SUM(BN10:BN12)</f>
        <v>0</v>
      </c>
      <c r="BO13" s="104">
        <f t="shared" ref="BO13" si="104">SUM(BO10:BO12)</f>
        <v>0</v>
      </c>
      <c r="BP13" s="104">
        <f t="shared" ref="BP13" si="105">SUM(BP10:BP12)</f>
        <v>0</v>
      </c>
      <c r="BQ13" s="104">
        <f t="shared" ref="BQ13" si="106">SUM(BQ10:BQ12)</f>
        <v>0</v>
      </c>
      <c r="BR13" s="104">
        <f t="shared" ref="BR13" si="107">SUM(BR10:BR12)</f>
        <v>0</v>
      </c>
      <c r="BS13" s="104">
        <f t="shared" ref="BS13" si="108">SUM(BS10:BS12)</f>
        <v>0</v>
      </c>
      <c r="BT13" s="104">
        <f t="shared" ref="BT13" si="109">SUM(BT10:BT12)</f>
        <v>0</v>
      </c>
      <c r="BU13" s="104">
        <f t="shared" ref="BU13" si="110">SUM(BU10:BU12)</f>
        <v>0</v>
      </c>
      <c r="BV13" s="104">
        <f t="shared" ref="BV13" si="111">SUM(BV10:BV12)</f>
        <v>0</v>
      </c>
      <c r="BW13" s="104">
        <f t="shared" ref="BW13" si="112">SUM(BW10:BW12)</f>
        <v>0</v>
      </c>
      <c r="BX13" s="104">
        <f t="shared" ref="BX13" si="113">SUM(BX10:BX12)</f>
        <v>0</v>
      </c>
      <c r="BY13" s="104">
        <f t="shared" ref="BY13" si="114">SUM(BY10:BY12)</f>
        <v>0</v>
      </c>
      <c r="BZ13" s="420">
        <f t="shared" ref="BZ13" si="115">SUM(BZ10:BZ12)</f>
        <v>0</v>
      </c>
      <c r="CA13" s="104">
        <f t="shared" ref="CA13" si="116">SUM(CA10:CA12)</f>
        <v>0</v>
      </c>
      <c r="CB13" s="104">
        <f t="shared" ref="CB13" si="117">SUM(CB10:CB12)</f>
        <v>0</v>
      </c>
      <c r="CC13" s="104">
        <f t="shared" ref="CC13" si="118">SUM(CC10:CC12)</f>
        <v>0</v>
      </c>
      <c r="CD13" s="104">
        <f t="shared" ref="CD13" si="119">SUM(CD10:CD12)</f>
        <v>0</v>
      </c>
      <c r="CE13" s="431">
        <f t="shared" ref="CE13" si="120">SUM(CE10:CE12)</f>
        <v>0</v>
      </c>
    </row>
    <row r="14" spans="1:84"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419"/>
      <c r="CA14" s="286"/>
      <c r="CB14" s="286"/>
      <c r="CC14" s="286"/>
      <c r="CD14" s="286"/>
      <c r="CE14" s="430"/>
    </row>
    <row r="15" spans="1:84" hidden="1" outlineLevel="1">
      <c r="E15" s="9" t="str">
        <f>IF(Setup!D9="","",Setup!D9)</f>
        <v>Product Line 2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419"/>
      <c r="CA15" s="286"/>
      <c r="CB15" s="286"/>
      <c r="CC15" s="286"/>
      <c r="CD15" s="286"/>
      <c r="CE15" s="430"/>
    </row>
    <row r="16" spans="1:84" hidden="1" outlineLevel="1">
      <c r="E16" s="279" t="str">
        <f>IF(Setup!E9="","",Setup!E9)</f>
        <v>Sub Category 1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f>'Revenue &amp; COS'!G57</f>
        <v>0</v>
      </c>
      <c r="S16" s="5">
        <f>'Revenue &amp; COS'!H57</f>
        <v>0</v>
      </c>
      <c r="T16" s="5">
        <f>'Revenue &amp; COS'!I57</f>
        <v>0</v>
      </c>
      <c r="U16" s="5">
        <f>'Revenue &amp; COS'!J57</f>
        <v>0</v>
      </c>
      <c r="V16" s="5">
        <f>'Revenue &amp; COS'!K57</f>
        <v>0</v>
      </c>
      <c r="W16" s="5">
        <f>'Revenue &amp; COS'!L57</f>
        <v>0</v>
      </c>
      <c r="X16" s="5">
        <f>'Revenue &amp; COS'!M57</f>
        <v>0</v>
      </c>
      <c r="Y16" s="5">
        <f>'Revenue &amp; COS'!N57</f>
        <v>0</v>
      </c>
      <c r="Z16" s="5">
        <f>'Revenue &amp; COS'!O57</f>
        <v>0</v>
      </c>
      <c r="AA16" s="5">
        <f>'Revenue &amp; COS'!P57</f>
        <v>0</v>
      </c>
      <c r="AB16" s="5">
        <f>'Revenue &amp; COS'!Q57</f>
        <v>0</v>
      </c>
      <c r="AC16" s="5">
        <f>'Revenue &amp; COS'!R57</f>
        <v>0</v>
      </c>
      <c r="AD16" s="5">
        <f>'Revenue &amp; COS'!S57</f>
        <v>0</v>
      </c>
      <c r="AE16" s="5">
        <f>'Revenue &amp; COS'!T57</f>
        <v>0</v>
      </c>
      <c r="AF16" s="5">
        <f>'Revenue &amp; COS'!U57</f>
        <v>0</v>
      </c>
      <c r="AG16" s="5">
        <f>'Revenue &amp; COS'!V57</f>
        <v>0</v>
      </c>
      <c r="AH16" s="5">
        <f>'Revenue &amp; COS'!W57</f>
        <v>0</v>
      </c>
      <c r="AI16" s="5">
        <f>'Revenue &amp; COS'!X57</f>
        <v>0</v>
      </c>
      <c r="AJ16" s="5">
        <f>'Revenue &amp; COS'!Y57</f>
        <v>0</v>
      </c>
      <c r="AK16" s="5">
        <f>'Revenue &amp; COS'!Z57</f>
        <v>0</v>
      </c>
      <c r="AL16" s="5">
        <f>'Revenue &amp; COS'!AA57</f>
        <v>0</v>
      </c>
      <c r="AM16" s="5">
        <f>'Revenue &amp; COS'!AB57</f>
        <v>0</v>
      </c>
      <c r="AN16" s="5">
        <f>'Revenue &amp; COS'!AC57</f>
        <v>0</v>
      </c>
      <c r="AO16" s="5">
        <f>'Revenue &amp; COS'!AD57</f>
        <v>0</v>
      </c>
      <c r="AP16" s="5">
        <f>'Revenue &amp; COS'!AE57</f>
        <v>0</v>
      </c>
      <c r="AQ16" s="5">
        <f>'Revenue &amp; COS'!AF57</f>
        <v>0</v>
      </c>
      <c r="AR16" s="5">
        <f>'Revenue &amp; COS'!AG57</f>
        <v>0</v>
      </c>
      <c r="AS16" s="5">
        <f>'Revenue &amp; COS'!AH57</f>
        <v>0</v>
      </c>
      <c r="AT16" s="5">
        <f>'Revenue &amp; COS'!AI57</f>
        <v>0</v>
      </c>
      <c r="AU16" s="5">
        <f>'Revenue &amp; COS'!AJ57</f>
        <v>0</v>
      </c>
      <c r="AV16" s="5">
        <f>'Revenue &amp; COS'!AK57</f>
        <v>0</v>
      </c>
      <c r="AW16" s="5">
        <f>'Revenue &amp; COS'!AL57</f>
        <v>0</v>
      </c>
      <c r="AX16" s="5">
        <f>'Revenue &amp; COS'!AM57</f>
        <v>0</v>
      </c>
      <c r="AY16" s="5">
        <f>'Revenue &amp; COS'!AN57</f>
        <v>0</v>
      </c>
      <c r="AZ16" s="5">
        <f>'Revenue &amp; COS'!AO57</f>
        <v>0</v>
      </c>
      <c r="BA16" s="5">
        <f>'Revenue &amp; COS'!AP57</f>
        <v>0</v>
      </c>
      <c r="BB16" s="5">
        <f>'Revenue &amp; COS'!AQ57</f>
        <v>0</v>
      </c>
      <c r="BC16" s="5">
        <f>'Revenue &amp; COS'!AR57</f>
        <v>0</v>
      </c>
      <c r="BD16" s="5">
        <f>'Revenue &amp; COS'!AS57</f>
        <v>0</v>
      </c>
      <c r="BE16" s="5">
        <f>'Revenue &amp; COS'!AT57</f>
        <v>0</v>
      </c>
      <c r="BF16" s="5">
        <f>'Revenue &amp; COS'!AU57</f>
        <v>0</v>
      </c>
      <c r="BG16" s="5">
        <f>'Revenue &amp; COS'!AV57</f>
        <v>0</v>
      </c>
      <c r="BH16" s="5">
        <f>'Revenue &amp; COS'!AW57</f>
        <v>0</v>
      </c>
      <c r="BI16" s="5">
        <f>'Revenue &amp; COS'!AX57</f>
        <v>0</v>
      </c>
      <c r="BJ16" s="5">
        <f>'Revenue &amp; COS'!AY57</f>
        <v>0</v>
      </c>
      <c r="BK16" s="5">
        <f>'Revenue &amp; COS'!AZ57</f>
        <v>0</v>
      </c>
      <c r="BL16" s="5">
        <f>'Revenue &amp; COS'!BA57</f>
        <v>0</v>
      </c>
      <c r="BM16" s="5">
        <f>'Revenue &amp; COS'!BB57</f>
        <v>0</v>
      </c>
      <c r="BN16" s="5">
        <f>'Revenue &amp; COS'!BC57</f>
        <v>0</v>
      </c>
      <c r="BO16" s="5">
        <f>'Revenue &amp; COS'!BD57</f>
        <v>0</v>
      </c>
      <c r="BP16" s="5">
        <f>'Revenue &amp; COS'!BE57</f>
        <v>0</v>
      </c>
      <c r="BQ16" s="5">
        <f>'Revenue &amp; COS'!BF57</f>
        <v>0</v>
      </c>
      <c r="BR16" s="5">
        <f>'Revenue &amp; COS'!BG57</f>
        <v>0</v>
      </c>
      <c r="BS16" s="5">
        <f>'Revenue &amp; COS'!BH57</f>
        <v>0</v>
      </c>
      <c r="BT16" s="5">
        <f>'Revenue &amp; COS'!BI57</f>
        <v>0</v>
      </c>
      <c r="BU16" s="5">
        <f>'Revenue &amp; COS'!BJ57</f>
        <v>0</v>
      </c>
      <c r="BV16" s="5">
        <f>'Revenue &amp; COS'!BK57</f>
        <v>0</v>
      </c>
      <c r="BW16" s="5">
        <f>'Revenue &amp; COS'!BL57</f>
        <v>0</v>
      </c>
      <c r="BX16" s="5">
        <f>'Revenue &amp; COS'!BM57</f>
        <v>0</v>
      </c>
      <c r="BY16" s="5">
        <f>'Revenue &amp; COS'!BN57</f>
        <v>0</v>
      </c>
      <c r="BZ16" s="419" cm="1">
        <f t="array" ref="BZ16">SUMPRODUCT((YEAR($F$6:$BY$6)=BZ$6)*($F16:$BY16))</f>
        <v>0</v>
      </c>
      <c r="CA16" s="286" cm="1">
        <f t="array" ref="CA16">SUMPRODUCT((YEAR($F$6:$BY$6)=CA$6)*($F16:$BY16))</f>
        <v>0</v>
      </c>
      <c r="CB16" s="286" cm="1">
        <f t="array" ref="CB16">SUMPRODUCT((YEAR($F$6:$BY$6)=CB$6)*($F16:$BY16))</f>
        <v>0</v>
      </c>
      <c r="CC16" s="286" cm="1">
        <f t="array" ref="CC16">SUMPRODUCT((YEAR($F$6:$BY$6)=CC$6)*($F16:$BY16))</f>
        <v>0</v>
      </c>
      <c r="CD16" s="286" cm="1">
        <f t="array" ref="CD16">SUMPRODUCT((YEAR($F$6:$BY$6)=CD$6)*($F16:$BY16))</f>
        <v>0</v>
      </c>
      <c r="CE16" s="430" cm="1">
        <f t="array" ref="CE16">SUMPRODUCT((YEAR($F$6:$BY$6)=CE$6)*($F16:$BY16))</f>
        <v>0</v>
      </c>
    </row>
    <row r="17" spans="1:84" hidden="1" outlineLevel="1">
      <c r="E17" s="279" t="str">
        <f>IF(Setup!F9="","",Setup!F9)</f>
        <v>Sub Category 2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f>'Revenue &amp; COS'!G58</f>
        <v>0</v>
      </c>
      <c r="S17" s="5">
        <f>'Revenue &amp; COS'!H58</f>
        <v>0</v>
      </c>
      <c r="T17" s="5">
        <f>'Revenue &amp; COS'!I58</f>
        <v>0</v>
      </c>
      <c r="U17" s="5">
        <f>'Revenue &amp; COS'!J58</f>
        <v>0</v>
      </c>
      <c r="V17" s="5">
        <f>'Revenue &amp; COS'!K58</f>
        <v>0</v>
      </c>
      <c r="W17" s="5">
        <f>'Revenue &amp; COS'!L58</f>
        <v>0</v>
      </c>
      <c r="X17" s="5">
        <f>'Revenue &amp; COS'!M58</f>
        <v>0</v>
      </c>
      <c r="Y17" s="5">
        <f>'Revenue &amp; COS'!N58</f>
        <v>0</v>
      </c>
      <c r="Z17" s="5">
        <f>'Revenue &amp; COS'!O58</f>
        <v>0</v>
      </c>
      <c r="AA17" s="5">
        <f>'Revenue &amp; COS'!P58</f>
        <v>0</v>
      </c>
      <c r="AB17" s="5">
        <f>'Revenue &amp; COS'!Q58</f>
        <v>0</v>
      </c>
      <c r="AC17" s="5">
        <f>'Revenue &amp; COS'!R58</f>
        <v>0</v>
      </c>
      <c r="AD17" s="5">
        <f>'Revenue &amp; COS'!S58</f>
        <v>0</v>
      </c>
      <c r="AE17" s="5">
        <f>'Revenue &amp; COS'!T58</f>
        <v>0</v>
      </c>
      <c r="AF17" s="5">
        <f>'Revenue &amp; COS'!U58</f>
        <v>0</v>
      </c>
      <c r="AG17" s="5">
        <f>'Revenue &amp; COS'!V58</f>
        <v>0</v>
      </c>
      <c r="AH17" s="5">
        <f>'Revenue &amp; COS'!W58</f>
        <v>0</v>
      </c>
      <c r="AI17" s="5">
        <f>'Revenue &amp; COS'!X58</f>
        <v>0</v>
      </c>
      <c r="AJ17" s="5">
        <f>'Revenue &amp; COS'!Y58</f>
        <v>0</v>
      </c>
      <c r="AK17" s="5">
        <f>'Revenue &amp; COS'!Z58</f>
        <v>0</v>
      </c>
      <c r="AL17" s="5">
        <f>'Revenue &amp; COS'!AA58</f>
        <v>0</v>
      </c>
      <c r="AM17" s="5">
        <f>'Revenue &amp; COS'!AB58</f>
        <v>0</v>
      </c>
      <c r="AN17" s="5">
        <f>'Revenue &amp; COS'!AC58</f>
        <v>0</v>
      </c>
      <c r="AO17" s="5">
        <f>'Revenue &amp; COS'!AD58</f>
        <v>0</v>
      </c>
      <c r="AP17" s="5">
        <f>'Revenue &amp; COS'!AE58</f>
        <v>0</v>
      </c>
      <c r="AQ17" s="5">
        <f>'Revenue &amp; COS'!AF58</f>
        <v>0</v>
      </c>
      <c r="AR17" s="5">
        <f>'Revenue &amp; COS'!AG58</f>
        <v>0</v>
      </c>
      <c r="AS17" s="5">
        <f>'Revenue &amp; COS'!AH58</f>
        <v>0</v>
      </c>
      <c r="AT17" s="5">
        <f>'Revenue &amp; COS'!AI58</f>
        <v>0</v>
      </c>
      <c r="AU17" s="5">
        <f>'Revenue &amp; COS'!AJ58</f>
        <v>0</v>
      </c>
      <c r="AV17" s="5">
        <f>'Revenue &amp; COS'!AK58</f>
        <v>0</v>
      </c>
      <c r="AW17" s="5">
        <f>'Revenue &amp; COS'!AL58</f>
        <v>0</v>
      </c>
      <c r="AX17" s="5">
        <f>'Revenue &amp; COS'!AM58</f>
        <v>0</v>
      </c>
      <c r="AY17" s="5">
        <f>'Revenue &amp; COS'!AN58</f>
        <v>0</v>
      </c>
      <c r="AZ17" s="5">
        <f>'Revenue &amp; COS'!AO58</f>
        <v>0</v>
      </c>
      <c r="BA17" s="5">
        <f>'Revenue &amp; COS'!AP58</f>
        <v>0</v>
      </c>
      <c r="BB17" s="5">
        <f>'Revenue &amp; COS'!AQ58</f>
        <v>0</v>
      </c>
      <c r="BC17" s="5">
        <f>'Revenue &amp; COS'!AR58</f>
        <v>0</v>
      </c>
      <c r="BD17" s="5">
        <f>'Revenue &amp; COS'!AS58</f>
        <v>0</v>
      </c>
      <c r="BE17" s="5">
        <f>'Revenue &amp; COS'!AT58</f>
        <v>0</v>
      </c>
      <c r="BF17" s="5">
        <f>'Revenue &amp; COS'!AU58</f>
        <v>0</v>
      </c>
      <c r="BG17" s="5">
        <f>'Revenue &amp; COS'!AV58</f>
        <v>0</v>
      </c>
      <c r="BH17" s="5">
        <f>'Revenue &amp; COS'!AW58</f>
        <v>0</v>
      </c>
      <c r="BI17" s="5">
        <f>'Revenue &amp; COS'!AX58</f>
        <v>0</v>
      </c>
      <c r="BJ17" s="5">
        <f>'Revenue &amp; COS'!AY58</f>
        <v>0</v>
      </c>
      <c r="BK17" s="5">
        <f>'Revenue &amp; COS'!AZ58</f>
        <v>0</v>
      </c>
      <c r="BL17" s="5">
        <f>'Revenue &amp; COS'!BA58</f>
        <v>0</v>
      </c>
      <c r="BM17" s="5">
        <f>'Revenue &amp; COS'!BB58</f>
        <v>0</v>
      </c>
      <c r="BN17" s="5">
        <f>'Revenue &amp; COS'!BC58</f>
        <v>0</v>
      </c>
      <c r="BO17" s="5">
        <f>'Revenue &amp; COS'!BD58</f>
        <v>0</v>
      </c>
      <c r="BP17" s="5">
        <f>'Revenue &amp; COS'!BE58</f>
        <v>0</v>
      </c>
      <c r="BQ17" s="5">
        <f>'Revenue &amp; COS'!BF58</f>
        <v>0</v>
      </c>
      <c r="BR17" s="5">
        <f>'Revenue &amp; COS'!BG58</f>
        <v>0</v>
      </c>
      <c r="BS17" s="5">
        <f>'Revenue &amp; COS'!BH58</f>
        <v>0</v>
      </c>
      <c r="BT17" s="5">
        <f>'Revenue &amp; COS'!BI58</f>
        <v>0</v>
      </c>
      <c r="BU17" s="5">
        <f>'Revenue &amp; COS'!BJ58</f>
        <v>0</v>
      </c>
      <c r="BV17" s="5">
        <f>'Revenue &amp; COS'!BK58</f>
        <v>0</v>
      </c>
      <c r="BW17" s="5">
        <f>'Revenue &amp; COS'!BL58</f>
        <v>0</v>
      </c>
      <c r="BX17" s="5">
        <f>'Revenue &amp; COS'!BM58</f>
        <v>0</v>
      </c>
      <c r="BY17" s="5">
        <f>'Revenue &amp; COS'!BN58</f>
        <v>0</v>
      </c>
      <c r="BZ17" s="419" cm="1">
        <f t="array" ref="BZ17">SUMPRODUCT((YEAR($F$6:$BY$6)=BZ$6)*($F17:$BY17))</f>
        <v>0</v>
      </c>
      <c r="CA17" s="286" cm="1">
        <f t="array" ref="CA17">SUMPRODUCT((YEAR($F$6:$BY$6)=CA$6)*($F17:$BY17))</f>
        <v>0</v>
      </c>
      <c r="CB17" s="286" cm="1">
        <f t="array" ref="CB17">SUMPRODUCT((YEAR($F$6:$BY$6)=CB$6)*($F17:$BY17))</f>
        <v>0</v>
      </c>
      <c r="CC17" s="286" cm="1">
        <f t="array" ref="CC17">SUMPRODUCT((YEAR($F$6:$BY$6)=CC$6)*($F17:$BY17))</f>
        <v>0</v>
      </c>
      <c r="CD17" s="286" cm="1">
        <f t="array" ref="CD17">SUMPRODUCT((YEAR($F$6:$BY$6)=CD$6)*($F17:$BY17))</f>
        <v>0</v>
      </c>
      <c r="CE17" s="430" cm="1">
        <f t="array" ref="CE17">SUMPRODUCT((YEAR($F$6:$BY$6)=CE$6)*($F17:$BY17))</f>
        <v>0</v>
      </c>
    </row>
    <row r="18" spans="1:84" hidden="1" outlineLevel="1">
      <c r="E18" s="279" t="str">
        <f>IF(Setup!G9="","",Setup!G9)</f>
        <v>Sub Category 3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f>'Revenue &amp; COS'!G59</f>
        <v>0</v>
      </c>
      <c r="S18" s="5">
        <f>'Revenue &amp; COS'!H59</f>
        <v>0</v>
      </c>
      <c r="T18" s="5">
        <f>'Revenue &amp; COS'!I59</f>
        <v>0</v>
      </c>
      <c r="U18" s="5">
        <f>'Revenue &amp; COS'!J59</f>
        <v>0</v>
      </c>
      <c r="V18" s="5">
        <f>'Revenue &amp; COS'!K59</f>
        <v>0</v>
      </c>
      <c r="W18" s="5">
        <f>'Revenue &amp; COS'!L59</f>
        <v>0</v>
      </c>
      <c r="X18" s="5">
        <f>'Revenue &amp; COS'!M59</f>
        <v>0</v>
      </c>
      <c r="Y18" s="5">
        <f>'Revenue &amp; COS'!N59</f>
        <v>0</v>
      </c>
      <c r="Z18" s="5">
        <f>'Revenue &amp; COS'!O59</f>
        <v>0</v>
      </c>
      <c r="AA18" s="5">
        <f>'Revenue &amp; COS'!P59</f>
        <v>0</v>
      </c>
      <c r="AB18" s="5">
        <f>'Revenue &amp; COS'!Q59</f>
        <v>0</v>
      </c>
      <c r="AC18" s="5">
        <f>'Revenue &amp; COS'!R59</f>
        <v>0</v>
      </c>
      <c r="AD18" s="5">
        <f>'Revenue &amp; COS'!S59</f>
        <v>0</v>
      </c>
      <c r="AE18" s="5">
        <f>'Revenue &amp; COS'!T59</f>
        <v>0</v>
      </c>
      <c r="AF18" s="5">
        <f>'Revenue &amp; COS'!U59</f>
        <v>0</v>
      </c>
      <c r="AG18" s="5">
        <f>'Revenue &amp; COS'!V59</f>
        <v>0</v>
      </c>
      <c r="AH18" s="5">
        <f>'Revenue &amp; COS'!W59</f>
        <v>0</v>
      </c>
      <c r="AI18" s="5">
        <f>'Revenue &amp; COS'!X59</f>
        <v>0</v>
      </c>
      <c r="AJ18" s="5">
        <f>'Revenue &amp; COS'!Y59</f>
        <v>0</v>
      </c>
      <c r="AK18" s="5">
        <f>'Revenue &amp; COS'!Z59</f>
        <v>0</v>
      </c>
      <c r="AL18" s="5">
        <f>'Revenue &amp; COS'!AA59</f>
        <v>0</v>
      </c>
      <c r="AM18" s="5">
        <f>'Revenue &amp; COS'!AB59</f>
        <v>0</v>
      </c>
      <c r="AN18" s="5">
        <f>'Revenue &amp; COS'!AC59</f>
        <v>0</v>
      </c>
      <c r="AO18" s="5">
        <f>'Revenue &amp; COS'!AD59</f>
        <v>0</v>
      </c>
      <c r="AP18" s="5">
        <f>'Revenue &amp; COS'!AE59</f>
        <v>0</v>
      </c>
      <c r="AQ18" s="5">
        <f>'Revenue &amp; COS'!AF59</f>
        <v>0</v>
      </c>
      <c r="AR18" s="5">
        <f>'Revenue &amp; COS'!AG59</f>
        <v>0</v>
      </c>
      <c r="AS18" s="5">
        <f>'Revenue &amp; COS'!AH59</f>
        <v>0</v>
      </c>
      <c r="AT18" s="5">
        <f>'Revenue &amp; COS'!AI59</f>
        <v>0</v>
      </c>
      <c r="AU18" s="5">
        <f>'Revenue &amp; COS'!AJ59</f>
        <v>0</v>
      </c>
      <c r="AV18" s="5">
        <f>'Revenue &amp; COS'!AK59</f>
        <v>0</v>
      </c>
      <c r="AW18" s="5">
        <f>'Revenue &amp; COS'!AL59</f>
        <v>0</v>
      </c>
      <c r="AX18" s="5">
        <f>'Revenue &amp; COS'!AM59</f>
        <v>0</v>
      </c>
      <c r="AY18" s="5">
        <f>'Revenue &amp; COS'!AN59</f>
        <v>0</v>
      </c>
      <c r="AZ18" s="5">
        <f>'Revenue &amp; COS'!AO59</f>
        <v>0</v>
      </c>
      <c r="BA18" s="5">
        <f>'Revenue &amp; COS'!AP59</f>
        <v>0</v>
      </c>
      <c r="BB18" s="5">
        <f>'Revenue &amp; COS'!AQ59</f>
        <v>0</v>
      </c>
      <c r="BC18" s="5">
        <f>'Revenue &amp; COS'!AR59</f>
        <v>0</v>
      </c>
      <c r="BD18" s="5">
        <f>'Revenue &amp; COS'!AS59</f>
        <v>0</v>
      </c>
      <c r="BE18" s="5">
        <f>'Revenue &amp; COS'!AT59</f>
        <v>0</v>
      </c>
      <c r="BF18" s="5">
        <f>'Revenue &amp; COS'!AU59</f>
        <v>0</v>
      </c>
      <c r="BG18" s="5">
        <f>'Revenue &amp; COS'!AV59</f>
        <v>0</v>
      </c>
      <c r="BH18" s="5">
        <f>'Revenue &amp; COS'!AW59</f>
        <v>0</v>
      </c>
      <c r="BI18" s="5">
        <f>'Revenue &amp; COS'!AX59</f>
        <v>0</v>
      </c>
      <c r="BJ18" s="5">
        <f>'Revenue &amp; COS'!AY59</f>
        <v>0</v>
      </c>
      <c r="BK18" s="5">
        <f>'Revenue &amp; COS'!AZ59</f>
        <v>0</v>
      </c>
      <c r="BL18" s="5">
        <f>'Revenue &amp; COS'!BA59</f>
        <v>0</v>
      </c>
      <c r="BM18" s="5">
        <f>'Revenue &amp; COS'!BB59</f>
        <v>0</v>
      </c>
      <c r="BN18" s="5">
        <f>'Revenue &amp; COS'!BC59</f>
        <v>0</v>
      </c>
      <c r="BO18" s="5">
        <f>'Revenue &amp; COS'!BD59</f>
        <v>0</v>
      </c>
      <c r="BP18" s="5">
        <f>'Revenue &amp; COS'!BE59</f>
        <v>0</v>
      </c>
      <c r="BQ18" s="5">
        <f>'Revenue &amp; COS'!BF59</f>
        <v>0</v>
      </c>
      <c r="BR18" s="5">
        <f>'Revenue &amp; COS'!BG59</f>
        <v>0</v>
      </c>
      <c r="BS18" s="5">
        <f>'Revenue &amp; COS'!BH59</f>
        <v>0</v>
      </c>
      <c r="BT18" s="5">
        <f>'Revenue &amp; COS'!BI59</f>
        <v>0</v>
      </c>
      <c r="BU18" s="5">
        <f>'Revenue &amp; COS'!BJ59</f>
        <v>0</v>
      </c>
      <c r="BV18" s="5">
        <f>'Revenue &amp; COS'!BK59</f>
        <v>0</v>
      </c>
      <c r="BW18" s="5">
        <f>'Revenue &amp; COS'!BL59</f>
        <v>0</v>
      </c>
      <c r="BX18" s="5">
        <f>'Revenue &amp; COS'!BM59</f>
        <v>0</v>
      </c>
      <c r="BY18" s="5">
        <f>'Revenue &amp; COS'!BN59</f>
        <v>0</v>
      </c>
      <c r="BZ18" s="419" cm="1">
        <f t="array" ref="BZ18">SUMPRODUCT((YEAR($F$6:$BY$6)=BZ$6)*($F18:$BY18))</f>
        <v>0</v>
      </c>
      <c r="CA18" s="286" cm="1">
        <f t="array" ref="CA18">SUMPRODUCT((YEAR($F$6:$BY$6)=CA$6)*($F18:$BY18))</f>
        <v>0</v>
      </c>
      <c r="CB18" s="286" cm="1">
        <f t="array" ref="CB18">SUMPRODUCT((YEAR($F$6:$BY$6)=CB$6)*($F18:$BY18))</f>
        <v>0</v>
      </c>
      <c r="CC18" s="286" cm="1">
        <f t="array" ref="CC18">SUMPRODUCT((YEAR($F$6:$BY$6)=CC$6)*($F18:$BY18))</f>
        <v>0</v>
      </c>
      <c r="CD18" s="286" cm="1">
        <f t="array" ref="CD18">SUMPRODUCT((YEAR($F$6:$BY$6)=CD$6)*($F18:$BY18))</f>
        <v>0</v>
      </c>
      <c r="CE18" s="430" cm="1">
        <f t="array" ref="CE18">SUMPRODUCT((YEAR($F$6:$BY$6)=CE$6)*($F18:$BY18))</f>
        <v>0</v>
      </c>
    </row>
    <row r="19" spans="1:84" hidden="1" outlineLevel="1">
      <c r="E19" s="4" t="str">
        <f>"Total "&amp;E15</f>
        <v>Total Product Line 2</v>
      </c>
      <c r="F19" s="104">
        <f>SUM(F16:F18)</f>
        <v>0</v>
      </c>
      <c r="G19" s="104">
        <f t="shared" ref="G19:Q19" si="121">SUM(G16:G18)</f>
        <v>0</v>
      </c>
      <c r="H19" s="104">
        <f t="shared" si="121"/>
        <v>0</v>
      </c>
      <c r="I19" s="104">
        <f t="shared" si="121"/>
        <v>0</v>
      </c>
      <c r="J19" s="104">
        <f t="shared" si="121"/>
        <v>0</v>
      </c>
      <c r="K19" s="104">
        <f t="shared" si="121"/>
        <v>0</v>
      </c>
      <c r="L19" s="104">
        <f t="shared" si="121"/>
        <v>0</v>
      </c>
      <c r="M19" s="104">
        <f t="shared" si="121"/>
        <v>0</v>
      </c>
      <c r="N19" s="104">
        <f t="shared" si="121"/>
        <v>0</v>
      </c>
      <c r="O19" s="104">
        <f t="shared" si="121"/>
        <v>0</v>
      </c>
      <c r="P19" s="104">
        <f t="shared" si="121"/>
        <v>0</v>
      </c>
      <c r="Q19" s="104">
        <f t="shared" si="121"/>
        <v>0</v>
      </c>
      <c r="R19" s="104">
        <f t="shared" ref="R19" si="122">SUM(R16:R18)</f>
        <v>0</v>
      </c>
      <c r="S19" s="104">
        <f t="shared" ref="S19" si="123">SUM(S16:S18)</f>
        <v>0</v>
      </c>
      <c r="T19" s="104">
        <f t="shared" ref="T19" si="124">SUM(T16:T18)</f>
        <v>0</v>
      </c>
      <c r="U19" s="104">
        <f t="shared" ref="U19" si="125">SUM(U16:U18)</f>
        <v>0</v>
      </c>
      <c r="V19" s="104">
        <f t="shared" ref="V19" si="126">SUM(V16:V18)</f>
        <v>0</v>
      </c>
      <c r="W19" s="104">
        <f t="shared" ref="W19" si="127">SUM(W16:W18)</f>
        <v>0</v>
      </c>
      <c r="X19" s="104">
        <f t="shared" ref="X19" si="128">SUM(X16:X18)</f>
        <v>0</v>
      </c>
      <c r="Y19" s="104">
        <f t="shared" ref="Y19" si="129">SUM(Y16:Y18)</f>
        <v>0</v>
      </c>
      <c r="Z19" s="104">
        <f t="shared" ref="Z19" si="130">SUM(Z16:Z18)</f>
        <v>0</v>
      </c>
      <c r="AA19" s="104">
        <f t="shared" ref="AA19" si="131">SUM(AA16:AA18)</f>
        <v>0</v>
      </c>
      <c r="AB19" s="104">
        <f t="shared" ref="AB19" si="132">SUM(AB16:AB18)</f>
        <v>0</v>
      </c>
      <c r="AC19" s="104">
        <f t="shared" ref="AC19" si="133">SUM(AC16:AC18)</f>
        <v>0</v>
      </c>
      <c r="AD19" s="104">
        <f t="shared" ref="AD19" si="134">SUM(AD16:AD18)</f>
        <v>0</v>
      </c>
      <c r="AE19" s="104">
        <f t="shared" ref="AE19" si="135">SUM(AE16:AE18)</f>
        <v>0</v>
      </c>
      <c r="AF19" s="104">
        <f t="shared" ref="AF19" si="136">SUM(AF16:AF18)</f>
        <v>0</v>
      </c>
      <c r="AG19" s="104">
        <f t="shared" ref="AG19" si="137">SUM(AG16:AG18)</f>
        <v>0</v>
      </c>
      <c r="AH19" s="104">
        <f t="shared" ref="AH19" si="138">SUM(AH16:AH18)</f>
        <v>0</v>
      </c>
      <c r="AI19" s="104">
        <f t="shared" ref="AI19" si="139">SUM(AI16:AI18)</f>
        <v>0</v>
      </c>
      <c r="AJ19" s="104">
        <f t="shared" ref="AJ19" si="140">SUM(AJ16:AJ18)</f>
        <v>0</v>
      </c>
      <c r="AK19" s="104">
        <f t="shared" ref="AK19" si="141">SUM(AK16:AK18)</f>
        <v>0</v>
      </c>
      <c r="AL19" s="104">
        <f t="shared" ref="AL19" si="142">SUM(AL16:AL18)</f>
        <v>0</v>
      </c>
      <c r="AM19" s="104">
        <f t="shared" ref="AM19" si="143">SUM(AM16:AM18)</f>
        <v>0</v>
      </c>
      <c r="AN19" s="104">
        <f t="shared" ref="AN19" si="144">SUM(AN16:AN18)</f>
        <v>0</v>
      </c>
      <c r="AO19" s="104">
        <f t="shared" ref="AO19" si="145">SUM(AO16:AO18)</f>
        <v>0</v>
      </c>
      <c r="AP19" s="104">
        <f t="shared" ref="AP19" si="146">SUM(AP16:AP18)</f>
        <v>0</v>
      </c>
      <c r="AQ19" s="104">
        <f t="shared" ref="AQ19" si="147">SUM(AQ16:AQ18)</f>
        <v>0</v>
      </c>
      <c r="AR19" s="104">
        <f t="shared" ref="AR19" si="148">SUM(AR16:AR18)</f>
        <v>0</v>
      </c>
      <c r="AS19" s="104">
        <f t="shared" ref="AS19" si="149">SUM(AS16:AS18)</f>
        <v>0</v>
      </c>
      <c r="AT19" s="104">
        <f t="shared" ref="AT19" si="150">SUM(AT16:AT18)</f>
        <v>0</v>
      </c>
      <c r="AU19" s="104">
        <f t="shared" ref="AU19" si="151">SUM(AU16:AU18)</f>
        <v>0</v>
      </c>
      <c r="AV19" s="104">
        <f t="shared" ref="AV19" si="152">SUM(AV16:AV18)</f>
        <v>0</v>
      </c>
      <c r="AW19" s="104">
        <f t="shared" ref="AW19" si="153">SUM(AW16:AW18)</f>
        <v>0</v>
      </c>
      <c r="AX19" s="104">
        <f t="shared" ref="AX19" si="154">SUM(AX16:AX18)</f>
        <v>0</v>
      </c>
      <c r="AY19" s="104">
        <f t="shared" ref="AY19" si="155">SUM(AY16:AY18)</f>
        <v>0</v>
      </c>
      <c r="AZ19" s="104">
        <f t="shared" ref="AZ19" si="156">SUM(AZ16:AZ18)</f>
        <v>0</v>
      </c>
      <c r="BA19" s="104">
        <f t="shared" ref="BA19" si="157">SUM(BA16:BA18)</f>
        <v>0</v>
      </c>
      <c r="BB19" s="104">
        <f t="shared" ref="BB19" si="158">SUM(BB16:BB18)</f>
        <v>0</v>
      </c>
      <c r="BC19" s="104">
        <f t="shared" ref="BC19" si="159">SUM(BC16:BC18)</f>
        <v>0</v>
      </c>
      <c r="BD19" s="104">
        <f t="shared" ref="BD19" si="160">SUM(BD16:BD18)</f>
        <v>0</v>
      </c>
      <c r="BE19" s="104">
        <f t="shared" ref="BE19" si="161">SUM(BE16:BE18)</f>
        <v>0</v>
      </c>
      <c r="BF19" s="104">
        <f t="shared" ref="BF19" si="162">SUM(BF16:BF18)</f>
        <v>0</v>
      </c>
      <c r="BG19" s="104">
        <f t="shared" ref="BG19" si="163">SUM(BG16:BG18)</f>
        <v>0</v>
      </c>
      <c r="BH19" s="104">
        <f t="shared" ref="BH19" si="164">SUM(BH16:BH18)</f>
        <v>0</v>
      </c>
      <c r="BI19" s="104">
        <f t="shared" ref="BI19" si="165">SUM(BI16:BI18)</f>
        <v>0</v>
      </c>
      <c r="BJ19" s="104">
        <f t="shared" ref="BJ19" si="166">SUM(BJ16:BJ18)</f>
        <v>0</v>
      </c>
      <c r="BK19" s="104">
        <f t="shared" ref="BK19" si="167">SUM(BK16:BK18)</f>
        <v>0</v>
      </c>
      <c r="BL19" s="104">
        <f t="shared" ref="BL19" si="168">SUM(BL16:BL18)</f>
        <v>0</v>
      </c>
      <c r="BM19" s="104">
        <f t="shared" ref="BM19" si="169">SUM(BM16:BM18)</f>
        <v>0</v>
      </c>
      <c r="BN19" s="104">
        <f t="shared" ref="BN19" si="170">SUM(BN16:BN18)</f>
        <v>0</v>
      </c>
      <c r="BO19" s="104">
        <f t="shared" ref="BO19" si="171">SUM(BO16:BO18)</f>
        <v>0</v>
      </c>
      <c r="BP19" s="104">
        <f t="shared" ref="BP19" si="172">SUM(BP16:BP18)</f>
        <v>0</v>
      </c>
      <c r="BQ19" s="104">
        <f t="shared" ref="BQ19" si="173">SUM(BQ16:BQ18)</f>
        <v>0</v>
      </c>
      <c r="BR19" s="104">
        <f t="shared" ref="BR19" si="174">SUM(BR16:BR18)</f>
        <v>0</v>
      </c>
      <c r="BS19" s="104">
        <f t="shared" ref="BS19" si="175">SUM(BS16:BS18)</f>
        <v>0</v>
      </c>
      <c r="BT19" s="104">
        <f t="shared" ref="BT19" si="176">SUM(BT16:BT18)</f>
        <v>0</v>
      </c>
      <c r="BU19" s="104">
        <f t="shared" ref="BU19" si="177">SUM(BU16:BU18)</f>
        <v>0</v>
      </c>
      <c r="BV19" s="104">
        <f t="shared" ref="BV19" si="178">SUM(BV16:BV18)</f>
        <v>0</v>
      </c>
      <c r="BW19" s="104">
        <f t="shared" ref="BW19" si="179">SUM(BW16:BW18)</f>
        <v>0</v>
      </c>
      <c r="BX19" s="104">
        <f t="shared" ref="BX19" si="180">SUM(BX16:BX18)</f>
        <v>0</v>
      </c>
      <c r="BY19" s="104">
        <f t="shared" ref="BY19" si="181">SUM(BY16:BY18)</f>
        <v>0</v>
      </c>
      <c r="BZ19" s="420">
        <f t="shared" ref="BZ19" si="182">SUM(BZ16:BZ18)</f>
        <v>0</v>
      </c>
      <c r="CA19" s="104">
        <f t="shared" ref="CA19" si="183">SUM(CA16:CA18)</f>
        <v>0</v>
      </c>
      <c r="CB19" s="104">
        <f t="shared" ref="CB19" si="184">SUM(CB16:CB18)</f>
        <v>0</v>
      </c>
      <c r="CC19" s="104">
        <f t="shared" ref="CC19" si="185">SUM(CC16:CC18)</f>
        <v>0</v>
      </c>
      <c r="CD19" s="104">
        <f t="shared" ref="CD19" si="186">SUM(CD16:CD18)</f>
        <v>0</v>
      </c>
      <c r="CE19" s="431">
        <f t="shared" ref="CE19" si="187">SUM(CE16:CE18)</f>
        <v>0</v>
      </c>
    </row>
    <row r="20" spans="1:84" hidden="1" outlineLevel="1"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419"/>
      <c r="CA20" s="286"/>
      <c r="CB20" s="286"/>
      <c r="CC20" s="286"/>
      <c r="CD20" s="286"/>
      <c r="CE20" s="430"/>
    </row>
    <row r="21" spans="1:84" hidden="1" outlineLevel="1">
      <c r="E21" s="9" t="str">
        <f>IF(Setup!D10="","",Setup!D10)</f>
        <v>Product Line 3</v>
      </c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419"/>
      <c r="CA21" s="286"/>
      <c r="CB21" s="286"/>
      <c r="CC21" s="286"/>
      <c r="CD21" s="286"/>
      <c r="CE21" s="430"/>
    </row>
    <row r="22" spans="1:84" hidden="1" outlineLevel="1">
      <c r="E22" s="279" t="str">
        <f>IF(Setup!E10="","",Setup!E10)</f>
        <v>Sub Category 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f>'Revenue &amp; COS'!G63</f>
        <v>0</v>
      </c>
      <c r="S22" s="5">
        <f>'Revenue &amp; COS'!H63</f>
        <v>0</v>
      </c>
      <c r="T22" s="5">
        <f>'Revenue &amp; COS'!I63</f>
        <v>0</v>
      </c>
      <c r="U22" s="5">
        <f>'Revenue &amp; COS'!J63</f>
        <v>0</v>
      </c>
      <c r="V22" s="5">
        <f>'Revenue &amp; COS'!K63</f>
        <v>0</v>
      </c>
      <c r="W22" s="5">
        <f>'Revenue &amp; COS'!L63</f>
        <v>0</v>
      </c>
      <c r="X22" s="5">
        <f>'Revenue &amp; COS'!M63</f>
        <v>0</v>
      </c>
      <c r="Y22" s="5">
        <f>'Revenue &amp; COS'!N63</f>
        <v>0</v>
      </c>
      <c r="Z22" s="5">
        <f>'Revenue &amp; COS'!O63</f>
        <v>0</v>
      </c>
      <c r="AA22" s="5">
        <f>'Revenue &amp; COS'!P63</f>
        <v>0</v>
      </c>
      <c r="AB22" s="5">
        <f>'Revenue &amp; COS'!Q63</f>
        <v>0</v>
      </c>
      <c r="AC22" s="5">
        <f>'Revenue &amp; COS'!R63</f>
        <v>0</v>
      </c>
      <c r="AD22" s="5">
        <f>'Revenue &amp; COS'!S63</f>
        <v>0</v>
      </c>
      <c r="AE22" s="5">
        <f>'Revenue &amp; COS'!T63</f>
        <v>0</v>
      </c>
      <c r="AF22" s="5">
        <f>'Revenue &amp; COS'!U63</f>
        <v>0</v>
      </c>
      <c r="AG22" s="5">
        <f>'Revenue &amp; COS'!V63</f>
        <v>0</v>
      </c>
      <c r="AH22" s="5">
        <f>'Revenue &amp; COS'!W63</f>
        <v>0</v>
      </c>
      <c r="AI22" s="5">
        <f>'Revenue &amp; COS'!X63</f>
        <v>0</v>
      </c>
      <c r="AJ22" s="5">
        <f>'Revenue &amp; COS'!Y63</f>
        <v>0</v>
      </c>
      <c r="AK22" s="5">
        <f>'Revenue &amp; COS'!Z63</f>
        <v>0</v>
      </c>
      <c r="AL22" s="5">
        <f>'Revenue &amp; COS'!AA63</f>
        <v>0</v>
      </c>
      <c r="AM22" s="5">
        <f>'Revenue &amp; COS'!AB63</f>
        <v>0</v>
      </c>
      <c r="AN22" s="5">
        <f>'Revenue &amp; COS'!AC63</f>
        <v>0</v>
      </c>
      <c r="AO22" s="5">
        <f>'Revenue &amp; COS'!AD63</f>
        <v>0</v>
      </c>
      <c r="AP22" s="5">
        <f>'Revenue &amp; COS'!AE63</f>
        <v>0</v>
      </c>
      <c r="AQ22" s="5">
        <f>'Revenue &amp; COS'!AF63</f>
        <v>0</v>
      </c>
      <c r="AR22" s="5">
        <f>'Revenue &amp; COS'!AG63</f>
        <v>0</v>
      </c>
      <c r="AS22" s="5">
        <f>'Revenue &amp; COS'!AH63</f>
        <v>0</v>
      </c>
      <c r="AT22" s="5">
        <f>'Revenue &amp; COS'!AI63</f>
        <v>0</v>
      </c>
      <c r="AU22" s="5">
        <f>'Revenue &amp; COS'!AJ63</f>
        <v>0</v>
      </c>
      <c r="AV22" s="5">
        <f>'Revenue &amp; COS'!AK63</f>
        <v>0</v>
      </c>
      <c r="AW22" s="5">
        <f>'Revenue &amp; COS'!AL63</f>
        <v>0</v>
      </c>
      <c r="AX22" s="5">
        <f>'Revenue &amp; COS'!AM63</f>
        <v>0</v>
      </c>
      <c r="AY22" s="5">
        <f>'Revenue &amp; COS'!AN63</f>
        <v>0</v>
      </c>
      <c r="AZ22" s="5">
        <f>'Revenue &amp; COS'!AO63</f>
        <v>0</v>
      </c>
      <c r="BA22" s="5">
        <f>'Revenue &amp; COS'!AP63</f>
        <v>0</v>
      </c>
      <c r="BB22" s="5">
        <f>'Revenue &amp; COS'!AQ63</f>
        <v>0</v>
      </c>
      <c r="BC22" s="5">
        <f>'Revenue &amp; COS'!AR63</f>
        <v>0</v>
      </c>
      <c r="BD22" s="5">
        <f>'Revenue &amp; COS'!AS63</f>
        <v>0</v>
      </c>
      <c r="BE22" s="5">
        <f>'Revenue &amp; COS'!AT63</f>
        <v>0</v>
      </c>
      <c r="BF22" s="5">
        <f>'Revenue &amp; COS'!AU63</f>
        <v>0</v>
      </c>
      <c r="BG22" s="5">
        <f>'Revenue &amp; COS'!AV63</f>
        <v>0</v>
      </c>
      <c r="BH22" s="5">
        <f>'Revenue &amp; COS'!AW63</f>
        <v>0</v>
      </c>
      <c r="BI22" s="5">
        <f>'Revenue &amp; COS'!AX63</f>
        <v>0</v>
      </c>
      <c r="BJ22" s="5">
        <f>'Revenue &amp; COS'!AY63</f>
        <v>0</v>
      </c>
      <c r="BK22" s="5">
        <f>'Revenue &amp; COS'!AZ63</f>
        <v>0</v>
      </c>
      <c r="BL22" s="5">
        <f>'Revenue &amp; COS'!BA63</f>
        <v>0</v>
      </c>
      <c r="BM22" s="5">
        <f>'Revenue &amp; COS'!BB63</f>
        <v>0</v>
      </c>
      <c r="BN22" s="5">
        <f>'Revenue &amp; COS'!BC63</f>
        <v>0</v>
      </c>
      <c r="BO22" s="5">
        <f>'Revenue &amp; COS'!BD63</f>
        <v>0</v>
      </c>
      <c r="BP22" s="5">
        <f>'Revenue &amp; COS'!BE63</f>
        <v>0</v>
      </c>
      <c r="BQ22" s="5">
        <f>'Revenue &amp; COS'!BF63</f>
        <v>0</v>
      </c>
      <c r="BR22" s="5">
        <f>'Revenue &amp; COS'!BG63</f>
        <v>0</v>
      </c>
      <c r="BS22" s="5">
        <f>'Revenue &amp; COS'!BH63</f>
        <v>0</v>
      </c>
      <c r="BT22" s="5">
        <f>'Revenue &amp; COS'!BI63</f>
        <v>0</v>
      </c>
      <c r="BU22" s="5">
        <f>'Revenue &amp; COS'!BJ63</f>
        <v>0</v>
      </c>
      <c r="BV22" s="5">
        <f>'Revenue &amp; COS'!BK63</f>
        <v>0</v>
      </c>
      <c r="BW22" s="5">
        <f>'Revenue &amp; COS'!BL63</f>
        <v>0</v>
      </c>
      <c r="BX22" s="5">
        <f>'Revenue &amp; COS'!BM63</f>
        <v>0</v>
      </c>
      <c r="BY22" s="5">
        <f>'Revenue &amp; COS'!BN63</f>
        <v>0</v>
      </c>
      <c r="BZ22" s="419" cm="1">
        <f t="array" ref="BZ22">SUMPRODUCT((YEAR($F$6:$BY$6)=BZ$6)*($F22:$BY22))</f>
        <v>0</v>
      </c>
      <c r="CA22" s="286" cm="1">
        <f t="array" ref="CA22">SUMPRODUCT((YEAR($F$6:$BY$6)=CA$6)*($F22:$BY22))</f>
        <v>0</v>
      </c>
      <c r="CB22" s="286" cm="1">
        <f t="array" ref="CB22">SUMPRODUCT((YEAR($F$6:$BY$6)=CB$6)*($F22:$BY22))</f>
        <v>0</v>
      </c>
      <c r="CC22" s="286" cm="1">
        <f t="array" ref="CC22">SUMPRODUCT((YEAR($F$6:$BY$6)=CC$6)*($F22:$BY22))</f>
        <v>0</v>
      </c>
      <c r="CD22" s="286" cm="1">
        <f t="array" ref="CD22">SUMPRODUCT((YEAR($F$6:$BY$6)=CD$6)*($F22:$BY22))</f>
        <v>0</v>
      </c>
      <c r="CE22" s="430" cm="1">
        <f t="array" ref="CE22">SUMPRODUCT((YEAR($F$6:$BY$6)=CE$6)*($F22:$BY22))</f>
        <v>0</v>
      </c>
    </row>
    <row r="23" spans="1:84" hidden="1" outlineLevel="1">
      <c r="E23" s="279" t="str">
        <f>IF(Setup!F10="","",Setup!F10)</f>
        <v>Sub Category 2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f>'Revenue &amp; COS'!G64</f>
        <v>0</v>
      </c>
      <c r="S23" s="5">
        <f>'Revenue &amp; COS'!H64</f>
        <v>0</v>
      </c>
      <c r="T23" s="5">
        <f>'Revenue &amp; COS'!I64</f>
        <v>0</v>
      </c>
      <c r="U23" s="5">
        <f>'Revenue &amp; COS'!J64</f>
        <v>0</v>
      </c>
      <c r="V23" s="5">
        <f>'Revenue &amp; COS'!K64</f>
        <v>0</v>
      </c>
      <c r="W23" s="5">
        <f>'Revenue &amp; COS'!L64</f>
        <v>0</v>
      </c>
      <c r="X23" s="5">
        <f>'Revenue &amp; COS'!M64</f>
        <v>0</v>
      </c>
      <c r="Y23" s="5">
        <f>'Revenue &amp; COS'!N64</f>
        <v>0</v>
      </c>
      <c r="Z23" s="5">
        <f>'Revenue &amp; COS'!O64</f>
        <v>0</v>
      </c>
      <c r="AA23" s="5">
        <f>'Revenue &amp; COS'!P64</f>
        <v>0</v>
      </c>
      <c r="AB23" s="5">
        <f>'Revenue &amp; COS'!Q64</f>
        <v>0</v>
      </c>
      <c r="AC23" s="5">
        <f>'Revenue &amp; COS'!R64</f>
        <v>0</v>
      </c>
      <c r="AD23" s="5">
        <f>'Revenue &amp; COS'!S64</f>
        <v>0</v>
      </c>
      <c r="AE23" s="5">
        <f>'Revenue &amp; COS'!T64</f>
        <v>0</v>
      </c>
      <c r="AF23" s="5">
        <f>'Revenue &amp; COS'!U64</f>
        <v>0</v>
      </c>
      <c r="AG23" s="5">
        <f>'Revenue &amp; COS'!V64</f>
        <v>0</v>
      </c>
      <c r="AH23" s="5">
        <f>'Revenue &amp; COS'!W64</f>
        <v>0</v>
      </c>
      <c r="AI23" s="5">
        <f>'Revenue &amp; COS'!X64</f>
        <v>0</v>
      </c>
      <c r="AJ23" s="5">
        <f>'Revenue &amp; COS'!Y64</f>
        <v>0</v>
      </c>
      <c r="AK23" s="5">
        <f>'Revenue &amp; COS'!Z64</f>
        <v>0</v>
      </c>
      <c r="AL23" s="5">
        <f>'Revenue &amp; COS'!AA64</f>
        <v>0</v>
      </c>
      <c r="AM23" s="5">
        <f>'Revenue &amp; COS'!AB64</f>
        <v>0</v>
      </c>
      <c r="AN23" s="5">
        <f>'Revenue &amp; COS'!AC64</f>
        <v>0</v>
      </c>
      <c r="AO23" s="5">
        <f>'Revenue &amp; COS'!AD64</f>
        <v>0</v>
      </c>
      <c r="AP23" s="5">
        <f>'Revenue &amp; COS'!AE64</f>
        <v>0</v>
      </c>
      <c r="AQ23" s="5">
        <f>'Revenue &amp; COS'!AF64</f>
        <v>0</v>
      </c>
      <c r="AR23" s="5">
        <f>'Revenue &amp; COS'!AG64</f>
        <v>0</v>
      </c>
      <c r="AS23" s="5">
        <f>'Revenue &amp; COS'!AH64</f>
        <v>0</v>
      </c>
      <c r="AT23" s="5">
        <f>'Revenue &amp; COS'!AI64</f>
        <v>0</v>
      </c>
      <c r="AU23" s="5">
        <f>'Revenue &amp; COS'!AJ64</f>
        <v>0</v>
      </c>
      <c r="AV23" s="5">
        <f>'Revenue &amp; COS'!AK64</f>
        <v>0</v>
      </c>
      <c r="AW23" s="5">
        <f>'Revenue &amp; COS'!AL64</f>
        <v>0</v>
      </c>
      <c r="AX23" s="5">
        <f>'Revenue &amp; COS'!AM64</f>
        <v>0</v>
      </c>
      <c r="AY23" s="5">
        <f>'Revenue &amp; COS'!AN64</f>
        <v>0</v>
      </c>
      <c r="AZ23" s="5">
        <f>'Revenue &amp; COS'!AO64</f>
        <v>0</v>
      </c>
      <c r="BA23" s="5">
        <f>'Revenue &amp; COS'!AP64</f>
        <v>0</v>
      </c>
      <c r="BB23" s="5">
        <f>'Revenue &amp; COS'!AQ64</f>
        <v>0</v>
      </c>
      <c r="BC23" s="5">
        <f>'Revenue &amp; COS'!AR64</f>
        <v>0</v>
      </c>
      <c r="BD23" s="5">
        <f>'Revenue &amp; COS'!AS64</f>
        <v>0</v>
      </c>
      <c r="BE23" s="5">
        <f>'Revenue &amp; COS'!AT64</f>
        <v>0</v>
      </c>
      <c r="BF23" s="5">
        <f>'Revenue &amp; COS'!AU64</f>
        <v>0</v>
      </c>
      <c r="BG23" s="5">
        <f>'Revenue &amp; COS'!AV64</f>
        <v>0</v>
      </c>
      <c r="BH23" s="5">
        <f>'Revenue &amp; COS'!AW64</f>
        <v>0</v>
      </c>
      <c r="BI23" s="5">
        <f>'Revenue &amp; COS'!AX64</f>
        <v>0</v>
      </c>
      <c r="BJ23" s="5">
        <f>'Revenue &amp; COS'!AY64</f>
        <v>0</v>
      </c>
      <c r="BK23" s="5">
        <f>'Revenue &amp; COS'!AZ64</f>
        <v>0</v>
      </c>
      <c r="BL23" s="5">
        <f>'Revenue &amp; COS'!BA64</f>
        <v>0</v>
      </c>
      <c r="BM23" s="5">
        <f>'Revenue &amp; COS'!BB64</f>
        <v>0</v>
      </c>
      <c r="BN23" s="5">
        <f>'Revenue &amp; COS'!BC64</f>
        <v>0</v>
      </c>
      <c r="BO23" s="5">
        <f>'Revenue &amp; COS'!BD64</f>
        <v>0</v>
      </c>
      <c r="BP23" s="5">
        <f>'Revenue &amp; COS'!BE64</f>
        <v>0</v>
      </c>
      <c r="BQ23" s="5">
        <f>'Revenue &amp; COS'!BF64</f>
        <v>0</v>
      </c>
      <c r="BR23" s="5">
        <f>'Revenue &amp; COS'!BG64</f>
        <v>0</v>
      </c>
      <c r="BS23" s="5">
        <f>'Revenue &amp; COS'!BH64</f>
        <v>0</v>
      </c>
      <c r="BT23" s="5">
        <f>'Revenue &amp; COS'!BI64</f>
        <v>0</v>
      </c>
      <c r="BU23" s="5">
        <f>'Revenue &amp; COS'!BJ64</f>
        <v>0</v>
      </c>
      <c r="BV23" s="5">
        <f>'Revenue &amp; COS'!BK64</f>
        <v>0</v>
      </c>
      <c r="BW23" s="5">
        <f>'Revenue &amp; COS'!BL64</f>
        <v>0</v>
      </c>
      <c r="BX23" s="5">
        <f>'Revenue &amp; COS'!BM64</f>
        <v>0</v>
      </c>
      <c r="BY23" s="5">
        <f>'Revenue &amp; COS'!BN64</f>
        <v>0</v>
      </c>
      <c r="BZ23" s="419" cm="1">
        <f t="array" ref="BZ23">SUMPRODUCT((YEAR($F$6:$BY$6)=BZ$6)*($F23:$BY23))</f>
        <v>0</v>
      </c>
      <c r="CA23" s="286" cm="1">
        <f t="array" ref="CA23">SUMPRODUCT((YEAR($F$6:$BY$6)=CA$6)*($F23:$BY23))</f>
        <v>0</v>
      </c>
      <c r="CB23" s="286" cm="1">
        <f t="array" ref="CB23">SUMPRODUCT((YEAR($F$6:$BY$6)=CB$6)*($F23:$BY23))</f>
        <v>0</v>
      </c>
      <c r="CC23" s="286" cm="1">
        <f t="array" ref="CC23">SUMPRODUCT((YEAR($F$6:$BY$6)=CC$6)*($F23:$BY23))</f>
        <v>0</v>
      </c>
      <c r="CD23" s="286" cm="1">
        <f t="array" ref="CD23">SUMPRODUCT((YEAR($F$6:$BY$6)=CD$6)*($F23:$BY23))</f>
        <v>0</v>
      </c>
      <c r="CE23" s="430" cm="1">
        <f t="array" ref="CE23">SUMPRODUCT((YEAR($F$6:$BY$6)=CE$6)*($F23:$BY23))</f>
        <v>0</v>
      </c>
    </row>
    <row r="24" spans="1:84" hidden="1" outlineLevel="1">
      <c r="E24" s="279" t="str">
        <f>IF(Setup!G10="","",Setup!G10)</f>
        <v>Sub Category 3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f>'Revenue &amp; COS'!G65</f>
        <v>0</v>
      </c>
      <c r="S24" s="5">
        <f>'Revenue &amp; COS'!H65</f>
        <v>0</v>
      </c>
      <c r="T24" s="5">
        <f>'Revenue &amp; COS'!I65</f>
        <v>0</v>
      </c>
      <c r="U24" s="5">
        <f>'Revenue &amp; COS'!J65</f>
        <v>0</v>
      </c>
      <c r="V24" s="5">
        <f>'Revenue &amp; COS'!K65</f>
        <v>0</v>
      </c>
      <c r="W24" s="5">
        <f>'Revenue &amp; COS'!L65</f>
        <v>0</v>
      </c>
      <c r="X24" s="5">
        <f>'Revenue &amp; COS'!M65</f>
        <v>0</v>
      </c>
      <c r="Y24" s="5">
        <f>'Revenue &amp; COS'!N65</f>
        <v>0</v>
      </c>
      <c r="Z24" s="5">
        <f>'Revenue &amp; COS'!O65</f>
        <v>0</v>
      </c>
      <c r="AA24" s="5">
        <f>'Revenue &amp; COS'!P65</f>
        <v>0</v>
      </c>
      <c r="AB24" s="5">
        <f>'Revenue &amp; COS'!Q65</f>
        <v>0</v>
      </c>
      <c r="AC24" s="5">
        <f>'Revenue &amp; COS'!R65</f>
        <v>0</v>
      </c>
      <c r="AD24" s="5">
        <f>'Revenue &amp; COS'!S65</f>
        <v>0</v>
      </c>
      <c r="AE24" s="5">
        <f>'Revenue &amp; COS'!T65</f>
        <v>0</v>
      </c>
      <c r="AF24" s="5">
        <f>'Revenue &amp; COS'!U65</f>
        <v>0</v>
      </c>
      <c r="AG24" s="5">
        <f>'Revenue &amp; COS'!V65</f>
        <v>0</v>
      </c>
      <c r="AH24" s="5">
        <f>'Revenue &amp; COS'!W65</f>
        <v>0</v>
      </c>
      <c r="AI24" s="5">
        <f>'Revenue &amp; COS'!X65</f>
        <v>0</v>
      </c>
      <c r="AJ24" s="5">
        <f>'Revenue &amp; COS'!Y65</f>
        <v>0</v>
      </c>
      <c r="AK24" s="5">
        <f>'Revenue &amp; COS'!Z65</f>
        <v>0</v>
      </c>
      <c r="AL24" s="5">
        <f>'Revenue &amp; COS'!AA65</f>
        <v>0</v>
      </c>
      <c r="AM24" s="5">
        <f>'Revenue &amp; COS'!AB65</f>
        <v>0</v>
      </c>
      <c r="AN24" s="5">
        <f>'Revenue &amp; COS'!AC65</f>
        <v>0</v>
      </c>
      <c r="AO24" s="5">
        <f>'Revenue &amp; COS'!AD65</f>
        <v>0</v>
      </c>
      <c r="AP24" s="5">
        <f>'Revenue &amp; COS'!AE65</f>
        <v>0</v>
      </c>
      <c r="AQ24" s="5">
        <f>'Revenue &amp; COS'!AF65</f>
        <v>0</v>
      </c>
      <c r="AR24" s="5">
        <f>'Revenue &amp; COS'!AG65</f>
        <v>0</v>
      </c>
      <c r="AS24" s="5">
        <f>'Revenue &amp; COS'!AH65</f>
        <v>0</v>
      </c>
      <c r="AT24" s="5">
        <f>'Revenue &amp; COS'!AI65</f>
        <v>0</v>
      </c>
      <c r="AU24" s="5">
        <f>'Revenue &amp; COS'!AJ65</f>
        <v>0</v>
      </c>
      <c r="AV24" s="5">
        <f>'Revenue &amp; COS'!AK65</f>
        <v>0</v>
      </c>
      <c r="AW24" s="5">
        <f>'Revenue &amp; COS'!AL65</f>
        <v>0</v>
      </c>
      <c r="AX24" s="5">
        <f>'Revenue &amp; COS'!AM65</f>
        <v>0</v>
      </c>
      <c r="AY24" s="5">
        <f>'Revenue &amp; COS'!AN65</f>
        <v>0</v>
      </c>
      <c r="AZ24" s="5">
        <f>'Revenue &amp; COS'!AO65</f>
        <v>0</v>
      </c>
      <c r="BA24" s="5">
        <f>'Revenue &amp; COS'!AP65</f>
        <v>0</v>
      </c>
      <c r="BB24" s="5">
        <f>'Revenue &amp; COS'!AQ65</f>
        <v>0</v>
      </c>
      <c r="BC24" s="5">
        <f>'Revenue &amp; COS'!AR65</f>
        <v>0</v>
      </c>
      <c r="BD24" s="5">
        <f>'Revenue &amp; COS'!AS65</f>
        <v>0</v>
      </c>
      <c r="BE24" s="5">
        <f>'Revenue &amp; COS'!AT65</f>
        <v>0</v>
      </c>
      <c r="BF24" s="5">
        <f>'Revenue &amp; COS'!AU65</f>
        <v>0</v>
      </c>
      <c r="BG24" s="5">
        <f>'Revenue &amp; COS'!AV65</f>
        <v>0</v>
      </c>
      <c r="BH24" s="5">
        <f>'Revenue &amp; COS'!AW65</f>
        <v>0</v>
      </c>
      <c r="BI24" s="5">
        <f>'Revenue &amp; COS'!AX65</f>
        <v>0</v>
      </c>
      <c r="BJ24" s="5">
        <f>'Revenue &amp; COS'!AY65</f>
        <v>0</v>
      </c>
      <c r="BK24" s="5">
        <f>'Revenue &amp; COS'!AZ65</f>
        <v>0</v>
      </c>
      <c r="BL24" s="5">
        <f>'Revenue &amp; COS'!BA65</f>
        <v>0</v>
      </c>
      <c r="BM24" s="5">
        <f>'Revenue &amp; COS'!BB65</f>
        <v>0</v>
      </c>
      <c r="BN24" s="5">
        <f>'Revenue &amp; COS'!BC65</f>
        <v>0</v>
      </c>
      <c r="BO24" s="5">
        <f>'Revenue &amp; COS'!BD65</f>
        <v>0</v>
      </c>
      <c r="BP24" s="5">
        <f>'Revenue &amp; COS'!BE65</f>
        <v>0</v>
      </c>
      <c r="BQ24" s="5">
        <f>'Revenue &amp; COS'!BF65</f>
        <v>0</v>
      </c>
      <c r="BR24" s="5">
        <f>'Revenue &amp; COS'!BG65</f>
        <v>0</v>
      </c>
      <c r="BS24" s="5">
        <f>'Revenue &amp; COS'!BH65</f>
        <v>0</v>
      </c>
      <c r="BT24" s="5">
        <f>'Revenue &amp; COS'!BI65</f>
        <v>0</v>
      </c>
      <c r="BU24" s="5">
        <f>'Revenue &amp; COS'!BJ65</f>
        <v>0</v>
      </c>
      <c r="BV24" s="5">
        <f>'Revenue &amp; COS'!BK65</f>
        <v>0</v>
      </c>
      <c r="BW24" s="5">
        <f>'Revenue &amp; COS'!BL65</f>
        <v>0</v>
      </c>
      <c r="BX24" s="5">
        <f>'Revenue &amp; COS'!BM65</f>
        <v>0</v>
      </c>
      <c r="BY24" s="5">
        <f>'Revenue &amp; COS'!BN65</f>
        <v>0</v>
      </c>
      <c r="BZ24" s="419" cm="1">
        <f t="array" ref="BZ24">SUMPRODUCT((YEAR($F$6:$BY$6)=BZ$6)*($F24:$BY24))</f>
        <v>0</v>
      </c>
      <c r="CA24" s="286" cm="1">
        <f t="array" ref="CA24">SUMPRODUCT((YEAR($F$6:$BY$6)=CA$6)*($F24:$BY24))</f>
        <v>0</v>
      </c>
      <c r="CB24" s="286" cm="1">
        <f t="array" ref="CB24">SUMPRODUCT((YEAR($F$6:$BY$6)=CB$6)*($F24:$BY24))</f>
        <v>0</v>
      </c>
      <c r="CC24" s="286" cm="1">
        <f t="array" ref="CC24">SUMPRODUCT((YEAR($F$6:$BY$6)=CC$6)*($F24:$BY24))</f>
        <v>0</v>
      </c>
      <c r="CD24" s="286" cm="1">
        <f t="array" ref="CD24">SUMPRODUCT((YEAR($F$6:$BY$6)=CD$6)*($F24:$BY24))</f>
        <v>0</v>
      </c>
      <c r="CE24" s="430" cm="1">
        <f t="array" ref="CE24">SUMPRODUCT((YEAR($F$6:$BY$6)=CE$6)*($F24:$BY24))</f>
        <v>0</v>
      </c>
    </row>
    <row r="25" spans="1:84" hidden="1" outlineLevel="1">
      <c r="E25" s="4" t="str">
        <f>"Total "&amp;E21</f>
        <v>Total Product Line 3</v>
      </c>
      <c r="F25" s="104">
        <f>SUM(F22:F24)</f>
        <v>0</v>
      </c>
      <c r="G25" s="104">
        <f t="shared" ref="G25:Q25" si="188">SUM(G22:G24)</f>
        <v>0</v>
      </c>
      <c r="H25" s="104">
        <f t="shared" si="188"/>
        <v>0</v>
      </c>
      <c r="I25" s="104">
        <f t="shared" si="188"/>
        <v>0</v>
      </c>
      <c r="J25" s="104">
        <f t="shared" si="188"/>
        <v>0</v>
      </c>
      <c r="K25" s="104">
        <f t="shared" si="188"/>
        <v>0</v>
      </c>
      <c r="L25" s="104">
        <f t="shared" si="188"/>
        <v>0</v>
      </c>
      <c r="M25" s="104">
        <f t="shared" si="188"/>
        <v>0</v>
      </c>
      <c r="N25" s="104">
        <f t="shared" si="188"/>
        <v>0</v>
      </c>
      <c r="O25" s="104">
        <f t="shared" si="188"/>
        <v>0</v>
      </c>
      <c r="P25" s="104">
        <f t="shared" si="188"/>
        <v>0</v>
      </c>
      <c r="Q25" s="104">
        <f t="shared" si="188"/>
        <v>0</v>
      </c>
      <c r="R25" s="104">
        <f t="shared" ref="R25" si="189">SUM(R22:R24)</f>
        <v>0</v>
      </c>
      <c r="S25" s="104">
        <f t="shared" ref="S25" si="190">SUM(S22:S24)</f>
        <v>0</v>
      </c>
      <c r="T25" s="104">
        <f t="shared" ref="T25" si="191">SUM(T22:T24)</f>
        <v>0</v>
      </c>
      <c r="U25" s="104">
        <f t="shared" ref="U25" si="192">SUM(U22:U24)</f>
        <v>0</v>
      </c>
      <c r="V25" s="104">
        <f t="shared" ref="V25" si="193">SUM(V22:V24)</f>
        <v>0</v>
      </c>
      <c r="W25" s="104">
        <f t="shared" ref="W25" si="194">SUM(W22:W24)</f>
        <v>0</v>
      </c>
      <c r="X25" s="104">
        <f t="shared" ref="X25" si="195">SUM(X22:X24)</f>
        <v>0</v>
      </c>
      <c r="Y25" s="104">
        <f t="shared" ref="Y25" si="196">SUM(Y22:Y24)</f>
        <v>0</v>
      </c>
      <c r="Z25" s="104">
        <f t="shared" ref="Z25" si="197">SUM(Z22:Z24)</f>
        <v>0</v>
      </c>
      <c r="AA25" s="104">
        <f t="shared" ref="AA25" si="198">SUM(AA22:AA24)</f>
        <v>0</v>
      </c>
      <c r="AB25" s="104">
        <f t="shared" ref="AB25" si="199">SUM(AB22:AB24)</f>
        <v>0</v>
      </c>
      <c r="AC25" s="104">
        <f t="shared" ref="AC25" si="200">SUM(AC22:AC24)</f>
        <v>0</v>
      </c>
      <c r="AD25" s="104">
        <f t="shared" ref="AD25" si="201">SUM(AD22:AD24)</f>
        <v>0</v>
      </c>
      <c r="AE25" s="104">
        <f t="shared" ref="AE25" si="202">SUM(AE22:AE24)</f>
        <v>0</v>
      </c>
      <c r="AF25" s="104">
        <f t="shared" ref="AF25" si="203">SUM(AF22:AF24)</f>
        <v>0</v>
      </c>
      <c r="AG25" s="104">
        <f t="shared" ref="AG25" si="204">SUM(AG22:AG24)</f>
        <v>0</v>
      </c>
      <c r="AH25" s="104">
        <f t="shared" ref="AH25" si="205">SUM(AH22:AH24)</f>
        <v>0</v>
      </c>
      <c r="AI25" s="104">
        <f t="shared" ref="AI25" si="206">SUM(AI22:AI24)</f>
        <v>0</v>
      </c>
      <c r="AJ25" s="104">
        <f t="shared" ref="AJ25" si="207">SUM(AJ22:AJ24)</f>
        <v>0</v>
      </c>
      <c r="AK25" s="104">
        <f t="shared" ref="AK25" si="208">SUM(AK22:AK24)</f>
        <v>0</v>
      </c>
      <c r="AL25" s="104">
        <f t="shared" ref="AL25" si="209">SUM(AL22:AL24)</f>
        <v>0</v>
      </c>
      <c r="AM25" s="104">
        <f t="shared" ref="AM25" si="210">SUM(AM22:AM24)</f>
        <v>0</v>
      </c>
      <c r="AN25" s="104">
        <f t="shared" ref="AN25" si="211">SUM(AN22:AN24)</f>
        <v>0</v>
      </c>
      <c r="AO25" s="104">
        <f t="shared" ref="AO25" si="212">SUM(AO22:AO24)</f>
        <v>0</v>
      </c>
      <c r="AP25" s="104">
        <f t="shared" ref="AP25" si="213">SUM(AP22:AP24)</f>
        <v>0</v>
      </c>
      <c r="AQ25" s="104">
        <f t="shared" ref="AQ25" si="214">SUM(AQ22:AQ24)</f>
        <v>0</v>
      </c>
      <c r="AR25" s="104">
        <f t="shared" ref="AR25" si="215">SUM(AR22:AR24)</f>
        <v>0</v>
      </c>
      <c r="AS25" s="104">
        <f t="shared" ref="AS25" si="216">SUM(AS22:AS24)</f>
        <v>0</v>
      </c>
      <c r="AT25" s="104">
        <f t="shared" ref="AT25" si="217">SUM(AT22:AT24)</f>
        <v>0</v>
      </c>
      <c r="AU25" s="104">
        <f t="shared" ref="AU25" si="218">SUM(AU22:AU24)</f>
        <v>0</v>
      </c>
      <c r="AV25" s="104">
        <f t="shared" ref="AV25" si="219">SUM(AV22:AV24)</f>
        <v>0</v>
      </c>
      <c r="AW25" s="104">
        <f t="shared" ref="AW25" si="220">SUM(AW22:AW24)</f>
        <v>0</v>
      </c>
      <c r="AX25" s="104">
        <f t="shared" ref="AX25" si="221">SUM(AX22:AX24)</f>
        <v>0</v>
      </c>
      <c r="AY25" s="104">
        <f t="shared" ref="AY25" si="222">SUM(AY22:AY24)</f>
        <v>0</v>
      </c>
      <c r="AZ25" s="104">
        <f t="shared" ref="AZ25" si="223">SUM(AZ22:AZ24)</f>
        <v>0</v>
      </c>
      <c r="BA25" s="104">
        <f t="shared" ref="BA25" si="224">SUM(BA22:BA24)</f>
        <v>0</v>
      </c>
      <c r="BB25" s="104">
        <f t="shared" ref="BB25" si="225">SUM(BB22:BB24)</f>
        <v>0</v>
      </c>
      <c r="BC25" s="104">
        <f t="shared" ref="BC25" si="226">SUM(BC22:BC24)</f>
        <v>0</v>
      </c>
      <c r="BD25" s="104">
        <f t="shared" ref="BD25" si="227">SUM(BD22:BD24)</f>
        <v>0</v>
      </c>
      <c r="BE25" s="104">
        <f t="shared" ref="BE25" si="228">SUM(BE22:BE24)</f>
        <v>0</v>
      </c>
      <c r="BF25" s="104">
        <f t="shared" ref="BF25" si="229">SUM(BF22:BF24)</f>
        <v>0</v>
      </c>
      <c r="BG25" s="104">
        <f t="shared" ref="BG25" si="230">SUM(BG22:BG24)</f>
        <v>0</v>
      </c>
      <c r="BH25" s="104">
        <f t="shared" ref="BH25" si="231">SUM(BH22:BH24)</f>
        <v>0</v>
      </c>
      <c r="BI25" s="104">
        <f t="shared" ref="BI25" si="232">SUM(BI22:BI24)</f>
        <v>0</v>
      </c>
      <c r="BJ25" s="104">
        <f t="shared" ref="BJ25" si="233">SUM(BJ22:BJ24)</f>
        <v>0</v>
      </c>
      <c r="BK25" s="104">
        <f t="shared" ref="BK25" si="234">SUM(BK22:BK24)</f>
        <v>0</v>
      </c>
      <c r="BL25" s="104">
        <f t="shared" ref="BL25" si="235">SUM(BL22:BL24)</f>
        <v>0</v>
      </c>
      <c r="BM25" s="104">
        <f t="shared" ref="BM25" si="236">SUM(BM22:BM24)</f>
        <v>0</v>
      </c>
      <c r="BN25" s="104">
        <f t="shared" ref="BN25" si="237">SUM(BN22:BN24)</f>
        <v>0</v>
      </c>
      <c r="BO25" s="104">
        <f t="shared" ref="BO25" si="238">SUM(BO22:BO24)</f>
        <v>0</v>
      </c>
      <c r="BP25" s="104">
        <f t="shared" ref="BP25" si="239">SUM(BP22:BP24)</f>
        <v>0</v>
      </c>
      <c r="BQ25" s="104">
        <f t="shared" ref="BQ25" si="240">SUM(BQ22:BQ24)</f>
        <v>0</v>
      </c>
      <c r="BR25" s="104">
        <f t="shared" ref="BR25" si="241">SUM(BR22:BR24)</f>
        <v>0</v>
      </c>
      <c r="BS25" s="104">
        <f t="shared" ref="BS25" si="242">SUM(BS22:BS24)</f>
        <v>0</v>
      </c>
      <c r="BT25" s="104">
        <f t="shared" ref="BT25" si="243">SUM(BT22:BT24)</f>
        <v>0</v>
      </c>
      <c r="BU25" s="104">
        <f t="shared" ref="BU25" si="244">SUM(BU22:BU24)</f>
        <v>0</v>
      </c>
      <c r="BV25" s="104">
        <f t="shared" ref="BV25" si="245">SUM(BV22:BV24)</f>
        <v>0</v>
      </c>
      <c r="BW25" s="104">
        <f t="shared" ref="BW25" si="246">SUM(BW22:BW24)</f>
        <v>0</v>
      </c>
      <c r="BX25" s="104">
        <f t="shared" ref="BX25" si="247">SUM(BX22:BX24)</f>
        <v>0</v>
      </c>
      <c r="BY25" s="104">
        <f t="shared" ref="BY25" si="248">SUM(BY22:BY24)</f>
        <v>0</v>
      </c>
      <c r="BZ25" s="420">
        <f t="shared" ref="BZ25" si="249">SUM(BZ22:BZ24)</f>
        <v>0</v>
      </c>
      <c r="CA25" s="104">
        <f t="shared" ref="CA25" si="250">SUM(CA22:CA24)</f>
        <v>0</v>
      </c>
      <c r="CB25" s="104">
        <f t="shared" ref="CB25" si="251">SUM(CB22:CB24)</f>
        <v>0</v>
      </c>
      <c r="CC25" s="104">
        <f t="shared" ref="CC25" si="252">SUM(CC22:CC24)</f>
        <v>0</v>
      </c>
      <c r="CD25" s="104">
        <f t="shared" ref="CD25" si="253">SUM(CD22:CD24)</f>
        <v>0</v>
      </c>
      <c r="CE25" s="431">
        <f t="shared" ref="CE25" si="254">SUM(CE22:CE24)</f>
        <v>0</v>
      </c>
    </row>
    <row r="26" spans="1:84" hidden="1" outlineLevel="1"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419"/>
      <c r="CA26" s="286"/>
      <c r="CB26" s="286"/>
      <c r="CC26" s="286"/>
      <c r="CD26" s="286"/>
      <c r="CE26" s="430"/>
    </row>
    <row r="27" spans="1:84" ht="10.8" collapsed="1" thickBot="1">
      <c r="E27" s="9" t="s">
        <v>22</v>
      </c>
      <c r="F27" s="283">
        <f>F25+F19+F13</f>
        <v>0</v>
      </c>
      <c r="G27" s="283">
        <f t="shared" ref="G27:Q27" si="255">G25+G19+G13</f>
        <v>0</v>
      </c>
      <c r="H27" s="283">
        <f t="shared" si="255"/>
        <v>0</v>
      </c>
      <c r="I27" s="283">
        <f t="shared" si="255"/>
        <v>0</v>
      </c>
      <c r="J27" s="283">
        <f t="shared" si="255"/>
        <v>0</v>
      </c>
      <c r="K27" s="283">
        <f t="shared" si="255"/>
        <v>0</v>
      </c>
      <c r="L27" s="283">
        <f t="shared" si="255"/>
        <v>0</v>
      </c>
      <c r="M27" s="283">
        <f t="shared" si="255"/>
        <v>0</v>
      </c>
      <c r="N27" s="283">
        <f t="shared" si="255"/>
        <v>0</v>
      </c>
      <c r="O27" s="283">
        <f t="shared" si="255"/>
        <v>0</v>
      </c>
      <c r="P27" s="283">
        <f t="shared" si="255"/>
        <v>0</v>
      </c>
      <c r="Q27" s="283">
        <f t="shared" si="255"/>
        <v>0</v>
      </c>
      <c r="R27" s="283">
        <f t="shared" ref="R27:CC27" si="256">R25+R19+R13</f>
        <v>0</v>
      </c>
      <c r="S27" s="283">
        <f t="shared" si="256"/>
        <v>0</v>
      </c>
      <c r="T27" s="283">
        <f t="shared" si="256"/>
        <v>0</v>
      </c>
      <c r="U27" s="283">
        <f t="shared" si="256"/>
        <v>0</v>
      </c>
      <c r="V27" s="283">
        <f t="shared" si="256"/>
        <v>0</v>
      </c>
      <c r="W27" s="283">
        <f t="shared" si="256"/>
        <v>0</v>
      </c>
      <c r="X27" s="283">
        <f t="shared" si="256"/>
        <v>0</v>
      </c>
      <c r="Y27" s="283">
        <f t="shared" si="256"/>
        <v>0</v>
      </c>
      <c r="Z27" s="283">
        <f t="shared" si="256"/>
        <v>0</v>
      </c>
      <c r="AA27" s="283">
        <f t="shared" si="256"/>
        <v>0</v>
      </c>
      <c r="AB27" s="283">
        <f t="shared" si="256"/>
        <v>0</v>
      </c>
      <c r="AC27" s="283">
        <f t="shared" si="256"/>
        <v>0</v>
      </c>
      <c r="AD27" s="283">
        <f t="shared" si="256"/>
        <v>0</v>
      </c>
      <c r="AE27" s="283">
        <f t="shared" si="256"/>
        <v>0</v>
      </c>
      <c r="AF27" s="283">
        <f t="shared" si="256"/>
        <v>0</v>
      </c>
      <c r="AG27" s="283">
        <f t="shared" si="256"/>
        <v>0</v>
      </c>
      <c r="AH27" s="283">
        <f t="shared" si="256"/>
        <v>0</v>
      </c>
      <c r="AI27" s="283">
        <f t="shared" si="256"/>
        <v>0</v>
      </c>
      <c r="AJ27" s="283">
        <f t="shared" si="256"/>
        <v>0</v>
      </c>
      <c r="AK27" s="283">
        <f t="shared" si="256"/>
        <v>0</v>
      </c>
      <c r="AL27" s="283">
        <f t="shared" si="256"/>
        <v>0</v>
      </c>
      <c r="AM27" s="283">
        <f t="shared" si="256"/>
        <v>0</v>
      </c>
      <c r="AN27" s="283">
        <f t="shared" si="256"/>
        <v>0</v>
      </c>
      <c r="AO27" s="283">
        <f t="shared" si="256"/>
        <v>0</v>
      </c>
      <c r="AP27" s="283">
        <f t="shared" si="256"/>
        <v>0</v>
      </c>
      <c r="AQ27" s="283">
        <f t="shared" si="256"/>
        <v>0</v>
      </c>
      <c r="AR27" s="283">
        <f t="shared" si="256"/>
        <v>0</v>
      </c>
      <c r="AS27" s="283">
        <f t="shared" si="256"/>
        <v>0</v>
      </c>
      <c r="AT27" s="283">
        <f t="shared" si="256"/>
        <v>0</v>
      </c>
      <c r="AU27" s="283">
        <f t="shared" si="256"/>
        <v>0</v>
      </c>
      <c r="AV27" s="283">
        <f t="shared" si="256"/>
        <v>0</v>
      </c>
      <c r="AW27" s="283">
        <f t="shared" si="256"/>
        <v>0</v>
      </c>
      <c r="AX27" s="283">
        <f t="shared" si="256"/>
        <v>0</v>
      </c>
      <c r="AY27" s="283">
        <f t="shared" si="256"/>
        <v>0</v>
      </c>
      <c r="AZ27" s="283">
        <f t="shared" si="256"/>
        <v>0</v>
      </c>
      <c r="BA27" s="283">
        <f t="shared" si="256"/>
        <v>0</v>
      </c>
      <c r="BB27" s="283">
        <f t="shared" si="256"/>
        <v>0</v>
      </c>
      <c r="BC27" s="283">
        <f t="shared" si="256"/>
        <v>0</v>
      </c>
      <c r="BD27" s="283">
        <f t="shared" si="256"/>
        <v>0</v>
      </c>
      <c r="BE27" s="283">
        <f t="shared" si="256"/>
        <v>0</v>
      </c>
      <c r="BF27" s="283">
        <f t="shared" si="256"/>
        <v>0</v>
      </c>
      <c r="BG27" s="283">
        <f t="shared" si="256"/>
        <v>0</v>
      </c>
      <c r="BH27" s="283">
        <f t="shared" si="256"/>
        <v>0</v>
      </c>
      <c r="BI27" s="283">
        <f t="shared" si="256"/>
        <v>0</v>
      </c>
      <c r="BJ27" s="283">
        <f t="shared" si="256"/>
        <v>0</v>
      </c>
      <c r="BK27" s="283">
        <f t="shared" si="256"/>
        <v>0</v>
      </c>
      <c r="BL27" s="283">
        <f t="shared" si="256"/>
        <v>0</v>
      </c>
      <c r="BM27" s="283">
        <f t="shared" si="256"/>
        <v>0</v>
      </c>
      <c r="BN27" s="283">
        <f t="shared" si="256"/>
        <v>0</v>
      </c>
      <c r="BO27" s="283">
        <f t="shared" si="256"/>
        <v>0</v>
      </c>
      <c r="BP27" s="283">
        <f t="shared" si="256"/>
        <v>0</v>
      </c>
      <c r="BQ27" s="283">
        <f t="shared" si="256"/>
        <v>0</v>
      </c>
      <c r="BR27" s="283">
        <f t="shared" si="256"/>
        <v>0</v>
      </c>
      <c r="BS27" s="283">
        <f t="shared" si="256"/>
        <v>0</v>
      </c>
      <c r="BT27" s="283">
        <f t="shared" si="256"/>
        <v>0</v>
      </c>
      <c r="BU27" s="283">
        <f t="shared" si="256"/>
        <v>0</v>
      </c>
      <c r="BV27" s="283">
        <f t="shared" si="256"/>
        <v>0</v>
      </c>
      <c r="BW27" s="283">
        <f t="shared" si="256"/>
        <v>0</v>
      </c>
      <c r="BX27" s="283">
        <f t="shared" si="256"/>
        <v>0</v>
      </c>
      <c r="BY27" s="283">
        <f t="shared" si="256"/>
        <v>0</v>
      </c>
      <c r="BZ27" s="375">
        <f t="shared" si="256"/>
        <v>0</v>
      </c>
      <c r="CA27" s="283">
        <f t="shared" si="256"/>
        <v>0</v>
      </c>
      <c r="CB27" s="283">
        <f t="shared" si="256"/>
        <v>0</v>
      </c>
      <c r="CC27" s="283">
        <f t="shared" si="256"/>
        <v>0</v>
      </c>
      <c r="CD27" s="283">
        <f t="shared" ref="CD27:CE27" si="257">CD25+CD19+CD13</f>
        <v>0</v>
      </c>
      <c r="CE27" s="376">
        <f t="shared" si="257"/>
        <v>0</v>
      </c>
      <c r="CF27" s="785" t="str">
        <f>IF(ROUND(SUM(BZ27:CE27),0)=ROUND(SUM(F27:BY27),0),"","Error")</f>
        <v/>
      </c>
    </row>
    <row r="28" spans="1:84" s="293" customFormat="1">
      <c r="A28" s="415"/>
      <c r="B28" s="290"/>
      <c r="C28" s="290"/>
      <c r="D28" s="290"/>
      <c r="E28" s="417" t="s">
        <v>201</v>
      </c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2"/>
      <c r="R28" s="402"/>
      <c r="S28" s="402"/>
      <c r="T28" s="402"/>
      <c r="U28" s="402"/>
      <c r="V28" s="402"/>
      <c r="W28" s="402"/>
      <c r="X28" s="402"/>
      <c r="Y28" s="402"/>
      <c r="Z28" s="402"/>
      <c r="AA28" s="402"/>
      <c r="AB28" s="402"/>
      <c r="AC28" s="402"/>
      <c r="AD28" s="402"/>
      <c r="AE28" s="402"/>
      <c r="AF28" s="402"/>
      <c r="AG28" s="402"/>
      <c r="AH28" s="402"/>
      <c r="AI28" s="402"/>
      <c r="AJ28" s="402"/>
      <c r="AK28" s="402"/>
      <c r="AL28" s="402"/>
      <c r="AM28" s="402"/>
      <c r="AN28" s="402"/>
      <c r="AO28" s="402"/>
      <c r="AP28" s="402"/>
      <c r="AQ28" s="402"/>
      <c r="AR28" s="402"/>
      <c r="AS28" s="402"/>
      <c r="AT28" s="402"/>
      <c r="AU28" s="402"/>
      <c r="AV28" s="402"/>
      <c r="AW28" s="402"/>
      <c r="AX28" s="402"/>
      <c r="AY28" s="402"/>
      <c r="AZ28" s="402"/>
      <c r="BA28" s="402"/>
      <c r="BB28" s="402"/>
      <c r="BC28" s="402"/>
      <c r="BD28" s="402"/>
      <c r="BE28" s="402"/>
      <c r="BF28" s="402"/>
      <c r="BG28" s="402"/>
      <c r="BH28" s="402"/>
      <c r="BI28" s="402"/>
      <c r="BJ28" s="402"/>
      <c r="BK28" s="402"/>
      <c r="BL28" s="402"/>
      <c r="BM28" s="402"/>
      <c r="BN28" s="402"/>
      <c r="BO28" s="402"/>
      <c r="BP28" s="402"/>
      <c r="BQ28" s="402"/>
      <c r="BR28" s="402"/>
      <c r="BS28" s="402"/>
      <c r="BT28" s="402"/>
      <c r="BU28" s="402"/>
      <c r="BV28" s="402"/>
      <c r="BW28" s="402"/>
      <c r="BX28" s="402"/>
      <c r="BY28" s="402"/>
      <c r="BZ28" s="421"/>
      <c r="CA28" s="432"/>
      <c r="CB28" s="432"/>
      <c r="CC28" s="432"/>
      <c r="CD28" s="432"/>
      <c r="CE28" s="433"/>
      <c r="CF28" s="783"/>
    </row>
    <row r="29" spans="1:84">
      <c r="D29" s="9" t="s">
        <v>89</v>
      </c>
      <c r="E29" s="4" t="str">
        <f>Setup!D$13</f>
        <v>Cost of Sales</v>
      </c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419"/>
      <c r="CA29" s="286"/>
      <c r="CB29" s="286"/>
      <c r="CC29" s="286"/>
      <c r="CD29" s="286"/>
      <c r="CE29" s="430"/>
    </row>
    <row r="30" spans="1:84" s="4" customFormat="1">
      <c r="A30" s="48"/>
      <c r="D30" s="9"/>
      <c r="E30" s="276" t="s">
        <v>75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f>SUMIF(Headcount!$F$44:$F$49,$E$29,Headcount!N$44:N$49)</f>
        <v>0</v>
      </c>
      <c r="S30" s="4">
        <f>SUMIF(Headcount!$F$44:$F$49,$E$29,Headcount!O$44:O$49)</f>
        <v>0</v>
      </c>
      <c r="T30" s="4">
        <f>SUMIF(Headcount!$F$44:$F$49,$E$29,Headcount!P$44:P$49)</f>
        <v>0</v>
      </c>
      <c r="U30" s="4">
        <f>SUMIF(Headcount!$F$44:$F$49,$E$29,Headcount!Q$44:Q$49)</f>
        <v>0</v>
      </c>
      <c r="V30" s="4">
        <f>SUMIF(Headcount!$F$44:$F$49,$E$29,Headcount!R$44:R$49)</f>
        <v>0</v>
      </c>
      <c r="W30" s="4">
        <f>SUMIF(Headcount!$F$44:$F$49,$E$29,Headcount!S$44:S$49)</f>
        <v>0</v>
      </c>
      <c r="X30" s="4">
        <f>SUMIF(Headcount!$F$44:$F$49,$E$29,Headcount!T$44:T$49)</f>
        <v>0</v>
      </c>
      <c r="Y30" s="4">
        <f>SUMIF(Headcount!$F$44:$F$49,$E$29,Headcount!U$44:U$49)</f>
        <v>0</v>
      </c>
      <c r="Z30" s="4">
        <f>SUMIF(Headcount!$F$44:$F$49,$E$29,Headcount!V$44:V$49)</f>
        <v>0</v>
      </c>
      <c r="AA30" s="4">
        <f>SUMIF(Headcount!$F$44:$F$49,$E$29,Headcount!W$44:W$49)</f>
        <v>0</v>
      </c>
      <c r="AB30" s="4">
        <f>SUMIF(Headcount!$F$44:$F$49,$E$29,Headcount!X$44:X$49)</f>
        <v>0</v>
      </c>
      <c r="AC30" s="4">
        <f>SUMIF(Headcount!$F$44:$F$49,$E$29,Headcount!Y$44:Y$49)</f>
        <v>0</v>
      </c>
      <c r="AD30" s="4">
        <f>SUMIF(Headcount!$F$44:$F$49,$E$29,Headcount!Z$44:Z$49)</f>
        <v>0</v>
      </c>
      <c r="AE30" s="4">
        <f>SUMIF(Headcount!$F$44:$F$49,$E$29,Headcount!AA$44:AA$49)</f>
        <v>0</v>
      </c>
      <c r="AF30" s="4">
        <f>SUMIF(Headcount!$F$44:$F$49,$E$29,Headcount!AB$44:AB$49)</f>
        <v>0</v>
      </c>
      <c r="AG30" s="4">
        <f>SUMIF(Headcount!$F$44:$F$49,$E$29,Headcount!AC$44:AC$49)</f>
        <v>0</v>
      </c>
      <c r="AH30" s="4">
        <f>SUMIF(Headcount!$F$44:$F$49,$E$29,Headcount!AD$44:AD$49)</f>
        <v>0</v>
      </c>
      <c r="AI30" s="4">
        <f>SUMIF(Headcount!$F$44:$F$49,$E$29,Headcount!AE$44:AE$49)</f>
        <v>0</v>
      </c>
      <c r="AJ30" s="4">
        <f>SUMIF(Headcount!$F$44:$F$49,$E$29,Headcount!AF$44:AF$49)</f>
        <v>0</v>
      </c>
      <c r="AK30" s="4">
        <f>SUMIF(Headcount!$F$44:$F$49,$E$29,Headcount!AG$44:AG$49)</f>
        <v>0</v>
      </c>
      <c r="AL30" s="4">
        <f>SUMIF(Headcount!$F$44:$F$49,$E$29,Headcount!AH$44:AH$49)</f>
        <v>0</v>
      </c>
      <c r="AM30" s="4">
        <f>SUMIF(Headcount!$F$44:$F$49,$E$29,Headcount!AI$44:AI$49)</f>
        <v>0</v>
      </c>
      <c r="AN30" s="4">
        <f>SUMIF(Headcount!$F$44:$F$49,$E$29,Headcount!AJ$44:AJ$49)</f>
        <v>0</v>
      </c>
      <c r="AO30" s="4">
        <f>SUMIF(Headcount!$F$44:$F$49,$E$29,Headcount!AK$44:AK$49)</f>
        <v>0</v>
      </c>
      <c r="AP30" s="4">
        <f>SUMIF(Headcount!$F$44:$F$49,$E$29,Headcount!AL$44:AL$49)</f>
        <v>0</v>
      </c>
      <c r="AQ30" s="4">
        <f>SUMIF(Headcount!$F$44:$F$49,$E$29,Headcount!AM$44:AM$49)</f>
        <v>0</v>
      </c>
      <c r="AR30" s="4">
        <f>SUMIF(Headcount!$F$44:$F$49,$E$29,Headcount!AN$44:AN$49)</f>
        <v>0</v>
      </c>
      <c r="AS30" s="4">
        <f>SUMIF(Headcount!$F$44:$F$49,$E$29,Headcount!AO$44:AO$49)</f>
        <v>0</v>
      </c>
      <c r="AT30" s="4">
        <f>SUMIF(Headcount!$F$44:$F$49,$E$29,Headcount!AP$44:AP$49)</f>
        <v>0</v>
      </c>
      <c r="AU30" s="4">
        <f>SUMIF(Headcount!$F$44:$F$49,$E$29,Headcount!AQ$44:AQ$49)</f>
        <v>0</v>
      </c>
      <c r="AV30" s="4">
        <f>SUMIF(Headcount!$F$44:$F$49,$E$29,Headcount!AR$44:AR$49)</f>
        <v>0</v>
      </c>
      <c r="AW30" s="4">
        <f>SUMIF(Headcount!$F$44:$F$49,$E$29,Headcount!AS$44:AS$49)</f>
        <v>0</v>
      </c>
      <c r="AX30" s="4">
        <f>SUMIF(Headcount!$F$44:$F$49,$E$29,Headcount!AT$44:AT$49)</f>
        <v>0</v>
      </c>
      <c r="AY30" s="4">
        <f>SUMIF(Headcount!$F$44:$F$49,$E$29,Headcount!AU$44:AU$49)</f>
        <v>0</v>
      </c>
      <c r="AZ30" s="4">
        <f>SUMIF(Headcount!$F$44:$F$49,$E$29,Headcount!AV$44:AV$49)</f>
        <v>0</v>
      </c>
      <c r="BA30" s="4">
        <f>SUMIF(Headcount!$F$44:$F$49,$E$29,Headcount!AW$44:AW$49)</f>
        <v>0</v>
      </c>
      <c r="BB30" s="4">
        <f>SUMIF(Headcount!$F$44:$F$49,$E$29,Headcount!AX$44:AX$49)</f>
        <v>0</v>
      </c>
      <c r="BC30" s="4">
        <f>SUMIF(Headcount!$F$44:$F$49,$E$29,Headcount!AY$44:AY$49)</f>
        <v>0</v>
      </c>
      <c r="BD30" s="4">
        <f>SUMIF(Headcount!$F$44:$F$49,$E$29,Headcount!AZ$44:AZ$49)</f>
        <v>0</v>
      </c>
      <c r="BE30" s="4">
        <f>SUMIF(Headcount!$F$44:$F$49,$E$29,Headcount!BA$44:BA$49)</f>
        <v>0</v>
      </c>
      <c r="BF30" s="4">
        <f>SUMIF(Headcount!$F$44:$F$49,$E$29,Headcount!BB$44:BB$49)</f>
        <v>0</v>
      </c>
      <c r="BG30" s="4">
        <f>SUMIF(Headcount!$F$44:$F$49,$E$29,Headcount!BC$44:BC$49)</f>
        <v>0</v>
      </c>
      <c r="BH30" s="4">
        <f>SUMIF(Headcount!$F$44:$F$49,$E$29,Headcount!BD$44:BD$49)</f>
        <v>0</v>
      </c>
      <c r="BI30" s="4">
        <f>SUMIF(Headcount!$F$44:$F$49,$E$29,Headcount!BE$44:BE$49)</f>
        <v>0</v>
      </c>
      <c r="BJ30" s="4">
        <f>SUMIF(Headcount!$F$44:$F$49,$E$29,Headcount!BF$44:BF$49)</f>
        <v>0</v>
      </c>
      <c r="BK30" s="4">
        <f>SUMIF(Headcount!$F$44:$F$49,$E$29,Headcount!BG$44:BG$49)</f>
        <v>0</v>
      </c>
      <c r="BL30" s="4">
        <f>SUMIF(Headcount!$F$44:$F$49,$E$29,Headcount!BH$44:BH$49)</f>
        <v>0</v>
      </c>
      <c r="BM30" s="4">
        <f>SUMIF(Headcount!$F$44:$F$49,$E$29,Headcount!BI$44:BI$49)</f>
        <v>0</v>
      </c>
      <c r="BN30" s="4">
        <f>SUMIF(Headcount!$F$44:$F$49,$E$29,Headcount!BJ$44:BJ$49)</f>
        <v>0</v>
      </c>
      <c r="BO30" s="4">
        <f>SUMIF(Headcount!$F$44:$F$49,$E$29,Headcount!BK$44:BK$49)</f>
        <v>0</v>
      </c>
      <c r="BP30" s="4">
        <f>SUMIF(Headcount!$F$44:$F$49,$E$29,Headcount!BL$44:BL$49)</f>
        <v>0</v>
      </c>
      <c r="BQ30" s="4">
        <f>SUMIF(Headcount!$F$44:$F$49,$E$29,Headcount!BM$44:BM$49)</f>
        <v>0</v>
      </c>
      <c r="BR30" s="4">
        <f>SUMIF(Headcount!$F$44:$F$49,$E$29,Headcount!BN$44:BN$49)</f>
        <v>0</v>
      </c>
      <c r="BS30" s="4">
        <f>SUMIF(Headcount!$F$44:$F$49,$E$29,Headcount!BO$44:BO$49)</f>
        <v>0</v>
      </c>
      <c r="BT30" s="4">
        <f>SUMIF(Headcount!$F$44:$F$49,$E$29,Headcount!BP$44:BP$49)</f>
        <v>0</v>
      </c>
      <c r="BU30" s="4">
        <f>SUMIF(Headcount!$F$44:$F$49,$E$29,Headcount!BQ$44:BQ$49)</f>
        <v>0</v>
      </c>
      <c r="BV30" s="4">
        <f>SUMIF(Headcount!$F$44:$F$49,$E$29,Headcount!BR$44:BR$49)</f>
        <v>0</v>
      </c>
      <c r="BW30" s="4">
        <f>SUMIF(Headcount!$F$44:$F$49,$E$29,Headcount!BS$44:BS$49)</f>
        <v>0</v>
      </c>
      <c r="BX30" s="4">
        <f>SUMIF(Headcount!$F$44:$F$49,$E$29,Headcount!BT$44:BT$49)</f>
        <v>0</v>
      </c>
      <c r="BY30" s="4">
        <f>SUMIF(Headcount!$F$44:$F$49,$E$29,Headcount!BU$44:BU$49)</f>
        <v>0</v>
      </c>
      <c r="BZ30" s="599">
        <f>Q30</f>
        <v>0</v>
      </c>
      <c r="CA30" s="4">
        <f>AC30</f>
        <v>0</v>
      </c>
      <c r="CB30" s="4">
        <f>AO30</f>
        <v>0</v>
      </c>
      <c r="CC30" s="4">
        <f>BA30</f>
        <v>0</v>
      </c>
      <c r="CD30" s="4">
        <f>BM30</f>
        <v>0</v>
      </c>
      <c r="CE30" s="600">
        <f>BY30</f>
        <v>0</v>
      </c>
      <c r="CF30" s="783"/>
    </row>
    <row r="31" spans="1:84" s="4" customFormat="1">
      <c r="A31" s="48"/>
      <c r="D31" s="9"/>
      <c r="E31" s="276" t="s">
        <v>65</v>
      </c>
      <c r="BZ31" s="599"/>
      <c r="CE31" s="600"/>
      <c r="CF31" s="783"/>
    </row>
    <row r="32" spans="1:84" s="4" customFormat="1">
      <c r="A32" s="48"/>
      <c r="E32" s="278" t="s">
        <v>64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f>'Revenue &amp; COS'!G96</f>
        <v>0</v>
      </c>
      <c r="S32" s="5">
        <f>'Revenue &amp; COS'!H96</f>
        <v>0</v>
      </c>
      <c r="T32" s="5">
        <f>'Revenue &amp; COS'!I96</f>
        <v>0</v>
      </c>
      <c r="U32" s="5">
        <f>'Revenue &amp; COS'!J96</f>
        <v>0</v>
      </c>
      <c r="V32" s="5">
        <f>'Revenue &amp; COS'!K96</f>
        <v>0</v>
      </c>
      <c r="W32" s="5">
        <f>'Revenue &amp; COS'!L96</f>
        <v>0</v>
      </c>
      <c r="X32" s="5">
        <f>'Revenue &amp; COS'!M96</f>
        <v>0</v>
      </c>
      <c r="Y32" s="5">
        <f>'Revenue &amp; COS'!N96</f>
        <v>0</v>
      </c>
      <c r="Z32" s="5">
        <f>'Revenue &amp; COS'!O96</f>
        <v>0</v>
      </c>
      <c r="AA32" s="5">
        <f>'Revenue &amp; COS'!P96</f>
        <v>0</v>
      </c>
      <c r="AB32" s="5">
        <f>'Revenue &amp; COS'!Q96</f>
        <v>0</v>
      </c>
      <c r="AC32" s="5">
        <f>'Revenue &amp; COS'!R96</f>
        <v>0</v>
      </c>
      <c r="AD32" s="5">
        <f>'Revenue &amp; COS'!S96</f>
        <v>0</v>
      </c>
      <c r="AE32" s="5">
        <f>'Revenue &amp; COS'!T96</f>
        <v>0</v>
      </c>
      <c r="AF32" s="5">
        <f>'Revenue &amp; COS'!U96</f>
        <v>0</v>
      </c>
      <c r="AG32" s="5">
        <f>'Revenue &amp; COS'!V96</f>
        <v>0</v>
      </c>
      <c r="AH32" s="5">
        <f>'Revenue &amp; COS'!W96</f>
        <v>0</v>
      </c>
      <c r="AI32" s="5">
        <f>'Revenue &amp; COS'!X96</f>
        <v>0</v>
      </c>
      <c r="AJ32" s="5">
        <f>'Revenue &amp; COS'!Y96</f>
        <v>0</v>
      </c>
      <c r="AK32" s="5">
        <f>'Revenue &amp; COS'!Z96</f>
        <v>0</v>
      </c>
      <c r="AL32" s="5">
        <f>'Revenue &amp; COS'!AA96</f>
        <v>0</v>
      </c>
      <c r="AM32" s="5">
        <f>'Revenue &amp; COS'!AB96</f>
        <v>0</v>
      </c>
      <c r="AN32" s="5">
        <f>'Revenue &amp; COS'!AC96</f>
        <v>0</v>
      </c>
      <c r="AO32" s="5">
        <f>'Revenue &amp; COS'!AD96</f>
        <v>0</v>
      </c>
      <c r="AP32" s="5">
        <f>'Revenue &amp; COS'!AE96</f>
        <v>0</v>
      </c>
      <c r="AQ32" s="5">
        <f>'Revenue &amp; COS'!AF96</f>
        <v>0</v>
      </c>
      <c r="AR32" s="5">
        <f>'Revenue &amp; COS'!AG96</f>
        <v>0</v>
      </c>
      <c r="AS32" s="5">
        <f>'Revenue &amp; COS'!AH96</f>
        <v>0</v>
      </c>
      <c r="AT32" s="5">
        <f>'Revenue &amp; COS'!AI96</f>
        <v>0</v>
      </c>
      <c r="AU32" s="5">
        <f>'Revenue &amp; COS'!AJ96</f>
        <v>0</v>
      </c>
      <c r="AV32" s="5">
        <f>'Revenue &amp; COS'!AK96</f>
        <v>0</v>
      </c>
      <c r="AW32" s="5">
        <f>'Revenue &amp; COS'!AL96</f>
        <v>0</v>
      </c>
      <c r="AX32" s="5">
        <f>'Revenue &amp; COS'!AM96</f>
        <v>0</v>
      </c>
      <c r="AY32" s="5">
        <f>'Revenue &amp; COS'!AN96</f>
        <v>0</v>
      </c>
      <c r="AZ32" s="5">
        <f>'Revenue &amp; COS'!AO96</f>
        <v>0</v>
      </c>
      <c r="BA32" s="5">
        <f>'Revenue &amp; COS'!AP96</f>
        <v>0</v>
      </c>
      <c r="BB32" s="5">
        <f>'Revenue &amp; COS'!AQ96</f>
        <v>0</v>
      </c>
      <c r="BC32" s="5">
        <f>'Revenue &amp; COS'!AR96</f>
        <v>0</v>
      </c>
      <c r="BD32" s="5">
        <f>'Revenue &amp; COS'!AS96</f>
        <v>0</v>
      </c>
      <c r="BE32" s="5">
        <f>'Revenue &amp; COS'!AT96</f>
        <v>0</v>
      </c>
      <c r="BF32" s="5">
        <f>'Revenue &amp; COS'!AU96</f>
        <v>0</v>
      </c>
      <c r="BG32" s="5">
        <f>'Revenue &amp; COS'!AV96</f>
        <v>0</v>
      </c>
      <c r="BH32" s="5">
        <f>'Revenue &amp; COS'!AW96</f>
        <v>0</v>
      </c>
      <c r="BI32" s="5">
        <f>'Revenue &amp; COS'!AX96</f>
        <v>0</v>
      </c>
      <c r="BJ32" s="5">
        <f>'Revenue &amp; COS'!AY96</f>
        <v>0</v>
      </c>
      <c r="BK32" s="5">
        <f>'Revenue &amp; COS'!AZ96</f>
        <v>0</v>
      </c>
      <c r="BL32" s="5">
        <f>'Revenue &amp; COS'!BA96</f>
        <v>0</v>
      </c>
      <c r="BM32" s="5">
        <f>'Revenue &amp; COS'!BB96</f>
        <v>0</v>
      </c>
      <c r="BN32" s="5">
        <f>'Revenue &amp; COS'!BC96</f>
        <v>0</v>
      </c>
      <c r="BO32" s="5">
        <f>'Revenue &amp; COS'!BD96</f>
        <v>0</v>
      </c>
      <c r="BP32" s="5">
        <f>'Revenue &amp; COS'!BE96</f>
        <v>0</v>
      </c>
      <c r="BQ32" s="5">
        <f>'Revenue &amp; COS'!BF96</f>
        <v>0</v>
      </c>
      <c r="BR32" s="5">
        <f>'Revenue &amp; COS'!BG96</f>
        <v>0</v>
      </c>
      <c r="BS32" s="5">
        <f>'Revenue &amp; COS'!BH96</f>
        <v>0</v>
      </c>
      <c r="BT32" s="5">
        <f>'Revenue &amp; COS'!BI96</f>
        <v>0</v>
      </c>
      <c r="BU32" s="5">
        <f>'Revenue &amp; COS'!BJ96</f>
        <v>0</v>
      </c>
      <c r="BV32" s="5">
        <f>'Revenue &amp; COS'!BK96</f>
        <v>0</v>
      </c>
      <c r="BW32" s="5">
        <f>'Revenue &amp; COS'!BL96</f>
        <v>0</v>
      </c>
      <c r="BX32" s="5">
        <f>'Revenue &amp; COS'!BM96</f>
        <v>0</v>
      </c>
      <c r="BY32" s="5">
        <f>'Revenue &amp; COS'!BN96</f>
        <v>0</v>
      </c>
      <c r="BZ32" s="419" cm="1">
        <f t="array" ref="BZ32">SUMPRODUCT((YEAR($F$6:$BY$6)=BZ$6)*($F32:$BY32))</f>
        <v>0</v>
      </c>
      <c r="CA32" s="286" cm="1">
        <f t="array" ref="CA32">SUMPRODUCT((YEAR($F$6:$BY$6)=CA$6)*($F32:$BY32))</f>
        <v>0</v>
      </c>
      <c r="CB32" s="286" cm="1">
        <f t="array" ref="CB32">SUMPRODUCT((YEAR($F$6:$BY$6)=CB$6)*($F32:$BY32))</f>
        <v>0</v>
      </c>
      <c r="CC32" s="286" cm="1">
        <f t="array" ref="CC32">SUMPRODUCT((YEAR($F$6:$BY$6)=CC$6)*($F32:$BY32))</f>
        <v>0</v>
      </c>
      <c r="CD32" s="286" cm="1">
        <f t="array" ref="CD32">SUMPRODUCT((YEAR($F$6:$BY$6)=CD$6)*($F32:$BY32))</f>
        <v>0</v>
      </c>
      <c r="CE32" s="430" cm="1">
        <f t="array" ref="CE32">SUMPRODUCT((YEAR($F$6:$BY$6)=CE$6)*($F32:$BY32))</f>
        <v>0</v>
      </c>
      <c r="CF32" s="783"/>
    </row>
    <row r="33" spans="1:84" s="4" customFormat="1">
      <c r="A33" s="48"/>
      <c r="E33" s="278" t="s">
        <v>77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f>'Revenue &amp; COS'!G97</f>
        <v>0</v>
      </c>
      <c r="S33" s="5">
        <f>'Revenue &amp; COS'!H97</f>
        <v>0</v>
      </c>
      <c r="T33" s="5">
        <f>'Revenue &amp; COS'!I97</f>
        <v>0</v>
      </c>
      <c r="U33" s="5">
        <f>'Revenue &amp; COS'!J97</f>
        <v>0</v>
      </c>
      <c r="V33" s="5">
        <f>'Revenue &amp; COS'!K97</f>
        <v>0</v>
      </c>
      <c r="W33" s="5">
        <f>'Revenue &amp; COS'!L97</f>
        <v>0</v>
      </c>
      <c r="X33" s="5">
        <f>'Revenue &amp; COS'!M97</f>
        <v>0</v>
      </c>
      <c r="Y33" s="5">
        <f>'Revenue &amp; COS'!N97</f>
        <v>0</v>
      </c>
      <c r="Z33" s="5">
        <f>'Revenue &amp; COS'!O97</f>
        <v>0</v>
      </c>
      <c r="AA33" s="5">
        <f>'Revenue &amp; COS'!P97</f>
        <v>0</v>
      </c>
      <c r="AB33" s="5">
        <f>'Revenue &amp; COS'!Q97</f>
        <v>0</v>
      </c>
      <c r="AC33" s="5">
        <f>'Revenue &amp; COS'!R97</f>
        <v>0</v>
      </c>
      <c r="AD33" s="5">
        <f>'Revenue &amp; COS'!S97</f>
        <v>0</v>
      </c>
      <c r="AE33" s="5">
        <f>'Revenue &amp; COS'!T97</f>
        <v>0</v>
      </c>
      <c r="AF33" s="5">
        <f>'Revenue &amp; COS'!U97</f>
        <v>0</v>
      </c>
      <c r="AG33" s="5">
        <f>'Revenue &amp; COS'!V97</f>
        <v>0</v>
      </c>
      <c r="AH33" s="5">
        <f>'Revenue &amp; COS'!W97</f>
        <v>0</v>
      </c>
      <c r="AI33" s="5">
        <f>'Revenue &amp; COS'!X97</f>
        <v>0</v>
      </c>
      <c r="AJ33" s="5">
        <f>'Revenue &amp; COS'!Y97</f>
        <v>0</v>
      </c>
      <c r="AK33" s="5">
        <f>'Revenue &amp; COS'!Z97</f>
        <v>0</v>
      </c>
      <c r="AL33" s="5">
        <f>'Revenue &amp; COS'!AA97</f>
        <v>0</v>
      </c>
      <c r="AM33" s="5">
        <f>'Revenue &amp; COS'!AB97</f>
        <v>0</v>
      </c>
      <c r="AN33" s="5">
        <f>'Revenue &amp; COS'!AC97</f>
        <v>0</v>
      </c>
      <c r="AO33" s="5">
        <f>'Revenue &amp; COS'!AD97</f>
        <v>0</v>
      </c>
      <c r="AP33" s="5">
        <f>'Revenue &amp; COS'!AE97</f>
        <v>0</v>
      </c>
      <c r="AQ33" s="5">
        <f>'Revenue &amp; COS'!AF97</f>
        <v>0</v>
      </c>
      <c r="AR33" s="5">
        <f>'Revenue &amp; COS'!AG97</f>
        <v>0</v>
      </c>
      <c r="AS33" s="5">
        <f>'Revenue &amp; COS'!AH97</f>
        <v>0</v>
      </c>
      <c r="AT33" s="5">
        <f>'Revenue &amp; COS'!AI97</f>
        <v>0</v>
      </c>
      <c r="AU33" s="5">
        <f>'Revenue &amp; COS'!AJ97</f>
        <v>0</v>
      </c>
      <c r="AV33" s="5">
        <f>'Revenue &amp; COS'!AK97</f>
        <v>0</v>
      </c>
      <c r="AW33" s="5">
        <f>'Revenue &amp; COS'!AL97</f>
        <v>0</v>
      </c>
      <c r="AX33" s="5">
        <f>'Revenue &amp; COS'!AM97</f>
        <v>0</v>
      </c>
      <c r="AY33" s="5">
        <f>'Revenue &amp; COS'!AN97</f>
        <v>0</v>
      </c>
      <c r="AZ33" s="5">
        <f>'Revenue &amp; COS'!AO97</f>
        <v>0</v>
      </c>
      <c r="BA33" s="5">
        <f>'Revenue &amp; COS'!AP97</f>
        <v>0</v>
      </c>
      <c r="BB33" s="5">
        <f>'Revenue &amp; COS'!AQ97</f>
        <v>0</v>
      </c>
      <c r="BC33" s="5">
        <f>'Revenue &amp; COS'!AR97</f>
        <v>0</v>
      </c>
      <c r="BD33" s="5">
        <f>'Revenue &amp; COS'!AS97</f>
        <v>0</v>
      </c>
      <c r="BE33" s="5">
        <f>'Revenue &amp; COS'!AT97</f>
        <v>0</v>
      </c>
      <c r="BF33" s="5">
        <f>'Revenue &amp; COS'!AU97</f>
        <v>0</v>
      </c>
      <c r="BG33" s="5">
        <f>'Revenue &amp; COS'!AV97</f>
        <v>0</v>
      </c>
      <c r="BH33" s="5">
        <f>'Revenue &amp; COS'!AW97</f>
        <v>0</v>
      </c>
      <c r="BI33" s="5">
        <f>'Revenue &amp; COS'!AX97</f>
        <v>0</v>
      </c>
      <c r="BJ33" s="5">
        <f>'Revenue &amp; COS'!AY97</f>
        <v>0</v>
      </c>
      <c r="BK33" s="5">
        <f>'Revenue &amp; COS'!AZ97</f>
        <v>0</v>
      </c>
      <c r="BL33" s="5">
        <f>'Revenue &amp; COS'!BA97</f>
        <v>0</v>
      </c>
      <c r="BM33" s="5">
        <f>'Revenue &amp; COS'!BB97</f>
        <v>0</v>
      </c>
      <c r="BN33" s="5">
        <f>'Revenue &amp; COS'!BC97</f>
        <v>0</v>
      </c>
      <c r="BO33" s="5">
        <f>'Revenue &amp; COS'!BD97</f>
        <v>0</v>
      </c>
      <c r="BP33" s="5">
        <f>'Revenue &amp; COS'!BE97</f>
        <v>0</v>
      </c>
      <c r="BQ33" s="5">
        <f>'Revenue &amp; COS'!BF97</f>
        <v>0</v>
      </c>
      <c r="BR33" s="5">
        <f>'Revenue &amp; COS'!BG97</f>
        <v>0</v>
      </c>
      <c r="BS33" s="5">
        <f>'Revenue &amp; COS'!BH97</f>
        <v>0</v>
      </c>
      <c r="BT33" s="5">
        <f>'Revenue &amp; COS'!BI97</f>
        <v>0</v>
      </c>
      <c r="BU33" s="5">
        <f>'Revenue &amp; COS'!BJ97</f>
        <v>0</v>
      </c>
      <c r="BV33" s="5">
        <f>'Revenue &amp; COS'!BK97</f>
        <v>0</v>
      </c>
      <c r="BW33" s="5">
        <f>'Revenue &amp; COS'!BL97</f>
        <v>0</v>
      </c>
      <c r="BX33" s="5">
        <f>'Revenue &amp; COS'!BM97</f>
        <v>0</v>
      </c>
      <c r="BY33" s="5">
        <f>'Revenue &amp; COS'!BN97</f>
        <v>0</v>
      </c>
      <c r="BZ33" s="419" cm="1">
        <f t="array" ref="BZ33">SUMPRODUCT((YEAR($F$6:$BY$6)=BZ$6)*($F33:$BY33))</f>
        <v>0</v>
      </c>
      <c r="CA33" s="286" cm="1">
        <f t="array" ref="CA33">SUMPRODUCT((YEAR($F$6:$BY$6)=CA$6)*($F33:$BY33))</f>
        <v>0</v>
      </c>
      <c r="CB33" s="286" cm="1">
        <f t="array" ref="CB33">SUMPRODUCT((YEAR($F$6:$BY$6)=CB$6)*($F33:$BY33))</f>
        <v>0</v>
      </c>
      <c r="CC33" s="286" cm="1">
        <f t="array" ref="CC33">SUMPRODUCT((YEAR($F$6:$BY$6)=CC$6)*($F33:$BY33))</f>
        <v>0</v>
      </c>
      <c r="CD33" s="286" cm="1">
        <f t="array" ref="CD33">SUMPRODUCT((YEAR($F$6:$BY$6)=CD$6)*($F33:$BY33))</f>
        <v>0</v>
      </c>
      <c r="CE33" s="430" cm="1">
        <f t="array" ref="CE33">SUMPRODUCT((YEAR($F$6:$BY$6)=CE$6)*($F33:$BY33))</f>
        <v>0</v>
      </c>
      <c r="CF33" s="783"/>
    </row>
    <row r="34" spans="1:84" s="4" customFormat="1">
      <c r="A34" s="48"/>
      <c r="E34" s="278" t="s">
        <v>6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f>'Revenue &amp; COS'!G98</f>
        <v>0</v>
      </c>
      <c r="S34" s="5">
        <f>'Revenue &amp; COS'!H98</f>
        <v>0</v>
      </c>
      <c r="T34" s="5">
        <f>'Revenue &amp; COS'!I98</f>
        <v>0</v>
      </c>
      <c r="U34" s="5">
        <f>'Revenue &amp; COS'!J98</f>
        <v>0</v>
      </c>
      <c r="V34" s="5">
        <f>'Revenue &amp; COS'!K98</f>
        <v>0</v>
      </c>
      <c r="W34" s="5">
        <f>'Revenue &amp; COS'!L98</f>
        <v>0</v>
      </c>
      <c r="X34" s="5">
        <f>'Revenue &amp; COS'!M98</f>
        <v>0</v>
      </c>
      <c r="Y34" s="5">
        <f>'Revenue &amp; COS'!N98</f>
        <v>0</v>
      </c>
      <c r="Z34" s="5">
        <f>'Revenue &amp; COS'!O98</f>
        <v>0</v>
      </c>
      <c r="AA34" s="5">
        <f>'Revenue &amp; COS'!P98</f>
        <v>0</v>
      </c>
      <c r="AB34" s="5">
        <f>'Revenue &amp; COS'!Q98</f>
        <v>0</v>
      </c>
      <c r="AC34" s="5">
        <f>'Revenue &amp; COS'!R98</f>
        <v>0</v>
      </c>
      <c r="AD34" s="5">
        <f>'Revenue &amp; COS'!S98</f>
        <v>0</v>
      </c>
      <c r="AE34" s="5">
        <f>'Revenue &amp; COS'!T98</f>
        <v>0</v>
      </c>
      <c r="AF34" s="5">
        <f>'Revenue &amp; COS'!U98</f>
        <v>0</v>
      </c>
      <c r="AG34" s="5">
        <f>'Revenue &amp; COS'!V98</f>
        <v>0</v>
      </c>
      <c r="AH34" s="5">
        <f>'Revenue &amp; COS'!W98</f>
        <v>0</v>
      </c>
      <c r="AI34" s="5">
        <f>'Revenue &amp; COS'!X98</f>
        <v>0</v>
      </c>
      <c r="AJ34" s="5">
        <f>'Revenue &amp; COS'!Y98</f>
        <v>0</v>
      </c>
      <c r="AK34" s="5">
        <f>'Revenue &amp; COS'!Z98</f>
        <v>0</v>
      </c>
      <c r="AL34" s="5">
        <f>'Revenue &amp; COS'!AA98</f>
        <v>0</v>
      </c>
      <c r="AM34" s="5">
        <f>'Revenue &amp; COS'!AB98</f>
        <v>0</v>
      </c>
      <c r="AN34" s="5">
        <f>'Revenue &amp; COS'!AC98</f>
        <v>0</v>
      </c>
      <c r="AO34" s="5">
        <f>'Revenue &amp; COS'!AD98</f>
        <v>0</v>
      </c>
      <c r="AP34" s="5">
        <f>'Revenue &amp; COS'!AE98</f>
        <v>0</v>
      </c>
      <c r="AQ34" s="5">
        <f>'Revenue &amp; COS'!AF98</f>
        <v>0</v>
      </c>
      <c r="AR34" s="5">
        <f>'Revenue &amp; COS'!AG98</f>
        <v>0</v>
      </c>
      <c r="AS34" s="5">
        <f>'Revenue &amp; COS'!AH98</f>
        <v>0</v>
      </c>
      <c r="AT34" s="5">
        <f>'Revenue &amp; COS'!AI98</f>
        <v>0</v>
      </c>
      <c r="AU34" s="5">
        <f>'Revenue &amp; COS'!AJ98</f>
        <v>0</v>
      </c>
      <c r="AV34" s="5">
        <f>'Revenue &amp; COS'!AK98</f>
        <v>0</v>
      </c>
      <c r="AW34" s="5">
        <f>'Revenue &amp; COS'!AL98</f>
        <v>0</v>
      </c>
      <c r="AX34" s="5">
        <f>'Revenue &amp; COS'!AM98</f>
        <v>0</v>
      </c>
      <c r="AY34" s="5">
        <f>'Revenue &amp; COS'!AN98</f>
        <v>0</v>
      </c>
      <c r="AZ34" s="5">
        <f>'Revenue &amp; COS'!AO98</f>
        <v>0</v>
      </c>
      <c r="BA34" s="5">
        <f>'Revenue &amp; COS'!AP98</f>
        <v>0</v>
      </c>
      <c r="BB34" s="5">
        <f>'Revenue &amp; COS'!AQ98</f>
        <v>0</v>
      </c>
      <c r="BC34" s="5">
        <f>'Revenue &amp; COS'!AR98</f>
        <v>0</v>
      </c>
      <c r="BD34" s="5">
        <f>'Revenue &amp; COS'!AS98</f>
        <v>0</v>
      </c>
      <c r="BE34" s="5">
        <f>'Revenue &amp; COS'!AT98</f>
        <v>0</v>
      </c>
      <c r="BF34" s="5">
        <f>'Revenue &amp; COS'!AU98</f>
        <v>0</v>
      </c>
      <c r="BG34" s="5">
        <f>'Revenue &amp; COS'!AV98</f>
        <v>0</v>
      </c>
      <c r="BH34" s="5">
        <f>'Revenue &amp; COS'!AW98</f>
        <v>0</v>
      </c>
      <c r="BI34" s="5">
        <f>'Revenue &amp; COS'!AX98</f>
        <v>0</v>
      </c>
      <c r="BJ34" s="5">
        <f>'Revenue &amp; COS'!AY98</f>
        <v>0</v>
      </c>
      <c r="BK34" s="5">
        <f>'Revenue &amp; COS'!AZ98</f>
        <v>0</v>
      </c>
      <c r="BL34" s="5">
        <f>'Revenue &amp; COS'!BA98</f>
        <v>0</v>
      </c>
      <c r="BM34" s="5">
        <f>'Revenue &amp; COS'!BB98</f>
        <v>0</v>
      </c>
      <c r="BN34" s="5">
        <f>'Revenue &amp; COS'!BC98</f>
        <v>0</v>
      </c>
      <c r="BO34" s="5">
        <f>'Revenue &amp; COS'!BD98</f>
        <v>0</v>
      </c>
      <c r="BP34" s="5">
        <f>'Revenue &amp; COS'!BE98</f>
        <v>0</v>
      </c>
      <c r="BQ34" s="5">
        <f>'Revenue &amp; COS'!BF98</f>
        <v>0</v>
      </c>
      <c r="BR34" s="5">
        <f>'Revenue &amp; COS'!BG98</f>
        <v>0</v>
      </c>
      <c r="BS34" s="5">
        <f>'Revenue &amp; COS'!BH98</f>
        <v>0</v>
      </c>
      <c r="BT34" s="5">
        <f>'Revenue &amp; COS'!BI98</f>
        <v>0</v>
      </c>
      <c r="BU34" s="5">
        <f>'Revenue &amp; COS'!BJ98</f>
        <v>0</v>
      </c>
      <c r="BV34" s="5">
        <f>'Revenue &amp; COS'!BK98</f>
        <v>0</v>
      </c>
      <c r="BW34" s="5">
        <f>'Revenue &amp; COS'!BL98</f>
        <v>0</v>
      </c>
      <c r="BX34" s="5">
        <f>'Revenue &amp; COS'!BM98</f>
        <v>0</v>
      </c>
      <c r="BY34" s="5">
        <f>'Revenue &amp; COS'!BN98</f>
        <v>0</v>
      </c>
      <c r="BZ34" s="419" cm="1">
        <f t="array" ref="BZ34">SUMPRODUCT((YEAR($F$6:$BY$6)=BZ$6)*($F34:$BY34))</f>
        <v>0</v>
      </c>
      <c r="CA34" s="286" cm="1">
        <f t="array" ref="CA34">SUMPRODUCT((YEAR($F$6:$BY$6)=CA$6)*($F34:$BY34))</f>
        <v>0</v>
      </c>
      <c r="CB34" s="286" cm="1">
        <f t="array" ref="CB34">SUMPRODUCT((YEAR($F$6:$BY$6)=CB$6)*($F34:$BY34))</f>
        <v>0</v>
      </c>
      <c r="CC34" s="286" cm="1">
        <f t="array" ref="CC34">SUMPRODUCT((YEAR($F$6:$BY$6)=CC$6)*($F34:$BY34))</f>
        <v>0</v>
      </c>
      <c r="CD34" s="286" cm="1">
        <f t="array" ref="CD34">SUMPRODUCT((YEAR($F$6:$BY$6)=CD$6)*($F34:$BY34))</f>
        <v>0</v>
      </c>
      <c r="CE34" s="430" cm="1">
        <f t="array" ref="CE34">SUMPRODUCT((YEAR($F$6:$BY$6)=CE$6)*($F34:$BY34))</f>
        <v>0</v>
      </c>
      <c r="CF34" s="783"/>
    </row>
    <row r="35" spans="1:84" s="4" customFormat="1">
      <c r="A35" s="48"/>
      <c r="E35" s="278" t="s">
        <v>76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f>'Revenue &amp; COS'!G99</f>
        <v>0</v>
      </c>
      <c r="S35" s="5">
        <f>'Revenue &amp; COS'!H99</f>
        <v>0</v>
      </c>
      <c r="T35" s="5">
        <f>'Revenue &amp; COS'!I99</f>
        <v>0</v>
      </c>
      <c r="U35" s="5">
        <f>'Revenue &amp; COS'!J99</f>
        <v>0</v>
      </c>
      <c r="V35" s="5">
        <f>'Revenue &amp; COS'!K99</f>
        <v>0</v>
      </c>
      <c r="W35" s="5">
        <f>'Revenue &amp; COS'!L99</f>
        <v>0</v>
      </c>
      <c r="X35" s="5">
        <f>'Revenue &amp; COS'!M99</f>
        <v>0</v>
      </c>
      <c r="Y35" s="5">
        <f>'Revenue &amp; COS'!N99</f>
        <v>0</v>
      </c>
      <c r="Z35" s="5">
        <f>'Revenue &amp; COS'!O99</f>
        <v>0</v>
      </c>
      <c r="AA35" s="5">
        <f>'Revenue &amp; COS'!P99</f>
        <v>0</v>
      </c>
      <c r="AB35" s="5">
        <f>'Revenue &amp; COS'!Q99</f>
        <v>0</v>
      </c>
      <c r="AC35" s="5">
        <f>'Revenue &amp; COS'!R99</f>
        <v>0</v>
      </c>
      <c r="AD35" s="5">
        <f>'Revenue &amp; COS'!S99</f>
        <v>0</v>
      </c>
      <c r="AE35" s="5">
        <f>'Revenue &amp; COS'!T99</f>
        <v>0</v>
      </c>
      <c r="AF35" s="5">
        <f>'Revenue &amp; COS'!U99</f>
        <v>0</v>
      </c>
      <c r="AG35" s="5">
        <f>'Revenue &amp; COS'!V99</f>
        <v>0</v>
      </c>
      <c r="AH35" s="5">
        <f>'Revenue &amp; COS'!W99</f>
        <v>0</v>
      </c>
      <c r="AI35" s="5">
        <f>'Revenue &amp; COS'!X99</f>
        <v>0</v>
      </c>
      <c r="AJ35" s="5">
        <f>'Revenue &amp; COS'!Y99</f>
        <v>0</v>
      </c>
      <c r="AK35" s="5">
        <f>'Revenue &amp; COS'!Z99</f>
        <v>0</v>
      </c>
      <c r="AL35" s="5">
        <f>'Revenue &amp; COS'!AA99</f>
        <v>0</v>
      </c>
      <c r="AM35" s="5">
        <f>'Revenue &amp; COS'!AB99</f>
        <v>0</v>
      </c>
      <c r="AN35" s="5">
        <f>'Revenue &amp; COS'!AC99</f>
        <v>0</v>
      </c>
      <c r="AO35" s="5">
        <f>'Revenue &amp; COS'!AD99</f>
        <v>0</v>
      </c>
      <c r="AP35" s="5">
        <f>'Revenue &amp; COS'!AE99</f>
        <v>0</v>
      </c>
      <c r="AQ35" s="5">
        <f>'Revenue &amp; COS'!AF99</f>
        <v>0</v>
      </c>
      <c r="AR35" s="5">
        <f>'Revenue &amp; COS'!AG99</f>
        <v>0</v>
      </c>
      <c r="AS35" s="5">
        <f>'Revenue &amp; COS'!AH99</f>
        <v>0</v>
      </c>
      <c r="AT35" s="5">
        <f>'Revenue &amp; COS'!AI99</f>
        <v>0</v>
      </c>
      <c r="AU35" s="5">
        <f>'Revenue &amp; COS'!AJ99</f>
        <v>0</v>
      </c>
      <c r="AV35" s="5">
        <f>'Revenue &amp; COS'!AK99</f>
        <v>0</v>
      </c>
      <c r="AW35" s="5">
        <f>'Revenue &amp; COS'!AL99</f>
        <v>0</v>
      </c>
      <c r="AX35" s="5">
        <f>'Revenue &amp; COS'!AM99</f>
        <v>0</v>
      </c>
      <c r="AY35" s="5">
        <f>'Revenue &amp; COS'!AN99</f>
        <v>0</v>
      </c>
      <c r="AZ35" s="5">
        <f>'Revenue &amp; COS'!AO99</f>
        <v>0</v>
      </c>
      <c r="BA35" s="5">
        <f>'Revenue &amp; COS'!AP99</f>
        <v>0</v>
      </c>
      <c r="BB35" s="5">
        <f>'Revenue &amp; COS'!AQ99</f>
        <v>0</v>
      </c>
      <c r="BC35" s="5">
        <f>'Revenue &amp; COS'!AR99</f>
        <v>0</v>
      </c>
      <c r="BD35" s="5">
        <f>'Revenue &amp; COS'!AS99</f>
        <v>0</v>
      </c>
      <c r="BE35" s="5">
        <f>'Revenue &amp; COS'!AT99</f>
        <v>0</v>
      </c>
      <c r="BF35" s="5">
        <f>'Revenue &amp; COS'!AU99</f>
        <v>0</v>
      </c>
      <c r="BG35" s="5">
        <f>'Revenue &amp; COS'!AV99</f>
        <v>0</v>
      </c>
      <c r="BH35" s="5">
        <f>'Revenue &amp; COS'!AW99</f>
        <v>0</v>
      </c>
      <c r="BI35" s="5">
        <f>'Revenue &amp; COS'!AX99</f>
        <v>0</v>
      </c>
      <c r="BJ35" s="5">
        <f>'Revenue &amp; COS'!AY99</f>
        <v>0</v>
      </c>
      <c r="BK35" s="5">
        <f>'Revenue &amp; COS'!AZ99</f>
        <v>0</v>
      </c>
      <c r="BL35" s="5">
        <f>'Revenue &amp; COS'!BA99</f>
        <v>0</v>
      </c>
      <c r="BM35" s="5">
        <f>'Revenue &amp; COS'!BB99</f>
        <v>0</v>
      </c>
      <c r="BN35" s="5">
        <f>'Revenue &amp; COS'!BC99</f>
        <v>0</v>
      </c>
      <c r="BO35" s="5">
        <f>'Revenue &amp; COS'!BD99</f>
        <v>0</v>
      </c>
      <c r="BP35" s="5">
        <f>'Revenue &amp; COS'!BE99</f>
        <v>0</v>
      </c>
      <c r="BQ35" s="5">
        <f>'Revenue &amp; COS'!BF99</f>
        <v>0</v>
      </c>
      <c r="BR35" s="5">
        <f>'Revenue &amp; COS'!BG99</f>
        <v>0</v>
      </c>
      <c r="BS35" s="5">
        <f>'Revenue &amp; COS'!BH99</f>
        <v>0</v>
      </c>
      <c r="BT35" s="5">
        <f>'Revenue &amp; COS'!BI99</f>
        <v>0</v>
      </c>
      <c r="BU35" s="5">
        <f>'Revenue &amp; COS'!BJ99</f>
        <v>0</v>
      </c>
      <c r="BV35" s="5">
        <f>'Revenue &amp; COS'!BK99</f>
        <v>0</v>
      </c>
      <c r="BW35" s="5">
        <f>'Revenue &amp; COS'!BL99</f>
        <v>0</v>
      </c>
      <c r="BX35" s="5">
        <f>'Revenue &amp; COS'!BM99</f>
        <v>0</v>
      </c>
      <c r="BY35" s="5">
        <f>'Revenue &amp; COS'!BN99</f>
        <v>0</v>
      </c>
      <c r="BZ35" s="419" cm="1">
        <f t="array" ref="BZ35">SUMPRODUCT((YEAR($F$6:$BY$6)=BZ$6)*($F35:$BY35))</f>
        <v>0</v>
      </c>
      <c r="CA35" s="286" cm="1">
        <f t="array" ref="CA35">SUMPRODUCT((YEAR($F$6:$BY$6)=CA$6)*($F35:$BY35))</f>
        <v>0</v>
      </c>
      <c r="CB35" s="286" cm="1">
        <f t="array" ref="CB35">SUMPRODUCT((YEAR($F$6:$BY$6)=CB$6)*($F35:$BY35))</f>
        <v>0</v>
      </c>
      <c r="CC35" s="286" cm="1">
        <f t="array" ref="CC35">SUMPRODUCT((YEAR($F$6:$BY$6)=CC$6)*($F35:$BY35))</f>
        <v>0</v>
      </c>
      <c r="CD35" s="286" cm="1">
        <f t="array" ref="CD35">SUMPRODUCT((YEAR($F$6:$BY$6)=CD$6)*($F35:$BY35))</f>
        <v>0</v>
      </c>
      <c r="CE35" s="430" cm="1">
        <f t="array" ref="CE35">SUMPRODUCT((YEAR($F$6:$BY$6)=CE$6)*($F35:$BY35))</f>
        <v>0</v>
      </c>
      <c r="CF35" s="783"/>
    </row>
    <row r="36" spans="1:84" s="4" customFormat="1">
      <c r="A36" s="48"/>
      <c r="E36" s="278" t="s">
        <v>7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f>'Revenue &amp; COS'!G100</f>
        <v>0</v>
      </c>
      <c r="S36" s="5">
        <f>'Revenue &amp; COS'!H100</f>
        <v>0</v>
      </c>
      <c r="T36" s="5">
        <f>'Revenue &amp; COS'!I100</f>
        <v>0</v>
      </c>
      <c r="U36" s="5">
        <f>'Revenue &amp; COS'!J100</f>
        <v>0</v>
      </c>
      <c r="V36" s="5">
        <f>'Revenue &amp; COS'!K100</f>
        <v>0</v>
      </c>
      <c r="W36" s="5">
        <f>'Revenue &amp; COS'!L100</f>
        <v>0</v>
      </c>
      <c r="X36" s="5">
        <f>'Revenue &amp; COS'!M100</f>
        <v>0</v>
      </c>
      <c r="Y36" s="5">
        <f>'Revenue &amp; COS'!N100</f>
        <v>0</v>
      </c>
      <c r="Z36" s="5">
        <f>'Revenue &amp; COS'!O100</f>
        <v>0</v>
      </c>
      <c r="AA36" s="5">
        <f>'Revenue &amp; COS'!P100</f>
        <v>0</v>
      </c>
      <c r="AB36" s="5">
        <f>'Revenue &amp; COS'!Q100</f>
        <v>0</v>
      </c>
      <c r="AC36" s="5">
        <f>'Revenue &amp; COS'!R100</f>
        <v>0</v>
      </c>
      <c r="AD36" s="5">
        <f>'Revenue &amp; COS'!S100</f>
        <v>0</v>
      </c>
      <c r="AE36" s="5">
        <f>'Revenue &amp; COS'!T100</f>
        <v>0</v>
      </c>
      <c r="AF36" s="5">
        <f>'Revenue &amp; COS'!U100</f>
        <v>0</v>
      </c>
      <c r="AG36" s="5">
        <f>'Revenue &amp; COS'!V100</f>
        <v>0</v>
      </c>
      <c r="AH36" s="5">
        <f>'Revenue &amp; COS'!W100</f>
        <v>0</v>
      </c>
      <c r="AI36" s="5">
        <f>'Revenue &amp; COS'!X100</f>
        <v>0</v>
      </c>
      <c r="AJ36" s="5">
        <f>'Revenue &amp; COS'!Y100</f>
        <v>0</v>
      </c>
      <c r="AK36" s="5">
        <f>'Revenue &amp; COS'!Z100</f>
        <v>0</v>
      </c>
      <c r="AL36" s="5">
        <f>'Revenue &amp; COS'!AA100</f>
        <v>0</v>
      </c>
      <c r="AM36" s="5">
        <f>'Revenue &amp; COS'!AB100</f>
        <v>0</v>
      </c>
      <c r="AN36" s="5">
        <f>'Revenue &amp; COS'!AC100</f>
        <v>0</v>
      </c>
      <c r="AO36" s="5">
        <f>'Revenue &amp; COS'!AD100</f>
        <v>0</v>
      </c>
      <c r="AP36" s="5">
        <f>'Revenue &amp; COS'!AE100</f>
        <v>0</v>
      </c>
      <c r="AQ36" s="5">
        <f>'Revenue &amp; COS'!AF100</f>
        <v>0</v>
      </c>
      <c r="AR36" s="5">
        <f>'Revenue &amp; COS'!AG100</f>
        <v>0</v>
      </c>
      <c r="AS36" s="5">
        <f>'Revenue &amp; COS'!AH100</f>
        <v>0</v>
      </c>
      <c r="AT36" s="5">
        <f>'Revenue &amp; COS'!AI100</f>
        <v>0</v>
      </c>
      <c r="AU36" s="5">
        <f>'Revenue &amp; COS'!AJ100</f>
        <v>0</v>
      </c>
      <c r="AV36" s="5">
        <f>'Revenue &amp; COS'!AK100</f>
        <v>0</v>
      </c>
      <c r="AW36" s="5">
        <f>'Revenue &amp; COS'!AL100</f>
        <v>0</v>
      </c>
      <c r="AX36" s="5">
        <f>'Revenue &amp; COS'!AM100</f>
        <v>0</v>
      </c>
      <c r="AY36" s="5">
        <f>'Revenue &amp; COS'!AN100</f>
        <v>0</v>
      </c>
      <c r="AZ36" s="5">
        <f>'Revenue &amp; COS'!AO100</f>
        <v>0</v>
      </c>
      <c r="BA36" s="5">
        <f>'Revenue &amp; COS'!AP100</f>
        <v>0</v>
      </c>
      <c r="BB36" s="5">
        <f>'Revenue &amp; COS'!AQ100</f>
        <v>0</v>
      </c>
      <c r="BC36" s="5">
        <f>'Revenue &amp; COS'!AR100</f>
        <v>0</v>
      </c>
      <c r="BD36" s="5">
        <f>'Revenue &amp; COS'!AS100</f>
        <v>0</v>
      </c>
      <c r="BE36" s="5">
        <f>'Revenue &amp; COS'!AT100</f>
        <v>0</v>
      </c>
      <c r="BF36" s="5">
        <f>'Revenue &amp; COS'!AU100</f>
        <v>0</v>
      </c>
      <c r="BG36" s="5">
        <f>'Revenue &amp; COS'!AV100</f>
        <v>0</v>
      </c>
      <c r="BH36" s="5">
        <f>'Revenue &amp; COS'!AW100</f>
        <v>0</v>
      </c>
      <c r="BI36" s="5">
        <f>'Revenue &amp; COS'!AX100</f>
        <v>0</v>
      </c>
      <c r="BJ36" s="5">
        <f>'Revenue &amp; COS'!AY100</f>
        <v>0</v>
      </c>
      <c r="BK36" s="5">
        <f>'Revenue &amp; COS'!AZ100</f>
        <v>0</v>
      </c>
      <c r="BL36" s="5">
        <f>'Revenue &amp; COS'!BA100</f>
        <v>0</v>
      </c>
      <c r="BM36" s="5">
        <f>'Revenue &amp; COS'!BB100</f>
        <v>0</v>
      </c>
      <c r="BN36" s="5">
        <f>'Revenue &amp; COS'!BC100</f>
        <v>0</v>
      </c>
      <c r="BO36" s="5">
        <f>'Revenue &amp; COS'!BD100</f>
        <v>0</v>
      </c>
      <c r="BP36" s="5">
        <f>'Revenue &amp; COS'!BE100</f>
        <v>0</v>
      </c>
      <c r="BQ36" s="5">
        <f>'Revenue &amp; COS'!BF100</f>
        <v>0</v>
      </c>
      <c r="BR36" s="5">
        <f>'Revenue &amp; COS'!BG100</f>
        <v>0</v>
      </c>
      <c r="BS36" s="5">
        <f>'Revenue &amp; COS'!BH100</f>
        <v>0</v>
      </c>
      <c r="BT36" s="5">
        <f>'Revenue &amp; COS'!BI100</f>
        <v>0</v>
      </c>
      <c r="BU36" s="5">
        <f>'Revenue &amp; COS'!BJ100</f>
        <v>0</v>
      </c>
      <c r="BV36" s="5">
        <f>'Revenue &amp; COS'!BK100</f>
        <v>0</v>
      </c>
      <c r="BW36" s="5">
        <f>'Revenue &amp; COS'!BL100</f>
        <v>0</v>
      </c>
      <c r="BX36" s="5">
        <f>'Revenue &amp; COS'!BM100</f>
        <v>0</v>
      </c>
      <c r="BY36" s="5">
        <f>'Revenue &amp; COS'!BN100</f>
        <v>0</v>
      </c>
      <c r="BZ36" s="419" cm="1">
        <f t="array" ref="BZ36">SUMPRODUCT((YEAR($F$6:$BY$6)=BZ$6)*($F36:$BY36))</f>
        <v>0</v>
      </c>
      <c r="CA36" s="286" cm="1">
        <f t="array" ref="CA36">SUMPRODUCT((YEAR($F$6:$BY$6)=CA$6)*($F36:$BY36))</f>
        <v>0</v>
      </c>
      <c r="CB36" s="286" cm="1">
        <f t="array" ref="CB36">SUMPRODUCT((YEAR($F$6:$BY$6)=CB$6)*($F36:$BY36))</f>
        <v>0</v>
      </c>
      <c r="CC36" s="286" cm="1">
        <f t="array" ref="CC36">SUMPRODUCT((YEAR($F$6:$BY$6)=CC$6)*($F36:$BY36))</f>
        <v>0</v>
      </c>
      <c r="CD36" s="286" cm="1">
        <f t="array" ref="CD36">SUMPRODUCT((YEAR($F$6:$BY$6)=CD$6)*($F36:$BY36))</f>
        <v>0</v>
      </c>
      <c r="CE36" s="430" cm="1">
        <f t="array" ref="CE36">SUMPRODUCT((YEAR($F$6:$BY$6)=CE$6)*($F36:$BY36))</f>
        <v>0</v>
      </c>
      <c r="CF36" s="783"/>
    </row>
    <row r="37" spans="1:84" s="4" customFormat="1">
      <c r="A37" s="48"/>
      <c r="E37" s="276" t="s">
        <v>11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f>'Revenue &amp; COS'!G101</f>
        <v>0</v>
      </c>
      <c r="S37" s="5">
        <f>'Revenue &amp; COS'!H101</f>
        <v>0</v>
      </c>
      <c r="T37" s="5">
        <f>'Revenue &amp; COS'!I101</f>
        <v>0</v>
      </c>
      <c r="U37" s="5">
        <f>'Revenue &amp; COS'!J101</f>
        <v>0</v>
      </c>
      <c r="V37" s="5">
        <f>'Revenue &amp; COS'!K101</f>
        <v>0</v>
      </c>
      <c r="W37" s="5">
        <f>'Revenue &amp; COS'!L101</f>
        <v>0</v>
      </c>
      <c r="X37" s="5">
        <f>'Revenue &amp; COS'!M101</f>
        <v>0</v>
      </c>
      <c r="Y37" s="5">
        <f>'Revenue &amp; COS'!N101</f>
        <v>0</v>
      </c>
      <c r="Z37" s="5">
        <f>'Revenue &amp; COS'!O101</f>
        <v>0</v>
      </c>
      <c r="AA37" s="5">
        <f>'Revenue &amp; COS'!P101</f>
        <v>0</v>
      </c>
      <c r="AB37" s="5">
        <f>'Revenue &amp; COS'!Q101</f>
        <v>0</v>
      </c>
      <c r="AC37" s="5">
        <f>'Revenue &amp; COS'!R101</f>
        <v>0</v>
      </c>
      <c r="AD37" s="5">
        <f>'Revenue &amp; COS'!S101</f>
        <v>0</v>
      </c>
      <c r="AE37" s="5">
        <f>'Revenue &amp; COS'!T101</f>
        <v>0</v>
      </c>
      <c r="AF37" s="5">
        <f>'Revenue &amp; COS'!U101</f>
        <v>0</v>
      </c>
      <c r="AG37" s="5">
        <f>'Revenue &amp; COS'!V101</f>
        <v>0</v>
      </c>
      <c r="AH37" s="5">
        <f>'Revenue &amp; COS'!W101</f>
        <v>0</v>
      </c>
      <c r="AI37" s="5">
        <f>'Revenue &amp; COS'!X101</f>
        <v>0</v>
      </c>
      <c r="AJ37" s="5">
        <f>'Revenue &amp; COS'!Y101</f>
        <v>0</v>
      </c>
      <c r="AK37" s="5">
        <f>'Revenue &amp; COS'!Z101</f>
        <v>0</v>
      </c>
      <c r="AL37" s="5">
        <f>'Revenue &amp; COS'!AA101</f>
        <v>0</v>
      </c>
      <c r="AM37" s="5">
        <f>'Revenue &amp; COS'!AB101</f>
        <v>0</v>
      </c>
      <c r="AN37" s="5">
        <f>'Revenue &amp; COS'!AC101</f>
        <v>0</v>
      </c>
      <c r="AO37" s="5">
        <f>'Revenue &amp; COS'!AD101</f>
        <v>0</v>
      </c>
      <c r="AP37" s="5">
        <f>'Revenue &amp; COS'!AE101</f>
        <v>0</v>
      </c>
      <c r="AQ37" s="5">
        <f>'Revenue &amp; COS'!AF101</f>
        <v>0</v>
      </c>
      <c r="AR37" s="5">
        <f>'Revenue &amp; COS'!AG101</f>
        <v>0</v>
      </c>
      <c r="AS37" s="5">
        <f>'Revenue &amp; COS'!AH101</f>
        <v>0</v>
      </c>
      <c r="AT37" s="5">
        <f>'Revenue &amp; COS'!AI101</f>
        <v>0</v>
      </c>
      <c r="AU37" s="5">
        <f>'Revenue &amp; COS'!AJ101</f>
        <v>0</v>
      </c>
      <c r="AV37" s="5">
        <f>'Revenue &amp; COS'!AK101</f>
        <v>0</v>
      </c>
      <c r="AW37" s="5">
        <f>'Revenue &amp; COS'!AL101</f>
        <v>0</v>
      </c>
      <c r="AX37" s="5">
        <f>'Revenue &amp; COS'!AM101</f>
        <v>0</v>
      </c>
      <c r="AY37" s="5">
        <f>'Revenue &amp; COS'!AN101</f>
        <v>0</v>
      </c>
      <c r="AZ37" s="5">
        <f>'Revenue &amp; COS'!AO101</f>
        <v>0</v>
      </c>
      <c r="BA37" s="5">
        <f>'Revenue &amp; COS'!AP101</f>
        <v>0</v>
      </c>
      <c r="BB37" s="5">
        <f>'Revenue &amp; COS'!AQ101</f>
        <v>0</v>
      </c>
      <c r="BC37" s="5">
        <f>'Revenue &amp; COS'!AR101</f>
        <v>0</v>
      </c>
      <c r="BD37" s="5">
        <f>'Revenue &amp; COS'!AS101</f>
        <v>0</v>
      </c>
      <c r="BE37" s="5">
        <f>'Revenue &amp; COS'!AT101</f>
        <v>0</v>
      </c>
      <c r="BF37" s="5">
        <f>'Revenue &amp; COS'!AU101</f>
        <v>0</v>
      </c>
      <c r="BG37" s="5">
        <f>'Revenue &amp; COS'!AV101</f>
        <v>0</v>
      </c>
      <c r="BH37" s="5">
        <f>'Revenue &amp; COS'!AW101</f>
        <v>0</v>
      </c>
      <c r="BI37" s="5">
        <f>'Revenue &amp; COS'!AX101</f>
        <v>0</v>
      </c>
      <c r="BJ37" s="5">
        <f>'Revenue &amp; COS'!AY101</f>
        <v>0</v>
      </c>
      <c r="BK37" s="5">
        <f>'Revenue &amp; COS'!AZ101</f>
        <v>0</v>
      </c>
      <c r="BL37" s="5">
        <f>'Revenue &amp; COS'!BA101</f>
        <v>0</v>
      </c>
      <c r="BM37" s="5">
        <f>'Revenue &amp; COS'!BB101</f>
        <v>0</v>
      </c>
      <c r="BN37" s="5">
        <f>'Revenue &amp; COS'!BC101</f>
        <v>0</v>
      </c>
      <c r="BO37" s="5">
        <f>'Revenue &amp; COS'!BD101</f>
        <v>0</v>
      </c>
      <c r="BP37" s="5">
        <f>'Revenue &amp; COS'!BE101</f>
        <v>0</v>
      </c>
      <c r="BQ37" s="5">
        <f>'Revenue &amp; COS'!BF101</f>
        <v>0</v>
      </c>
      <c r="BR37" s="5">
        <f>'Revenue &amp; COS'!BG101</f>
        <v>0</v>
      </c>
      <c r="BS37" s="5">
        <f>'Revenue &amp; COS'!BH101</f>
        <v>0</v>
      </c>
      <c r="BT37" s="5">
        <f>'Revenue &amp; COS'!BI101</f>
        <v>0</v>
      </c>
      <c r="BU37" s="5">
        <f>'Revenue &amp; COS'!BJ101</f>
        <v>0</v>
      </c>
      <c r="BV37" s="5">
        <f>'Revenue &amp; COS'!BK101</f>
        <v>0</v>
      </c>
      <c r="BW37" s="5">
        <f>'Revenue &amp; COS'!BL101</f>
        <v>0</v>
      </c>
      <c r="BX37" s="5">
        <f>'Revenue &amp; COS'!BM101</f>
        <v>0</v>
      </c>
      <c r="BY37" s="5">
        <f>'Revenue &amp; COS'!BN101</f>
        <v>0</v>
      </c>
      <c r="BZ37" s="419" cm="1">
        <f t="array" ref="BZ37">SUMPRODUCT((YEAR($F$6:$BY$6)=BZ$6)*($F37:$BY37))</f>
        <v>0</v>
      </c>
      <c r="CA37" s="286" cm="1">
        <f t="array" ref="CA37">SUMPRODUCT((YEAR($F$6:$BY$6)=CA$6)*($F37:$BY37))</f>
        <v>0</v>
      </c>
      <c r="CB37" s="286" cm="1">
        <f t="array" ref="CB37">SUMPRODUCT((YEAR($F$6:$BY$6)=CB$6)*($F37:$BY37))</f>
        <v>0</v>
      </c>
      <c r="CC37" s="286" cm="1">
        <f t="array" ref="CC37">SUMPRODUCT((YEAR($F$6:$BY$6)=CC$6)*($F37:$BY37))</f>
        <v>0</v>
      </c>
      <c r="CD37" s="286" cm="1">
        <f t="array" ref="CD37">SUMPRODUCT((YEAR($F$6:$BY$6)=CD$6)*($F37:$BY37))</f>
        <v>0</v>
      </c>
      <c r="CE37" s="430" cm="1">
        <f t="array" ref="CE37">SUMPRODUCT((YEAR($F$6:$BY$6)=CE$6)*($F37:$BY37))</f>
        <v>0</v>
      </c>
      <c r="CF37" s="783"/>
    </row>
    <row r="38" spans="1:84" s="4" customFormat="1">
      <c r="A38" s="48"/>
      <c r="E38" s="276" t="s">
        <v>10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f>'Revenue &amp; COS'!G102</f>
        <v>0</v>
      </c>
      <c r="S38" s="5">
        <f>'Revenue &amp; COS'!H102</f>
        <v>0</v>
      </c>
      <c r="T38" s="5">
        <f>'Revenue &amp; COS'!I102</f>
        <v>0</v>
      </c>
      <c r="U38" s="5">
        <f>'Revenue &amp; COS'!J102</f>
        <v>0</v>
      </c>
      <c r="V38" s="5">
        <f>'Revenue &amp; COS'!K102</f>
        <v>0</v>
      </c>
      <c r="W38" s="5">
        <f>'Revenue &amp; COS'!L102</f>
        <v>0</v>
      </c>
      <c r="X38" s="5">
        <f>'Revenue &amp; COS'!M102</f>
        <v>0</v>
      </c>
      <c r="Y38" s="5">
        <f>'Revenue &amp; COS'!N102</f>
        <v>0</v>
      </c>
      <c r="Z38" s="5">
        <f>'Revenue &amp; COS'!O102</f>
        <v>0</v>
      </c>
      <c r="AA38" s="5">
        <f>'Revenue &amp; COS'!P102</f>
        <v>0</v>
      </c>
      <c r="AB38" s="5">
        <f>'Revenue &amp; COS'!Q102</f>
        <v>0</v>
      </c>
      <c r="AC38" s="5">
        <f>'Revenue &amp; COS'!R102</f>
        <v>0</v>
      </c>
      <c r="AD38" s="5">
        <f>'Revenue &amp; COS'!S102</f>
        <v>0</v>
      </c>
      <c r="AE38" s="5">
        <f>'Revenue &amp; COS'!T102</f>
        <v>0</v>
      </c>
      <c r="AF38" s="5">
        <f>'Revenue &amp; COS'!U102</f>
        <v>0</v>
      </c>
      <c r="AG38" s="5">
        <f>'Revenue &amp; COS'!V102</f>
        <v>0</v>
      </c>
      <c r="AH38" s="5">
        <f>'Revenue &amp; COS'!W102</f>
        <v>0</v>
      </c>
      <c r="AI38" s="5">
        <f>'Revenue &amp; COS'!X102</f>
        <v>0</v>
      </c>
      <c r="AJ38" s="5">
        <f>'Revenue &amp; COS'!Y102</f>
        <v>0</v>
      </c>
      <c r="AK38" s="5">
        <f>'Revenue &amp; COS'!Z102</f>
        <v>0</v>
      </c>
      <c r="AL38" s="5">
        <f>'Revenue &amp; COS'!AA102</f>
        <v>0</v>
      </c>
      <c r="AM38" s="5">
        <f>'Revenue &amp; COS'!AB102</f>
        <v>0</v>
      </c>
      <c r="AN38" s="5">
        <f>'Revenue &amp; COS'!AC102</f>
        <v>0</v>
      </c>
      <c r="AO38" s="5">
        <f>'Revenue &amp; COS'!AD102</f>
        <v>0</v>
      </c>
      <c r="AP38" s="5">
        <f>'Revenue &amp; COS'!AE102</f>
        <v>0</v>
      </c>
      <c r="AQ38" s="5">
        <f>'Revenue &amp; COS'!AF102</f>
        <v>0</v>
      </c>
      <c r="AR38" s="5">
        <f>'Revenue &amp; COS'!AG102</f>
        <v>0</v>
      </c>
      <c r="AS38" s="5">
        <f>'Revenue &amp; COS'!AH102</f>
        <v>0</v>
      </c>
      <c r="AT38" s="5">
        <f>'Revenue &amp; COS'!AI102</f>
        <v>0</v>
      </c>
      <c r="AU38" s="5">
        <f>'Revenue &amp; COS'!AJ102</f>
        <v>0</v>
      </c>
      <c r="AV38" s="5">
        <f>'Revenue &amp; COS'!AK102</f>
        <v>0</v>
      </c>
      <c r="AW38" s="5">
        <f>'Revenue &amp; COS'!AL102</f>
        <v>0</v>
      </c>
      <c r="AX38" s="5">
        <f>'Revenue &amp; COS'!AM102</f>
        <v>0</v>
      </c>
      <c r="AY38" s="5">
        <f>'Revenue &amp; COS'!AN102</f>
        <v>0</v>
      </c>
      <c r="AZ38" s="5">
        <f>'Revenue &amp; COS'!AO102</f>
        <v>0</v>
      </c>
      <c r="BA38" s="5">
        <f>'Revenue &amp; COS'!AP102</f>
        <v>0</v>
      </c>
      <c r="BB38" s="5">
        <f>'Revenue &amp; COS'!AQ102</f>
        <v>0</v>
      </c>
      <c r="BC38" s="5">
        <f>'Revenue &amp; COS'!AR102</f>
        <v>0</v>
      </c>
      <c r="BD38" s="5">
        <f>'Revenue &amp; COS'!AS102</f>
        <v>0</v>
      </c>
      <c r="BE38" s="5">
        <f>'Revenue &amp; COS'!AT102</f>
        <v>0</v>
      </c>
      <c r="BF38" s="5">
        <f>'Revenue &amp; COS'!AU102</f>
        <v>0</v>
      </c>
      <c r="BG38" s="5">
        <f>'Revenue &amp; COS'!AV102</f>
        <v>0</v>
      </c>
      <c r="BH38" s="5">
        <f>'Revenue &amp; COS'!AW102</f>
        <v>0</v>
      </c>
      <c r="BI38" s="5">
        <f>'Revenue &amp; COS'!AX102</f>
        <v>0</v>
      </c>
      <c r="BJ38" s="5">
        <f>'Revenue &amp; COS'!AY102</f>
        <v>0</v>
      </c>
      <c r="BK38" s="5">
        <f>'Revenue &amp; COS'!AZ102</f>
        <v>0</v>
      </c>
      <c r="BL38" s="5">
        <f>'Revenue &amp; COS'!BA102</f>
        <v>0</v>
      </c>
      <c r="BM38" s="5">
        <f>'Revenue &amp; COS'!BB102</f>
        <v>0</v>
      </c>
      <c r="BN38" s="5">
        <f>'Revenue &amp; COS'!BC102</f>
        <v>0</v>
      </c>
      <c r="BO38" s="5">
        <f>'Revenue &amp; COS'!BD102</f>
        <v>0</v>
      </c>
      <c r="BP38" s="5">
        <f>'Revenue &amp; COS'!BE102</f>
        <v>0</v>
      </c>
      <c r="BQ38" s="5">
        <f>'Revenue &amp; COS'!BF102</f>
        <v>0</v>
      </c>
      <c r="BR38" s="5">
        <f>'Revenue &amp; COS'!BG102</f>
        <v>0</v>
      </c>
      <c r="BS38" s="5">
        <f>'Revenue &amp; COS'!BH102</f>
        <v>0</v>
      </c>
      <c r="BT38" s="5">
        <f>'Revenue &amp; COS'!BI102</f>
        <v>0</v>
      </c>
      <c r="BU38" s="5">
        <f>'Revenue &amp; COS'!BJ102</f>
        <v>0</v>
      </c>
      <c r="BV38" s="5">
        <f>'Revenue &amp; COS'!BK102</f>
        <v>0</v>
      </c>
      <c r="BW38" s="5">
        <f>'Revenue &amp; COS'!BL102</f>
        <v>0</v>
      </c>
      <c r="BX38" s="5">
        <f>'Revenue &amp; COS'!BM102</f>
        <v>0</v>
      </c>
      <c r="BY38" s="5">
        <f>'Revenue &amp; COS'!BN102</f>
        <v>0</v>
      </c>
      <c r="BZ38" s="419" cm="1">
        <f t="array" ref="BZ38">SUMPRODUCT((YEAR($F$6:$BY$6)=BZ$6)*($F38:$BY38))</f>
        <v>0</v>
      </c>
      <c r="CA38" s="286" cm="1">
        <f t="array" ref="CA38">SUMPRODUCT((YEAR($F$6:$BY$6)=CA$6)*($F38:$BY38))</f>
        <v>0</v>
      </c>
      <c r="CB38" s="286" cm="1">
        <f t="array" ref="CB38">SUMPRODUCT((YEAR($F$6:$BY$6)=CB$6)*($F38:$BY38))</f>
        <v>0</v>
      </c>
      <c r="CC38" s="286" cm="1">
        <f t="array" ref="CC38">SUMPRODUCT((YEAR($F$6:$BY$6)=CC$6)*($F38:$BY38))</f>
        <v>0</v>
      </c>
      <c r="CD38" s="286" cm="1">
        <f t="array" ref="CD38">SUMPRODUCT((YEAR($F$6:$BY$6)=CD$6)*($F38:$BY38))</f>
        <v>0</v>
      </c>
      <c r="CE38" s="430" cm="1">
        <f t="array" ref="CE38">SUMPRODUCT((YEAR($F$6:$BY$6)=CE$6)*($F38:$BY38))</f>
        <v>0</v>
      </c>
      <c r="CF38" s="783"/>
    </row>
    <row r="39" spans="1:84" s="4" customFormat="1">
      <c r="A39" s="48"/>
      <c r="E39" s="276" t="s">
        <v>650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f>'Revenue &amp; COS'!G103</f>
        <v>0</v>
      </c>
      <c r="S39" s="5">
        <f>'Revenue &amp; COS'!H103</f>
        <v>0</v>
      </c>
      <c r="T39" s="5">
        <f>'Revenue &amp; COS'!I103</f>
        <v>0</v>
      </c>
      <c r="U39" s="5">
        <f>'Revenue &amp; COS'!J103</f>
        <v>0</v>
      </c>
      <c r="V39" s="5">
        <f>'Revenue &amp; COS'!K103</f>
        <v>0</v>
      </c>
      <c r="W39" s="5">
        <f>'Revenue &amp; COS'!L103</f>
        <v>0</v>
      </c>
      <c r="X39" s="5">
        <f>'Revenue &amp; COS'!M103</f>
        <v>0</v>
      </c>
      <c r="Y39" s="5">
        <f>'Revenue &amp; COS'!N103</f>
        <v>0</v>
      </c>
      <c r="Z39" s="5">
        <f>'Revenue &amp; COS'!O103</f>
        <v>0</v>
      </c>
      <c r="AA39" s="5">
        <f>'Revenue &amp; COS'!P103</f>
        <v>0</v>
      </c>
      <c r="AB39" s="5">
        <f>'Revenue &amp; COS'!Q103</f>
        <v>0</v>
      </c>
      <c r="AC39" s="5">
        <f>'Revenue &amp; COS'!R103</f>
        <v>0</v>
      </c>
      <c r="AD39" s="5">
        <f>'Revenue &amp; COS'!S103</f>
        <v>0</v>
      </c>
      <c r="AE39" s="5">
        <f>'Revenue &amp; COS'!T103</f>
        <v>0</v>
      </c>
      <c r="AF39" s="5">
        <f>'Revenue &amp; COS'!U103</f>
        <v>0</v>
      </c>
      <c r="AG39" s="5">
        <f>'Revenue &amp; COS'!V103</f>
        <v>0</v>
      </c>
      <c r="AH39" s="5">
        <f>'Revenue &amp; COS'!W103</f>
        <v>0</v>
      </c>
      <c r="AI39" s="5">
        <f>'Revenue &amp; COS'!X103</f>
        <v>0</v>
      </c>
      <c r="AJ39" s="5">
        <f>'Revenue &amp; COS'!Y103</f>
        <v>0</v>
      </c>
      <c r="AK39" s="5">
        <f>'Revenue &amp; COS'!Z103</f>
        <v>0</v>
      </c>
      <c r="AL39" s="5">
        <f>'Revenue &amp; COS'!AA103</f>
        <v>0</v>
      </c>
      <c r="AM39" s="5">
        <f>'Revenue &amp; COS'!AB103</f>
        <v>0</v>
      </c>
      <c r="AN39" s="5">
        <f>'Revenue &amp; COS'!AC103</f>
        <v>0</v>
      </c>
      <c r="AO39" s="5">
        <f>'Revenue &amp; COS'!AD103</f>
        <v>0</v>
      </c>
      <c r="AP39" s="5">
        <f>'Revenue &amp; COS'!AE103</f>
        <v>0</v>
      </c>
      <c r="AQ39" s="5">
        <f>'Revenue &amp; COS'!AF103</f>
        <v>0</v>
      </c>
      <c r="AR39" s="5">
        <f>'Revenue &amp; COS'!AG103</f>
        <v>0</v>
      </c>
      <c r="AS39" s="5">
        <f>'Revenue &amp; COS'!AH103</f>
        <v>0</v>
      </c>
      <c r="AT39" s="5">
        <f>'Revenue &amp; COS'!AI103</f>
        <v>0</v>
      </c>
      <c r="AU39" s="5">
        <f>'Revenue &amp; COS'!AJ103</f>
        <v>0</v>
      </c>
      <c r="AV39" s="5">
        <f>'Revenue &amp; COS'!AK103</f>
        <v>0</v>
      </c>
      <c r="AW39" s="5">
        <f>'Revenue &amp; COS'!AL103</f>
        <v>0</v>
      </c>
      <c r="AX39" s="5">
        <f>'Revenue &amp; COS'!AM103</f>
        <v>0</v>
      </c>
      <c r="AY39" s="5">
        <f>'Revenue &amp; COS'!AN103</f>
        <v>0</v>
      </c>
      <c r="AZ39" s="5">
        <f>'Revenue &amp; COS'!AO103</f>
        <v>0</v>
      </c>
      <c r="BA39" s="5">
        <f>'Revenue &amp; COS'!AP103</f>
        <v>0</v>
      </c>
      <c r="BB39" s="5">
        <f>'Revenue &amp; COS'!AQ103</f>
        <v>0</v>
      </c>
      <c r="BC39" s="5">
        <f>'Revenue &amp; COS'!AR103</f>
        <v>0</v>
      </c>
      <c r="BD39" s="5">
        <f>'Revenue &amp; COS'!AS103</f>
        <v>0</v>
      </c>
      <c r="BE39" s="5">
        <f>'Revenue &amp; COS'!AT103</f>
        <v>0</v>
      </c>
      <c r="BF39" s="5">
        <f>'Revenue &amp; COS'!AU103</f>
        <v>0</v>
      </c>
      <c r="BG39" s="5">
        <f>'Revenue &amp; COS'!AV103</f>
        <v>0</v>
      </c>
      <c r="BH39" s="5">
        <f>'Revenue &amp; COS'!AW103</f>
        <v>0</v>
      </c>
      <c r="BI39" s="5">
        <f>'Revenue &amp; COS'!AX103</f>
        <v>0</v>
      </c>
      <c r="BJ39" s="5">
        <f>'Revenue &amp; COS'!AY103</f>
        <v>0</v>
      </c>
      <c r="BK39" s="5">
        <f>'Revenue &amp; COS'!AZ103</f>
        <v>0</v>
      </c>
      <c r="BL39" s="5">
        <f>'Revenue &amp; COS'!BA103</f>
        <v>0</v>
      </c>
      <c r="BM39" s="5">
        <f>'Revenue &amp; COS'!BB103</f>
        <v>0</v>
      </c>
      <c r="BN39" s="5">
        <f>'Revenue &amp; COS'!BC103</f>
        <v>0</v>
      </c>
      <c r="BO39" s="5">
        <f>'Revenue &amp; COS'!BD103</f>
        <v>0</v>
      </c>
      <c r="BP39" s="5">
        <f>'Revenue &amp; COS'!BE103</f>
        <v>0</v>
      </c>
      <c r="BQ39" s="5">
        <f>'Revenue &amp; COS'!BF103</f>
        <v>0</v>
      </c>
      <c r="BR39" s="5">
        <f>'Revenue &amp; COS'!BG103</f>
        <v>0</v>
      </c>
      <c r="BS39" s="5">
        <f>'Revenue &amp; COS'!BH103</f>
        <v>0</v>
      </c>
      <c r="BT39" s="5">
        <f>'Revenue &amp; COS'!BI103</f>
        <v>0</v>
      </c>
      <c r="BU39" s="5">
        <f>'Revenue &amp; COS'!BJ103</f>
        <v>0</v>
      </c>
      <c r="BV39" s="5">
        <f>'Revenue &amp; COS'!BK103</f>
        <v>0</v>
      </c>
      <c r="BW39" s="5">
        <f>'Revenue &amp; COS'!BL103</f>
        <v>0</v>
      </c>
      <c r="BX39" s="5">
        <f>'Revenue &amp; COS'!BM103</f>
        <v>0</v>
      </c>
      <c r="BY39" s="5">
        <f>'Revenue &amp; COS'!BN103</f>
        <v>0</v>
      </c>
      <c r="BZ39" s="419" cm="1">
        <f t="array" ref="BZ39">SUMPRODUCT((YEAR($F$6:$BY$6)=BZ$6)*($F39:$BY39))</f>
        <v>0</v>
      </c>
      <c r="CA39" s="286" cm="1">
        <f t="array" ref="CA39">SUMPRODUCT((YEAR($F$6:$BY$6)=CA$6)*($F39:$BY39))</f>
        <v>0</v>
      </c>
      <c r="CB39" s="286" cm="1">
        <f t="array" ref="CB39">SUMPRODUCT((YEAR($F$6:$BY$6)=CB$6)*($F39:$BY39))</f>
        <v>0</v>
      </c>
      <c r="CC39" s="286" cm="1">
        <f t="array" ref="CC39">SUMPRODUCT((YEAR($F$6:$BY$6)=CC$6)*($F39:$BY39))</f>
        <v>0</v>
      </c>
      <c r="CD39" s="286" cm="1">
        <f t="array" ref="CD39">SUMPRODUCT((YEAR($F$6:$BY$6)=CD$6)*($F39:$BY39))</f>
        <v>0</v>
      </c>
      <c r="CE39" s="430" cm="1">
        <f t="array" ref="CE39">SUMPRODUCT((YEAR($F$6:$BY$6)=CE$6)*($F39:$BY39))</f>
        <v>0</v>
      </c>
      <c r="CF39" s="783"/>
    </row>
    <row r="40" spans="1:84" s="5" customFormat="1">
      <c r="A40" s="48"/>
      <c r="E40" s="276" t="s">
        <v>43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f>'Revenue &amp; COS'!G104</f>
        <v>0</v>
      </c>
      <c r="S40" s="5">
        <f>'Revenue &amp; COS'!H104</f>
        <v>0</v>
      </c>
      <c r="T40" s="5">
        <f>'Revenue &amp; COS'!I104</f>
        <v>0</v>
      </c>
      <c r="U40" s="5">
        <f>'Revenue &amp; COS'!J104</f>
        <v>0</v>
      </c>
      <c r="V40" s="5">
        <f>'Revenue &amp; COS'!K104</f>
        <v>0</v>
      </c>
      <c r="W40" s="5">
        <f>'Revenue &amp; COS'!L104</f>
        <v>0</v>
      </c>
      <c r="X40" s="5">
        <f>'Revenue &amp; COS'!M104</f>
        <v>0</v>
      </c>
      <c r="Y40" s="5">
        <f>'Revenue &amp; COS'!N104</f>
        <v>0</v>
      </c>
      <c r="Z40" s="5">
        <f>'Revenue &amp; COS'!O104</f>
        <v>0</v>
      </c>
      <c r="AA40" s="5">
        <f>'Revenue &amp; COS'!P104</f>
        <v>0</v>
      </c>
      <c r="AB40" s="5">
        <f>'Revenue &amp; COS'!Q104</f>
        <v>0</v>
      </c>
      <c r="AC40" s="5">
        <f>'Revenue &amp; COS'!R104</f>
        <v>0</v>
      </c>
      <c r="AD40" s="5">
        <f>'Revenue &amp; COS'!S104</f>
        <v>0</v>
      </c>
      <c r="AE40" s="5">
        <f>'Revenue &amp; COS'!T104</f>
        <v>0</v>
      </c>
      <c r="AF40" s="5">
        <f>'Revenue &amp; COS'!U104</f>
        <v>0</v>
      </c>
      <c r="AG40" s="5">
        <f>'Revenue &amp; COS'!V104</f>
        <v>0</v>
      </c>
      <c r="AH40" s="5">
        <f>'Revenue &amp; COS'!W104</f>
        <v>0</v>
      </c>
      <c r="AI40" s="5">
        <f>'Revenue &amp; COS'!X104</f>
        <v>0</v>
      </c>
      <c r="AJ40" s="5">
        <f>'Revenue &amp; COS'!Y104</f>
        <v>0</v>
      </c>
      <c r="AK40" s="5">
        <f>'Revenue &amp; COS'!Z104</f>
        <v>0</v>
      </c>
      <c r="AL40" s="5">
        <f>'Revenue &amp; COS'!AA104</f>
        <v>0</v>
      </c>
      <c r="AM40" s="5">
        <f>'Revenue &amp; COS'!AB104</f>
        <v>0</v>
      </c>
      <c r="AN40" s="5">
        <f>'Revenue &amp; COS'!AC104</f>
        <v>0</v>
      </c>
      <c r="AO40" s="5">
        <f>'Revenue &amp; COS'!AD104</f>
        <v>0</v>
      </c>
      <c r="AP40" s="5">
        <f>'Revenue &amp; COS'!AE104</f>
        <v>0</v>
      </c>
      <c r="AQ40" s="5">
        <f>'Revenue &amp; COS'!AF104</f>
        <v>0</v>
      </c>
      <c r="AR40" s="5">
        <f>'Revenue &amp; COS'!AG104</f>
        <v>0</v>
      </c>
      <c r="AS40" s="5">
        <f>'Revenue &amp; COS'!AH104</f>
        <v>0</v>
      </c>
      <c r="AT40" s="5">
        <f>'Revenue &amp; COS'!AI104</f>
        <v>0</v>
      </c>
      <c r="AU40" s="5">
        <f>'Revenue &amp; COS'!AJ104</f>
        <v>0</v>
      </c>
      <c r="AV40" s="5">
        <f>'Revenue &amp; COS'!AK104</f>
        <v>0</v>
      </c>
      <c r="AW40" s="5">
        <f>'Revenue &amp; COS'!AL104</f>
        <v>0</v>
      </c>
      <c r="AX40" s="5">
        <f>'Revenue &amp; COS'!AM104</f>
        <v>0</v>
      </c>
      <c r="AY40" s="5">
        <f>'Revenue &amp; COS'!AN104</f>
        <v>0</v>
      </c>
      <c r="AZ40" s="5">
        <f>'Revenue &amp; COS'!AO104</f>
        <v>0</v>
      </c>
      <c r="BA40" s="5">
        <f>'Revenue &amp; COS'!AP104</f>
        <v>0</v>
      </c>
      <c r="BB40" s="5">
        <f>'Revenue &amp; COS'!AQ104</f>
        <v>0</v>
      </c>
      <c r="BC40" s="5">
        <f>'Revenue &amp; COS'!AR104</f>
        <v>0</v>
      </c>
      <c r="BD40" s="5">
        <f>'Revenue &amp; COS'!AS104</f>
        <v>0</v>
      </c>
      <c r="BE40" s="5">
        <f>'Revenue &amp; COS'!AT104</f>
        <v>0</v>
      </c>
      <c r="BF40" s="5">
        <f>'Revenue &amp; COS'!AU104</f>
        <v>0</v>
      </c>
      <c r="BG40" s="5">
        <f>'Revenue &amp; COS'!AV104</f>
        <v>0</v>
      </c>
      <c r="BH40" s="5">
        <f>'Revenue &amp; COS'!AW104</f>
        <v>0</v>
      </c>
      <c r="BI40" s="5">
        <f>'Revenue &amp; COS'!AX104</f>
        <v>0</v>
      </c>
      <c r="BJ40" s="5">
        <f>'Revenue &amp; COS'!AY104</f>
        <v>0</v>
      </c>
      <c r="BK40" s="5">
        <f>'Revenue &amp; COS'!AZ104</f>
        <v>0</v>
      </c>
      <c r="BL40" s="5">
        <f>'Revenue &amp; COS'!BA104</f>
        <v>0</v>
      </c>
      <c r="BM40" s="5">
        <f>'Revenue &amp; COS'!BB104</f>
        <v>0</v>
      </c>
      <c r="BN40" s="5">
        <f>'Revenue &amp; COS'!BC104</f>
        <v>0</v>
      </c>
      <c r="BO40" s="5">
        <f>'Revenue &amp; COS'!BD104</f>
        <v>0</v>
      </c>
      <c r="BP40" s="5">
        <f>'Revenue &amp; COS'!BE104</f>
        <v>0</v>
      </c>
      <c r="BQ40" s="5">
        <f>'Revenue &amp; COS'!BF104</f>
        <v>0</v>
      </c>
      <c r="BR40" s="5">
        <f>'Revenue &amp; COS'!BG104</f>
        <v>0</v>
      </c>
      <c r="BS40" s="5">
        <f>'Revenue &amp; COS'!BH104</f>
        <v>0</v>
      </c>
      <c r="BT40" s="5">
        <f>'Revenue &amp; COS'!BI104</f>
        <v>0</v>
      </c>
      <c r="BU40" s="5">
        <f>'Revenue &amp; COS'!BJ104</f>
        <v>0</v>
      </c>
      <c r="BV40" s="5">
        <f>'Revenue &amp; COS'!BK104</f>
        <v>0</v>
      </c>
      <c r="BW40" s="5">
        <f>'Revenue &amp; COS'!BL104</f>
        <v>0</v>
      </c>
      <c r="BX40" s="5">
        <f>'Revenue &amp; COS'!BM104</f>
        <v>0</v>
      </c>
      <c r="BY40" s="5">
        <f>'Revenue &amp; COS'!BN104</f>
        <v>0</v>
      </c>
      <c r="BZ40" s="419" cm="1">
        <f t="array" ref="BZ40">SUMPRODUCT((YEAR($F$6:$BY$6)=BZ$6)*($F40:$BY40))</f>
        <v>0</v>
      </c>
      <c r="CA40" s="286" cm="1">
        <f t="array" ref="CA40">SUMPRODUCT((YEAR($F$6:$BY$6)=CA$6)*($F40:$BY40))</f>
        <v>0</v>
      </c>
      <c r="CB40" s="286" cm="1">
        <f t="array" ref="CB40">SUMPRODUCT((YEAR($F$6:$BY$6)=CB$6)*($F40:$BY40))</f>
        <v>0</v>
      </c>
      <c r="CC40" s="286" cm="1">
        <f t="array" ref="CC40">SUMPRODUCT((YEAR($F$6:$BY$6)=CC$6)*($F40:$BY40))</f>
        <v>0</v>
      </c>
      <c r="CD40" s="286" cm="1">
        <f t="array" ref="CD40">SUMPRODUCT((YEAR($F$6:$BY$6)=CD$6)*($F40:$BY40))</f>
        <v>0</v>
      </c>
      <c r="CE40" s="430" cm="1">
        <f t="array" ref="CE40">SUMPRODUCT((YEAR($F$6:$BY$6)=CE$6)*($F40:$BY40))</f>
        <v>0</v>
      </c>
      <c r="CF40" s="786"/>
    </row>
    <row r="41" spans="1:84">
      <c r="E41" s="276" t="s">
        <v>78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f>'Revenue &amp; COS'!G105</f>
        <v>0</v>
      </c>
      <c r="S41" s="5">
        <f>'Revenue &amp; COS'!H105</f>
        <v>0</v>
      </c>
      <c r="T41" s="5">
        <f>'Revenue &amp; COS'!I105</f>
        <v>0</v>
      </c>
      <c r="U41" s="5">
        <f>'Revenue &amp; COS'!J105</f>
        <v>0</v>
      </c>
      <c r="V41" s="5">
        <f>'Revenue &amp; COS'!K105</f>
        <v>0</v>
      </c>
      <c r="W41" s="5">
        <f>'Revenue &amp; COS'!L105</f>
        <v>0</v>
      </c>
      <c r="X41" s="5">
        <f>'Revenue &amp; COS'!M105</f>
        <v>0</v>
      </c>
      <c r="Y41" s="5">
        <f>'Revenue &amp; COS'!N105</f>
        <v>0</v>
      </c>
      <c r="Z41" s="5">
        <f>'Revenue &amp; COS'!O105</f>
        <v>0</v>
      </c>
      <c r="AA41" s="5">
        <f>'Revenue &amp; COS'!P105</f>
        <v>0</v>
      </c>
      <c r="AB41" s="5">
        <f>'Revenue &amp; COS'!Q105</f>
        <v>0</v>
      </c>
      <c r="AC41" s="5">
        <f>'Revenue &amp; COS'!R105</f>
        <v>0</v>
      </c>
      <c r="AD41" s="5">
        <f>'Revenue &amp; COS'!S105</f>
        <v>0</v>
      </c>
      <c r="AE41" s="5">
        <f>'Revenue &amp; COS'!T105</f>
        <v>0</v>
      </c>
      <c r="AF41" s="5">
        <f>'Revenue &amp; COS'!U105</f>
        <v>0</v>
      </c>
      <c r="AG41" s="5">
        <f>'Revenue &amp; COS'!V105</f>
        <v>0</v>
      </c>
      <c r="AH41" s="5">
        <f>'Revenue &amp; COS'!W105</f>
        <v>0</v>
      </c>
      <c r="AI41" s="5">
        <f>'Revenue &amp; COS'!X105</f>
        <v>0</v>
      </c>
      <c r="AJ41" s="5">
        <f>'Revenue &amp; COS'!Y105</f>
        <v>0</v>
      </c>
      <c r="AK41" s="5">
        <f>'Revenue &amp; COS'!Z105</f>
        <v>0</v>
      </c>
      <c r="AL41" s="5">
        <f>'Revenue &amp; COS'!AA105</f>
        <v>0</v>
      </c>
      <c r="AM41" s="5">
        <f>'Revenue &amp; COS'!AB105</f>
        <v>0</v>
      </c>
      <c r="AN41" s="5">
        <f>'Revenue &amp; COS'!AC105</f>
        <v>0</v>
      </c>
      <c r="AO41" s="5">
        <f>'Revenue &amp; COS'!AD105</f>
        <v>0</v>
      </c>
      <c r="AP41" s="5">
        <f>'Revenue &amp; COS'!AE105</f>
        <v>0</v>
      </c>
      <c r="AQ41" s="5">
        <f>'Revenue &amp; COS'!AF105</f>
        <v>0</v>
      </c>
      <c r="AR41" s="5">
        <f>'Revenue &amp; COS'!AG105</f>
        <v>0</v>
      </c>
      <c r="AS41" s="5">
        <f>'Revenue &amp; COS'!AH105</f>
        <v>0</v>
      </c>
      <c r="AT41" s="5">
        <f>'Revenue &amp; COS'!AI105</f>
        <v>0</v>
      </c>
      <c r="AU41" s="5">
        <f>'Revenue &amp; COS'!AJ105</f>
        <v>0</v>
      </c>
      <c r="AV41" s="5">
        <f>'Revenue &amp; COS'!AK105</f>
        <v>0</v>
      </c>
      <c r="AW41" s="5">
        <f>'Revenue &amp; COS'!AL105</f>
        <v>0</v>
      </c>
      <c r="AX41" s="5">
        <f>'Revenue &amp; COS'!AM105</f>
        <v>0</v>
      </c>
      <c r="AY41" s="5">
        <f>'Revenue &amp; COS'!AN105</f>
        <v>0</v>
      </c>
      <c r="AZ41" s="5">
        <f>'Revenue &amp; COS'!AO105</f>
        <v>0</v>
      </c>
      <c r="BA41" s="5">
        <f>'Revenue &amp; COS'!AP105</f>
        <v>0</v>
      </c>
      <c r="BB41" s="5">
        <f>'Revenue &amp; COS'!AQ105</f>
        <v>0</v>
      </c>
      <c r="BC41" s="5">
        <f>'Revenue &amp; COS'!AR105</f>
        <v>0</v>
      </c>
      <c r="BD41" s="5">
        <f>'Revenue &amp; COS'!AS105</f>
        <v>0</v>
      </c>
      <c r="BE41" s="5">
        <f>'Revenue &amp; COS'!AT105</f>
        <v>0</v>
      </c>
      <c r="BF41" s="5">
        <f>'Revenue &amp; COS'!AU105</f>
        <v>0</v>
      </c>
      <c r="BG41" s="5">
        <f>'Revenue &amp; COS'!AV105</f>
        <v>0</v>
      </c>
      <c r="BH41" s="5">
        <f>'Revenue &amp; COS'!AW105</f>
        <v>0</v>
      </c>
      <c r="BI41" s="5">
        <f>'Revenue &amp; COS'!AX105</f>
        <v>0</v>
      </c>
      <c r="BJ41" s="5">
        <f>'Revenue &amp; COS'!AY105</f>
        <v>0</v>
      </c>
      <c r="BK41" s="5">
        <f>'Revenue &amp; COS'!AZ105</f>
        <v>0</v>
      </c>
      <c r="BL41" s="5">
        <f>'Revenue &amp; COS'!BA105</f>
        <v>0</v>
      </c>
      <c r="BM41" s="5">
        <f>'Revenue &amp; COS'!BB105</f>
        <v>0</v>
      </c>
      <c r="BN41" s="5">
        <f>'Revenue &amp; COS'!BC105</f>
        <v>0</v>
      </c>
      <c r="BO41" s="5">
        <f>'Revenue &amp; COS'!BD105</f>
        <v>0</v>
      </c>
      <c r="BP41" s="5">
        <f>'Revenue &amp; COS'!BE105</f>
        <v>0</v>
      </c>
      <c r="BQ41" s="5">
        <f>'Revenue &amp; COS'!BF105</f>
        <v>0</v>
      </c>
      <c r="BR41" s="5">
        <f>'Revenue &amp; COS'!BG105</f>
        <v>0</v>
      </c>
      <c r="BS41" s="5">
        <f>'Revenue &amp; COS'!BH105</f>
        <v>0</v>
      </c>
      <c r="BT41" s="5">
        <f>'Revenue &amp; COS'!BI105</f>
        <v>0</v>
      </c>
      <c r="BU41" s="5">
        <f>'Revenue &amp; COS'!BJ105</f>
        <v>0</v>
      </c>
      <c r="BV41" s="5">
        <f>'Revenue &amp; COS'!BK105</f>
        <v>0</v>
      </c>
      <c r="BW41" s="5">
        <f>'Revenue &amp; COS'!BL105</f>
        <v>0</v>
      </c>
      <c r="BX41" s="5">
        <f>'Revenue &amp; COS'!BM105</f>
        <v>0</v>
      </c>
      <c r="BY41" s="5">
        <f>'Revenue &amp; COS'!BN105</f>
        <v>0</v>
      </c>
      <c r="BZ41" s="419" cm="1">
        <f t="array" ref="BZ41">SUMPRODUCT((YEAR($F$6:$BY$6)=BZ$6)*($F41:$BY41))</f>
        <v>0</v>
      </c>
      <c r="CA41" s="286" cm="1">
        <f t="array" ref="CA41">SUMPRODUCT((YEAR($F$6:$BY$6)=CA$6)*($F41:$BY41))</f>
        <v>0</v>
      </c>
      <c r="CB41" s="286" cm="1">
        <f t="array" ref="CB41">SUMPRODUCT((YEAR($F$6:$BY$6)=CB$6)*($F41:$BY41))</f>
        <v>0</v>
      </c>
      <c r="CC41" s="286" cm="1">
        <f t="array" ref="CC41">SUMPRODUCT((YEAR($F$6:$BY$6)=CC$6)*($F41:$BY41))</f>
        <v>0</v>
      </c>
      <c r="CD41" s="286" cm="1">
        <f t="array" ref="CD41">SUMPRODUCT((YEAR($F$6:$BY$6)=CD$6)*($F41:$BY41))</f>
        <v>0</v>
      </c>
      <c r="CE41" s="430" cm="1">
        <f t="array" ref="CE41">SUMPRODUCT((YEAR($F$6:$BY$6)=CE$6)*($F41:$BY41))</f>
        <v>0</v>
      </c>
    </row>
    <row r="42" spans="1:84">
      <c r="E42" s="276" t="s">
        <v>79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f>'Revenue &amp; COS'!G106</f>
        <v>0</v>
      </c>
      <c r="S42" s="5">
        <f>'Revenue &amp; COS'!H106</f>
        <v>0</v>
      </c>
      <c r="T42" s="5">
        <f>'Revenue &amp; COS'!I106</f>
        <v>0</v>
      </c>
      <c r="U42" s="5">
        <f>'Revenue &amp; COS'!J106</f>
        <v>0</v>
      </c>
      <c r="V42" s="5">
        <f>'Revenue &amp; COS'!K106</f>
        <v>0</v>
      </c>
      <c r="W42" s="5">
        <f>'Revenue &amp; COS'!L106</f>
        <v>0</v>
      </c>
      <c r="X42" s="5">
        <f>'Revenue &amp; COS'!M106</f>
        <v>0</v>
      </c>
      <c r="Y42" s="5">
        <f>'Revenue &amp; COS'!N106</f>
        <v>0</v>
      </c>
      <c r="Z42" s="5">
        <f>'Revenue &amp; COS'!O106</f>
        <v>0</v>
      </c>
      <c r="AA42" s="5">
        <f>'Revenue &amp; COS'!P106</f>
        <v>0</v>
      </c>
      <c r="AB42" s="5">
        <f>'Revenue &amp; COS'!Q106</f>
        <v>0</v>
      </c>
      <c r="AC42" s="5">
        <f>'Revenue &amp; COS'!R106</f>
        <v>0</v>
      </c>
      <c r="AD42" s="5">
        <f>'Revenue &amp; COS'!S106</f>
        <v>0</v>
      </c>
      <c r="AE42" s="5">
        <f>'Revenue &amp; COS'!T106</f>
        <v>0</v>
      </c>
      <c r="AF42" s="5">
        <f>'Revenue &amp; COS'!U106</f>
        <v>0</v>
      </c>
      <c r="AG42" s="5">
        <f>'Revenue &amp; COS'!V106</f>
        <v>0</v>
      </c>
      <c r="AH42" s="5">
        <f>'Revenue &amp; COS'!W106</f>
        <v>0</v>
      </c>
      <c r="AI42" s="5">
        <f>'Revenue &amp; COS'!X106</f>
        <v>0</v>
      </c>
      <c r="AJ42" s="5">
        <f>'Revenue &amp; COS'!Y106</f>
        <v>0</v>
      </c>
      <c r="AK42" s="5">
        <f>'Revenue &amp; COS'!Z106</f>
        <v>0</v>
      </c>
      <c r="AL42" s="5">
        <f>'Revenue &amp; COS'!AA106</f>
        <v>0</v>
      </c>
      <c r="AM42" s="5">
        <f>'Revenue &amp; COS'!AB106</f>
        <v>0</v>
      </c>
      <c r="AN42" s="5">
        <f>'Revenue &amp; COS'!AC106</f>
        <v>0</v>
      </c>
      <c r="AO42" s="5">
        <f>'Revenue &amp; COS'!AD106</f>
        <v>0</v>
      </c>
      <c r="AP42" s="5">
        <f>'Revenue &amp; COS'!AE106</f>
        <v>0</v>
      </c>
      <c r="AQ42" s="5">
        <f>'Revenue &amp; COS'!AF106</f>
        <v>0</v>
      </c>
      <c r="AR42" s="5">
        <f>'Revenue &amp; COS'!AG106</f>
        <v>0</v>
      </c>
      <c r="AS42" s="5">
        <f>'Revenue &amp; COS'!AH106</f>
        <v>0</v>
      </c>
      <c r="AT42" s="5">
        <f>'Revenue &amp; COS'!AI106</f>
        <v>0</v>
      </c>
      <c r="AU42" s="5">
        <f>'Revenue &amp; COS'!AJ106</f>
        <v>0</v>
      </c>
      <c r="AV42" s="5">
        <f>'Revenue &amp; COS'!AK106</f>
        <v>0</v>
      </c>
      <c r="AW42" s="5">
        <f>'Revenue &amp; COS'!AL106</f>
        <v>0</v>
      </c>
      <c r="AX42" s="5">
        <f>'Revenue &amp; COS'!AM106</f>
        <v>0</v>
      </c>
      <c r="AY42" s="5">
        <f>'Revenue &amp; COS'!AN106</f>
        <v>0</v>
      </c>
      <c r="AZ42" s="5">
        <f>'Revenue &amp; COS'!AO106</f>
        <v>0</v>
      </c>
      <c r="BA42" s="5">
        <f>'Revenue &amp; COS'!AP106</f>
        <v>0</v>
      </c>
      <c r="BB42" s="5">
        <f>'Revenue &amp; COS'!AQ106</f>
        <v>0</v>
      </c>
      <c r="BC42" s="5">
        <f>'Revenue &amp; COS'!AR106</f>
        <v>0</v>
      </c>
      <c r="BD42" s="5">
        <f>'Revenue &amp; COS'!AS106</f>
        <v>0</v>
      </c>
      <c r="BE42" s="5">
        <f>'Revenue &amp; COS'!AT106</f>
        <v>0</v>
      </c>
      <c r="BF42" s="5">
        <f>'Revenue &amp; COS'!AU106</f>
        <v>0</v>
      </c>
      <c r="BG42" s="5">
        <f>'Revenue &amp; COS'!AV106</f>
        <v>0</v>
      </c>
      <c r="BH42" s="5">
        <f>'Revenue &amp; COS'!AW106</f>
        <v>0</v>
      </c>
      <c r="BI42" s="5">
        <f>'Revenue &amp; COS'!AX106</f>
        <v>0</v>
      </c>
      <c r="BJ42" s="5">
        <f>'Revenue &amp; COS'!AY106</f>
        <v>0</v>
      </c>
      <c r="BK42" s="5">
        <f>'Revenue &amp; COS'!AZ106</f>
        <v>0</v>
      </c>
      <c r="BL42" s="5">
        <f>'Revenue &amp; COS'!BA106</f>
        <v>0</v>
      </c>
      <c r="BM42" s="5">
        <f>'Revenue &amp; COS'!BB106</f>
        <v>0</v>
      </c>
      <c r="BN42" s="5">
        <f>'Revenue &amp; COS'!BC106</f>
        <v>0</v>
      </c>
      <c r="BO42" s="5">
        <f>'Revenue &amp; COS'!BD106</f>
        <v>0</v>
      </c>
      <c r="BP42" s="5">
        <f>'Revenue &amp; COS'!BE106</f>
        <v>0</v>
      </c>
      <c r="BQ42" s="5">
        <f>'Revenue &amp; COS'!BF106</f>
        <v>0</v>
      </c>
      <c r="BR42" s="5">
        <f>'Revenue &amp; COS'!BG106</f>
        <v>0</v>
      </c>
      <c r="BS42" s="5">
        <f>'Revenue &amp; COS'!BH106</f>
        <v>0</v>
      </c>
      <c r="BT42" s="5">
        <f>'Revenue &amp; COS'!BI106</f>
        <v>0</v>
      </c>
      <c r="BU42" s="5">
        <f>'Revenue &amp; COS'!BJ106</f>
        <v>0</v>
      </c>
      <c r="BV42" s="5">
        <f>'Revenue &amp; COS'!BK106</f>
        <v>0</v>
      </c>
      <c r="BW42" s="5">
        <f>'Revenue &amp; COS'!BL106</f>
        <v>0</v>
      </c>
      <c r="BX42" s="5">
        <f>'Revenue &amp; COS'!BM106</f>
        <v>0</v>
      </c>
      <c r="BY42" s="5">
        <f>'Revenue &amp; COS'!BN106</f>
        <v>0</v>
      </c>
      <c r="BZ42" s="419" cm="1">
        <f t="array" ref="BZ42">SUMPRODUCT((YEAR($F$6:$BY$6)=BZ$6)*($F42:$BY42))</f>
        <v>0</v>
      </c>
      <c r="CA42" s="286" cm="1">
        <f t="array" ref="CA42">SUMPRODUCT((YEAR($F$6:$BY$6)=CA$6)*($F42:$BY42))</f>
        <v>0</v>
      </c>
      <c r="CB42" s="286" cm="1">
        <f t="array" ref="CB42">SUMPRODUCT((YEAR($F$6:$BY$6)=CB$6)*($F42:$BY42))</f>
        <v>0</v>
      </c>
      <c r="CC42" s="286" cm="1">
        <f t="array" ref="CC42">SUMPRODUCT((YEAR($F$6:$BY$6)=CC$6)*($F42:$BY42))</f>
        <v>0</v>
      </c>
      <c r="CD42" s="286" cm="1">
        <f t="array" ref="CD42">SUMPRODUCT((YEAR($F$6:$BY$6)=CD$6)*($F42:$BY42))</f>
        <v>0</v>
      </c>
      <c r="CE42" s="430" cm="1">
        <f t="array" ref="CE42">SUMPRODUCT((YEAR($F$6:$BY$6)=CE$6)*($F42:$BY42))</f>
        <v>0</v>
      </c>
    </row>
    <row r="43" spans="1:84">
      <c r="E43" s="276" t="s">
        <v>55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f>'Revenue &amp; COS'!G107</f>
        <v>0</v>
      </c>
      <c r="S43" s="5">
        <f>'Revenue &amp; COS'!H107</f>
        <v>0</v>
      </c>
      <c r="T43" s="5">
        <f>'Revenue &amp; COS'!I107</f>
        <v>0</v>
      </c>
      <c r="U43" s="5">
        <f>'Revenue &amp; COS'!J107</f>
        <v>0</v>
      </c>
      <c r="V43" s="5">
        <f>'Revenue &amp; COS'!K107</f>
        <v>0</v>
      </c>
      <c r="W43" s="5">
        <f>'Revenue &amp; COS'!L107</f>
        <v>0</v>
      </c>
      <c r="X43" s="5">
        <f>'Revenue &amp; COS'!M107</f>
        <v>0</v>
      </c>
      <c r="Y43" s="5">
        <f>'Revenue &amp; COS'!N107</f>
        <v>0</v>
      </c>
      <c r="Z43" s="5">
        <f>'Revenue &amp; COS'!O107</f>
        <v>0</v>
      </c>
      <c r="AA43" s="5">
        <f>'Revenue &amp; COS'!P107</f>
        <v>0</v>
      </c>
      <c r="AB43" s="5">
        <f>'Revenue &amp; COS'!Q107</f>
        <v>0</v>
      </c>
      <c r="AC43" s="5">
        <f>'Revenue &amp; COS'!R107</f>
        <v>0</v>
      </c>
      <c r="AD43" s="5">
        <f>'Revenue &amp; COS'!S107</f>
        <v>0</v>
      </c>
      <c r="AE43" s="5">
        <f>'Revenue &amp; COS'!T107</f>
        <v>0</v>
      </c>
      <c r="AF43" s="5">
        <f>'Revenue &amp; COS'!U107</f>
        <v>0</v>
      </c>
      <c r="AG43" s="5">
        <f>'Revenue &amp; COS'!V107</f>
        <v>0</v>
      </c>
      <c r="AH43" s="5">
        <f>'Revenue &amp; COS'!W107</f>
        <v>0</v>
      </c>
      <c r="AI43" s="5">
        <f>'Revenue &amp; COS'!X107</f>
        <v>0</v>
      </c>
      <c r="AJ43" s="5">
        <f>'Revenue &amp; COS'!Y107</f>
        <v>0</v>
      </c>
      <c r="AK43" s="5">
        <f>'Revenue &amp; COS'!Z107</f>
        <v>0</v>
      </c>
      <c r="AL43" s="5">
        <f>'Revenue &amp; COS'!AA107</f>
        <v>0</v>
      </c>
      <c r="AM43" s="5">
        <f>'Revenue &amp; COS'!AB107</f>
        <v>0</v>
      </c>
      <c r="AN43" s="5">
        <f>'Revenue &amp; COS'!AC107</f>
        <v>0</v>
      </c>
      <c r="AO43" s="5">
        <f>'Revenue &amp; COS'!AD107</f>
        <v>0</v>
      </c>
      <c r="AP43" s="5">
        <f>'Revenue &amp; COS'!AE107</f>
        <v>0</v>
      </c>
      <c r="AQ43" s="5">
        <f>'Revenue &amp; COS'!AF107</f>
        <v>0</v>
      </c>
      <c r="AR43" s="5">
        <f>'Revenue &amp; COS'!AG107</f>
        <v>0</v>
      </c>
      <c r="AS43" s="5">
        <f>'Revenue &amp; COS'!AH107</f>
        <v>0</v>
      </c>
      <c r="AT43" s="5">
        <f>'Revenue &amp; COS'!AI107</f>
        <v>0</v>
      </c>
      <c r="AU43" s="5">
        <f>'Revenue &amp; COS'!AJ107</f>
        <v>0</v>
      </c>
      <c r="AV43" s="5">
        <f>'Revenue &amp; COS'!AK107</f>
        <v>0</v>
      </c>
      <c r="AW43" s="5">
        <f>'Revenue &amp; COS'!AL107</f>
        <v>0</v>
      </c>
      <c r="AX43" s="5">
        <f>'Revenue &amp; COS'!AM107</f>
        <v>0</v>
      </c>
      <c r="AY43" s="5">
        <f>'Revenue &amp; COS'!AN107</f>
        <v>0</v>
      </c>
      <c r="AZ43" s="5">
        <f>'Revenue &amp; COS'!AO107</f>
        <v>0</v>
      </c>
      <c r="BA43" s="5">
        <f>'Revenue &amp; COS'!AP107</f>
        <v>0</v>
      </c>
      <c r="BB43" s="5">
        <f>'Revenue &amp; COS'!AQ107</f>
        <v>0</v>
      </c>
      <c r="BC43" s="5">
        <f>'Revenue &amp; COS'!AR107</f>
        <v>0</v>
      </c>
      <c r="BD43" s="5">
        <f>'Revenue &amp; COS'!AS107</f>
        <v>0</v>
      </c>
      <c r="BE43" s="5">
        <f>'Revenue &amp; COS'!AT107</f>
        <v>0</v>
      </c>
      <c r="BF43" s="5">
        <f>'Revenue &amp; COS'!AU107</f>
        <v>0</v>
      </c>
      <c r="BG43" s="5">
        <f>'Revenue &amp; COS'!AV107</f>
        <v>0</v>
      </c>
      <c r="BH43" s="5">
        <f>'Revenue &amp; COS'!AW107</f>
        <v>0</v>
      </c>
      <c r="BI43" s="5">
        <f>'Revenue &amp; COS'!AX107</f>
        <v>0</v>
      </c>
      <c r="BJ43" s="5">
        <f>'Revenue &amp; COS'!AY107</f>
        <v>0</v>
      </c>
      <c r="BK43" s="5">
        <f>'Revenue &amp; COS'!AZ107</f>
        <v>0</v>
      </c>
      <c r="BL43" s="5">
        <f>'Revenue &amp; COS'!BA107</f>
        <v>0</v>
      </c>
      <c r="BM43" s="5">
        <f>'Revenue &amp; COS'!BB107</f>
        <v>0</v>
      </c>
      <c r="BN43" s="5">
        <f>'Revenue &amp; COS'!BC107</f>
        <v>0</v>
      </c>
      <c r="BO43" s="5">
        <f>'Revenue &amp; COS'!BD107</f>
        <v>0</v>
      </c>
      <c r="BP43" s="5">
        <f>'Revenue &amp; COS'!BE107</f>
        <v>0</v>
      </c>
      <c r="BQ43" s="5">
        <f>'Revenue &amp; COS'!BF107</f>
        <v>0</v>
      </c>
      <c r="BR43" s="5">
        <f>'Revenue &amp; COS'!BG107</f>
        <v>0</v>
      </c>
      <c r="BS43" s="5">
        <f>'Revenue &amp; COS'!BH107</f>
        <v>0</v>
      </c>
      <c r="BT43" s="5">
        <f>'Revenue &amp; COS'!BI107</f>
        <v>0</v>
      </c>
      <c r="BU43" s="5">
        <f>'Revenue &amp; COS'!BJ107</f>
        <v>0</v>
      </c>
      <c r="BV43" s="5">
        <f>'Revenue &amp; COS'!BK107</f>
        <v>0</v>
      </c>
      <c r="BW43" s="5">
        <f>'Revenue &amp; COS'!BL107</f>
        <v>0</v>
      </c>
      <c r="BX43" s="5">
        <f>'Revenue &amp; COS'!BM107</f>
        <v>0</v>
      </c>
      <c r="BY43" s="5">
        <f>'Revenue &amp; COS'!BN107</f>
        <v>0</v>
      </c>
      <c r="BZ43" s="419" cm="1">
        <f t="array" ref="BZ43">SUMPRODUCT((YEAR($F$6:$BY$6)=BZ$6)*($F43:$BY43))</f>
        <v>0</v>
      </c>
      <c r="CA43" s="286" cm="1">
        <f t="array" ref="CA43">SUMPRODUCT((YEAR($F$6:$BY$6)=CA$6)*($F43:$BY43))</f>
        <v>0</v>
      </c>
      <c r="CB43" s="286" cm="1">
        <f t="array" ref="CB43">SUMPRODUCT((YEAR($F$6:$BY$6)=CB$6)*($F43:$BY43))</f>
        <v>0</v>
      </c>
      <c r="CC43" s="286" cm="1">
        <f t="array" ref="CC43">SUMPRODUCT((YEAR($F$6:$BY$6)=CC$6)*($F43:$BY43))</f>
        <v>0</v>
      </c>
      <c r="CD43" s="286" cm="1">
        <f t="array" ref="CD43">SUMPRODUCT((YEAR($F$6:$BY$6)=CD$6)*($F43:$BY43))</f>
        <v>0</v>
      </c>
      <c r="CE43" s="430" cm="1">
        <f t="array" ref="CE43">SUMPRODUCT((YEAR($F$6:$BY$6)=CE$6)*($F43:$BY43))</f>
        <v>0</v>
      </c>
    </row>
    <row r="44" spans="1:84" s="4" customFormat="1">
      <c r="A44" s="48"/>
      <c r="E44" s="279" t="str">
        <f>"Total "&amp;E29</f>
        <v>Total Cost of Sales</v>
      </c>
      <c r="F44" s="285">
        <f>SUM(F32:F43)</f>
        <v>0</v>
      </c>
      <c r="G44" s="285">
        <f t="shared" ref="G44:P44" si="258">SUM(G32:G43)</f>
        <v>0</v>
      </c>
      <c r="H44" s="285">
        <f t="shared" si="258"/>
        <v>0</v>
      </c>
      <c r="I44" s="285">
        <f t="shared" si="258"/>
        <v>0</v>
      </c>
      <c r="J44" s="285">
        <f t="shared" si="258"/>
        <v>0</v>
      </c>
      <c r="K44" s="285">
        <f t="shared" si="258"/>
        <v>0</v>
      </c>
      <c r="L44" s="285">
        <f t="shared" si="258"/>
        <v>0</v>
      </c>
      <c r="M44" s="285">
        <f t="shared" si="258"/>
        <v>0</v>
      </c>
      <c r="N44" s="285">
        <f t="shared" si="258"/>
        <v>0</v>
      </c>
      <c r="O44" s="285">
        <f t="shared" si="258"/>
        <v>0</v>
      </c>
      <c r="P44" s="285">
        <f t="shared" si="258"/>
        <v>0</v>
      </c>
      <c r="Q44" s="285">
        <f t="shared" ref="Q44:R44" si="259">SUM(Q32:Q43)</f>
        <v>0</v>
      </c>
      <c r="R44" s="285">
        <f t="shared" si="259"/>
        <v>0</v>
      </c>
      <c r="S44" s="285">
        <f t="shared" ref="S44:BY44" si="260">SUM(S32:S43)</f>
        <v>0</v>
      </c>
      <c r="T44" s="285">
        <f t="shared" si="260"/>
        <v>0</v>
      </c>
      <c r="U44" s="285">
        <f t="shared" si="260"/>
        <v>0</v>
      </c>
      <c r="V44" s="285">
        <f t="shared" si="260"/>
        <v>0</v>
      </c>
      <c r="W44" s="285">
        <f t="shared" si="260"/>
        <v>0</v>
      </c>
      <c r="X44" s="285">
        <f t="shared" si="260"/>
        <v>0</v>
      </c>
      <c r="Y44" s="285">
        <f t="shared" si="260"/>
        <v>0</v>
      </c>
      <c r="Z44" s="285">
        <f t="shared" si="260"/>
        <v>0</v>
      </c>
      <c r="AA44" s="285">
        <f t="shared" si="260"/>
        <v>0</v>
      </c>
      <c r="AB44" s="285">
        <f t="shared" si="260"/>
        <v>0</v>
      </c>
      <c r="AC44" s="285">
        <f t="shared" si="260"/>
        <v>0</v>
      </c>
      <c r="AD44" s="285">
        <f t="shared" si="260"/>
        <v>0</v>
      </c>
      <c r="AE44" s="285">
        <f t="shared" si="260"/>
        <v>0</v>
      </c>
      <c r="AF44" s="285">
        <f t="shared" si="260"/>
        <v>0</v>
      </c>
      <c r="AG44" s="285">
        <f t="shared" si="260"/>
        <v>0</v>
      </c>
      <c r="AH44" s="285">
        <f t="shared" si="260"/>
        <v>0</v>
      </c>
      <c r="AI44" s="285">
        <f t="shared" si="260"/>
        <v>0</v>
      </c>
      <c r="AJ44" s="285">
        <f t="shared" si="260"/>
        <v>0</v>
      </c>
      <c r="AK44" s="285">
        <f t="shared" si="260"/>
        <v>0</v>
      </c>
      <c r="AL44" s="285">
        <f t="shared" si="260"/>
        <v>0</v>
      </c>
      <c r="AM44" s="285">
        <f t="shared" si="260"/>
        <v>0</v>
      </c>
      <c r="AN44" s="285">
        <f t="shared" si="260"/>
        <v>0</v>
      </c>
      <c r="AO44" s="285">
        <f t="shared" si="260"/>
        <v>0</v>
      </c>
      <c r="AP44" s="285">
        <f t="shared" si="260"/>
        <v>0</v>
      </c>
      <c r="AQ44" s="285">
        <f t="shared" si="260"/>
        <v>0</v>
      </c>
      <c r="AR44" s="285">
        <f t="shared" si="260"/>
        <v>0</v>
      </c>
      <c r="AS44" s="285">
        <f t="shared" si="260"/>
        <v>0</v>
      </c>
      <c r="AT44" s="285">
        <f t="shared" si="260"/>
        <v>0</v>
      </c>
      <c r="AU44" s="285">
        <f t="shared" si="260"/>
        <v>0</v>
      </c>
      <c r="AV44" s="285">
        <f t="shared" si="260"/>
        <v>0</v>
      </c>
      <c r="AW44" s="285">
        <f t="shared" si="260"/>
        <v>0</v>
      </c>
      <c r="AX44" s="285">
        <f t="shared" si="260"/>
        <v>0</v>
      </c>
      <c r="AY44" s="285">
        <f t="shared" si="260"/>
        <v>0</v>
      </c>
      <c r="AZ44" s="285">
        <f t="shared" si="260"/>
        <v>0</v>
      </c>
      <c r="BA44" s="285">
        <f t="shared" si="260"/>
        <v>0</v>
      </c>
      <c r="BB44" s="285">
        <f t="shared" si="260"/>
        <v>0</v>
      </c>
      <c r="BC44" s="285">
        <f t="shared" si="260"/>
        <v>0</v>
      </c>
      <c r="BD44" s="285">
        <f t="shared" si="260"/>
        <v>0</v>
      </c>
      <c r="BE44" s="285">
        <f t="shared" si="260"/>
        <v>0</v>
      </c>
      <c r="BF44" s="285">
        <f t="shared" si="260"/>
        <v>0</v>
      </c>
      <c r="BG44" s="285">
        <f t="shared" si="260"/>
        <v>0</v>
      </c>
      <c r="BH44" s="285">
        <f t="shared" si="260"/>
        <v>0</v>
      </c>
      <c r="BI44" s="285">
        <f t="shared" si="260"/>
        <v>0</v>
      </c>
      <c r="BJ44" s="285">
        <f t="shared" si="260"/>
        <v>0</v>
      </c>
      <c r="BK44" s="285">
        <f t="shared" si="260"/>
        <v>0</v>
      </c>
      <c r="BL44" s="285">
        <f t="shared" si="260"/>
        <v>0</v>
      </c>
      <c r="BM44" s="285">
        <f t="shared" si="260"/>
        <v>0</v>
      </c>
      <c r="BN44" s="285">
        <f t="shared" si="260"/>
        <v>0</v>
      </c>
      <c r="BO44" s="285">
        <f t="shared" si="260"/>
        <v>0</v>
      </c>
      <c r="BP44" s="285">
        <f t="shared" si="260"/>
        <v>0</v>
      </c>
      <c r="BQ44" s="285">
        <f t="shared" si="260"/>
        <v>0</v>
      </c>
      <c r="BR44" s="285">
        <f t="shared" si="260"/>
        <v>0</v>
      </c>
      <c r="BS44" s="285">
        <f t="shared" si="260"/>
        <v>0</v>
      </c>
      <c r="BT44" s="285">
        <f t="shared" si="260"/>
        <v>0</v>
      </c>
      <c r="BU44" s="285">
        <f t="shared" si="260"/>
        <v>0</v>
      </c>
      <c r="BV44" s="285">
        <f t="shared" si="260"/>
        <v>0</v>
      </c>
      <c r="BW44" s="285">
        <f t="shared" si="260"/>
        <v>0</v>
      </c>
      <c r="BX44" s="285">
        <f t="shared" si="260"/>
        <v>0</v>
      </c>
      <c r="BY44" s="285">
        <f t="shared" si="260"/>
        <v>0</v>
      </c>
      <c r="BZ44" s="422">
        <f t="shared" ref="BZ44" si="261">SUM(BZ32:BZ43)</f>
        <v>0</v>
      </c>
      <c r="CA44" s="285">
        <f t="shared" ref="CA44" si="262">SUM(CA32:CA43)</f>
        <v>0</v>
      </c>
      <c r="CB44" s="285">
        <f t="shared" ref="CB44" si="263">SUM(CB32:CB43)</f>
        <v>0</v>
      </c>
      <c r="CC44" s="285">
        <f t="shared" ref="CC44" si="264">SUM(CC32:CC43)</f>
        <v>0</v>
      </c>
      <c r="CD44" s="285">
        <f t="shared" ref="CD44:CE44" si="265">SUM(CD32:CD43)</f>
        <v>0</v>
      </c>
      <c r="CE44" s="434">
        <f t="shared" si="265"/>
        <v>0</v>
      </c>
      <c r="CF44" s="783"/>
    </row>
    <row r="45" spans="1:84" s="4" customFormat="1">
      <c r="A45" s="48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419"/>
      <c r="CA45" s="286"/>
      <c r="CB45" s="286"/>
      <c r="CC45" s="286"/>
      <c r="CD45" s="286"/>
      <c r="CE45" s="430"/>
      <c r="CF45" s="783"/>
    </row>
    <row r="46" spans="1:84" s="4" customFormat="1">
      <c r="A46" s="48"/>
      <c r="E46" s="4" t="s">
        <v>66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419"/>
      <c r="CA46" s="286"/>
      <c r="CB46" s="286"/>
      <c r="CC46" s="286"/>
      <c r="CD46" s="286"/>
      <c r="CE46" s="430"/>
      <c r="CF46" s="783"/>
    </row>
    <row r="47" spans="1:84" s="4" customFormat="1">
      <c r="A47" s="48"/>
      <c r="E47" s="550" t="str">
        <f>Setup!D$8</f>
        <v>Subscription</v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419"/>
      <c r="CA47" s="286"/>
      <c r="CB47" s="286"/>
      <c r="CC47" s="286"/>
      <c r="CD47" s="286"/>
      <c r="CE47" s="430"/>
      <c r="CF47" s="783"/>
    </row>
    <row r="48" spans="1:84" s="4" customFormat="1">
      <c r="A48" s="48"/>
      <c r="E48" s="277" t="str">
        <f>Setup!E$8</f>
        <v>Tier 1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f>'Revenue &amp; COS'!G75</f>
        <v>0</v>
      </c>
      <c r="S48" s="5">
        <f>'Revenue &amp; COS'!H75</f>
        <v>0</v>
      </c>
      <c r="T48" s="5">
        <f>'Revenue &amp; COS'!I75</f>
        <v>0</v>
      </c>
      <c r="U48" s="5">
        <f>'Revenue &amp; COS'!J75</f>
        <v>0</v>
      </c>
      <c r="V48" s="5">
        <f>'Revenue &amp; COS'!K75</f>
        <v>0</v>
      </c>
      <c r="W48" s="5">
        <f>'Revenue &amp; COS'!L75</f>
        <v>0</v>
      </c>
      <c r="X48" s="5">
        <f>'Revenue &amp; COS'!M75</f>
        <v>0</v>
      </c>
      <c r="Y48" s="5">
        <f>'Revenue &amp; COS'!N75</f>
        <v>0</v>
      </c>
      <c r="Z48" s="5">
        <f>'Revenue &amp; COS'!O75</f>
        <v>0</v>
      </c>
      <c r="AA48" s="5">
        <f>'Revenue &amp; COS'!P75</f>
        <v>0</v>
      </c>
      <c r="AB48" s="5">
        <f>'Revenue &amp; COS'!Q75</f>
        <v>0</v>
      </c>
      <c r="AC48" s="5">
        <f>'Revenue &amp; COS'!R75</f>
        <v>0</v>
      </c>
      <c r="AD48" s="5">
        <f>'Revenue &amp; COS'!S75</f>
        <v>0</v>
      </c>
      <c r="AE48" s="5">
        <f>'Revenue &amp; COS'!T75</f>
        <v>0</v>
      </c>
      <c r="AF48" s="5">
        <f>'Revenue &amp; COS'!U75</f>
        <v>0</v>
      </c>
      <c r="AG48" s="5">
        <f>'Revenue &amp; COS'!V75</f>
        <v>0</v>
      </c>
      <c r="AH48" s="5">
        <f>'Revenue &amp; COS'!W75</f>
        <v>0</v>
      </c>
      <c r="AI48" s="5">
        <f>'Revenue &amp; COS'!X75</f>
        <v>0</v>
      </c>
      <c r="AJ48" s="5">
        <f>'Revenue &amp; COS'!Y75</f>
        <v>0</v>
      </c>
      <c r="AK48" s="5">
        <f>'Revenue &amp; COS'!Z75</f>
        <v>0</v>
      </c>
      <c r="AL48" s="5">
        <f>'Revenue &amp; COS'!AA75</f>
        <v>0</v>
      </c>
      <c r="AM48" s="5">
        <f>'Revenue &amp; COS'!AB75</f>
        <v>0</v>
      </c>
      <c r="AN48" s="5">
        <f>'Revenue &amp; COS'!AC75</f>
        <v>0</v>
      </c>
      <c r="AO48" s="5">
        <f>'Revenue &amp; COS'!AD75</f>
        <v>0</v>
      </c>
      <c r="AP48" s="5">
        <f>'Revenue &amp; COS'!AE75</f>
        <v>0</v>
      </c>
      <c r="AQ48" s="5">
        <f>'Revenue &amp; COS'!AF75</f>
        <v>0</v>
      </c>
      <c r="AR48" s="5">
        <f>'Revenue &amp; COS'!AG75</f>
        <v>0</v>
      </c>
      <c r="AS48" s="5">
        <f>'Revenue &amp; COS'!AH75</f>
        <v>0</v>
      </c>
      <c r="AT48" s="5">
        <f>'Revenue &amp; COS'!AI75</f>
        <v>0</v>
      </c>
      <c r="AU48" s="5">
        <f>'Revenue &amp; COS'!AJ75</f>
        <v>0</v>
      </c>
      <c r="AV48" s="5">
        <f>'Revenue &amp; COS'!AK75</f>
        <v>0</v>
      </c>
      <c r="AW48" s="5">
        <f>'Revenue &amp; COS'!AL75</f>
        <v>0</v>
      </c>
      <c r="AX48" s="5">
        <f>'Revenue &amp; COS'!AM75</f>
        <v>0</v>
      </c>
      <c r="AY48" s="5">
        <f>'Revenue &amp; COS'!AN75</f>
        <v>0</v>
      </c>
      <c r="AZ48" s="5">
        <f>'Revenue &amp; COS'!AO75</f>
        <v>0</v>
      </c>
      <c r="BA48" s="5">
        <f>'Revenue &amp; COS'!AP75</f>
        <v>0</v>
      </c>
      <c r="BB48" s="5">
        <f>'Revenue &amp; COS'!AQ75</f>
        <v>0</v>
      </c>
      <c r="BC48" s="5">
        <f>'Revenue &amp; COS'!AR75</f>
        <v>0</v>
      </c>
      <c r="BD48" s="5">
        <f>'Revenue &amp; COS'!AS75</f>
        <v>0</v>
      </c>
      <c r="BE48" s="5">
        <f>'Revenue &amp; COS'!AT75</f>
        <v>0</v>
      </c>
      <c r="BF48" s="5">
        <f>'Revenue &amp; COS'!AU75</f>
        <v>0</v>
      </c>
      <c r="BG48" s="5">
        <f>'Revenue &amp; COS'!AV75</f>
        <v>0</v>
      </c>
      <c r="BH48" s="5">
        <f>'Revenue &amp; COS'!AW75</f>
        <v>0</v>
      </c>
      <c r="BI48" s="5">
        <f>'Revenue &amp; COS'!AX75</f>
        <v>0</v>
      </c>
      <c r="BJ48" s="5">
        <f>'Revenue &amp; COS'!AY75</f>
        <v>0</v>
      </c>
      <c r="BK48" s="5">
        <f>'Revenue &amp; COS'!AZ75</f>
        <v>0</v>
      </c>
      <c r="BL48" s="5">
        <f>'Revenue &amp; COS'!BA75</f>
        <v>0</v>
      </c>
      <c r="BM48" s="5">
        <f>'Revenue &amp; COS'!BB75</f>
        <v>0</v>
      </c>
      <c r="BN48" s="5">
        <f>'Revenue &amp; COS'!BC75</f>
        <v>0</v>
      </c>
      <c r="BO48" s="5">
        <f>'Revenue &amp; COS'!BD75</f>
        <v>0</v>
      </c>
      <c r="BP48" s="5">
        <f>'Revenue &amp; COS'!BE75</f>
        <v>0</v>
      </c>
      <c r="BQ48" s="5">
        <f>'Revenue &amp; COS'!BF75</f>
        <v>0</v>
      </c>
      <c r="BR48" s="5">
        <f>'Revenue &amp; COS'!BG75</f>
        <v>0</v>
      </c>
      <c r="BS48" s="5">
        <f>'Revenue &amp; COS'!BH75</f>
        <v>0</v>
      </c>
      <c r="BT48" s="5">
        <f>'Revenue &amp; COS'!BI75</f>
        <v>0</v>
      </c>
      <c r="BU48" s="5">
        <f>'Revenue &amp; COS'!BJ75</f>
        <v>0</v>
      </c>
      <c r="BV48" s="5">
        <f>'Revenue &amp; COS'!BK75</f>
        <v>0</v>
      </c>
      <c r="BW48" s="5">
        <f>'Revenue &amp; COS'!BL75</f>
        <v>0</v>
      </c>
      <c r="BX48" s="5">
        <f>'Revenue &amp; COS'!BM75</f>
        <v>0</v>
      </c>
      <c r="BY48" s="5">
        <f>'Revenue &amp; COS'!BN75</f>
        <v>0</v>
      </c>
      <c r="BZ48" s="419" cm="1">
        <f t="array" ref="BZ48">SUMPRODUCT((YEAR($F$6:$BY$6)=BZ$6)*($F48:$BY48))</f>
        <v>0</v>
      </c>
      <c r="CA48" s="286" cm="1">
        <f t="array" ref="CA48">SUMPRODUCT((YEAR($F$6:$BY$6)=CA$6)*($F48:$BY48))</f>
        <v>0</v>
      </c>
      <c r="CB48" s="286" cm="1">
        <f t="array" ref="CB48">SUMPRODUCT((YEAR($F$6:$BY$6)=CB$6)*($F48:$BY48))</f>
        <v>0</v>
      </c>
      <c r="CC48" s="286" cm="1">
        <f t="array" ref="CC48">SUMPRODUCT((YEAR($F$6:$BY$6)=CC$6)*($F48:$BY48))</f>
        <v>0</v>
      </c>
      <c r="CD48" s="286" cm="1">
        <f t="array" ref="CD48">SUMPRODUCT((YEAR($F$6:$BY$6)=CD$6)*($F48:$BY48))</f>
        <v>0</v>
      </c>
      <c r="CE48" s="430" cm="1">
        <f t="array" ref="CE48">SUMPRODUCT((YEAR($F$6:$BY$6)=CE$6)*($F48:$BY48))</f>
        <v>0</v>
      </c>
      <c r="CF48" s="783"/>
    </row>
    <row r="49" spans="1:84" s="4" customFormat="1">
      <c r="A49" s="48"/>
      <c r="E49" s="277" t="str">
        <f>Setup!F$8</f>
        <v>Tier 2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f>'Revenue &amp; COS'!G76</f>
        <v>0</v>
      </c>
      <c r="S49" s="5">
        <f>'Revenue &amp; COS'!H76</f>
        <v>0</v>
      </c>
      <c r="T49" s="5">
        <f>'Revenue &amp; COS'!I76</f>
        <v>0</v>
      </c>
      <c r="U49" s="5">
        <f>'Revenue &amp; COS'!J76</f>
        <v>0</v>
      </c>
      <c r="V49" s="5">
        <f>'Revenue &amp; COS'!K76</f>
        <v>0</v>
      </c>
      <c r="W49" s="5">
        <f>'Revenue &amp; COS'!L76</f>
        <v>0</v>
      </c>
      <c r="X49" s="5">
        <f>'Revenue &amp; COS'!M76</f>
        <v>0</v>
      </c>
      <c r="Y49" s="5">
        <f>'Revenue &amp; COS'!N76</f>
        <v>0</v>
      </c>
      <c r="Z49" s="5">
        <f>'Revenue &amp; COS'!O76</f>
        <v>0</v>
      </c>
      <c r="AA49" s="5">
        <f>'Revenue &amp; COS'!P76</f>
        <v>0</v>
      </c>
      <c r="AB49" s="5">
        <f>'Revenue &amp; COS'!Q76</f>
        <v>0</v>
      </c>
      <c r="AC49" s="5">
        <f>'Revenue &amp; COS'!R76</f>
        <v>0</v>
      </c>
      <c r="AD49" s="5">
        <f>'Revenue &amp; COS'!S76</f>
        <v>0</v>
      </c>
      <c r="AE49" s="5">
        <f>'Revenue &amp; COS'!T76</f>
        <v>0</v>
      </c>
      <c r="AF49" s="5">
        <f>'Revenue &amp; COS'!U76</f>
        <v>0</v>
      </c>
      <c r="AG49" s="5">
        <f>'Revenue &amp; COS'!V76</f>
        <v>0</v>
      </c>
      <c r="AH49" s="5">
        <f>'Revenue &amp; COS'!W76</f>
        <v>0</v>
      </c>
      <c r="AI49" s="5">
        <f>'Revenue &amp; COS'!X76</f>
        <v>0</v>
      </c>
      <c r="AJ49" s="5">
        <f>'Revenue &amp; COS'!Y76</f>
        <v>0</v>
      </c>
      <c r="AK49" s="5">
        <f>'Revenue &amp; COS'!Z76</f>
        <v>0</v>
      </c>
      <c r="AL49" s="5">
        <f>'Revenue &amp; COS'!AA76</f>
        <v>0</v>
      </c>
      <c r="AM49" s="5">
        <f>'Revenue &amp; COS'!AB76</f>
        <v>0</v>
      </c>
      <c r="AN49" s="5">
        <f>'Revenue &amp; COS'!AC76</f>
        <v>0</v>
      </c>
      <c r="AO49" s="5">
        <f>'Revenue &amp; COS'!AD76</f>
        <v>0</v>
      </c>
      <c r="AP49" s="5">
        <f>'Revenue &amp; COS'!AE76</f>
        <v>0</v>
      </c>
      <c r="AQ49" s="5">
        <f>'Revenue &amp; COS'!AF76</f>
        <v>0</v>
      </c>
      <c r="AR49" s="5">
        <f>'Revenue &amp; COS'!AG76</f>
        <v>0</v>
      </c>
      <c r="AS49" s="5">
        <f>'Revenue &amp; COS'!AH76</f>
        <v>0</v>
      </c>
      <c r="AT49" s="5">
        <f>'Revenue &amp; COS'!AI76</f>
        <v>0</v>
      </c>
      <c r="AU49" s="5">
        <f>'Revenue &amp; COS'!AJ76</f>
        <v>0</v>
      </c>
      <c r="AV49" s="5">
        <f>'Revenue &amp; COS'!AK76</f>
        <v>0</v>
      </c>
      <c r="AW49" s="5">
        <f>'Revenue &amp; COS'!AL76</f>
        <v>0</v>
      </c>
      <c r="AX49" s="5">
        <f>'Revenue &amp; COS'!AM76</f>
        <v>0</v>
      </c>
      <c r="AY49" s="5">
        <f>'Revenue &amp; COS'!AN76</f>
        <v>0</v>
      </c>
      <c r="AZ49" s="5">
        <f>'Revenue &amp; COS'!AO76</f>
        <v>0</v>
      </c>
      <c r="BA49" s="5">
        <f>'Revenue &amp; COS'!AP76</f>
        <v>0</v>
      </c>
      <c r="BB49" s="5">
        <f>'Revenue &amp; COS'!AQ76</f>
        <v>0</v>
      </c>
      <c r="BC49" s="5">
        <f>'Revenue &amp; COS'!AR76</f>
        <v>0</v>
      </c>
      <c r="BD49" s="5">
        <f>'Revenue &amp; COS'!AS76</f>
        <v>0</v>
      </c>
      <c r="BE49" s="5">
        <f>'Revenue &amp; COS'!AT76</f>
        <v>0</v>
      </c>
      <c r="BF49" s="5">
        <f>'Revenue &amp; COS'!AU76</f>
        <v>0</v>
      </c>
      <c r="BG49" s="5">
        <f>'Revenue &amp; COS'!AV76</f>
        <v>0</v>
      </c>
      <c r="BH49" s="5">
        <f>'Revenue &amp; COS'!AW76</f>
        <v>0</v>
      </c>
      <c r="BI49" s="5">
        <f>'Revenue &amp; COS'!AX76</f>
        <v>0</v>
      </c>
      <c r="BJ49" s="5">
        <f>'Revenue &amp; COS'!AY76</f>
        <v>0</v>
      </c>
      <c r="BK49" s="5">
        <f>'Revenue &amp; COS'!AZ76</f>
        <v>0</v>
      </c>
      <c r="BL49" s="5">
        <f>'Revenue &amp; COS'!BA76</f>
        <v>0</v>
      </c>
      <c r="BM49" s="5">
        <f>'Revenue &amp; COS'!BB76</f>
        <v>0</v>
      </c>
      <c r="BN49" s="5">
        <f>'Revenue &amp; COS'!BC76</f>
        <v>0</v>
      </c>
      <c r="BO49" s="5">
        <f>'Revenue &amp; COS'!BD76</f>
        <v>0</v>
      </c>
      <c r="BP49" s="5">
        <f>'Revenue &amp; COS'!BE76</f>
        <v>0</v>
      </c>
      <c r="BQ49" s="5">
        <f>'Revenue &amp; COS'!BF76</f>
        <v>0</v>
      </c>
      <c r="BR49" s="5">
        <f>'Revenue &amp; COS'!BG76</f>
        <v>0</v>
      </c>
      <c r="BS49" s="5">
        <f>'Revenue &amp; COS'!BH76</f>
        <v>0</v>
      </c>
      <c r="BT49" s="5">
        <f>'Revenue &amp; COS'!BI76</f>
        <v>0</v>
      </c>
      <c r="BU49" s="5">
        <f>'Revenue &amp; COS'!BJ76</f>
        <v>0</v>
      </c>
      <c r="BV49" s="5">
        <f>'Revenue &amp; COS'!BK76</f>
        <v>0</v>
      </c>
      <c r="BW49" s="5">
        <f>'Revenue &amp; COS'!BL76</f>
        <v>0</v>
      </c>
      <c r="BX49" s="5">
        <f>'Revenue &amp; COS'!BM76</f>
        <v>0</v>
      </c>
      <c r="BY49" s="5">
        <f>'Revenue &amp; COS'!BN76</f>
        <v>0</v>
      </c>
      <c r="BZ49" s="419" cm="1">
        <f t="array" ref="BZ49">SUMPRODUCT((YEAR($F$6:$BY$6)=BZ$6)*($F49:$BY49))</f>
        <v>0</v>
      </c>
      <c r="CA49" s="286" cm="1">
        <f t="array" ref="CA49">SUMPRODUCT((YEAR($F$6:$BY$6)=CA$6)*($F49:$BY49))</f>
        <v>0</v>
      </c>
      <c r="CB49" s="286" cm="1">
        <f t="array" ref="CB49">SUMPRODUCT((YEAR($F$6:$BY$6)=CB$6)*($F49:$BY49))</f>
        <v>0</v>
      </c>
      <c r="CC49" s="286" cm="1">
        <f t="array" ref="CC49">SUMPRODUCT((YEAR($F$6:$BY$6)=CC$6)*($F49:$BY49))</f>
        <v>0</v>
      </c>
      <c r="CD49" s="286" cm="1">
        <f t="array" ref="CD49">SUMPRODUCT((YEAR($F$6:$BY$6)=CD$6)*($F49:$BY49))</f>
        <v>0</v>
      </c>
      <c r="CE49" s="430" cm="1">
        <f t="array" ref="CE49">SUMPRODUCT((YEAR($F$6:$BY$6)=CE$6)*($F49:$BY49))</f>
        <v>0</v>
      </c>
      <c r="CF49" s="783"/>
    </row>
    <row r="50" spans="1:84" s="4" customFormat="1">
      <c r="A50" s="48"/>
      <c r="E50" s="277" t="str">
        <f>Setup!G$8</f>
        <v>Tier 3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f>'Revenue &amp; COS'!G77</f>
        <v>0</v>
      </c>
      <c r="S50" s="5">
        <f>'Revenue &amp; COS'!H77</f>
        <v>0</v>
      </c>
      <c r="T50" s="5">
        <f>'Revenue &amp; COS'!I77</f>
        <v>0</v>
      </c>
      <c r="U50" s="5">
        <f>'Revenue &amp; COS'!J77</f>
        <v>0</v>
      </c>
      <c r="V50" s="5">
        <f>'Revenue &amp; COS'!K77</f>
        <v>0</v>
      </c>
      <c r="W50" s="5">
        <f>'Revenue &amp; COS'!L77</f>
        <v>0</v>
      </c>
      <c r="X50" s="5">
        <f>'Revenue &amp; COS'!M77</f>
        <v>0</v>
      </c>
      <c r="Y50" s="5">
        <f>'Revenue &amp; COS'!N77</f>
        <v>0</v>
      </c>
      <c r="Z50" s="5">
        <f>'Revenue &amp; COS'!O77</f>
        <v>0</v>
      </c>
      <c r="AA50" s="5">
        <f>'Revenue &amp; COS'!P77</f>
        <v>0</v>
      </c>
      <c r="AB50" s="5">
        <f>'Revenue &amp; COS'!Q77</f>
        <v>0</v>
      </c>
      <c r="AC50" s="5">
        <f>'Revenue &amp; COS'!R77</f>
        <v>0</v>
      </c>
      <c r="AD50" s="5">
        <f>'Revenue &amp; COS'!S77</f>
        <v>0</v>
      </c>
      <c r="AE50" s="5">
        <f>'Revenue &amp; COS'!T77</f>
        <v>0</v>
      </c>
      <c r="AF50" s="5">
        <f>'Revenue &amp; COS'!U77</f>
        <v>0</v>
      </c>
      <c r="AG50" s="5">
        <f>'Revenue &amp; COS'!V77</f>
        <v>0</v>
      </c>
      <c r="AH50" s="5">
        <f>'Revenue &amp; COS'!W77</f>
        <v>0</v>
      </c>
      <c r="AI50" s="5">
        <f>'Revenue &amp; COS'!X77</f>
        <v>0</v>
      </c>
      <c r="AJ50" s="5">
        <f>'Revenue &amp; COS'!Y77</f>
        <v>0</v>
      </c>
      <c r="AK50" s="5">
        <f>'Revenue &amp; COS'!Z77</f>
        <v>0</v>
      </c>
      <c r="AL50" s="5">
        <f>'Revenue &amp; COS'!AA77</f>
        <v>0</v>
      </c>
      <c r="AM50" s="5">
        <f>'Revenue &amp; COS'!AB77</f>
        <v>0</v>
      </c>
      <c r="AN50" s="5">
        <f>'Revenue &amp; COS'!AC77</f>
        <v>0</v>
      </c>
      <c r="AO50" s="5">
        <f>'Revenue &amp; COS'!AD77</f>
        <v>0</v>
      </c>
      <c r="AP50" s="5">
        <f>'Revenue &amp; COS'!AE77</f>
        <v>0</v>
      </c>
      <c r="AQ50" s="5">
        <f>'Revenue &amp; COS'!AF77</f>
        <v>0</v>
      </c>
      <c r="AR50" s="5">
        <f>'Revenue &amp; COS'!AG77</f>
        <v>0</v>
      </c>
      <c r="AS50" s="5">
        <f>'Revenue &amp; COS'!AH77</f>
        <v>0</v>
      </c>
      <c r="AT50" s="5">
        <f>'Revenue &amp; COS'!AI77</f>
        <v>0</v>
      </c>
      <c r="AU50" s="5">
        <f>'Revenue &amp; COS'!AJ77</f>
        <v>0</v>
      </c>
      <c r="AV50" s="5">
        <f>'Revenue &amp; COS'!AK77</f>
        <v>0</v>
      </c>
      <c r="AW50" s="5">
        <f>'Revenue &amp; COS'!AL77</f>
        <v>0</v>
      </c>
      <c r="AX50" s="5">
        <f>'Revenue &amp; COS'!AM77</f>
        <v>0</v>
      </c>
      <c r="AY50" s="5">
        <f>'Revenue &amp; COS'!AN77</f>
        <v>0</v>
      </c>
      <c r="AZ50" s="5">
        <f>'Revenue &amp; COS'!AO77</f>
        <v>0</v>
      </c>
      <c r="BA50" s="5">
        <f>'Revenue &amp; COS'!AP77</f>
        <v>0</v>
      </c>
      <c r="BB50" s="5">
        <f>'Revenue &amp; COS'!AQ77</f>
        <v>0</v>
      </c>
      <c r="BC50" s="5">
        <f>'Revenue &amp; COS'!AR77</f>
        <v>0</v>
      </c>
      <c r="BD50" s="5">
        <f>'Revenue &amp; COS'!AS77</f>
        <v>0</v>
      </c>
      <c r="BE50" s="5">
        <f>'Revenue &amp; COS'!AT77</f>
        <v>0</v>
      </c>
      <c r="BF50" s="5">
        <f>'Revenue &amp; COS'!AU77</f>
        <v>0</v>
      </c>
      <c r="BG50" s="5">
        <f>'Revenue &amp; COS'!AV77</f>
        <v>0</v>
      </c>
      <c r="BH50" s="5">
        <f>'Revenue &amp; COS'!AW77</f>
        <v>0</v>
      </c>
      <c r="BI50" s="5">
        <f>'Revenue &amp; COS'!AX77</f>
        <v>0</v>
      </c>
      <c r="BJ50" s="5">
        <f>'Revenue &amp; COS'!AY77</f>
        <v>0</v>
      </c>
      <c r="BK50" s="5">
        <f>'Revenue &amp; COS'!AZ77</f>
        <v>0</v>
      </c>
      <c r="BL50" s="5">
        <f>'Revenue &amp; COS'!BA77</f>
        <v>0</v>
      </c>
      <c r="BM50" s="5">
        <f>'Revenue &amp; COS'!BB77</f>
        <v>0</v>
      </c>
      <c r="BN50" s="5">
        <f>'Revenue &amp; COS'!BC77</f>
        <v>0</v>
      </c>
      <c r="BO50" s="5">
        <f>'Revenue &amp; COS'!BD77</f>
        <v>0</v>
      </c>
      <c r="BP50" s="5">
        <f>'Revenue &amp; COS'!BE77</f>
        <v>0</v>
      </c>
      <c r="BQ50" s="5">
        <f>'Revenue &amp; COS'!BF77</f>
        <v>0</v>
      </c>
      <c r="BR50" s="5">
        <f>'Revenue &amp; COS'!BG77</f>
        <v>0</v>
      </c>
      <c r="BS50" s="5">
        <f>'Revenue &amp; COS'!BH77</f>
        <v>0</v>
      </c>
      <c r="BT50" s="5">
        <f>'Revenue &amp; COS'!BI77</f>
        <v>0</v>
      </c>
      <c r="BU50" s="5">
        <f>'Revenue &amp; COS'!BJ77</f>
        <v>0</v>
      </c>
      <c r="BV50" s="5">
        <f>'Revenue &amp; COS'!BK77</f>
        <v>0</v>
      </c>
      <c r="BW50" s="5">
        <f>'Revenue &amp; COS'!BL77</f>
        <v>0</v>
      </c>
      <c r="BX50" s="5">
        <f>'Revenue &amp; COS'!BM77</f>
        <v>0</v>
      </c>
      <c r="BY50" s="5">
        <f>'Revenue &amp; COS'!BN77</f>
        <v>0</v>
      </c>
      <c r="BZ50" s="419" cm="1">
        <f t="array" ref="BZ50">SUMPRODUCT((YEAR($F$6:$BY$6)=BZ$6)*($F50:$BY50))</f>
        <v>0</v>
      </c>
      <c r="CA50" s="286" cm="1">
        <f t="array" ref="CA50">SUMPRODUCT((YEAR($F$6:$BY$6)=CA$6)*($F50:$BY50))</f>
        <v>0</v>
      </c>
      <c r="CB50" s="286" cm="1">
        <f t="array" ref="CB50">SUMPRODUCT((YEAR($F$6:$BY$6)=CB$6)*($F50:$BY50))</f>
        <v>0</v>
      </c>
      <c r="CC50" s="286" cm="1">
        <f t="array" ref="CC50">SUMPRODUCT((YEAR($F$6:$BY$6)=CC$6)*($F50:$BY50))</f>
        <v>0</v>
      </c>
      <c r="CD50" s="286" cm="1">
        <f t="array" ref="CD50">SUMPRODUCT((YEAR($F$6:$BY$6)=CD$6)*($F50:$BY50))</f>
        <v>0</v>
      </c>
      <c r="CE50" s="430" cm="1">
        <f t="array" ref="CE50">SUMPRODUCT((YEAR($F$6:$BY$6)=CE$6)*($F50:$BY50))</f>
        <v>0</v>
      </c>
      <c r="CF50" s="783"/>
    </row>
    <row r="51" spans="1:84" s="4" customFormat="1">
      <c r="A51" s="48"/>
      <c r="E51" s="278" t="str">
        <f>"Total "&amp;E47</f>
        <v>Total Subscription</v>
      </c>
      <c r="F51" s="285">
        <f t="shared" ref="F51:P51" si="266">SUM(F48:F50)</f>
        <v>0</v>
      </c>
      <c r="G51" s="285">
        <f t="shared" si="266"/>
        <v>0</v>
      </c>
      <c r="H51" s="285">
        <f t="shared" si="266"/>
        <v>0</v>
      </c>
      <c r="I51" s="285">
        <f t="shared" si="266"/>
        <v>0</v>
      </c>
      <c r="J51" s="285">
        <f t="shared" si="266"/>
        <v>0</v>
      </c>
      <c r="K51" s="285">
        <f t="shared" si="266"/>
        <v>0</v>
      </c>
      <c r="L51" s="285">
        <f t="shared" si="266"/>
        <v>0</v>
      </c>
      <c r="M51" s="285">
        <f t="shared" si="266"/>
        <v>0</v>
      </c>
      <c r="N51" s="285">
        <f t="shared" si="266"/>
        <v>0</v>
      </c>
      <c r="O51" s="285">
        <f t="shared" si="266"/>
        <v>0</v>
      </c>
      <c r="P51" s="285">
        <f t="shared" si="266"/>
        <v>0</v>
      </c>
      <c r="Q51" s="285">
        <f t="shared" ref="Q51:R51" si="267">SUM(Q48:Q50)</f>
        <v>0</v>
      </c>
      <c r="R51" s="285">
        <f t="shared" si="267"/>
        <v>0</v>
      </c>
      <c r="S51" s="285">
        <f t="shared" ref="S51:BY51" si="268">SUM(S48:S50)</f>
        <v>0</v>
      </c>
      <c r="T51" s="285">
        <f t="shared" si="268"/>
        <v>0</v>
      </c>
      <c r="U51" s="285">
        <f t="shared" si="268"/>
        <v>0</v>
      </c>
      <c r="V51" s="285">
        <f t="shared" si="268"/>
        <v>0</v>
      </c>
      <c r="W51" s="285">
        <f t="shared" si="268"/>
        <v>0</v>
      </c>
      <c r="X51" s="285">
        <f t="shared" si="268"/>
        <v>0</v>
      </c>
      <c r="Y51" s="285">
        <f t="shared" si="268"/>
        <v>0</v>
      </c>
      <c r="Z51" s="285">
        <f t="shared" si="268"/>
        <v>0</v>
      </c>
      <c r="AA51" s="285">
        <f t="shared" si="268"/>
        <v>0</v>
      </c>
      <c r="AB51" s="285">
        <f t="shared" si="268"/>
        <v>0</v>
      </c>
      <c r="AC51" s="285">
        <f t="shared" si="268"/>
        <v>0</v>
      </c>
      <c r="AD51" s="285">
        <f t="shared" si="268"/>
        <v>0</v>
      </c>
      <c r="AE51" s="285">
        <f t="shared" si="268"/>
        <v>0</v>
      </c>
      <c r="AF51" s="285">
        <f t="shared" si="268"/>
        <v>0</v>
      </c>
      <c r="AG51" s="285">
        <f t="shared" si="268"/>
        <v>0</v>
      </c>
      <c r="AH51" s="285">
        <f t="shared" si="268"/>
        <v>0</v>
      </c>
      <c r="AI51" s="285">
        <f t="shared" si="268"/>
        <v>0</v>
      </c>
      <c r="AJ51" s="285">
        <f t="shared" si="268"/>
        <v>0</v>
      </c>
      <c r="AK51" s="285">
        <f t="shared" si="268"/>
        <v>0</v>
      </c>
      <c r="AL51" s="285">
        <f t="shared" si="268"/>
        <v>0</v>
      </c>
      <c r="AM51" s="285">
        <f t="shared" si="268"/>
        <v>0</v>
      </c>
      <c r="AN51" s="285">
        <f t="shared" si="268"/>
        <v>0</v>
      </c>
      <c r="AO51" s="285">
        <f t="shared" si="268"/>
        <v>0</v>
      </c>
      <c r="AP51" s="285">
        <f t="shared" si="268"/>
        <v>0</v>
      </c>
      <c r="AQ51" s="285">
        <f t="shared" si="268"/>
        <v>0</v>
      </c>
      <c r="AR51" s="285">
        <f t="shared" si="268"/>
        <v>0</v>
      </c>
      <c r="AS51" s="285">
        <f t="shared" si="268"/>
        <v>0</v>
      </c>
      <c r="AT51" s="285">
        <f t="shared" si="268"/>
        <v>0</v>
      </c>
      <c r="AU51" s="285">
        <f t="shared" si="268"/>
        <v>0</v>
      </c>
      <c r="AV51" s="285">
        <f t="shared" si="268"/>
        <v>0</v>
      </c>
      <c r="AW51" s="285">
        <f t="shared" si="268"/>
        <v>0</v>
      </c>
      <c r="AX51" s="285">
        <f t="shared" si="268"/>
        <v>0</v>
      </c>
      <c r="AY51" s="285">
        <f t="shared" si="268"/>
        <v>0</v>
      </c>
      <c r="AZ51" s="285">
        <f t="shared" si="268"/>
        <v>0</v>
      </c>
      <c r="BA51" s="285">
        <f t="shared" si="268"/>
        <v>0</v>
      </c>
      <c r="BB51" s="285">
        <f t="shared" si="268"/>
        <v>0</v>
      </c>
      <c r="BC51" s="285">
        <f t="shared" si="268"/>
        <v>0</v>
      </c>
      <c r="BD51" s="285">
        <f t="shared" si="268"/>
        <v>0</v>
      </c>
      <c r="BE51" s="285">
        <f t="shared" si="268"/>
        <v>0</v>
      </c>
      <c r="BF51" s="285">
        <f t="shared" si="268"/>
        <v>0</v>
      </c>
      <c r="BG51" s="285">
        <f t="shared" si="268"/>
        <v>0</v>
      </c>
      <c r="BH51" s="285">
        <f t="shared" si="268"/>
        <v>0</v>
      </c>
      <c r="BI51" s="285">
        <f t="shared" si="268"/>
        <v>0</v>
      </c>
      <c r="BJ51" s="285">
        <f t="shared" si="268"/>
        <v>0</v>
      </c>
      <c r="BK51" s="285">
        <f t="shared" si="268"/>
        <v>0</v>
      </c>
      <c r="BL51" s="285">
        <f t="shared" si="268"/>
        <v>0</v>
      </c>
      <c r="BM51" s="285">
        <f t="shared" si="268"/>
        <v>0</v>
      </c>
      <c r="BN51" s="285">
        <f t="shared" si="268"/>
        <v>0</v>
      </c>
      <c r="BO51" s="285">
        <f t="shared" si="268"/>
        <v>0</v>
      </c>
      <c r="BP51" s="285">
        <f t="shared" si="268"/>
        <v>0</v>
      </c>
      <c r="BQ51" s="285">
        <f t="shared" si="268"/>
        <v>0</v>
      </c>
      <c r="BR51" s="285">
        <f t="shared" si="268"/>
        <v>0</v>
      </c>
      <c r="BS51" s="285">
        <f t="shared" si="268"/>
        <v>0</v>
      </c>
      <c r="BT51" s="285">
        <f t="shared" si="268"/>
        <v>0</v>
      </c>
      <c r="BU51" s="285">
        <f t="shared" si="268"/>
        <v>0</v>
      </c>
      <c r="BV51" s="285">
        <f t="shared" si="268"/>
        <v>0</v>
      </c>
      <c r="BW51" s="285">
        <f t="shared" si="268"/>
        <v>0</v>
      </c>
      <c r="BX51" s="285">
        <f t="shared" si="268"/>
        <v>0</v>
      </c>
      <c r="BY51" s="285">
        <f t="shared" si="268"/>
        <v>0</v>
      </c>
      <c r="BZ51" s="422">
        <f t="shared" ref="BZ51:CE51" si="269">SUM(BZ48:BZ50)</f>
        <v>0</v>
      </c>
      <c r="CA51" s="285">
        <f t="shared" si="269"/>
        <v>0</v>
      </c>
      <c r="CB51" s="285">
        <f t="shared" si="269"/>
        <v>0</v>
      </c>
      <c r="CC51" s="285">
        <f t="shared" si="269"/>
        <v>0</v>
      </c>
      <c r="CD51" s="285">
        <f t="shared" si="269"/>
        <v>0</v>
      </c>
      <c r="CE51" s="434">
        <f t="shared" si="269"/>
        <v>0</v>
      </c>
      <c r="CF51" s="783"/>
    </row>
    <row r="52" spans="1:84" s="4" customFormat="1" hidden="1" outlineLevel="1">
      <c r="A52" s="48"/>
      <c r="E52" s="278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  <c r="AH52" s="286"/>
      <c r="AI52" s="286"/>
      <c r="AJ52" s="286"/>
      <c r="AK52" s="286"/>
      <c r="AL52" s="286"/>
      <c r="AM52" s="286"/>
      <c r="AN52" s="286"/>
      <c r="AO52" s="286"/>
      <c r="AP52" s="286"/>
      <c r="AQ52" s="286"/>
      <c r="AR52" s="286"/>
      <c r="AS52" s="286"/>
      <c r="AT52" s="286"/>
      <c r="AU52" s="286"/>
      <c r="AV52" s="286"/>
      <c r="AW52" s="286"/>
      <c r="AX52" s="286"/>
      <c r="AY52" s="286"/>
      <c r="AZ52" s="286"/>
      <c r="BA52" s="286"/>
      <c r="BB52" s="286"/>
      <c r="BC52" s="286"/>
      <c r="BD52" s="286"/>
      <c r="BE52" s="286"/>
      <c r="BF52" s="286"/>
      <c r="BG52" s="286"/>
      <c r="BH52" s="286"/>
      <c r="BI52" s="286"/>
      <c r="BJ52" s="286"/>
      <c r="BK52" s="286"/>
      <c r="BL52" s="286"/>
      <c r="BM52" s="286"/>
      <c r="BN52" s="286"/>
      <c r="BO52" s="286"/>
      <c r="BP52" s="286"/>
      <c r="BQ52" s="286"/>
      <c r="BR52" s="286"/>
      <c r="BS52" s="286"/>
      <c r="BT52" s="286"/>
      <c r="BU52" s="286"/>
      <c r="BV52" s="286"/>
      <c r="BW52" s="286"/>
      <c r="BX52" s="286"/>
      <c r="BY52" s="286"/>
      <c r="BZ52" s="419"/>
      <c r="CA52" s="286"/>
      <c r="CB52" s="286"/>
      <c r="CC52" s="286"/>
      <c r="CD52" s="286"/>
      <c r="CE52" s="430"/>
      <c r="CF52" s="783"/>
    </row>
    <row r="53" spans="1:84" hidden="1" outlineLevel="1">
      <c r="E53" s="550" t="str">
        <f>Setup!D$9</f>
        <v>Product Line 2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419"/>
      <c r="CA53" s="286"/>
      <c r="CB53" s="286"/>
      <c r="CC53" s="286"/>
      <c r="CD53" s="286"/>
      <c r="CE53" s="430"/>
    </row>
    <row r="54" spans="1:84" hidden="1" outlineLevel="1">
      <c r="E54" s="277" t="str">
        <f>Setup!E$9</f>
        <v>Sub Category 1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f>'Revenue &amp; COS'!G81</f>
        <v>0</v>
      </c>
      <c r="S54" s="5">
        <f>'Revenue &amp; COS'!H81</f>
        <v>0</v>
      </c>
      <c r="T54" s="5">
        <f>'Revenue &amp; COS'!I81</f>
        <v>0</v>
      </c>
      <c r="U54" s="5">
        <f>'Revenue &amp; COS'!J81</f>
        <v>0</v>
      </c>
      <c r="V54" s="5">
        <f>'Revenue &amp; COS'!K81</f>
        <v>0</v>
      </c>
      <c r="W54" s="5">
        <f>'Revenue &amp; COS'!L81</f>
        <v>0</v>
      </c>
      <c r="X54" s="5">
        <f>'Revenue &amp; COS'!M81</f>
        <v>0</v>
      </c>
      <c r="Y54" s="5">
        <f>'Revenue &amp; COS'!N81</f>
        <v>0</v>
      </c>
      <c r="Z54" s="5">
        <f>'Revenue &amp; COS'!O81</f>
        <v>0</v>
      </c>
      <c r="AA54" s="5">
        <f>'Revenue &amp; COS'!P81</f>
        <v>0</v>
      </c>
      <c r="AB54" s="5">
        <f>'Revenue &amp; COS'!Q81</f>
        <v>0</v>
      </c>
      <c r="AC54" s="5">
        <f>'Revenue &amp; COS'!R81</f>
        <v>0</v>
      </c>
      <c r="AD54" s="5">
        <f>'Revenue &amp; COS'!S81</f>
        <v>0</v>
      </c>
      <c r="AE54" s="5">
        <f>'Revenue &amp; COS'!T81</f>
        <v>0</v>
      </c>
      <c r="AF54" s="5">
        <f>'Revenue &amp; COS'!U81</f>
        <v>0</v>
      </c>
      <c r="AG54" s="5">
        <f>'Revenue &amp; COS'!V81</f>
        <v>0</v>
      </c>
      <c r="AH54" s="5">
        <f>'Revenue &amp; COS'!W81</f>
        <v>0</v>
      </c>
      <c r="AI54" s="5">
        <f>'Revenue &amp; COS'!X81</f>
        <v>0</v>
      </c>
      <c r="AJ54" s="5">
        <f>'Revenue &amp; COS'!Y81</f>
        <v>0</v>
      </c>
      <c r="AK54" s="5">
        <f>'Revenue &amp; COS'!Z81</f>
        <v>0</v>
      </c>
      <c r="AL54" s="5">
        <f>'Revenue &amp; COS'!AA81</f>
        <v>0</v>
      </c>
      <c r="AM54" s="5">
        <f>'Revenue &amp; COS'!AB81</f>
        <v>0</v>
      </c>
      <c r="AN54" s="5">
        <f>'Revenue &amp; COS'!AC81</f>
        <v>0</v>
      </c>
      <c r="AO54" s="5">
        <f>'Revenue &amp; COS'!AD81</f>
        <v>0</v>
      </c>
      <c r="AP54" s="5">
        <f>'Revenue &amp; COS'!AE81</f>
        <v>0</v>
      </c>
      <c r="AQ54" s="5">
        <f>'Revenue &amp; COS'!AF81</f>
        <v>0</v>
      </c>
      <c r="AR54" s="5">
        <f>'Revenue &amp; COS'!AG81</f>
        <v>0</v>
      </c>
      <c r="AS54" s="5">
        <f>'Revenue &amp; COS'!AH81</f>
        <v>0</v>
      </c>
      <c r="AT54" s="5">
        <f>'Revenue &amp; COS'!AI81</f>
        <v>0</v>
      </c>
      <c r="AU54" s="5">
        <f>'Revenue &amp; COS'!AJ81</f>
        <v>0</v>
      </c>
      <c r="AV54" s="5">
        <f>'Revenue &amp; COS'!AK81</f>
        <v>0</v>
      </c>
      <c r="AW54" s="5">
        <f>'Revenue &amp; COS'!AL81</f>
        <v>0</v>
      </c>
      <c r="AX54" s="5">
        <f>'Revenue &amp; COS'!AM81</f>
        <v>0</v>
      </c>
      <c r="AY54" s="5">
        <f>'Revenue &amp; COS'!AN81</f>
        <v>0</v>
      </c>
      <c r="AZ54" s="5">
        <f>'Revenue &amp; COS'!AO81</f>
        <v>0</v>
      </c>
      <c r="BA54" s="5">
        <f>'Revenue &amp; COS'!AP81</f>
        <v>0</v>
      </c>
      <c r="BB54" s="5">
        <f>'Revenue &amp; COS'!AQ81</f>
        <v>0</v>
      </c>
      <c r="BC54" s="5">
        <f>'Revenue &amp; COS'!AR81</f>
        <v>0</v>
      </c>
      <c r="BD54" s="5">
        <f>'Revenue &amp; COS'!AS81</f>
        <v>0</v>
      </c>
      <c r="BE54" s="5">
        <f>'Revenue &amp; COS'!AT81</f>
        <v>0</v>
      </c>
      <c r="BF54" s="5">
        <f>'Revenue &amp; COS'!AU81</f>
        <v>0</v>
      </c>
      <c r="BG54" s="5">
        <f>'Revenue &amp; COS'!AV81</f>
        <v>0</v>
      </c>
      <c r="BH54" s="5">
        <f>'Revenue &amp; COS'!AW81</f>
        <v>0</v>
      </c>
      <c r="BI54" s="5">
        <f>'Revenue &amp; COS'!AX81</f>
        <v>0</v>
      </c>
      <c r="BJ54" s="5">
        <f>'Revenue &amp; COS'!AY81</f>
        <v>0</v>
      </c>
      <c r="BK54" s="5">
        <f>'Revenue &amp; COS'!AZ81</f>
        <v>0</v>
      </c>
      <c r="BL54" s="5">
        <f>'Revenue &amp; COS'!BA81</f>
        <v>0</v>
      </c>
      <c r="BM54" s="5">
        <f>'Revenue &amp; COS'!BB81</f>
        <v>0</v>
      </c>
      <c r="BN54" s="5">
        <f>'Revenue &amp; COS'!BC81</f>
        <v>0</v>
      </c>
      <c r="BO54" s="5">
        <f>'Revenue &amp; COS'!BD81</f>
        <v>0</v>
      </c>
      <c r="BP54" s="5">
        <f>'Revenue &amp; COS'!BE81</f>
        <v>0</v>
      </c>
      <c r="BQ54" s="5">
        <f>'Revenue &amp; COS'!BF81</f>
        <v>0</v>
      </c>
      <c r="BR54" s="5">
        <f>'Revenue &amp; COS'!BG81</f>
        <v>0</v>
      </c>
      <c r="BS54" s="5">
        <f>'Revenue &amp; COS'!BH81</f>
        <v>0</v>
      </c>
      <c r="BT54" s="5">
        <f>'Revenue &amp; COS'!BI81</f>
        <v>0</v>
      </c>
      <c r="BU54" s="5">
        <f>'Revenue &amp; COS'!BJ81</f>
        <v>0</v>
      </c>
      <c r="BV54" s="5">
        <f>'Revenue &amp; COS'!BK81</f>
        <v>0</v>
      </c>
      <c r="BW54" s="5">
        <f>'Revenue &amp; COS'!BL81</f>
        <v>0</v>
      </c>
      <c r="BX54" s="5">
        <f>'Revenue &amp; COS'!BM81</f>
        <v>0</v>
      </c>
      <c r="BY54" s="5">
        <f>'Revenue &amp; COS'!BN81</f>
        <v>0</v>
      </c>
      <c r="BZ54" s="419" cm="1">
        <f t="array" ref="BZ54">SUMPRODUCT((YEAR($F$6:$BY$6)=BZ$6)*($F54:$BY54))</f>
        <v>0</v>
      </c>
      <c r="CA54" s="286" cm="1">
        <f t="array" ref="CA54">SUMPRODUCT((YEAR($F$6:$BY$6)=CA$6)*($F54:$BY54))</f>
        <v>0</v>
      </c>
      <c r="CB54" s="286" cm="1">
        <f t="array" ref="CB54">SUMPRODUCT((YEAR($F$6:$BY$6)=CB$6)*($F54:$BY54))</f>
        <v>0</v>
      </c>
      <c r="CC54" s="286" cm="1">
        <f t="array" ref="CC54">SUMPRODUCT((YEAR($F$6:$BY$6)=CC$6)*($F54:$BY54))</f>
        <v>0</v>
      </c>
      <c r="CD54" s="286" cm="1">
        <f t="array" ref="CD54">SUMPRODUCT((YEAR($F$6:$BY$6)=CD$6)*($F54:$BY54))</f>
        <v>0</v>
      </c>
      <c r="CE54" s="430" cm="1">
        <f t="array" ref="CE54">SUMPRODUCT((YEAR($F$6:$BY$6)=CE$6)*($F54:$BY54))</f>
        <v>0</v>
      </c>
    </row>
    <row r="55" spans="1:84" hidden="1" outlineLevel="1">
      <c r="E55" s="277" t="str">
        <f>Setup!F$9</f>
        <v>Sub Category 2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f>'Revenue &amp; COS'!G82</f>
        <v>0</v>
      </c>
      <c r="S55" s="5">
        <f>'Revenue &amp; COS'!H82</f>
        <v>0</v>
      </c>
      <c r="T55" s="5">
        <f>'Revenue &amp; COS'!I82</f>
        <v>0</v>
      </c>
      <c r="U55" s="5">
        <f>'Revenue &amp; COS'!J82</f>
        <v>0</v>
      </c>
      <c r="V55" s="5">
        <f>'Revenue &amp; COS'!K82</f>
        <v>0</v>
      </c>
      <c r="W55" s="5">
        <f>'Revenue &amp; COS'!L82</f>
        <v>0</v>
      </c>
      <c r="X55" s="5">
        <f>'Revenue &amp; COS'!M82</f>
        <v>0</v>
      </c>
      <c r="Y55" s="5">
        <f>'Revenue &amp; COS'!N82</f>
        <v>0</v>
      </c>
      <c r="Z55" s="5">
        <f>'Revenue &amp; COS'!O82</f>
        <v>0</v>
      </c>
      <c r="AA55" s="5">
        <f>'Revenue &amp; COS'!P82</f>
        <v>0</v>
      </c>
      <c r="AB55" s="5">
        <f>'Revenue &amp; COS'!Q82</f>
        <v>0</v>
      </c>
      <c r="AC55" s="5">
        <f>'Revenue &amp; COS'!R82</f>
        <v>0</v>
      </c>
      <c r="AD55" s="5">
        <f>'Revenue &amp; COS'!S82</f>
        <v>0</v>
      </c>
      <c r="AE55" s="5">
        <f>'Revenue &amp; COS'!T82</f>
        <v>0</v>
      </c>
      <c r="AF55" s="5">
        <f>'Revenue &amp; COS'!U82</f>
        <v>0</v>
      </c>
      <c r="AG55" s="5">
        <f>'Revenue &amp; COS'!V82</f>
        <v>0</v>
      </c>
      <c r="AH55" s="5">
        <f>'Revenue &amp; COS'!W82</f>
        <v>0</v>
      </c>
      <c r="AI55" s="5">
        <f>'Revenue &amp; COS'!X82</f>
        <v>0</v>
      </c>
      <c r="AJ55" s="5">
        <f>'Revenue &amp; COS'!Y82</f>
        <v>0</v>
      </c>
      <c r="AK55" s="5">
        <f>'Revenue &amp; COS'!Z82</f>
        <v>0</v>
      </c>
      <c r="AL55" s="5">
        <f>'Revenue &amp; COS'!AA82</f>
        <v>0</v>
      </c>
      <c r="AM55" s="5">
        <f>'Revenue &amp; COS'!AB82</f>
        <v>0</v>
      </c>
      <c r="AN55" s="5">
        <f>'Revenue &amp; COS'!AC82</f>
        <v>0</v>
      </c>
      <c r="AO55" s="5">
        <f>'Revenue &amp; COS'!AD82</f>
        <v>0</v>
      </c>
      <c r="AP55" s="5">
        <f>'Revenue &amp; COS'!AE82</f>
        <v>0</v>
      </c>
      <c r="AQ55" s="5">
        <f>'Revenue &amp; COS'!AF82</f>
        <v>0</v>
      </c>
      <c r="AR55" s="5">
        <f>'Revenue &amp; COS'!AG82</f>
        <v>0</v>
      </c>
      <c r="AS55" s="5">
        <f>'Revenue &amp; COS'!AH82</f>
        <v>0</v>
      </c>
      <c r="AT55" s="5">
        <f>'Revenue &amp; COS'!AI82</f>
        <v>0</v>
      </c>
      <c r="AU55" s="5">
        <f>'Revenue &amp; COS'!AJ82</f>
        <v>0</v>
      </c>
      <c r="AV55" s="5">
        <f>'Revenue &amp; COS'!AK82</f>
        <v>0</v>
      </c>
      <c r="AW55" s="5">
        <f>'Revenue &amp; COS'!AL82</f>
        <v>0</v>
      </c>
      <c r="AX55" s="5">
        <f>'Revenue &amp; COS'!AM82</f>
        <v>0</v>
      </c>
      <c r="AY55" s="5">
        <f>'Revenue &amp; COS'!AN82</f>
        <v>0</v>
      </c>
      <c r="AZ55" s="5">
        <f>'Revenue &amp; COS'!AO82</f>
        <v>0</v>
      </c>
      <c r="BA55" s="5">
        <f>'Revenue &amp; COS'!AP82</f>
        <v>0</v>
      </c>
      <c r="BB55" s="5">
        <f>'Revenue &amp; COS'!AQ82</f>
        <v>0</v>
      </c>
      <c r="BC55" s="5">
        <f>'Revenue &amp; COS'!AR82</f>
        <v>0</v>
      </c>
      <c r="BD55" s="5">
        <f>'Revenue &amp; COS'!AS82</f>
        <v>0</v>
      </c>
      <c r="BE55" s="5">
        <f>'Revenue &amp; COS'!AT82</f>
        <v>0</v>
      </c>
      <c r="BF55" s="5">
        <f>'Revenue &amp; COS'!AU82</f>
        <v>0</v>
      </c>
      <c r="BG55" s="5">
        <f>'Revenue &amp; COS'!AV82</f>
        <v>0</v>
      </c>
      <c r="BH55" s="5">
        <f>'Revenue &amp; COS'!AW82</f>
        <v>0</v>
      </c>
      <c r="BI55" s="5">
        <f>'Revenue &amp; COS'!AX82</f>
        <v>0</v>
      </c>
      <c r="BJ55" s="5">
        <f>'Revenue &amp; COS'!AY82</f>
        <v>0</v>
      </c>
      <c r="BK55" s="5">
        <f>'Revenue &amp; COS'!AZ82</f>
        <v>0</v>
      </c>
      <c r="BL55" s="5">
        <f>'Revenue &amp; COS'!BA82</f>
        <v>0</v>
      </c>
      <c r="BM55" s="5">
        <f>'Revenue &amp; COS'!BB82</f>
        <v>0</v>
      </c>
      <c r="BN55" s="5">
        <f>'Revenue &amp; COS'!BC82</f>
        <v>0</v>
      </c>
      <c r="BO55" s="5">
        <f>'Revenue &amp; COS'!BD82</f>
        <v>0</v>
      </c>
      <c r="BP55" s="5">
        <f>'Revenue &amp; COS'!BE82</f>
        <v>0</v>
      </c>
      <c r="BQ55" s="5">
        <f>'Revenue &amp; COS'!BF82</f>
        <v>0</v>
      </c>
      <c r="BR55" s="5">
        <f>'Revenue &amp; COS'!BG82</f>
        <v>0</v>
      </c>
      <c r="BS55" s="5">
        <f>'Revenue &amp; COS'!BH82</f>
        <v>0</v>
      </c>
      <c r="BT55" s="5">
        <f>'Revenue &amp; COS'!BI82</f>
        <v>0</v>
      </c>
      <c r="BU55" s="5">
        <f>'Revenue &amp; COS'!BJ82</f>
        <v>0</v>
      </c>
      <c r="BV55" s="5">
        <f>'Revenue &amp; COS'!BK82</f>
        <v>0</v>
      </c>
      <c r="BW55" s="5">
        <f>'Revenue &amp; COS'!BL82</f>
        <v>0</v>
      </c>
      <c r="BX55" s="5">
        <f>'Revenue &amp; COS'!BM82</f>
        <v>0</v>
      </c>
      <c r="BY55" s="5">
        <f>'Revenue &amp; COS'!BN82</f>
        <v>0</v>
      </c>
      <c r="BZ55" s="419" cm="1">
        <f t="array" ref="BZ55">SUMPRODUCT((YEAR($F$6:$BY$6)=BZ$6)*($F55:$BY55))</f>
        <v>0</v>
      </c>
      <c r="CA55" s="286" cm="1">
        <f t="array" ref="CA55">SUMPRODUCT((YEAR($F$6:$BY$6)=CA$6)*($F55:$BY55))</f>
        <v>0</v>
      </c>
      <c r="CB55" s="286" cm="1">
        <f t="array" ref="CB55">SUMPRODUCT((YEAR($F$6:$BY$6)=CB$6)*($F55:$BY55))</f>
        <v>0</v>
      </c>
      <c r="CC55" s="286" cm="1">
        <f t="array" ref="CC55">SUMPRODUCT((YEAR($F$6:$BY$6)=CC$6)*($F55:$BY55))</f>
        <v>0</v>
      </c>
      <c r="CD55" s="286" cm="1">
        <f t="array" ref="CD55">SUMPRODUCT((YEAR($F$6:$BY$6)=CD$6)*($F55:$BY55))</f>
        <v>0</v>
      </c>
      <c r="CE55" s="430" cm="1">
        <f t="array" ref="CE55">SUMPRODUCT((YEAR($F$6:$BY$6)=CE$6)*($F55:$BY55))</f>
        <v>0</v>
      </c>
    </row>
    <row r="56" spans="1:84" hidden="1" outlineLevel="1">
      <c r="E56" s="277" t="str">
        <f>Setup!G$9</f>
        <v>Sub Category 3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f>'Revenue &amp; COS'!G83</f>
        <v>0</v>
      </c>
      <c r="S56" s="5">
        <f>'Revenue &amp; COS'!H83</f>
        <v>0</v>
      </c>
      <c r="T56" s="5">
        <f>'Revenue &amp; COS'!I83</f>
        <v>0</v>
      </c>
      <c r="U56" s="5">
        <f>'Revenue &amp; COS'!J83</f>
        <v>0</v>
      </c>
      <c r="V56" s="5">
        <f>'Revenue &amp; COS'!K83</f>
        <v>0</v>
      </c>
      <c r="W56" s="5">
        <f>'Revenue &amp; COS'!L83</f>
        <v>0</v>
      </c>
      <c r="X56" s="5">
        <f>'Revenue &amp; COS'!M83</f>
        <v>0</v>
      </c>
      <c r="Y56" s="5">
        <f>'Revenue &amp; COS'!N83</f>
        <v>0</v>
      </c>
      <c r="Z56" s="5">
        <f>'Revenue &amp; COS'!O83</f>
        <v>0</v>
      </c>
      <c r="AA56" s="5">
        <f>'Revenue &amp; COS'!P83</f>
        <v>0</v>
      </c>
      <c r="AB56" s="5">
        <f>'Revenue &amp; COS'!Q83</f>
        <v>0</v>
      </c>
      <c r="AC56" s="5">
        <f>'Revenue &amp; COS'!R83</f>
        <v>0</v>
      </c>
      <c r="AD56" s="5">
        <f>'Revenue &amp; COS'!S83</f>
        <v>0</v>
      </c>
      <c r="AE56" s="5">
        <f>'Revenue &amp; COS'!T83</f>
        <v>0</v>
      </c>
      <c r="AF56" s="5">
        <f>'Revenue &amp; COS'!U83</f>
        <v>0</v>
      </c>
      <c r="AG56" s="5">
        <f>'Revenue &amp; COS'!V83</f>
        <v>0</v>
      </c>
      <c r="AH56" s="5">
        <f>'Revenue &amp; COS'!W83</f>
        <v>0</v>
      </c>
      <c r="AI56" s="5">
        <f>'Revenue &amp; COS'!X83</f>
        <v>0</v>
      </c>
      <c r="AJ56" s="5">
        <f>'Revenue &amp; COS'!Y83</f>
        <v>0</v>
      </c>
      <c r="AK56" s="5">
        <f>'Revenue &amp; COS'!Z83</f>
        <v>0</v>
      </c>
      <c r="AL56" s="5">
        <f>'Revenue &amp; COS'!AA83</f>
        <v>0</v>
      </c>
      <c r="AM56" s="5">
        <f>'Revenue &amp; COS'!AB83</f>
        <v>0</v>
      </c>
      <c r="AN56" s="5">
        <f>'Revenue &amp; COS'!AC83</f>
        <v>0</v>
      </c>
      <c r="AO56" s="5">
        <f>'Revenue &amp; COS'!AD83</f>
        <v>0</v>
      </c>
      <c r="AP56" s="5">
        <f>'Revenue &amp; COS'!AE83</f>
        <v>0</v>
      </c>
      <c r="AQ56" s="5">
        <f>'Revenue &amp; COS'!AF83</f>
        <v>0</v>
      </c>
      <c r="AR56" s="5">
        <f>'Revenue &amp; COS'!AG83</f>
        <v>0</v>
      </c>
      <c r="AS56" s="5">
        <f>'Revenue &amp; COS'!AH83</f>
        <v>0</v>
      </c>
      <c r="AT56" s="5">
        <f>'Revenue &amp; COS'!AI83</f>
        <v>0</v>
      </c>
      <c r="AU56" s="5">
        <f>'Revenue &amp; COS'!AJ83</f>
        <v>0</v>
      </c>
      <c r="AV56" s="5">
        <f>'Revenue &amp; COS'!AK83</f>
        <v>0</v>
      </c>
      <c r="AW56" s="5">
        <f>'Revenue &amp; COS'!AL83</f>
        <v>0</v>
      </c>
      <c r="AX56" s="5">
        <f>'Revenue &amp; COS'!AM83</f>
        <v>0</v>
      </c>
      <c r="AY56" s="5">
        <f>'Revenue &amp; COS'!AN83</f>
        <v>0</v>
      </c>
      <c r="AZ56" s="5">
        <f>'Revenue &amp; COS'!AO83</f>
        <v>0</v>
      </c>
      <c r="BA56" s="5">
        <f>'Revenue &amp; COS'!AP83</f>
        <v>0</v>
      </c>
      <c r="BB56" s="5">
        <f>'Revenue &amp; COS'!AQ83</f>
        <v>0</v>
      </c>
      <c r="BC56" s="5">
        <f>'Revenue &amp; COS'!AR83</f>
        <v>0</v>
      </c>
      <c r="BD56" s="5">
        <f>'Revenue &amp; COS'!AS83</f>
        <v>0</v>
      </c>
      <c r="BE56" s="5">
        <f>'Revenue &amp; COS'!AT83</f>
        <v>0</v>
      </c>
      <c r="BF56" s="5">
        <f>'Revenue &amp; COS'!AU83</f>
        <v>0</v>
      </c>
      <c r="BG56" s="5">
        <f>'Revenue &amp; COS'!AV83</f>
        <v>0</v>
      </c>
      <c r="BH56" s="5">
        <f>'Revenue &amp; COS'!AW83</f>
        <v>0</v>
      </c>
      <c r="BI56" s="5">
        <f>'Revenue &amp; COS'!AX83</f>
        <v>0</v>
      </c>
      <c r="BJ56" s="5">
        <f>'Revenue &amp; COS'!AY83</f>
        <v>0</v>
      </c>
      <c r="BK56" s="5">
        <f>'Revenue &amp; COS'!AZ83</f>
        <v>0</v>
      </c>
      <c r="BL56" s="5">
        <f>'Revenue &amp; COS'!BA83</f>
        <v>0</v>
      </c>
      <c r="BM56" s="5">
        <f>'Revenue &amp; COS'!BB83</f>
        <v>0</v>
      </c>
      <c r="BN56" s="5">
        <f>'Revenue &amp; COS'!BC83</f>
        <v>0</v>
      </c>
      <c r="BO56" s="5">
        <f>'Revenue &amp; COS'!BD83</f>
        <v>0</v>
      </c>
      <c r="BP56" s="5">
        <f>'Revenue &amp; COS'!BE83</f>
        <v>0</v>
      </c>
      <c r="BQ56" s="5">
        <f>'Revenue &amp; COS'!BF83</f>
        <v>0</v>
      </c>
      <c r="BR56" s="5">
        <f>'Revenue &amp; COS'!BG83</f>
        <v>0</v>
      </c>
      <c r="BS56" s="5">
        <f>'Revenue &amp; COS'!BH83</f>
        <v>0</v>
      </c>
      <c r="BT56" s="5">
        <f>'Revenue &amp; COS'!BI83</f>
        <v>0</v>
      </c>
      <c r="BU56" s="5">
        <f>'Revenue &amp; COS'!BJ83</f>
        <v>0</v>
      </c>
      <c r="BV56" s="5">
        <f>'Revenue &amp; COS'!BK83</f>
        <v>0</v>
      </c>
      <c r="BW56" s="5">
        <f>'Revenue &amp; COS'!BL83</f>
        <v>0</v>
      </c>
      <c r="BX56" s="5">
        <f>'Revenue &amp; COS'!BM83</f>
        <v>0</v>
      </c>
      <c r="BY56" s="5">
        <f>'Revenue &amp; COS'!BN83</f>
        <v>0</v>
      </c>
      <c r="BZ56" s="419" cm="1">
        <f t="array" ref="BZ56">SUMPRODUCT((YEAR($F$6:$BY$6)=BZ$6)*($F56:$BY56))</f>
        <v>0</v>
      </c>
      <c r="CA56" s="286" cm="1">
        <f t="array" ref="CA56">SUMPRODUCT((YEAR($F$6:$BY$6)=CA$6)*($F56:$BY56))</f>
        <v>0</v>
      </c>
      <c r="CB56" s="286" cm="1">
        <f t="array" ref="CB56">SUMPRODUCT((YEAR($F$6:$BY$6)=CB$6)*($F56:$BY56))</f>
        <v>0</v>
      </c>
      <c r="CC56" s="286" cm="1">
        <f t="array" ref="CC56">SUMPRODUCT((YEAR($F$6:$BY$6)=CC$6)*($F56:$BY56))</f>
        <v>0</v>
      </c>
      <c r="CD56" s="286" cm="1">
        <f t="array" ref="CD56">SUMPRODUCT((YEAR($F$6:$BY$6)=CD$6)*($F56:$BY56))</f>
        <v>0</v>
      </c>
      <c r="CE56" s="430" cm="1">
        <f t="array" ref="CE56">SUMPRODUCT((YEAR($F$6:$BY$6)=CE$6)*($F56:$BY56))</f>
        <v>0</v>
      </c>
    </row>
    <row r="57" spans="1:84" hidden="1" outlineLevel="1">
      <c r="E57" s="278" t="str">
        <f>"Total "&amp;E53</f>
        <v>Total Product Line 2</v>
      </c>
      <c r="F57" s="285">
        <f t="shared" ref="F57:P57" si="270">SUM(F54:F56)</f>
        <v>0</v>
      </c>
      <c r="G57" s="285">
        <f t="shared" si="270"/>
        <v>0</v>
      </c>
      <c r="H57" s="285">
        <f t="shared" si="270"/>
        <v>0</v>
      </c>
      <c r="I57" s="285">
        <f t="shared" si="270"/>
        <v>0</v>
      </c>
      <c r="J57" s="285">
        <f t="shared" si="270"/>
        <v>0</v>
      </c>
      <c r="K57" s="285">
        <f t="shared" si="270"/>
        <v>0</v>
      </c>
      <c r="L57" s="285">
        <f t="shared" si="270"/>
        <v>0</v>
      </c>
      <c r="M57" s="285">
        <f t="shared" si="270"/>
        <v>0</v>
      </c>
      <c r="N57" s="285">
        <f t="shared" si="270"/>
        <v>0</v>
      </c>
      <c r="O57" s="285">
        <f t="shared" si="270"/>
        <v>0</v>
      </c>
      <c r="P57" s="285">
        <f t="shared" si="270"/>
        <v>0</v>
      </c>
      <c r="Q57" s="285">
        <f t="shared" ref="Q57:R57" si="271">SUM(Q54:Q56)</f>
        <v>0</v>
      </c>
      <c r="R57" s="285">
        <f t="shared" si="271"/>
        <v>0</v>
      </c>
      <c r="S57" s="285">
        <f t="shared" ref="S57:BY57" si="272">SUM(S54:S56)</f>
        <v>0</v>
      </c>
      <c r="T57" s="285">
        <f t="shared" si="272"/>
        <v>0</v>
      </c>
      <c r="U57" s="285">
        <f t="shared" si="272"/>
        <v>0</v>
      </c>
      <c r="V57" s="285">
        <f t="shared" si="272"/>
        <v>0</v>
      </c>
      <c r="W57" s="285">
        <f t="shared" si="272"/>
        <v>0</v>
      </c>
      <c r="X57" s="285">
        <f t="shared" si="272"/>
        <v>0</v>
      </c>
      <c r="Y57" s="285">
        <f t="shared" si="272"/>
        <v>0</v>
      </c>
      <c r="Z57" s="285">
        <f t="shared" si="272"/>
        <v>0</v>
      </c>
      <c r="AA57" s="285">
        <f t="shared" si="272"/>
        <v>0</v>
      </c>
      <c r="AB57" s="285">
        <f t="shared" si="272"/>
        <v>0</v>
      </c>
      <c r="AC57" s="285">
        <f t="shared" si="272"/>
        <v>0</v>
      </c>
      <c r="AD57" s="285">
        <f t="shared" si="272"/>
        <v>0</v>
      </c>
      <c r="AE57" s="285">
        <f t="shared" si="272"/>
        <v>0</v>
      </c>
      <c r="AF57" s="285">
        <f t="shared" si="272"/>
        <v>0</v>
      </c>
      <c r="AG57" s="285">
        <f t="shared" si="272"/>
        <v>0</v>
      </c>
      <c r="AH57" s="285">
        <f t="shared" si="272"/>
        <v>0</v>
      </c>
      <c r="AI57" s="285">
        <f t="shared" si="272"/>
        <v>0</v>
      </c>
      <c r="AJ57" s="285">
        <f t="shared" si="272"/>
        <v>0</v>
      </c>
      <c r="AK57" s="285">
        <f t="shared" si="272"/>
        <v>0</v>
      </c>
      <c r="AL57" s="285">
        <f t="shared" si="272"/>
        <v>0</v>
      </c>
      <c r="AM57" s="285">
        <f t="shared" si="272"/>
        <v>0</v>
      </c>
      <c r="AN57" s="285">
        <f t="shared" si="272"/>
        <v>0</v>
      </c>
      <c r="AO57" s="285">
        <f t="shared" si="272"/>
        <v>0</v>
      </c>
      <c r="AP57" s="285">
        <f t="shared" si="272"/>
        <v>0</v>
      </c>
      <c r="AQ57" s="285">
        <f t="shared" si="272"/>
        <v>0</v>
      </c>
      <c r="AR57" s="285">
        <f t="shared" si="272"/>
        <v>0</v>
      </c>
      <c r="AS57" s="285">
        <f t="shared" si="272"/>
        <v>0</v>
      </c>
      <c r="AT57" s="285">
        <f t="shared" si="272"/>
        <v>0</v>
      </c>
      <c r="AU57" s="285">
        <f t="shared" si="272"/>
        <v>0</v>
      </c>
      <c r="AV57" s="285">
        <f t="shared" si="272"/>
        <v>0</v>
      </c>
      <c r="AW57" s="285">
        <f t="shared" si="272"/>
        <v>0</v>
      </c>
      <c r="AX57" s="285">
        <f t="shared" si="272"/>
        <v>0</v>
      </c>
      <c r="AY57" s="285">
        <f t="shared" si="272"/>
        <v>0</v>
      </c>
      <c r="AZ57" s="285">
        <f t="shared" si="272"/>
        <v>0</v>
      </c>
      <c r="BA57" s="285">
        <f t="shared" si="272"/>
        <v>0</v>
      </c>
      <c r="BB57" s="285">
        <f t="shared" si="272"/>
        <v>0</v>
      </c>
      <c r="BC57" s="285">
        <f t="shared" si="272"/>
        <v>0</v>
      </c>
      <c r="BD57" s="285">
        <f t="shared" si="272"/>
        <v>0</v>
      </c>
      <c r="BE57" s="285">
        <f t="shared" si="272"/>
        <v>0</v>
      </c>
      <c r="BF57" s="285">
        <f t="shared" si="272"/>
        <v>0</v>
      </c>
      <c r="BG57" s="285">
        <f t="shared" si="272"/>
        <v>0</v>
      </c>
      <c r="BH57" s="285">
        <f t="shared" si="272"/>
        <v>0</v>
      </c>
      <c r="BI57" s="285">
        <f t="shared" si="272"/>
        <v>0</v>
      </c>
      <c r="BJ57" s="285">
        <f t="shared" si="272"/>
        <v>0</v>
      </c>
      <c r="BK57" s="285">
        <f t="shared" si="272"/>
        <v>0</v>
      </c>
      <c r="BL57" s="285">
        <f t="shared" si="272"/>
        <v>0</v>
      </c>
      <c r="BM57" s="285">
        <f t="shared" si="272"/>
        <v>0</v>
      </c>
      <c r="BN57" s="285">
        <f t="shared" si="272"/>
        <v>0</v>
      </c>
      <c r="BO57" s="285">
        <f t="shared" si="272"/>
        <v>0</v>
      </c>
      <c r="BP57" s="285">
        <f t="shared" si="272"/>
        <v>0</v>
      </c>
      <c r="BQ57" s="285">
        <f t="shared" si="272"/>
        <v>0</v>
      </c>
      <c r="BR57" s="285">
        <f t="shared" si="272"/>
        <v>0</v>
      </c>
      <c r="BS57" s="285">
        <f t="shared" si="272"/>
        <v>0</v>
      </c>
      <c r="BT57" s="285">
        <f t="shared" si="272"/>
        <v>0</v>
      </c>
      <c r="BU57" s="285">
        <f t="shared" si="272"/>
        <v>0</v>
      </c>
      <c r="BV57" s="285">
        <f t="shared" si="272"/>
        <v>0</v>
      </c>
      <c r="BW57" s="285">
        <f t="shared" si="272"/>
        <v>0</v>
      </c>
      <c r="BX57" s="285">
        <f t="shared" si="272"/>
        <v>0</v>
      </c>
      <c r="BY57" s="285">
        <f t="shared" si="272"/>
        <v>0</v>
      </c>
      <c r="BZ57" s="422">
        <f t="shared" ref="BZ57:CE57" si="273">SUM(BZ54:BZ56)</f>
        <v>0</v>
      </c>
      <c r="CA57" s="285">
        <f t="shared" si="273"/>
        <v>0</v>
      </c>
      <c r="CB57" s="285">
        <f t="shared" si="273"/>
        <v>0</v>
      </c>
      <c r="CC57" s="285">
        <f t="shared" si="273"/>
        <v>0</v>
      </c>
      <c r="CD57" s="285">
        <f t="shared" si="273"/>
        <v>0</v>
      </c>
      <c r="CE57" s="434">
        <f t="shared" si="273"/>
        <v>0</v>
      </c>
    </row>
    <row r="58" spans="1:84" hidden="1" outlineLevel="1">
      <c r="E58" s="276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419"/>
      <c r="CA58" s="286"/>
      <c r="CB58" s="286"/>
      <c r="CC58" s="286"/>
      <c r="CD58" s="286"/>
      <c r="CE58" s="430"/>
    </row>
    <row r="59" spans="1:84" hidden="1" outlineLevel="1">
      <c r="E59" s="550" t="str">
        <f>Setup!D$10</f>
        <v>Product Line 3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419"/>
      <c r="CA59" s="286"/>
      <c r="CB59" s="286"/>
      <c r="CC59" s="286"/>
      <c r="CD59" s="286"/>
      <c r="CE59" s="430"/>
    </row>
    <row r="60" spans="1:84" hidden="1" outlineLevel="1">
      <c r="E60" s="277" t="str">
        <f>Setup!E$10</f>
        <v>Sub Category 1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f>'Revenue &amp; COS'!G87</f>
        <v>0</v>
      </c>
      <c r="S60" s="5">
        <f>'Revenue &amp; COS'!H87</f>
        <v>0</v>
      </c>
      <c r="T60" s="5">
        <f>'Revenue &amp; COS'!I87</f>
        <v>0</v>
      </c>
      <c r="U60" s="5">
        <f>'Revenue &amp; COS'!J87</f>
        <v>0</v>
      </c>
      <c r="V60" s="5">
        <f>'Revenue &amp; COS'!K87</f>
        <v>0</v>
      </c>
      <c r="W60" s="5">
        <f>'Revenue &amp; COS'!L87</f>
        <v>0</v>
      </c>
      <c r="X60" s="5">
        <f>'Revenue &amp; COS'!M87</f>
        <v>0</v>
      </c>
      <c r="Y60" s="5">
        <f>'Revenue &amp; COS'!N87</f>
        <v>0</v>
      </c>
      <c r="Z60" s="5">
        <f>'Revenue &amp; COS'!O87</f>
        <v>0</v>
      </c>
      <c r="AA60" s="5">
        <f>'Revenue &amp; COS'!P87</f>
        <v>0</v>
      </c>
      <c r="AB60" s="5">
        <f>'Revenue &amp; COS'!Q87</f>
        <v>0</v>
      </c>
      <c r="AC60" s="5">
        <f>'Revenue &amp; COS'!R87</f>
        <v>0</v>
      </c>
      <c r="AD60" s="5">
        <f>'Revenue &amp; COS'!S87</f>
        <v>0</v>
      </c>
      <c r="AE60" s="5">
        <f>'Revenue &amp; COS'!T87</f>
        <v>0</v>
      </c>
      <c r="AF60" s="5">
        <f>'Revenue &amp; COS'!U87</f>
        <v>0</v>
      </c>
      <c r="AG60" s="5">
        <f>'Revenue &amp; COS'!V87</f>
        <v>0</v>
      </c>
      <c r="AH60" s="5">
        <f>'Revenue &amp; COS'!W87</f>
        <v>0</v>
      </c>
      <c r="AI60" s="5">
        <f>'Revenue &amp; COS'!X87</f>
        <v>0</v>
      </c>
      <c r="AJ60" s="5">
        <f>'Revenue &amp; COS'!Y87</f>
        <v>0</v>
      </c>
      <c r="AK60" s="5">
        <f>'Revenue &amp; COS'!Z87</f>
        <v>0</v>
      </c>
      <c r="AL60" s="5">
        <f>'Revenue &amp; COS'!AA87</f>
        <v>0</v>
      </c>
      <c r="AM60" s="5">
        <f>'Revenue &amp; COS'!AB87</f>
        <v>0</v>
      </c>
      <c r="AN60" s="5">
        <f>'Revenue &amp; COS'!AC87</f>
        <v>0</v>
      </c>
      <c r="AO60" s="5">
        <f>'Revenue &amp; COS'!AD87</f>
        <v>0</v>
      </c>
      <c r="AP60" s="5">
        <f>'Revenue &amp; COS'!AE87</f>
        <v>0</v>
      </c>
      <c r="AQ60" s="5">
        <f>'Revenue &amp; COS'!AF87</f>
        <v>0</v>
      </c>
      <c r="AR60" s="5">
        <f>'Revenue &amp; COS'!AG87</f>
        <v>0</v>
      </c>
      <c r="AS60" s="5">
        <f>'Revenue &amp; COS'!AH87</f>
        <v>0</v>
      </c>
      <c r="AT60" s="5">
        <f>'Revenue &amp; COS'!AI87</f>
        <v>0</v>
      </c>
      <c r="AU60" s="5">
        <f>'Revenue &amp; COS'!AJ87</f>
        <v>0</v>
      </c>
      <c r="AV60" s="5">
        <f>'Revenue &amp; COS'!AK87</f>
        <v>0</v>
      </c>
      <c r="AW60" s="5">
        <f>'Revenue &amp; COS'!AL87</f>
        <v>0</v>
      </c>
      <c r="AX60" s="5">
        <f>'Revenue &amp; COS'!AM87</f>
        <v>0</v>
      </c>
      <c r="AY60" s="5">
        <f>'Revenue &amp; COS'!AN87</f>
        <v>0</v>
      </c>
      <c r="AZ60" s="5">
        <f>'Revenue &amp; COS'!AO87</f>
        <v>0</v>
      </c>
      <c r="BA60" s="5">
        <f>'Revenue &amp; COS'!AP87</f>
        <v>0</v>
      </c>
      <c r="BB60" s="5">
        <f>'Revenue &amp; COS'!AQ87</f>
        <v>0</v>
      </c>
      <c r="BC60" s="5">
        <f>'Revenue &amp; COS'!AR87</f>
        <v>0</v>
      </c>
      <c r="BD60" s="5">
        <f>'Revenue &amp; COS'!AS87</f>
        <v>0</v>
      </c>
      <c r="BE60" s="5">
        <f>'Revenue &amp; COS'!AT87</f>
        <v>0</v>
      </c>
      <c r="BF60" s="5">
        <f>'Revenue &amp; COS'!AU87</f>
        <v>0</v>
      </c>
      <c r="BG60" s="5">
        <f>'Revenue &amp; COS'!AV87</f>
        <v>0</v>
      </c>
      <c r="BH60" s="5">
        <f>'Revenue &amp; COS'!AW87</f>
        <v>0</v>
      </c>
      <c r="BI60" s="5">
        <f>'Revenue &amp; COS'!AX87</f>
        <v>0</v>
      </c>
      <c r="BJ60" s="5">
        <f>'Revenue &amp; COS'!AY87</f>
        <v>0</v>
      </c>
      <c r="BK60" s="5">
        <f>'Revenue &amp; COS'!AZ87</f>
        <v>0</v>
      </c>
      <c r="BL60" s="5">
        <f>'Revenue &amp; COS'!BA87</f>
        <v>0</v>
      </c>
      <c r="BM60" s="5">
        <f>'Revenue &amp; COS'!BB87</f>
        <v>0</v>
      </c>
      <c r="BN60" s="5">
        <f>'Revenue &amp; COS'!BC87</f>
        <v>0</v>
      </c>
      <c r="BO60" s="5">
        <f>'Revenue &amp; COS'!BD87</f>
        <v>0</v>
      </c>
      <c r="BP60" s="5">
        <f>'Revenue &amp; COS'!BE87</f>
        <v>0</v>
      </c>
      <c r="BQ60" s="5">
        <f>'Revenue &amp; COS'!BF87</f>
        <v>0</v>
      </c>
      <c r="BR60" s="5">
        <f>'Revenue &amp; COS'!BG87</f>
        <v>0</v>
      </c>
      <c r="BS60" s="5">
        <f>'Revenue &amp; COS'!BH87</f>
        <v>0</v>
      </c>
      <c r="BT60" s="5">
        <f>'Revenue &amp; COS'!BI87</f>
        <v>0</v>
      </c>
      <c r="BU60" s="5">
        <f>'Revenue &amp; COS'!BJ87</f>
        <v>0</v>
      </c>
      <c r="BV60" s="5">
        <f>'Revenue &amp; COS'!BK87</f>
        <v>0</v>
      </c>
      <c r="BW60" s="5">
        <f>'Revenue &amp; COS'!BL87</f>
        <v>0</v>
      </c>
      <c r="BX60" s="5">
        <f>'Revenue &amp; COS'!BM87</f>
        <v>0</v>
      </c>
      <c r="BY60" s="5">
        <f>'Revenue &amp; COS'!BN87</f>
        <v>0</v>
      </c>
      <c r="BZ60" s="419" cm="1">
        <f t="array" ref="BZ60">SUMPRODUCT((YEAR($F$6:$BY$6)=BZ$6)*($F60:$BY60))</f>
        <v>0</v>
      </c>
      <c r="CA60" s="286" cm="1">
        <f t="array" ref="CA60">SUMPRODUCT((YEAR($F$6:$BY$6)=CA$6)*($F60:$BY60))</f>
        <v>0</v>
      </c>
      <c r="CB60" s="286" cm="1">
        <f t="array" ref="CB60">SUMPRODUCT((YEAR($F$6:$BY$6)=CB$6)*($F60:$BY60))</f>
        <v>0</v>
      </c>
      <c r="CC60" s="286" cm="1">
        <f t="array" ref="CC60">SUMPRODUCT((YEAR($F$6:$BY$6)=CC$6)*($F60:$BY60))</f>
        <v>0</v>
      </c>
      <c r="CD60" s="286" cm="1">
        <f t="array" ref="CD60">SUMPRODUCT((YEAR($F$6:$BY$6)=CD$6)*($F60:$BY60))</f>
        <v>0</v>
      </c>
      <c r="CE60" s="430" cm="1">
        <f t="array" ref="CE60">SUMPRODUCT((YEAR($F$6:$BY$6)=CE$6)*($F60:$BY60))</f>
        <v>0</v>
      </c>
    </row>
    <row r="61" spans="1:84" hidden="1" outlineLevel="1">
      <c r="E61" s="277" t="str">
        <f>Setup!F$10</f>
        <v>Sub Category 2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f>'Revenue &amp; COS'!G88</f>
        <v>0</v>
      </c>
      <c r="S61" s="5">
        <f>'Revenue &amp; COS'!H88</f>
        <v>0</v>
      </c>
      <c r="T61" s="5">
        <f>'Revenue &amp; COS'!I88</f>
        <v>0</v>
      </c>
      <c r="U61" s="5">
        <f>'Revenue &amp; COS'!J88</f>
        <v>0</v>
      </c>
      <c r="V61" s="5">
        <f>'Revenue &amp; COS'!K88</f>
        <v>0</v>
      </c>
      <c r="W61" s="5">
        <f>'Revenue &amp; COS'!L88</f>
        <v>0</v>
      </c>
      <c r="X61" s="5">
        <f>'Revenue &amp; COS'!M88</f>
        <v>0</v>
      </c>
      <c r="Y61" s="5">
        <f>'Revenue &amp; COS'!N88</f>
        <v>0</v>
      </c>
      <c r="Z61" s="5">
        <f>'Revenue &amp; COS'!O88</f>
        <v>0</v>
      </c>
      <c r="AA61" s="5">
        <f>'Revenue &amp; COS'!P88</f>
        <v>0</v>
      </c>
      <c r="AB61" s="5">
        <f>'Revenue &amp; COS'!Q88</f>
        <v>0</v>
      </c>
      <c r="AC61" s="5">
        <f>'Revenue &amp; COS'!R88</f>
        <v>0</v>
      </c>
      <c r="AD61" s="5">
        <f>'Revenue &amp; COS'!S88</f>
        <v>0</v>
      </c>
      <c r="AE61" s="5">
        <f>'Revenue &amp; COS'!T88</f>
        <v>0</v>
      </c>
      <c r="AF61" s="5">
        <f>'Revenue &amp; COS'!U88</f>
        <v>0</v>
      </c>
      <c r="AG61" s="5">
        <f>'Revenue &amp; COS'!V88</f>
        <v>0</v>
      </c>
      <c r="AH61" s="5">
        <f>'Revenue &amp; COS'!W88</f>
        <v>0</v>
      </c>
      <c r="AI61" s="5">
        <f>'Revenue &amp; COS'!X88</f>
        <v>0</v>
      </c>
      <c r="AJ61" s="5">
        <f>'Revenue &amp; COS'!Y88</f>
        <v>0</v>
      </c>
      <c r="AK61" s="5">
        <f>'Revenue &amp; COS'!Z88</f>
        <v>0</v>
      </c>
      <c r="AL61" s="5">
        <f>'Revenue &amp; COS'!AA88</f>
        <v>0</v>
      </c>
      <c r="AM61" s="5">
        <f>'Revenue &amp; COS'!AB88</f>
        <v>0</v>
      </c>
      <c r="AN61" s="5">
        <f>'Revenue &amp; COS'!AC88</f>
        <v>0</v>
      </c>
      <c r="AO61" s="5">
        <f>'Revenue &amp; COS'!AD88</f>
        <v>0</v>
      </c>
      <c r="AP61" s="5">
        <f>'Revenue &amp; COS'!AE88</f>
        <v>0</v>
      </c>
      <c r="AQ61" s="5">
        <f>'Revenue &amp; COS'!AF88</f>
        <v>0</v>
      </c>
      <c r="AR61" s="5">
        <f>'Revenue &amp; COS'!AG88</f>
        <v>0</v>
      </c>
      <c r="AS61" s="5">
        <f>'Revenue &amp; COS'!AH88</f>
        <v>0</v>
      </c>
      <c r="AT61" s="5">
        <f>'Revenue &amp; COS'!AI88</f>
        <v>0</v>
      </c>
      <c r="AU61" s="5">
        <f>'Revenue &amp; COS'!AJ88</f>
        <v>0</v>
      </c>
      <c r="AV61" s="5">
        <f>'Revenue &amp; COS'!AK88</f>
        <v>0</v>
      </c>
      <c r="AW61" s="5">
        <f>'Revenue &amp; COS'!AL88</f>
        <v>0</v>
      </c>
      <c r="AX61" s="5">
        <f>'Revenue &amp; COS'!AM88</f>
        <v>0</v>
      </c>
      <c r="AY61" s="5">
        <f>'Revenue &amp; COS'!AN88</f>
        <v>0</v>
      </c>
      <c r="AZ61" s="5">
        <f>'Revenue &amp; COS'!AO88</f>
        <v>0</v>
      </c>
      <c r="BA61" s="5">
        <f>'Revenue &amp; COS'!AP88</f>
        <v>0</v>
      </c>
      <c r="BB61" s="5">
        <f>'Revenue &amp; COS'!AQ88</f>
        <v>0</v>
      </c>
      <c r="BC61" s="5">
        <f>'Revenue &amp; COS'!AR88</f>
        <v>0</v>
      </c>
      <c r="BD61" s="5">
        <f>'Revenue &amp; COS'!AS88</f>
        <v>0</v>
      </c>
      <c r="BE61" s="5">
        <f>'Revenue &amp; COS'!AT88</f>
        <v>0</v>
      </c>
      <c r="BF61" s="5">
        <f>'Revenue &amp; COS'!AU88</f>
        <v>0</v>
      </c>
      <c r="BG61" s="5">
        <f>'Revenue &amp; COS'!AV88</f>
        <v>0</v>
      </c>
      <c r="BH61" s="5">
        <f>'Revenue &amp; COS'!AW88</f>
        <v>0</v>
      </c>
      <c r="BI61" s="5">
        <f>'Revenue &amp; COS'!AX88</f>
        <v>0</v>
      </c>
      <c r="BJ61" s="5">
        <f>'Revenue &amp; COS'!AY88</f>
        <v>0</v>
      </c>
      <c r="BK61" s="5">
        <f>'Revenue &amp; COS'!AZ88</f>
        <v>0</v>
      </c>
      <c r="BL61" s="5">
        <f>'Revenue &amp; COS'!BA88</f>
        <v>0</v>
      </c>
      <c r="BM61" s="5">
        <f>'Revenue &amp; COS'!BB88</f>
        <v>0</v>
      </c>
      <c r="BN61" s="5">
        <f>'Revenue &amp; COS'!BC88</f>
        <v>0</v>
      </c>
      <c r="BO61" s="5">
        <f>'Revenue &amp; COS'!BD88</f>
        <v>0</v>
      </c>
      <c r="BP61" s="5">
        <f>'Revenue &amp; COS'!BE88</f>
        <v>0</v>
      </c>
      <c r="BQ61" s="5">
        <f>'Revenue &amp; COS'!BF88</f>
        <v>0</v>
      </c>
      <c r="BR61" s="5">
        <f>'Revenue &amp; COS'!BG88</f>
        <v>0</v>
      </c>
      <c r="BS61" s="5">
        <f>'Revenue &amp; COS'!BH88</f>
        <v>0</v>
      </c>
      <c r="BT61" s="5">
        <f>'Revenue &amp; COS'!BI88</f>
        <v>0</v>
      </c>
      <c r="BU61" s="5">
        <f>'Revenue &amp; COS'!BJ88</f>
        <v>0</v>
      </c>
      <c r="BV61" s="5">
        <f>'Revenue &amp; COS'!BK88</f>
        <v>0</v>
      </c>
      <c r="BW61" s="5">
        <f>'Revenue &amp; COS'!BL88</f>
        <v>0</v>
      </c>
      <c r="BX61" s="5">
        <f>'Revenue &amp; COS'!BM88</f>
        <v>0</v>
      </c>
      <c r="BY61" s="5">
        <f>'Revenue &amp; COS'!BN88</f>
        <v>0</v>
      </c>
      <c r="BZ61" s="419" cm="1">
        <f t="array" ref="BZ61">SUMPRODUCT((YEAR($F$6:$BY$6)=BZ$6)*($F61:$BY61))</f>
        <v>0</v>
      </c>
      <c r="CA61" s="286" cm="1">
        <f t="array" ref="CA61">SUMPRODUCT((YEAR($F$6:$BY$6)=CA$6)*($F61:$BY61))</f>
        <v>0</v>
      </c>
      <c r="CB61" s="286" cm="1">
        <f t="array" ref="CB61">SUMPRODUCT((YEAR($F$6:$BY$6)=CB$6)*($F61:$BY61))</f>
        <v>0</v>
      </c>
      <c r="CC61" s="286" cm="1">
        <f t="array" ref="CC61">SUMPRODUCT((YEAR($F$6:$BY$6)=CC$6)*($F61:$BY61))</f>
        <v>0</v>
      </c>
      <c r="CD61" s="286" cm="1">
        <f t="array" ref="CD61">SUMPRODUCT((YEAR($F$6:$BY$6)=CD$6)*($F61:$BY61))</f>
        <v>0</v>
      </c>
      <c r="CE61" s="430" cm="1">
        <f t="array" ref="CE61">SUMPRODUCT((YEAR($F$6:$BY$6)=CE$6)*($F61:$BY61))</f>
        <v>0</v>
      </c>
    </row>
    <row r="62" spans="1:84" hidden="1" outlineLevel="1">
      <c r="E62" s="277" t="str">
        <f>Setup!G$10</f>
        <v>Sub Category 3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f>'Revenue &amp; COS'!G89</f>
        <v>0</v>
      </c>
      <c r="S62" s="5">
        <f>'Revenue &amp; COS'!H89</f>
        <v>0</v>
      </c>
      <c r="T62" s="5">
        <f>'Revenue &amp; COS'!I89</f>
        <v>0</v>
      </c>
      <c r="U62" s="5">
        <f>'Revenue &amp; COS'!J89</f>
        <v>0</v>
      </c>
      <c r="V62" s="5">
        <f>'Revenue &amp; COS'!K89</f>
        <v>0</v>
      </c>
      <c r="W62" s="5">
        <f>'Revenue &amp; COS'!L89</f>
        <v>0</v>
      </c>
      <c r="X62" s="5">
        <f>'Revenue &amp; COS'!M89</f>
        <v>0</v>
      </c>
      <c r="Y62" s="5">
        <f>'Revenue &amp; COS'!N89</f>
        <v>0</v>
      </c>
      <c r="Z62" s="5">
        <f>'Revenue &amp; COS'!O89</f>
        <v>0</v>
      </c>
      <c r="AA62" s="5">
        <f>'Revenue &amp; COS'!P89</f>
        <v>0</v>
      </c>
      <c r="AB62" s="5">
        <f>'Revenue &amp; COS'!Q89</f>
        <v>0</v>
      </c>
      <c r="AC62" s="5">
        <f>'Revenue &amp; COS'!R89</f>
        <v>0</v>
      </c>
      <c r="AD62" s="5">
        <f>'Revenue &amp; COS'!S89</f>
        <v>0</v>
      </c>
      <c r="AE62" s="5">
        <f>'Revenue &amp; COS'!T89</f>
        <v>0</v>
      </c>
      <c r="AF62" s="5">
        <f>'Revenue &amp; COS'!U89</f>
        <v>0</v>
      </c>
      <c r="AG62" s="5">
        <f>'Revenue &amp; COS'!V89</f>
        <v>0</v>
      </c>
      <c r="AH62" s="5">
        <f>'Revenue &amp; COS'!W89</f>
        <v>0</v>
      </c>
      <c r="AI62" s="5">
        <f>'Revenue &amp; COS'!X89</f>
        <v>0</v>
      </c>
      <c r="AJ62" s="5">
        <f>'Revenue &amp; COS'!Y89</f>
        <v>0</v>
      </c>
      <c r="AK62" s="5">
        <f>'Revenue &amp; COS'!Z89</f>
        <v>0</v>
      </c>
      <c r="AL62" s="5">
        <f>'Revenue &amp; COS'!AA89</f>
        <v>0</v>
      </c>
      <c r="AM62" s="5">
        <f>'Revenue &amp; COS'!AB89</f>
        <v>0</v>
      </c>
      <c r="AN62" s="5">
        <f>'Revenue &amp; COS'!AC89</f>
        <v>0</v>
      </c>
      <c r="AO62" s="5">
        <f>'Revenue &amp; COS'!AD89</f>
        <v>0</v>
      </c>
      <c r="AP62" s="5">
        <f>'Revenue &amp; COS'!AE89</f>
        <v>0</v>
      </c>
      <c r="AQ62" s="5">
        <f>'Revenue &amp; COS'!AF89</f>
        <v>0</v>
      </c>
      <c r="AR62" s="5">
        <f>'Revenue &amp; COS'!AG89</f>
        <v>0</v>
      </c>
      <c r="AS62" s="5">
        <f>'Revenue &amp; COS'!AH89</f>
        <v>0</v>
      </c>
      <c r="AT62" s="5">
        <f>'Revenue &amp; COS'!AI89</f>
        <v>0</v>
      </c>
      <c r="AU62" s="5">
        <f>'Revenue &amp; COS'!AJ89</f>
        <v>0</v>
      </c>
      <c r="AV62" s="5">
        <f>'Revenue &amp; COS'!AK89</f>
        <v>0</v>
      </c>
      <c r="AW62" s="5">
        <f>'Revenue &amp; COS'!AL89</f>
        <v>0</v>
      </c>
      <c r="AX62" s="5">
        <f>'Revenue &amp; COS'!AM89</f>
        <v>0</v>
      </c>
      <c r="AY62" s="5">
        <f>'Revenue &amp; COS'!AN89</f>
        <v>0</v>
      </c>
      <c r="AZ62" s="5">
        <f>'Revenue &amp; COS'!AO89</f>
        <v>0</v>
      </c>
      <c r="BA62" s="5">
        <f>'Revenue &amp; COS'!AP89</f>
        <v>0</v>
      </c>
      <c r="BB62" s="5">
        <f>'Revenue &amp; COS'!AQ89</f>
        <v>0</v>
      </c>
      <c r="BC62" s="5">
        <f>'Revenue &amp; COS'!AR89</f>
        <v>0</v>
      </c>
      <c r="BD62" s="5">
        <f>'Revenue &amp; COS'!AS89</f>
        <v>0</v>
      </c>
      <c r="BE62" s="5">
        <f>'Revenue &amp; COS'!AT89</f>
        <v>0</v>
      </c>
      <c r="BF62" s="5">
        <f>'Revenue &amp; COS'!AU89</f>
        <v>0</v>
      </c>
      <c r="BG62" s="5">
        <f>'Revenue &amp; COS'!AV89</f>
        <v>0</v>
      </c>
      <c r="BH62" s="5">
        <f>'Revenue &amp; COS'!AW89</f>
        <v>0</v>
      </c>
      <c r="BI62" s="5">
        <f>'Revenue &amp; COS'!AX89</f>
        <v>0</v>
      </c>
      <c r="BJ62" s="5">
        <f>'Revenue &amp; COS'!AY89</f>
        <v>0</v>
      </c>
      <c r="BK62" s="5">
        <f>'Revenue &amp; COS'!AZ89</f>
        <v>0</v>
      </c>
      <c r="BL62" s="5">
        <f>'Revenue &amp; COS'!BA89</f>
        <v>0</v>
      </c>
      <c r="BM62" s="5">
        <f>'Revenue &amp; COS'!BB89</f>
        <v>0</v>
      </c>
      <c r="BN62" s="5">
        <f>'Revenue &amp; COS'!BC89</f>
        <v>0</v>
      </c>
      <c r="BO62" s="5">
        <f>'Revenue &amp; COS'!BD89</f>
        <v>0</v>
      </c>
      <c r="BP62" s="5">
        <f>'Revenue &amp; COS'!BE89</f>
        <v>0</v>
      </c>
      <c r="BQ62" s="5">
        <f>'Revenue &amp; COS'!BF89</f>
        <v>0</v>
      </c>
      <c r="BR62" s="5">
        <f>'Revenue &amp; COS'!BG89</f>
        <v>0</v>
      </c>
      <c r="BS62" s="5">
        <f>'Revenue &amp; COS'!BH89</f>
        <v>0</v>
      </c>
      <c r="BT62" s="5">
        <f>'Revenue &amp; COS'!BI89</f>
        <v>0</v>
      </c>
      <c r="BU62" s="5">
        <f>'Revenue &amp; COS'!BJ89</f>
        <v>0</v>
      </c>
      <c r="BV62" s="5">
        <f>'Revenue &amp; COS'!BK89</f>
        <v>0</v>
      </c>
      <c r="BW62" s="5">
        <f>'Revenue &amp; COS'!BL89</f>
        <v>0</v>
      </c>
      <c r="BX62" s="5">
        <f>'Revenue &amp; COS'!BM89</f>
        <v>0</v>
      </c>
      <c r="BY62" s="5">
        <f>'Revenue &amp; COS'!BN89</f>
        <v>0</v>
      </c>
      <c r="BZ62" s="419" cm="1">
        <f t="array" ref="BZ62">SUMPRODUCT((YEAR($F$6:$BY$6)=BZ$6)*($F62:$BY62))</f>
        <v>0</v>
      </c>
      <c r="CA62" s="286" cm="1">
        <f t="array" ref="CA62">SUMPRODUCT((YEAR($F$6:$BY$6)=CA$6)*($F62:$BY62))</f>
        <v>0</v>
      </c>
      <c r="CB62" s="286" cm="1">
        <f t="array" ref="CB62">SUMPRODUCT((YEAR($F$6:$BY$6)=CB$6)*($F62:$BY62))</f>
        <v>0</v>
      </c>
      <c r="CC62" s="286" cm="1">
        <f t="array" ref="CC62">SUMPRODUCT((YEAR($F$6:$BY$6)=CC$6)*($F62:$BY62))</f>
        <v>0</v>
      </c>
      <c r="CD62" s="286" cm="1">
        <f t="array" ref="CD62">SUMPRODUCT((YEAR($F$6:$BY$6)=CD$6)*($F62:$BY62))</f>
        <v>0</v>
      </c>
      <c r="CE62" s="430" cm="1">
        <f t="array" ref="CE62">SUMPRODUCT((YEAR($F$6:$BY$6)=CE$6)*($F62:$BY62))</f>
        <v>0</v>
      </c>
    </row>
    <row r="63" spans="1:84" hidden="1" outlineLevel="1">
      <c r="E63" s="278" t="str">
        <f>"Total "&amp;E59</f>
        <v>Total Product Line 3</v>
      </c>
      <c r="F63" s="285">
        <f>SUM(F60:F62)</f>
        <v>0</v>
      </c>
      <c r="G63" s="285">
        <f t="shared" ref="G63:Q63" si="274">SUM(G60:G62)</f>
        <v>0</v>
      </c>
      <c r="H63" s="285">
        <f t="shared" si="274"/>
        <v>0</v>
      </c>
      <c r="I63" s="285">
        <f t="shared" si="274"/>
        <v>0</v>
      </c>
      <c r="J63" s="285">
        <f t="shared" si="274"/>
        <v>0</v>
      </c>
      <c r="K63" s="285">
        <f t="shared" si="274"/>
        <v>0</v>
      </c>
      <c r="L63" s="285">
        <f t="shared" si="274"/>
        <v>0</v>
      </c>
      <c r="M63" s="285">
        <f t="shared" si="274"/>
        <v>0</v>
      </c>
      <c r="N63" s="285">
        <f t="shared" si="274"/>
        <v>0</v>
      </c>
      <c r="O63" s="285">
        <f t="shared" si="274"/>
        <v>0</v>
      </c>
      <c r="P63" s="285">
        <f t="shared" si="274"/>
        <v>0</v>
      </c>
      <c r="Q63" s="285">
        <f t="shared" si="274"/>
        <v>0</v>
      </c>
      <c r="R63" s="285">
        <f t="shared" ref="R63" si="275">SUM(R60:R62)</f>
        <v>0</v>
      </c>
      <c r="S63" s="285">
        <f t="shared" ref="S63" si="276">SUM(S60:S62)</f>
        <v>0</v>
      </c>
      <c r="T63" s="285">
        <f t="shared" ref="T63" si="277">SUM(T60:T62)</f>
        <v>0</v>
      </c>
      <c r="U63" s="285">
        <f t="shared" ref="U63" si="278">SUM(U60:U62)</f>
        <v>0</v>
      </c>
      <c r="V63" s="285">
        <f t="shared" ref="V63" si="279">SUM(V60:V62)</f>
        <v>0</v>
      </c>
      <c r="W63" s="285">
        <f t="shared" ref="W63" si="280">SUM(W60:W62)</f>
        <v>0</v>
      </c>
      <c r="X63" s="285">
        <f t="shared" ref="X63" si="281">SUM(X60:X62)</f>
        <v>0</v>
      </c>
      <c r="Y63" s="285">
        <f t="shared" ref="Y63" si="282">SUM(Y60:Y62)</f>
        <v>0</v>
      </c>
      <c r="Z63" s="285">
        <f t="shared" ref="Z63" si="283">SUM(Z60:Z62)</f>
        <v>0</v>
      </c>
      <c r="AA63" s="285">
        <f t="shared" ref="AA63" si="284">SUM(AA60:AA62)</f>
        <v>0</v>
      </c>
      <c r="AB63" s="285">
        <f t="shared" ref="AB63" si="285">SUM(AB60:AB62)</f>
        <v>0</v>
      </c>
      <c r="AC63" s="285">
        <f t="shared" ref="AC63" si="286">SUM(AC60:AC62)</f>
        <v>0</v>
      </c>
      <c r="AD63" s="285">
        <f t="shared" ref="AD63" si="287">SUM(AD60:AD62)</f>
        <v>0</v>
      </c>
      <c r="AE63" s="285">
        <f t="shared" ref="AE63" si="288">SUM(AE60:AE62)</f>
        <v>0</v>
      </c>
      <c r="AF63" s="285">
        <f t="shared" ref="AF63" si="289">SUM(AF60:AF62)</f>
        <v>0</v>
      </c>
      <c r="AG63" s="285">
        <f t="shared" ref="AG63" si="290">SUM(AG60:AG62)</f>
        <v>0</v>
      </c>
      <c r="AH63" s="285">
        <f t="shared" ref="AH63" si="291">SUM(AH60:AH62)</f>
        <v>0</v>
      </c>
      <c r="AI63" s="285">
        <f t="shared" ref="AI63" si="292">SUM(AI60:AI62)</f>
        <v>0</v>
      </c>
      <c r="AJ63" s="285">
        <f t="shared" ref="AJ63" si="293">SUM(AJ60:AJ62)</f>
        <v>0</v>
      </c>
      <c r="AK63" s="285">
        <f t="shared" ref="AK63" si="294">SUM(AK60:AK62)</f>
        <v>0</v>
      </c>
      <c r="AL63" s="285">
        <f t="shared" ref="AL63" si="295">SUM(AL60:AL62)</f>
        <v>0</v>
      </c>
      <c r="AM63" s="285">
        <f t="shared" ref="AM63" si="296">SUM(AM60:AM62)</f>
        <v>0</v>
      </c>
      <c r="AN63" s="285">
        <f t="shared" ref="AN63" si="297">SUM(AN60:AN62)</f>
        <v>0</v>
      </c>
      <c r="AO63" s="285">
        <f t="shared" ref="AO63" si="298">SUM(AO60:AO62)</f>
        <v>0</v>
      </c>
      <c r="AP63" s="285">
        <f t="shared" ref="AP63" si="299">SUM(AP60:AP62)</f>
        <v>0</v>
      </c>
      <c r="AQ63" s="285">
        <f t="shared" ref="AQ63" si="300">SUM(AQ60:AQ62)</f>
        <v>0</v>
      </c>
      <c r="AR63" s="285">
        <f t="shared" ref="AR63" si="301">SUM(AR60:AR62)</f>
        <v>0</v>
      </c>
      <c r="AS63" s="285">
        <f t="shared" ref="AS63" si="302">SUM(AS60:AS62)</f>
        <v>0</v>
      </c>
      <c r="AT63" s="285">
        <f t="shared" ref="AT63" si="303">SUM(AT60:AT62)</f>
        <v>0</v>
      </c>
      <c r="AU63" s="285">
        <f t="shared" ref="AU63" si="304">SUM(AU60:AU62)</f>
        <v>0</v>
      </c>
      <c r="AV63" s="285">
        <f t="shared" ref="AV63" si="305">SUM(AV60:AV62)</f>
        <v>0</v>
      </c>
      <c r="AW63" s="285">
        <f t="shared" ref="AW63" si="306">SUM(AW60:AW62)</f>
        <v>0</v>
      </c>
      <c r="AX63" s="285">
        <f t="shared" ref="AX63" si="307">SUM(AX60:AX62)</f>
        <v>0</v>
      </c>
      <c r="AY63" s="285">
        <f t="shared" ref="AY63" si="308">SUM(AY60:AY62)</f>
        <v>0</v>
      </c>
      <c r="AZ63" s="285">
        <f t="shared" ref="AZ63" si="309">SUM(AZ60:AZ62)</f>
        <v>0</v>
      </c>
      <c r="BA63" s="285">
        <f t="shared" ref="BA63" si="310">SUM(BA60:BA62)</f>
        <v>0</v>
      </c>
      <c r="BB63" s="285">
        <f t="shared" ref="BB63" si="311">SUM(BB60:BB62)</f>
        <v>0</v>
      </c>
      <c r="BC63" s="285">
        <f t="shared" ref="BC63" si="312">SUM(BC60:BC62)</f>
        <v>0</v>
      </c>
      <c r="BD63" s="285">
        <f t="shared" ref="BD63" si="313">SUM(BD60:BD62)</f>
        <v>0</v>
      </c>
      <c r="BE63" s="285">
        <f t="shared" ref="BE63" si="314">SUM(BE60:BE62)</f>
        <v>0</v>
      </c>
      <c r="BF63" s="285">
        <f t="shared" ref="BF63" si="315">SUM(BF60:BF62)</f>
        <v>0</v>
      </c>
      <c r="BG63" s="285">
        <f t="shared" ref="BG63" si="316">SUM(BG60:BG62)</f>
        <v>0</v>
      </c>
      <c r="BH63" s="285">
        <f t="shared" ref="BH63" si="317">SUM(BH60:BH62)</f>
        <v>0</v>
      </c>
      <c r="BI63" s="285">
        <f t="shared" ref="BI63" si="318">SUM(BI60:BI62)</f>
        <v>0</v>
      </c>
      <c r="BJ63" s="285">
        <f t="shared" ref="BJ63" si="319">SUM(BJ60:BJ62)</f>
        <v>0</v>
      </c>
      <c r="BK63" s="285">
        <f t="shared" ref="BK63" si="320">SUM(BK60:BK62)</f>
        <v>0</v>
      </c>
      <c r="BL63" s="285">
        <f t="shared" ref="BL63" si="321">SUM(BL60:BL62)</f>
        <v>0</v>
      </c>
      <c r="BM63" s="285">
        <f t="shared" ref="BM63" si="322">SUM(BM60:BM62)</f>
        <v>0</v>
      </c>
      <c r="BN63" s="285">
        <f t="shared" ref="BN63" si="323">SUM(BN60:BN62)</f>
        <v>0</v>
      </c>
      <c r="BO63" s="285">
        <f t="shared" ref="BO63" si="324">SUM(BO60:BO62)</f>
        <v>0</v>
      </c>
      <c r="BP63" s="285">
        <f t="shared" ref="BP63" si="325">SUM(BP60:BP62)</f>
        <v>0</v>
      </c>
      <c r="BQ63" s="285">
        <f t="shared" ref="BQ63" si="326">SUM(BQ60:BQ62)</f>
        <v>0</v>
      </c>
      <c r="BR63" s="285">
        <f t="shared" ref="BR63" si="327">SUM(BR60:BR62)</f>
        <v>0</v>
      </c>
      <c r="BS63" s="285">
        <f t="shared" ref="BS63" si="328">SUM(BS60:BS62)</f>
        <v>0</v>
      </c>
      <c r="BT63" s="285">
        <f t="shared" ref="BT63" si="329">SUM(BT60:BT62)</f>
        <v>0</v>
      </c>
      <c r="BU63" s="285">
        <f t="shared" ref="BU63" si="330">SUM(BU60:BU62)</f>
        <v>0</v>
      </c>
      <c r="BV63" s="285">
        <f t="shared" ref="BV63" si="331">SUM(BV60:BV62)</f>
        <v>0</v>
      </c>
      <c r="BW63" s="285">
        <f t="shared" ref="BW63" si="332">SUM(BW60:BW62)</f>
        <v>0</v>
      </c>
      <c r="BX63" s="285">
        <f t="shared" ref="BX63" si="333">SUM(BX60:BX62)</f>
        <v>0</v>
      </c>
      <c r="BY63" s="285">
        <f t="shared" ref="BY63" si="334">SUM(BY60:BY62)</f>
        <v>0</v>
      </c>
      <c r="BZ63" s="422">
        <f t="shared" ref="BZ63:CE63" si="335">SUM(BZ60:BZ62)</f>
        <v>0</v>
      </c>
      <c r="CA63" s="285">
        <f t="shared" si="335"/>
        <v>0</v>
      </c>
      <c r="CB63" s="285">
        <f t="shared" si="335"/>
        <v>0</v>
      </c>
      <c r="CC63" s="285">
        <f t="shared" si="335"/>
        <v>0</v>
      </c>
      <c r="CD63" s="285">
        <f t="shared" si="335"/>
        <v>0</v>
      </c>
      <c r="CE63" s="434">
        <f t="shared" si="335"/>
        <v>0</v>
      </c>
    </row>
    <row r="64" spans="1:84" collapsed="1">
      <c r="E64" s="276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419"/>
      <c r="CA64" s="286"/>
      <c r="CB64" s="286"/>
      <c r="CC64" s="286"/>
      <c r="CD64" s="286"/>
      <c r="CE64" s="430"/>
    </row>
    <row r="65" spans="1:84">
      <c r="E65" s="279" t="s">
        <v>74</v>
      </c>
      <c r="F65" s="285">
        <f t="shared" ref="F65" si="336">F63+F57+F51</f>
        <v>0</v>
      </c>
      <c r="G65" s="285">
        <f t="shared" ref="G65:Q65" si="337">G63+G57+G51</f>
        <v>0</v>
      </c>
      <c r="H65" s="285">
        <f t="shared" si="337"/>
        <v>0</v>
      </c>
      <c r="I65" s="285">
        <f t="shared" si="337"/>
        <v>0</v>
      </c>
      <c r="J65" s="285">
        <f t="shared" si="337"/>
        <v>0</v>
      </c>
      <c r="K65" s="285">
        <f t="shared" si="337"/>
        <v>0</v>
      </c>
      <c r="L65" s="285">
        <f t="shared" si="337"/>
        <v>0</v>
      </c>
      <c r="M65" s="285">
        <f t="shared" si="337"/>
        <v>0</v>
      </c>
      <c r="N65" s="285">
        <f t="shared" si="337"/>
        <v>0</v>
      </c>
      <c r="O65" s="285">
        <f t="shared" si="337"/>
        <v>0</v>
      </c>
      <c r="P65" s="285">
        <f t="shared" si="337"/>
        <v>0</v>
      </c>
      <c r="Q65" s="285">
        <f t="shared" si="337"/>
        <v>0</v>
      </c>
      <c r="R65" s="285">
        <f t="shared" ref="R65" si="338">R63+R57+R51</f>
        <v>0</v>
      </c>
      <c r="S65" s="285">
        <f t="shared" ref="S65:BY65" si="339">S63+S57+S51</f>
        <v>0</v>
      </c>
      <c r="T65" s="285">
        <f t="shared" si="339"/>
        <v>0</v>
      </c>
      <c r="U65" s="285">
        <f t="shared" si="339"/>
        <v>0</v>
      </c>
      <c r="V65" s="285">
        <f t="shared" si="339"/>
        <v>0</v>
      </c>
      <c r="W65" s="285">
        <f t="shared" si="339"/>
        <v>0</v>
      </c>
      <c r="X65" s="285">
        <f t="shared" si="339"/>
        <v>0</v>
      </c>
      <c r="Y65" s="285">
        <f t="shared" si="339"/>
        <v>0</v>
      </c>
      <c r="Z65" s="285">
        <f t="shared" si="339"/>
        <v>0</v>
      </c>
      <c r="AA65" s="285">
        <f t="shared" si="339"/>
        <v>0</v>
      </c>
      <c r="AB65" s="285">
        <f t="shared" si="339"/>
        <v>0</v>
      </c>
      <c r="AC65" s="285">
        <f t="shared" si="339"/>
        <v>0</v>
      </c>
      <c r="AD65" s="285">
        <f t="shared" si="339"/>
        <v>0</v>
      </c>
      <c r="AE65" s="285">
        <f t="shared" si="339"/>
        <v>0</v>
      </c>
      <c r="AF65" s="285">
        <f t="shared" si="339"/>
        <v>0</v>
      </c>
      <c r="AG65" s="285">
        <f t="shared" si="339"/>
        <v>0</v>
      </c>
      <c r="AH65" s="285">
        <f t="shared" si="339"/>
        <v>0</v>
      </c>
      <c r="AI65" s="285">
        <f t="shared" si="339"/>
        <v>0</v>
      </c>
      <c r="AJ65" s="285">
        <f t="shared" si="339"/>
        <v>0</v>
      </c>
      <c r="AK65" s="285">
        <f t="shared" si="339"/>
        <v>0</v>
      </c>
      <c r="AL65" s="285">
        <f t="shared" si="339"/>
        <v>0</v>
      </c>
      <c r="AM65" s="285">
        <f t="shared" si="339"/>
        <v>0</v>
      </c>
      <c r="AN65" s="285">
        <f t="shared" si="339"/>
        <v>0</v>
      </c>
      <c r="AO65" s="285">
        <f t="shared" si="339"/>
        <v>0</v>
      </c>
      <c r="AP65" s="285">
        <f t="shared" si="339"/>
        <v>0</v>
      </c>
      <c r="AQ65" s="285">
        <f t="shared" si="339"/>
        <v>0</v>
      </c>
      <c r="AR65" s="285">
        <f t="shared" si="339"/>
        <v>0</v>
      </c>
      <c r="AS65" s="285">
        <f t="shared" si="339"/>
        <v>0</v>
      </c>
      <c r="AT65" s="285">
        <f t="shared" si="339"/>
        <v>0</v>
      </c>
      <c r="AU65" s="285">
        <f t="shared" si="339"/>
        <v>0</v>
      </c>
      <c r="AV65" s="285">
        <f t="shared" si="339"/>
        <v>0</v>
      </c>
      <c r="AW65" s="285">
        <f t="shared" si="339"/>
        <v>0</v>
      </c>
      <c r="AX65" s="285">
        <f t="shared" si="339"/>
        <v>0</v>
      </c>
      <c r="AY65" s="285">
        <f t="shared" si="339"/>
        <v>0</v>
      </c>
      <c r="AZ65" s="285">
        <f t="shared" si="339"/>
        <v>0</v>
      </c>
      <c r="BA65" s="285">
        <f t="shared" si="339"/>
        <v>0</v>
      </c>
      <c r="BB65" s="285">
        <f t="shared" si="339"/>
        <v>0</v>
      </c>
      <c r="BC65" s="285">
        <f t="shared" si="339"/>
        <v>0</v>
      </c>
      <c r="BD65" s="285">
        <f t="shared" si="339"/>
        <v>0</v>
      </c>
      <c r="BE65" s="285">
        <f t="shared" si="339"/>
        <v>0</v>
      </c>
      <c r="BF65" s="285">
        <f t="shared" si="339"/>
        <v>0</v>
      </c>
      <c r="BG65" s="285">
        <f t="shared" si="339"/>
        <v>0</v>
      </c>
      <c r="BH65" s="285">
        <f t="shared" si="339"/>
        <v>0</v>
      </c>
      <c r="BI65" s="285">
        <f t="shared" si="339"/>
        <v>0</v>
      </c>
      <c r="BJ65" s="285">
        <f t="shared" si="339"/>
        <v>0</v>
      </c>
      <c r="BK65" s="285">
        <f t="shared" si="339"/>
        <v>0</v>
      </c>
      <c r="BL65" s="285">
        <f t="shared" si="339"/>
        <v>0</v>
      </c>
      <c r="BM65" s="285">
        <f t="shared" si="339"/>
        <v>0</v>
      </c>
      <c r="BN65" s="285">
        <f t="shared" si="339"/>
        <v>0</v>
      </c>
      <c r="BO65" s="285">
        <f t="shared" si="339"/>
        <v>0</v>
      </c>
      <c r="BP65" s="285">
        <f t="shared" si="339"/>
        <v>0</v>
      </c>
      <c r="BQ65" s="285">
        <f t="shared" si="339"/>
        <v>0</v>
      </c>
      <c r="BR65" s="285">
        <f t="shared" si="339"/>
        <v>0</v>
      </c>
      <c r="BS65" s="285">
        <f t="shared" si="339"/>
        <v>0</v>
      </c>
      <c r="BT65" s="285">
        <f t="shared" si="339"/>
        <v>0</v>
      </c>
      <c r="BU65" s="285">
        <f t="shared" si="339"/>
        <v>0</v>
      </c>
      <c r="BV65" s="285">
        <f t="shared" si="339"/>
        <v>0</v>
      </c>
      <c r="BW65" s="285">
        <f t="shared" si="339"/>
        <v>0</v>
      </c>
      <c r="BX65" s="285">
        <f t="shared" si="339"/>
        <v>0</v>
      </c>
      <c r="BY65" s="285">
        <f t="shared" si="339"/>
        <v>0</v>
      </c>
      <c r="BZ65" s="422">
        <f t="shared" ref="BZ65:CE65" si="340">BZ63+BZ57+BZ51</f>
        <v>0</v>
      </c>
      <c r="CA65" s="285">
        <f t="shared" si="340"/>
        <v>0</v>
      </c>
      <c r="CB65" s="285">
        <f t="shared" si="340"/>
        <v>0</v>
      </c>
      <c r="CC65" s="285">
        <f t="shared" si="340"/>
        <v>0</v>
      </c>
      <c r="CD65" s="285">
        <f t="shared" si="340"/>
        <v>0</v>
      </c>
      <c r="CE65" s="434">
        <f t="shared" si="340"/>
        <v>0</v>
      </c>
    </row>
    <row r="66" spans="1:84">
      <c r="E66" s="27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419"/>
      <c r="CA66" s="286"/>
      <c r="CB66" s="286"/>
      <c r="CC66" s="286"/>
      <c r="CD66" s="286"/>
      <c r="CE66" s="430"/>
    </row>
    <row r="67" spans="1:84">
      <c r="E67" s="9" t="s">
        <v>134</v>
      </c>
      <c r="F67" s="245">
        <f>F65+F44</f>
        <v>0</v>
      </c>
      <c r="G67" s="245">
        <f t="shared" ref="G67:Q67" si="341">G65+G44</f>
        <v>0</v>
      </c>
      <c r="H67" s="245">
        <f t="shared" si="341"/>
        <v>0</v>
      </c>
      <c r="I67" s="245">
        <f t="shared" si="341"/>
        <v>0</v>
      </c>
      <c r="J67" s="245">
        <f t="shared" si="341"/>
        <v>0</v>
      </c>
      <c r="K67" s="245">
        <f t="shared" si="341"/>
        <v>0</v>
      </c>
      <c r="L67" s="245">
        <f t="shared" si="341"/>
        <v>0</v>
      </c>
      <c r="M67" s="245">
        <f t="shared" si="341"/>
        <v>0</v>
      </c>
      <c r="N67" s="245">
        <f t="shared" si="341"/>
        <v>0</v>
      </c>
      <c r="O67" s="245">
        <f t="shared" si="341"/>
        <v>0</v>
      </c>
      <c r="P67" s="245">
        <f t="shared" si="341"/>
        <v>0</v>
      </c>
      <c r="Q67" s="245">
        <f t="shared" si="341"/>
        <v>0</v>
      </c>
      <c r="R67" s="245">
        <f t="shared" ref="R67" si="342">R65+R44</f>
        <v>0</v>
      </c>
      <c r="S67" s="245">
        <f t="shared" ref="S67:BY67" si="343">S65+S44</f>
        <v>0</v>
      </c>
      <c r="T67" s="245">
        <f t="shared" si="343"/>
        <v>0</v>
      </c>
      <c r="U67" s="245">
        <f t="shared" si="343"/>
        <v>0</v>
      </c>
      <c r="V67" s="245">
        <f t="shared" si="343"/>
        <v>0</v>
      </c>
      <c r="W67" s="245">
        <f t="shared" si="343"/>
        <v>0</v>
      </c>
      <c r="X67" s="245">
        <f t="shared" si="343"/>
        <v>0</v>
      </c>
      <c r="Y67" s="245">
        <f t="shared" si="343"/>
        <v>0</v>
      </c>
      <c r="Z67" s="245">
        <f t="shared" si="343"/>
        <v>0</v>
      </c>
      <c r="AA67" s="245">
        <f t="shared" si="343"/>
        <v>0</v>
      </c>
      <c r="AB67" s="245">
        <f t="shared" si="343"/>
        <v>0</v>
      </c>
      <c r="AC67" s="245">
        <f t="shared" si="343"/>
        <v>0</v>
      </c>
      <c r="AD67" s="245">
        <f t="shared" si="343"/>
        <v>0</v>
      </c>
      <c r="AE67" s="245">
        <f t="shared" si="343"/>
        <v>0</v>
      </c>
      <c r="AF67" s="245">
        <f t="shared" si="343"/>
        <v>0</v>
      </c>
      <c r="AG67" s="245">
        <f t="shared" si="343"/>
        <v>0</v>
      </c>
      <c r="AH67" s="245">
        <f t="shared" si="343"/>
        <v>0</v>
      </c>
      <c r="AI67" s="245">
        <f t="shared" si="343"/>
        <v>0</v>
      </c>
      <c r="AJ67" s="245">
        <f t="shared" si="343"/>
        <v>0</v>
      </c>
      <c r="AK67" s="245">
        <f t="shared" si="343"/>
        <v>0</v>
      </c>
      <c r="AL67" s="245">
        <f t="shared" si="343"/>
        <v>0</v>
      </c>
      <c r="AM67" s="245">
        <f t="shared" si="343"/>
        <v>0</v>
      </c>
      <c r="AN67" s="245">
        <f t="shared" si="343"/>
        <v>0</v>
      </c>
      <c r="AO67" s="245">
        <f t="shared" si="343"/>
        <v>0</v>
      </c>
      <c r="AP67" s="245">
        <f t="shared" si="343"/>
        <v>0</v>
      </c>
      <c r="AQ67" s="245">
        <f t="shared" si="343"/>
        <v>0</v>
      </c>
      <c r="AR67" s="245">
        <f t="shared" si="343"/>
        <v>0</v>
      </c>
      <c r="AS67" s="245">
        <f t="shared" si="343"/>
        <v>0</v>
      </c>
      <c r="AT67" s="245">
        <f t="shared" si="343"/>
        <v>0</v>
      </c>
      <c r="AU67" s="245">
        <f t="shared" si="343"/>
        <v>0</v>
      </c>
      <c r="AV67" s="245">
        <f t="shared" si="343"/>
        <v>0</v>
      </c>
      <c r="AW67" s="245">
        <f t="shared" si="343"/>
        <v>0</v>
      </c>
      <c r="AX67" s="245">
        <f t="shared" si="343"/>
        <v>0</v>
      </c>
      <c r="AY67" s="245">
        <f t="shared" si="343"/>
        <v>0</v>
      </c>
      <c r="AZ67" s="245">
        <f t="shared" si="343"/>
        <v>0</v>
      </c>
      <c r="BA67" s="245">
        <f t="shared" si="343"/>
        <v>0</v>
      </c>
      <c r="BB67" s="245">
        <f t="shared" si="343"/>
        <v>0</v>
      </c>
      <c r="BC67" s="245">
        <f t="shared" si="343"/>
        <v>0</v>
      </c>
      <c r="BD67" s="245">
        <f t="shared" si="343"/>
        <v>0</v>
      </c>
      <c r="BE67" s="245">
        <f t="shared" si="343"/>
        <v>0</v>
      </c>
      <c r="BF67" s="245">
        <f t="shared" si="343"/>
        <v>0</v>
      </c>
      <c r="BG67" s="245">
        <f t="shared" si="343"/>
        <v>0</v>
      </c>
      <c r="BH67" s="245">
        <f t="shared" si="343"/>
        <v>0</v>
      </c>
      <c r="BI67" s="245">
        <f t="shared" si="343"/>
        <v>0</v>
      </c>
      <c r="BJ67" s="245">
        <f t="shared" si="343"/>
        <v>0</v>
      </c>
      <c r="BK67" s="245">
        <f t="shared" si="343"/>
        <v>0</v>
      </c>
      <c r="BL67" s="245">
        <f t="shared" si="343"/>
        <v>0</v>
      </c>
      <c r="BM67" s="245">
        <f t="shared" si="343"/>
        <v>0</v>
      </c>
      <c r="BN67" s="245">
        <f t="shared" si="343"/>
        <v>0</v>
      </c>
      <c r="BO67" s="245">
        <f t="shared" si="343"/>
        <v>0</v>
      </c>
      <c r="BP67" s="245">
        <f t="shared" si="343"/>
        <v>0</v>
      </c>
      <c r="BQ67" s="245">
        <f t="shared" si="343"/>
        <v>0</v>
      </c>
      <c r="BR67" s="245">
        <f t="shared" si="343"/>
        <v>0</v>
      </c>
      <c r="BS67" s="245">
        <f t="shared" si="343"/>
        <v>0</v>
      </c>
      <c r="BT67" s="245">
        <f t="shared" si="343"/>
        <v>0</v>
      </c>
      <c r="BU67" s="245">
        <f t="shared" si="343"/>
        <v>0</v>
      </c>
      <c r="BV67" s="245">
        <f t="shared" si="343"/>
        <v>0</v>
      </c>
      <c r="BW67" s="245">
        <f t="shared" si="343"/>
        <v>0</v>
      </c>
      <c r="BX67" s="245">
        <f t="shared" si="343"/>
        <v>0</v>
      </c>
      <c r="BY67" s="245">
        <f t="shared" si="343"/>
        <v>0</v>
      </c>
      <c r="BZ67" s="423">
        <f t="shared" ref="BZ67:CE67" si="344">BZ65+BZ44</f>
        <v>0</v>
      </c>
      <c r="CA67" s="245">
        <f t="shared" si="344"/>
        <v>0</v>
      </c>
      <c r="CB67" s="245">
        <f t="shared" si="344"/>
        <v>0</v>
      </c>
      <c r="CC67" s="245">
        <f t="shared" si="344"/>
        <v>0</v>
      </c>
      <c r="CD67" s="245">
        <f t="shared" si="344"/>
        <v>0</v>
      </c>
      <c r="CE67" s="435">
        <f t="shared" si="344"/>
        <v>0</v>
      </c>
    </row>
    <row r="68" spans="1:84">
      <c r="E68" s="4" t="s">
        <v>45</v>
      </c>
      <c r="F68" s="254" t="str">
        <f t="shared" ref="F68" si="345">IF(F27=0,"",F67/F27)</f>
        <v/>
      </c>
      <c r="G68" s="254" t="str">
        <f t="shared" ref="G68:Q68" si="346">IF(G27=0,"",G67/G27)</f>
        <v/>
      </c>
      <c r="H68" s="254" t="str">
        <f t="shared" si="346"/>
        <v/>
      </c>
      <c r="I68" s="254" t="str">
        <f t="shared" si="346"/>
        <v/>
      </c>
      <c r="J68" s="254" t="str">
        <f t="shared" si="346"/>
        <v/>
      </c>
      <c r="K68" s="254" t="str">
        <f t="shared" si="346"/>
        <v/>
      </c>
      <c r="L68" s="254" t="str">
        <f t="shared" si="346"/>
        <v/>
      </c>
      <c r="M68" s="254" t="str">
        <f t="shared" si="346"/>
        <v/>
      </c>
      <c r="N68" s="254" t="str">
        <f t="shared" si="346"/>
        <v/>
      </c>
      <c r="O68" s="254" t="str">
        <f t="shared" si="346"/>
        <v/>
      </c>
      <c r="P68" s="254" t="str">
        <f t="shared" si="346"/>
        <v/>
      </c>
      <c r="Q68" s="254" t="str">
        <f t="shared" si="346"/>
        <v/>
      </c>
      <c r="R68" s="254" t="str">
        <f t="shared" ref="R68" si="347">IF(R27=0,"",R67/R27)</f>
        <v/>
      </c>
      <c r="S68" s="254" t="str">
        <f t="shared" ref="S68:BY68" si="348">IF(S27=0,"",S67/S27)</f>
        <v/>
      </c>
      <c r="T68" s="254" t="str">
        <f t="shared" si="348"/>
        <v/>
      </c>
      <c r="U68" s="254" t="str">
        <f t="shared" si="348"/>
        <v/>
      </c>
      <c r="V68" s="254" t="str">
        <f t="shared" si="348"/>
        <v/>
      </c>
      <c r="W68" s="254" t="str">
        <f t="shared" si="348"/>
        <v/>
      </c>
      <c r="X68" s="254" t="str">
        <f t="shared" si="348"/>
        <v/>
      </c>
      <c r="Y68" s="254" t="str">
        <f t="shared" si="348"/>
        <v/>
      </c>
      <c r="Z68" s="254" t="str">
        <f t="shared" si="348"/>
        <v/>
      </c>
      <c r="AA68" s="254" t="str">
        <f t="shared" si="348"/>
        <v/>
      </c>
      <c r="AB68" s="254" t="str">
        <f t="shared" si="348"/>
        <v/>
      </c>
      <c r="AC68" s="254" t="str">
        <f t="shared" si="348"/>
        <v/>
      </c>
      <c r="AD68" s="254" t="str">
        <f t="shared" si="348"/>
        <v/>
      </c>
      <c r="AE68" s="254" t="str">
        <f t="shared" si="348"/>
        <v/>
      </c>
      <c r="AF68" s="254" t="str">
        <f t="shared" si="348"/>
        <v/>
      </c>
      <c r="AG68" s="254" t="str">
        <f t="shared" si="348"/>
        <v/>
      </c>
      <c r="AH68" s="254" t="str">
        <f t="shared" si="348"/>
        <v/>
      </c>
      <c r="AI68" s="254" t="str">
        <f t="shared" si="348"/>
        <v/>
      </c>
      <c r="AJ68" s="254" t="str">
        <f t="shared" si="348"/>
        <v/>
      </c>
      <c r="AK68" s="254" t="str">
        <f t="shared" si="348"/>
        <v/>
      </c>
      <c r="AL68" s="254" t="str">
        <f t="shared" si="348"/>
        <v/>
      </c>
      <c r="AM68" s="254" t="str">
        <f t="shared" si="348"/>
        <v/>
      </c>
      <c r="AN68" s="254" t="str">
        <f t="shared" si="348"/>
        <v/>
      </c>
      <c r="AO68" s="254" t="str">
        <f t="shared" si="348"/>
        <v/>
      </c>
      <c r="AP68" s="254" t="str">
        <f t="shared" si="348"/>
        <v/>
      </c>
      <c r="AQ68" s="254" t="str">
        <f t="shared" si="348"/>
        <v/>
      </c>
      <c r="AR68" s="254" t="str">
        <f t="shared" si="348"/>
        <v/>
      </c>
      <c r="AS68" s="254" t="str">
        <f t="shared" si="348"/>
        <v/>
      </c>
      <c r="AT68" s="254" t="str">
        <f t="shared" si="348"/>
        <v/>
      </c>
      <c r="AU68" s="254" t="str">
        <f t="shared" si="348"/>
        <v/>
      </c>
      <c r="AV68" s="254" t="str">
        <f t="shared" si="348"/>
        <v/>
      </c>
      <c r="AW68" s="254" t="str">
        <f t="shared" si="348"/>
        <v/>
      </c>
      <c r="AX68" s="254" t="str">
        <f t="shared" si="348"/>
        <v/>
      </c>
      <c r="AY68" s="254" t="str">
        <f t="shared" si="348"/>
        <v/>
      </c>
      <c r="AZ68" s="254" t="str">
        <f t="shared" si="348"/>
        <v/>
      </c>
      <c r="BA68" s="254" t="str">
        <f t="shared" si="348"/>
        <v/>
      </c>
      <c r="BB68" s="254" t="str">
        <f t="shared" si="348"/>
        <v/>
      </c>
      <c r="BC68" s="254" t="str">
        <f t="shared" si="348"/>
        <v/>
      </c>
      <c r="BD68" s="254" t="str">
        <f t="shared" si="348"/>
        <v/>
      </c>
      <c r="BE68" s="254" t="str">
        <f t="shared" si="348"/>
        <v/>
      </c>
      <c r="BF68" s="254" t="str">
        <f t="shared" si="348"/>
        <v/>
      </c>
      <c r="BG68" s="254" t="str">
        <f t="shared" si="348"/>
        <v/>
      </c>
      <c r="BH68" s="254" t="str">
        <f t="shared" si="348"/>
        <v/>
      </c>
      <c r="BI68" s="254" t="str">
        <f t="shared" si="348"/>
        <v/>
      </c>
      <c r="BJ68" s="254" t="str">
        <f t="shared" si="348"/>
        <v/>
      </c>
      <c r="BK68" s="254" t="str">
        <f t="shared" si="348"/>
        <v/>
      </c>
      <c r="BL68" s="254" t="str">
        <f t="shared" si="348"/>
        <v/>
      </c>
      <c r="BM68" s="254" t="str">
        <f t="shared" si="348"/>
        <v/>
      </c>
      <c r="BN68" s="254" t="str">
        <f t="shared" si="348"/>
        <v/>
      </c>
      <c r="BO68" s="254" t="str">
        <f t="shared" si="348"/>
        <v/>
      </c>
      <c r="BP68" s="254" t="str">
        <f t="shared" si="348"/>
        <v/>
      </c>
      <c r="BQ68" s="254" t="str">
        <f t="shared" si="348"/>
        <v/>
      </c>
      <c r="BR68" s="254" t="str">
        <f t="shared" si="348"/>
        <v/>
      </c>
      <c r="BS68" s="254" t="str">
        <f t="shared" si="348"/>
        <v/>
      </c>
      <c r="BT68" s="254" t="str">
        <f t="shared" si="348"/>
        <v/>
      </c>
      <c r="BU68" s="254" t="str">
        <f t="shared" si="348"/>
        <v/>
      </c>
      <c r="BV68" s="254" t="str">
        <f t="shared" si="348"/>
        <v/>
      </c>
      <c r="BW68" s="254" t="str">
        <f t="shared" si="348"/>
        <v/>
      </c>
      <c r="BX68" s="254" t="str">
        <f t="shared" si="348"/>
        <v/>
      </c>
      <c r="BY68" s="254" t="str">
        <f t="shared" si="348"/>
        <v/>
      </c>
      <c r="BZ68" s="424" t="str">
        <f t="shared" ref="BZ68:CE68" si="349">IF(BZ27=0,"",BZ67/BZ27)</f>
        <v/>
      </c>
      <c r="CA68" s="247" t="str">
        <f t="shared" si="349"/>
        <v/>
      </c>
      <c r="CB68" s="247" t="str">
        <f t="shared" si="349"/>
        <v/>
      </c>
      <c r="CC68" s="247" t="str">
        <f t="shared" si="349"/>
        <v/>
      </c>
      <c r="CD68" s="247" t="str">
        <f t="shared" si="349"/>
        <v/>
      </c>
      <c r="CE68" s="436" t="str">
        <f t="shared" si="349"/>
        <v/>
      </c>
    </row>
    <row r="69" spans="1:84"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419"/>
      <c r="CA69" s="286"/>
      <c r="CB69" s="286"/>
      <c r="CC69" s="286"/>
      <c r="CD69" s="286"/>
      <c r="CE69" s="430"/>
    </row>
    <row r="70" spans="1:84" ht="10.8" thickBot="1">
      <c r="D70" s="9" t="s">
        <v>68</v>
      </c>
      <c r="E70" s="9" t="s">
        <v>143</v>
      </c>
      <c r="F70" s="283">
        <f t="shared" ref="F70" si="350">F27-F67</f>
        <v>0</v>
      </c>
      <c r="G70" s="283">
        <f t="shared" ref="G70:Q70" si="351">G27-G67</f>
        <v>0</v>
      </c>
      <c r="H70" s="283">
        <f t="shared" si="351"/>
        <v>0</v>
      </c>
      <c r="I70" s="283">
        <f t="shared" si="351"/>
        <v>0</v>
      </c>
      <c r="J70" s="283">
        <f t="shared" si="351"/>
        <v>0</v>
      </c>
      <c r="K70" s="283">
        <f t="shared" si="351"/>
        <v>0</v>
      </c>
      <c r="L70" s="283">
        <f t="shared" si="351"/>
        <v>0</v>
      </c>
      <c r="M70" s="283">
        <f t="shared" si="351"/>
        <v>0</v>
      </c>
      <c r="N70" s="283">
        <f t="shared" si="351"/>
        <v>0</v>
      </c>
      <c r="O70" s="283">
        <f t="shared" si="351"/>
        <v>0</v>
      </c>
      <c r="P70" s="283">
        <f t="shared" si="351"/>
        <v>0</v>
      </c>
      <c r="Q70" s="283">
        <f t="shared" si="351"/>
        <v>0</v>
      </c>
      <c r="R70" s="283">
        <f t="shared" ref="R70" si="352">R27-R67</f>
        <v>0</v>
      </c>
      <c r="S70" s="283">
        <f t="shared" ref="S70:BY70" si="353">S27-S67</f>
        <v>0</v>
      </c>
      <c r="T70" s="283">
        <f t="shared" si="353"/>
        <v>0</v>
      </c>
      <c r="U70" s="283">
        <f t="shared" si="353"/>
        <v>0</v>
      </c>
      <c r="V70" s="283">
        <f t="shared" si="353"/>
        <v>0</v>
      </c>
      <c r="W70" s="283">
        <f t="shared" si="353"/>
        <v>0</v>
      </c>
      <c r="X70" s="283">
        <f t="shared" si="353"/>
        <v>0</v>
      </c>
      <c r="Y70" s="283">
        <f t="shared" si="353"/>
        <v>0</v>
      </c>
      <c r="Z70" s="283">
        <f t="shared" si="353"/>
        <v>0</v>
      </c>
      <c r="AA70" s="283">
        <f t="shared" si="353"/>
        <v>0</v>
      </c>
      <c r="AB70" s="283">
        <f t="shared" si="353"/>
        <v>0</v>
      </c>
      <c r="AC70" s="283">
        <f t="shared" si="353"/>
        <v>0</v>
      </c>
      <c r="AD70" s="283">
        <f t="shared" si="353"/>
        <v>0</v>
      </c>
      <c r="AE70" s="283">
        <f t="shared" si="353"/>
        <v>0</v>
      </c>
      <c r="AF70" s="283">
        <f t="shared" si="353"/>
        <v>0</v>
      </c>
      <c r="AG70" s="283">
        <f t="shared" si="353"/>
        <v>0</v>
      </c>
      <c r="AH70" s="283">
        <f t="shared" si="353"/>
        <v>0</v>
      </c>
      <c r="AI70" s="283">
        <f t="shared" si="353"/>
        <v>0</v>
      </c>
      <c r="AJ70" s="283">
        <f t="shared" si="353"/>
        <v>0</v>
      </c>
      <c r="AK70" s="283">
        <f t="shared" si="353"/>
        <v>0</v>
      </c>
      <c r="AL70" s="283">
        <f t="shared" si="353"/>
        <v>0</v>
      </c>
      <c r="AM70" s="283">
        <f t="shared" si="353"/>
        <v>0</v>
      </c>
      <c r="AN70" s="283">
        <f t="shared" si="353"/>
        <v>0</v>
      </c>
      <c r="AO70" s="283">
        <f t="shared" si="353"/>
        <v>0</v>
      </c>
      <c r="AP70" s="283">
        <f t="shared" si="353"/>
        <v>0</v>
      </c>
      <c r="AQ70" s="283">
        <f t="shared" si="353"/>
        <v>0</v>
      </c>
      <c r="AR70" s="283">
        <f t="shared" si="353"/>
        <v>0</v>
      </c>
      <c r="AS70" s="283">
        <f t="shared" si="353"/>
        <v>0</v>
      </c>
      <c r="AT70" s="283">
        <f t="shared" si="353"/>
        <v>0</v>
      </c>
      <c r="AU70" s="283">
        <f t="shared" si="353"/>
        <v>0</v>
      </c>
      <c r="AV70" s="283">
        <f t="shared" si="353"/>
        <v>0</v>
      </c>
      <c r="AW70" s="283">
        <f t="shared" si="353"/>
        <v>0</v>
      </c>
      <c r="AX70" s="283">
        <f t="shared" si="353"/>
        <v>0</v>
      </c>
      <c r="AY70" s="283">
        <f t="shared" si="353"/>
        <v>0</v>
      </c>
      <c r="AZ70" s="283">
        <f t="shared" si="353"/>
        <v>0</v>
      </c>
      <c r="BA70" s="283">
        <f t="shared" si="353"/>
        <v>0</v>
      </c>
      <c r="BB70" s="283">
        <f t="shared" si="353"/>
        <v>0</v>
      </c>
      <c r="BC70" s="283">
        <f t="shared" si="353"/>
        <v>0</v>
      </c>
      <c r="BD70" s="283">
        <f t="shared" si="353"/>
        <v>0</v>
      </c>
      <c r="BE70" s="283">
        <f t="shared" si="353"/>
        <v>0</v>
      </c>
      <c r="BF70" s="283">
        <f t="shared" si="353"/>
        <v>0</v>
      </c>
      <c r="BG70" s="283">
        <f t="shared" si="353"/>
        <v>0</v>
      </c>
      <c r="BH70" s="283">
        <f t="shared" si="353"/>
        <v>0</v>
      </c>
      <c r="BI70" s="283">
        <f t="shared" si="353"/>
        <v>0</v>
      </c>
      <c r="BJ70" s="283">
        <f t="shared" si="353"/>
        <v>0</v>
      </c>
      <c r="BK70" s="283">
        <f t="shared" si="353"/>
        <v>0</v>
      </c>
      <c r="BL70" s="283">
        <f t="shared" si="353"/>
        <v>0</v>
      </c>
      <c r="BM70" s="283">
        <f t="shared" si="353"/>
        <v>0</v>
      </c>
      <c r="BN70" s="283">
        <f t="shared" si="353"/>
        <v>0</v>
      </c>
      <c r="BO70" s="283">
        <f t="shared" si="353"/>
        <v>0</v>
      </c>
      <c r="BP70" s="283">
        <f t="shared" si="353"/>
        <v>0</v>
      </c>
      <c r="BQ70" s="283">
        <f t="shared" si="353"/>
        <v>0</v>
      </c>
      <c r="BR70" s="283">
        <f t="shared" si="353"/>
        <v>0</v>
      </c>
      <c r="BS70" s="283">
        <f t="shared" si="353"/>
        <v>0</v>
      </c>
      <c r="BT70" s="283">
        <f t="shared" si="353"/>
        <v>0</v>
      </c>
      <c r="BU70" s="283">
        <f t="shared" si="353"/>
        <v>0</v>
      </c>
      <c r="BV70" s="283">
        <f t="shared" si="353"/>
        <v>0</v>
      </c>
      <c r="BW70" s="283">
        <f t="shared" si="353"/>
        <v>0</v>
      </c>
      <c r="BX70" s="283">
        <f t="shared" si="353"/>
        <v>0</v>
      </c>
      <c r="BY70" s="283">
        <f t="shared" si="353"/>
        <v>0</v>
      </c>
      <c r="BZ70" s="375">
        <f t="shared" ref="BZ70:CE70" si="354">BZ27-BZ67</f>
        <v>0</v>
      </c>
      <c r="CA70" s="283">
        <f t="shared" si="354"/>
        <v>0</v>
      </c>
      <c r="CB70" s="283">
        <f t="shared" si="354"/>
        <v>0</v>
      </c>
      <c r="CC70" s="283">
        <f t="shared" si="354"/>
        <v>0</v>
      </c>
      <c r="CD70" s="283">
        <f t="shared" si="354"/>
        <v>0</v>
      </c>
      <c r="CE70" s="376">
        <f t="shared" si="354"/>
        <v>0</v>
      </c>
      <c r="CF70" s="785" t="str">
        <f>IF(ROUND(SUM(BZ70:CE70),0)=ROUND(SUM(F70:BY70),0),"","Error")</f>
        <v/>
      </c>
    </row>
    <row r="71" spans="1:84">
      <c r="E71" s="4" t="s">
        <v>45</v>
      </c>
      <c r="F71" s="254" t="str">
        <f t="shared" ref="F71" si="355">IF(F27=0,"",F70/F27)</f>
        <v/>
      </c>
      <c r="G71" s="254" t="str">
        <f t="shared" ref="G71:Q71" si="356">IF(G27=0,"",G70/G27)</f>
        <v/>
      </c>
      <c r="H71" s="254" t="str">
        <f t="shared" si="356"/>
        <v/>
      </c>
      <c r="I71" s="254" t="str">
        <f t="shared" si="356"/>
        <v/>
      </c>
      <c r="J71" s="254" t="str">
        <f t="shared" si="356"/>
        <v/>
      </c>
      <c r="K71" s="254" t="str">
        <f t="shared" si="356"/>
        <v/>
      </c>
      <c r="L71" s="254" t="str">
        <f t="shared" si="356"/>
        <v/>
      </c>
      <c r="M71" s="254" t="str">
        <f t="shared" si="356"/>
        <v/>
      </c>
      <c r="N71" s="254" t="str">
        <f t="shared" si="356"/>
        <v/>
      </c>
      <c r="O71" s="254" t="str">
        <f t="shared" si="356"/>
        <v/>
      </c>
      <c r="P71" s="254" t="str">
        <f t="shared" si="356"/>
        <v/>
      </c>
      <c r="Q71" s="254" t="str">
        <f t="shared" si="356"/>
        <v/>
      </c>
      <c r="R71" s="254" t="str">
        <f t="shared" ref="R71" si="357">IF(R27=0,"",R70/R27)</f>
        <v/>
      </c>
      <c r="S71" s="254" t="str">
        <f t="shared" ref="S71:BY71" si="358">IF(S27=0,"",S70/S27)</f>
        <v/>
      </c>
      <c r="T71" s="254" t="str">
        <f t="shared" si="358"/>
        <v/>
      </c>
      <c r="U71" s="254" t="str">
        <f t="shared" si="358"/>
        <v/>
      </c>
      <c r="V71" s="254" t="str">
        <f t="shared" si="358"/>
        <v/>
      </c>
      <c r="W71" s="254" t="str">
        <f t="shared" si="358"/>
        <v/>
      </c>
      <c r="X71" s="254" t="str">
        <f t="shared" si="358"/>
        <v/>
      </c>
      <c r="Y71" s="254" t="str">
        <f t="shared" si="358"/>
        <v/>
      </c>
      <c r="Z71" s="254" t="str">
        <f t="shared" si="358"/>
        <v/>
      </c>
      <c r="AA71" s="254" t="str">
        <f t="shared" si="358"/>
        <v/>
      </c>
      <c r="AB71" s="254" t="str">
        <f t="shared" si="358"/>
        <v/>
      </c>
      <c r="AC71" s="254" t="str">
        <f t="shared" si="358"/>
        <v/>
      </c>
      <c r="AD71" s="254" t="str">
        <f t="shared" si="358"/>
        <v/>
      </c>
      <c r="AE71" s="254" t="str">
        <f t="shared" si="358"/>
        <v/>
      </c>
      <c r="AF71" s="254" t="str">
        <f t="shared" si="358"/>
        <v/>
      </c>
      <c r="AG71" s="254" t="str">
        <f t="shared" si="358"/>
        <v/>
      </c>
      <c r="AH71" s="254" t="str">
        <f t="shared" si="358"/>
        <v/>
      </c>
      <c r="AI71" s="254" t="str">
        <f t="shared" si="358"/>
        <v/>
      </c>
      <c r="AJ71" s="254" t="str">
        <f t="shared" si="358"/>
        <v/>
      </c>
      <c r="AK71" s="254" t="str">
        <f t="shared" si="358"/>
        <v/>
      </c>
      <c r="AL71" s="254" t="str">
        <f t="shared" si="358"/>
        <v/>
      </c>
      <c r="AM71" s="254" t="str">
        <f t="shared" si="358"/>
        <v/>
      </c>
      <c r="AN71" s="254" t="str">
        <f t="shared" si="358"/>
        <v/>
      </c>
      <c r="AO71" s="254" t="str">
        <f t="shared" si="358"/>
        <v/>
      </c>
      <c r="AP71" s="254" t="str">
        <f t="shared" si="358"/>
        <v/>
      </c>
      <c r="AQ71" s="254" t="str">
        <f t="shared" si="358"/>
        <v/>
      </c>
      <c r="AR71" s="254" t="str">
        <f t="shared" si="358"/>
        <v/>
      </c>
      <c r="AS71" s="254" t="str">
        <f t="shared" si="358"/>
        <v/>
      </c>
      <c r="AT71" s="254" t="str">
        <f t="shared" si="358"/>
        <v/>
      </c>
      <c r="AU71" s="254" t="str">
        <f t="shared" si="358"/>
        <v/>
      </c>
      <c r="AV71" s="254" t="str">
        <f t="shared" si="358"/>
        <v/>
      </c>
      <c r="AW71" s="254" t="str">
        <f t="shared" si="358"/>
        <v/>
      </c>
      <c r="AX71" s="254" t="str">
        <f t="shared" si="358"/>
        <v/>
      </c>
      <c r="AY71" s="254" t="str">
        <f t="shared" si="358"/>
        <v/>
      </c>
      <c r="AZ71" s="254" t="str">
        <f t="shared" si="358"/>
        <v/>
      </c>
      <c r="BA71" s="254" t="str">
        <f t="shared" si="358"/>
        <v/>
      </c>
      <c r="BB71" s="254" t="str">
        <f t="shared" si="358"/>
        <v/>
      </c>
      <c r="BC71" s="254" t="str">
        <f t="shared" si="358"/>
        <v/>
      </c>
      <c r="BD71" s="254" t="str">
        <f t="shared" si="358"/>
        <v/>
      </c>
      <c r="BE71" s="254" t="str">
        <f t="shared" si="358"/>
        <v/>
      </c>
      <c r="BF71" s="254" t="str">
        <f t="shared" si="358"/>
        <v/>
      </c>
      <c r="BG71" s="254" t="str">
        <f t="shared" si="358"/>
        <v/>
      </c>
      <c r="BH71" s="254" t="str">
        <f t="shared" si="358"/>
        <v/>
      </c>
      <c r="BI71" s="254" t="str">
        <f t="shared" si="358"/>
        <v/>
      </c>
      <c r="BJ71" s="254" t="str">
        <f t="shared" si="358"/>
        <v/>
      </c>
      <c r="BK71" s="254" t="str">
        <f t="shared" si="358"/>
        <v/>
      </c>
      <c r="BL71" s="254" t="str">
        <f t="shared" si="358"/>
        <v/>
      </c>
      <c r="BM71" s="254" t="str">
        <f t="shared" si="358"/>
        <v/>
      </c>
      <c r="BN71" s="254" t="str">
        <f t="shared" si="358"/>
        <v/>
      </c>
      <c r="BO71" s="254" t="str">
        <f t="shared" si="358"/>
        <v/>
      </c>
      <c r="BP71" s="254" t="str">
        <f t="shared" si="358"/>
        <v/>
      </c>
      <c r="BQ71" s="254" t="str">
        <f t="shared" si="358"/>
        <v/>
      </c>
      <c r="BR71" s="254" t="str">
        <f t="shared" si="358"/>
        <v/>
      </c>
      <c r="BS71" s="254" t="str">
        <f t="shared" si="358"/>
        <v/>
      </c>
      <c r="BT71" s="254" t="str">
        <f t="shared" si="358"/>
        <v/>
      </c>
      <c r="BU71" s="254" t="str">
        <f t="shared" si="358"/>
        <v/>
      </c>
      <c r="BV71" s="254" t="str">
        <f t="shared" si="358"/>
        <v/>
      </c>
      <c r="BW71" s="254" t="str">
        <f t="shared" si="358"/>
        <v/>
      </c>
      <c r="BX71" s="254" t="str">
        <f t="shared" si="358"/>
        <v/>
      </c>
      <c r="BY71" s="254" t="str">
        <f t="shared" si="358"/>
        <v/>
      </c>
      <c r="BZ71" s="424" t="str">
        <f t="shared" ref="BZ71:CE71" si="359">IF(BZ27=0,"",BZ70/BZ27)</f>
        <v/>
      </c>
      <c r="CA71" s="247" t="str">
        <f t="shared" si="359"/>
        <v/>
      </c>
      <c r="CB71" s="247" t="str">
        <f t="shared" si="359"/>
        <v/>
      </c>
      <c r="CC71" s="247" t="str">
        <f t="shared" si="359"/>
        <v/>
      </c>
      <c r="CD71" s="247" t="str">
        <f t="shared" si="359"/>
        <v/>
      </c>
      <c r="CE71" s="436" t="str">
        <f t="shared" si="359"/>
        <v/>
      </c>
    </row>
    <row r="72" spans="1:84" s="293" customFormat="1">
      <c r="A72" s="415"/>
      <c r="B72" s="290"/>
      <c r="C72" s="290"/>
      <c r="D72" s="290"/>
      <c r="E72" s="418" t="s">
        <v>201</v>
      </c>
      <c r="F72" s="402"/>
      <c r="G72" s="402"/>
      <c r="H72" s="402"/>
      <c r="I72" s="402"/>
      <c r="J72" s="402"/>
      <c r="K72" s="402"/>
      <c r="L72" s="402"/>
      <c r="M72" s="402"/>
      <c r="N72" s="402"/>
      <c r="O72" s="402"/>
      <c r="P72" s="402"/>
      <c r="Q72" s="402"/>
      <c r="R72" s="402"/>
      <c r="S72" s="402"/>
      <c r="T72" s="402"/>
      <c r="U72" s="402"/>
      <c r="V72" s="402"/>
      <c r="W72" s="402"/>
      <c r="X72" s="402"/>
      <c r="Y72" s="402"/>
      <c r="Z72" s="402"/>
      <c r="AA72" s="402"/>
      <c r="AB72" s="402"/>
      <c r="AC72" s="402"/>
      <c r="AD72" s="402"/>
      <c r="AE72" s="402"/>
      <c r="AF72" s="402"/>
      <c r="AG72" s="402"/>
      <c r="AH72" s="402"/>
      <c r="AI72" s="402"/>
      <c r="AJ72" s="402"/>
      <c r="AK72" s="402"/>
      <c r="AL72" s="402"/>
      <c r="AM72" s="402"/>
      <c r="AN72" s="402"/>
      <c r="AO72" s="402"/>
      <c r="AP72" s="402"/>
      <c r="AQ72" s="402"/>
      <c r="AR72" s="402"/>
      <c r="AS72" s="402"/>
      <c r="AT72" s="402"/>
      <c r="AU72" s="402"/>
      <c r="AV72" s="402"/>
      <c r="AW72" s="402"/>
      <c r="AX72" s="402"/>
      <c r="AY72" s="402"/>
      <c r="AZ72" s="402"/>
      <c r="BA72" s="402"/>
      <c r="BB72" s="402"/>
      <c r="BC72" s="402"/>
      <c r="BD72" s="402"/>
      <c r="BE72" s="402"/>
      <c r="BF72" s="402"/>
      <c r="BG72" s="402"/>
      <c r="BH72" s="402"/>
      <c r="BI72" s="402"/>
      <c r="BJ72" s="402"/>
      <c r="BK72" s="402"/>
      <c r="BL72" s="402"/>
      <c r="BM72" s="402"/>
      <c r="BN72" s="402"/>
      <c r="BO72" s="402"/>
      <c r="BP72" s="402"/>
      <c r="BQ72" s="402"/>
      <c r="BR72" s="402"/>
      <c r="BS72" s="402"/>
      <c r="BT72" s="402"/>
      <c r="BU72" s="402"/>
      <c r="BV72" s="402"/>
      <c r="BW72" s="402"/>
      <c r="BX72" s="402"/>
      <c r="BY72" s="402"/>
      <c r="BZ72" s="421"/>
      <c r="CA72" s="432"/>
      <c r="CB72" s="432"/>
      <c r="CC72" s="432"/>
      <c r="CD72" s="432"/>
      <c r="CE72" s="433"/>
      <c r="CF72" s="783"/>
    </row>
    <row r="73" spans="1:84">
      <c r="D73" s="9" t="s">
        <v>23</v>
      </c>
      <c r="E73" s="9" t="str">
        <f>Dept1</f>
        <v>Research &amp; Development</v>
      </c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419"/>
      <c r="CA73" s="286"/>
      <c r="CB73" s="286"/>
      <c r="CC73" s="286"/>
      <c r="CD73" s="286"/>
      <c r="CE73" s="430"/>
    </row>
    <row r="74" spans="1:84" s="4" customFormat="1">
      <c r="A74" s="48"/>
      <c r="D74" s="9"/>
      <c r="E74" s="276" t="s">
        <v>75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f>SUMIF(Headcount!$F$44:$F$49,$E$73,Headcount!N$44:N$49)</f>
        <v>0</v>
      </c>
      <c r="S74" s="4">
        <f>SUMIF(Headcount!$F$44:$F$49,$E$73,Headcount!O$44:O$49)</f>
        <v>0</v>
      </c>
      <c r="T74" s="4">
        <f>SUMIF(Headcount!$F$44:$F$49,$E$73,Headcount!P$44:P$49)</f>
        <v>0</v>
      </c>
      <c r="U74" s="4">
        <f>SUMIF(Headcount!$F$44:$F$49,$E$73,Headcount!Q$44:Q$49)</f>
        <v>0</v>
      </c>
      <c r="V74" s="4">
        <f>SUMIF(Headcount!$F$44:$F$49,$E$73,Headcount!R$44:R$49)</f>
        <v>0</v>
      </c>
      <c r="W74" s="4">
        <f>SUMIF(Headcount!$F$44:$F$49,$E$73,Headcount!S$44:S$49)</f>
        <v>0</v>
      </c>
      <c r="X74" s="4">
        <f>SUMIF(Headcount!$F$44:$F$49,$E$73,Headcount!T$44:T$49)</f>
        <v>0</v>
      </c>
      <c r="Y74" s="4">
        <f>SUMIF(Headcount!$F$44:$F$49,$E$73,Headcount!U$44:U$49)</f>
        <v>0</v>
      </c>
      <c r="Z74" s="4">
        <f>SUMIF(Headcount!$F$44:$F$49,$E$73,Headcount!V$44:V$49)</f>
        <v>0</v>
      </c>
      <c r="AA74" s="4">
        <f>SUMIF(Headcount!$F$44:$F$49,$E$73,Headcount!W$44:W$49)</f>
        <v>0</v>
      </c>
      <c r="AB74" s="4">
        <f>SUMIF(Headcount!$F$44:$F$49,$E$73,Headcount!X$44:X$49)</f>
        <v>0</v>
      </c>
      <c r="AC74" s="4">
        <f>SUMIF(Headcount!$F$44:$F$49,$E$73,Headcount!Y$44:Y$49)</f>
        <v>0</v>
      </c>
      <c r="AD74" s="4">
        <f>SUMIF(Headcount!$F$44:$F$49,$E$73,Headcount!Z$44:Z$49)</f>
        <v>0</v>
      </c>
      <c r="AE74" s="4">
        <f>SUMIF(Headcount!$F$44:$F$49,$E$73,Headcount!AA$44:AA$49)</f>
        <v>0</v>
      </c>
      <c r="AF74" s="4">
        <f>SUMIF(Headcount!$F$44:$F$49,$E$73,Headcount!AB$44:AB$49)</f>
        <v>0</v>
      </c>
      <c r="AG74" s="4">
        <f>SUMIF(Headcount!$F$44:$F$49,$E$73,Headcount!AC$44:AC$49)</f>
        <v>0</v>
      </c>
      <c r="AH74" s="4">
        <f>SUMIF(Headcount!$F$44:$F$49,$E$73,Headcount!AD$44:AD$49)</f>
        <v>0</v>
      </c>
      <c r="AI74" s="4">
        <f>SUMIF(Headcount!$F$44:$F$49,$E$73,Headcount!AE$44:AE$49)</f>
        <v>0</v>
      </c>
      <c r="AJ74" s="4">
        <f>SUMIF(Headcount!$F$44:$F$49,$E$73,Headcount!AF$44:AF$49)</f>
        <v>0</v>
      </c>
      <c r="AK74" s="4">
        <f>SUMIF(Headcount!$F$44:$F$49,$E$73,Headcount!AG$44:AG$49)</f>
        <v>0</v>
      </c>
      <c r="AL74" s="4">
        <f>SUMIF(Headcount!$F$44:$F$49,$E$73,Headcount!AH$44:AH$49)</f>
        <v>0</v>
      </c>
      <c r="AM74" s="4">
        <f>SUMIF(Headcount!$F$44:$F$49,$E$73,Headcount!AI$44:AI$49)</f>
        <v>0</v>
      </c>
      <c r="AN74" s="4">
        <f>SUMIF(Headcount!$F$44:$F$49,$E$73,Headcount!AJ$44:AJ$49)</f>
        <v>0</v>
      </c>
      <c r="AO74" s="4">
        <f>SUMIF(Headcount!$F$44:$F$49,$E$73,Headcount!AK$44:AK$49)</f>
        <v>0</v>
      </c>
      <c r="AP74" s="4">
        <f>SUMIF(Headcount!$F$44:$F$49,$E$73,Headcount!AL$44:AL$49)</f>
        <v>0</v>
      </c>
      <c r="AQ74" s="4">
        <f>SUMIF(Headcount!$F$44:$F$49,$E$73,Headcount!AM$44:AM$49)</f>
        <v>0</v>
      </c>
      <c r="AR74" s="4">
        <f>SUMIF(Headcount!$F$44:$F$49,$E$73,Headcount!AN$44:AN$49)</f>
        <v>0</v>
      </c>
      <c r="AS74" s="4">
        <f>SUMIF(Headcount!$F$44:$F$49,$E$73,Headcount!AO$44:AO$49)</f>
        <v>0</v>
      </c>
      <c r="AT74" s="4">
        <f>SUMIF(Headcount!$F$44:$F$49,$E$73,Headcount!AP$44:AP$49)</f>
        <v>0</v>
      </c>
      <c r="AU74" s="4">
        <f>SUMIF(Headcount!$F$44:$F$49,$E$73,Headcount!AQ$44:AQ$49)</f>
        <v>0</v>
      </c>
      <c r="AV74" s="4">
        <f>SUMIF(Headcount!$F$44:$F$49,$E$73,Headcount!AR$44:AR$49)</f>
        <v>0</v>
      </c>
      <c r="AW74" s="4">
        <f>SUMIF(Headcount!$F$44:$F$49,$E$73,Headcount!AS$44:AS$49)</f>
        <v>0</v>
      </c>
      <c r="AX74" s="4">
        <f>SUMIF(Headcount!$F$44:$F$49,$E$73,Headcount!AT$44:AT$49)</f>
        <v>0</v>
      </c>
      <c r="AY74" s="4">
        <f>SUMIF(Headcount!$F$44:$F$49,$E$73,Headcount!AU$44:AU$49)</f>
        <v>0</v>
      </c>
      <c r="AZ74" s="4">
        <f>SUMIF(Headcount!$F$44:$F$49,$E$73,Headcount!AV$44:AV$49)</f>
        <v>0</v>
      </c>
      <c r="BA74" s="4">
        <f>SUMIF(Headcount!$F$44:$F$49,$E$73,Headcount!AW$44:AW$49)</f>
        <v>0</v>
      </c>
      <c r="BB74" s="4">
        <f>SUMIF(Headcount!$F$44:$F$49,$E$73,Headcount!AX$44:AX$49)</f>
        <v>0</v>
      </c>
      <c r="BC74" s="4">
        <f>SUMIF(Headcount!$F$44:$F$49,$E$73,Headcount!AY$44:AY$49)</f>
        <v>0</v>
      </c>
      <c r="BD74" s="4">
        <f>SUMIF(Headcount!$F$44:$F$49,$E$73,Headcount!AZ$44:AZ$49)</f>
        <v>0</v>
      </c>
      <c r="BE74" s="4">
        <f>SUMIF(Headcount!$F$44:$F$49,$E$73,Headcount!BA$44:BA$49)</f>
        <v>0</v>
      </c>
      <c r="BF74" s="4">
        <f>SUMIF(Headcount!$F$44:$F$49,$E$73,Headcount!BB$44:BB$49)</f>
        <v>0</v>
      </c>
      <c r="BG74" s="4">
        <f>SUMIF(Headcount!$F$44:$F$49,$E$73,Headcount!BC$44:BC$49)</f>
        <v>0</v>
      </c>
      <c r="BH74" s="4">
        <f>SUMIF(Headcount!$F$44:$F$49,$E$73,Headcount!BD$44:BD$49)</f>
        <v>0</v>
      </c>
      <c r="BI74" s="4">
        <f>SUMIF(Headcount!$F$44:$F$49,$E$73,Headcount!BE$44:BE$49)</f>
        <v>0</v>
      </c>
      <c r="BJ74" s="4">
        <f>SUMIF(Headcount!$F$44:$F$49,$E$73,Headcount!BF$44:BF$49)</f>
        <v>0</v>
      </c>
      <c r="BK74" s="4">
        <f>SUMIF(Headcount!$F$44:$F$49,$E$73,Headcount!BG$44:BG$49)</f>
        <v>0</v>
      </c>
      <c r="BL74" s="4">
        <f>SUMIF(Headcount!$F$44:$F$49,$E$73,Headcount!BH$44:BH$49)</f>
        <v>0</v>
      </c>
      <c r="BM74" s="4">
        <f>SUMIF(Headcount!$F$44:$F$49,$E$73,Headcount!BI$44:BI$49)</f>
        <v>0</v>
      </c>
      <c r="BN74" s="4">
        <f>SUMIF(Headcount!$F$44:$F$49,$E$73,Headcount!BJ$44:BJ$49)</f>
        <v>0</v>
      </c>
      <c r="BO74" s="4">
        <f>SUMIF(Headcount!$F$44:$F$49,$E$73,Headcount!BK$44:BK$49)</f>
        <v>0</v>
      </c>
      <c r="BP74" s="4">
        <f>SUMIF(Headcount!$F$44:$F$49,$E$73,Headcount!BL$44:BL$49)</f>
        <v>0</v>
      </c>
      <c r="BQ74" s="4">
        <f>SUMIF(Headcount!$F$44:$F$49,$E$73,Headcount!BM$44:BM$49)</f>
        <v>0</v>
      </c>
      <c r="BR74" s="4">
        <f>SUMIF(Headcount!$F$44:$F$49,$E$73,Headcount!BN$44:BN$49)</f>
        <v>0</v>
      </c>
      <c r="BS74" s="4">
        <f>SUMIF(Headcount!$F$44:$F$49,$E$73,Headcount!BO$44:BO$49)</f>
        <v>0</v>
      </c>
      <c r="BT74" s="4">
        <f>SUMIF(Headcount!$F$44:$F$49,$E$73,Headcount!BP$44:BP$49)</f>
        <v>0</v>
      </c>
      <c r="BU74" s="4">
        <f>SUMIF(Headcount!$F$44:$F$49,$E$73,Headcount!BQ$44:BQ$49)</f>
        <v>0</v>
      </c>
      <c r="BV74" s="4">
        <f>SUMIF(Headcount!$F$44:$F$49,$E$73,Headcount!BR$44:BR$49)</f>
        <v>0</v>
      </c>
      <c r="BW74" s="4">
        <f>SUMIF(Headcount!$F$44:$F$49,$E$73,Headcount!BS$44:BS$49)</f>
        <v>0</v>
      </c>
      <c r="BX74" s="4">
        <f>SUMIF(Headcount!$F$44:$F$49,$E$73,Headcount!BT$44:BT$49)</f>
        <v>0</v>
      </c>
      <c r="BY74" s="4">
        <f>SUMIF(Headcount!$F$44:$F$49,$E$73,Headcount!BU$44:BU$49)</f>
        <v>0</v>
      </c>
      <c r="BZ74" s="599">
        <f>Q74</f>
        <v>0</v>
      </c>
      <c r="CA74" s="4">
        <f>AC74</f>
        <v>0</v>
      </c>
      <c r="CB74" s="4">
        <f>AO74</f>
        <v>0</v>
      </c>
      <c r="CC74" s="4">
        <f>BA74</f>
        <v>0</v>
      </c>
      <c r="CD74" s="4">
        <f>BM74</f>
        <v>0</v>
      </c>
      <c r="CE74" s="600">
        <f>BY74</f>
        <v>0</v>
      </c>
      <c r="CF74" s="783"/>
    </row>
    <row r="75" spans="1:84" s="4" customFormat="1">
      <c r="A75" s="48"/>
      <c r="D75" s="9"/>
      <c r="E75" s="276" t="s">
        <v>65</v>
      </c>
      <c r="BZ75" s="599"/>
      <c r="CE75" s="600"/>
      <c r="CF75" s="783"/>
    </row>
    <row r="76" spans="1:84" s="4" customFormat="1">
      <c r="A76" s="48"/>
      <c r="E76" s="278" t="s">
        <v>64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f>SUMIF(Headcount!$F$34:$F$39,$E$73,Headcount!N$34:N$39)</f>
        <v>0</v>
      </c>
      <c r="S76" s="5">
        <f>SUMIF(Headcount!$F$34:$F$39,$E$73,Headcount!O$34:O$39)</f>
        <v>0</v>
      </c>
      <c r="T76" s="5">
        <f>SUMIF(Headcount!$F$34:$F$39,$E$73,Headcount!P$34:P$39)</f>
        <v>0</v>
      </c>
      <c r="U76" s="5">
        <f>SUMIF(Headcount!$F$34:$F$39,$E$73,Headcount!Q$34:Q$39)</f>
        <v>0</v>
      </c>
      <c r="V76" s="5">
        <f>SUMIF(Headcount!$F$34:$F$39,$E$73,Headcount!R$34:R$39)</f>
        <v>0</v>
      </c>
      <c r="W76" s="5">
        <f>SUMIF(Headcount!$F$34:$F$39,$E$73,Headcount!S$34:S$39)</f>
        <v>0</v>
      </c>
      <c r="X76" s="5">
        <f>SUMIF(Headcount!$F$34:$F$39,$E$73,Headcount!T$34:T$39)</f>
        <v>0</v>
      </c>
      <c r="Y76" s="5">
        <f>SUMIF(Headcount!$F$34:$F$39,$E$73,Headcount!U$34:U$39)</f>
        <v>0</v>
      </c>
      <c r="Z76" s="5">
        <f>SUMIF(Headcount!$F$34:$F$39,$E$73,Headcount!V$34:V$39)</f>
        <v>0</v>
      </c>
      <c r="AA76" s="5">
        <f>SUMIF(Headcount!$F$34:$F$39,$E$73,Headcount!W$34:W$39)</f>
        <v>0</v>
      </c>
      <c r="AB76" s="5">
        <f>SUMIF(Headcount!$F$34:$F$39,$E$73,Headcount!X$34:X$39)</f>
        <v>0</v>
      </c>
      <c r="AC76" s="5">
        <f>SUMIF(Headcount!$F$34:$F$39,$E$73,Headcount!Y$34:Y$39)</f>
        <v>0</v>
      </c>
      <c r="AD76" s="5">
        <f>SUMIF(Headcount!$F$34:$F$39,$E$73,Headcount!Z$34:Z$39)</f>
        <v>0</v>
      </c>
      <c r="AE76" s="5">
        <f>SUMIF(Headcount!$F$34:$F$39,$E$73,Headcount!AA$34:AA$39)</f>
        <v>0</v>
      </c>
      <c r="AF76" s="5">
        <f>SUMIF(Headcount!$F$34:$F$39,$E$73,Headcount!AB$34:AB$39)</f>
        <v>0</v>
      </c>
      <c r="AG76" s="5">
        <f>SUMIF(Headcount!$F$34:$F$39,$E$73,Headcount!AC$34:AC$39)</f>
        <v>0</v>
      </c>
      <c r="AH76" s="5">
        <f>SUMIF(Headcount!$F$34:$F$39,$E$73,Headcount!AD$34:AD$39)</f>
        <v>0</v>
      </c>
      <c r="AI76" s="5">
        <f>SUMIF(Headcount!$F$34:$F$39,$E$73,Headcount!AE$34:AE$39)</f>
        <v>0</v>
      </c>
      <c r="AJ76" s="5">
        <f>SUMIF(Headcount!$F$34:$F$39,$E$73,Headcount!AF$34:AF$39)</f>
        <v>0</v>
      </c>
      <c r="AK76" s="5">
        <f>SUMIF(Headcount!$F$34:$F$39,$E$73,Headcount!AG$34:AG$39)</f>
        <v>0</v>
      </c>
      <c r="AL76" s="5">
        <f>SUMIF(Headcount!$F$34:$F$39,$E$73,Headcount!AH$34:AH$39)</f>
        <v>0</v>
      </c>
      <c r="AM76" s="5">
        <f>SUMIF(Headcount!$F$34:$F$39,$E$73,Headcount!AI$34:AI$39)</f>
        <v>0</v>
      </c>
      <c r="AN76" s="5">
        <f>SUMIF(Headcount!$F$34:$F$39,$E$73,Headcount!AJ$34:AJ$39)</f>
        <v>0</v>
      </c>
      <c r="AO76" s="5">
        <f>SUMIF(Headcount!$F$34:$F$39,$E$73,Headcount!AK$34:AK$39)</f>
        <v>0</v>
      </c>
      <c r="AP76" s="5">
        <f>SUMIF(Headcount!$F$34:$F$39,$E$73,Headcount!AL$34:AL$39)</f>
        <v>0</v>
      </c>
      <c r="AQ76" s="5">
        <f>SUMIF(Headcount!$F$34:$F$39,$E$73,Headcount!AM$34:AM$39)</f>
        <v>0</v>
      </c>
      <c r="AR76" s="5">
        <f>SUMIF(Headcount!$F$34:$F$39,$E$73,Headcount!AN$34:AN$39)</f>
        <v>0</v>
      </c>
      <c r="AS76" s="5">
        <f>SUMIF(Headcount!$F$34:$F$39,$E$73,Headcount!AO$34:AO$39)</f>
        <v>0</v>
      </c>
      <c r="AT76" s="5">
        <f>SUMIF(Headcount!$F$34:$F$39,$E$73,Headcount!AP$34:AP$39)</f>
        <v>0</v>
      </c>
      <c r="AU76" s="5">
        <f>SUMIF(Headcount!$F$34:$F$39,$E$73,Headcount!AQ$34:AQ$39)</f>
        <v>0</v>
      </c>
      <c r="AV76" s="5">
        <f>SUMIF(Headcount!$F$34:$F$39,$E$73,Headcount!AR$34:AR$39)</f>
        <v>0</v>
      </c>
      <c r="AW76" s="5">
        <f>SUMIF(Headcount!$F$34:$F$39,$E$73,Headcount!AS$34:AS$39)</f>
        <v>0</v>
      </c>
      <c r="AX76" s="5">
        <f>SUMIF(Headcount!$F$34:$F$39,$E$73,Headcount!AT$34:AT$39)</f>
        <v>0</v>
      </c>
      <c r="AY76" s="5">
        <f>SUMIF(Headcount!$F$34:$F$39,$E$73,Headcount!AU$34:AU$39)</f>
        <v>0</v>
      </c>
      <c r="AZ76" s="5">
        <f>SUMIF(Headcount!$F$34:$F$39,$E$73,Headcount!AV$34:AV$39)</f>
        <v>0</v>
      </c>
      <c r="BA76" s="5">
        <f>SUMIF(Headcount!$F$34:$F$39,$E$73,Headcount!AW$34:AW$39)</f>
        <v>0</v>
      </c>
      <c r="BB76" s="5">
        <f>SUMIF(Headcount!$F$34:$F$39,$E$73,Headcount!AX$34:AX$39)</f>
        <v>0</v>
      </c>
      <c r="BC76" s="5">
        <f>SUMIF(Headcount!$F$34:$F$39,$E$73,Headcount!AY$34:AY$39)</f>
        <v>0</v>
      </c>
      <c r="BD76" s="5">
        <f>SUMIF(Headcount!$F$34:$F$39,$E$73,Headcount!AZ$34:AZ$39)</f>
        <v>0</v>
      </c>
      <c r="BE76" s="5">
        <f>SUMIF(Headcount!$F$34:$F$39,$E$73,Headcount!BA$34:BA$39)</f>
        <v>0</v>
      </c>
      <c r="BF76" s="5">
        <f>SUMIF(Headcount!$F$34:$F$39,$E$73,Headcount!BB$34:BB$39)</f>
        <v>0</v>
      </c>
      <c r="BG76" s="5">
        <f>SUMIF(Headcount!$F$34:$F$39,$E$73,Headcount!BC$34:BC$39)</f>
        <v>0</v>
      </c>
      <c r="BH76" s="5">
        <f>SUMIF(Headcount!$F$34:$F$39,$E$73,Headcount!BD$34:BD$39)</f>
        <v>0</v>
      </c>
      <c r="BI76" s="5">
        <f>SUMIF(Headcount!$F$34:$F$39,$E$73,Headcount!BE$34:BE$39)</f>
        <v>0</v>
      </c>
      <c r="BJ76" s="5">
        <f>SUMIF(Headcount!$F$34:$F$39,$E$73,Headcount!BF$34:BF$39)</f>
        <v>0</v>
      </c>
      <c r="BK76" s="5">
        <f>SUMIF(Headcount!$F$34:$F$39,$E$73,Headcount!BG$34:BG$39)</f>
        <v>0</v>
      </c>
      <c r="BL76" s="5">
        <f>SUMIF(Headcount!$F$34:$F$39,$E$73,Headcount!BH$34:BH$39)</f>
        <v>0</v>
      </c>
      <c r="BM76" s="5">
        <f>SUMIF(Headcount!$F$34:$F$39,$E$73,Headcount!BI$34:BI$39)</f>
        <v>0</v>
      </c>
      <c r="BN76" s="5">
        <f>SUMIF(Headcount!$F$34:$F$39,$E$73,Headcount!BJ$34:BJ$39)</f>
        <v>0</v>
      </c>
      <c r="BO76" s="5">
        <f>SUMIF(Headcount!$F$34:$F$39,$E$73,Headcount!BK$34:BK$39)</f>
        <v>0</v>
      </c>
      <c r="BP76" s="5">
        <f>SUMIF(Headcount!$F$34:$F$39,$E$73,Headcount!BL$34:BL$39)</f>
        <v>0</v>
      </c>
      <c r="BQ76" s="5">
        <f>SUMIF(Headcount!$F$34:$F$39,$E$73,Headcount!BM$34:BM$39)</f>
        <v>0</v>
      </c>
      <c r="BR76" s="5">
        <f>SUMIF(Headcount!$F$34:$F$39,$E$73,Headcount!BN$34:BN$39)</f>
        <v>0</v>
      </c>
      <c r="BS76" s="5">
        <f>SUMIF(Headcount!$F$34:$F$39,$E$73,Headcount!BO$34:BO$39)</f>
        <v>0</v>
      </c>
      <c r="BT76" s="5">
        <f>SUMIF(Headcount!$F$34:$F$39,$E$73,Headcount!BP$34:BP$39)</f>
        <v>0</v>
      </c>
      <c r="BU76" s="5">
        <f>SUMIF(Headcount!$F$34:$F$39,$E$73,Headcount!BQ$34:BQ$39)</f>
        <v>0</v>
      </c>
      <c r="BV76" s="5">
        <f>SUMIF(Headcount!$F$34:$F$39,$E$73,Headcount!BR$34:BR$39)</f>
        <v>0</v>
      </c>
      <c r="BW76" s="5">
        <f>SUMIF(Headcount!$F$34:$F$39,$E$73,Headcount!BS$34:BS$39)</f>
        <v>0</v>
      </c>
      <c r="BX76" s="5">
        <f>SUMIF(Headcount!$F$34:$F$39,$E$73,Headcount!BT$34:BT$39)</f>
        <v>0</v>
      </c>
      <c r="BY76" s="5">
        <f>SUMIF(Headcount!$F$34:$F$39,$E$73,Headcount!BU$34:BU$39)</f>
        <v>0</v>
      </c>
      <c r="BZ76" s="419" cm="1">
        <f t="array" ref="BZ76">SUMPRODUCT((YEAR($F$6:$BY$6)=BZ$6)*($F76:$BY76))</f>
        <v>0</v>
      </c>
      <c r="CA76" s="286" cm="1">
        <f t="array" ref="CA76">SUMPRODUCT((YEAR($F$6:$BY$6)=CA$6)*($F76:$BY76))</f>
        <v>0</v>
      </c>
      <c r="CB76" s="286" cm="1">
        <f t="array" ref="CB76">SUMPRODUCT((YEAR($F$6:$BY$6)=CB$6)*($F76:$BY76))</f>
        <v>0</v>
      </c>
      <c r="CC76" s="286" cm="1">
        <f t="array" ref="CC76">SUMPRODUCT((YEAR($F$6:$BY$6)=CC$6)*($F76:$BY76))</f>
        <v>0</v>
      </c>
      <c r="CD76" s="286" cm="1">
        <f t="array" ref="CD76">SUMPRODUCT((YEAR($F$6:$BY$6)=CD$6)*($F76:$BY76))</f>
        <v>0</v>
      </c>
      <c r="CE76" s="430" cm="1">
        <f t="array" ref="CE76">SUMPRODUCT((YEAR($F$6:$BY$6)=CE$6)*($F76:$BY76))</f>
        <v>0</v>
      </c>
      <c r="CF76" s="783"/>
    </row>
    <row r="77" spans="1:84" s="4" customFormat="1">
      <c r="A77" s="48"/>
      <c r="E77" s="278" t="s">
        <v>77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f>SUMIF(Headcount!$F$34:$F$39,$E$73,Headcount!CB$34:CB$39)</f>
        <v>0</v>
      </c>
      <c r="S77" s="5">
        <f>SUMIF(Headcount!$F$34:$F$39,$E$73,Headcount!CC$34:CC$39)</f>
        <v>0</v>
      </c>
      <c r="T77" s="5">
        <f>SUMIF(Headcount!$F$34:$F$39,$E$73,Headcount!CD$34:CD$39)</f>
        <v>0</v>
      </c>
      <c r="U77" s="5">
        <f>SUMIF(Headcount!$F$34:$F$39,$E$73,Headcount!CE$34:CE$39)</f>
        <v>0</v>
      </c>
      <c r="V77" s="5">
        <f>SUMIF(Headcount!$F$34:$F$39,$E$73,Headcount!CF$34:CF$39)</f>
        <v>0</v>
      </c>
      <c r="W77" s="5">
        <f>SUMIF(Headcount!$F$34:$F$39,$E$73,Headcount!CG$34:CG$39)</f>
        <v>0</v>
      </c>
      <c r="X77" s="5">
        <f>SUMIF(Headcount!$F$34:$F$39,$E$73,Headcount!CH$34:CH$39)</f>
        <v>0</v>
      </c>
      <c r="Y77" s="5">
        <f>SUMIF(Headcount!$F$34:$F$39,$E$73,Headcount!CI$34:CI$39)</f>
        <v>0</v>
      </c>
      <c r="Z77" s="5">
        <f>SUMIF(Headcount!$F$34:$F$39,$E$73,Headcount!CJ$34:CJ$39)</f>
        <v>0</v>
      </c>
      <c r="AA77" s="5">
        <f>SUMIF(Headcount!$F$34:$F$39,$E$73,Headcount!CK$34:CK$39)</f>
        <v>0</v>
      </c>
      <c r="AB77" s="5">
        <f>SUMIF(Headcount!$F$34:$F$39,$E$73,Headcount!CL$34:CL$39)</f>
        <v>0</v>
      </c>
      <c r="AC77" s="5">
        <f>SUMIF(Headcount!$F$34:$F$39,$E$73,Headcount!CM$34:CM$39)</f>
        <v>0</v>
      </c>
      <c r="AD77" s="5">
        <f>SUMIF(Headcount!$F$34:$F$39,$E$73,Headcount!CN$34:CN$39)</f>
        <v>0</v>
      </c>
      <c r="AE77" s="5">
        <f>SUMIF(Headcount!$F$34:$F$39,$E$73,Headcount!CO$34:CO$39)</f>
        <v>0</v>
      </c>
      <c r="AF77" s="5">
        <f>SUMIF(Headcount!$F$34:$F$39,$E$73,Headcount!CP$34:CP$39)</f>
        <v>0</v>
      </c>
      <c r="AG77" s="5">
        <f>SUMIF(Headcount!$F$34:$F$39,$E$73,Headcount!CQ$34:CQ$39)</f>
        <v>0</v>
      </c>
      <c r="AH77" s="5">
        <f>SUMIF(Headcount!$F$34:$F$39,$E$73,Headcount!CR$34:CR$39)</f>
        <v>0</v>
      </c>
      <c r="AI77" s="5">
        <f>SUMIF(Headcount!$F$34:$F$39,$E$73,Headcount!CS$34:CS$39)</f>
        <v>0</v>
      </c>
      <c r="AJ77" s="5">
        <f>SUMIF(Headcount!$F$34:$F$39,$E$73,Headcount!CT$34:CT$39)</f>
        <v>0</v>
      </c>
      <c r="AK77" s="5">
        <f>SUMIF(Headcount!$F$34:$F$39,$E$73,Headcount!CU$34:CU$39)</f>
        <v>0</v>
      </c>
      <c r="AL77" s="5">
        <f>SUMIF(Headcount!$F$34:$F$39,$E$73,Headcount!CV$34:CV$39)</f>
        <v>0</v>
      </c>
      <c r="AM77" s="5">
        <f>SUMIF(Headcount!$F$34:$F$39,$E$73,Headcount!CW$34:CW$39)</f>
        <v>0</v>
      </c>
      <c r="AN77" s="5">
        <f>SUMIF(Headcount!$F$34:$F$39,$E$73,Headcount!CX$34:CX$39)</f>
        <v>0</v>
      </c>
      <c r="AO77" s="5">
        <f>SUMIF(Headcount!$F$34:$F$39,$E$73,Headcount!CY$34:CY$39)</f>
        <v>0</v>
      </c>
      <c r="AP77" s="5">
        <f>SUMIF(Headcount!$F$34:$F$39,$E$73,Headcount!CZ$34:CZ$39)</f>
        <v>0</v>
      </c>
      <c r="AQ77" s="5">
        <f>SUMIF(Headcount!$F$34:$F$39,$E$73,Headcount!DA$34:DA$39)</f>
        <v>0</v>
      </c>
      <c r="AR77" s="5">
        <f>SUMIF(Headcount!$F$34:$F$39,$E$73,Headcount!DB$34:DB$39)</f>
        <v>0</v>
      </c>
      <c r="AS77" s="5">
        <f>SUMIF(Headcount!$F$34:$F$39,$E$73,Headcount!DC$34:DC$39)</f>
        <v>0</v>
      </c>
      <c r="AT77" s="5">
        <f>SUMIF(Headcount!$F$34:$F$39,$E$73,Headcount!DD$34:DD$39)</f>
        <v>0</v>
      </c>
      <c r="AU77" s="5">
        <f>SUMIF(Headcount!$F$34:$F$39,$E$73,Headcount!DE$34:DE$39)</f>
        <v>0</v>
      </c>
      <c r="AV77" s="5">
        <f>SUMIF(Headcount!$F$34:$F$39,$E$73,Headcount!DF$34:DF$39)</f>
        <v>0</v>
      </c>
      <c r="AW77" s="5">
        <f>SUMIF(Headcount!$F$34:$F$39,$E$73,Headcount!DG$34:DG$39)</f>
        <v>0</v>
      </c>
      <c r="AX77" s="5">
        <f>SUMIF(Headcount!$F$34:$F$39,$E$73,Headcount!DH$34:DH$39)</f>
        <v>0</v>
      </c>
      <c r="AY77" s="5">
        <f>SUMIF(Headcount!$F$34:$F$39,$E$73,Headcount!DI$34:DI$39)</f>
        <v>0</v>
      </c>
      <c r="AZ77" s="5">
        <f>SUMIF(Headcount!$F$34:$F$39,$E$73,Headcount!DJ$34:DJ$39)</f>
        <v>0</v>
      </c>
      <c r="BA77" s="5">
        <f>SUMIF(Headcount!$F$34:$F$39,$E$73,Headcount!DK$34:DK$39)</f>
        <v>0</v>
      </c>
      <c r="BB77" s="5">
        <f>SUMIF(Headcount!$F$34:$F$39,$E$73,Headcount!DL$34:DL$39)</f>
        <v>0</v>
      </c>
      <c r="BC77" s="5">
        <f>SUMIF(Headcount!$F$34:$F$39,$E$73,Headcount!DM$34:DM$39)</f>
        <v>0</v>
      </c>
      <c r="BD77" s="5">
        <f>SUMIF(Headcount!$F$34:$F$39,$E$73,Headcount!DN$34:DN$39)</f>
        <v>0</v>
      </c>
      <c r="BE77" s="5">
        <f>SUMIF(Headcount!$F$34:$F$39,$E$73,Headcount!DO$34:DO$39)</f>
        <v>0</v>
      </c>
      <c r="BF77" s="5">
        <f>SUMIF(Headcount!$F$34:$F$39,$E$73,Headcount!DP$34:DP$39)</f>
        <v>0</v>
      </c>
      <c r="BG77" s="5">
        <f>SUMIF(Headcount!$F$34:$F$39,$E$73,Headcount!DQ$34:DQ$39)</f>
        <v>0</v>
      </c>
      <c r="BH77" s="5">
        <f>SUMIF(Headcount!$F$34:$F$39,$E$73,Headcount!DR$34:DR$39)</f>
        <v>0</v>
      </c>
      <c r="BI77" s="5">
        <f>SUMIF(Headcount!$F$34:$F$39,$E$73,Headcount!DS$34:DS$39)</f>
        <v>0</v>
      </c>
      <c r="BJ77" s="5">
        <f>SUMIF(Headcount!$F$34:$F$39,$E$73,Headcount!DT$34:DT$39)</f>
        <v>0</v>
      </c>
      <c r="BK77" s="5">
        <f>SUMIF(Headcount!$F$34:$F$39,$E$73,Headcount!DU$34:DU$39)</f>
        <v>0</v>
      </c>
      <c r="BL77" s="5">
        <f>SUMIF(Headcount!$F$34:$F$39,$E$73,Headcount!DV$34:DV$39)</f>
        <v>0</v>
      </c>
      <c r="BM77" s="5">
        <f>SUMIF(Headcount!$F$34:$F$39,$E$73,Headcount!DW$34:DW$39)</f>
        <v>0</v>
      </c>
      <c r="BN77" s="5">
        <f>SUMIF(Headcount!$F$34:$F$39,$E$73,Headcount!DX$34:DX$39)</f>
        <v>0</v>
      </c>
      <c r="BO77" s="5">
        <f>SUMIF(Headcount!$F$34:$F$39,$E$73,Headcount!DY$34:DY$39)</f>
        <v>0</v>
      </c>
      <c r="BP77" s="5">
        <f>SUMIF(Headcount!$F$34:$F$39,$E$73,Headcount!DZ$34:DZ$39)</f>
        <v>0</v>
      </c>
      <c r="BQ77" s="5">
        <f>SUMIF(Headcount!$F$34:$F$39,$E$73,Headcount!EA$34:EA$39)</f>
        <v>0</v>
      </c>
      <c r="BR77" s="5">
        <f>SUMIF(Headcount!$F$34:$F$39,$E$73,Headcount!EB$34:EB$39)</f>
        <v>0</v>
      </c>
      <c r="BS77" s="5">
        <f>SUMIF(Headcount!$F$34:$F$39,$E$73,Headcount!EC$34:EC$39)</f>
        <v>0</v>
      </c>
      <c r="BT77" s="5">
        <f>SUMIF(Headcount!$F$34:$F$39,$E$73,Headcount!ED$34:ED$39)</f>
        <v>0</v>
      </c>
      <c r="BU77" s="5">
        <f>SUMIF(Headcount!$F$34:$F$39,$E$73,Headcount!EE$34:EE$39)</f>
        <v>0</v>
      </c>
      <c r="BV77" s="5">
        <f>SUMIF(Headcount!$F$34:$F$39,$E$73,Headcount!EF$34:EF$39)</f>
        <v>0</v>
      </c>
      <c r="BW77" s="5">
        <f>SUMIF(Headcount!$F$34:$F$39,$E$73,Headcount!EG$34:EG$39)</f>
        <v>0</v>
      </c>
      <c r="BX77" s="5">
        <f>SUMIF(Headcount!$F$34:$F$39,$E$73,Headcount!EH$34:EH$39)</f>
        <v>0</v>
      </c>
      <c r="BY77" s="5">
        <f>SUMIF(Headcount!$F$34:$F$39,$E$73,Headcount!EI$34:EI$39)</f>
        <v>0</v>
      </c>
      <c r="BZ77" s="419" cm="1">
        <f t="array" ref="BZ77">SUMPRODUCT((YEAR($F$6:$BY$6)=BZ$6)*($F77:$BY77))</f>
        <v>0</v>
      </c>
      <c r="CA77" s="286" cm="1">
        <f t="array" ref="CA77">SUMPRODUCT((YEAR($F$6:$BY$6)=CA$6)*($F77:$BY77))</f>
        <v>0</v>
      </c>
      <c r="CB77" s="286" cm="1">
        <f t="array" ref="CB77">SUMPRODUCT((YEAR($F$6:$BY$6)=CB$6)*($F77:$BY77))</f>
        <v>0</v>
      </c>
      <c r="CC77" s="286" cm="1">
        <f t="array" ref="CC77">SUMPRODUCT((YEAR($F$6:$BY$6)=CC$6)*($F77:$BY77))</f>
        <v>0</v>
      </c>
      <c r="CD77" s="286" cm="1">
        <f t="array" ref="CD77">SUMPRODUCT((YEAR($F$6:$BY$6)=CD$6)*($F77:$BY77))</f>
        <v>0</v>
      </c>
      <c r="CE77" s="430" cm="1">
        <f t="array" ref="CE77">SUMPRODUCT((YEAR($F$6:$BY$6)=CE$6)*($F77:$BY77))</f>
        <v>0</v>
      </c>
      <c r="CF77" s="783"/>
    </row>
    <row r="78" spans="1:84">
      <c r="E78" s="278" t="s">
        <v>6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f t="shared" ref="R78:AW78" si="360">R76*EEBenefits</f>
        <v>0</v>
      </c>
      <c r="S78" s="5">
        <f t="shared" si="360"/>
        <v>0</v>
      </c>
      <c r="T78" s="5">
        <f t="shared" si="360"/>
        <v>0</v>
      </c>
      <c r="U78" s="5">
        <f t="shared" si="360"/>
        <v>0</v>
      </c>
      <c r="V78" s="5">
        <f t="shared" si="360"/>
        <v>0</v>
      </c>
      <c r="W78" s="5">
        <f t="shared" si="360"/>
        <v>0</v>
      </c>
      <c r="X78" s="5">
        <f t="shared" si="360"/>
        <v>0</v>
      </c>
      <c r="Y78" s="5">
        <f t="shared" si="360"/>
        <v>0</v>
      </c>
      <c r="Z78" s="5">
        <f t="shared" si="360"/>
        <v>0</v>
      </c>
      <c r="AA78" s="5">
        <f t="shared" si="360"/>
        <v>0</v>
      </c>
      <c r="AB78" s="5">
        <f t="shared" si="360"/>
        <v>0</v>
      </c>
      <c r="AC78" s="5">
        <f t="shared" si="360"/>
        <v>0</v>
      </c>
      <c r="AD78" s="5">
        <f t="shared" si="360"/>
        <v>0</v>
      </c>
      <c r="AE78" s="5">
        <f t="shared" si="360"/>
        <v>0</v>
      </c>
      <c r="AF78" s="5">
        <f t="shared" si="360"/>
        <v>0</v>
      </c>
      <c r="AG78" s="5">
        <f t="shared" si="360"/>
        <v>0</v>
      </c>
      <c r="AH78" s="5">
        <f t="shared" si="360"/>
        <v>0</v>
      </c>
      <c r="AI78" s="5">
        <f t="shared" si="360"/>
        <v>0</v>
      </c>
      <c r="AJ78" s="5">
        <f t="shared" si="360"/>
        <v>0</v>
      </c>
      <c r="AK78" s="5">
        <f t="shared" si="360"/>
        <v>0</v>
      </c>
      <c r="AL78" s="5">
        <f t="shared" si="360"/>
        <v>0</v>
      </c>
      <c r="AM78" s="5">
        <f t="shared" si="360"/>
        <v>0</v>
      </c>
      <c r="AN78" s="5">
        <f t="shared" si="360"/>
        <v>0</v>
      </c>
      <c r="AO78" s="5">
        <f t="shared" si="360"/>
        <v>0</v>
      </c>
      <c r="AP78" s="5">
        <f t="shared" si="360"/>
        <v>0</v>
      </c>
      <c r="AQ78" s="5">
        <f t="shared" si="360"/>
        <v>0</v>
      </c>
      <c r="AR78" s="5">
        <f t="shared" si="360"/>
        <v>0</v>
      </c>
      <c r="AS78" s="5">
        <f t="shared" si="360"/>
        <v>0</v>
      </c>
      <c r="AT78" s="5">
        <f t="shared" si="360"/>
        <v>0</v>
      </c>
      <c r="AU78" s="5">
        <f t="shared" si="360"/>
        <v>0</v>
      </c>
      <c r="AV78" s="5">
        <f t="shared" si="360"/>
        <v>0</v>
      </c>
      <c r="AW78" s="5">
        <f t="shared" si="360"/>
        <v>0</v>
      </c>
      <c r="AX78" s="5">
        <f t="shared" ref="AX78:BY78" si="361">AX76*EEBenefits</f>
        <v>0</v>
      </c>
      <c r="AY78" s="5">
        <f t="shared" si="361"/>
        <v>0</v>
      </c>
      <c r="AZ78" s="5">
        <f t="shared" si="361"/>
        <v>0</v>
      </c>
      <c r="BA78" s="5">
        <f t="shared" si="361"/>
        <v>0</v>
      </c>
      <c r="BB78" s="5">
        <f t="shared" si="361"/>
        <v>0</v>
      </c>
      <c r="BC78" s="5">
        <f t="shared" si="361"/>
        <v>0</v>
      </c>
      <c r="BD78" s="5">
        <f t="shared" si="361"/>
        <v>0</v>
      </c>
      <c r="BE78" s="5">
        <f t="shared" si="361"/>
        <v>0</v>
      </c>
      <c r="BF78" s="5">
        <f t="shared" si="361"/>
        <v>0</v>
      </c>
      <c r="BG78" s="5">
        <f t="shared" si="361"/>
        <v>0</v>
      </c>
      <c r="BH78" s="5">
        <f t="shared" si="361"/>
        <v>0</v>
      </c>
      <c r="BI78" s="5">
        <f t="shared" si="361"/>
        <v>0</v>
      </c>
      <c r="BJ78" s="5">
        <f t="shared" si="361"/>
        <v>0</v>
      </c>
      <c r="BK78" s="5">
        <f t="shared" si="361"/>
        <v>0</v>
      </c>
      <c r="BL78" s="5">
        <f t="shared" si="361"/>
        <v>0</v>
      </c>
      <c r="BM78" s="5">
        <f t="shared" si="361"/>
        <v>0</v>
      </c>
      <c r="BN78" s="5">
        <f t="shared" si="361"/>
        <v>0</v>
      </c>
      <c r="BO78" s="5">
        <f t="shared" si="361"/>
        <v>0</v>
      </c>
      <c r="BP78" s="5">
        <f t="shared" si="361"/>
        <v>0</v>
      </c>
      <c r="BQ78" s="5">
        <f t="shared" si="361"/>
        <v>0</v>
      </c>
      <c r="BR78" s="5">
        <f t="shared" si="361"/>
        <v>0</v>
      </c>
      <c r="BS78" s="5">
        <f t="shared" si="361"/>
        <v>0</v>
      </c>
      <c r="BT78" s="5">
        <f t="shared" si="361"/>
        <v>0</v>
      </c>
      <c r="BU78" s="5">
        <f t="shared" si="361"/>
        <v>0</v>
      </c>
      <c r="BV78" s="5">
        <f t="shared" si="361"/>
        <v>0</v>
      </c>
      <c r="BW78" s="5">
        <f t="shared" si="361"/>
        <v>0</v>
      </c>
      <c r="BX78" s="5">
        <f t="shared" si="361"/>
        <v>0</v>
      </c>
      <c r="BY78" s="5">
        <f t="shared" si="361"/>
        <v>0</v>
      </c>
      <c r="BZ78" s="419" cm="1">
        <f t="array" ref="BZ78">SUMPRODUCT((YEAR($F$6:$BY$6)=BZ$6)*($F78:$BY78))</f>
        <v>0</v>
      </c>
      <c r="CA78" s="286" cm="1">
        <f t="array" ref="CA78">SUMPRODUCT((YEAR($F$6:$BY$6)=CA$6)*($F78:$BY78))</f>
        <v>0</v>
      </c>
      <c r="CB78" s="286" cm="1">
        <f t="array" ref="CB78">SUMPRODUCT((YEAR($F$6:$BY$6)=CB$6)*($F78:$BY78))</f>
        <v>0</v>
      </c>
      <c r="CC78" s="286" cm="1">
        <f t="array" ref="CC78">SUMPRODUCT((YEAR($F$6:$BY$6)=CC$6)*($F78:$BY78))</f>
        <v>0</v>
      </c>
      <c r="CD78" s="286" cm="1">
        <f t="array" ref="CD78">SUMPRODUCT((YEAR($F$6:$BY$6)=CD$6)*($F78:$BY78))</f>
        <v>0</v>
      </c>
      <c r="CE78" s="430" cm="1">
        <f t="array" ref="CE78">SUMPRODUCT((YEAR($F$6:$BY$6)=CE$6)*($F78:$BY78))</f>
        <v>0</v>
      </c>
      <c r="CF78" s="787"/>
    </row>
    <row r="79" spans="1:84">
      <c r="E79" s="278" t="s">
        <v>76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f t="shared" ref="R79:AW79" si="362">R76*PayrollTax</f>
        <v>0</v>
      </c>
      <c r="S79" s="5">
        <f t="shared" si="362"/>
        <v>0</v>
      </c>
      <c r="T79" s="5">
        <f t="shared" si="362"/>
        <v>0</v>
      </c>
      <c r="U79" s="5">
        <f t="shared" si="362"/>
        <v>0</v>
      </c>
      <c r="V79" s="5">
        <f t="shared" si="362"/>
        <v>0</v>
      </c>
      <c r="W79" s="5">
        <f t="shared" si="362"/>
        <v>0</v>
      </c>
      <c r="X79" s="5">
        <f t="shared" si="362"/>
        <v>0</v>
      </c>
      <c r="Y79" s="5">
        <f t="shared" si="362"/>
        <v>0</v>
      </c>
      <c r="Z79" s="5">
        <f t="shared" si="362"/>
        <v>0</v>
      </c>
      <c r="AA79" s="5">
        <f t="shared" si="362"/>
        <v>0</v>
      </c>
      <c r="AB79" s="5">
        <f t="shared" si="362"/>
        <v>0</v>
      </c>
      <c r="AC79" s="5">
        <f t="shared" si="362"/>
        <v>0</v>
      </c>
      <c r="AD79" s="5">
        <f t="shared" si="362"/>
        <v>0</v>
      </c>
      <c r="AE79" s="5">
        <f t="shared" si="362"/>
        <v>0</v>
      </c>
      <c r="AF79" s="5">
        <f t="shared" si="362"/>
        <v>0</v>
      </c>
      <c r="AG79" s="5">
        <f t="shared" si="362"/>
        <v>0</v>
      </c>
      <c r="AH79" s="5">
        <f t="shared" si="362"/>
        <v>0</v>
      </c>
      <c r="AI79" s="5">
        <f t="shared" si="362"/>
        <v>0</v>
      </c>
      <c r="AJ79" s="5">
        <f t="shared" si="362"/>
        <v>0</v>
      </c>
      <c r="AK79" s="5">
        <f t="shared" si="362"/>
        <v>0</v>
      </c>
      <c r="AL79" s="5">
        <f t="shared" si="362"/>
        <v>0</v>
      </c>
      <c r="AM79" s="5">
        <f t="shared" si="362"/>
        <v>0</v>
      </c>
      <c r="AN79" s="5">
        <f t="shared" si="362"/>
        <v>0</v>
      </c>
      <c r="AO79" s="5">
        <f t="shared" si="362"/>
        <v>0</v>
      </c>
      <c r="AP79" s="5">
        <f t="shared" si="362"/>
        <v>0</v>
      </c>
      <c r="AQ79" s="5">
        <f t="shared" si="362"/>
        <v>0</v>
      </c>
      <c r="AR79" s="5">
        <f t="shared" si="362"/>
        <v>0</v>
      </c>
      <c r="AS79" s="5">
        <f t="shared" si="362"/>
        <v>0</v>
      </c>
      <c r="AT79" s="5">
        <f t="shared" si="362"/>
        <v>0</v>
      </c>
      <c r="AU79" s="5">
        <f t="shared" si="362"/>
        <v>0</v>
      </c>
      <c r="AV79" s="5">
        <f t="shared" si="362"/>
        <v>0</v>
      </c>
      <c r="AW79" s="5">
        <f t="shared" si="362"/>
        <v>0</v>
      </c>
      <c r="AX79" s="5">
        <f t="shared" ref="AX79:BY79" si="363">AX76*PayrollTax</f>
        <v>0</v>
      </c>
      <c r="AY79" s="5">
        <f t="shared" si="363"/>
        <v>0</v>
      </c>
      <c r="AZ79" s="5">
        <f t="shared" si="363"/>
        <v>0</v>
      </c>
      <c r="BA79" s="5">
        <f t="shared" si="363"/>
        <v>0</v>
      </c>
      <c r="BB79" s="5">
        <f t="shared" si="363"/>
        <v>0</v>
      </c>
      <c r="BC79" s="5">
        <f t="shared" si="363"/>
        <v>0</v>
      </c>
      <c r="BD79" s="5">
        <f t="shared" si="363"/>
        <v>0</v>
      </c>
      <c r="BE79" s="5">
        <f t="shared" si="363"/>
        <v>0</v>
      </c>
      <c r="BF79" s="5">
        <f t="shared" si="363"/>
        <v>0</v>
      </c>
      <c r="BG79" s="5">
        <f t="shared" si="363"/>
        <v>0</v>
      </c>
      <c r="BH79" s="5">
        <f t="shared" si="363"/>
        <v>0</v>
      </c>
      <c r="BI79" s="5">
        <f t="shared" si="363"/>
        <v>0</v>
      </c>
      <c r="BJ79" s="5">
        <f t="shared" si="363"/>
        <v>0</v>
      </c>
      <c r="BK79" s="5">
        <f t="shared" si="363"/>
        <v>0</v>
      </c>
      <c r="BL79" s="5">
        <f t="shared" si="363"/>
        <v>0</v>
      </c>
      <c r="BM79" s="5">
        <f t="shared" si="363"/>
        <v>0</v>
      </c>
      <c r="BN79" s="5">
        <f t="shared" si="363"/>
        <v>0</v>
      </c>
      <c r="BO79" s="5">
        <f t="shared" si="363"/>
        <v>0</v>
      </c>
      <c r="BP79" s="5">
        <f t="shared" si="363"/>
        <v>0</v>
      </c>
      <c r="BQ79" s="5">
        <f t="shared" si="363"/>
        <v>0</v>
      </c>
      <c r="BR79" s="5">
        <f t="shared" si="363"/>
        <v>0</v>
      </c>
      <c r="BS79" s="5">
        <f t="shared" si="363"/>
        <v>0</v>
      </c>
      <c r="BT79" s="5">
        <f t="shared" si="363"/>
        <v>0</v>
      </c>
      <c r="BU79" s="5">
        <f t="shared" si="363"/>
        <v>0</v>
      </c>
      <c r="BV79" s="5">
        <f t="shared" si="363"/>
        <v>0</v>
      </c>
      <c r="BW79" s="5">
        <f t="shared" si="363"/>
        <v>0</v>
      </c>
      <c r="BX79" s="5">
        <f t="shared" si="363"/>
        <v>0</v>
      </c>
      <c r="BY79" s="5">
        <f t="shared" si="363"/>
        <v>0</v>
      </c>
      <c r="BZ79" s="419" cm="1">
        <f t="array" ref="BZ79">SUMPRODUCT((YEAR($F$6:$BY$6)=BZ$6)*($F79:$BY79))</f>
        <v>0</v>
      </c>
      <c r="CA79" s="286" cm="1">
        <f t="array" ref="CA79">SUMPRODUCT((YEAR($F$6:$BY$6)=CA$6)*($F79:$BY79))</f>
        <v>0</v>
      </c>
      <c r="CB79" s="286" cm="1">
        <f t="array" ref="CB79">SUMPRODUCT((YEAR($F$6:$BY$6)=CB$6)*($F79:$BY79))</f>
        <v>0</v>
      </c>
      <c r="CC79" s="286" cm="1">
        <f t="array" ref="CC79">SUMPRODUCT((YEAR($F$6:$BY$6)=CC$6)*($F79:$BY79))</f>
        <v>0</v>
      </c>
      <c r="CD79" s="286" cm="1">
        <f t="array" ref="CD79">SUMPRODUCT((YEAR($F$6:$BY$6)=CD$6)*($F79:$BY79))</f>
        <v>0</v>
      </c>
      <c r="CE79" s="430" cm="1">
        <f t="array" ref="CE79">SUMPRODUCT((YEAR($F$6:$BY$6)=CE$6)*($F79:$BY79))</f>
        <v>0</v>
      </c>
      <c r="CF79" s="787"/>
    </row>
    <row r="80" spans="1:84">
      <c r="E80" s="278" t="s">
        <v>7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f t="shared" ref="R80:AW80" si="364">R74*PayrollFee</f>
        <v>0</v>
      </c>
      <c r="S80" s="5">
        <f t="shared" si="364"/>
        <v>0</v>
      </c>
      <c r="T80" s="5">
        <f t="shared" si="364"/>
        <v>0</v>
      </c>
      <c r="U80" s="5">
        <f t="shared" si="364"/>
        <v>0</v>
      </c>
      <c r="V80" s="5">
        <f t="shared" si="364"/>
        <v>0</v>
      </c>
      <c r="W80" s="5">
        <f t="shared" si="364"/>
        <v>0</v>
      </c>
      <c r="X80" s="5">
        <f t="shared" si="364"/>
        <v>0</v>
      </c>
      <c r="Y80" s="5">
        <f t="shared" si="364"/>
        <v>0</v>
      </c>
      <c r="Z80" s="5">
        <f t="shared" si="364"/>
        <v>0</v>
      </c>
      <c r="AA80" s="5">
        <f t="shared" si="364"/>
        <v>0</v>
      </c>
      <c r="AB80" s="5">
        <f t="shared" si="364"/>
        <v>0</v>
      </c>
      <c r="AC80" s="5">
        <f t="shared" si="364"/>
        <v>0</v>
      </c>
      <c r="AD80" s="5">
        <f t="shared" si="364"/>
        <v>0</v>
      </c>
      <c r="AE80" s="5">
        <f t="shared" si="364"/>
        <v>0</v>
      </c>
      <c r="AF80" s="5">
        <f t="shared" si="364"/>
        <v>0</v>
      </c>
      <c r="AG80" s="5">
        <f t="shared" si="364"/>
        <v>0</v>
      </c>
      <c r="AH80" s="5">
        <f t="shared" si="364"/>
        <v>0</v>
      </c>
      <c r="AI80" s="5">
        <f t="shared" si="364"/>
        <v>0</v>
      </c>
      <c r="AJ80" s="5">
        <f t="shared" si="364"/>
        <v>0</v>
      </c>
      <c r="AK80" s="5">
        <f t="shared" si="364"/>
        <v>0</v>
      </c>
      <c r="AL80" s="5">
        <f t="shared" si="364"/>
        <v>0</v>
      </c>
      <c r="AM80" s="5">
        <f t="shared" si="364"/>
        <v>0</v>
      </c>
      <c r="AN80" s="5">
        <f t="shared" si="364"/>
        <v>0</v>
      </c>
      <c r="AO80" s="5">
        <f t="shared" si="364"/>
        <v>0</v>
      </c>
      <c r="AP80" s="5">
        <f t="shared" si="364"/>
        <v>0</v>
      </c>
      <c r="AQ80" s="5">
        <f t="shared" si="364"/>
        <v>0</v>
      </c>
      <c r="AR80" s="5">
        <f t="shared" si="364"/>
        <v>0</v>
      </c>
      <c r="AS80" s="5">
        <f t="shared" si="364"/>
        <v>0</v>
      </c>
      <c r="AT80" s="5">
        <f t="shared" si="364"/>
        <v>0</v>
      </c>
      <c r="AU80" s="5">
        <f t="shared" si="364"/>
        <v>0</v>
      </c>
      <c r="AV80" s="5">
        <f t="shared" si="364"/>
        <v>0</v>
      </c>
      <c r="AW80" s="5">
        <f t="shared" si="364"/>
        <v>0</v>
      </c>
      <c r="AX80" s="5">
        <f t="shared" ref="AX80:BY80" si="365">AX74*PayrollFee</f>
        <v>0</v>
      </c>
      <c r="AY80" s="5">
        <f t="shared" si="365"/>
        <v>0</v>
      </c>
      <c r="AZ80" s="5">
        <f t="shared" si="365"/>
        <v>0</v>
      </c>
      <c r="BA80" s="5">
        <f t="shared" si="365"/>
        <v>0</v>
      </c>
      <c r="BB80" s="5">
        <f t="shared" si="365"/>
        <v>0</v>
      </c>
      <c r="BC80" s="5">
        <f t="shared" si="365"/>
        <v>0</v>
      </c>
      <c r="BD80" s="5">
        <f t="shared" si="365"/>
        <v>0</v>
      </c>
      <c r="BE80" s="5">
        <f t="shared" si="365"/>
        <v>0</v>
      </c>
      <c r="BF80" s="5">
        <f t="shared" si="365"/>
        <v>0</v>
      </c>
      <c r="BG80" s="5">
        <f t="shared" si="365"/>
        <v>0</v>
      </c>
      <c r="BH80" s="5">
        <f t="shared" si="365"/>
        <v>0</v>
      </c>
      <c r="BI80" s="5">
        <f t="shared" si="365"/>
        <v>0</v>
      </c>
      <c r="BJ80" s="5">
        <f t="shared" si="365"/>
        <v>0</v>
      </c>
      <c r="BK80" s="5">
        <f t="shared" si="365"/>
        <v>0</v>
      </c>
      <c r="BL80" s="5">
        <f t="shared" si="365"/>
        <v>0</v>
      </c>
      <c r="BM80" s="5">
        <f t="shared" si="365"/>
        <v>0</v>
      </c>
      <c r="BN80" s="5">
        <f t="shared" si="365"/>
        <v>0</v>
      </c>
      <c r="BO80" s="5">
        <f t="shared" si="365"/>
        <v>0</v>
      </c>
      <c r="BP80" s="5">
        <f t="shared" si="365"/>
        <v>0</v>
      </c>
      <c r="BQ80" s="5">
        <f t="shared" si="365"/>
        <v>0</v>
      </c>
      <c r="BR80" s="5">
        <f t="shared" si="365"/>
        <v>0</v>
      </c>
      <c r="BS80" s="5">
        <f t="shared" si="365"/>
        <v>0</v>
      </c>
      <c r="BT80" s="5">
        <f t="shared" si="365"/>
        <v>0</v>
      </c>
      <c r="BU80" s="5">
        <f t="shared" si="365"/>
        <v>0</v>
      </c>
      <c r="BV80" s="5">
        <f t="shared" si="365"/>
        <v>0</v>
      </c>
      <c r="BW80" s="5">
        <f t="shared" si="365"/>
        <v>0</v>
      </c>
      <c r="BX80" s="5">
        <f t="shared" si="365"/>
        <v>0</v>
      </c>
      <c r="BY80" s="5">
        <f t="shared" si="365"/>
        <v>0</v>
      </c>
      <c r="BZ80" s="419" cm="1">
        <f t="array" ref="BZ80">SUMPRODUCT((YEAR($F$6:$BY$6)=BZ$6)*($F80:$BY80))</f>
        <v>0</v>
      </c>
      <c r="CA80" s="286" cm="1">
        <f t="array" ref="CA80">SUMPRODUCT((YEAR($F$6:$BY$6)=CA$6)*($F80:$BY80))</f>
        <v>0</v>
      </c>
      <c r="CB80" s="286" cm="1">
        <f t="array" ref="CB80">SUMPRODUCT((YEAR($F$6:$BY$6)=CB$6)*($F80:$BY80))</f>
        <v>0</v>
      </c>
      <c r="CC80" s="286" cm="1">
        <f t="array" ref="CC80">SUMPRODUCT((YEAR($F$6:$BY$6)=CC$6)*($F80:$BY80))</f>
        <v>0</v>
      </c>
      <c r="CD80" s="286" cm="1">
        <f t="array" ref="CD80">SUMPRODUCT((YEAR($F$6:$BY$6)=CD$6)*($F80:$BY80))</f>
        <v>0</v>
      </c>
      <c r="CE80" s="430" cm="1">
        <f t="array" ref="CE80">SUMPRODUCT((YEAR($F$6:$BY$6)=CE$6)*($F80:$BY80))</f>
        <v>0</v>
      </c>
    </row>
    <row r="81" spans="1:84">
      <c r="E81" s="276" t="s">
        <v>11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f>R$74*Setup!$E$22+'Outside Services &amp; Other'!G293</f>
        <v>0</v>
      </c>
      <c r="S81" s="5">
        <f>S$74*Setup!$E$22+'Outside Services &amp; Other'!H293</f>
        <v>0</v>
      </c>
      <c r="T81" s="5">
        <f>T$74*Setup!$E$22+'Outside Services &amp; Other'!I293</f>
        <v>0</v>
      </c>
      <c r="U81" s="5">
        <f>U$74*Setup!$E$22+'Outside Services &amp; Other'!J293</f>
        <v>0</v>
      </c>
      <c r="V81" s="5">
        <f>V$74*Setup!$E$22+'Outside Services &amp; Other'!K293</f>
        <v>0</v>
      </c>
      <c r="W81" s="5">
        <f>W$74*Setup!$E$22+'Outside Services &amp; Other'!L293</f>
        <v>0</v>
      </c>
      <c r="X81" s="5">
        <f>X$74*Setup!$E$22+'Outside Services &amp; Other'!M293</f>
        <v>0</v>
      </c>
      <c r="Y81" s="5">
        <f>Y$74*Setup!$E$22+'Outside Services &amp; Other'!N293</f>
        <v>0</v>
      </c>
      <c r="Z81" s="5">
        <f>Z$74*Setup!$E$22+'Outside Services &amp; Other'!O293</f>
        <v>0</v>
      </c>
      <c r="AA81" s="5">
        <f>AA$74*Setup!$E$22+'Outside Services &amp; Other'!P293</f>
        <v>0</v>
      </c>
      <c r="AB81" s="5">
        <f>AB$74*Setup!$E$22+'Outside Services &amp; Other'!Q293</f>
        <v>0</v>
      </c>
      <c r="AC81" s="5">
        <f>AC$74*Setup!$E$22+'Outside Services &amp; Other'!R293</f>
        <v>0</v>
      </c>
      <c r="AD81" s="5">
        <f>AD$74*Setup!$E$22+'Outside Services &amp; Other'!S293</f>
        <v>0</v>
      </c>
      <c r="AE81" s="5">
        <f>AE$74*Setup!$E$22+'Outside Services &amp; Other'!T293</f>
        <v>0</v>
      </c>
      <c r="AF81" s="5">
        <f>AF$74*Setup!$E$22+'Outside Services &amp; Other'!U293</f>
        <v>0</v>
      </c>
      <c r="AG81" s="5">
        <f>AG$74*Setup!$E$22+'Outside Services &amp; Other'!V293</f>
        <v>0</v>
      </c>
      <c r="AH81" s="5">
        <f>AH$74*Setup!$E$22+'Outside Services &amp; Other'!W293</f>
        <v>0</v>
      </c>
      <c r="AI81" s="5">
        <f>AI$74*Setup!$E$22+'Outside Services &amp; Other'!X293</f>
        <v>0</v>
      </c>
      <c r="AJ81" s="5">
        <f>AJ$74*Setup!$E$22+'Outside Services &amp; Other'!Y293</f>
        <v>0</v>
      </c>
      <c r="AK81" s="5">
        <f>AK$74*Setup!$E$22+'Outside Services &amp; Other'!Z293</f>
        <v>0</v>
      </c>
      <c r="AL81" s="5">
        <f>AL$74*Setup!$E$22+'Outside Services &amp; Other'!AA293</f>
        <v>0</v>
      </c>
      <c r="AM81" s="5">
        <f>AM$74*Setup!$E$22+'Outside Services &amp; Other'!AB293</f>
        <v>0</v>
      </c>
      <c r="AN81" s="5">
        <f>AN$74*Setup!$E$22+'Outside Services &amp; Other'!AC293</f>
        <v>0</v>
      </c>
      <c r="AO81" s="5">
        <f>AO$74*Setup!$E$22+'Outside Services &amp; Other'!AD293</f>
        <v>0</v>
      </c>
      <c r="AP81" s="5">
        <f>AP$74*Setup!$E$22+'Outside Services &amp; Other'!AE293</f>
        <v>0</v>
      </c>
      <c r="AQ81" s="5">
        <f>AQ$74*Setup!$E$22+'Outside Services &amp; Other'!AF293</f>
        <v>0</v>
      </c>
      <c r="AR81" s="5">
        <f>AR$74*Setup!$E$22+'Outside Services &amp; Other'!AG293</f>
        <v>0</v>
      </c>
      <c r="AS81" s="5">
        <f>AS$74*Setup!$E$22+'Outside Services &amp; Other'!AH293</f>
        <v>0</v>
      </c>
      <c r="AT81" s="5">
        <f>AT$74*Setup!$E$22+'Outside Services &amp; Other'!AI293</f>
        <v>0</v>
      </c>
      <c r="AU81" s="5">
        <f>AU$74*Setup!$E$22+'Outside Services &amp; Other'!AJ293</f>
        <v>0</v>
      </c>
      <c r="AV81" s="5">
        <f>AV$74*Setup!$E$22+'Outside Services &amp; Other'!AK293</f>
        <v>0</v>
      </c>
      <c r="AW81" s="5">
        <f>AW$74*Setup!$E$22+'Outside Services &amp; Other'!AL293</f>
        <v>0</v>
      </c>
      <c r="AX81" s="5">
        <f>AX$74*Setup!$E$22+'Outside Services &amp; Other'!AM293</f>
        <v>0</v>
      </c>
      <c r="AY81" s="5">
        <f>AY$74*Setup!$E$22+'Outside Services &amp; Other'!AN293</f>
        <v>0</v>
      </c>
      <c r="AZ81" s="5">
        <f>AZ$74*Setup!$E$22+'Outside Services &amp; Other'!AO293</f>
        <v>0</v>
      </c>
      <c r="BA81" s="5">
        <f>BA$74*Setup!$E$22+'Outside Services &amp; Other'!AP293</f>
        <v>0</v>
      </c>
      <c r="BB81" s="5">
        <f>BB$74*Setup!$E$22+'Outside Services &amp; Other'!AQ293</f>
        <v>0</v>
      </c>
      <c r="BC81" s="5">
        <f>BC$74*Setup!$E$22+'Outside Services &amp; Other'!AR293</f>
        <v>0</v>
      </c>
      <c r="BD81" s="5">
        <f>BD$74*Setup!$E$22+'Outside Services &amp; Other'!AS293</f>
        <v>0</v>
      </c>
      <c r="BE81" s="5">
        <f>BE$74*Setup!$E$22+'Outside Services &amp; Other'!AT293</f>
        <v>0</v>
      </c>
      <c r="BF81" s="5">
        <f>BF$74*Setup!$E$22+'Outside Services &amp; Other'!AU293</f>
        <v>0</v>
      </c>
      <c r="BG81" s="5">
        <f>BG$74*Setup!$E$22+'Outside Services &amp; Other'!AV293</f>
        <v>0</v>
      </c>
      <c r="BH81" s="5">
        <f>BH$74*Setup!$E$22+'Outside Services &amp; Other'!AW293</f>
        <v>0</v>
      </c>
      <c r="BI81" s="5">
        <f>BI$74*Setup!$E$22+'Outside Services &amp; Other'!AX293</f>
        <v>0</v>
      </c>
      <c r="BJ81" s="5">
        <f>BJ$74*Setup!$E$22+'Outside Services &amp; Other'!AY293</f>
        <v>0</v>
      </c>
      <c r="BK81" s="5">
        <f>BK$74*Setup!$E$22+'Outside Services &amp; Other'!AZ293</f>
        <v>0</v>
      </c>
      <c r="BL81" s="5">
        <f>BL$74*Setup!$E$22+'Outside Services &amp; Other'!BA293</f>
        <v>0</v>
      </c>
      <c r="BM81" s="5">
        <f>BM$74*Setup!$E$22+'Outside Services &amp; Other'!BB293</f>
        <v>0</v>
      </c>
      <c r="BN81" s="5">
        <f>BN$74*Setup!$E$22+'Outside Services &amp; Other'!BC293</f>
        <v>0</v>
      </c>
      <c r="BO81" s="5">
        <f>BO$74*Setup!$E$22+'Outside Services &amp; Other'!BD293</f>
        <v>0</v>
      </c>
      <c r="BP81" s="5">
        <f>BP$74*Setup!$E$22+'Outside Services &amp; Other'!BE293</f>
        <v>0</v>
      </c>
      <c r="BQ81" s="5">
        <f>BQ$74*Setup!$E$22+'Outside Services &amp; Other'!BF293</f>
        <v>0</v>
      </c>
      <c r="BR81" s="5">
        <f>BR$74*Setup!$E$22+'Outside Services &amp; Other'!BG293</f>
        <v>0</v>
      </c>
      <c r="BS81" s="5">
        <f>BS$74*Setup!$E$22+'Outside Services &amp; Other'!BH293</f>
        <v>0</v>
      </c>
      <c r="BT81" s="5">
        <f>BT$74*Setup!$E$22+'Outside Services &amp; Other'!BI293</f>
        <v>0</v>
      </c>
      <c r="BU81" s="5">
        <f>BU$74*Setup!$E$22+'Outside Services &amp; Other'!BJ293</f>
        <v>0</v>
      </c>
      <c r="BV81" s="5">
        <f>BV$74*Setup!$E$22+'Outside Services &amp; Other'!BK293</f>
        <v>0</v>
      </c>
      <c r="BW81" s="5">
        <f>BW$74*Setup!$E$22+'Outside Services &amp; Other'!BL293</f>
        <v>0</v>
      </c>
      <c r="BX81" s="5">
        <f>BX$74*Setup!$E$22+'Outside Services &amp; Other'!BM293</f>
        <v>0</v>
      </c>
      <c r="BY81" s="5">
        <f>BY$74*Setup!$E$22+'Outside Services &amp; Other'!BN293</f>
        <v>0</v>
      </c>
      <c r="BZ81" s="419" cm="1">
        <f t="array" ref="BZ81">SUMPRODUCT((YEAR($F$6:$BY$6)=BZ$6)*($F81:$BY81))</f>
        <v>0</v>
      </c>
      <c r="CA81" s="286" cm="1">
        <f t="array" ref="CA81">SUMPRODUCT((YEAR($F$6:$BY$6)=CA$6)*($F81:$BY81))</f>
        <v>0</v>
      </c>
      <c r="CB81" s="286" cm="1">
        <f t="array" ref="CB81">SUMPRODUCT((YEAR($F$6:$BY$6)=CB$6)*($F81:$BY81))</f>
        <v>0</v>
      </c>
      <c r="CC81" s="286" cm="1">
        <f t="array" ref="CC81">SUMPRODUCT((YEAR($F$6:$BY$6)=CC$6)*($F81:$BY81))</f>
        <v>0</v>
      </c>
      <c r="CD81" s="286" cm="1">
        <f t="array" ref="CD81">SUMPRODUCT((YEAR($F$6:$BY$6)=CD$6)*($F81:$BY81))</f>
        <v>0</v>
      </c>
      <c r="CE81" s="430" cm="1">
        <f t="array" ref="CE81">SUMPRODUCT((YEAR($F$6:$BY$6)=CE$6)*($F81:$BY81))</f>
        <v>0</v>
      </c>
    </row>
    <row r="82" spans="1:84">
      <c r="E82" s="276" t="s">
        <v>10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f>R$74*Setup!$F$22+'Outside Services &amp; Other'!G294</f>
        <v>0</v>
      </c>
      <c r="S82" s="5">
        <f>S$74*Setup!$F$22+'Outside Services &amp; Other'!H294</f>
        <v>0</v>
      </c>
      <c r="T82" s="5">
        <f>T$74*Setup!$F$22+'Outside Services &amp; Other'!I294</f>
        <v>0</v>
      </c>
      <c r="U82" s="5">
        <f>U$74*Setup!$F$22+'Outside Services &amp; Other'!J294</f>
        <v>0</v>
      </c>
      <c r="V82" s="5">
        <f>V$74*Setup!$F$22+'Outside Services &amp; Other'!K294</f>
        <v>0</v>
      </c>
      <c r="W82" s="5">
        <f>W$74*Setup!$F$22+'Outside Services &amp; Other'!L294</f>
        <v>0</v>
      </c>
      <c r="X82" s="5">
        <f>X$74*Setup!$F$22+'Outside Services &amp; Other'!M294</f>
        <v>0</v>
      </c>
      <c r="Y82" s="5">
        <f>Y$74*Setup!$F$22+'Outside Services &amp; Other'!N294</f>
        <v>0</v>
      </c>
      <c r="Z82" s="5">
        <f>Z$74*Setup!$F$22+'Outside Services &amp; Other'!O294</f>
        <v>0</v>
      </c>
      <c r="AA82" s="5">
        <f>AA$74*Setup!$F$22+'Outside Services &amp; Other'!P294</f>
        <v>0</v>
      </c>
      <c r="AB82" s="5">
        <f>AB$74*Setup!$F$22+'Outside Services &amp; Other'!Q294</f>
        <v>0</v>
      </c>
      <c r="AC82" s="5">
        <f>AC$74*Setup!$F$22+'Outside Services &amp; Other'!R294</f>
        <v>0</v>
      </c>
      <c r="AD82" s="5">
        <f>AD$74*Setup!$F$22+'Outside Services &amp; Other'!S294</f>
        <v>0</v>
      </c>
      <c r="AE82" s="5">
        <f>AE$74*Setup!$F$22+'Outside Services &amp; Other'!T294</f>
        <v>0</v>
      </c>
      <c r="AF82" s="5">
        <f>AF$74*Setup!$F$22+'Outside Services &amp; Other'!U294</f>
        <v>0</v>
      </c>
      <c r="AG82" s="5">
        <f>AG$74*Setup!$F$22+'Outside Services &amp; Other'!V294</f>
        <v>0</v>
      </c>
      <c r="AH82" s="5">
        <f>AH$74*Setup!$F$22+'Outside Services &amp; Other'!W294</f>
        <v>0</v>
      </c>
      <c r="AI82" s="5">
        <f>AI$74*Setup!$F$22+'Outside Services &amp; Other'!X294</f>
        <v>0</v>
      </c>
      <c r="AJ82" s="5">
        <f>AJ$74*Setup!$F$22+'Outside Services &amp; Other'!Y294</f>
        <v>0</v>
      </c>
      <c r="AK82" s="5">
        <f>AK$74*Setup!$F$22+'Outside Services &amp; Other'!Z294</f>
        <v>0</v>
      </c>
      <c r="AL82" s="5">
        <f>AL$74*Setup!$F$22+'Outside Services &amp; Other'!AA294</f>
        <v>0</v>
      </c>
      <c r="AM82" s="5">
        <f>AM$74*Setup!$F$22+'Outside Services &amp; Other'!AB294</f>
        <v>0</v>
      </c>
      <c r="AN82" s="5">
        <f>AN$74*Setup!$F$22+'Outside Services &amp; Other'!AC294</f>
        <v>0</v>
      </c>
      <c r="AO82" s="5">
        <f>AO$74*Setup!$F$22+'Outside Services &amp; Other'!AD294</f>
        <v>0</v>
      </c>
      <c r="AP82" s="5">
        <f>AP$74*Setup!$F$22+'Outside Services &amp; Other'!AE294</f>
        <v>0</v>
      </c>
      <c r="AQ82" s="5">
        <f>AQ$74*Setup!$F$22+'Outside Services &amp; Other'!AF294</f>
        <v>0</v>
      </c>
      <c r="AR82" s="5">
        <f>AR$74*Setup!$F$22+'Outside Services &amp; Other'!AG294</f>
        <v>0</v>
      </c>
      <c r="AS82" s="5">
        <f>AS$74*Setup!$F$22+'Outside Services &amp; Other'!AH294</f>
        <v>0</v>
      </c>
      <c r="AT82" s="5">
        <f>AT$74*Setup!$F$22+'Outside Services &amp; Other'!AI294</f>
        <v>0</v>
      </c>
      <c r="AU82" s="5">
        <f>AU$74*Setup!$F$22+'Outside Services &amp; Other'!AJ294</f>
        <v>0</v>
      </c>
      <c r="AV82" s="5">
        <f>AV$74*Setup!$F$22+'Outside Services &amp; Other'!AK294</f>
        <v>0</v>
      </c>
      <c r="AW82" s="5">
        <f>AW$74*Setup!$F$22+'Outside Services &amp; Other'!AL294</f>
        <v>0</v>
      </c>
      <c r="AX82" s="5">
        <f>AX$74*Setup!$F$22+'Outside Services &amp; Other'!AM294</f>
        <v>0</v>
      </c>
      <c r="AY82" s="5">
        <f>AY$74*Setup!$F$22+'Outside Services &amp; Other'!AN294</f>
        <v>0</v>
      </c>
      <c r="AZ82" s="5">
        <f>AZ$74*Setup!$F$22+'Outside Services &amp; Other'!AO294</f>
        <v>0</v>
      </c>
      <c r="BA82" s="5">
        <f>BA$74*Setup!$F$22+'Outside Services &amp; Other'!AP294</f>
        <v>0</v>
      </c>
      <c r="BB82" s="5">
        <f>BB$74*Setup!$F$22+'Outside Services &amp; Other'!AQ294</f>
        <v>0</v>
      </c>
      <c r="BC82" s="5">
        <f>BC$74*Setup!$F$22+'Outside Services &amp; Other'!AR294</f>
        <v>0</v>
      </c>
      <c r="BD82" s="5">
        <f>BD$74*Setup!$F$22+'Outside Services &amp; Other'!AS294</f>
        <v>0</v>
      </c>
      <c r="BE82" s="5">
        <f>BE$74*Setup!$F$22+'Outside Services &amp; Other'!AT294</f>
        <v>0</v>
      </c>
      <c r="BF82" s="5">
        <f>BF$74*Setup!$F$22+'Outside Services &amp; Other'!AU294</f>
        <v>0</v>
      </c>
      <c r="BG82" s="5">
        <f>BG$74*Setup!$F$22+'Outside Services &amp; Other'!AV294</f>
        <v>0</v>
      </c>
      <c r="BH82" s="5">
        <f>BH$74*Setup!$F$22+'Outside Services &amp; Other'!AW294</f>
        <v>0</v>
      </c>
      <c r="BI82" s="5">
        <f>BI$74*Setup!$F$22+'Outside Services &amp; Other'!AX294</f>
        <v>0</v>
      </c>
      <c r="BJ82" s="5">
        <f>BJ$74*Setup!$F$22+'Outside Services &amp; Other'!AY294</f>
        <v>0</v>
      </c>
      <c r="BK82" s="5">
        <f>BK$74*Setup!$F$22+'Outside Services &amp; Other'!AZ294</f>
        <v>0</v>
      </c>
      <c r="BL82" s="5">
        <f>BL$74*Setup!$F$22+'Outside Services &amp; Other'!BA294</f>
        <v>0</v>
      </c>
      <c r="BM82" s="5">
        <f>BM$74*Setup!$F$22+'Outside Services &amp; Other'!BB294</f>
        <v>0</v>
      </c>
      <c r="BN82" s="5">
        <f>BN$74*Setup!$F$22+'Outside Services &amp; Other'!BC294</f>
        <v>0</v>
      </c>
      <c r="BO82" s="5">
        <f>BO$74*Setup!$F$22+'Outside Services &amp; Other'!BD294</f>
        <v>0</v>
      </c>
      <c r="BP82" s="5">
        <f>BP$74*Setup!$F$22+'Outside Services &amp; Other'!BE294</f>
        <v>0</v>
      </c>
      <c r="BQ82" s="5">
        <f>BQ$74*Setup!$F$22+'Outside Services &amp; Other'!BF294</f>
        <v>0</v>
      </c>
      <c r="BR82" s="5">
        <f>BR$74*Setup!$F$22+'Outside Services &amp; Other'!BG294</f>
        <v>0</v>
      </c>
      <c r="BS82" s="5">
        <f>BS$74*Setup!$F$22+'Outside Services &amp; Other'!BH294</f>
        <v>0</v>
      </c>
      <c r="BT82" s="5">
        <f>BT$74*Setup!$F$22+'Outside Services &amp; Other'!BI294</f>
        <v>0</v>
      </c>
      <c r="BU82" s="5">
        <f>BU$74*Setup!$F$22+'Outside Services &amp; Other'!BJ294</f>
        <v>0</v>
      </c>
      <c r="BV82" s="5">
        <f>BV$74*Setup!$F$22+'Outside Services &amp; Other'!BK294</f>
        <v>0</v>
      </c>
      <c r="BW82" s="5">
        <f>BW$74*Setup!$F$22+'Outside Services &amp; Other'!BL294</f>
        <v>0</v>
      </c>
      <c r="BX82" s="5">
        <f>BX$74*Setup!$F$22+'Outside Services &amp; Other'!BM294</f>
        <v>0</v>
      </c>
      <c r="BY82" s="5">
        <f>BY$74*Setup!$F$22+'Outside Services &amp; Other'!BN294</f>
        <v>0</v>
      </c>
      <c r="BZ82" s="419" cm="1">
        <f t="array" ref="BZ82">SUMPRODUCT((YEAR($F$6:$BY$6)=BZ$6)*($F82:$BY82))</f>
        <v>0</v>
      </c>
      <c r="CA82" s="286" cm="1">
        <f t="array" ref="CA82">SUMPRODUCT((YEAR($F$6:$BY$6)=CA$6)*($F82:$BY82))</f>
        <v>0</v>
      </c>
      <c r="CB82" s="286" cm="1">
        <f t="array" ref="CB82">SUMPRODUCT((YEAR($F$6:$BY$6)=CB$6)*($F82:$BY82))</f>
        <v>0</v>
      </c>
      <c r="CC82" s="286" cm="1">
        <f t="array" ref="CC82">SUMPRODUCT((YEAR($F$6:$BY$6)=CC$6)*($F82:$BY82))</f>
        <v>0</v>
      </c>
      <c r="CD82" s="286" cm="1">
        <f t="array" ref="CD82">SUMPRODUCT((YEAR($F$6:$BY$6)=CD$6)*($F82:$BY82))</f>
        <v>0</v>
      </c>
      <c r="CE82" s="430" cm="1">
        <f t="array" ref="CE82">SUMPRODUCT((YEAR($F$6:$BY$6)=CE$6)*($F82:$BY82))</f>
        <v>0</v>
      </c>
    </row>
    <row r="83" spans="1:84">
      <c r="E83" s="276" t="s">
        <v>650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f>R$74*Setup!$G$22+'Outside Services &amp; Other'!G295</f>
        <v>0</v>
      </c>
      <c r="S83" s="5">
        <f>S$74*Setup!$G$22+'Outside Services &amp; Other'!H295</f>
        <v>0</v>
      </c>
      <c r="T83" s="5">
        <f>T$74*Setup!$G$22+'Outside Services &amp; Other'!I295</f>
        <v>0</v>
      </c>
      <c r="U83" s="5">
        <f>U$74*Setup!$G$22+'Outside Services &amp; Other'!J295</f>
        <v>0</v>
      </c>
      <c r="V83" s="5">
        <f>V$74*Setup!$G$22+'Outside Services &amp; Other'!K295</f>
        <v>0</v>
      </c>
      <c r="W83" s="5">
        <f>W$74*Setup!$G$22+'Outside Services &amp; Other'!L295</f>
        <v>0</v>
      </c>
      <c r="X83" s="5">
        <f>X$74*Setup!$G$22+'Outside Services &amp; Other'!M295</f>
        <v>0</v>
      </c>
      <c r="Y83" s="5">
        <f>Y$74*Setup!$G$22+'Outside Services &amp; Other'!N295</f>
        <v>0</v>
      </c>
      <c r="Z83" s="5">
        <f>Z$74*Setup!$G$22+'Outside Services &amp; Other'!O295</f>
        <v>0</v>
      </c>
      <c r="AA83" s="5">
        <f>AA$74*Setup!$G$22+'Outside Services &amp; Other'!P295</f>
        <v>0</v>
      </c>
      <c r="AB83" s="5">
        <f>AB$74*Setup!$G$22+'Outside Services &amp; Other'!Q295</f>
        <v>0</v>
      </c>
      <c r="AC83" s="5">
        <f>AC$74*Setup!$G$22+'Outside Services &amp; Other'!R295</f>
        <v>0</v>
      </c>
      <c r="AD83" s="5">
        <f>AD$74*Setup!$G$22+'Outside Services &amp; Other'!S295</f>
        <v>0</v>
      </c>
      <c r="AE83" s="5">
        <f>AE$74*Setup!$G$22+'Outside Services &amp; Other'!T295</f>
        <v>0</v>
      </c>
      <c r="AF83" s="5">
        <f>AF$74*Setup!$G$22+'Outside Services &amp; Other'!U295</f>
        <v>0</v>
      </c>
      <c r="AG83" s="5">
        <f>AG$74*Setup!$G$22+'Outside Services &amp; Other'!V295</f>
        <v>0</v>
      </c>
      <c r="AH83" s="5">
        <f>AH$74*Setup!$G$22+'Outside Services &amp; Other'!W295</f>
        <v>0</v>
      </c>
      <c r="AI83" s="5">
        <f>AI$74*Setup!$G$22+'Outside Services &amp; Other'!X295</f>
        <v>0</v>
      </c>
      <c r="AJ83" s="5">
        <f>AJ$74*Setup!$G$22+'Outside Services &amp; Other'!Y295</f>
        <v>0</v>
      </c>
      <c r="AK83" s="5">
        <f>AK$74*Setup!$G$22+'Outside Services &amp; Other'!Z295</f>
        <v>0</v>
      </c>
      <c r="AL83" s="5">
        <f>AL$74*Setup!$G$22+'Outside Services &amp; Other'!AA295</f>
        <v>0</v>
      </c>
      <c r="AM83" s="5">
        <f>AM$74*Setup!$G$22+'Outside Services &amp; Other'!AB295</f>
        <v>0</v>
      </c>
      <c r="AN83" s="5">
        <f>AN$74*Setup!$G$22+'Outside Services &amp; Other'!AC295</f>
        <v>0</v>
      </c>
      <c r="AO83" s="5">
        <f>AO$74*Setup!$G$22+'Outside Services &amp; Other'!AD295</f>
        <v>0</v>
      </c>
      <c r="AP83" s="5">
        <f>AP$74*Setup!$G$22+'Outside Services &amp; Other'!AE295</f>
        <v>0</v>
      </c>
      <c r="AQ83" s="5">
        <f>AQ$74*Setup!$G$22+'Outside Services &amp; Other'!AF295</f>
        <v>0</v>
      </c>
      <c r="AR83" s="5">
        <f>AR$74*Setup!$G$22+'Outside Services &amp; Other'!AG295</f>
        <v>0</v>
      </c>
      <c r="AS83" s="5">
        <f>AS$74*Setup!$G$22+'Outside Services &amp; Other'!AH295</f>
        <v>0</v>
      </c>
      <c r="AT83" s="5">
        <f>AT$74*Setup!$G$22+'Outside Services &amp; Other'!AI295</f>
        <v>0</v>
      </c>
      <c r="AU83" s="5">
        <f>AU$74*Setup!$G$22+'Outside Services &amp; Other'!AJ295</f>
        <v>0</v>
      </c>
      <c r="AV83" s="5">
        <f>AV$74*Setup!$G$22+'Outside Services &amp; Other'!AK295</f>
        <v>0</v>
      </c>
      <c r="AW83" s="5">
        <f>AW$74*Setup!$G$22+'Outside Services &amp; Other'!AL295</f>
        <v>0</v>
      </c>
      <c r="AX83" s="5">
        <f>AX$74*Setup!$G$22+'Outside Services &amp; Other'!AM295</f>
        <v>0</v>
      </c>
      <c r="AY83" s="5">
        <f>AY$74*Setup!$G$22+'Outside Services &amp; Other'!AN295</f>
        <v>0</v>
      </c>
      <c r="AZ83" s="5">
        <f>AZ$74*Setup!$G$22+'Outside Services &amp; Other'!AO295</f>
        <v>0</v>
      </c>
      <c r="BA83" s="5">
        <f>BA$74*Setup!$G$22+'Outside Services &amp; Other'!AP295</f>
        <v>0</v>
      </c>
      <c r="BB83" s="5">
        <f>BB$74*Setup!$G$22+'Outside Services &amp; Other'!AQ295</f>
        <v>0</v>
      </c>
      <c r="BC83" s="5">
        <f>BC$74*Setup!$G$22+'Outside Services &amp; Other'!AR295</f>
        <v>0</v>
      </c>
      <c r="BD83" s="5">
        <f>BD$74*Setup!$G$22+'Outside Services &amp; Other'!AS295</f>
        <v>0</v>
      </c>
      <c r="BE83" s="5">
        <f>BE$74*Setup!$G$22+'Outside Services &amp; Other'!AT295</f>
        <v>0</v>
      </c>
      <c r="BF83" s="5">
        <f>BF$74*Setup!$G$22+'Outside Services &amp; Other'!AU295</f>
        <v>0</v>
      </c>
      <c r="BG83" s="5">
        <f>BG$74*Setup!$G$22+'Outside Services &amp; Other'!AV295</f>
        <v>0</v>
      </c>
      <c r="BH83" s="5">
        <f>BH$74*Setup!$G$22+'Outside Services &amp; Other'!AW295</f>
        <v>0</v>
      </c>
      <c r="BI83" s="5">
        <f>BI$74*Setup!$G$22+'Outside Services &amp; Other'!AX295</f>
        <v>0</v>
      </c>
      <c r="BJ83" s="5">
        <f>BJ$74*Setup!$G$22+'Outside Services &amp; Other'!AY295</f>
        <v>0</v>
      </c>
      <c r="BK83" s="5">
        <f>BK$74*Setup!$G$22+'Outside Services &amp; Other'!AZ295</f>
        <v>0</v>
      </c>
      <c r="BL83" s="5">
        <f>BL$74*Setup!$G$22+'Outside Services &amp; Other'!BA295</f>
        <v>0</v>
      </c>
      <c r="BM83" s="5">
        <f>BM$74*Setup!$G$22+'Outside Services &amp; Other'!BB295</f>
        <v>0</v>
      </c>
      <c r="BN83" s="5">
        <f>BN$74*Setup!$G$22+'Outside Services &amp; Other'!BC295</f>
        <v>0</v>
      </c>
      <c r="BO83" s="5">
        <f>BO$74*Setup!$G$22+'Outside Services &amp; Other'!BD295</f>
        <v>0</v>
      </c>
      <c r="BP83" s="5">
        <f>BP$74*Setup!$G$22+'Outside Services &amp; Other'!BE295</f>
        <v>0</v>
      </c>
      <c r="BQ83" s="5">
        <f>BQ$74*Setup!$G$22+'Outside Services &amp; Other'!BF295</f>
        <v>0</v>
      </c>
      <c r="BR83" s="5">
        <f>BR$74*Setup!$G$22+'Outside Services &amp; Other'!BG295</f>
        <v>0</v>
      </c>
      <c r="BS83" s="5">
        <f>BS$74*Setup!$G$22+'Outside Services &amp; Other'!BH295</f>
        <v>0</v>
      </c>
      <c r="BT83" s="5">
        <f>BT$74*Setup!$G$22+'Outside Services &amp; Other'!BI295</f>
        <v>0</v>
      </c>
      <c r="BU83" s="5">
        <f>BU$74*Setup!$G$22+'Outside Services &amp; Other'!BJ295</f>
        <v>0</v>
      </c>
      <c r="BV83" s="5">
        <f>BV$74*Setup!$G$22+'Outside Services &amp; Other'!BK295</f>
        <v>0</v>
      </c>
      <c r="BW83" s="5">
        <f>BW$74*Setup!$G$22+'Outside Services &amp; Other'!BL295</f>
        <v>0</v>
      </c>
      <c r="BX83" s="5">
        <f>BX$74*Setup!$G$22+'Outside Services &amp; Other'!BM295</f>
        <v>0</v>
      </c>
      <c r="BY83" s="5">
        <f>BY$74*Setup!$G$22+'Outside Services &amp; Other'!BN295</f>
        <v>0</v>
      </c>
      <c r="BZ83" s="419" cm="1">
        <f t="array" ref="BZ83">SUMPRODUCT((YEAR($F$6:$BY$6)=BZ$6)*($F83:$BY83))</f>
        <v>0</v>
      </c>
      <c r="CA83" s="286" cm="1">
        <f t="array" ref="CA83">SUMPRODUCT((YEAR($F$6:$BY$6)=CA$6)*($F83:$BY83))</f>
        <v>0</v>
      </c>
      <c r="CB83" s="286" cm="1">
        <f t="array" ref="CB83">SUMPRODUCT((YEAR($F$6:$BY$6)=CB$6)*($F83:$BY83))</f>
        <v>0</v>
      </c>
      <c r="CC83" s="286" cm="1">
        <f t="array" ref="CC83">SUMPRODUCT((YEAR($F$6:$BY$6)=CC$6)*($F83:$BY83))</f>
        <v>0</v>
      </c>
      <c r="CD83" s="286" cm="1">
        <f t="array" ref="CD83">SUMPRODUCT((YEAR($F$6:$BY$6)=CD$6)*($F83:$BY83))</f>
        <v>0</v>
      </c>
      <c r="CE83" s="430" cm="1">
        <f t="array" ref="CE83">SUMPRODUCT((YEAR($F$6:$BY$6)=CE$6)*($F83:$BY83))</f>
        <v>0</v>
      </c>
    </row>
    <row r="84" spans="1:84">
      <c r="E84" s="276" t="s">
        <v>43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f>R$74*Setup!$H$22+'Outside Services &amp; Other'!G296</f>
        <v>0</v>
      </c>
      <c r="S84" s="5">
        <f>S$74*Setup!$H$22+'Outside Services &amp; Other'!H296</f>
        <v>0</v>
      </c>
      <c r="T84" s="5">
        <f>T$74*Setup!$H$22+'Outside Services &amp; Other'!I296</f>
        <v>0</v>
      </c>
      <c r="U84" s="5">
        <f>U$74*Setup!$H$22+'Outside Services &amp; Other'!J296</f>
        <v>0</v>
      </c>
      <c r="V84" s="5">
        <f>V$74*Setup!$H$22+'Outside Services &amp; Other'!K296</f>
        <v>0</v>
      </c>
      <c r="W84" s="5">
        <f>W$74*Setup!$H$22+'Outside Services &amp; Other'!L296</f>
        <v>0</v>
      </c>
      <c r="X84" s="5">
        <f>X$74*Setup!$H$22+'Outside Services &amp; Other'!M296</f>
        <v>0</v>
      </c>
      <c r="Y84" s="5">
        <f>Y$74*Setup!$H$22+'Outside Services &amp; Other'!N296</f>
        <v>0</v>
      </c>
      <c r="Z84" s="5">
        <f>Z$74*Setup!$H$22+'Outside Services &amp; Other'!O296</f>
        <v>0</v>
      </c>
      <c r="AA84" s="5">
        <f>AA$74*Setup!$H$22+'Outside Services &amp; Other'!P296</f>
        <v>0</v>
      </c>
      <c r="AB84" s="5">
        <f>AB$74*Setup!$H$22+'Outside Services &amp; Other'!Q296</f>
        <v>0</v>
      </c>
      <c r="AC84" s="5">
        <f>AC$74*Setup!$H$22+'Outside Services &amp; Other'!R296</f>
        <v>0</v>
      </c>
      <c r="AD84" s="5">
        <f>AD$74*Setup!$H$22+'Outside Services &amp; Other'!S296</f>
        <v>0</v>
      </c>
      <c r="AE84" s="5">
        <f>AE$74*Setup!$H$22+'Outside Services &amp; Other'!T296</f>
        <v>0</v>
      </c>
      <c r="AF84" s="5">
        <f>AF$74*Setup!$H$22+'Outside Services &amp; Other'!U296</f>
        <v>0</v>
      </c>
      <c r="AG84" s="5">
        <f>AG$74*Setup!$H$22+'Outside Services &amp; Other'!V296</f>
        <v>0</v>
      </c>
      <c r="AH84" s="5">
        <f>AH$74*Setup!$H$22+'Outside Services &amp; Other'!W296</f>
        <v>0</v>
      </c>
      <c r="AI84" s="5">
        <f>AI$74*Setup!$H$22+'Outside Services &amp; Other'!X296</f>
        <v>0</v>
      </c>
      <c r="AJ84" s="5">
        <f>AJ$74*Setup!$H$22+'Outside Services &amp; Other'!Y296</f>
        <v>0</v>
      </c>
      <c r="AK84" s="5">
        <f>AK$74*Setup!$H$22+'Outside Services &amp; Other'!Z296</f>
        <v>0</v>
      </c>
      <c r="AL84" s="5">
        <f>AL$74*Setup!$H$22+'Outside Services &amp; Other'!AA296</f>
        <v>0</v>
      </c>
      <c r="AM84" s="5">
        <f>AM$74*Setup!$H$22+'Outside Services &amp; Other'!AB296</f>
        <v>0</v>
      </c>
      <c r="AN84" s="5">
        <f>AN$74*Setup!$H$22+'Outside Services &amp; Other'!AC296</f>
        <v>0</v>
      </c>
      <c r="AO84" s="5">
        <f>AO$74*Setup!$H$22+'Outside Services &amp; Other'!AD296</f>
        <v>0</v>
      </c>
      <c r="AP84" s="5">
        <f>AP$74*Setup!$H$22+'Outside Services &amp; Other'!AE296</f>
        <v>0</v>
      </c>
      <c r="AQ84" s="5">
        <f>AQ$74*Setup!$H$22+'Outside Services &amp; Other'!AF296</f>
        <v>0</v>
      </c>
      <c r="AR84" s="5">
        <f>AR$74*Setup!$H$22+'Outside Services &amp; Other'!AG296</f>
        <v>0</v>
      </c>
      <c r="AS84" s="5">
        <f>AS$74*Setup!$H$22+'Outside Services &amp; Other'!AH296</f>
        <v>0</v>
      </c>
      <c r="AT84" s="5">
        <f>AT$74*Setup!$H$22+'Outside Services &amp; Other'!AI296</f>
        <v>0</v>
      </c>
      <c r="AU84" s="5">
        <f>AU$74*Setup!$H$22+'Outside Services &amp; Other'!AJ296</f>
        <v>0</v>
      </c>
      <c r="AV84" s="5">
        <f>AV$74*Setup!$H$22+'Outside Services &amp; Other'!AK296</f>
        <v>0</v>
      </c>
      <c r="AW84" s="5">
        <f>AW$74*Setup!$H$22+'Outside Services &amp; Other'!AL296</f>
        <v>0</v>
      </c>
      <c r="AX84" s="5">
        <f>AX$74*Setup!$H$22+'Outside Services &amp; Other'!AM296</f>
        <v>0</v>
      </c>
      <c r="AY84" s="5">
        <f>AY$74*Setup!$H$22+'Outside Services &amp; Other'!AN296</f>
        <v>0</v>
      </c>
      <c r="AZ84" s="5">
        <f>AZ$74*Setup!$H$22+'Outside Services &amp; Other'!AO296</f>
        <v>0</v>
      </c>
      <c r="BA84" s="5">
        <f>BA$74*Setup!$H$22+'Outside Services &amp; Other'!AP296</f>
        <v>0</v>
      </c>
      <c r="BB84" s="5">
        <f>BB$74*Setup!$H$22+'Outside Services &amp; Other'!AQ296</f>
        <v>0</v>
      </c>
      <c r="BC84" s="5">
        <f>BC$74*Setup!$H$22+'Outside Services &amp; Other'!AR296</f>
        <v>0</v>
      </c>
      <c r="BD84" s="5">
        <f>BD$74*Setup!$H$22+'Outside Services &amp; Other'!AS296</f>
        <v>0</v>
      </c>
      <c r="BE84" s="5">
        <f>BE$74*Setup!$H$22+'Outside Services &amp; Other'!AT296</f>
        <v>0</v>
      </c>
      <c r="BF84" s="5">
        <f>BF$74*Setup!$H$22+'Outside Services &amp; Other'!AU296</f>
        <v>0</v>
      </c>
      <c r="BG84" s="5">
        <f>BG$74*Setup!$H$22+'Outside Services &amp; Other'!AV296</f>
        <v>0</v>
      </c>
      <c r="BH84" s="5">
        <f>BH$74*Setup!$H$22+'Outside Services &amp; Other'!AW296</f>
        <v>0</v>
      </c>
      <c r="BI84" s="5">
        <f>BI$74*Setup!$H$22+'Outside Services &amp; Other'!AX296</f>
        <v>0</v>
      </c>
      <c r="BJ84" s="5">
        <f>BJ$74*Setup!$H$22+'Outside Services &amp; Other'!AY296</f>
        <v>0</v>
      </c>
      <c r="BK84" s="5">
        <f>BK$74*Setup!$H$22+'Outside Services &amp; Other'!AZ296</f>
        <v>0</v>
      </c>
      <c r="BL84" s="5">
        <f>BL$74*Setup!$H$22+'Outside Services &amp; Other'!BA296</f>
        <v>0</v>
      </c>
      <c r="BM84" s="5">
        <f>BM$74*Setup!$H$22+'Outside Services &amp; Other'!BB296</f>
        <v>0</v>
      </c>
      <c r="BN84" s="5">
        <f>BN$74*Setup!$H$22+'Outside Services &amp; Other'!BC296</f>
        <v>0</v>
      </c>
      <c r="BO84" s="5">
        <f>BO$74*Setup!$H$22+'Outside Services &amp; Other'!BD296</f>
        <v>0</v>
      </c>
      <c r="BP84" s="5">
        <f>BP$74*Setup!$H$22+'Outside Services &amp; Other'!BE296</f>
        <v>0</v>
      </c>
      <c r="BQ84" s="5">
        <f>BQ$74*Setup!$H$22+'Outside Services &amp; Other'!BF296</f>
        <v>0</v>
      </c>
      <c r="BR84" s="5">
        <f>BR$74*Setup!$H$22+'Outside Services &amp; Other'!BG296</f>
        <v>0</v>
      </c>
      <c r="BS84" s="5">
        <f>BS$74*Setup!$H$22+'Outside Services &amp; Other'!BH296</f>
        <v>0</v>
      </c>
      <c r="BT84" s="5">
        <f>BT$74*Setup!$H$22+'Outside Services &amp; Other'!BI296</f>
        <v>0</v>
      </c>
      <c r="BU84" s="5">
        <f>BU$74*Setup!$H$22+'Outside Services &amp; Other'!BJ296</f>
        <v>0</v>
      </c>
      <c r="BV84" s="5">
        <f>BV$74*Setup!$H$22+'Outside Services &amp; Other'!BK296</f>
        <v>0</v>
      </c>
      <c r="BW84" s="5">
        <f>BW$74*Setup!$H$22+'Outside Services &amp; Other'!BL296</f>
        <v>0</v>
      </c>
      <c r="BX84" s="5">
        <f>BX$74*Setup!$H$22+'Outside Services &amp; Other'!BM296</f>
        <v>0</v>
      </c>
      <c r="BY84" s="5">
        <f>BY$74*Setup!$H$22+'Outside Services &amp; Other'!BN296</f>
        <v>0</v>
      </c>
      <c r="BZ84" s="419" cm="1">
        <f t="array" ref="BZ84">SUMPRODUCT((YEAR($F$6:$BY$6)=BZ$6)*($F84:$BY84))</f>
        <v>0</v>
      </c>
      <c r="CA84" s="286" cm="1">
        <f t="array" ref="CA84">SUMPRODUCT((YEAR($F$6:$BY$6)=CA$6)*($F84:$BY84))</f>
        <v>0</v>
      </c>
      <c r="CB84" s="286" cm="1">
        <f t="array" ref="CB84">SUMPRODUCT((YEAR($F$6:$BY$6)=CB$6)*($F84:$BY84))</f>
        <v>0</v>
      </c>
      <c r="CC84" s="286" cm="1">
        <f t="array" ref="CC84">SUMPRODUCT((YEAR($F$6:$BY$6)=CC$6)*($F84:$BY84))</f>
        <v>0</v>
      </c>
      <c r="CD84" s="286" cm="1">
        <f t="array" ref="CD84">SUMPRODUCT((YEAR($F$6:$BY$6)=CD$6)*($F84:$BY84))</f>
        <v>0</v>
      </c>
      <c r="CE84" s="430" cm="1">
        <f t="array" ref="CE84">SUMPRODUCT((YEAR($F$6:$BY$6)=CE$6)*($F84:$BY84))</f>
        <v>0</v>
      </c>
    </row>
    <row r="85" spans="1:84">
      <c r="E85" s="276" t="s">
        <v>78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f>IF(AND(Setup!$E$34&lt;capexmin,Setup!$E$34*Headcount!N$54&gt;0),Setup!$E$34*Headcount!N$54,0)+'Outside Services &amp; Other'!G297</f>
        <v>0</v>
      </c>
      <c r="S85" s="5">
        <f>IF(AND(Setup!$E$34&lt;capexmin,Setup!$E$34*Headcount!O$54&gt;0),Setup!$E$34*Headcount!O$54,0)+'Outside Services &amp; Other'!H297</f>
        <v>0</v>
      </c>
      <c r="T85" s="5">
        <f>IF(AND(Setup!$E$34&lt;capexmin,Setup!$E$34*Headcount!P$54&gt;0),Setup!$E$34*Headcount!P$54,0)+'Outside Services &amp; Other'!I297</f>
        <v>0</v>
      </c>
      <c r="U85" s="5">
        <f>IF(AND(Setup!$E$34&lt;capexmin,Setup!$E$34*Headcount!Q$54&gt;0),Setup!$E$34*Headcount!Q$54,0)+'Outside Services &amp; Other'!J297</f>
        <v>0</v>
      </c>
      <c r="V85" s="5">
        <f>IF(AND(Setup!$E$34&lt;capexmin,Setup!$E$34*Headcount!R$54&gt;0),Setup!$E$34*Headcount!R$54,0)+'Outside Services &amp; Other'!K297</f>
        <v>0</v>
      </c>
      <c r="W85" s="5">
        <f>IF(AND(Setup!$E$34&lt;capexmin,Setup!$E$34*Headcount!S$54&gt;0),Setup!$E$34*Headcount!S$54,0)+'Outside Services &amp; Other'!L297</f>
        <v>0</v>
      </c>
      <c r="X85" s="5">
        <f>IF(AND(Setup!$E$34&lt;capexmin,Setup!$E$34*Headcount!T$54&gt;0),Setup!$E$34*Headcount!T$54,0)+'Outside Services &amp; Other'!M297</f>
        <v>0</v>
      </c>
      <c r="Y85" s="5">
        <f>IF(AND(Setup!$E$34&lt;capexmin,Setup!$E$34*Headcount!U$54&gt;0),Setup!$E$34*Headcount!U$54,0)+'Outside Services &amp; Other'!N297</f>
        <v>0</v>
      </c>
      <c r="Z85" s="5">
        <f>IF(AND(Setup!$E$34&lt;capexmin,Setup!$E$34*Headcount!V$54&gt;0),Setup!$E$34*Headcount!V$54,0)+'Outside Services &amp; Other'!O297</f>
        <v>0</v>
      </c>
      <c r="AA85" s="5">
        <f>IF(AND(Setup!$E$34&lt;capexmin,Setup!$E$34*Headcount!W$54&gt;0),Setup!$E$34*Headcount!W$54,0)+'Outside Services &amp; Other'!P297</f>
        <v>0</v>
      </c>
      <c r="AB85" s="5">
        <f>IF(AND(Setup!$E$34&lt;capexmin,Setup!$E$34*Headcount!X$54&gt;0),Setup!$E$34*Headcount!X$54,0)+'Outside Services &amp; Other'!Q297</f>
        <v>0</v>
      </c>
      <c r="AC85" s="5">
        <f>IF(AND(Setup!$E$34&lt;capexmin,Setup!$E$34*Headcount!Y$54&gt;0),Setup!$E$34*Headcount!Y$54,0)+'Outside Services &amp; Other'!R297</f>
        <v>0</v>
      </c>
      <c r="AD85" s="5">
        <f>IF(AND(Setup!$E$34&lt;capexmin,Setup!$E$34*Headcount!Z$54&gt;0),Setup!$E$34*Headcount!Z$54,0)+'Outside Services &amp; Other'!S297</f>
        <v>0</v>
      </c>
      <c r="AE85" s="5">
        <f>IF(AND(Setup!$E$34&lt;capexmin,Setup!$E$34*Headcount!AA$54&gt;0),Setup!$E$34*Headcount!AA$54,0)+'Outside Services &amp; Other'!T297</f>
        <v>0</v>
      </c>
      <c r="AF85" s="5">
        <f>IF(AND(Setup!$E$34&lt;capexmin,Setup!$E$34*Headcount!AB$54&gt;0),Setup!$E$34*Headcount!AB$54,0)+'Outside Services &amp; Other'!U297</f>
        <v>0</v>
      </c>
      <c r="AG85" s="5">
        <f>IF(AND(Setup!$E$34&lt;capexmin,Setup!$E$34*Headcount!AC$54&gt;0),Setup!$E$34*Headcount!AC$54,0)+'Outside Services &amp; Other'!V297</f>
        <v>0</v>
      </c>
      <c r="AH85" s="5">
        <f>IF(AND(Setup!$E$34&lt;capexmin,Setup!$E$34*Headcount!AD$54&gt;0),Setup!$E$34*Headcount!AD$54,0)+'Outside Services &amp; Other'!W297</f>
        <v>0</v>
      </c>
      <c r="AI85" s="5">
        <f>IF(AND(Setup!$E$34&lt;capexmin,Setup!$E$34*Headcount!AE$54&gt;0),Setup!$E$34*Headcount!AE$54,0)+'Outside Services &amp; Other'!X297</f>
        <v>0</v>
      </c>
      <c r="AJ85" s="5">
        <f>IF(AND(Setup!$E$34&lt;capexmin,Setup!$E$34*Headcount!AF$54&gt;0),Setup!$E$34*Headcount!AF$54,0)+'Outside Services &amp; Other'!Y297</f>
        <v>0</v>
      </c>
      <c r="AK85" s="5">
        <f>IF(AND(Setup!$E$34&lt;capexmin,Setup!$E$34*Headcount!AG$54&gt;0),Setup!$E$34*Headcount!AG$54,0)+'Outside Services &amp; Other'!Z297</f>
        <v>0</v>
      </c>
      <c r="AL85" s="5">
        <f>IF(AND(Setup!$E$34&lt;capexmin,Setup!$E$34*Headcount!AH$54&gt;0),Setup!$E$34*Headcount!AH$54,0)+'Outside Services &amp; Other'!AA297</f>
        <v>0</v>
      </c>
      <c r="AM85" s="5">
        <f>IF(AND(Setup!$E$34&lt;capexmin,Setup!$E$34*Headcount!AI$54&gt;0),Setup!$E$34*Headcount!AI$54,0)+'Outside Services &amp; Other'!AB297</f>
        <v>0</v>
      </c>
      <c r="AN85" s="5">
        <f>IF(AND(Setup!$E$34&lt;capexmin,Setup!$E$34*Headcount!AJ$54&gt;0),Setup!$E$34*Headcount!AJ$54,0)+'Outside Services &amp; Other'!AC297</f>
        <v>0</v>
      </c>
      <c r="AO85" s="5">
        <f>IF(AND(Setup!$E$34&lt;capexmin,Setup!$E$34*Headcount!AK$54&gt;0),Setup!$E$34*Headcount!AK$54,0)+'Outside Services &amp; Other'!AD297</f>
        <v>0</v>
      </c>
      <c r="AP85" s="5">
        <f>IF(AND(Setup!$E$34&lt;capexmin,Setup!$E$34*Headcount!AL$54&gt;0),Setup!$E$34*Headcount!AL$54,0)+'Outside Services &amp; Other'!AE297</f>
        <v>0</v>
      </c>
      <c r="AQ85" s="5">
        <f>IF(AND(Setup!$E$34&lt;capexmin,Setup!$E$34*Headcount!AM$54&gt;0),Setup!$E$34*Headcount!AM$54,0)+'Outside Services &amp; Other'!AF297</f>
        <v>0</v>
      </c>
      <c r="AR85" s="5">
        <f>IF(AND(Setup!$E$34&lt;capexmin,Setup!$E$34*Headcount!AN$54&gt;0),Setup!$E$34*Headcount!AN$54,0)+'Outside Services &amp; Other'!AG297</f>
        <v>0</v>
      </c>
      <c r="AS85" s="5">
        <f>IF(AND(Setup!$E$34&lt;capexmin,Setup!$E$34*Headcount!AO$54&gt;0),Setup!$E$34*Headcount!AO$54,0)+'Outside Services &amp; Other'!AH297</f>
        <v>0</v>
      </c>
      <c r="AT85" s="5">
        <f>IF(AND(Setup!$E$34&lt;capexmin,Setup!$E$34*Headcount!AP$54&gt;0),Setup!$E$34*Headcount!AP$54,0)+'Outside Services &amp; Other'!AI297</f>
        <v>0</v>
      </c>
      <c r="AU85" s="5">
        <f>IF(AND(Setup!$E$34&lt;capexmin,Setup!$E$34*Headcount!AQ$54&gt;0),Setup!$E$34*Headcount!AQ$54,0)+'Outside Services &amp; Other'!AJ297</f>
        <v>0</v>
      </c>
      <c r="AV85" s="5">
        <f>IF(AND(Setup!$E$34&lt;capexmin,Setup!$E$34*Headcount!AR$54&gt;0),Setup!$E$34*Headcount!AR$54,0)+'Outside Services &amp; Other'!AK297</f>
        <v>0</v>
      </c>
      <c r="AW85" s="5">
        <f>IF(AND(Setup!$E$34&lt;capexmin,Setup!$E$34*Headcount!AS$54&gt;0),Setup!$E$34*Headcount!AS$54,0)+'Outside Services &amp; Other'!AL297</f>
        <v>0</v>
      </c>
      <c r="AX85" s="5">
        <f>IF(AND(Setup!$E$34&lt;capexmin,Setup!$E$34*Headcount!AT$54&gt;0),Setup!$E$34*Headcount!AT$54,0)+'Outside Services &amp; Other'!AM297</f>
        <v>0</v>
      </c>
      <c r="AY85" s="5">
        <f>IF(AND(Setup!$E$34&lt;capexmin,Setup!$E$34*Headcount!AU$54&gt;0),Setup!$E$34*Headcount!AU$54,0)+'Outside Services &amp; Other'!AN297</f>
        <v>0</v>
      </c>
      <c r="AZ85" s="5">
        <f>IF(AND(Setup!$E$34&lt;capexmin,Setup!$E$34*Headcount!AV$54&gt;0),Setup!$E$34*Headcount!AV$54,0)+'Outside Services &amp; Other'!AO297</f>
        <v>0</v>
      </c>
      <c r="BA85" s="5">
        <f>IF(AND(Setup!$E$34&lt;capexmin,Setup!$E$34*Headcount!AW$54&gt;0),Setup!$E$34*Headcount!AW$54,0)+'Outside Services &amp; Other'!AP297</f>
        <v>0</v>
      </c>
      <c r="BB85" s="5">
        <f>IF(AND(Setup!$E$34&lt;capexmin,Setup!$E$34*Headcount!AX$54&gt;0),Setup!$E$34*Headcount!AX$54,0)+'Outside Services &amp; Other'!AQ297</f>
        <v>0</v>
      </c>
      <c r="BC85" s="5">
        <f>IF(AND(Setup!$E$34&lt;capexmin,Setup!$E$34*Headcount!AY$54&gt;0),Setup!$E$34*Headcount!AY$54,0)+'Outside Services &amp; Other'!AR297</f>
        <v>0</v>
      </c>
      <c r="BD85" s="5">
        <f>IF(AND(Setup!$E$34&lt;capexmin,Setup!$E$34*Headcount!AZ$54&gt;0),Setup!$E$34*Headcount!AZ$54,0)+'Outside Services &amp; Other'!AS297</f>
        <v>0</v>
      </c>
      <c r="BE85" s="5">
        <f>IF(AND(Setup!$E$34&lt;capexmin,Setup!$E$34*Headcount!BA$54&gt;0),Setup!$E$34*Headcount!BA$54,0)+'Outside Services &amp; Other'!AT297</f>
        <v>0</v>
      </c>
      <c r="BF85" s="5">
        <f>IF(AND(Setup!$E$34&lt;capexmin,Setup!$E$34*Headcount!BB$54&gt;0),Setup!$E$34*Headcount!BB$54,0)+'Outside Services &amp; Other'!AU297</f>
        <v>0</v>
      </c>
      <c r="BG85" s="5">
        <f>IF(AND(Setup!$E$34&lt;capexmin,Setup!$E$34*Headcount!BC$54&gt;0),Setup!$E$34*Headcount!BC$54,0)+'Outside Services &amp; Other'!AV297</f>
        <v>0</v>
      </c>
      <c r="BH85" s="5">
        <f>IF(AND(Setup!$E$34&lt;capexmin,Setup!$E$34*Headcount!BD$54&gt;0),Setup!$E$34*Headcount!BD$54,0)+'Outside Services &amp; Other'!AW297</f>
        <v>0</v>
      </c>
      <c r="BI85" s="5">
        <f>IF(AND(Setup!$E$34&lt;capexmin,Setup!$E$34*Headcount!BE$54&gt;0),Setup!$E$34*Headcount!BE$54,0)+'Outside Services &amp; Other'!AX297</f>
        <v>0</v>
      </c>
      <c r="BJ85" s="5">
        <f>IF(AND(Setup!$E$34&lt;capexmin,Setup!$E$34*Headcount!BF$54&gt;0),Setup!$E$34*Headcount!BF$54,0)+'Outside Services &amp; Other'!AY297</f>
        <v>0</v>
      </c>
      <c r="BK85" s="5">
        <f>IF(AND(Setup!$E$34&lt;capexmin,Setup!$E$34*Headcount!BG$54&gt;0),Setup!$E$34*Headcount!BG$54,0)+'Outside Services &amp; Other'!AZ297</f>
        <v>0</v>
      </c>
      <c r="BL85" s="5">
        <f>IF(AND(Setup!$E$34&lt;capexmin,Setup!$E$34*Headcount!BH$54&gt;0),Setup!$E$34*Headcount!BH$54,0)+'Outside Services &amp; Other'!BA297</f>
        <v>0</v>
      </c>
      <c r="BM85" s="5">
        <f>IF(AND(Setup!$E$34&lt;capexmin,Setup!$E$34*Headcount!BI$54&gt;0),Setup!$E$34*Headcount!BI$54,0)+'Outside Services &amp; Other'!BB297</f>
        <v>0</v>
      </c>
      <c r="BN85" s="5">
        <f>IF(AND(Setup!$E$34&lt;capexmin,Setup!$E$34*Headcount!BJ$54&gt;0),Setup!$E$34*Headcount!BJ$54,0)+'Outside Services &amp; Other'!BC297</f>
        <v>0</v>
      </c>
      <c r="BO85" s="5">
        <f>IF(AND(Setup!$E$34&lt;capexmin,Setup!$E$34*Headcount!BK$54&gt;0),Setup!$E$34*Headcount!BK$54,0)+'Outside Services &amp; Other'!BD297</f>
        <v>0</v>
      </c>
      <c r="BP85" s="5">
        <f>IF(AND(Setup!$E$34&lt;capexmin,Setup!$E$34*Headcount!BL$54&gt;0),Setup!$E$34*Headcount!BL$54,0)+'Outside Services &amp; Other'!BE297</f>
        <v>0</v>
      </c>
      <c r="BQ85" s="5">
        <f>IF(AND(Setup!$E$34&lt;capexmin,Setup!$E$34*Headcount!BM$54&gt;0),Setup!$E$34*Headcount!BM$54,0)+'Outside Services &amp; Other'!BF297</f>
        <v>0</v>
      </c>
      <c r="BR85" s="5">
        <f>IF(AND(Setup!$E$34&lt;capexmin,Setup!$E$34*Headcount!BN$54&gt;0),Setup!$E$34*Headcount!BN$54,0)+'Outside Services &amp; Other'!BG297</f>
        <v>0</v>
      </c>
      <c r="BS85" s="5">
        <f>IF(AND(Setup!$E$34&lt;capexmin,Setup!$E$34*Headcount!BO$54&gt;0),Setup!$E$34*Headcount!BO$54,0)+'Outside Services &amp; Other'!BH297</f>
        <v>0</v>
      </c>
      <c r="BT85" s="5">
        <f>IF(AND(Setup!$E$34&lt;capexmin,Setup!$E$34*Headcount!BP$54&gt;0),Setup!$E$34*Headcount!BP$54,0)+'Outside Services &amp; Other'!BI297</f>
        <v>0</v>
      </c>
      <c r="BU85" s="5">
        <f>IF(AND(Setup!$E$34&lt;capexmin,Setup!$E$34*Headcount!BQ$54&gt;0),Setup!$E$34*Headcount!BQ$54,0)+'Outside Services &amp; Other'!BJ297</f>
        <v>0</v>
      </c>
      <c r="BV85" s="5">
        <f>IF(AND(Setup!$E$34&lt;capexmin,Setup!$E$34*Headcount!BR$54&gt;0),Setup!$E$34*Headcount!BR$54,0)+'Outside Services &amp; Other'!BK297</f>
        <v>0</v>
      </c>
      <c r="BW85" s="5">
        <f>IF(AND(Setup!$E$34&lt;capexmin,Setup!$E$34*Headcount!BS$54&gt;0),Setup!$E$34*Headcount!BS$54,0)+'Outside Services &amp; Other'!BL297</f>
        <v>0</v>
      </c>
      <c r="BX85" s="5">
        <f>IF(AND(Setup!$E$34&lt;capexmin,Setup!$E$34*Headcount!BT$54&gt;0),Setup!$E$34*Headcount!BT$54,0)+'Outside Services &amp; Other'!BM297</f>
        <v>0</v>
      </c>
      <c r="BY85" s="5">
        <f>IF(AND(Setup!$E$34&lt;capexmin,Setup!$E$34*Headcount!BU$54&gt;0),Setup!$E$34*Headcount!BU$54,0)+'Outside Services &amp; Other'!BN297</f>
        <v>0</v>
      </c>
      <c r="BZ85" s="419" cm="1">
        <f t="array" ref="BZ85">SUMPRODUCT((YEAR($F$6:$BY$6)=BZ$6)*($F85:$BY85))</f>
        <v>0</v>
      </c>
      <c r="CA85" s="286" cm="1">
        <f t="array" ref="CA85">SUMPRODUCT((YEAR($F$6:$BY$6)=CA$6)*($F85:$BY85))</f>
        <v>0</v>
      </c>
      <c r="CB85" s="286" cm="1">
        <f t="array" ref="CB85">SUMPRODUCT((YEAR($F$6:$BY$6)=CB$6)*($F85:$BY85))</f>
        <v>0</v>
      </c>
      <c r="CC85" s="286" cm="1">
        <f t="array" ref="CC85">SUMPRODUCT((YEAR($F$6:$BY$6)=CC$6)*($F85:$BY85))</f>
        <v>0</v>
      </c>
      <c r="CD85" s="286" cm="1">
        <f t="array" ref="CD85">SUMPRODUCT((YEAR($F$6:$BY$6)=CD$6)*($F85:$BY85))</f>
        <v>0</v>
      </c>
      <c r="CE85" s="430" cm="1">
        <f t="array" ref="CE85">SUMPRODUCT((YEAR($F$6:$BY$6)=CE$6)*($F85:$BY85))</f>
        <v>0</v>
      </c>
    </row>
    <row r="86" spans="1:84">
      <c r="E86" s="276" t="s">
        <v>79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f>IF(AND(Setup!$F$34&lt;capexmin,Setup!$F$34*Headcount!N$54&gt;0),Setup!$F$34*Headcount!N$54,0)+'Outside Services &amp; Other'!G298</f>
        <v>0</v>
      </c>
      <c r="S86" s="5">
        <f>IF(AND(Setup!$F$34&lt;capexmin,Setup!$F$34*Headcount!O$54&gt;0),Setup!$F$34*Headcount!O$54,0)+'Outside Services &amp; Other'!H298</f>
        <v>0</v>
      </c>
      <c r="T86" s="5">
        <f>IF(AND(Setup!$F$34&lt;capexmin,Setup!$F$34*Headcount!P$54&gt;0),Setup!$F$34*Headcount!P$54,0)+'Outside Services &amp; Other'!I298</f>
        <v>0</v>
      </c>
      <c r="U86" s="5">
        <f>IF(AND(Setup!$F$34&lt;capexmin,Setup!$F$34*Headcount!Q$54&gt;0),Setup!$F$34*Headcount!Q$54,0)+'Outside Services &amp; Other'!J298</f>
        <v>0</v>
      </c>
      <c r="V86" s="5">
        <f>IF(AND(Setup!$F$34&lt;capexmin,Setup!$F$34*Headcount!R$54&gt;0),Setup!$F$34*Headcount!R$54,0)+'Outside Services &amp; Other'!K298</f>
        <v>0</v>
      </c>
      <c r="W86" s="5">
        <f>IF(AND(Setup!$F$34&lt;capexmin,Setup!$F$34*Headcount!S$54&gt;0),Setup!$F$34*Headcount!S$54,0)+'Outside Services &amp; Other'!L298</f>
        <v>0</v>
      </c>
      <c r="X86" s="5">
        <f>IF(AND(Setup!$F$34&lt;capexmin,Setup!$F$34*Headcount!T$54&gt;0),Setup!$F$34*Headcount!T$54,0)+'Outside Services &amp; Other'!M298</f>
        <v>0</v>
      </c>
      <c r="Y86" s="5">
        <f>IF(AND(Setup!$F$34&lt;capexmin,Setup!$F$34*Headcount!U$54&gt;0),Setup!$F$34*Headcount!U$54,0)+'Outside Services &amp; Other'!N298</f>
        <v>0</v>
      </c>
      <c r="Z86" s="5">
        <f>IF(AND(Setup!$F$34&lt;capexmin,Setup!$F$34*Headcount!V$54&gt;0),Setup!$F$34*Headcount!V$54,0)+'Outside Services &amp; Other'!O298</f>
        <v>0</v>
      </c>
      <c r="AA86" s="5">
        <f>IF(AND(Setup!$F$34&lt;capexmin,Setup!$F$34*Headcount!W$54&gt;0),Setup!$F$34*Headcount!W$54,0)+'Outside Services &amp; Other'!P298</f>
        <v>0</v>
      </c>
      <c r="AB86" s="5">
        <f>IF(AND(Setup!$F$34&lt;capexmin,Setup!$F$34*Headcount!X$54&gt;0),Setup!$F$34*Headcount!X$54,0)+'Outside Services &amp; Other'!Q298</f>
        <v>0</v>
      </c>
      <c r="AC86" s="5">
        <f>IF(AND(Setup!$F$34&lt;capexmin,Setup!$F$34*Headcount!Y$54&gt;0),Setup!$F$34*Headcount!Y$54,0)+'Outside Services &amp; Other'!R298</f>
        <v>0</v>
      </c>
      <c r="AD86" s="5">
        <f>IF(AND(Setup!$F$34&lt;capexmin,Setup!$F$34*Headcount!Z$54&gt;0),Setup!$F$34*Headcount!Z$54,0)+'Outside Services &amp; Other'!S298</f>
        <v>0</v>
      </c>
      <c r="AE86" s="5">
        <f>IF(AND(Setup!$F$34&lt;capexmin,Setup!$F$34*Headcount!AA$54&gt;0),Setup!$F$34*Headcount!AA$54,0)+'Outside Services &amp; Other'!T298</f>
        <v>0</v>
      </c>
      <c r="AF86" s="5">
        <f>IF(AND(Setup!$F$34&lt;capexmin,Setup!$F$34*Headcount!AB$54&gt;0),Setup!$F$34*Headcount!AB$54,0)+'Outside Services &amp; Other'!U298</f>
        <v>0</v>
      </c>
      <c r="AG86" s="5">
        <f>IF(AND(Setup!$F$34&lt;capexmin,Setup!$F$34*Headcount!AC$54&gt;0),Setup!$F$34*Headcount!AC$54,0)+'Outside Services &amp; Other'!V298</f>
        <v>0</v>
      </c>
      <c r="AH86" s="5">
        <f>IF(AND(Setup!$F$34&lt;capexmin,Setup!$F$34*Headcount!AD$54&gt;0),Setup!$F$34*Headcount!AD$54,0)+'Outside Services &amp; Other'!W298</f>
        <v>0</v>
      </c>
      <c r="AI86" s="5">
        <f>IF(AND(Setup!$F$34&lt;capexmin,Setup!$F$34*Headcount!AE$54&gt;0),Setup!$F$34*Headcount!AE$54,0)+'Outside Services &amp; Other'!X298</f>
        <v>0</v>
      </c>
      <c r="AJ86" s="5">
        <f>IF(AND(Setup!$F$34&lt;capexmin,Setup!$F$34*Headcount!AF$54&gt;0),Setup!$F$34*Headcount!AF$54,0)+'Outside Services &amp; Other'!Y298</f>
        <v>0</v>
      </c>
      <c r="AK86" s="5">
        <f>IF(AND(Setup!$F$34&lt;capexmin,Setup!$F$34*Headcount!AG$54&gt;0),Setup!$F$34*Headcount!AG$54,0)+'Outside Services &amp; Other'!Z298</f>
        <v>0</v>
      </c>
      <c r="AL86" s="5">
        <f>IF(AND(Setup!$F$34&lt;capexmin,Setup!$F$34*Headcount!AH$54&gt;0),Setup!$F$34*Headcount!AH$54,0)+'Outside Services &amp; Other'!AA298</f>
        <v>0</v>
      </c>
      <c r="AM86" s="5">
        <f>IF(AND(Setup!$F$34&lt;capexmin,Setup!$F$34*Headcount!AI$54&gt;0),Setup!$F$34*Headcount!AI$54,0)+'Outside Services &amp; Other'!AB298</f>
        <v>0</v>
      </c>
      <c r="AN86" s="5">
        <f>IF(AND(Setup!$F$34&lt;capexmin,Setup!$F$34*Headcount!AJ$54&gt;0),Setup!$F$34*Headcount!AJ$54,0)+'Outside Services &amp; Other'!AC298</f>
        <v>0</v>
      </c>
      <c r="AO86" s="5">
        <f>IF(AND(Setup!$F$34&lt;capexmin,Setup!$F$34*Headcount!AK$54&gt;0),Setup!$F$34*Headcount!AK$54,0)+'Outside Services &amp; Other'!AD298</f>
        <v>0</v>
      </c>
      <c r="AP86" s="5">
        <f>IF(AND(Setup!$F$34&lt;capexmin,Setup!$F$34*Headcount!AL$54&gt;0),Setup!$F$34*Headcount!AL$54,0)+'Outside Services &amp; Other'!AE298</f>
        <v>0</v>
      </c>
      <c r="AQ86" s="5">
        <f>IF(AND(Setup!$F$34&lt;capexmin,Setup!$F$34*Headcount!AM$54&gt;0),Setup!$F$34*Headcount!AM$54,0)+'Outside Services &amp; Other'!AF298</f>
        <v>0</v>
      </c>
      <c r="AR86" s="5">
        <f>IF(AND(Setup!$F$34&lt;capexmin,Setup!$F$34*Headcount!AN$54&gt;0),Setup!$F$34*Headcount!AN$54,0)+'Outside Services &amp; Other'!AG298</f>
        <v>0</v>
      </c>
      <c r="AS86" s="5">
        <f>IF(AND(Setup!$F$34&lt;capexmin,Setup!$F$34*Headcount!AO$54&gt;0),Setup!$F$34*Headcount!AO$54,0)+'Outside Services &amp; Other'!AH298</f>
        <v>0</v>
      </c>
      <c r="AT86" s="5">
        <f>IF(AND(Setup!$F$34&lt;capexmin,Setup!$F$34*Headcount!AP$54&gt;0),Setup!$F$34*Headcount!AP$54,0)+'Outside Services &amp; Other'!AI298</f>
        <v>0</v>
      </c>
      <c r="AU86" s="5">
        <f>IF(AND(Setup!$F$34&lt;capexmin,Setup!$F$34*Headcount!AQ$54&gt;0),Setup!$F$34*Headcount!AQ$54,0)+'Outside Services &amp; Other'!AJ298</f>
        <v>0</v>
      </c>
      <c r="AV86" s="5">
        <f>IF(AND(Setup!$F$34&lt;capexmin,Setup!$F$34*Headcount!AR$54&gt;0),Setup!$F$34*Headcount!AR$54,0)+'Outside Services &amp; Other'!AK298</f>
        <v>0</v>
      </c>
      <c r="AW86" s="5">
        <f>IF(AND(Setup!$F$34&lt;capexmin,Setup!$F$34*Headcount!AS$54&gt;0),Setup!$F$34*Headcount!AS$54,0)+'Outside Services &amp; Other'!AL298</f>
        <v>0</v>
      </c>
      <c r="AX86" s="5">
        <f>IF(AND(Setup!$F$34&lt;capexmin,Setup!$F$34*Headcount!AT$54&gt;0),Setup!$F$34*Headcount!AT$54,0)+'Outside Services &amp; Other'!AM298</f>
        <v>0</v>
      </c>
      <c r="AY86" s="5">
        <f>IF(AND(Setup!$F$34&lt;capexmin,Setup!$F$34*Headcount!AU$54&gt;0),Setup!$F$34*Headcount!AU$54,0)+'Outside Services &amp; Other'!AN298</f>
        <v>0</v>
      </c>
      <c r="AZ86" s="5">
        <f>IF(AND(Setup!$F$34&lt;capexmin,Setup!$F$34*Headcount!AV$54&gt;0),Setup!$F$34*Headcount!AV$54,0)+'Outside Services &amp; Other'!AO298</f>
        <v>0</v>
      </c>
      <c r="BA86" s="5">
        <f>IF(AND(Setup!$F$34&lt;capexmin,Setup!$F$34*Headcount!AW$54&gt;0),Setup!$F$34*Headcount!AW$54,0)+'Outside Services &amp; Other'!AP298</f>
        <v>0</v>
      </c>
      <c r="BB86" s="5">
        <f>IF(AND(Setup!$F$34&lt;capexmin,Setup!$F$34*Headcount!AX$54&gt;0),Setup!$F$34*Headcount!AX$54,0)+'Outside Services &amp; Other'!AQ298</f>
        <v>0</v>
      </c>
      <c r="BC86" s="5">
        <f>IF(AND(Setup!$F$34&lt;capexmin,Setup!$F$34*Headcount!AY$54&gt;0),Setup!$F$34*Headcount!AY$54,0)+'Outside Services &amp; Other'!AR298</f>
        <v>0</v>
      </c>
      <c r="BD86" s="5">
        <f>IF(AND(Setup!$F$34&lt;capexmin,Setup!$F$34*Headcount!AZ$54&gt;0),Setup!$F$34*Headcount!AZ$54,0)+'Outside Services &amp; Other'!AS298</f>
        <v>0</v>
      </c>
      <c r="BE86" s="5">
        <f>IF(AND(Setup!$F$34&lt;capexmin,Setup!$F$34*Headcount!BA$54&gt;0),Setup!$F$34*Headcount!BA$54,0)+'Outside Services &amp; Other'!AT298</f>
        <v>0</v>
      </c>
      <c r="BF86" s="5">
        <f>IF(AND(Setup!$F$34&lt;capexmin,Setup!$F$34*Headcount!BB$54&gt;0),Setup!$F$34*Headcount!BB$54,0)+'Outside Services &amp; Other'!AU298</f>
        <v>0</v>
      </c>
      <c r="BG86" s="5">
        <f>IF(AND(Setup!$F$34&lt;capexmin,Setup!$F$34*Headcount!BC$54&gt;0),Setup!$F$34*Headcount!BC$54,0)+'Outside Services &amp; Other'!AV298</f>
        <v>0</v>
      </c>
      <c r="BH86" s="5">
        <f>IF(AND(Setup!$F$34&lt;capexmin,Setup!$F$34*Headcount!BD$54&gt;0),Setup!$F$34*Headcount!BD$54,0)+'Outside Services &amp; Other'!AW298</f>
        <v>0</v>
      </c>
      <c r="BI86" s="5">
        <f>IF(AND(Setup!$F$34&lt;capexmin,Setup!$F$34*Headcount!BE$54&gt;0),Setup!$F$34*Headcount!BE$54,0)+'Outside Services &amp; Other'!AX298</f>
        <v>0</v>
      </c>
      <c r="BJ86" s="5">
        <f>IF(AND(Setup!$F$34&lt;capexmin,Setup!$F$34*Headcount!BF$54&gt;0),Setup!$F$34*Headcount!BF$54,0)+'Outside Services &amp; Other'!AY298</f>
        <v>0</v>
      </c>
      <c r="BK86" s="5">
        <f>IF(AND(Setup!$F$34&lt;capexmin,Setup!$F$34*Headcount!BG$54&gt;0),Setup!$F$34*Headcount!BG$54,0)+'Outside Services &amp; Other'!AZ298</f>
        <v>0</v>
      </c>
      <c r="BL86" s="5">
        <f>IF(AND(Setup!$F$34&lt;capexmin,Setup!$F$34*Headcount!BH$54&gt;0),Setup!$F$34*Headcount!BH$54,0)+'Outside Services &amp; Other'!BA298</f>
        <v>0</v>
      </c>
      <c r="BM86" s="5">
        <f>IF(AND(Setup!$F$34&lt;capexmin,Setup!$F$34*Headcount!BI$54&gt;0),Setup!$F$34*Headcount!BI$54,0)+'Outside Services &amp; Other'!BB298</f>
        <v>0</v>
      </c>
      <c r="BN86" s="5">
        <f>IF(AND(Setup!$F$34&lt;capexmin,Setup!$F$34*Headcount!BJ$54&gt;0),Setup!$F$34*Headcount!BJ$54,0)+'Outside Services &amp; Other'!BC298</f>
        <v>0</v>
      </c>
      <c r="BO86" s="5">
        <f>IF(AND(Setup!$F$34&lt;capexmin,Setup!$F$34*Headcount!BK$54&gt;0),Setup!$F$34*Headcount!BK$54,0)+'Outside Services &amp; Other'!BD298</f>
        <v>0</v>
      </c>
      <c r="BP86" s="5">
        <f>IF(AND(Setup!$F$34&lt;capexmin,Setup!$F$34*Headcount!BL$54&gt;0),Setup!$F$34*Headcount!BL$54,0)+'Outside Services &amp; Other'!BE298</f>
        <v>0</v>
      </c>
      <c r="BQ86" s="5">
        <f>IF(AND(Setup!$F$34&lt;capexmin,Setup!$F$34*Headcount!BM$54&gt;0),Setup!$F$34*Headcount!BM$54,0)+'Outside Services &amp; Other'!BF298</f>
        <v>0</v>
      </c>
      <c r="BR86" s="5">
        <f>IF(AND(Setup!$F$34&lt;capexmin,Setup!$F$34*Headcount!BN$54&gt;0),Setup!$F$34*Headcount!BN$54,0)+'Outside Services &amp; Other'!BG298</f>
        <v>0</v>
      </c>
      <c r="BS86" s="5">
        <f>IF(AND(Setup!$F$34&lt;capexmin,Setup!$F$34*Headcount!BO$54&gt;0),Setup!$F$34*Headcount!BO$54,0)+'Outside Services &amp; Other'!BH298</f>
        <v>0</v>
      </c>
      <c r="BT86" s="5">
        <f>IF(AND(Setup!$F$34&lt;capexmin,Setup!$F$34*Headcount!BP$54&gt;0),Setup!$F$34*Headcount!BP$54,0)+'Outside Services &amp; Other'!BI298</f>
        <v>0</v>
      </c>
      <c r="BU86" s="5">
        <f>IF(AND(Setup!$F$34&lt;capexmin,Setup!$F$34*Headcount!BQ$54&gt;0),Setup!$F$34*Headcount!BQ$54,0)+'Outside Services &amp; Other'!BJ298</f>
        <v>0</v>
      </c>
      <c r="BV86" s="5">
        <f>IF(AND(Setup!$F$34&lt;capexmin,Setup!$F$34*Headcount!BR$54&gt;0),Setup!$F$34*Headcount!BR$54,0)+'Outside Services &amp; Other'!BK298</f>
        <v>0</v>
      </c>
      <c r="BW86" s="5">
        <f>IF(AND(Setup!$F$34&lt;capexmin,Setup!$F$34*Headcount!BS$54&gt;0),Setup!$F$34*Headcount!BS$54,0)+'Outside Services &amp; Other'!BL298</f>
        <v>0</v>
      </c>
      <c r="BX86" s="5">
        <f>IF(AND(Setup!$F$34&lt;capexmin,Setup!$F$34*Headcount!BT$54&gt;0),Setup!$F$34*Headcount!BT$54,0)+'Outside Services &amp; Other'!BM298</f>
        <v>0</v>
      </c>
      <c r="BY86" s="5">
        <f>IF(AND(Setup!$F$34&lt;capexmin,Setup!$F$34*Headcount!BU$54&gt;0),Setup!$F$34*Headcount!BU$54,0)+'Outside Services &amp; Other'!BN298</f>
        <v>0</v>
      </c>
      <c r="BZ86" s="419" cm="1">
        <f t="array" ref="BZ86">SUMPRODUCT((YEAR($F$6:$BY$6)=BZ$6)*($F86:$BY86))</f>
        <v>0</v>
      </c>
      <c r="CA86" s="286" cm="1">
        <f t="array" ref="CA86">SUMPRODUCT((YEAR($F$6:$BY$6)=CA$6)*($F86:$BY86))</f>
        <v>0</v>
      </c>
      <c r="CB86" s="286" cm="1">
        <f t="array" ref="CB86">SUMPRODUCT((YEAR($F$6:$BY$6)=CB$6)*($F86:$BY86))</f>
        <v>0</v>
      </c>
      <c r="CC86" s="286" cm="1">
        <f t="array" ref="CC86">SUMPRODUCT((YEAR($F$6:$BY$6)=CC$6)*($F86:$BY86))</f>
        <v>0</v>
      </c>
      <c r="CD86" s="286" cm="1">
        <f t="array" ref="CD86">SUMPRODUCT((YEAR($F$6:$BY$6)=CD$6)*($F86:$BY86))</f>
        <v>0</v>
      </c>
      <c r="CE86" s="430" cm="1">
        <f t="array" ref="CE86">SUMPRODUCT((YEAR($F$6:$BY$6)=CE$6)*($F86:$BY86))</f>
        <v>0</v>
      </c>
    </row>
    <row r="87" spans="1:84">
      <c r="E87" s="276" t="s">
        <v>55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419"/>
      <c r="CA87" s="286"/>
      <c r="CB87" s="286"/>
      <c r="CC87" s="286"/>
      <c r="CD87" s="286"/>
      <c r="CE87" s="430"/>
    </row>
    <row r="88" spans="1:84" s="4" customFormat="1">
      <c r="A88" s="48"/>
      <c r="E88" s="601" t="str">
        <f>'Outside Services &amp; Other'!D$240</f>
        <v>Consulting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f>SUMIFS('Outside Services &amp; Other'!G$247:G$281,'Outside Services &amp; Other'!$C$247:$C$281,CalcEngine!$E$73,'Outside Services &amp; Other'!$D$247:$D$281,CalcEngine!$E88)</f>
        <v>0</v>
      </c>
      <c r="S88" s="5">
        <f>SUMIFS('Outside Services &amp; Other'!H$247:H$281,'Outside Services &amp; Other'!$C$247:$C$281,CalcEngine!$E$73,'Outside Services &amp; Other'!$D$247:$D$281,CalcEngine!$E88)</f>
        <v>0</v>
      </c>
      <c r="T88" s="5">
        <f>SUMIFS('Outside Services &amp; Other'!I$247:I$281,'Outside Services &amp; Other'!$C$247:$C$281,CalcEngine!$E$73,'Outside Services &amp; Other'!$D$247:$D$281,CalcEngine!$E88)</f>
        <v>0</v>
      </c>
      <c r="U88" s="5">
        <f>SUMIFS('Outside Services &amp; Other'!J$247:J$281,'Outside Services &amp; Other'!$C$247:$C$281,CalcEngine!$E$73,'Outside Services &amp; Other'!$D$247:$D$281,CalcEngine!$E88)</f>
        <v>0</v>
      </c>
      <c r="V88" s="5">
        <f>SUMIFS('Outside Services &amp; Other'!K$247:K$281,'Outside Services &amp; Other'!$C$247:$C$281,CalcEngine!$E$73,'Outside Services &amp; Other'!$D$247:$D$281,CalcEngine!$E88)</f>
        <v>0</v>
      </c>
      <c r="W88" s="5">
        <f>SUMIFS('Outside Services &amp; Other'!L$247:L$281,'Outside Services &amp; Other'!$C$247:$C$281,CalcEngine!$E$73,'Outside Services &amp; Other'!$D$247:$D$281,CalcEngine!$E88)</f>
        <v>0</v>
      </c>
      <c r="X88" s="5">
        <f>SUMIFS('Outside Services &amp; Other'!M$247:M$281,'Outside Services &amp; Other'!$C$247:$C$281,CalcEngine!$E$73,'Outside Services &amp; Other'!$D$247:$D$281,CalcEngine!$E88)</f>
        <v>0</v>
      </c>
      <c r="Y88" s="5">
        <f>SUMIFS('Outside Services &amp; Other'!N$247:N$281,'Outside Services &amp; Other'!$C$247:$C$281,CalcEngine!$E$73,'Outside Services &amp; Other'!$D$247:$D$281,CalcEngine!$E88)</f>
        <v>0</v>
      </c>
      <c r="Z88" s="5">
        <f>SUMIFS('Outside Services &amp; Other'!O$247:O$281,'Outside Services &amp; Other'!$C$247:$C$281,CalcEngine!$E$73,'Outside Services &amp; Other'!$D$247:$D$281,CalcEngine!$E88)</f>
        <v>0</v>
      </c>
      <c r="AA88" s="5">
        <f>SUMIFS('Outside Services &amp; Other'!P$247:P$281,'Outside Services &amp; Other'!$C$247:$C$281,CalcEngine!$E$73,'Outside Services &amp; Other'!$D$247:$D$281,CalcEngine!$E88)</f>
        <v>0</v>
      </c>
      <c r="AB88" s="5">
        <f>SUMIFS('Outside Services &amp; Other'!Q$247:Q$281,'Outside Services &amp; Other'!$C$247:$C$281,CalcEngine!$E$73,'Outside Services &amp; Other'!$D$247:$D$281,CalcEngine!$E88)</f>
        <v>0</v>
      </c>
      <c r="AC88" s="5">
        <f>SUMIFS('Outside Services &amp; Other'!R$247:R$281,'Outside Services &amp; Other'!$C$247:$C$281,CalcEngine!$E$73,'Outside Services &amp; Other'!$D$247:$D$281,CalcEngine!$E88)</f>
        <v>0</v>
      </c>
      <c r="AD88" s="5">
        <f>SUMIFS('Outside Services &amp; Other'!S$247:S$281,'Outside Services &amp; Other'!$C$247:$C$281,CalcEngine!$E$73,'Outside Services &amp; Other'!$D$247:$D$281,CalcEngine!$E88)</f>
        <v>0</v>
      </c>
      <c r="AE88" s="5">
        <f>SUMIFS('Outside Services &amp; Other'!T$247:T$281,'Outside Services &amp; Other'!$C$247:$C$281,CalcEngine!$E$73,'Outside Services &amp; Other'!$D$247:$D$281,CalcEngine!$E88)</f>
        <v>0</v>
      </c>
      <c r="AF88" s="5">
        <f>SUMIFS('Outside Services &amp; Other'!U$247:U$281,'Outside Services &amp; Other'!$C$247:$C$281,CalcEngine!$E$73,'Outside Services &amp; Other'!$D$247:$D$281,CalcEngine!$E88)</f>
        <v>0</v>
      </c>
      <c r="AG88" s="5">
        <f>SUMIFS('Outside Services &amp; Other'!V$247:V$281,'Outside Services &amp; Other'!$C$247:$C$281,CalcEngine!$E$73,'Outside Services &amp; Other'!$D$247:$D$281,CalcEngine!$E88)</f>
        <v>0</v>
      </c>
      <c r="AH88" s="5">
        <f>SUMIFS('Outside Services &amp; Other'!W$247:W$281,'Outside Services &amp; Other'!$C$247:$C$281,CalcEngine!$E$73,'Outside Services &amp; Other'!$D$247:$D$281,CalcEngine!$E88)</f>
        <v>0</v>
      </c>
      <c r="AI88" s="5">
        <f>SUMIFS('Outside Services &amp; Other'!X$247:X$281,'Outside Services &amp; Other'!$C$247:$C$281,CalcEngine!$E$73,'Outside Services &amp; Other'!$D$247:$D$281,CalcEngine!$E88)</f>
        <v>0</v>
      </c>
      <c r="AJ88" s="5">
        <f>SUMIFS('Outside Services &amp; Other'!Y$247:Y$281,'Outside Services &amp; Other'!$C$247:$C$281,CalcEngine!$E$73,'Outside Services &amp; Other'!$D$247:$D$281,CalcEngine!$E88)</f>
        <v>0</v>
      </c>
      <c r="AK88" s="5">
        <f>SUMIFS('Outside Services &amp; Other'!Z$247:Z$281,'Outside Services &amp; Other'!$C$247:$C$281,CalcEngine!$E$73,'Outside Services &amp; Other'!$D$247:$D$281,CalcEngine!$E88)</f>
        <v>0</v>
      </c>
      <c r="AL88" s="5">
        <f>SUMIFS('Outside Services &amp; Other'!AA$247:AA$281,'Outside Services &amp; Other'!$C$247:$C$281,CalcEngine!$E$73,'Outside Services &amp; Other'!$D$247:$D$281,CalcEngine!$E88)</f>
        <v>0</v>
      </c>
      <c r="AM88" s="5">
        <f>SUMIFS('Outside Services &amp; Other'!AB$247:AB$281,'Outside Services &amp; Other'!$C$247:$C$281,CalcEngine!$E$73,'Outside Services &amp; Other'!$D$247:$D$281,CalcEngine!$E88)</f>
        <v>0</v>
      </c>
      <c r="AN88" s="5">
        <f>SUMIFS('Outside Services &amp; Other'!AC$247:AC$281,'Outside Services &amp; Other'!$C$247:$C$281,CalcEngine!$E$73,'Outside Services &amp; Other'!$D$247:$D$281,CalcEngine!$E88)</f>
        <v>0</v>
      </c>
      <c r="AO88" s="5">
        <f>SUMIFS('Outside Services &amp; Other'!AD$247:AD$281,'Outside Services &amp; Other'!$C$247:$C$281,CalcEngine!$E$73,'Outside Services &amp; Other'!$D$247:$D$281,CalcEngine!$E88)</f>
        <v>0</v>
      </c>
      <c r="AP88" s="5">
        <f>SUMIFS('Outside Services &amp; Other'!AE$247:AE$281,'Outside Services &amp; Other'!$C$247:$C$281,CalcEngine!$E$73,'Outside Services &amp; Other'!$D$247:$D$281,CalcEngine!$E88)</f>
        <v>0</v>
      </c>
      <c r="AQ88" s="5">
        <f>SUMIFS('Outside Services &amp; Other'!AF$247:AF$281,'Outside Services &amp; Other'!$C$247:$C$281,CalcEngine!$E$73,'Outside Services &amp; Other'!$D$247:$D$281,CalcEngine!$E88)</f>
        <v>0</v>
      </c>
      <c r="AR88" s="5">
        <f>SUMIFS('Outside Services &amp; Other'!AG$247:AG$281,'Outside Services &amp; Other'!$C$247:$C$281,CalcEngine!$E$73,'Outside Services &amp; Other'!$D$247:$D$281,CalcEngine!$E88)</f>
        <v>0</v>
      </c>
      <c r="AS88" s="5">
        <f>SUMIFS('Outside Services &amp; Other'!AH$247:AH$281,'Outside Services &amp; Other'!$C$247:$C$281,CalcEngine!$E$73,'Outside Services &amp; Other'!$D$247:$D$281,CalcEngine!$E88)</f>
        <v>0</v>
      </c>
      <c r="AT88" s="5">
        <f>SUMIFS('Outside Services &amp; Other'!AI$247:AI$281,'Outside Services &amp; Other'!$C$247:$C$281,CalcEngine!$E$73,'Outside Services &amp; Other'!$D$247:$D$281,CalcEngine!$E88)</f>
        <v>0</v>
      </c>
      <c r="AU88" s="5">
        <f>SUMIFS('Outside Services &amp; Other'!AJ$247:AJ$281,'Outside Services &amp; Other'!$C$247:$C$281,CalcEngine!$E$73,'Outside Services &amp; Other'!$D$247:$D$281,CalcEngine!$E88)</f>
        <v>0</v>
      </c>
      <c r="AV88" s="5">
        <f>SUMIFS('Outside Services &amp; Other'!AK$247:AK$281,'Outside Services &amp; Other'!$C$247:$C$281,CalcEngine!$E$73,'Outside Services &amp; Other'!$D$247:$D$281,CalcEngine!$E88)</f>
        <v>0</v>
      </c>
      <c r="AW88" s="5">
        <f>SUMIFS('Outside Services &amp; Other'!AL$247:AL$281,'Outside Services &amp; Other'!$C$247:$C$281,CalcEngine!$E$73,'Outside Services &amp; Other'!$D$247:$D$281,CalcEngine!$E88)</f>
        <v>0</v>
      </c>
      <c r="AX88" s="5">
        <f>SUMIFS('Outside Services &amp; Other'!AM$247:AM$281,'Outside Services &amp; Other'!$C$247:$C$281,CalcEngine!$E$73,'Outside Services &amp; Other'!$D$247:$D$281,CalcEngine!$E88)</f>
        <v>0</v>
      </c>
      <c r="AY88" s="5">
        <f>SUMIFS('Outside Services &amp; Other'!AN$247:AN$281,'Outside Services &amp; Other'!$C$247:$C$281,CalcEngine!$E$73,'Outside Services &amp; Other'!$D$247:$D$281,CalcEngine!$E88)</f>
        <v>0</v>
      </c>
      <c r="AZ88" s="5">
        <f>SUMIFS('Outside Services &amp; Other'!AO$247:AO$281,'Outside Services &amp; Other'!$C$247:$C$281,CalcEngine!$E$73,'Outside Services &amp; Other'!$D$247:$D$281,CalcEngine!$E88)</f>
        <v>0</v>
      </c>
      <c r="BA88" s="5">
        <f>SUMIFS('Outside Services &amp; Other'!AP$247:AP$281,'Outside Services &amp; Other'!$C$247:$C$281,CalcEngine!$E$73,'Outside Services &amp; Other'!$D$247:$D$281,CalcEngine!$E88)</f>
        <v>0</v>
      </c>
      <c r="BB88" s="5">
        <f>SUMIFS('Outside Services &amp; Other'!AQ$247:AQ$281,'Outside Services &amp; Other'!$C$247:$C$281,CalcEngine!$E$73,'Outside Services &amp; Other'!$D$247:$D$281,CalcEngine!$E88)</f>
        <v>0</v>
      </c>
      <c r="BC88" s="5">
        <f>SUMIFS('Outside Services &amp; Other'!AR$247:AR$281,'Outside Services &amp; Other'!$C$247:$C$281,CalcEngine!$E$73,'Outside Services &amp; Other'!$D$247:$D$281,CalcEngine!$E88)</f>
        <v>0</v>
      </c>
      <c r="BD88" s="5">
        <f>SUMIFS('Outside Services &amp; Other'!AS$247:AS$281,'Outside Services &amp; Other'!$C$247:$C$281,CalcEngine!$E$73,'Outside Services &amp; Other'!$D$247:$D$281,CalcEngine!$E88)</f>
        <v>0</v>
      </c>
      <c r="BE88" s="5">
        <f>SUMIFS('Outside Services &amp; Other'!AT$247:AT$281,'Outside Services &amp; Other'!$C$247:$C$281,CalcEngine!$E$73,'Outside Services &amp; Other'!$D$247:$D$281,CalcEngine!$E88)</f>
        <v>0</v>
      </c>
      <c r="BF88" s="5">
        <f>SUMIFS('Outside Services &amp; Other'!AU$247:AU$281,'Outside Services &amp; Other'!$C$247:$C$281,CalcEngine!$E$73,'Outside Services &amp; Other'!$D$247:$D$281,CalcEngine!$E88)</f>
        <v>0</v>
      </c>
      <c r="BG88" s="5">
        <f>SUMIFS('Outside Services &amp; Other'!AV$247:AV$281,'Outside Services &amp; Other'!$C$247:$C$281,CalcEngine!$E$73,'Outside Services &amp; Other'!$D$247:$D$281,CalcEngine!$E88)</f>
        <v>0</v>
      </c>
      <c r="BH88" s="5">
        <f>SUMIFS('Outside Services &amp; Other'!AW$247:AW$281,'Outside Services &amp; Other'!$C$247:$C$281,CalcEngine!$E$73,'Outside Services &amp; Other'!$D$247:$D$281,CalcEngine!$E88)</f>
        <v>0</v>
      </c>
      <c r="BI88" s="5">
        <f>SUMIFS('Outside Services &amp; Other'!AX$247:AX$281,'Outside Services &amp; Other'!$C$247:$C$281,CalcEngine!$E$73,'Outside Services &amp; Other'!$D$247:$D$281,CalcEngine!$E88)</f>
        <v>0</v>
      </c>
      <c r="BJ88" s="5">
        <f>SUMIFS('Outside Services &amp; Other'!AY$247:AY$281,'Outside Services &amp; Other'!$C$247:$C$281,CalcEngine!$E$73,'Outside Services &amp; Other'!$D$247:$D$281,CalcEngine!$E88)</f>
        <v>0</v>
      </c>
      <c r="BK88" s="5">
        <f>SUMIFS('Outside Services &amp; Other'!AZ$247:AZ$281,'Outside Services &amp; Other'!$C$247:$C$281,CalcEngine!$E$73,'Outside Services &amp; Other'!$D$247:$D$281,CalcEngine!$E88)</f>
        <v>0</v>
      </c>
      <c r="BL88" s="5">
        <f>SUMIFS('Outside Services &amp; Other'!BA$247:BA$281,'Outside Services &amp; Other'!$C$247:$C$281,CalcEngine!$E$73,'Outside Services &amp; Other'!$D$247:$D$281,CalcEngine!$E88)</f>
        <v>0</v>
      </c>
      <c r="BM88" s="5">
        <f>SUMIFS('Outside Services &amp; Other'!BB$247:BB$281,'Outside Services &amp; Other'!$C$247:$C$281,CalcEngine!$E$73,'Outside Services &amp; Other'!$D$247:$D$281,CalcEngine!$E88)</f>
        <v>0</v>
      </c>
      <c r="BN88" s="5">
        <f>SUMIFS('Outside Services &amp; Other'!BC$247:BC$281,'Outside Services &amp; Other'!$C$247:$C$281,CalcEngine!$E$73,'Outside Services &amp; Other'!$D$247:$D$281,CalcEngine!$E88)</f>
        <v>0</v>
      </c>
      <c r="BO88" s="5">
        <f>SUMIFS('Outside Services &amp; Other'!BD$247:BD$281,'Outside Services &amp; Other'!$C$247:$C$281,CalcEngine!$E$73,'Outside Services &amp; Other'!$D$247:$D$281,CalcEngine!$E88)</f>
        <v>0</v>
      </c>
      <c r="BP88" s="5">
        <f>SUMIFS('Outside Services &amp; Other'!BE$247:BE$281,'Outside Services &amp; Other'!$C$247:$C$281,CalcEngine!$E$73,'Outside Services &amp; Other'!$D$247:$D$281,CalcEngine!$E88)</f>
        <v>0</v>
      </c>
      <c r="BQ88" s="5">
        <f>SUMIFS('Outside Services &amp; Other'!BF$247:BF$281,'Outside Services &amp; Other'!$C$247:$C$281,CalcEngine!$E$73,'Outside Services &amp; Other'!$D$247:$D$281,CalcEngine!$E88)</f>
        <v>0</v>
      </c>
      <c r="BR88" s="5">
        <f>SUMIFS('Outside Services &amp; Other'!BG$247:BG$281,'Outside Services &amp; Other'!$C$247:$C$281,CalcEngine!$E$73,'Outside Services &amp; Other'!$D$247:$D$281,CalcEngine!$E88)</f>
        <v>0</v>
      </c>
      <c r="BS88" s="5">
        <f>SUMIFS('Outside Services &amp; Other'!BH$247:BH$281,'Outside Services &amp; Other'!$C$247:$C$281,CalcEngine!$E$73,'Outside Services &amp; Other'!$D$247:$D$281,CalcEngine!$E88)</f>
        <v>0</v>
      </c>
      <c r="BT88" s="5">
        <f>SUMIFS('Outside Services &amp; Other'!BI$247:BI$281,'Outside Services &amp; Other'!$C$247:$C$281,CalcEngine!$E$73,'Outside Services &amp; Other'!$D$247:$D$281,CalcEngine!$E88)</f>
        <v>0</v>
      </c>
      <c r="BU88" s="5">
        <f>SUMIFS('Outside Services &amp; Other'!BJ$247:BJ$281,'Outside Services &amp; Other'!$C$247:$C$281,CalcEngine!$E$73,'Outside Services &amp; Other'!$D$247:$D$281,CalcEngine!$E88)</f>
        <v>0</v>
      </c>
      <c r="BV88" s="5">
        <f>SUMIFS('Outside Services &amp; Other'!BK$247:BK$281,'Outside Services &amp; Other'!$C$247:$C$281,CalcEngine!$E$73,'Outside Services &amp; Other'!$D$247:$D$281,CalcEngine!$E88)</f>
        <v>0</v>
      </c>
      <c r="BW88" s="5">
        <f>SUMIFS('Outside Services &amp; Other'!BL$247:BL$281,'Outside Services &amp; Other'!$C$247:$C$281,CalcEngine!$E$73,'Outside Services &amp; Other'!$D$247:$D$281,CalcEngine!$E88)</f>
        <v>0</v>
      </c>
      <c r="BX88" s="5">
        <f>SUMIFS('Outside Services &amp; Other'!BM$247:BM$281,'Outside Services &amp; Other'!$C$247:$C$281,CalcEngine!$E$73,'Outside Services &amp; Other'!$D$247:$D$281,CalcEngine!$E88)</f>
        <v>0</v>
      </c>
      <c r="BY88" s="5">
        <f>SUMIFS('Outside Services &amp; Other'!BN$247:BN$281,'Outside Services &amp; Other'!$C$247:$C$281,CalcEngine!$E$73,'Outside Services &amp; Other'!$D$247:$D$281,CalcEngine!$E88)</f>
        <v>0</v>
      </c>
      <c r="BZ88" s="419" cm="1">
        <f t="array" ref="BZ88">SUMPRODUCT((YEAR($F$6:$BY$6)=BZ$6)*($F88:$BY88))</f>
        <v>0</v>
      </c>
      <c r="CA88" s="286" cm="1">
        <f t="array" ref="CA88">SUMPRODUCT((YEAR($F$6:$BY$6)=CA$6)*($F88:$BY88))</f>
        <v>0</v>
      </c>
      <c r="CB88" s="286" cm="1">
        <f t="array" ref="CB88">SUMPRODUCT((YEAR($F$6:$BY$6)=CB$6)*($F88:$BY88))</f>
        <v>0</v>
      </c>
      <c r="CC88" s="286" cm="1">
        <f t="array" ref="CC88">SUMPRODUCT((YEAR($F$6:$BY$6)=CC$6)*($F88:$BY88))</f>
        <v>0</v>
      </c>
      <c r="CD88" s="286" cm="1">
        <f t="array" ref="CD88">SUMPRODUCT((YEAR($F$6:$BY$6)=CD$6)*($F88:$BY88))</f>
        <v>0</v>
      </c>
      <c r="CE88" s="430" cm="1">
        <f t="array" ref="CE88">SUMPRODUCT((YEAR($F$6:$BY$6)=CE$6)*($F88:$BY88))</f>
        <v>0</v>
      </c>
      <c r="CF88" s="783"/>
    </row>
    <row r="89" spans="1:84" s="4" customFormat="1">
      <c r="A89" s="48"/>
      <c r="E89" s="601" t="str">
        <f>'Outside Services &amp; Other'!D$241</f>
        <v>Recruiting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f>SUMIFS('Outside Services &amp; Other'!G$247:G$281,'Outside Services &amp; Other'!$C$247:$C$281,CalcEngine!$E$73,'Outside Services &amp; Other'!$D$247:$D$281,CalcEngine!$E89)</f>
        <v>0</v>
      </c>
      <c r="S89" s="5">
        <f>SUMIFS('Outside Services &amp; Other'!H$247:H$281,'Outside Services &amp; Other'!$C$247:$C$281,CalcEngine!$E$73,'Outside Services &amp; Other'!$D$247:$D$281,CalcEngine!$E89)</f>
        <v>0</v>
      </c>
      <c r="T89" s="5">
        <f>SUMIFS('Outside Services &amp; Other'!I$247:I$281,'Outside Services &amp; Other'!$C$247:$C$281,CalcEngine!$E$73,'Outside Services &amp; Other'!$D$247:$D$281,CalcEngine!$E89)</f>
        <v>0</v>
      </c>
      <c r="U89" s="5">
        <f>SUMIFS('Outside Services &amp; Other'!J$247:J$281,'Outside Services &amp; Other'!$C$247:$C$281,CalcEngine!$E$73,'Outside Services &amp; Other'!$D$247:$D$281,CalcEngine!$E89)</f>
        <v>0</v>
      </c>
      <c r="V89" s="5">
        <f>SUMIFS('Outside Services &amp; Other'!K$247:K$281,'Outside Services &amp; Other'!$C$247:$C$281,CalcEngine!$E$73,'Outside Services &amp; Other'!$D$247:$D$281,CalcEngine!$E89)</f>
        <v>0</v>
      </c>
      <c r="W89" s="5">
        <f>SUMIFS('Outside Services &amp; Other'!L$247:L$281,'Outside Services &amp; Other'!$C$247:$C$281,CalcEngine!$E$73,'Outside Services &amp; Other'!$D$247:$D$281,CalcEngine!$E89)</f>
        <v>0</v>
      </c>
      <c r="X89" s="5">
        <f>SUMIFS('Outside Services &amp; Other'!M$247:M$281,'Outside Services &amp; Other'!$C$247:$C$281,CalcEngine!$E$73,'Outside Services &amp; Other'!$D$247:$D$281,CalcEngine!$E89)</f>
        <v>0</v>
      </c>
      <c r="Y89" s="5">
        <f>SUMIFS('Outside Services &amp; Other'!N$247:N$281,'Outside Services &amp; Other'!$C$247:$C$281,CalcEngine!$E$73,'Outside Services &amp; Other'!$D$247:$D$281,CalcEngine!$E89)</f>
        <v>0</v>
      </c>
      <c r="Z89" s="5">
        <f>SUMIFS('Outside Services &amp; Other'!O$247:O$281,'Outside Services &amp; Other'!$C$247:$C$281,CalcEngine!$E$73,'Outside Services &amp; Other'!$D$247:$D$281,CalcEngine!$E89)</f>
        <v>0</v>
      </c>
      <c r="AA89" s="5">
        <f>SUMIFS('Outside Services &amp; Other'!P$247:P$281,'Outside Services &amp; Other'!$C$247:$C$281,CalcEngine!$E$73,'Outside Services &amp; Other'!$D$247:$D$281,CalcEngine!$E89)</f>
        <v>0</v>
      </c>
      <c r="AB89" s="5">
        <f>SUMIFS('Outside Services &amp; Other'!Q$247:Q$281,'Outside Services &amp; Other'!$C$247:$C$281,CalcEngine!$E$73,'Outside Services &amp; Other'!$D$247:$D$281,CalcEngine!$E89)</f>
        <v>0</v>
      </c>
      <c r="AC89" s="5">
        <f>SUMIFS('Outside Services &amp; Other'!R$247:R$281,'Outside Services &amp; Other'!$C$247:$C$281,CalcEngine!$E$73,'Outside Services &amp; Other'!$D$247:$D$281,CalcEngine!$E89)</f>
        <v>0</v>
      </c>
      <c r="AD89" s="5">
        <f>SUMIFS('Outside Services &amp; Other'!S$247:S$281,'Outside Services &amp; Other'!$C$247:$C$281,CalcEngine!$E$73,'Outside Services &amp; Other'!$D$247:$D$281,CalcEngine!$E89)</f>
        <v>0</v>
      </c>
      <c r="AE89" s="5">
        <f>SUMIFS('Outside Services &amp; Other'!T$247:T$281,'Outside Services &amp; Other'!$C$247:$C$281,CalcEngine!$E$73,'Outside Services &amp; Other'!$D$247:$D$281,CalcEngine!$E89)</f>
        <v>0</v>
      </c>
      <c r="AF89" s="5">
        <f>SUMIFS('Outside Services &amp; Other'!U$247:U$281,'Outside Services &amp; Other'!$C$247:$C$281,CalcEngine!$E$73,'Outside Services &amp; Other'!$D$247:$D$281,CalcEngine!$E89)</f>
        <v>0</v>
      </c>
      <c r="AG89" s="5">
        <f>SUMIFS('Outside Services &amp; Other'!V$247:V$281,'Outside Services &amp; Other'!$C$247:$C$281,CalcEngine!$E$73,'Outside Services &amp; Other'!$D$247:$D$281,CalcEngine!$E89)</f>
        <v>0</v>
      </c>
      <c r="AH89" s="5">
        <f>SUMIFS('Outside Services &amp; Other'!W$247:W$281,'Outside Services &amp; Other'!$C$247:$C$281,CalcEngine!$E$73,'Outside Services &amp; Other'!$D$247:$D$281,CalcEngine!$E89)</f>
        <v>0</v>
      </c>
      <c r="AI89" s="5">
        <f>SUMIFS('Outside Services &amp; Other'!X$247:X$281,'Outside Services &amp; Other'!$C$247:$C$281,CalcEngine!$E$73,'Outside Services &amp; Other'!$D$247:$D$281,CalcEngine!$E89)</f>
        <v>0</v>
      </c>
      <c r="AJ89" s="5">
        <f>SUMIFS('Outside Services &amp; Other'!Y$247:Y$281,'Outside Services &amp; Other'!$C$247:$C$281,CalcEngine!$E$73,'Outside Services &amp; Other'!$D$247:$D$281,CalcEngine!$E89)</f>
        <v>0</v>
      </c>
      <c r="AK89" s="5">
        <f>SUMIFS('Outside Services &amp; Other'!Z$247:Z$281,'Outside Services &amp; Other'!$C$247:$C$281,CalcEngine!$E$73,'Outside Services &amp; Other'!$D$247:$D$281,CalcEngine!$E89)</f>
        <v>0</v>
      </c>
      <c r="AL89" s="5">
        <f>SUMIFS('Outside Services &amp; Other'!AA$247:AA$281,'Outside Services &amp; Other'!$C$247:$C$281,CalcEngine!$E$73,'Outside Services &amp; Other'!$D$247:$D$281,CalcEngine!$E89)</f>
        <v>0</v>
      </c>
      <c r="AM89" s="5">
        <f>SUMIFS('Outside Services &amp; Other'!AB$247:AB$281,'Outside Services &amp; Other'!$C$247:$C$281,CalcEngine!$E$73,'Outside Services &amp; Other'!$D$247:$D$281,CalcEngine!$E89)</f>
        <v>0</v>
      </c>
      <c r="AN89" s="5">
        <f>SUMIFS('Outside Services &amp; Other'!AC$247:AC$281,'Outside Services &amp; Other'!$C$247:$C$281,CalcEngine!$E$73,'Outside Services &amp; Other'!$D$247:$D$281,CalcEngine!$E89)</f>
        <v>0</v>
      </c>
      <c r="AO89" s="5">
        <f>SUMIFS('Outside Services &amp; Other'!AD$247:AD$281,'Outside Services &amp; Other'!$C$247:$C$281,CalcEngine!$E$73,'Outside Services &amp; Other'!$D$247:$D$281,CalcEngine!$E89)</f>
        <v>0</v>
      </c>
      <c r="AP89" s="5">
        <f>SUMIFS('Outside Services &amp; Other'!AE$247:AE$281,'Outside Services &amp; Other'!$C$247:$C$281,CalcEngine!$E$73,'Outside Services &amp; Other'!$D$247:$D$281,CalcEngine!$E89)</f>
        <v>0</v>
      </c>
      <c r="AQ89" s="5">
        <f>SUMIFS('Outside Services &amp; Other'!AF$247:AF$281,'Outside Services &amp; Other'!$C$247:$C$281,CalcEngine!$E$73,'Outside Services &amp; Other'!$D$247:$D$281,CalcEngine!$E89)</f>
        <v>0</v>
      </c>
      <c r="AR89" s="5">
        <f>SUMIFS('Outside Services &amp; Other'!AG$247:AG$281,'Outside Services &amp; Other'!$C$247:$C$281,CalcEngine!$E$73,'Outside Services &amp; Other'!$D$247:$D$281,CalcEngine!$E89)</f>
        <v>0</v>
      </c>
      <c r="AS89" s="5">
        <f>SUMIFS('Outside Services &amp; Other'!AH$247:AH$281,'Outside Services &amp; Other'!$C$247:$C$281,CalcEngine!$E$73,'Outside Services &amp; Other'!$D$247:$D$281,CalcEngine!$E89)</f>
        <v>0</v>
      </c>
      <c r="AT89" s="5">
        <f>SUMIFS('Outside Services &amp; Other'!AI$247:AI$281,'Outside Services &amp; Other'!$C$247:$C$281,CalcEngine!$E$73,'Outside Services &amp; Other'!$D$247:$D$281,CalcEngine!$E89)</f>
        <v>0</v>
      </c>
      <c r="AU89" s="5">
        <f>SUMIFS('Outside Services &amp; Other'!AJ$247:AJ$281,'Outside Services &amp; Other'!$C$247:$C$281,CalcEngine!$E$73,'Outside Services &amp; Other'!$D$247:$D$281,CalcEngine!$E89)</f>
        <v>0</v>
      </c>
      <c r="AV89" s="5">
        <f>SUMIFS('Outside Services &amp; Other'!AK$247:AK$281,'Outside Services &amp; Other'!$C$247:$C$281,CalcEngine!$E$73,'Outside Services &amp; Other'!$D$247:$D$281,CalcEngine!$E89)</f>
        <v>0</v>
      </c>
      <c r="AW89" s="5">
        <f>SUMIFS('Outside Services &amp; Other'!AL$247:AL$281,'Outside Services &amp; Other'!$C$247:$C$281,CalcEngine!$E$73,'Outside Services &amp; Other'!$D$247:$D$281,CalcEngine!$E89)</f>
        <v>0</v>
      </c>
      <c r="AX89" s="5">
        <f>SUMIFS('Outside Services &amp; Other'!AM$247:AM$281,'Outside Services &amp; Other'!$C$247:$C$281,CalcEngine!$E$73,'Outside Services &amp; Other'!$D$247:$D$281,CalcEngine!$E89)</f>
        <v>0</v>
      </c>
      <c r="AY89" s="5">
        <f>SUMIFS('Outside Services &amp; Other'!AN$247:AN$281,'Outside Services &amp; Other'!$C$247:$C$281,CalcEngine!$E$73,'Outside Services &amp; Other'!$D$247:$D$281,CalcEngine!$E89)</f>
        <v>0</v>
      </c>
      <c r="AZ89" s="5">
        <f>SUMIFS('Outside Services &amp; Other'!AO$247:AO$281,'Outside Services &amp; Other'!$C$247:$C$281,CalcEngine!$E$73,'Outside Services &amp; Other'!$D$247:$D$281,CalcEngine!$E89)</f>
        <v>0</v>
      </c>
      <c r="BA89" s="5">
        <f>SUMIFS('Outside Services &amp; Other'!AP$247:AP$281,'Outside Services &amp; Other'!$C$247:$C$281,CalcEngine!$E$73,'Outside Services &amp; Other'!$D$247:$D$281,CalcEngine!$E89)</f>
        <v>0</v>
      </c>
      <c r="BB89" s="5">
        <f>SUMIFS('Outside Services &amp; Other'!AQ$247:AQ$281,'Outside Services &amp; Other'!$C$247:$C$281,CalcEngine!$E$73,'Outside Services &amp; Other'!$D$247:$D$281,CalcEngine!$E89)</f>
        <v>0</v>
      </c>
      <c r="BC89" s="5">
        <f>SUMIFS('Outside Services &amp; Other'!AR$247:AR$281,'Outside Services &amp; Other'!$C$247:$C$281,CalcEngine!$E$73,'Outside Services &amp; Other'!$D$247:$D$281,CalcEngine!$E89)</f>
        <v>0</v>
      </c>
      <c r="BD89" s="5">
        <f>SUMIFS('Outside Services &amp; Other'!AS$247:AS$281,'Outside Services &amp; Other'!$C$247:$C$281,CalcEngine!$E$73,'Outside Services &amp; Other'!$D$247:$D$281,CalcEngine!$E89)</f>
        <v>0</v>
      </c>
      <c r="BE89" s="5">
        <f>SUMIFS('Outside Services &amp; Other'!AT$247:AT$281,'Outside Services &amp; Other'!$C$247:$C$281,CalcEngine!$E$73,'Outside Services &amp; Other'!$D$247:$D$281,CalcEngine!$E89)</f>
        <v>0</v>
      </c>
      <c r="BF89" s="5">
        <f>SUMIFS('Outside Services &amp; Other'!AU$247:AU$281,'Outside Services &amp; Other'!$C$247:$C$281,CalcEngine!$E$73,'Outside Services &amp; Other'!$D$247:$D$281,CalcEngine!$E89)</f>
        <v>0</v>
      </c>
      <c r="BG89" s="5">
        <f>SUMIFS('Outside Services &amp; Other'!AV$247:AV$281,'Outside Services &amp; Other'!$C$247:$C$281,CalcEngine!$E$73,'Outside Services &amp; Other'!$D$247:$D$281,CalcEngine!$E89)</f>
        <v>0</v>
      </c>
      <c r="BH89" s="5">
        <f>SUMIFS('Outside Services &amp; Other'!AW$247:AW$281,'Outside Services &amp; Other'!$C$247:$C$281,CalcEngine!$E$73,'Outside Services &amp; Other'!$D$247:$D$281,CalcEngine!$E89)</f>
        <v>0</v>
      </c>
      <c r="BI89" s="5">
        <f>SUMIFS('Outside Services &amp; Other'!AX$247:AX$281,'Outside Services &amp; Other'!$C$247:$C$281,CalcEngine!$E$73,'Outside Services &amp; Other'!$D$247:$D$281,CalcEngine!$E89)</f>
        <v>0</v>
      </c>
      <c r="BJ89" s="5">
        <f>SUMIFS('Outside Services &amp; Other'!AY$247:AY$281,'Outside Services &amp; Other'!$C$247:$C$281,CalcEngine!$E$73,'Outside Services &amp; Other'!$D$247:$D$281,CalcEngine!$E89)</f>
        <v>0</v>
      </c>
      <c r="BK89" s="5">
        <f>SUMIFS('Outside Services &amp; Other'!AZ$247:AZ$281,'Outside Services &amp; Other'!$C$247:$C$281,CalcEngine!$E$73,'Outside Services &amp; Other'!$D$247:$D$281,CalcEngine!$E89)</f>
        <v>0</v>
      </c>
      <c r="BL89" s="5">
        <f>SUMIFS('Outside Services &amp; Other'!BA$247:BA$281,'Outside Services &amp; Other'!$C$247:$C$281,CalcEngine!$E$73,'Outside Services &amp; Other'!$D$247:$D$281,CalcEngine!$E89)</f>
        <v>0</v>
      </c>
      <c r="BM89" s="5">
        <f>SUMIFS('Outside Services &amp; Other'!BB$247:BB$281,'Outside Services &amp; Other'!$C$247:$C$281,CalcEngine!$E$73,'Outside Services &amp; Other'!$D$247:$D$281,CalcEngine!$E89)</f>
        <v>0</v>
      </c>
      <c r="BN89" s="5">
        <f>SUMIFS('Outside Services &amp; Other'!BC$247:BC$281,'Outside Services &amp; Other'!$C$247:$C$281,CalcEngine!$E$73,'Outside Services &amp; Other'!$D$247:$D$281,CalcEngine!$E89)</f>
        <v>0</v>
      </c>
      <c r="BO89" s="5">
        <f>SUMIFS('Outside Services &amp; Other'!BD$247:BD$281,'Outside Services &amp; Other'!$C$247:$C$281,CalcEngine!$E$73,'Outside Services &amp; Other'!$D$247:$D$281,CalcEngine!$E89)</f>
        <v>0</v>
      </c>
      <c r="BP89" s="5">
        <f>SUMIFS('Outside Services &amp; Other'!BE$247:BE$281,'Outside Services &amp; Other'!$C$247:$C$281,CalcEngine!$E$73,'Outside Services &amp; Other'!$D$247:$D$281,CalcEngine!$E89)</f>
        <v>0</v>
      </c>
      <c r="BQ89" s="5">
        <f>SUMIFS('Outside Services &amp; Other'!BF$247:BF$281,'Outside Services &amp; Other'!$C$247:$C$281,CalcEngine!$E$73,'Outside Services &amp; Other'!$D$247:$D$281,CalcEngine!$E89)</f>
        <v>0</v>
      </c>
      <c r="BR89" s="5">
        <f>SUMIFS('Outside Services &amp; Other'!BG$247:BG$281,'Outside Services &amp; Other'!$C$247:$C$281,CalcEngine!$E$73,'Outside Services &amp; Other'!$D$247:$D$281,CalcEngine!$E89)</f>
        <v>0</v>
      </c>
      <c r="BS89" s="5">
        <f>SUMIFS('Outside Services &amp; Other'!BH$247:BH$281,'Outside Services &amp; Other'!$C$247:$C$281,CalcEngine!$E$73,'Outside Services &amp; Other'!$D$247:$D$281,CalcEngine!$E89)</f>
        <v>0</v>
      </c>
      <c r="BT89" s="5">
        <f>SUMIFS('Outside Services &amp; Other'!BI$247:BI$281,'Outside Services &amp; Other'!$C$247:$C$281,CalcEngine!$E$73,'Outside Services &amp; Other'!$D$247:$D$281,CalcEngine!$E89)</f>
        <v>0</v>
      </c>
      <c r="BU89" s="5">
        <f>SUMIFS('Outside Services &amp; Other'!BJ$247:BJ$281,'Outside Services &amp; Other'!$C$247:$C$281,CalcEngine!$E$73,'Outside Services &amp; Other'!$D$247:$D$281,CalcEngine!$E89)</f>
        <v>0</v>
      </c>
      <c r="BV89" s="5">
        <f>SUMIFS('Outside Services &amp; Other'!BK$247:BK$281,'Outside Services &amp; Other'!$C$247:$C$281,CalcEngine!$E$73,'Outside Services &amp; Other'!$D$247:$D$281,CalcEngine!$E89)</f>
        <v>0</v>
      </c>
      <c r="BW89" s="5">
        <f>SUMIFS('Outside Services &amp; Other'!BL$247:BL$281,'Outside Services &amp; Other'!$C$247:$C$281,CalcEngine!$E$73,'Outside Services &amp; Other'!$D$247:$D$281,CalcEngine!$E89)</f>
        <v>0</v>
      </c>
      <c r="BX89" s="5">
        <f>SUMIFS('Outside Services &amp; Other'!BM$247:BM$281,'Outside Services &amp; Other'!$C$247:$C$281,CalcEngine!$E$73,'Outside Services &amp; Other'!$D$247:$D$281,CalcEngine!$E89)</f>
        <v>0</v>
      </c>
      <c r="BY89" s="5">
        <f>SUMIFS('Outside Services &amp; Other'!BN$247:BN$281,'Outside Services &amp; Other'!$C$247:$C$281,CalcEngine!$E$73,'Outside Services &amp; Other'!$D$247:$D$281,CalcEngine!$E89)</f>
        <v>0</v>
      </c>
      <c r="BZ89" s="419" cm="1">
        <f t="array" ref="BZ89">SUMPRODUCT((YEAR($F$6:$BY$6)=BZ$6)*($F89:$BY89))</f>
        <v>0</v>
      </c>
      <c r="CA89" s="286" cm="1">
        <f t="array" ref="CA89">SUMPRODUCT((YEAR($F$6:$BY$6)=CA$6)*($F89:$BY89))</f>
        <v>0</v>
      </c>
      <c r="CB89" s="286" cm="1">
        <f t="array" ref="CB89">SUMPRODUCT((YEAR($F$6:$BY$6)=CB$6)*($F89:$BY89))</f>
        <v>0</v>
      </c>
      <c r="CC89" s="286" cm="1">
        <f t="array" ref="CC89">SUMPRODUCT((YEAR($F$6:$BY$6)=CC$6)*($F89:$BY89))</f>
        <v>0</v>
      </c>
      <c r="CD89" s="286" cm="1">
        <f t="array" ref="CD89">SUMPRODUCT((YEAR($F$6:$BY$6)=CD$6)*($F89:$BY89))</f>
        <v>0</v>
      </c>
      <c r="CE89" s="430" cm="1">
        <f t="array" ref="CE89">SUMPRODUCT((YEAR($F$6:$BY$6)=CE$6)*($F89:$BY89))</f>
        <v>0</v>
      </c>
      <c r="CF89" s="783"/>
    </row>
    <row r="90" spans="1:84" s="4" customFormat="1">
      <c r="A90" s="48"/>
      <c r="E90" s="601" t="str">
        <f>'Outside Services &amp; Other'!D$242</f>
        <v>Legal</v>
      </c>
      <c r="F90" s="194">
        <v>0</v>
      </c>
      <c r="G90" s="194">
        <v>0</v>
      </c>
      <c r="H90" s="194">
        <v>0</v>
      </c>
      <c r="I90" s="194">
        <v>0</v>
      </c>
      <c r="J90" s="194">
        <v>0</v>
      </c>
      <c r="K90" s="194">
        <v>0</v>
      </c>
      <c r="L90" s="194">
        <v>0</v>
      </c>
      <c r="M90" s="194">
        <v>0</v>
      </c>
      <c r="N90" s="194">
        <v>0</v>
      </c>
      <c r="O90" s="194">
        <v>0</v>
      </c>
      <c r="P90" s="194">
        <v>0</v>
      </c>
      <c r="Q90" s="194">
        <v>0</v>
      </c>
      <c r="R90" s="5">
        <f>SUMIFS('Outside Services &amp; Other'!G$247:G$281,'Outside Services &amp; Other'!$C$247:$C$281,CalcEngine!$E$73,'Outside Services &amp; Other'!$D$247:$D$281,CalcEngine!$E90)</f>
        <v>0</v>
      </c>
      <c r="S90" s="5">
        <f>SUMIFS('Outside Services &amp; Other'!H$247:H$281,'Outside Services &amp; Other'!$C$247:$C$281,CalcEngine!$E$73,'Outside Services &amp; Other'!$D$247:$D$281,CalcEngine!$E90)</f>
        <v>0</v>
      </c>
      <c r="T90" s="5">
        <f>SUMIFS('Outside Services &amp; Other'!I$247:I$281,'Outside Services &amp; Other'!$C$247:$C$281,CalcEngine!$E$73,'Outside Services &amp; Other'!$D$247:$D$281,CalcEngine!$E90)</f>
        <v>0</v>
      </c>
      <c r="U90" s="5">
        <f>SUMIFS('Outside Services &amp; Other'!J$247:J$281,'Outside Services &amp; Other'!$C$247:$C$281,CalcEngine!$E$73,'Outside Services &amp; Other'!$D$247:$D$281,CalcEngine!$E90)</f>
        <v>0</v>
      </c>
      <c r="V90" s="5">
        <f>SUMIFS('Outside Services &amp; Other'!K$247:K$281,'Outside Services &amp; Other'!$C$247:$C$281,CalcEngine!$E$73,'Outside Services &amp; Other'!$D$247:$D$281,CalcEngine!$E90)</f>
        <v>0</v>
      </c>
      <c r="W90" s="5">
        <f>SUMIFS('Outside Services &amp; Other'!L$247:L$281,'Outside Services &amp; Other'!$C$247:$C$281,CalcEngine!$E$73,'Outside Services &amp; Other'!$D$247:$D$281,CalcEngine!$E90)</f>
        <v>0</v>
      </c>
      <c r="X90" s="5">
        <f>SUMIFS('Outside Services &amp; Other'!M$247:M$281,'Outside Services &amp; Other'!$C$247:$C$281,CalcEngine!$E$73,'Outside Services &amp; Other'!$D$247:$D$281,CalcEngine!$E90)</f>
        <v>0</v>
      </c>
      <c r="Y90" s="5">
        <f>SUMIFS('Outside Services &amp; Other'!N$247:N$281,'Outside Services &amp; Other'!$C$247:$C$281,CalcEngine!$E$73,'Outside Services &amp; Other'!$D$247:$D$281,CalcEngine!$E90)</f>
        <v>0</v>
      </c>
      <c r="Z90" s="5">
        <f>SUMIFS('Outside Services &amp; Other'!O$247:O$281,'Outside Services &amp; Other'!$C$247:$C$281,CalcEngine!$E$73,'Outside Services &amp; Other'!$D$247:$D$281,CalcEngine!$E90)</f>
        <v>0</v>
      </c>
      <c r="AA90" s="5">
        <f>SUMIFS('Outside Services &amp; Other'!P$247:P$281,'Outside Services &amp; Other'!$C$247:$C$281,CalcEngine!$E$73,'Outside Services &amp; Other'!$D$247:$D$281,CalcEngine!$E90)</f>
        <v>0</v>
      </c>
      <c r="AB90" s="5">
        <f>SUMIFS('Outside Services &amp; Other'!Q$247:Q$281,'Outside Services &amp; Other'!$C$247:$C$281,CalcEngine!$E$73,'Outside Services &amp; Other'!$D$247:$D$281,CalcEngine!$E90)</f>
        <v>0</v>
      </c>
      <c r="AC90" s="5">
        <f>SUMIFS('Outside Services &amp; Other'!R$247:R$281,'Outside Services &amp; Other'!$C$247:$C$281,CalcEngine!$E$73,'Outside Services &amp; Other'!$D$247:$D$281,CalcEngine!$E90)</f>
        <v>0</v>
      </c>
      <c r="AD90" s="5">
        <f>SUMIFS('Outside Services &amp; Other'!S$247:S$281,'Outside Services &amp; Other'!$C$247:$C$281,CalcEngine!$E$73,'Outside Services &amp; Other'!$D$247:$D$281,CalcEngine!$E90)</f>
        <v>0</v>
      </c>
      <c r="AE90" s="5">
        <f>SUMIFS('Outside Services &amp; Other'!T$247:T$281,'Outside Services &amp; Other'!$C$247:$C$281,CalcEngine!$E$73,'Outside Services &amp; Other'!$D$247:$D$281,CalcEngine!$E90)</f>
        <v>0</v>
      </c>
      <c r="AF90" s="5">
        <f>SUMIFS('Outside Services &amp; Other'!U$247:U$281,'Outside Services &amp; Other'!$C$247:$C$281,CalcEngine!$E$73,'Outside Services &amp; Other'!$D$247:$D$281,CalcEngine!$E90)</f>
        <v>0</v>
      </c>
      <c r="AG90" s="5">
        <f>SUMIFS('Outside Services &amp; Other'!V$247:V$281,'Outside Services &amp; Other'!$C$247:$C$281,CalcEngine!$E$73,'Outside Services &amp; Other'!$D$247:$D$281,CalcEngine!$E90)</f>
        <v>0</v>
      </c>
      <c r="AH90" s="5">
        <f>SUMIFS('Outside Services &amp; Other'!W$247:W$281,'Outside Services &amp; Other'!$C$247:$C$281,CalcEngine!$E$73,'Outside Services &amp; Other'!$D$247:$D$281,CalcEngine!$E90)</f>
        <v>0</v>
      </c>
      <c r="AI90" s="5">
        <f>SUMIFS('Outside Services &amp; Other'!X$247:X$281,'Outside Services &amp; Other'!$C$247:$C$281,CalcEngine!$E$73,'Outside Services &amp; Other'!$D$247:$D$281,CalcEngine!$E90)</f>
        <v>0</v>
      </c>
      <c r="AJ90" s="5">
        <f>SUMIFS('Outside Services &amp; Other'!Y$247:Y$281,'Outside Services &amp; Other'!$C$247:$C$281,CalcEngine!$E$73,'Outside Services &amp; Other'!$D$247:$D$281,CalcEngine!$E90)</f>
        <v>0</v>
      </c>
      <c r="AK90" s="5">
        <f>SUMIFS('Outside Services &amp; Other'!Z$247:Z$281,'Outside Services &amp; Other'!$C$247:$C$281,CalcEngine!$E$73,'Outside Services &amp; Other'!$D$247:$D$281,CalcEngine!$E90)</f>
        <v>0</v>
      </c>
      <c r="AL90" s="5">
        <f>SUMIFS('Outside Services &amp; Other'!AA$247:AA$281,'Outside Services &amp; Other'!$C$247:$C$281,CalcEngine!$E$73,'Outside Services &amp; Other'!$D$247:$D$281,CalcEngine!$E90)</f>
        <v>0</v>
      </c>
      <c r="AM90" s="5">
        <f>SUMIFS('Outside Services &amp; Other'!AB$247:AB$281,'Outside Services &amp; Other'!$C$247:$C$281,CalcEngine!$E$73,'Outside Services &amp; Other'!$D$247:$D$281,CalcEngine!$E90)</f>
        <v>0</v>
      </c>
      <c r="AN90" s="5">
        <f>SUMIFS('Outside Services &amp; Other'!AC$247:AC$281,'Outside Services &amp; Other'!$C$247:$C$281,CalcEngine!$E$73,'Outside Services &amp; Other'!$D$247:$D$281,CalcEngine!$E90)</f>
        <v>0</v>
      </c>
      <c r="AO90" s="5">
        <f>SUMIFS('Outside Services &amp; Other'!AD$247:AD$281,'Outside Services &amp; Other'!$C$247:$C$281,CalcEngine!$E$73,'Outside Services &amp; Other'!$D$247:$D$281,CalcEngine!$E90)</f>
        <v>0</v>
      </c>
      <c r="AP90" s="5">
        <f>SUMIFS('Outside Services &amp; Other'!AE$247:AE$281,'Outside Services &amp; Other'!$C$247:$C$281,CalcEngine!$E$73,'Outside Services &amp; Other'!$D$247:$D$281,CalcEngine!$E90)</f>
        <v>0</v>
      </c>
      <c r="AQ90" s="5">
        <f>SUMIFS('Outside Services &amp; Other'!AF$247:AF$281,'Outside Services &amp; Other'!$C$247:$C$281,CalcEngine!$E$73,'Outside Services &amp; Other'!$D$247:$D$281,CalcEngine!$E90)</f>
        <v>0</v>
      </c>
      <c r="AR90" s="5">
        <f>SUMIFS('Outside Services &amp; Other'!AG$247:AG$281,'Outside Services &amp; Other'!$C$247:$C$281,CalcEngine!$E$73,'Outside Services &amp; Other'!$D$247:$D$281,CalcEngine!$E90)</f>
        <v>0</v>
      </c>
      <c r="AS90" s="5">
        <f>SUMIFS('Outside Services &amp; Other'!AH$247:AH$281,'Outside Services &amp; Other'!$C$247:$C$281,CalcEngine!$E$73,'Outside Services &amp; Other'!$D$247:$D$281,CalcEngine!$E90)</f>
        <v>0</v>
      </c>
      <c r="AT90" s="5">
        <f>SUMIFS('Outside Services &amp; Other'!AI$247:AI$281,'Outside Services &amp; Other'!$C$247:$C$281,CalcEngine!$E$73,'Outside Services &amp; Other'!$D$247:$D$281,CalcEngine!$E90)</f>
        <v>0</v>
      </c>
      <c r="AU90" s="5">
        <f>SUMIFS('Outside Services &amp; Other'!AJ$247:AJ$281,'Outside Services &amp; Other'!$C$247:$C$281,CalcEngine!$E$73,'Outside Services &amp; Other'!$D$247:$D$281,CalcEngine!$E90)</f>
        <v>0</v>
      </c>
      <c r="AV90" s="5">
        <f>SUMIFS('Outside Services &amp; Other'!AK$247:AK$281,'Outside Services &amp; Other'!$C$247:$C$281,CalcEngine!$E$73,'Outside Services &amp; Other'!$D$247:$D$281,CalcEngine!$E90)</f>
        <v>0</v>
      </c>
      <c r="AW90" s="5">
        <f>SUMIFS('Outside Services &amp; Other'!AL$247:AL$281,'Outside Services &amp; Other'!$C$247:$C$281,CalcEngine!$E$73,'Outside Services &amp; Other'!$D$247:$D$281,CalcEngine!$E90)</f>
        <v>0</v>
      </c>
      <c r="AX90" s="5">
        <f>SUMIFS('Outside Services &amp; Other'!AM$247:AM$281,'Outside Services &amp; Other'!$C$247:$C$281,CalcEngine!$E$73,'Outside Services &amp; Other'!$D$247:$D$281,CalcEngine!$E90)</f>
        <v>0</v>
      </c>
      <c r="AY90" s="5">
        <f>SUMIFS('Outside Services &amp; Other'!AN$247:AN$281,'Outside Services &amp; Other'!$C$247:$C$281,CalcEngine!$E$73,'Outside Services &amp; Other'!$D$247:$D$281,CalcEngine!$E90)</f>
        <v>0</v>
      </c>
      <c r="AZ90" s="5">
        <f>SUMIFS('Outside Services &amp; Other'!AO$247:AO$281,'Outside Services &amp; Other'!$C$247:$C$281,CalcEngine!$E$73,'Outside Services &amp; Other'!$D$247:$D$281,CalcEngine!$E90)</f>
        <v>0</v>
      </c>
      <c r="BA90" s="5">
        <f>SUMIFS('Outside Services &amp; Other'!AP$247:AP$281,'Outside Services &amp; Other'!$C$247:$C$281,CalcEngine!$E$73,'Outside Services &amp; Other'!$D$247:$D$281,CalcEngine!$E90)</f>
        <v>0</v>
      </c>
      <c r="BB90" s="5">
        <f>SUMIFS('Outside Services &amp; Other'!AQ$247:AQ$281,'Outside Services &amp; Other'!$C$247:$C$281,CalcEngine!$E$73,'Outside Services &amp; Other'!$D$247:$D$281,CalcEngine!$E90)</f>
        <v>0</v>
      </c>
      <c r="BC90" s="5">
        <f>SUMIFS('Outside Services &amp; Other'!AR$247:AR$281,'Outside Services &amp; Other'!$C$247:$C$281,CalcEngine!$E$73,'Outside Services &amp; Other'!$D$247:$D$281,CalcEngine!$E90)</f>
        <v>0</v>
      </c>
      <c r="BD90" s="5">
        <f>SUMIFS('Outside Services &amp; Other'!AS$247:AS$281,'Outside Services &amp; Other'!$C$247:$C$281,CalcEngine!$E$73,'Outside Services &amp; Other'!$D$247:$D$281,CalcEngine!$E90)</f>
        <v>0</v>
      </c>
      <c r="BE90" s="5">
        <f>SUMIFS('Outside Services &amp; Other'!AT$247:AT$281,'Outside Services &amp; Other'!$C$247:$C$281,CalcEngine!$E$73,'Outside Services &amp; Other'!$D$247:$D$281,CalcEngine!$E90)</f>
        <v>0</v>
      </c>
      <c r="BF90" s="5">
        <f>SUMIFS('Outside Services &amp; Other'!AU$247:AU$281,'Outside Services &amp; Other'!$C$247:$C$281,CalcEngine!$E$73,'Outside Services &amp; Other'!$D$247:$D$281,CalcEngine!$E90)</f>
        <v>0</v>
      </c>
      <c r="BG90" s="5">
        <f>SUMIFS('Outside Services &amp; Other'!AV$247:AV$281,'Outside Services &amp; Other'!$C$247:$C$281,CalcEngine!$E$73,'Outside Services &amp; Other'!$D$247:$D$281,CalcEngine!$E90)</f>
        <v>0</v>
      </c>
      <c r="BH90" s="5">
        <f>SUMIFS('Outside Services &amp; Other'!AW$247:AW$281,'Outside Services &amp; Other'!$C$247:$C$281,CalcEngine!$E$73,'Outside Services &amp; Other'!$D$247:$D$281,CalcEngine!$E90)</f>
        <v>0</v>
      </c>
      <c r="BI90" s="5">
        <f>SUMIFS('Outside Services &amp; Other'!AX$247:AX$281,'Outside Services &amp; Other'!$C$247:$C$281,CalcEngine!$E$73,'Outside Services &amp; Other'!$D$247:$D$281,CalcEngine!$E90)</f>
        <v>0</v>
      </c>
      <c r="BJ90" s="5">
        <f>SUMIFS('Outside Services &amp; Other'!AY$247:AY$281,'Outside Services &amp; Other'!$C$247:$C$281,CalcEngine!$E$73,'Outside Services &amp; Other'!$D$247:$D$281,CalcEngine!$E90)</f>
        <v>0</v>
      </c>
      <c r="BK90" s="5">
        <f>SUMIFS('Outside Services &amp; Other'!AZ$247:AZ$281,'Outside Services &amp; Other'!$C$247:$C$281,CalcEngine!$E$73,'Outside Services &amp; Other'!$D$247:$D$281,CalcEngine!$E90)</f>
        <v>0</v>
      </c>
      <c r="BL90" s="5">
        <f>SUMIFS('Outside Services &amp; Other'!BA$247:BA$281,'Outside Services &amp; Other'!$C$247:$C$281,CalcEngine!$E$73,'Outside Services &amp; Other'!$D$247:$D$281,CalcEngine!$E90)</f>
        <v>0</v>
      </c>
      <c r="BM90" s="5">
        <f>SUMIFS('Outside Services &amp; Other'!BB$247:BB$281,'Outside Services &amp; Other'!$C$247:$C$281,CalcEngine!$E$73,'Outside Services &amp; Other'!$D$247:$D$281,CalcEngine!$E90)</f>
        <v>0</v>
      </c>
      <c r="BN90" s="5">
        <f>SUMIFS('Outside Services &amp; Other'!BC$247:BC$281,'Outside Services &amp; Other'!$C$247:$C$281,CalcEngine!$E$73,'Outside Services &amp; Other'!$D$247:$D$281,CalcEngine!$E90)</f>
        <v>0</v>
      </c>
      <c r="BO90" s="5">
        <f>SUMIFS('Outside Services &amp; Other'!BD$247:BD$281,'Outside Services &amp; Other'!$C$247:$C$281,CalcEngine!$E$73,'Outside Services &amp; Other'!$D$247:$D$281,CalcEngine!$E90)</f>
        <v>0</v>
      </c>
      <c r="BP90" s="5">
        <f>SUMIFS('Outside Services &amp; Other'!BE$247:BE$281,'Outside Services &amp; Other'!$C$247:$C$281,CalcEngine!$E$73,'Outside Services &amp; Other'!$D$247:$D$281,CalcEngine!$E90)</f>
        <v>0</v>
      </c>
      <c r="BQ90" s="5">
        <f>SUMIFS('Outside Services &amp; Other'!BF$247:BF$281,'Outside Services &amp; Other'!$C$247:$C$281,CalcEngine!$E$73,'Outside Services &amp; Other'!$D$247:$D$281,CalcEngine!$E90)</f>
        <v>0</v>
      </c>
      <c r="BR90" s="5">
        <f>SUMIFS('Outside Services &amp; Other'!BG$247:BG$281,'Outside Services &amp; Other'!$C$247:$C$281,CalcEngine!$E$73,'Outside Services &amp; Other'!$D$247:$D$281,CalcEngine!$E90)</f>
        <v>0</v>
      </c>
      <c r="BS90" s="5">
        <f>SUMIFS('Outside Services &amp; Other'!BH$247:BH$281,'Outside Services &amp; Other'!$C$247:$C$281,CalcEngine!$E$73,'Outside Services &amp; Other'!$D$247:$D$281,CalcEngine!$E90)</f>
        <v>0</v>
      </c>
      <c r="BT90" s="5">
        <f>SUMIFS('Outside Services &amp; Other'!BI$247:BI$281,'Outside Services &amp; Other'!$C$247:$C$281,CalcEngine!$E$73,'Outside Services &amp; Other'!$D$247:$D$281,CalcEngine!$E90)</f>
        <v>0</v>
      </c>
      <c r="BU90" s="5">
        <f>SUMIFS('Outside Services &amp; Other'!BJ$247:BJ$281,'Outside Services &amp; Other'!$C$247:$C$281,CalcEngine!$E$73,'Outside Services &amp; Other'!$D$247:$D$281,CalcEngine!$E90)</f>
        <v>0</v>
      </c>
      <c r="BV90" s="5">
        <f>SUMIFS('Outside Services &amp; Other'!BK$247:BK$281,'Outside Services &amp; Other'!$C$247:$C$281,CalcEngine!$E$73,'Outside Services &amp; Other'!$D$247:$D$281,CalcEngine!$E90)</f>
        <v>0</v>
      </c>
      <c r="BW90" s="5">
        <f>SUMIFS('Outside Services &amp; Other'!BL$247:BL$281,'Outside Services &amp; Other'!$C$247:$C$281,CalcEngine!$E$73,'Outside Services &amp; Other'!$D$247:$D$281,CalcEngine!$E90)</f>
        <v>0</v>
      </c>
      <c r="BX90" s="5">
        <f>SUMIFS('Outside Services &amp; Other'!BM$247:BM$281,'Outside Services &amp; Other'!$C$247:$C$281,CalcEngine!$E$73,'Outside Services &amp; Other'!$D$247:$D$281,CalcEngine!$E90)</f>
        <v>0</v>
      </c>
      <c r="BY90" s="5">
        <f>SUMIFS('Outside Services &amp; Other'!BN$247:BN$281,'Outside Services &amp; Other'!$C$247:$C$281,CalcEngine!$E$73,'Outside Services &amp; Other'!$D$247:$D$281,CalcEngine!$E90)</f>
        <v>0</v>
      </c>
      <c r="BZ90" s="419" cm="1">
        <f t="array" ref="BZ90">SUMPRODUCT((YEAR($F$6:$BY$6)=BZ$6)*($F90:$BY90))</f>
        <v>0</v>
      </c>
      <c r="CA90" s="286" cm="1">
        <f t="array" ref="CA90">SUMPRODUCT((YEAR($F$6:$BY$6)=CA$6)*($F90:$BY90))</f>
        <v>0</v>
      </c>
      <c r="CB90" s="286" cm="1">
        <f t="array" ref="CB90">SUMPRODUCT((YEAR($F$6:$BY$6)=CB$6)*($F90:$BY90))</f>
        <v>0</v>
      </c>
      <c r="CC90" s="286" cm="1">
        <f t="array" ref="CC90">SUMPRODUCT((YEAR($F$6:$BY$6)=CC$6)*($F90:$BY90))</f>
        <v>0</v>
      </c>
      <c r="CD90" s="286" cm="1">
        <f t="array" ref="CD90">SUMPRODUCT((YEAR($F$6:$BY$6)=CD$6)*($F90:$BY90))</f>
        <v>0</v>
      </c>
      <c r="CE90" s="430" cm="1">
        <f t="array" ref="CE90">SUMPRODUCT((YEAR($F$6:$BY$6)=CE$6)*($F90:$BY90))</f>
        <v>0</v>
      </c>
      <c r="CF90" s="783"/>
    </row>
    <row r="91" spans="1:84" s="4" customFormat="1">
      <c r="A91" s="48"/>
      <c r="E91" s="601" t="str">
        <f>'Outside Services &amp; Other'!D$243</f>
        <v>Accounting &amp; Finance</v>
      </c>
      <c r="F91" s="194">
        <v>0</v>
      </c>
      <c r="G91" s="194">
        <v>0</v>
      </c>
      <c r="H91" s="194">
        <v>0</v>
      </c>
      <c r="I91" s="194">
        <v>0</v>
      </c>
      <c r="J91" s="194">
        <v>0</v>
      </c>
      <c r="K91" s="194">
        <v>0</v>
      </c>
      <c r="L91" s="194">
        <v>0</v>
      </c>
      <c r="M91" s="194">
        <v>0</v>
      </c>
      <c r="N91" s="194">
        <v>0</v>
      </c>
      <c r="O91" s="194">
        <v>0</v>
      </c>
      <c r="P91" s="194">
        <v>0</v>
      </c>
      <c r="Q91" s="194">
        <v>0</v>
      </c>
      <c r="R91" s="5">
        <f>SUMIFS('Outside Services &amp; Other'!G$247:G$281,'Outside Services &amp; Other'!$C$247:$C$281,CalcEngine!$E$73,'Outside Services &amp; Other'!$D$247:$D$281,CalcEngine!$E91)</f>
        <v>0</v>
      </c>
      <c r="S91" s="5">
        <f>SUMIFS('Outside Services &amp; Other'!H$247:H$281,'Outside Services &amp; Other'!$C$247:$C$281,CalcEngine!$E$73,'Outside Services &amp; Other'!$D$247:$D$281,CalcEngine!$E91)</f>
        <v>0</v>
      </c>
      <c r="T91" s="5">
        <f>SUMIFS('Outside Services &amp; Other'!I$247:I$281,'Outside Services &amp; Other'!$C$247:$C$281,CalcEngine!$E$73,'Outside Services &amp; Other'!$D$247:$D$281,CalcEngine!$E91)</f>
        <v>0</v>
      </c>
      <c r="U91" s="5">
        <f>SUMIFS('Outside Services &amp; Other'!J$247:J$281,'Outside Services &amp; Other'!$C$247:$C$281,CalcEngine!$E$73,'Outside Services &amp; Other'!$D$247:$D$281,CalcEngine!$E91)</f>
        <v>0</v>
      </c>
      <c r="V91" s="5">
        <f>SUMIFS('Outside Services &amp; Other'!K$247:K$281,'Outside Services &amp; Other'!$C$247:$C$281,CalcEngine!$E$73,'Outside Services &amp; Other'!$D$247:$D$281,CalcEngine!$E91)</f>
        <v>0</v>
      </c>
      <c r="W91" s="5">
        <f>SUMIFS('Outside Services &amp; Other'!L$247:L$281,'Outside Services &amp; Other'!$C$247:$C$281,CalcEngine!$E$73,'Outside Services &amp; Other'!$D$247:$D$281,CalcEngine!$E91)</f>
        <v>0</v>
      </c>
      <c r="X91" s="5">
        <f>SUMIFS('Outside Services &amp; Other'!M$247:M$281,'Outside Services &amp; Other'!$C$247:$C$281,CalcEngine!$E$73,'Outside Services &amp; Other'!$D$247:$D$281,CalcEngine!$E91)</f>
        <v>0</v>
      </c>
      <c r="Y91" s="5">
        <f>SUMIFS('Outside Services &amp; Other'!N$247:N$281,'Outside Services &amp; Other'!$C$247:$C$281,CalcEngine!$E$73,'Outside Services &amp; Other'!$D$247:$D$281,CalcEngine!$E91)</f>
        <v>0</v>
      </c>
      <c r="Z91" s="5">
        <f>SUMIFS('Outside Services &amp; Other'!O$247:O$281,'Outside Services &amp; Other'!$C$247:$C$281,CalcEngine!$E$73,'Outside Services &amp; Other'!$D$247:$D$281,CalcEngine!$E91)</f>
        <v>0</v>
      </c>
      <c r="AA91" s="5">
        <f>SUMIFS('Outside Services &amp; Other'!P$247:P$281,'Outside Services &amp; Other'!$C$247:$C$281,CalcEngine!$E$73,'Outside Services &amp; Other'!$D$247:$D$281,CalcEngine!$E91)</f>
        <v>0</v>
      </c>
      <c r="AB91" s="5">
        <f>SUMIFS('Outside Services &amp; Other'!Q$247:Q$281,'Outside Services &amp; Other'!$C$247:$C$281,CalcEngine!$E$73,'Outside Services &amp; Other'!$D$247:$D$281,CalcEngine!$E91)</f>
        <v>0</v>
      </c>
      <c r="AC91" s="5">
        <f>SUMIFS('Outside Services &amp; Other'!R$247:R$281,'Outside Services &amp; Other'!$C$247:$C$281,CalcEngine!$E$73,'Outside Services &amp; Other'!$D$247:$D$281,CalcEngine!$E91)</f>
        <v>0</v>
      </c>
      <c r="AD91" s="5">
        <f>SUMIFS('Outside Services &amp; Other'!S$247:S$281,'Outside Services &amp; Other'!$C$247:$C$281,CalcEngine!$E$73,'Outside Services &amp; Other'!$D$247:$D$281,CalcEngine!$E91)</f>
        <v>0</v>
      </c>
      <c r="AE91" s="5">
        <f>SUMIFS('Outside Services &amp; Other'!T$247:T$281,'Outside Services &amp; Other'!$C$247:$C$281,CalcEngine!$E$73,'Outside Services &amp; Other'!$D$247:$D$281,CalcEngine!$E91)</f>
        <v>0</v>
      </c>
      <c r="AF91" s="5">
        <f>SUMIFS('Outside Services &amp; Other'!U$247:U$281,'Outside Services &amp; Other'!$C$247:$C$281,CalcEngine!$E$73,'Outside Services &amp; Other'!$D$247:$D$281,CalcEngine!$E91)</f>
        <v>0</v>
      </c>
      <c r="AG91" s="5">
        <f>SUMIFS('Outside Services &amp; Other'!V$247:V$281,'Outside Services &amp; Other'!$C$247:$C$281,CalcEngine!$E$73,'Outside Services &amp; Other'!$D$247:$D$281,CalcEngine!$E91)</f>
        <v>0</v>
      </c>
      <c r="AH91" s="5">
        <f>SUMIFS('Outside Services &amp; Other'!W$247:W$281,'Outside Services &amp; Other'!$C$247:$C$281,CalcEngine!$E$73,'Outside Services &amp; Other'!$D$247:$D$281,CalcEngine!$E91)</f>
        <v>0</v>
      </c>
      <c r="AI91" s="5">
        <f>SUMIFS('Outside Services &amp; Other'!X$247:X$281,'Outside Services &amp; Other'!$C$247:$C$281,CalcEngine!$E$73,'Outside Services &amp; Other'!$D$247:$D$281,CalcEngine!$E91)</f>
        <v>0</v>
      </c>
      <c r="AJ91" s="5">
        <f>SUMIFS('Outside Services &amp; Other'!Y$247:Y$281,'Outside Services &amp; Other'!$C$247:$C$281,CalcEngine!$E$73,'Outside Services &amp; Other'!$D$247:$D$281,CalcEngine!$E91)</f>
        <v>0</v>
      </c>
      <c r="AK91" s="5">
        <f>SUMIFS('Outside Services &amp; Other'!Z$247:Z$281,'Outside Services &amp; Other'!$C$247:$C$281,CalcEngine!$E$73,'Outside Services &amp; Other'!$D$247:$D$281,CalcEngine!$E91)</f>
        <v>0</v>
      </c>
      <c r="AL91" s="5">
        <f>SUMIFS('Outside Services &amp; Other'!AA$247:AA$281,'Outside Services &amp; Other'!$C$247:$C$281,CalcEngine!$E$73,'Outside Services &amp; Other'!$D$247:$D$281,CalcEngine!$E91)</f>
        <v>0</v>
      </c>
      <c r="AM91" s="5">
        <f>SUMIFS('Outside Services &amp; Other'!AB$247:AB$281,'Outside Services &amp; Other'!$C$247:$C$281,CalcEngine!$E$73,'Outside Services &amp; Other'!$D$247:$D$281,CalcEngine!$E91)</f>
        <v>0</v>
      </c>
      <c r="AN91" s="5">
        <f>SUMIFS('Outside Services &amp; Other'!AC$247:AC$281,'Outside Services &amp; Other'!$C$247:$C$281,CalcEngine!$E$73,'Outside Services &amp; Other'!$D$247:$D$281,CalcEngine!$E91)</f>
        <v>0</v>
      </c>
      <c r="AO91" s="5">
        <f>SUMIFS('Outside Services &amp; Other'!AD$247:AD$281,'Outside Services &amp; Other'!$C$247:$C$281,CalcEngine!$E$73,'Outside Services &amp; Other'!$D$247:$D$281,CalcEngine!$E91)</f>
        <v>0</v>
      </c>
      <c r="AP91" s="5">
        <f>SUMIFS('Outside Services &amp; Other'!AE$247:AE$281,'Outside Services &amp; Other'!$C$247:$C$281,CalcEngine!$E$73,'Outside Services &amp; Other'!$D$247:$D$281,CalcEngine!$E91)</f>
        <v>0</v>
      </c>
      <c r="AQ91" s="5">
        <f>SUMIFS('Outside Services &amp; Other'!AF$247:AF$281,'Outside Services &amp; Other'!$C$247:$C$281,CalcEngine!$E$73,'Outside Services &amp; Other'!$D$247:$D$281,CalcEngine!$E91)</f>
        <v>0</v>
      </c>
      <c r="AR91" s="5">
        <f>SUMIFS('Outside Services &amp; Other'!AG$247:AG$281,'Outside Services &amp; Other'!$C$247:$C$281,CalcEngine!$E$73,'Outside Services &amp; Other'!$D$247:$D$281,CalcEngine!$E91)</f>
        <v>0</v>
      </c>
      <c r="AS91" s="5">
        <f>SUMIFS('Outside Services &amp; Other'!AH$247:AH$281,'Outside Services &amp; Other'!$C$247:$C$281,CalcEngine!$E$73,'Outside Services &amp; Other'!$D$247:$D$281,CalcEngine!$E91)</f>
        <v>0</v>
      </c>
      <c r="AT91" s="5">
        <f>SUMIFS('Outside Services &amp; Other'!AI$247:AI$281,'Outside Services &amp; Other'!$C$247:$C$281,CalcEngine!$E$73,'Outside Services &amp; Other'!$D$247:$D$281,CalcEngine!$E91)</f>
        <v>0</v>
      </c>
      <c r="AU91" s="5">
        <f>SUMIFS('Outside Services &amp; Other'!AJ$247:AJ$281,'Outside Services &amp; Other'!$C$247:$C$281,CalcEngine!$E$73,'Outside Services &amp; Other'!$D$247:$D$281,CalcEngine!$E91)</f>
        <v>0</v>
      </c>
      <c r="AV91" s="5">
        <f>SUMIFS('Outside Services &amp; Other'!AK$247:AK$281,'Outside Services &amp; Other'!$C$247:$C$281,CalcEngine!$E$73,'Outside Services &amp; Other'!$D$247:$D$281,CalcEngine!$E91)</f>
        <v>0</v>
      </c>
      <c r="AW91" s="5">
        <f>SUMIFS('Outside Services &amp; Other'!AL$247:AL$281,'Outside Services &amp; Other'!$C$247:$C$281,CalcEngine!$E$73,'Outside Services &amp; Other'!$D$247:$D$281,CalcEngine!$E91)</f>
        <v>0</v>
      </c>
      <c r="AX91" s="5">
        <f>SUMIFS('Outside Services &amp; Other'!AM$247:AM$281,'Outside Services &amp; Other'!$C$247:$C$281,CalcEngine!$E$73,'Outside Services &amp; Other'!$D$247:$D$281,CalcEngine!$E91)</f>
        <v>0</v>
      </c>
      <c r="AY91" s="5">
        <f>SUMIFS('Outside Services &amp; Other'!AN$247:AN$281,'Outside Services &amp; Other'!$C$247:$C$281,CalcEngine!$E$73,'Outside Services &amp; Other'!$D$247:$D$281,CalcEngine!$E91)</f>
        <v>0</v>
      </c>
      <c r="AZ91" s="5">
        <f>SUMIFS('Outside Services &amp; Other'!AO$247:AO$281,'Outside Services &amp; Other'!$C$247:$C$281,CalcEngine!$E$73,'Outside Services &amp; Other'!$D$247:$D$281,CalcEngine!$E91)</f>
        <v>0</v>
      </c>
      <c r="BA91" s="5">
        <f>SUMIFS('Outside Services &amp; Other'!AP$247:AP$281,'Outside Services &amp; Other'!$C$247:$C$281,CalcEngine!$E$73,'Outside Services &amp; Other'!$D$247:$D$281,CalcEngine!$E91)</f>
        <v>0</v>
      </c>
      <c r="BB91" s="5">
        <f>SUMIFS('Outside Services &amp; Other'!AQ$247:AQ$281,'Outside Services &amp; Other'!$C$247:$C$281,CalcEngine!$E$73,'Outside Services &amp; Other'!$D$247:$D$281,CalcEngine!$E91)</f>
        <v>0</v>
      </c>
      <c r="BC91" s="5">
        <f>SUMIFS('Outside Services &amp; Other'!AR$247:AR$281,'Outside Services &amp; Other'!$C$247:$C$281,CalcEngine!$E$73,'Outside Services &amp; Other'!$D$247:$D$281,CalcEngine!$E91)</f>
        <v>0</v>
      </c>
      <c r="BD91" s="5">
        <f>SUMIFS('Outside Services &amp; Other'!AS$247:AS$281,'Outside Services &amp; Other'!$C$247:$C$281,CalcEngine!$E$73,'Outside Services &amp; Other'!$D$247:$D$281,CalcEngine!$E91)</f>
        <v>0</v>
      </c>
      <c r="BE91" s="5">
        <f>SUMIFS('Outside Services &amp; Other'!AT$247:AT$281,'Outside Services &amp; Other'!$C$247:$C$281,CalcEngine!$E$73,'Outside Services &amp; Other'!$D$247:$D$281,CalcEngine!$E91)</f>
        <v>0</v>
      </c>
      <c r="BF91" s="5">
        <f>SUMIFS('Outside Services &amp; Other'!AU$247:AU$281,'Outside Services &amp; Other'!$C$247:$C$281,CalcEngine!$E$73,'Outside Services &amp; Other'!$D$247:$D$281,CalcEngine!$E91)</f>
        <v>0</v>
      </c>
      <c r="BG91" s="5">
        <f>SUMIFS('Outside Services &amp; Other'!AV$247:AV$281,'Outside Services &amp; Other'!$C$247:$C$281,CalcEngine!$E$73,'Outside Services &amp; Other'!$D$247:$D$281,CalcEngine!$E91)</f>
        <v>0</v>
      </c>
      <c r="BH91" s="5">
        <f>SUMIFS('Outside Services &amp; Other'!AW$247:AW$281,'Outside Services &amp; Other'!$C$247:$C$281,CalcEngine!$E$73,'Outside Services &amp; Other'!$D$247:$D$281,CalcEngine!$E91)</f>
        <v>0</v>
      </c>
      <c r="BI91" s="5">
        <f>SUMIFS('Outside Services &amp; Other'!AX$247:AX$281,'Outside Services &amp; Other'!$C$247:$C$281,CalcEngine!$E$73,'Outside Services &amp; Other'!$D$247:$D$281,CalcEngine!$E91)</f>
        <v>0</v>
      </c>
      <c r="BJ91" s="5">
        <f>SUMIFS('Outside Services &amp; Other'!AY$247:AY$281,'Outside Services &amp; Other'!$C$247:$C$281,CalcEngine!$E$73,'Outside Services &amp; Other'!$D$247:$D$281,CalcEngine!$E91)</f>
        <v>0</v>
      </c>
      <c r="BK91" s="5">
        <f>SUMIFS('Outside Services &amp; Other'!AZ$247:AZ$281,'Outside Services &amp; Other'!$C$247:$C$281,CalcEngine!$E$73,'Outside Services &amp; Other'!$D$247:$D$281,CalcEngine!$E91)</f>
        <v>0</v>
      </c>
      <c r="BL91" s="5">
        <f>SUMIFS('Outside Services &amp; Other'!BA$247:BA$281,'Outside Services &amp; Other'!$C$247:$C$281,CalcEngine!$E$73,'Outside Services &amp; Other'!$D$247:$D$281,CalcEngine!$E91)</f>
        <v>0</v>
      </c>
      <c r="BM91" s="5">
        <f>SUMIFS('Outside Services &amp; Other'!BB$247:BB$281,'Outside Services &amp; Other'!$C$247:$C$281,CalcEngine!$E$73,'Outside Services &amp; Other'!$D$247:$D$281,CalcEngine!$E91)</f>
        <v>0</v>
      </c>
      <c r="BN91" s="5">
        <f>SUMIFS('Outside Services &amp; Other'!BC$247:BC$281,'Outside Services &amp; Other'!$C$247:$C$281,CalcEngine!$E$73,'Outside Services &amp; Other'!$D$247:$D$281,CalcEngine!$E91)</f>
        <v>0</v>
      </c>
      <c r="BO91" s="5">
        <f>SUMIFS('Outside Services &amp; Other'!BD$247:BD$281,'Outside Services &amp; Other'!$C$247:$C$281,CalcEngine!$E$73,'Outside Services &amp; Other'!$D$247:$D$281,CalcEngine!$E91)</f>
        <v>0</v>
      </c>
      <c r="BP91" s="5">
        <f>SUMIFS('Outside Services &amp; Other'!BE$247:BE$281,'Outside Services &amp; Other'!$C$247:$C$281,CalcEngine!$E$73,'Outside Services &amp; Other'!$D$247:$D$281,CalcEngine!$E91)</f>
        <v>0</v>
      </c>
      <c r="BQ91" s="5">
        <f>SUMIFS('Outside Services &amp; Other'!BF$247:BF$281,'Outside Services &amp; Other'!$C$247:$C$281,CalcEngine!$E$73,'Outside Services &amp; Other'!$D$247:$D$281,CalcEngine!$E91)</f>
        <v>0</v>
      </c>
      <c r="BR91" s="5">
        <f>SUMIFS('Outside Services &amp; Other'!BG$247:BG$281,'Outside Services &amp; Other'!$C$247:$C$281,CalcEngine!$E$73,'Outside Services &amp; Other'!$D$247:$D$281,CalcEngine!$E91)</f>
        <v>0</v>
      </c>
      <c r="BS91" s="5">
        <f>SUMIFS('Outside Services &amp; Other'!BH$247:BH$281,'Outside Services &amp; Other'!$C$247:$C$281,CalcEngine!$E$73,'Outside Services &amp; Other'!$D$247:$D$281,CalcEngine!$E91)</f>
        <v>0</v>
      </c>
      <c r="BT91" s="5">
        <f>SUMIFS('Outside Services &amp; Other'!BI$247:BI$281,'Outside Services &amp; Other'!$C$247:$C$281,CalcEngine!$E$73,'Outside Services &amp; Other'!$D$247:$D$281,CalcEngine!$E91)</f>
        <v>0</v>
      </c>
      <c r="BU91" s="5">
        <f>SUMIFS('Outside Services &amp; Other'!BJ$247:BJ$281,'Outside Services &amp; Other'!$C$247:$C$281,CalcEngine!$E$73,'Outside Services &amp; Other'!$D$247:$D$281,CalcEngine!$E91)</f>
        <v>0</v>
      </c>
      <c r="BV91" s="5">
        <f>SUMIFS('Outside Services &amp; Other'!BK$247:BK$281,'Outside Services &amp; Other'!$C$247:$C$281,CalcEngine!$E$73,'Outside Services &amp; Other'!$D$247:$D$281,CalcEngine!$E91)</f>
        <v>0</v>
      </c>
      <c r="BW91" s="5">
        <f>SUMIFS('Outside Services &amp; Other'!BL$247:BL$281,'Outside Services &amp; Other'!$C$247:$C$281,CalcEngine!$E$73,'Outside Services &amp; Other'!$D$247:$D$281,CalcEngine!$E91)</f>
        <v>0</v>
      </c>
      <c r="BX91" s="5">
        <f>SUMIFS('Outside Services &amp; Other'!BM$247:BM$281,'Outside Services &amp; Other'!$C$247:$C$281,CalcEngine!$E$73,'Outside Services &amp; Other'!$D$247:$D$281,CalcEngine!$E91)</f>
        <v>0</v>
      </c>
      <c r="BY91" s="5">
        <f>SUMIFS('Outside Services &amp; Other'!BN$247:BN$281,'Outside Services &amp; Other'!$C$247:$C$281,CalcEngine!$E$73,'Outside Services &amp; Other'!$D$247:$D$281,CalcEngine!$E91)</f>
        <v>0</v>
      </c>
      <c r="BZ91" s="419" cm="1">
        <f t="array" ref="BZ91">SUMPRODUCT((YEAR($F$6:$BY$6)=BZ$6)*($F91:$BY91))</f>
        <v>0</v>
      </c>
      <c r="CA91" s="286" cm="1">
        <f t="array" ref="CA91">SUMPRODUCT((YEAR($F$6:$BY$6)=CA$6)*($F91:$BY91))</f>
        <v>0</v>
      </c>
      <c r="CB91" s="286" cm="1">
        <f t="array" ref="CB91">SUMPRODUCT((YEAR($F$6:$BY$6)=CB$6)*($F91:$BY91))</f>
        <v>0</v>
      </c>
      <c r="CC91" s="286" cm="1">
        <f t="array" ref="CC91">SUMPRODUCT((YEAR($F$6:$BY$6)=CC$6)*($F91:$BY91))</f>
        <v>0</v>
      </c>
      <c r="CD91" s="286" cm="1">
        <f t="array" ref="CD91">SUMPRODUCT((YEAR($F$6:$BY$6)=CD$6)*($F91:$BY91))</f>
        <v>0</v>
      </c>
      <c r="CE91" s="430" cm="1">
        <f t="array" ref="CE91">SUMPRODUCT((YEAR($F$6:$BY$6)=CE$6)*($F91:$BY91))</f>
        <v>0</v>
      </c>
      <c r="CF91" s="783"/>
    </row>
    <row r="92" spans="1:84" s="4" customFormat="1">
      <c r="A92" s="48"/>
      <c r="E92" s="601" t="str">
        <f>'Outside Services &amp; Other'!D$244</f>
        <v>Advertising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f>SUMIFS('Outside Services &amp; Other'!G$247:G$281,'Outside Services &amp; Other'!$C$247:$C$281,CalcEngine!$E$73,'Outside Services &amp; Other'!$D$247:$D$281,CalcEngine!$E92)</f>
        <v>0</v>
      </c>
      <c r="S92" s="5">
        <f>SUMIFS('Outside Services &amp; Other'!H$247:H$281,'Outside Services &amp; Other'!$C$247:$C$281,CalcEngine!$E$73,'Outside Services &amp; Other'!$D$247:$D$281,CalcEngine!$E92)</f>
        <v>0</v>
      </c>
      <c r="T92" s="5">
        <f>SUMIFS('Outside Services &amp; Other'!I$247:I$281,'Outside Services &amp; Other'!$C$247:$C$281,CalcEngine!$E$73,'Outside Services &amp; Other'!$D$247:$D$281,CalcEngine!$E92)</f>
        <v>0</v>
      </c>
      <c r="U92" s="5">
        <f>SUMIFS('Outside Services &amp; Other'!J$247:J$281,'Outside Services &amp; Other'!$C$247:$C$281,CalcEngine!$E$73,'Outside Services &amp; Other'!$D$247:$D$281,CalcEngine!$E92)</f>
        <v>0</v>
      </c>
      <c r="V92" s="5">
        <f>SUMIFS('Outside Services &amp; Other'!K$247:K$281,'Outside Services &amp; Other'!$C$247:$C$281,CalcEngine!$E$73,'Outside Services &amp; Other'!$D$247:$D$281,CalcEngine!$E92)</f>
        <v>0</v>
      </c>
      <c r="W92" s="5">
        <f>SUMIFS('Outside Services &amp; Other'!L$247:L$281,'Outside Services &amp; Other'!$C$247:$C$281,CalcEngine!$E$73,'Outside Services &amp; Other'!$D$247:$D$281,CalcEngine!$E92)</f>
        <v>0</v>
      </c>
      <c r="X92" s="5">
        <f>SUMIFS('Outside Services &amp; Other'!M$247:M$281,'Outside Services &amp; Other'!$C$247:$C$281,CalcEngine!$E$73,'Outside Services &amp; Other'!$D$247:$D$281,CalcEngine!$E92)</f>
        <v>0</v>
      </c>
      <c r="Y92" s="5">
        <f>SUMIFS('Outside Services &amp; Other'!N$247:N$281,'Outside Services &amp; Other'!$C$247:$C$281,CalcEngine!$E$73,'Outside Services &amp; Other'!$D$247:$D$281,CalcEngine!$E92)</f>
        <v>0</v>
      </c>
      <c r="Z92" s="5">
        <f>SUMIFS('Outside Services &amp; Other'!O$247:O$281,'Outside Services &amp; Other'!$C$247:$C$281,CalcEngine!$E$73,'Outside Services &amp; Other'!$D$247:$D$281,CalcEngine!$E92)</f>
        <v>0</v>
      </c>
      <c r="AA92" s="5">
        <f>SUMIFS('Outside Services &amp; Other'!P$247:P$281,'Outside Services &amp; Other'!$C$247:$C$281,CalcEngine!$E$73,'Outside Services &amp; Other'!$D$247:$D$281,CalcEngine!$E92)</f>
        <v>0</v>
      </c>
      <c r="AB92" s="5">
        <f>SUMIFS('Outside Services &amp; Other'!Q$247:Q$281,'Outside Services &amp; Other'!$C$247:$C$281,CalcEngine!$E$73,'Outside Services &amp; Other'!$D$247:$D$281,CalcEngine!$E92)</f>
        <v>0</v>
      </c>
      <c r="AC92" s="5">
        <f>SUMIFS('Outside Services &amp; Other'!R$247:R$281,'Outside Services &amp; Other'!$C$247:$C$281,CalcEngine!$E$73,'Outside Services &amp; Other'!$D$247:$D$281,CalcEngine!$E92)</f>
        <v>0</v>
      </c>
      <c r="AD92" s="5">
        <f>SUMIFS('Outside Services &amp; Other'!S$247:S$281,'Outside Services &amp; Other'!$C$247:$C$281,CalcEngine!$E$73,'Outside Services &amp; Other'!$D$247:$D$281,CalcEngine!$E92)</f>
        <v>0</v>
      </c>
      <c r="AE92" s="5">
        <f>SUMIFS('Outside Services &amp; Other'!T$247:T$281,'Outside Services &amp; Other'!$C$247:$C$281,CalcEngine!$E$73,'Outside Services &amp; Other'!$D$247:$D$281,CalcEngine!$E92)</f>
        <v>0</v>
      </c>
      <c r="AF92" s="5">
        <f>SUMIFS('Outside Services &amp; Other'!U$247:U$281,'Outside Services &amp; Other'!$C$247:$C$281,CalcEngine!$E$73,'Outside Services &amp; Other'!$D$247:$D$281,CalcEngine!$E92)</f>
        <v>0</v>
      </c>
      <c r="AG92" s="5">
        <f>SUMIFS('Outside Services &amp; Other'!V$247:V$281,'Outside Services &amp; Other'!$C$247:$C$281,CalcEngine!$E$73,'Outside Services &amp; Other'!$D$247:$D$281,CalcEngine!$E92)</f>
        <v>0</v>
      </c>
      <c r="AH92" s="5">
        <f>SUMIFS('Outside Services &amp; Other'!W$247:W$281,'Outside Services &amp; Other'!$C$247:$C$281,CalcEngine!$E$73,'Outside Services &amp; Other'!$D$247:$D$281,CalcEngine!$E92)</f>
        <v>0</v>
      </c>
      <c r="AI92" s="5">
        <f>SUMIFS('Outside Services &amp; Other'!X$247:X$281,'Outside Services &amp; Other'!$C$247:$C$281,CalcEngine!$E$73,'Outside Services &amp; Other'!$D$247:$D$281,CalcEngine!$E92)</f>
        <v>0</v>
      </c>
      <c r="AJ92" s="5">
        <f>SUMIFS('Outside Services &amp; Other'!Y$247:Y$281,'Outside Services &amp; Other'!$C$247:$C$281,CalcEngine!$E$73,'Outside Services &amp; Other'!$D$247:$D$281,CalcEngine!$E92)</f>
        <v>0</v>
      </c>
      <c r="AK92" s="5">
        <f>SUMIFS('Outside Services &amp; Other'!Z$247:Z$281,'Outside Services &amp; Other'!$C$247:$C$281,CalcEngine!$E$73,'Outside Services &amp; Other'!$D$247:$D$281,CalcEngine!$E92)</f>
        <v>0</v>
      </c>
      <c r="AL92" s="5">
        <f>SUMIFS('Outside Services &amp; Other'!AA$247:AA$281,'Outside Services &amp; Other'!$C$247:$C$281,CalcEngine!$E$73,'Outside Services &amp; Other'!$D$247:$D$281,CalcEngine!$E92)</f>
        <v>0</v>
      </c>
      <c r="AM92" s="5">
        <f>SUMIFS('Outside Services &amp; Other'!AB$247:AB$281,'Outside Services &amp; Other'!$C$247:$C$281,CalcEngine!$E$73,'Outside Services &amp; Other'!$D$247:$D$281,CalcEngine!$E92)</f>
        <v>0</v>
      </c>
      <c r="AN92" s="5">
        <f>SUMIFS('Outside Services &amp; Other'!AC$247:AC$281,'Outside Services &amp; Other'!$C$247:$C$281,CalcEngine!$E$73,'Outside Services &amp; Other'!$D$247:$D$281,CalcEngine!$E92)</f>
        <v>0</v>
      </c>
      <c r="AO92" s="5">
        <f>SUMIFS('Outside Services &amp; Other'!AD$247:AD$281,'Outside Services &amp; Other'!$C$247:$C$281,CalcEngine!$E$73,'Outside Services &amp; Other'!$D$247:$D$281,CalcEngine!$E92)</f>
        <v>0</v>
      </c>
      <c r="AP92" s="5">
        <f>SUMIFS('Outside Services &amp; Other'!AE$247:AE$281,'Outside Services &amp; Other'!$C$247:$C$281,CalcEngine!$E$73,'Outside Services &amp; Other'!$D$247:$D$281,CalcEngine!$E92)</f>
        <v>0</v>
      </c>
      <c r="AQ92" s="5">
        <f>SUMIFS('Outside Services &amp; Other'!AF$247:AF$281,'Outside Services &amp; Other'!$C$247:$C$281,CalcEngine!$E$73,'Outside Services &amp; Other'!$D$247:$D$281,CalcEngine!$E92)</f>
        <v>0</v>
      </c>
      <c r="AR92" s="5">
        <f>SUMIFS('Outside Services &amp; Other'!AG$247:AG$281,'Outside Services &amp; Other'!$C$247:$C$281,CalcEngine!$E$73,'Outside Services &amp; Other'!$D$247:$D$281,CalcEngine!$E92)</f>
        <v>0</v>
      </c>
      <c r="AS92" s="5">
        <f>SUMIFS('Outside Services &amp; Other'!AH$247:AH$281,'Outside Services &amp; Other'!$C$247:$C$281,CalcEngine!$E$73,'Outside Services &amp; Other'!$D$247:$D$281,CalcEngine!$E92)</f>
        <v>0</v>
      </c>
      <c r="AT92" s="5">
        <f>SUMIFS('Outside Services &amp; Other'!AI$247:AI$281,'Outside Services &amp; Other'!$C$247:$C$281,CalcEngine!$E$73,'Outside Services &amp; Other'!$D$247:$D$281,CalcEngine!$E92)</f>
        <v>0</v>
      </c>
      <c r="AU92" s="5">
        <f>SUMIFS('Outside Services &amp; Other'!AJ$247:AJ$281,'Outside Services &amp; Other'!$C$247:$C$281,CalcEngine!$E$73,'Outside Services &amp; Other'!$D$247:$D$281,CalcEngine!$E92)</f>
        <v>0</v>
      </c>
      <c r="AV92" s="5">
        <f>SUMIFS('Outside Services &amp; Other'!AK$247:AK$281,'Outside Services &amp; Other'!$C$247:$C$281,CalcEngine!$E$73,'Outside Services &amp; Other'!$D$247:$D$281,CalcEngine!$E92)</f>
        <v>0</v>
      </c>
      <c r="AW92" s="5">
        <f>SUMIFS('Outside Services &amp; Other'!AL$247:AL$281,'Outside Services &amp; Other'!$C$247:$C$281,CalcEngine!$E$73,'Outside Services &amp; Other'!$D$247:$D$281,CalcEngine!$E92)</f>
        <v>0</v>
      </c>
      <c r="AX92" s="5">
        <f>SUMIFS('Outside Services &amp; Other'!AM$247:AM$281,'Outside Services &amp; Other'!$C$247:$C$281,CalcEngine!$E$73,'Outside Services &amp; Other'!$D$247:$D$281,CalcEngine!$E92)</f>
        <v>0</v>
      </c>
      <c r="AY92" s="5">
        <f>SUMIFS('Outside Services &amp; Other'!AN$247:AN$281,'Outside Services &amp; Other'!$C$247:$C$281,CalcEngine!$E$73,'Outside Services &amp; Other'!$D$247:$D$281,CalcEngine!$E92)</f>
        <v>0</v>
      </c>
      <c r="AZ92" s="5">
        <f>SUMIFS('Outside Services &amp; Other'!AO$247:AO$281,'Outside Services &amp; Other'!$C$247:$C$281,CalcEngine!$E$73,'Outside Services &amp; Other'!$D$247:$D$281,CalcEngine!$E92)</f>
        <v>0</v>
      </c>
      <c r="BA92" s="5">
        <f>SUMIFS('Outside Services &amp; Other'!AP$247:AP$281,'Outside Services &amp; Other'!$C$247:$C$281,CalcEngine!$E$73,'Outside Services &amp; Other'!$D$247:$D$281,CalcEngine!$E92)</f>
        <v>0</v>
      </c>
      <c r="BB92" s="5">
        <f>SUMIFS('Outside Services &amp; Other'!AQ$247:AQ$281,'Outside Services &amp; Other'!$C$247:$C$281,CalcEngine!$E$73,'Outside Services &amp; Other'!$D$247:$D$281,CalcEngine!$E92)</f>
        <v>0</v>
      </c>
      <c r="BC92" s="5">
        <f>SUMIFS('Outside Services &amp; Other'!AR$247:AR$281,'Outside Services &amp; Other'!$C$247:$C$281,CalcEngine!$E$73,'Outside Services &amp; Other'!$D$247:$D$281,CalcEngine!$E92)</f>
        <v>0</v>
      </c>
      <c r="BD92" s="5">
        <f>SUMIFS('Outside Services &amp; Other'!AS$247:AS$281,'Outside Services &amp; Other'!$C$247:$C$281,CalcEngine!$E$73,'Outside Services &amp; Other'!$D$247:$D$281,CalcEngine!$E92)</f>
        <v>0</v>
      </c>
      <c r="BE92" s="5">
        <f>SUMIFS('Outside Services &amp; Other'!AT$247:AT$281,'Outside Services &amp; Other'!$C$247:$C$281,CalcEngine!$E$73,'Outside Services &amp; Other'!$D$247:$D$281,CalcEngine!$E92)</f>
        <v>0</v>
      </c>
      <c r="BF92" s="5">
        <f>SUMIFS('Outside Services &amp; Other'!AU$247:AU$281,'Outside Services &amp; Other'!$C$247:$C$281,CalcEngine!$E$73,'Outside Services &amp; Other'!$D$247:$D$281,CalcEngine!$E92)</f>
        <v>0</v>
      </c>
      <c r="BG92" s="5">
        <f>SUMIFS('Outside Services &amp; Other'!AV$247:AV$281,'Outside Services &amp; Other'!$C$247:$C$281,CalcEngine!$E$73,'Outside Services &amp; Other'!$D$247:$D$281,CalcEngine!$E92)</f>
        <v>0</v>
      </c>
      <c r="BH92" s="5">
        <f>SUMIFS('Outside Services &amp; Other'!AW$247:AW$281,'Outside Services &amp; Other'!$C$247:$C$281,CalcEngine!$E$73,'Outside Services &amp; Other'!$D$247:$D$281,CalcEngine!$E92)</f>
        <v>0</v>
      </c>
      <c r="BI92" s="5">
        <f>SUMIFS('Outside Services &amp; Other'!AX$247:AX$281,'Outside Services &amp; Other'!$C$247:$C$281,CalcEngine!$E$73,'Outside Services &amp; Other'!$D$247:$D$281,CalcEngine!$E92)</f>
        <v>0</v>
      </c>
      <c r="BJ92" s="5">
        <f>SUMIFS('Outside Services &amp; Other'!AY$247:AY$281,'Outside Services &amp; Other'!$C$247:$C$281,CalcEngine!$E$73,'Outside Services &amp; Other'!$D$247:$D$281,CalcEngine!$E92)</f>
        <v>0</v>
      </c>
      <c r="BK92" s="5">
        <f>SUMIFS('Outside Services &amp; Other'!AZ$247:AZ$281,'Outside Services &amp; Other'!$C$247:$C$281,CalcEngine!$E$73,'Outside Services &amp; Other'!$D$247:$D$281,CalcEngine!$E92)</f>
        <v>0</v>
      </c>
      <c r="BL92" s="5">
        <f>SUMIFS('Outside Services &amp; Other'!BA$247:BA$281,'Outside Services &amp; Other'!$C$247:$C$281,CalcEngine!$E$73,'Outside Services &amp; Other'!$D$247:$D$281,CalcEngine!$E92)</f>
        <v>0</v>
      </c>
      <c r="BM92" s="5">
        <f>SUMIFS('Outside Services &amp; Other'!BB$247:BB$281,'Outside Services &amp; Other'!$C$247:$C$281,CalcEngine!$E$73,'Outside Services &amp; Other'!$D$247:$D$281,CalcEngine!$E92)</f>
        <v>0</v>
      </c>
      <c r="BN92" s="5">
        <f>SUMIFS('Outside Services &amp; Other'!BC$247:BC$281,'Outside Services &amp; Other'!$C$247:$C$281,CalcEngine!$E$73,'Outside Services &amp; Other'!$D$247:$D$281,CalcEngine!$E92)</f>
        <v>0</v>
      </c>
      <c r="BO92" s="5">
        <f>SUMIFS('Outside Services &amp; Other'!BD$247:BD$281,'Outside Services &amp; Other'!$C$247:$C$281,CalcEngine!$E$73,'Outside Services &amp; Other'!$D$247:$D$281,CalcEngine!$E92)</f>
        <v>0</v>
      </c>
      <c r="BP92" s="5">
        <f>SUMIFS('Outside Services &amp; Other'!BE$247:BE$281,'Outside Services &amp; Other'!$C$247:$C$281,CalcEngine!$E$73,'Outside Services &amp; Other'!$D$247:$D$281,CalcEngine!$E92)</f>
        <v>0</v>
      </c>
      <c r="BQ92" s="5">
        <f>SUMIFS('Outside Services &amp; Other'!BF$247:BF$281,'Outside Services &amp; Other'!$C$247:$C$281,CalcEngine!$E$73,'Outside Services &amp; Other'!$D$247:$D$281,CalcEngine!$E92)</f>
        <v>0</v>
      </c>
      <c r="BR92" s="5">
        <f>SUMIFS('Outside Services &amp; Other'!BG$247:BG$281,'Outside Services &amp; Other'!$C$247:$C$281,CalcEngine!$E$73,'Outside Services &amp; Other'!$D$247:$D$281,CalcEngine!$E92)</f>
        <v>0</v>
      </c>
      <c r="BS92" s="5">
        <f>SUMIFS('Outside Services &amp; Other'!BH$247:BH$281,'Outside Services &amp; Other'!$C$247:$C$281,CalcEngine!$E$73,'Outside Services &amp; Other'!$D$247:$D$281,CalcEngine!$E92)</f>
        <v>0</v>
      </c>
      <c r="BT92" s="5">
        <f>SUMIFS('Outside Services &amp; Other'!BI$247:BI$281,'Outside Services &amp; Other'!$C$247:$C$281,CalcEngine!$E$73,'Outside Services &amp; Other'!$D$247:$D$281,CalcEngine!$E92)</f>
        <v>0</v>
      </c>
      <c r="BU92" s="5">
        <f>SUMIFS('Outside Services &amp; Other'!BJ$247:BJ$281,'Outside Services &amp; Other'!$C$247:$C$281,CalcEngine!$E$73,'Outside Services &amp; Other'!$D$247:$D$281,CalcEngine!$E92)</f>
        <v>0</v>
      </c>
      <c r="BV92" s="5">
        <f>SUMIFS('Outside Services &amp; Other'!BK$247:BK$281,'Outside Services &amp; Other'!$C$247:$C$281,CalcEngine!$E$73,'Outside Services &amp; Other'!$D$247:$D$281,CalcEngine!$E92)</f>
        <v>0</v>
      </c>
      <c r="BW92" s="5">
        <f>SUMIFS('Outside Services &amp; Other'!BL$247:BL$281,'Outside Services &amp; Other'!$C$247:$C$281,CalcEngine!$E$73,'Outside Services &amp; Other'!$D$247:$D$281,CalcEngine!$E92)</f>
        <v>0</v>
      </c>
      <c r="BX92" s="5">
        <f>SUMIFS('Outside Services &amp; Other'!BM$247:BM$281,'Outside Services &amp; Other'!$C$247:$C$281,CalcEngine!$E$73,'Outside Services &amp; Other'!$D$247:$D$281,CalcEngine!$E92)</f>
        <v>0</v>
      </c>
      <c r="BY92" s="5">
        <f>SUMIFS('Outside Services &amp; Other'!BN$247:BN$281,'Outside Services &amp; Other'!$C$247:$C$281,CalcEngine!$E$73,'Outside Services &amp; Other'!$D$247:$D$281,CalcEngine!$E92)</f>
        <v>0</v>
      </c>
      <c r="BZ92" s="419" cm="1">
        <f t="array" ref="BZ92">SUMPRODUCT((YEAR($F$6:$BY$6)=BZ$6)*($F92:$BY92))</f>
        <v>0</v>
      </c>
      <c r="CA92" s="286" cm="1">
        <f t="array" ref="CA92">SUMPRODUCT((YEAR($F$6:$BY$6)=CA$6)*($F92:$BY92))</f>
        <v>0</v>
      </c>
      <c r="CB92" s="286" cm="1">
        <f t="array" ref="CB92">SUMPRODUCT((YEAR($F$6:$BY$6)=CB$6)*($F92:$BY92))</f>
        <v>0</v>
      </c>
      <c r="CC92" s="286" cm="1">
        <f t="array" ref="CC92">SUMPRODUCT((YEAR($F$6:$BY$6)=CC$6)*($F92:$BY92))</f>
        <v>0</v>
      </c>
      <c r="CD92" s="286" cm="1">
        <f t="array" ref="CD92">SUMPRODUCT((YEAR($F$6:$BY$6)=CD$6)*($F92:$BY92))</f>
        <v>0</v>
      </c>
      <c r="CE92" s="430" cm="1">
        <f t="array" ref="CE92">SUMPRODUCT((YEAR($F$6:$BY$6)=CE$6)*($F92:$BY92))</f>
        <v>0</v>
      </c>
      <c r="CF92" s="783"/>
    </row>
    <row r="93" spans="1:84" s="4" customFormat="1">
      <c r="A93" s="48"/>
      <c r="E93" s="601" t="str">
        <f>'Outside Services &amp; Other'!D$245</f>
        <v>Trade Shows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f>SUMIFS('Outside Services &amp; Other'!G$247:G$281,'Outside Services &amp; Other'!$C$247:$C$281,CalcEngine!$E$73,'Outside Services &amp; Other'!$D$247:$D$281,CalcEngine!$E93)</f>
        <v>0</v>
      </c>
      <c r="S93" s="5">
        <f>SUMIFS('Outside Services &amp; Other'!H$247:H$281,'Outside Services &amp; Other'!$C$247:$C$281,CalcEngine!$E$73,'Outside Services &amp; Other'!$D$247:$D$281,CalcEngine!$E93)</f>
        <v>0</v>
      </c>
      <c r="T93" s="5">
        <f>SUMIFS('Outside Services &amp; Other'!I$247:I$281,'Outside Services &amp; Other'!$C$247:$C$281,CalcEngine!$E$73,'Outside Services &amp; Other'!$D$247:$D$281,CalcEngine!$E93)</f>
        <v>0</v>
      </c>
      <c r="U93" s="5">
        <f>SUMIFS('Outside Services &amp; Other'!J$247:J$281,'Outside Services &amp; Other'!$C$247:$C$281,CalcEngine!$E$73,'Outside Services &amp; Other'!$D$247:$D$281,CalcEngine!$E93)</f>
        <v>0</v>
      </c>
      <c r="V93" s="5">
        <f>SUMIFS('Outside Services &amp; Other'!K$247:K$281,'Outside Services &amp; Other'!$C$247:$C$281,CalcEngine!$E$73,'Outside Services &amp; Other'!$D$247:$D$281,CalcEngine!$E93)</f>
        <v>0</v>
      </c>
      <c r="W93" s="5">
        <f>SUMIFS('Outside Services &amp; Other'!L$247:L$281,'Outside Services &amp; Other'!$C$247:$C$281,CalcEngine!$E$73,'Outside Services &amp; Other'!$D$247:$D$281,CalcEngine!$E93)</f>
        <v>0</v>
      </c>
      <c r="X93" s="5">
        <f>SUMIFS('Outside Services &amp; Other'!M$247:M$281,'Outside Services &amp; Other'!$C$247:$C$281,CalcEngine!$E$73,'Outside Services &amp; Other'!$D$247:$D$281,CalcEngine!$E93)</f>
        <v>0</v>
      </c>
      <c r="Y93" s="5">
        <f>SUMIFS('Outside Services &amp; Other'!N$247:N$281,'Outside Services &amp; Other'!$C$247:$C$281,CalcEngine!$E$73,'Outside Services &amp; Other'!$D$247:$D$281,CalcEngine!$E93)</f>
        <v>0</v>
      </c>
      <c r="Z93" s="5">
        <f>SUMIFS('Outside Services &amp; Other'!O$247:O$281,'Outside Services &amp; Other'!$C$247:$C$281,CalcEngine!$E$73,'Outside Services &amp; Other'!$D$247:$D$281,CalcEngine!$E93)</f>
        <v>0</v>
      </c>
      <c r="AA93" s="5">
        <f>SUMIFS('Outside Services &amp; Other'!P$247:P$281,'Outside Services &amp; Other'!$C$247:$C$281,CalcEngine!$E$73,'Outside Services &amp; Other'!$D$247:$D$281,CalcEngine!$E93)</f>
        <v>0</v>
      </c>
      <c r="AB93" s="5">
        <f>SUMIFS('Outside Services &amp; Other'!Q$247:Q$281,'Outside Services &amp; Other'!$C$247:$C$281,CalcEngine!$E$73,'Outside Services &amp; Other'!$D$247:$D$281,CalcEngine!$E93)</f>
        <v>0</v>
      </c>
      <c r="AC93" s="5">
        <f>SUMIFS('Outside Services &amp; Other'!R$247:R$281,'Outside Services &amp; Other'!$C$247:$C$281,CalcEngine!$E$73,'Outside Services &amp; Other'!$D$247:$D$281,CalcEngine!$E93)</f>
        <v>0</v>
      </c>
      <c r="AD93" s="5">
        <f>SUMIFS('Outside Services &amp; Other'!S$247:S$281,'Outside Services &amp; Other'!$C$247:$C$281,CalcEngine!$E$73,'Outside Services &amp; Other'!$D$247:$D$281,CalcEngine!$E93)</f>
        <v>0</v>
      </c>
      <c r="AE93" s="5">
        <f>SUMIFS('Outside Services &amp; Other'!T$247:T$281,'Outside Services &amp; Other'!$C$247:$C$281,CalcEngine!$E$73,'Outside Services &amp; Other'!$D$247:$D$281,CalcEngine!$E93)</f>
        <v>0</v>
      </c>
      <c r="AF93" s="5">
        <f>SUMIFS('Outside Services &amp; Other'!U$247:U$281,'Outside Services &amp; Other'!$C$247:$C$281,CalcEngine!$E$73,'Outside Services &amp; Other'!$D$247:$D$281,CalcEngine!$E93)</f>
        <v>0</v>
      </c>
      <c r="AG93" s="5">
        <f>SUMIFS('Outside Services &amp; Other'!V$247:V$281,'Outside Services &amp; Other'!$C$247:$C$281,CalcEngine!$E$73,'Outside Services &amp; Other'!$D$247:$D$281,CalcEngine!$E93)</f>
        <v>0</v>
      </c>
      <c r="AH93" s="5">
        <f>SUMIFS('Outside Services &amp; Other'!W$247:W$281,'Outside Services &amp; Other'!$C$247:$C$281,CalcEngine!$E$73,'Outside Services &amp; Other'!$D$247:$D$281,CalcEngine!$E93)</f>
        <v>0</v>
      </c>
      <c r="AI93" s="5">
        <f>SUMIFS('Outside Services &amp; Other'!X$247:X$281,'Outside Services &amp; Other'!$C$247:$C$281,CalcEngine!$E$73,'Outside Services &amp; Other'!$D$247:$D$281,CalcEngine!$E93)</f>
        <v>0</v>
      </c>
      <c r="AJ93" s="5">
        <f>SUMIFS('Outside Services &amp; Other'!Y$247:Y$281,'Outside Services &amp; Other'!$C$247:$C$281,CalcEngine!$E$73,'Outside Services &amp; Other'!$D$247:$D$281,CalcEngine!$E93)</f>
        <v>0</v>
      </c>
      <c r="AK93" s="5">
        <f>SUMIFS('Outside Services &amp; Other'!Z$247:Z$281,'Outside Services &amp; Other'!$C$247:$C$281,CalcEngine!$E$73,'Outside Services &amp; Other'!$D$247:$D$281,CalcEngine!$E93)</f>
        <v>0</v>
      </c>
      <c r="AL93" s="5">
        <f>SUMIFS('Outside Services &amp; Other'!AA$247:AA$281,'Outside Services &amp; Other'!$C$247:$C$281,CalcEngine!$E$73,'Outside Services &amp; Other'!$D$247:$D$281,CalcEngine!$E93)</f>
        <v>0</v>
      </c>
      <c r="AM93" s="5">
        <f>SUMIFS('Outside Services &amp; Other'!AB$247:AB$281,'Outside Services &amp; Other'!$C$247:$C$281,CalcEngine!$E$73,'Outside Services &amp; Other'!$D$247:$D$281,CalcEngine!$E93)</f>
        <v>0</v>
      </c>
      <c r="AN93" s="5">
        <f>SUMIFS('Outside Services &amp; Other'!AC$247:AC$281,'Outside Services &amp; Other'!$C$247:$C$281,CalcEngine!$E$73,'Outside Services &amp; Other'!$D$247:$D$281,CalcEngine!$E93)</f>
        <v>0</v>
      </c>
      <c r="AO93" s="5">
        <f>SUMIFS('Outside Services &amp; Other'!AD$247:AD$281,'Outside Services &amp; Other'!$C$247:$C$281,CalcEngine!$E$73,'Outside Services &amp; Other'!$D$247:$D$281,CalcEngine!$E93)</f>
        <v>0</v>
      </c>
      <c r="AP93" s="5">
        <f>SUMIFS('Outside Services &amp; Other'!AE$247:AE$281,'Outside Services &amp; Other'!$C$247:$C$281,CalcEngine!$E$73,'Outside Services &amp; Other'!$D$247:$D$281,CalcEngine!$E93)</f>
        <v>0</v>
      </c>
      <c r="AQ93" s="5">
        <f>SUMIFS('Outside Services &amp; Other'!AF$247:AF$281,'Outside Services &amp; Other'!$C$247:$C$281,CalcEngine!$E$73,'Outside Services &amp; Other'!$D$247:$D$281,CalcEngine!$E93)</f>
        <v>0</v>
      </c>
      <c r="AR93" s="5">
        <f>SUMIFS('Outside Services &amp; Other'!AG$247:AG$281,'Outside Services &amp; Other'!$C$247:$C$281,CalcEngine!$E$73,'Outside Services &amp; Other'!$D$247:$D$281,CalcEngine!$E93)</f>
        <v>0</v>
      </c>
      <c r="AS93" s="5">
        <f>SUMIFS('Outside Services &amp; Other'!AH$247:AH$281,'Outside Services &amp; Other'!$C$247:$C$281,CalcEngine!$E$73,'Outside Services &amp; Other'!$D$247:$D$281,CalcEngine!$E93)</f>
        <v>0</v>
      </c>
      <c r="AT93" s="5">
        <f>SUMIFS('Outside Services &amp; Other'!AI$247:AI$281,'Outside Services &amp; Other'!$C$247:$C$281,CalcEngine!$E$73,'Outside Services &amp; Other'!$D$247:$D$281,CalcEngine!$E93)</f>
        <v>0</v>
      </c>
      <c r="AU93" s="5">
        <f>SUMIFS('Outside Services &amp; Other'!AJ$247:AJ$281,'Outside Services &amp; Other'!$C$247:$C$281,CalcEngine!$E$73,'Outside Services &amp; Other'!$D$247:$D$281,CalcEngine!$E93)</f>
        <v>0</v>
      </c>
      <c r="AV93" s="5">
        <f>SUMIFS('Outside Services &amp; Other'!AK$247:AK$281,'Outside Services &amp; Other'!$C$247:$C$281,CalcEngine!$E$73,'Outside Services &amp; Other'!$D$247:$D$281,CalcEngine!$E93)</f>
        <v>0</v>
      </c>
      <c r="AW93" s="5">
        <f>SUMIFS('Outside Services &amp; Other'!AL$247:AL$281,'Outside Services &amp; Other'!$C$247:$C$281,CalcEngine!$E$73,'Outside Services &amp; Other'!$D$247:$D$281,CalcEngine!$E93)</f>
        <v>0</v>
      </c>
      <c r="AX93" s="5">
        <f>SUMIFS('Outside Services &amp; Other'!AM$247:AM$281,'Outside Services &amp; Other'!$C$247:$C$281,CalcEngine!$E$73,'Outside Services &amp; Other'!$D$247:$D$281,CalcEngine!$E93)</f>
        <v>0</v>
      </c>
      <c r="AY93" s="5">
        <f>SUMIFS('Outside Services &amp; Other'!AN$247:AN$281,'Outside Services &amp; Other'!$C$247:$C$281,CalcEngine!$E$73,'Outside Services &amp; Other'!$D$247:$D$281,CalcEngine!$E93)</f>
        <v>0</v>
      </c>
      <c r="AZ93" s="5">
        <f>SUMIFS('Outside Services &amp; Other'!AO$247:AO$281,'Outside Services &amp; Other'!$C$247:$C$281,CalcEngine!$E$73,'Outside Services &amp; Other'!$D$247:$D$281,CalcEngine!$E93)</f>
        <v>0</v>
      </c>
      <c r="BA93" s="5">
        <f>SUMIFS('Outside Services &amp; Other'!AP$247:AP$281,'Outside Services &amp; Other'!$C$247:$C$281,CalcEngine!$E$73,'Outside Services &amp; Other'!$D$247:$D$281,CalcEngine!$E93)</f>
        <v>0</v>
      </c>
      <c r="BB93" s="5">
        <f>SUMIFS('Outside Services &amp; Other'!AQ$247:AQ$281,'Outside Services &amp; Other'!$C$247:$C$281,CalcEngine!$E$73,'Outside Services &amp; Other'!$D$247:$D$281,CalcEngine!$E93)</f>
        <v>0</v>
      </c>
      <c r="BC93" s="5">
        <f>SUMIFS('Outside Services &amp; Other'!AR$247:AR$281,'Outside Services &amp; Other'!$C$247:$C$281,CalcEngine!$E$73,'Outside Services &amp; Other'!$D$247:$D$281,CalcEngine!$E93)</f>
        <v>0</v>
      </c>
      <c r="BD93" s="5">
        <f>SUMIFS('Outside Services &amp; Other'!AS$247:AS$281,'Outside Services &amp; Other'!$C$247:$C$281,CalcEngine!$E$73,'Outside Services &amp; Other'!$D$247:$D$281,CalcEngine!$E93)</f>
        <v>0</v>
      </c>
      <c r="BE93" s="5">
        <f>SUMIFS('Outside Services &amp; Other'!AT$247:AT$281,'Outside Services &amp; Other'!$C$247:$C$281,CalcEngine!$E$73,'Outside Services &amp; Other'!$D$247:$D$281,CalcEngine!$E93)</f>
        <v>0</v>
      </c>
      <c r="BF93" s="5">
        <f>SUMIFS('Outside Services &amp; Other'!AU$247:AU$281,'Outside Services &amp; Other'!$C$247:$C$281,CalcEngine!$E$73,'Outside Services &amp; Other'!$D$247:$D$281,CalcEngine!$E93)</f>
        <v>0</v>
      </c>
      <c r="BG93" s="5">
        <f>SUMIFS('Outside Services &amp; Other'!AV$247:AV$281,'Outside Services &amp; Other'!$C$247:$C$281,CalcEngine!$E$73,'Outside Services &amp; Other'!$D$247:$D$281,CalcEngine!$E93)</f>
        <v>0</v>
      </c>
      <c r="BH93" s="5">
        <f>SUMIFS('Outside Services &amp; Other'!AW$247:AW$281,'Outside Services &amp; Other'!$C$247:$C$281,CalcEngine!$E$73,'Outside Services &amp; Other'!$D$247:$D$281,CalcEngine!$E93)</f>
        <v>0</v>
      </c>
      <c r="BI93" s="5">
        <f>SUMIFS('Outside Services &amp; Other'!AX$247:AX$281,'Outside Services &amp; Other'!$C$247:$C$281,CalcEngine!$E$73,'Outside Services &amp; Other'!$D$247:$D$281,CalcEngine!$E93)</f>
        <v>0</v>
      </c>
      <c r="BJ93" s="5">
        <f>SUMIFS('Outside Services &amp; Other'!AY$247:AY$281,'Outside Services &amp; Other'!$C$247:$C$281,CalcEngine!$E$73,'Outside Services &amp; Other'!$D$247:$D$281,CalcEngine!$E93)</f>
        <v>0</v>
      </c>
      <c r="BK93" s="5">
        <f>SUMIFS('Outside Services &amp; Other'!AZ$247:AZ$281,'Outside Services &amp; Other'!$C$247:$C$281,CalcEngine!$E$73,'Outside Services &amp; Other'!$D$247:$D$281,CalcEngine!$E93)</f>
        <v>0</v>
      </c>
      <c r="BL93" s="5">
        <f>SUMIFS('Outside Services &amp; Other'!BA$247:BA$281,'Outside Services &amp; Other'!$C$247:$C$281,CalcEngine!$E$73,'Outside Services &amp; Other'!$D$247:$D$281,CalcEngine!$E93)</f>
        <v>0</v>
      </c>
      <c r="BM93" s="5">
        <f>SUMIFS('Outside Services &amp; Other'!BB$247:BB$281,'Outside Services &amp; Other'!$C$247:$C$281,CalcEngine!$E$73,'Outside Services &amp; Other'!$D$247:$D$281,CalcEngine!$E93)</f>
        <v>0</v>
      </c>
      <c r="BN93" s="5">
        <f>SUMIFS('Outside Services &amp; Other'!BC$247:BC$281,'Outside Services &amp; Other'!$C$247:$C$281,CalcEngine!$E$73,'Outside Services &amp; Other'!$D$247:$D$281,CalcEngine!$E93)</f>
        <v>0</v>
      </c>
      <c r="BO93" s="5">
        <f>SUMIFS('Outside Services &amp; Other'!BD$247:BD$281,'Outside Services &amp; Other'!$C$247:$C$281,CalcEngine!$E$73,'Outside Services &amp; Other'!$D$247:$D$281,CalcEngine!$E93)</f>
        <v>0</v>
      </c>
      <c r="BP93" s="5">
        <f>SUMIFS('Outside Services &amp; Other'!BE$247:BE$281,'Outside Services &amp; Other'!$C$247:$C$281,CalcEngine!$E$73,'Outside Services &amp; Other'!$D$247:$D$281,CalcEngine!$E93)</f>
        <v>0</v>
      </c>
      <c r="BQ93" s="5">
        <f>SUMIFS('Outside Services &amp; Other'!BF$247:BF$281,'Outside Services &amp; Other'!$C$247:$C$281,CalcEngine!$E$73,'Outside Services &amp; Other'!$D$247:$D$281,CalcEngine!$E93)</f>
        <v>0</v>
      </c>
      <c r="BR93" s="5">
        <f>SUMIFS('Outside Services &amp; Other'!BG$247:BG$281,'Outside Services &amp; Other'!$C$247:$C$281,CalcEngine!$E$73,'Outside Services &amp; Other'!$D$247:$D$281,CalcEngine!$E93)</f>
        <v>0</v>
      </c>
      <c r="BS93" s="5">
        <f>SUMIFS('Outside Services &amp; Other'!BH$247:BH$281,'Outside Services &amp; Other'!$C$247:$C$281,CalcEngine!$E$73,'Outside Services &amp; Other'!$D$247:$D$281,CalcEngine!$E93)</f>
        <v>0</v>
      </c>
      <c r="BT93" s="5">
        <f>SUMIFS('Outside Services &amp; Other'!BI$247:BI$281,'Outside Services &amp; Other'!$C$247:$C$281,CalcEngine!$E$73,'Outside Services &amp; Other'!$D$247:$D$281,CalcEngine!$E93)</f>
        <v>0</v>
      </c>
      <c r="BU93" s="5">
        <f>SUMIFS('Outside Services &amp; Other'!BJ$247:BJ$281,'Outside Services &amp; Other'!$C$247:$C$281,CalcEngine!$E$73,'Outside Services &amp; Other'!$D$247:$D$281,CalcEngine!$E93)</f>
        <v>0</v>
      </c>
      <c r="BV93" s="5">
        <f>SUMIFS('Outside Services &amp; Other'!BK$247:BK$281,'Outside Services &amp; Other'!$C$247:$C$281,CalcEngine!$E$73,'Outside Services &amp; Other'!$D$247:$D$281,CalcEngine!$E93)</f>
        <v>0</v>
      </c>
      <c r="BW93" s="5">
        <f>SUMIFS('Outside Services &amp; Other'!BL$247:BL$281,'Outside Services &amp; Other'!$C$247:$C$281,CalcEngine!$E$73,'Outside Services &amp; Other'!$D$247:$D$281,CalcEngine!$E93)</f>
        <v>0</v>
      </c>
      <c r="BX93" s="5">
        <f>SUMIFS('Outside Services &amp; Other'!BM$247:BM$281,'Outside Services &amp; Other'!$C$247:$C$281,CalcEngine!$E$73,'Outside Services &amp; Other'!$D$247:$D$281,CalcEngine!$E93)</f>
        <v>0</v>
      </c>
      <c r="BY93" s="5">
        <f>SUMIFS('Outside Services &amp; Other'!BN$247:BN$281,'Outside Services &amp; Other'!$C$247:$C$281,CalcEngine!$E$73,'Outside Services &amp; Other'!$D$247:$D$281,CalcEngine!$E93)</f>
        <v>0</v>
      </c>
      <c r="BZ93" s="419" cm="1">
        <f t="array" ref="BZ93">SUMPRODUCT((YEAR($F$6:$BY$6)=BZ$6)*($F93:$BY93))</f>
        <v>0</v>
      </c>
      <c r="CA93" s="286" cm="1">
        <f t="array" ref="CA93">SUMPRODUCT((YEAR($F$6:$BY$6)=CA$6)*($F93:$BY93))</f>
        <v>0</v>
      </c>
      <c r="CB93" s="286" cm="1">
        <f t="array" ref="CB93">SUMPRODUCT((YEAR($F$6:$BY$6)=CB$6)*($F93:$BY93))</f>
        <v>0</v>
      </c>
      <c r="CC93" s="286" cm="1">
        <f t="array" ref="CC93">SUMPRODUCT((YEAR($F$6:$BY$6)=CC$6)*($F93:$BY93))</f>
        <v>0</v>
      </c>
      <c r="CD93" s="286" cm="1">
        <f t="array" ref="CD93">SUMPRODUCT((YEAR($F$6:$BY$6)=CD$6)*($F93:$BY93))</f>
        <v>0</v>
      </c>
      <c r="CE93" s="430" cm="1">
        <f t="array" ref="CE93">SUMPRODUCT((YEAR($F$6:$BY$6)=CE$6)*($F93:$BY93))</f>
        <v>0</v>
      </c>
      <c r="CF93" s="783"/>
    </row>
    <row r="94" spans="1:84" s="4" customFormat="1">
      <c r="A94" s="48"/>
      <c r="E94" s="601" t="str">
        <f>'Outside Services &amp; Other'!D$246</f>
        <v>Other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f>SUMIFS('Outside Services &amp; Other'!G$247:G$281,'Outside Services &amp; Other'!$C$247:$C$281,CalcEngine!$E$73,'Outside Services &amp; Other'!$D$247:$D$281,CalcEngine!$E94)</f>
        <v>0</v>
      </c>
      <c r="S94" s="5">
        <f>SUMIFS('Outside Services &amp; Other'!H$247:H$281,'Outside Services &amp; Other'!$C$247:$C$281,CalcEngine!$E$73,'Outside Services &amp; Other'!$D$247:$D$281,CalcEngine!$E94)</f>
        <v>0</v>
      </c>
      <c r="T94" s="5">
        <f>SUMIFS('Outside Services &amp; Other'!I$247:I$281,'Outside Services &amp; Other'!$C$247:$C$281,CalcEngine!$E$73,'Outside Services &amp; Other'!$D$247:$D$281,CalcEngine!$E94)</f>
        <v>0</v>
      </c>
      <c r="U94" s="5">
        <f>SUMIFS('Outside Services &amp; Other'!J$247:J$281,'Outside Services &amp; Other'!$C$247:$C$281,CalcEngine!$E$73,'Outside Services &amp; Other'!$D$247:$D$281,CalcEngine!$E94)</f>
        <v>0</v>
      </c>
      <c r="V94" s="5">
        <f>SUMIFS('Outside Services &amp; Other'!K$247:K$281,'Outside Services &amp; Other'!$C$247:$C$281,CalcEngine!$E$73,'Outside Services &amp; Other'!$D$247:$D$281,CalcEngine!$E94)</f>
        <v>0</v>
      </c>
      <c r="W94" s="5">
        <f>SUMIFS('Outside Services &amp; Other'!L$247:L$281,'Outside Services &amp; Other'!$C$247:$C$281,CalcEngine!$E$73,'Outside Services &amp; Other'!$D$247:$D$281,CalcEngine!$E94)</f>
        <v>0</v>
      </c>
      <c r="X94" s="5">
        <f>SUMIFS('Outside Services &amp; Other'!M$247:M$281,'Outside Services &amp; Other'!$C$247:$C$281,CalcEngine!$E$73,'Outside Services &amp; Other'!$D$247:$D$281,CalcEngine!$E94)</f>
        <v>0</v>
      </c>
      <c r="Y94" s="5">
        <f>SUMIFS('Outside Services &amp; Other'!N$247:N$281,'Outside Services &amp; Other'!$C$247:$C$281,CalcEngine!$E$73,'Outside Services &amp; Other'!$D$247:$D$281,CalcEngine!$E94)</f>
        <v>0</v>
      </c>
      <c r="Z94" s="5">
        <f>SUMIFS('Outside Services &amp; Other'!O$247:O$281,'Outside Services &amp; Other'!$C$247:$C$281,CalcEngine!$E$73,'Outside Services &amp; Other'!$D$247:$D$281,CalcEngine!$E94)</f>
        <v>0</v>
      </c>
      <c r="AA94" s="5">
        <f>SUMIFS('Outside Services &amp; Other'!P$247:P$281,'Outside Services &amp; Other'!$C$247:$C$281,CalcEngine!$E$73,'Outside Services &amp; Other'!$D$247:$D$281,CalcEngine!$E94)</f>
        <v>0</v>
      </c>
      <c r="AB94" s="5">
        <f>SUMIFS('Outside Services &amp; Other'!Q$247:Q$281,'Outside Services &amp; Other'!$C$247:$C$281,CalcEngine!$E$73,'Outside Services &amp; Other'!$D$247:$D$281,CalcEngine!$E94)</f>
        <v>0</v>
      </c>
      <c r="AC94" s="5">
        <f>SUMIFS('Outside Services &amp; Other'!R$247:R$281,'Outside Services &amp; Other'!$C$247:$C$281,CalcEngine!$E$73,'Outside Services &amp; Other'!$D$247:$D$281,CalcEngine!$E94)</f>
        <v>0</v>
      </c>
      <c r="AD94" s="5">
        <f>SUMIFS('Outside Services &amp; Other'!S$247:S$281,'Outside Services &amp; Other'!$C$247:$C$281,CalcEngine!$E$73,'Outside Services &amp; Other'!$D$247:$D$281,CalcEngine!$E94)</f>
        <v>0</v>
      </c>
      <c r="AE94" s="5">
        <f>SUMIFS('Outside Services &amp; Other'!T$247:T$281,'Outside Services &amp; Other'!$C$247:$C$281,CalcEngine!$E$73,'Outside Services &amp; Other'!$D$247:$D$281,CalcEngine!$E94)</f>
        <v>0</v>
      </c>
      <c r="AF94" s="5">
        <f>SUMIFS('Outside Services &amp; Other'!U$247:U$281,'Outside Services &amp; Other'!$C$247:$C$281,CalcEngine!$E$73,'Outside Services &amp; Other'!$D$247:$D$281,CalcEngine!$E94)</f>
        <v>0</v>
      </c>
      <c r="AG94" s="5">
        <f>SUMIFS('Outside Services &amp; Other'!V$247:V$281,'Outside Services &amp; Other'!$C$247:$C$281,CalcEngine!$E$73,'Outside Services &amp; Other'!$D$247:$D$281,CalcEngine!$E94)</f>
        <v>0</v>
      </c>
      <c r="AH94" s="5">
        <f>SUMIFS('Outside Services &amp; Other'!W$247:W$281,'Outside Services &amp; Other'!$C$247:$C$281,CalcEngine!$E$73,'Outside Services &amp; Other'!$D$247:$D$281,CalcEngine!$E94)</f>
        <v>0</v>
      </c>
      <c r="AI94" s="5">
        <f>SUMIFS('Outside Services &amp; Other'!X$247:X$281,'Outside Services &amp; Other'!$C$247:$C$281,CalcEngine!$E$73,'Outside Services &amp; Other'!$D$247:$D$281,CalcEngine!$E94)</f>
        <v>0</v>
      </c>
      <c r="AJ94" s="5">
        <f>SUMIFS('Outside Services &amp; Other'!Y$247:Y$281,'Outside Services &amp; Other'!$C$247:$C$281,CalcEngine!$E$73,'Outside Services &amp; Other'!$D$247:$D$281,CalcEngine!$E94)</f>
        <v>0</v>
      </c>
      <c r="AK94" s="5">
        <f>SUMIFS('Outside Services &amp; Other'!Z$247:Z$281,'Outside Services &amp; Other'!$C$247:$C$281,CalcEngine!$E$73,'Outside Services &amp; Other'!$D$247:$D$281,CalcEngine!$E94)</f>
        <v>0</v>
      </c>
      <c r="AL94" s="5">
        <f>SUMIFS('Outside Services &amp; Other'!AA$247:AA$281,'Outside Services &amp; Other'!$C$247:$C$281,CalcEngine!$E$73,'Outside Services &amp; Other'!$D$247:$D$281,CalcEngine!$E94)</f>
        <v>0</v>
      </c>
      <c r="AM94" s="5">
        <f>SUMIFS('Outside Services &amp; Other'!AB$247:AB$281,'Outside Services &amp; Other'!$C$247:$C$281,CalcEngine!$E$73,'Outside Services &amp; Other'!$D$247:$D$281,CalcEngine!$E94)</f>
        <v>0</v>
      </c>
      <c r="AN94" s="5">
        <f>SUMIFS('Outside Services &amp; Other'!AC$247:AC$281,'Outside Services &amp; Other'!$C$247:$C$281,CalcEngine!$E$73,'Outside Services &amp; Other'!$D$247:$D$281,CalcEngine!$E94)</f>
        <v>0</v>
      </c>
      <c r="AO94" s="5">
        <f>SUMIFS('Outside Services &amp; Other'!AD$247:AD$281,'Outside Services &amp; Other'!$C$247:$C$281,CalcEngine!$E$73,'Outside Services &amp; Other'!$D$247:$D$281,CalcEngine!$E94)</f>
        <v>0</v>
      </c>
      <c r="AP94" s="5">
        <f>SUMIFS('Outside Services &amp; Other'!AE$247:AE$281,'Outside Services &amp; Other'!$C$247:$C$281,CalcEngine!$E$73,'Outside Services &amp; Other'!$D$247:$D$281,CalcEngine!$E94)</f>
        <v>0</v>
      </c>
      <c r="AQ94" s="5">
        <f>SUMIFS('Outside Services &amp; Other'!AF$247:AF$281,'Outside Services &amp; Other'!$C$247:$C$281,CalcEngine!$E$73,'Outside Services &amp; Other'!$D$247:$D$281,CalcEngine!$E94)</f>
        <v>0</v>
      </c>
      <c r="AR94" s="5">
        <f>SUMIFS('Outside Services &amp; Other'!AG$247:AG$281,'Outside Services &amp; Other'!$C$247:$C$281,CalcEngine!$E$73,'Outside Services &amp; Other'!$D$247:$D$281,CalcEngine!$E94)</f>
        <v>0</v>
      </c>
      <c r="AS94" s="5">
        <f>SUMIFS('Outside Services &amp; Other'!AH$247:AH$281,'Outside Services &amp; Other'!$C$247:$C$281,CalcEngine!$E$73,'Outside Services &amp; Other'!$D$247:$D$281,CalcEngine!$E94)</f>
        <v>0</v>
      </c>
      <c r="AT94" s="5">
        <f>SUMIFS('Outside Services &amp; Other'!AI$247:AI$281,'Outside Services &amp; Other'!$C$247:$C$281,CalcEngine!$E$73,'Outside Services &amp; Other'!$D$247:$D$281,CalcEngine!$E94)</f>
        <v>0</v>
      </c>
      <c r="AU94" s="5">
        <f>SUMIFS('Outside Services &amp; Other'!AJ$247:AJ$281,'Outside Services &amp; Other'!$C$247:$C$281,CalcEngine!$E$73,'Outside Services &amp; Other'!$D$247:$D$281,CalcEngine!$E94)</f>
        <v>0</v>
      </c>
      <c r="AV94" s="5">
        <f>SUMIFS('Outside Services &amp; Other'!AK$247:AK$281,'Outside Services &amp; Other'!$C$247:$C$281,CalcEngine!$E$73,'Outside Services &amp; Other'!$D$247:$D$281,CalcEngine!$E94)</f>
        <v>0</v>
      </c>
      <c r="AW94" s="5">
        <f>SUMIFS('Outside Services &amp; Other'!AL$247:AL$281,'Outside Services &amp; Other'!$C$247:$C$281,CalcEngine!$E$73,'Outside Services &amp; Other'!$D$247:$D$281,CalcEngine!$E94)</f>
        <v>0</v>
      </c>
      <c r="AX94" s="5">
        <f>SUMIFS('Outside Services &amp; Other'!AM$247:AM$281,'Outside Services &amp; Other'!$C$247:$C$281,CalcEngine!$E$73,'Outside Services &amp; Other'!$D$247:$D$281,CalcEngine!$E94)</f>
        <v>0</v>
      </c>
      <c r="AY94" s="5">
        <f>SUMIFS('Outside Services &amp; Other'!AN$247:AN$281,'Outside Services &amp; Other'!$C$247:$C$281,CalcEngine!$E$73,'Outside Services &amp; Other'!$D$247:$D$281,CalcEngine!$E94)</f>
        <v>0</v>
      </c>
      <c r="AZ94" s="5">
        <f>SUMIFS('Outside Services &amp; Other'!AO$247:AO$281,'Outside Services &amp; Other'!$C$247:$C$281,CalcEngine!$E$73,'Outside Services &amp; Other'!$D$247:$D$281,CalcEngine!$E94)</f>
        <v>0</v>
      </c>
      <c r="BA94" s="5">
        <f>SUMIFS('Outside Services &amp; Other'!AP$247:AP$281,'Outside Services &amp; Other'!$C$247:$C$281,CalcEngine!$E$73,'Outside Services &amp; Other'!$D$247:$D$281,CalcEngine!$E94)</f>
        <v>0</v>
      </c>
      <c r="BB94" s="5">
        <f>SUMIFS('Outside Services &amp; Other'!AQ$247:AQ$281,'Outside Services &amp; Other'!$C$247:$C$281,CalcEngine!$E$73,'Outside Services &amp; Other'!$D$247:$D$281,CalcEngine!$E94)</f>
        <v>0</v>
      </c>
      <c r="BC94" s="5">
        <f>SUMIFS('Outside Services &amp; Other'!AR$247:AR$281,'Outside Services &amp; Other'!$C$247:$C$281,CalcEngine!$E$73,'Outside Services &amp; Other'!$D$247:$D$281,CalcEngine!$E94)</f>
        <v>0</v>
      </c>
      <c r="BD94" s="5">
        <f>SUMIFS('Outside Services &amp; Other'!AS$247:AS$281,'Outside Services &amp; Other'!$C$247:$C$281,CalcEngine!$E$73,'Outside Services &amp; Other'!$D$247:$D$281,CalcEngine!$E94)</f>
        <v>0</v>
      </c>
      <c r="BE94" s="5">
        <f>SUMIFS('Outside Services &amp; Other'!AT$247:AT$281,'Outside Services &amp; Other'!$C$247:$C$281,CalcEngine!$E$73,'Outside Services &amp; Other'!$D$247:$D$281,CalcEngine!$E94)</f>
        <v>0</v>
      </c>
      <c r="BF94" s="5">
        <f>SUMIFS('Outside Services &amp; Other'!AU$247:AU$281,'Outside Services &amp; Other'!$C$247:$C$281,CalcEngine!$E$73,'Outside Services &amp; Other'!$D$247:$D$281,CalcEngine!$E94)</f>
        <v>0</v>
      </c>
      <c r="BG94" s="5">
        <f>SUMIFS('Outside Services &amp; Other'!AV$247:AV$281,'Outside Services &amp; Other'!$C$247:$C$281,CalcEngine!$E$73,'Outside Services &amp; Other'!$D$247:$D$281,CalcEngine!$E94)</f>
        <v>0</v>
      </c>
      <c r="BH94" s="5">
        <f>SUMIFS('Outside Services &amp; Other'!AW$247:AW$281,'Outside Services &amp; Other'!$C$247:$C$281,CalcEngine!$E$73,'Outside Services &amp; Other'!$D$247:$D$281,CalcEngine!$E94)</f>
        <v>0</v>
      </c>
      <c r="BI94" s="5">
        <f>SUMIFS('Outside Services &amp; Other'!AX$247:AX$281,'Outside Services &amp; Other'!$C$247:$C$281,CalcEngine!$E$73,'Outside Services &amp; Other'!$D$247:$D$281,CalcEngine!$E94)</f>
        <v>0</v>
      </c>
      <c r="BJ94" s="5">
        <f>SUMIFS('Outside Services &amp; Other'!AY$247:AY$281,'Outside Services &amp; Other'!$C$247:$C$281,CalcEngine!$E$73,'Outside Services &amp; Other'!$D$247:$D$281,CalcEngine!$E94)</f>
        <v>0</v>
      </c>
      <c r="BK94" s="5">
        <f>SUMIFS('Outside Services &amp; Other'!AZ$247:AZ$281,'Outside Services &amp; Other'!$C$247:$C$281,CalcEngine!$E$73,'Outside Services &amp; Other'!$D$247:$D$281,CalcEngine!$E94)</f>
        <v>0</v>
      </c>
      <c r="BL94" s="5">
        <f>SUMIFS('Outside Services &amp; Other'!BA$247:BA$281,'Outside Services &amp; Other'!$C$247:$C$281,CalcEngine!$E$73,'Outside Services &amp; Other'!$D$247:$D$281,CalcEngine!$E94)</f>
        <v>0</v>
      </c>
      <c r="BM94" s="5">
        <f>SUMIFS('Outside Services &amp; Other'!BB$247:BB$281,'Outside Services &amp; Other'!$C$247:$C$281,CalcEngine!$E$73,'Outside Services &amp; Other'!$D$247:$D$281,CalcEngine!$E94)</f>
        <v>0</v>
      </c>
      <c r="BN94" s="5">
        <f>SUMIFS('Outside Services &amp; Other'!BC$247:BC$281,'Outside Services &amp; Other'!$C$247:$C$281,CalcEngine!$E$73,'Outside Services &amp; Other'!$D$247:$D$281,CalcEngine!$E94)</f>
        <v>0</v>
      </c>
      <c r="BO94" s="5">
        <f>SUMIFS('Outside Services &amp; Other'!BD$247:BD$281,'Outside Services &amp; Other'!$C$247:$C$281,CalcEngine!$E$73,'Outside Services &amp; Other'!$D$247:$D$281,CalcEngine!$E94)</f>
        <v>0</v>
      </c>
      <c r="BP94" s="5">
        <f>SUMIFS('Outside Services &amp; Other'!BE$247:BE$281,'Outside Services &amp; Other'!$C$247:$C$281,CalcEngine!$E$73,'Outside Services &amp; Other'!$D$247:$D$281,CalcEngine!$E94)</f>
        <v>0</v>
      </c>
      <c r="BQ94" s="5">
        <f>SUMIFS('Outside Services &amp; Other'!BF$247:BF$281,'Outside Services &amp; Other'!$C$247:$C$281,CalcEngine!$E$73,'Outside Services &amp; Other'!$D$247:$D$281,CalcEngine!$E94)</f>
        <v>0</v>
      </c>
      <c r="BR94" s="5">
        <f>SUMIFS('Outside Services &amp; Other'!BG$247:BG$281,'Outside Services &amp; Other'!$C$247:$C$281,CalcEngine!$E$73,'Outside Services &amp; Other'!$D$247:$D$281,CalcEngine!$E94)</f>
        <v>0</v>
      </c>
      <c r="BS94" s="5">
        <f>SUMIFS('Outside Services &amp; Other'!BH$247:BH$281,'Outside Services &amp; Other'!$C$247:$C$281,CalcEngine!$E$73,'Outside Services &amp; Other'!$D$247:$D$281,CalcEngine!$E94)</f>
        <v>0</v>
      </c>
      <c r="BT94" s="5">
        <f>SUMIFS('Outside Services &amp; Other'!BI$247:BI$281,'Outside Services &amp; Other'!$C$247:$C$281,CalcEngine!$E$73,'Outside Services &amp; Other'!$D$247:$D$281,CalcEngine!$E94)</f>
        <v>0</v>
      </c>
      <c r="BU94" s="5">
        <f>SUMIFS('Outside Services &amp; Other'!BJ$247:BJ$281,'Outside Services &amp; Other'!$C$247:$C$281,CalcEngine!$E$73,'Outside Services &amp; Other'!$D$247:$D$281,CalcEngine!$E94)</f>
        <v>0</v>
      </c>
      <c r="BV94" s="5">
        <f>SUMIFS('Outside Services &amp; Other'!BK$247:BK$281,'Outside Services &amp; Other'!$C$247:$C$281,CalcEngine!$E$73,'Outside Services &amp; Other'!$D$247:$D$281,CalcEngine!$E94)</f>
        <v>0</v>
      </c>
      <c r="BW94" s="5">
        <f>SUMIFS('Outside Services &amp; Other'!BL$247:BL$281,'Outside Services &amp; Other'!$C$247:$C$281,CalcEngine!$E$73,'Outside Services &amp; Other'!$D$247:$D$281,CalcEngine!$E94)</f>
        <v>0</v>
      </c>
      <c r="BX94" s="5">
        <f>SUMIFS('Outside Services &amp; Other'!BM$247:BM$281,'Outside Services &amp; Other'!$C$247:$C$281,CalcEngine!$E$73,'Outside Services &amp; Other'!$D$247:$D$281,CalcEngine!$E94)</f>
        <v>0</v>
      </c>
      <c r="BY94" s="5">
        <f>SUMIFS('Outside Services &amp; Other'!BN$247:BN$281,'Outside Services &amp; Other'!$C$247:$C$281,CalcEngine!$E$73,'Outside Services &amp; Other'!$D$247:$D$281,CalcEngine!$E94)</f>
        <v>0</v>
      </c>
      <c r="BZ94" s="419" cm="1">
        <f t="array" ref="BZ94">SUMPRODUCT((YEAR($F$6:$BY$6)=BZ$6)*($F94:$BY94))</f>
        <v>0</v>
      </c>
      <c r="CA94" s="286" cm="1">
        <f t="array" ref="CA94">SUMPRODUCT((YEAR($F$6:$BY$6)=CA$6)*($F94:$BY94))</f>
        <v>0</v>
      </c>
      <c r="CB94" s="286" cm="1">
        <f t="array" ref="CB94">SUMPRODUCT((YEAR($F$6:$BY$6)=CB$6)*($F94:$BY94))</f>
        <v>0</v>
      </c>
      <c r="CC94" s="286" cm="1">
        <f t="array" ref="CC94">SUMPRODUCT((YEAR($F$6:$BY$6)=CC$6)*($F94:$BY94))</f>
        <v>0</v>
      </c>
      <c r="CD94" s="286" cm="1">
        <f t="array" ref="CD94">SUMPRODUCT((YEAR($F$6:$BY$6)=CD$6)*($F94:$BY94))</f>
        <v>0</v>
      </c>
      <c r="CE94" s="430" cm="1">
        <f t="array" ref="CE94">SUMPRODUCT((YEAR($F$6:$BY$6)=CE$6)*($F94:$BY94))</f>
        <v>0</v>
      </c>
      <c r="CF94" s="783"/>
    </row>
    <row r="95" spans="1:84" s="4" customFormat="1">
      <c r="A95" s="48"/>
      <c r="E95" s="279" t="str">
        <f>"Total "&amp;E73</f>
        <v>Total Research &amp; Development</v>
      </c>
      <c r="F95" s="287">
        <f t="shared" ref="F95:AK95" si="366">SUM(F76:F94)</f>
        <v>0</v>
      </c>
      <c r="G95" s="287">
        <f t="shared" si="366"/>
        <v>0</v>
      </c>
      <c r="H95" s="287">
        <f t="shared" si="366"/>
        <v>0</v>
      </c>
      <c r="I95" s="287">
        <f t="shared" si="366"/>
        <v>0</v>
      </c>
      <c r="J95" s="287">
        <f t="shared" si="366"/>
        <v>0</v>
      </c>
      <c r="K95" s="287">
        <f t="shared" si="366"/>
        <v>0</v>
      </c>
      <c r="L95" s="287">
        <f t="shared" si="366"/>
        <v>0</v>
      </c>
      <c r="M95" s="287">
        <f t="shared" si="366"/>
        <v>0</v>
      </c>
      <c r="N95" s="287">
        <f t="shared" si="366"/>
        <v>0</v>
      </c>
      <c r="O95" s="287">
        <f t="shared" si="366"/>
        <v>0</v>
      </c>
      <c r="P95" s="287">
        <f t="shared" si="366"/>
        <v>0</v>
      </c>
      <c r="Q95" s="287">
        <f t="shared" si="366"/>
        <v>0</v>
      </c>
      <c r="R95" s="287">
        <f t="shared" si="366"/>
        <v>0</v>
      </c>
      <c r="S95" s="287">
        <f t="shared" si="366"/>
        <v>0</v>
      </c>
      <c r="T95" s="287">
        <f t="shared" si="366"/>
        <v>0</v>
      </c>
      <c r="U95" s="287">
        <f t="shared" si="366"/>
        <v>0</v>
      </c>
      <c r="V95" s="287">
        <f t="shared" si="366"/>
        <v>0</v>
      </c>
      <c r="W95" s="287">
        <f t="shared" si="366"/>
        <v>0</v>
      </c>
      <c r="X95" s="287">
        <f t="shared" si="366"/>
        <v>0</v>
      </c>
      <c r="Y95" s="287">
        <f t="shared" si="366"/>
        <v>0</v>
      </c>
      <c r="Z95" s="287">
        <f t="shared" si="366"/>
        <v>0</v>
      </c>
      <c r="AA95" s="287">
        <f t="shared" si="366"/>
        <v>0</v>
      </c>
      <c r="AB95" s="287">
        <f t="shared" si="366"/>
        <v>0</v>
      </c>
      <c r="AC95" s="287">
        <f t="shared" si="366"/>
        <v>0</v>
      </c>
      <c r="AD95" s="287">
        <f t="shared" si="366"/>
        <v>0</v>
      </c>
      <c r="AE95" s="287">
        <f t="shared" si="366"/>
        <v>0</v>
      </c>
      <c r="AF95" s="287">
        <f t="shared" si="366"/>
        <v>0</v>
      </c>
      <c r="AG95" s="287">
        <f t="shared" si="366"/>
        <v>0</v>
      </c>
      <c r="AH95" s="287">
        <f t="shared" si="366"/>
        <v>0</v>
      </c>
      <c r="AI95" s="287">
        <f t="shared" si="366"/>
        <v>0</v>
      </c>
      <c r="AJ95" s="287">
        <f t="shared" si="366"/>
        <v>0</v>
      </c>
      <c r="AK95" s="287">
        <f t="shared" si="366"/>
        <v>0</v>
      </c>
      <c r="AL95" s="287">
        <f t="shared" ref="AL95:BQ95" si="367">SUM(AL76:AL94)</f>
        <v>0</v>
      </c>
      <c r="AM95" s="287">
        <f t="shared" si="367"/>
        <v>0</v>
      </c>
      <c r="AN95" s="287">
        <f t="shared" si="367"/>
        <v>0</v>
      </c>
      <c r="AO95" s="287">
        <f t="shared" si="367"/>
        <v>0</v>
      </c>
      <c r="AP95" s="287">
        <f t="shared" si="367"/>
        <v>0</v>
      </c>
      <c r="AQ95" s="287">
        <f t="shared" si="367"/>
        <v>0</v>
      </c>
      <c r="AR95" s="287">
        <f t="shared" si="367"/>
        <v>0</v>
      </c>
      <c r="AS95" s="287">
        <f t="shared" si="367"/>
        <v>0</v>
      </c>
      <c r="AT95" s="287">
        <f t="shared" si="367"/>
        <v>0</v>
      </c>
      <c r="AU95" s="287">
        <f t="shared" si="367"/>
        <v>0</v>
      </c>
      <c r="AV95" s="287">
        <f t="shared" si="367"/>
        <v>0</v>
      </c>
      <c r="AW95" s="287">
        <f t="shared" si="367"/>
        <v>0</v>
      </c>
      <c r="AX95" s="287">
        <f t="shared" si="367"/>
        <v>0</v>
      </c>
      <c r="AY95" s="287">
        <f t="shared" si="367"/>
        <v>0</v>
      </c>
      <c r="AZ95" s="287">
        <f t="shared" si="367"/>
        <v>0</v>
      </c>
      <c r="BA95" s="287">
        <f t="shared" si="367"/>
        <v>0</v>
      </c>
      <c r="BB95" s="287">
        <f t="shared" si="367"/>
        <v>0</v>
      </c>
      <c r="BC95" s="287">
        <f t="shared" si="367"/>
        <v>0</v>
      </c>
      <c r="BD95" s="287">
        <f t="shared" si="367"/>
        <v>0</v>
      </c>
      <c r="BE95" s="287">
        <f t="shared" si="367"/>
        <v>0</v>
      </c>
      <c r="BF95" s="287">
        <f t="shared" si="367"/>
        <v>0</v>
      </c>
      <c r="BG95" s="287">
        <f t="shared" si="367"/>
        <v>0</v>
      </c>
      <c r="BH95" s="287">
        <f t="shared" si="367"/>
        <v>0</v>
      </c>
      <c r="BI95" s="287">
        <f t="shared" si="367"/>
        <v>0</v>
      </c>
      <c r="BJ95" s="287">
        <f t="shared" si="367"/>
        <v>0</v>
      </c>
      <c r="BK95" s="287">
        <f t="shared" si="367"/>
        <v>0</v>
      </c>
      <c r="BL95" s="287">
        <f t="shared" si="367"/>
        <v>0</v>
      </c>
      <c r="BM95" s="287">
        <f t="shared" si="367"/>
        <v>0</v>
      </c>
      <c r="BN95" s="287">
        <f t="shared" si="367"/>
        <v>0</v>
      </c>
      <c r="BO95" s="287">
        <f t="shared" si="367"/>
        <v>0</v>
      </c>
      <c r="BP95" s="287">
        <f t="shared" si="367"/>
        <v>0</v>
      </c>
      <c r="BQ95" s="287">
        <f t="shared" si="367"/>
        <v>0</v>
      </c>
      <c r="BR95" s="287">
        <f t="shared" ref="BR95:CE95" si="368">SUM(BR76:BR94)</f>
        <v>0</v>
      </c>
      <c r="BS95" s="287">
        <f t="shared" si="368"/>
        <v>0</v>
      </c>
      <c r="BT95" s="287">
        <f t="shared" si="368"/>
        <v>0</v>
      </c>
      <c r="BU95" s="287">
        <f t="shared" si="368"/>
        <v>0</v>
      </c>
      <c r="BV95" s="287">
        <f t="shared" si="368"/>
        <v>0</v>
      </c>
      <c r="BW95" s="287">
        <f t="shared" si="368"/>
        <v>0</v>
      </c>
      <c r="BX95" s="287">
        <f t="shared" si="368"/>
        <v>0</v>
      </c>
      <c r="BY95" s="287">
        <f t="shared" si="368"/>
        <v>0</v>
      </c>
      <c r="BZ95" s="425">
        <f t="shared" si="368"/>
        <v>0</v>
      </c>
      <c r="CA95" s="287">
        <f t="shared" si="368"/>
        <v>0</v>
      </c>
      <c r="CB95" s="287">
        <f t="shared" si="368"/>
        <v>0</v>
      </c>
      <c r="CC95" s="287">
        <f t="shared" si="368"/>
        <v>0</v>
      </c>
      <c r="CD95" s="287">
        <f t="shared" si="368"/>
        <v>0</v>
      </c>
      <c r="CE95" s="437">
        <f t="shared" si="368"/>
        <v>0</v>
      </c>
      <c r="CF95" s="783"/>
    </row>
    <row r="96" spans="1:84" s="4" customFormat="1">
      <c r="A96" s="48"/>
      <c r="E96" s="60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419"/>
      <c r="CA96" s="286"/>
      <c r="CB96" s="286"/>
      <c r="CC96" s="286"/>
      <c r="CD96" s="286"/>
      <c r="CE96" s="430"/>
      <c r="CF96" s="783"/>
    </row>
    <row r="97" spans="1:84">
      <c r="E97" s="9" t="str">
        <f>Dept2</f>
        <v>Sales &amp; Marketing</v>
      </c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419"/>
      <c r="CA97" s="286"/>
      <c r="CB97" s="286"/>
      <c r="CC97" s="286"/>
      <c r="CD97" s="286"/>
      <c r="CE97" s="430"/>
    </row>
    <row r="98" spans="1:84" s="4" customFormat="1">
      <c r="A98" s="48"/>
      <c r="E98" s="276" t="s">
        <v>75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f>SUMIF(Headcount!$F$44:$F$49,$E$97,Headcount!N$44:N$49)</f>
        <v>0</v>
      </c>
      <c r="S98" s="4">
        <f>SUMIF(Headcount!$F$44:$F$49,$E$97,Headcount!O$44:O$49)</f>
        <v>0</v>
      </c>
      <c r="T98" s="4">
        <f>SUMIF(Headcount!$F$44:$F$49,$E$97,Headcount!P$44:P$49)</f>
        <v>0</v>
      </c>
      <c r="U98" s="4">
        <f>SUMIF(Headcount!$F$44:$F$49,$E$97,Headcount!Q$44:Q$49)</f>
        <v>0</v>
      </c>
      <c r="V98" s="4">
        <f>SUMIF(Headcount!$F$44:$F$49,$E$97,Headcount!R$44:R$49)</f>
        <v>0</v>
      </c>
      <c r="W98" s="4">
        <f>SUMIF(Headcount!$F$44:$F$49,$E$97,Headcount!S$44:S$49)</f>
        <v>0</v>
      </c>
      <c r="X98" s="4">
        <f>SUMIF(Headcount!$F$44:$F$49,$E$97,Headcount!T$44:T$49)</f>
        <v>0</v>
      </c>
      <c r="Y98" s="4">
        <f>SUMIF(Headcount!$F$44:$F$49,$E$97,Headcount!U$44:U$49)</f>
        <v>0</v>
      </c>
      <c r="Z98" s="4">
        <f>SUMIF(Headcount!$F$44:$F$49,$E$97,Headcount!V$44:V$49)</f>
        <v>0</v>
      </c>
      <c r="AA98" s="4">
        <f>SUMIF(Headcount!$F$44:$F$49,$E$97,Headcount!W$44:W$49)</f>
        <v>0</v>
      </c>
      <c r="AB98" s="4">
        <f>SUMIF(Headcount!$F$44:$F$49,$E$97,Headcount!X$44:X$49)</f>
        <v>0</v>
      </c>
      <c r="AC98" s="4">
        <f>SUMIF(Headcount!$F$44:$F$49,$E$97,Headcount!Y$44:Y$49)</f>
        <v>0</v>
      </c>
      <c r="AD98" s="4">
        <f>SUMIF(Headcount!$F$44:$F$49,$E$97,Headcount!Z$44:Z$49)</f>
        <v>0</v>
      </c>
      <c r="AE98" s="4">
        <f>SUMIF(Headcount!$F$44:$F$49,$E$97,Headcount!AA$44:AA$49)</f>
        <v>0</v>
      </c>
      <c r="AF98" s="4">
        <f>SUMIF(Headcount!$F$44:$F$49,$E$97,Headcount!AB$44:AB$49)</f>
        <v>0</v>
      </c>
      <c r="AG98" s="4">
        <f>SUMIF(Headcount!$F$44:$F$49,$E$97,Headcount!AC$44:AC$49)</f>
        <v>0</v>
      </c>
      <c r="AH98" s="4">
        <f>SUMIF(Headcount!$F$44:$F$49,$E$97,Headcount!AD$44:AD$49)</f>
        <v>0</v>
      </c>
      <c r="AI98" s="4">
        <f>SUMIF(Headcount!$F$44:$F$49,$E$97,Headcount!AE$44:AE$49)</f>
        <v>0</v>
      </c>
      <c r="AJ98" s="4">
        <f>SUMIF(Headcount!$F$44:$F$49,$E$97,Headcount!AF$44:AF$49)</f>
        <v>0</v>
      </c>
      <c r="AK98" s="4">
        <f>SUMIF(Headcount!$F$44:$F$49,$E$97,Headcount!AG$44:AG$49)</f>
        <v>0</v>
      </c>
      <c r="AL98" s="4">
        <f>SUMIF(Headcount!$F$44:$F$49,$E$97,Headcount!AH$44:AH$49)</f>
        <v>0</v>
      </c>
      <c r="AM98" s="4">
        <f>SUMIF(Headcount!$F$44:$F$49,$E$97,Headcount!AI$44:AI$49)</f>
        <v>0</v>
      </c>
      <c r="AN98" s="4">
        <f>SUMIF(Headcount!$F$44:$F$49,$E$97,Headcount!AJ$44:AJ$49)</f>
        <v>0</v>
      </c>
      <c r="AO98" s="4">
        <f>SUMIF(Headcount!$F$44:$F$49,$E$97,Headcount!AK$44:AK$49)</f>
        <v>0</v>
      </c>
      <c r="AP98" s="4">
        <f>SUMIF(Headcount!$F$44:$F$49,$E$97,Headcount!AL$44:AL$49)</f>
        <v>0</v>
      </c>
      <c r="AQ98" s="4">
        <f>SUMIF(Headcount!$F$44:$F$49,$E$97,Headcount!AM$44:AM$49)</f>
        <v>0</v>
      </c>
      <c r="AR98" s="4">
        <f>SUMIF(Headcount!$F$44:$F$49,$E$97,Headcount!AN$44:AN$49)</f>
        <v>0</v>
      </c>
      <c r="AS98" s="4">
        <f>SUMIF(Headcount!$F$44:$F$49,$E$97,Headcount!AO$44:AO$49)</f>
        <v>0</v>
      </c>
      <c r="AT98" s="4">
        <f>SUMIF(Headcount!$F$44:$F$49,$E$97,Headcount!AP$44:AP$49)</f>
        <v>0</v>
      </c>
      <c r="AU98" s="4">
        <f>SUMIF(Headcount!$F$44:$F$49,$E$97,Headcount!AQ$44:AQ$49)</f>
        <v>0</v>
      </c>
      <c r="AV98" s="4">
        <f>SUMIF(Headcount!$F$44:$F$49,$E$97,Headcount!AR$44:AR$49)</f>
        <v>0</v>
      </c>
      <c r="AW98" s="4">
        <f>SUMIF(Headcount!$F$44:$F$49,$E$97,Headcount!AS$44:AS$49)</f>
        <v>0</v>
      </c>
      <c r="AX98" s="4">
        <f>SUMIF(Headcount!$F$44:$F$49,$E$97,Headcount!AT$44:AT$49)</f>
        <v>0</v>
      </c>
      <c r="AY98" s="4">
        <f>SUMIF(Headcount!$F$44:$F$49,$E$97,Headcount!AU$44:AU$49)</f>
        <v>0</v>
      </c>
      <c r="AZ98" s="4">
        <f>SUMIF(Headcount!$F$44:$F$49,$E$97,Headcount!AV$44:AV$49)</f>
        <v>0</v>
      </c>
      <c r="BA98" s="4">
        <f>SUMIF(Headcount!$F$44:$F$49,$E$97,Headcount!AW$44:AW$49)</f>
        <v>0</v>
      </c>
      <c r="BB98" s="4">
        <f>SUMIF(Headcount!$F$44:$F$49,$E$97,Headcount!AX$44:AX$49)</f>
        <v>0</v>
      </c>
      <c r="BC98" s="4">
        <f>SUMIF(Headcount!$F$44:$F$49,$E$97,Headcount!AY$44:AY$49)</f>
        <v>0</v>
      </c>
      <c r="BD98" s="4">
        <f>SUMIF(Headcount!$F$44:$F$49,$E$97,Headcount!AZ$44:AZ$49)</f>
        <v>0</v>
      </c>
      <c r="BE98" s="4">
        <f>SUMIF(Headcount!$F$44:$F$49,$E$97,Headcount!BA$44:BA$49)</f>
        <v>0</v>
      </c>
      <c r="BF98" s="4">
        <f>SUMIF(Headcount!$F$44:$F$49,$E$97,Headcount!BB$44:BB$49)</f>
        <v>0</v>
      </c>
      <c r="BG98" s="4">
        <f>SUMIF(Headcount!$F$44:$F$49,$E$97,Headcount!BC$44:BC$49)</f>
        <v>0</v>
      </c>
      <c r="BH98" s="4">
        <f>SUMIF(Headcount!$F$44:$F$49,$E$97,Headcount!BD$44:BD$49)</f>
        <v>0</v>
      </c>
      <c r="BI98" s="4">
        <f>SUMIF(Headcount!$F$44:$F$49,$E$97,Headcount!BE$44:BE$49)</f>
        <v>0</v>
      </c>
      <c r="BJ98" s="4">
        <f>SUMIF(Headcount!$F$44:$F$49,$E$97,Headcount!BF$44:BF$49)</f>
        <v>0</v>
      </c>
      <c r="BK98" s="4">
        <f>SUMIF(Headcount!$F$44:$F$49,$E$97,Headcount!BG$44:BG$49)</f>
        <v>0</v>
      </c>
      <c r="BL98" s="4">
        <f>SUMIF(Headcount!$F$44:$F$49,$E$97,Headcount!BH$44:BH$49)</f>
        <v>0</v>
      </c>
      <c r="BM98" s="4">
        <f>SUMIF(Headcount!$F$44:$F$49,$E$97,Headcount!BI$44:BI$49)</f>
        <v>0</v>
      </c>
      <c r="BN98" s="4">
        <f>SUMIF(Headcount!$F$44:$F$49,$E$97,Headcount!BJ$44:BJ$49)</f>
        <v>0</v>
      </c>
      <c r="BO98" s="4">
        <f>SUMIF(Headcount!$F$44:$F$49,$E$97,Headcount!BK$44:BK$49)</f>
        <v>0</v>
      </c>
      <c r="BP98" s="4">
        <f>SUMIF(Headcount!$F$44:$F$49,$E$97,Headcount!BL$44:BL$49)</f>
        <v>0</v>
      </c>
      <c r="BQ98" s="4">
        <f>SUMIF(Headcount!$F$44:$F$49,$E$97,Headcount!BM$44:BM$49)</f>
        <v>0</v>
      </c>
      <c r="BR98" s="4">
        <f>SUMIF(Headcount!$F$44:$F$49,$E$97,Headcount!BN$44:BN$49)</f>
        <v>0</v>
      </c>
      <c r="BS98" s="4">
        <f>SUMIF(Headcount!$F$44:$F$49,$E$97,Headcount!BO$44:BO$49)</f>
        <v>0</v>
      </c>
      <c r="BT98" s="4">
        <f>SUMIF(Headcount!$F$44:$F$49,$E$97,Headcount!BP$44:BP$49)</f>
        <v>0</v>
      </c>
      <c r="BU98" s="4">
        <f>SUMIF(Headcount!$F$44:$F$49,$E$97,Headcount!BQ$44:BQ$49)</f>
        <v>0</v>
      </c>
      <c r="BV98" s="4">
        <f>SUMIF(Headcount!$F$44:$F$49,$E$97,Headcount!BR$44:BR$49)</f>
        <v>0</v>
      </c>
      <c r="BW98" s="4">
        <f>SUMIF(Headcount!$F$44:$F$49,$E$97,Headcount!BS$44:BS$49)</f>
        <v>0</v>
      </c>
      <c r="BX98" s="4">
        <f>SUMIF(Headcount!$F$44:$F$49,$E$97,Headcount!BT$44:BT$49)</f>
        <v>0</v>
      </c>
      <c r="BY98" s="4">
        <f>SUMIF(Headcount!$F$44:$F$49,$E$97,Headcount!BU$44:BU$49)</f>
        <v>0</v>
      </c>
      <c r="BZ98" s="599">
        <f>Q98</f>
        <v>0</v>
      </c>
      <c r="CA98" s="4">
        <f>AC98</f>
        <v>0</v>
      </c>
      <c r="CB98" s="4">
        <f>AO98</f>
        <v>0</v>
      </c>
      <c r="CC98" s="4">
        <f>BA98</f>
        <v>0</v>
      </c>
      <c r="CD98" s="4">
        <f>BM98</f>
        <v>0</v>
      </c>
      <c r="CE98" s="600">
        <f>BY98</f>
        <v>0</v>
      </c>
      <c r="CF98" s="783"/>
    </row>
    <row r="99" spans="1:84" s="4" customFormat="1">
      <c r="A99" s="48"/>
      <c r="E99" s="276" t="s">
        <v>65</v>
      </c>
      <c r="BZ99" s="599"/>
      <c r="CE99" s="600"/>
      <c r="CF99" s="783"/>
    </row>
    <row r="100" spans="1:84" s="4" customFormat="1">
      <c r="A100" s="48"/>
      <c r="E100" s="278" t="s">
        <v>64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f>SUMIF(Headcount!$F$34:$F$39,$E$97,Headcount!N$34:N$39)</f>
        <v>0</v>
      </c>
      <c r="S100" s="5">
        <f>SUMIF(Headcount!$F$34:$F$39,$E$97,Headcount!O$34:O$39)</f>
        <v>0</v>
      </c>
      <c r="T100" s="5">
        <f>SUMIF(Headcount!$F$34:$F$39,$E$97,Headcount!P$34:P$39)</f>
        <v>0</v>
      </c>
      <c r="U100" s="5">
        <f>SUMIF(Headcount!$F$34:$F$39,$E$97,Headcount!Q$34:Q$39)</f>
        <v>0</v>
      </c>
      <c r="V100" s="5">
        <f>SUMIF(Headcount!$F$34:$F$39,$E$97,Headcount!R$34:R$39)</f>
        <v>0</v>
      </c>
      <c r="W100" s="5">
        <f>SUMIF(Headcount!$F$34:$F$39,$E$97,Headcount!S$34:S$39)</f>
        <v>0</v>
      </c>
      <c r="X100" s="5">
        <f>SUMIF(Headcount!$F$34:$F$39,$E$97,Headcount!T$34:T$39)</f>
        <v>0</v>
      </c>
      <c r="Y100" s="5">
        <f>SUMIF(Headcount!$F$34:$F$39,$E$97,Headcount!U$34:U$39)</f>
        <v>0</v>
      </c>
      <c r="Z100" s="5">
        <f>SUMIF(Headcount!$F$34:$F$39,$E$97,Headcount!V$34:V$39)</f>
        <v>0</v>
      </c>
      <c r="AA100" s="5">
        <f>SUMIF(Headcount!$F$34:$F$39,$E$97,Headcount!W$34:W$39)</f>
        <v>0</v>
      </c>
      <c r="AB100" s="5">
        <f>SUMIF(Headcount!$F$34:$F$39,$E$97,Headcount!X$34:X$39)</f>
        <v>0</v>
      </c>
      <c r="AC100" s="5">
        <f>SUMIF(Headcount!$F$34:$F$39,$E$97,Headcount!Y$34:Y$39)</f>
        <v>0</v>
      </c>
      <c r="AD100" s="5">
        <f>SUMIF(Headcount!$F$34:$F$39,$E$97,Headcount!Z$34:Z$39)</f>
        <v>0</v>
      </c>
      <c r="AE100" s="5">
        <f>SUMIF(Headcount!$F$34:$F$39,$E$97,Headcount!AA$34:AA$39)</f>
        <v>0</v>
      </c>
      <c r="AF100" s="5">
        <f>SUMIF(Headcount!$F$34:$F$39,$E$97,Headcount!AB$34:AB$39)</f>
        <v>0</v>
      </c>
      <c r="AG100" s="5">
        <f>SUMIF(Headcount!$F$34:$F$39,$E$97,Headcount!AC$34:AC$39)</f>
        <v>0</v>
      </c>
      <c r="AH100" s="5">
        <f>SUMIF(Headcount!$F$34:$F$39,$E$97,Headcount!AD$34:AD$39)</f>
        <v>0</v>
      </c>
      <c r="AI100" s="5">
        <f>SUMIF(Headcount!$F$34:$F$39,$E$97,Headcount!AE$34:AE$39)</f>
        <v>0</v>
      </c>
      <c r="AJ100" s="5">
        <f>SUMIF(Headcount!$F$34:$F$39,$E$97,Headcount!AF$34:AF$39)</f>
        <v>0</v>
      </c>
      <c r="AK100" s="5">
        <f>SUMIF(Headcount!$F$34:$F$39,$E$97,Headcount!AG$34:AG$39)</f>
        <v>0</v>
      </c>
      <c r="AL100" s="5">
        <f>SUMIF(Headcount!$F$34:$F$39,$E$97,Headcount!AH$34:AH$39)</f>
        <v>0</v>
      </c>
      <c r="AM100" s="5">
        <f>SUMIF(Headcount!$F$34:$F$39,$E$97,Headcount!AI$34:AI$39)</f>
        <v>0</v>
      </c>
      <c r="AN100" s="5">
        <f>SUMIF(Headcount!$F$34:$F$39,$E$97,Headcount!AJ$34:AJ$39)</f>
        <v>0</v>
      </c>
      <c r="AO100" s="5">
        <f>SUMIF(Headcount!$F$34:$F$39,$E$97,Headcount!AK$34:AK$39)</f>
        <v>0</v>
      </c>
      <c r="AP100" s="5">
        <f>SUMIF(Headcount!$F$34:$F$39,$E$97,Headcount!AL$34:AL$39)</f>
        <v>0</v>
      </c>
      <c r="AQ100" s="5">
        <f>SUMIF(Headcount!$F$34:$F$39,$E$97,Headcount!AM$34:AM$39)</f>
        <v>0</v>
      </c>
      <c r="AR100" s="5">
        <f>SUMIF(Headcount!$F$34:$F$39,$E$97,Headcount!AN$34:AN$39)</f>
        <v>0</v>
      </c>
      <c r="AS100" s="5">
        <f>SUMIF(Headcount!$F$34:$F$39,$E$97,Headcount!AO$34:AO$39)</f>
        <v>0</v>
      </c>
      <c r="AT100" s="5">
        <f>SUMIF(Headcount!$F$34:$F$39,$E$97,Headcount!AP$34:AP$39)</f>
        <v>0</v>
      </c>
      <c r="AU100" s="5">
        <f>SUMIF(Headcount!$F$34:$F$39,$E$97,Headcount!AQ$34:AQ$39)</f>
        <v>0</v>
      </c>
      <c r="AV100" s="5">
        <f>SUMIF(Headcount!$F$34:$F$39,$E$97,Headcount!AR$34:AR$39)</f>
        <v>0</v>
      </c>
      <c r="AW100" s="5">
        <f>SUMIF(Headcount!$F$34:$F$39,$E$97,Headcount!AS$34:AS$39)</f>
        <v>0</v>
      </c>
      <c r="AX100" s="5">
        <f>SUMIF(Headcount!$F$34:$F$39,$E$97,Headcount!AT$34:AT$39)</f>
        <v>0</v>
      </c>
      <c r="AY100" s="5">
        <f>SUMIF(Headcount!$F$34:$F$39,$E$97,Headcount!AU$34:AU$39)</f>
        <v>0</v>
      </c>
      <c r="AZ100" s="5">
        <f>SUMIF(Headcount!$F$34:$F$39,$E$97,Headcount!AV$34:AV$39)</f>
        <v>0</v>
      </c>
      <c r="BA100" s="5">
        <f>SUMIF(Headcount!$F$34:$F$39,$E$97,Headcount!AW$34:AW$39)</f>
        <v>0</v>
      </c>
      <c r="BB100" s="5">
        <f>SUMIF(Headcount!$F$34:$F$39,$E$97,Headcount!AX$34:AX$39)</f>
        <v>0</v>
      </c>
      <c r="BC100" s="5">
        <f>SUMIF(Headcount!$F$34:$F$39,$E$97,Headcount!AY$34:AY$39)</f>
        <v>0</v>
      </c>
      <c r="BD100" s="5">
        <f>SUMIF(Headcount!$F$34:$F$39,$E$97,Headcount!AZ$34:AZ$39)</f>
        <v>0</v>
      </c>
      <c r="BE100" s="5">
        <f>SUMIF(Headcount!$F$34:$F$39,$E$97,Headcount!BA$34:BA$39)</f>
        <v>0</v>
      </c>
      <c r="BF100" s="5">
        <f>SUMIF(Headcount!$F$34:$F$39,$E$97,Headcount!BB$34:BB$39)</f>
        <v>0</v>
      </c>
      <c r="BG100" s="5">
        <f>SUMIF(Headcount!$F$34:$F$39,$E$97,Headcount!BC$34:BC$39)</f>
        <v>0</v>
      </c>
      <c r="BH100" s="5">
        <f>SUMIF(Headcount!$F$34:$F$39,$E$97,Headcount!BD$34:BD$39)</f>
        <v>0</v>
      </c>
      <c r="BI100" s="5">
        <f>SUMIF(Headcount!$F$34:$F$39,$E$97,Headcount!BE$34:BE$39)</f>
        <v>0</v>
      </c>
      <c r="BJ100" s="5">
        <f>SUMIF(Headcount!$F$34:$F$39,$E$97,Headcount!BF$34:BF$39)</f>
        <v>0</v>
      </c>
      <c r="BK100" s="5">
        <f>SUMIF(Headcount!$F$34:$F$39,$E$97,Headcount!BG$34:BG$39)</f>
        <v>0</v>
      </c>
      <c r="BL100" s="5">
        <f>SUMIF(Headcount!$F$34:$F$39,$E$97,Headcount!BH$34:BH$39)</f>
        <v>0</v>
      </c>
      <c r="BM100" s="5">
        <f>SUMIF(Headcount!$F$34:$F$39,$E$97,Headcount!BI$34:BI$39)</f>
        <v>0</v>
      </c>
      <c r="BN100" s="5">
        <f>SUMIF(Headcount!$F$34:$F$39,$E$97,Headcount!BJ$34:BJ$39)</f>
        <v>0</v>
      </c>
      <c r="BO100" s="5">
        <f>SUMIF(Headcount!$F$34:$F$39,$E$97,Headcount!BK$34:BK$39)</f>
        <v>0</v>
      </c>
      <c r="BP100" s="5">
        <f>SUMIF(Headcount!$F$34:$F$39,$E$97,Headcount!BL$34:BL$39)</f>
        <v>0</v>
      </c>
      <c r="BQ100" s="5">
        <f>SUMIF(Headcount!$F$34:$F$39,$E$97,Headcount!BM$34:BM$39)</f>
        <v>0</v>
      </c>
      <c r="BR100" s="5">
        <f>SUMIF(Headcount!$F$34:$F$39,$E$97,Headcount!BN$34:BN$39)</f>
        <v>0</v>
      </c>
      <c r="BS100" s="5">
        <f>SUMIF(Headcount!$F$34:$F$39,$E$97,Headcount!BO$34:BO$39)</f>
        <v>0</v>
      </c>
      <c r="BT100" s="5">
        <f>SUMIF(Headcount!$F$34:$F$39,$E$97,Headcount!BP$34:BP$39)</f>
        <v>0</v>
      </c>
      <c r="BU100" s="5">
        <f>SUMIF(Headcount!$F$34:$F$39,$E$97,Headcount!BQ$34:BQ$39)</f>
        <v>0</v>
      </c>
      <c r="BV100" s="5">
        <f>SUMIF(Headcount!$F$34:$F$39,$E$97,Headcount!BR$34:BR$39)</f>
        <v>0</v>
      </c>
      <c r="BW100" s="5">
        <f>SUMIF(Headcount!$F$34:$F$39,$E$97,Headcount!BS$34:BS$39)</f>
        <v>0</v>
      </c>
      <c r="BX100" s="5">
        <f>SUMIF(Headcount!$F$34:$F$39,$E$97,Headcount!BT$34:BT$39)</f>
        <v>0</v>
      </c>
      <c r="BY100" s="5">
        <f>SUMIF(Headcount!$F$34:$F$39,$E$97,Headcount!BU$34:BU$39)</f>
        <v>0</v>
      </c>
      <c r="BZ100" s="419" cm="1">
        <f t="array" ref="BZ100">SUMPRODUCT((YEAR($F$6:$BY$6)=BZ$6)*($F100:$BY100))</f>
        <v>0</v>
      </c>
      <c r="CA100" s="286" cm="1">
        <f t="array" ref="CA100">SUMPRODUCT((YEAR($F$6:$BY$6)=CA$6)*($F100:$BY100))</f>
        <v>0</v>
      </c>
      <c r="CB100" s="286" cm="1">
        <f t="array" ref="CB100">SUMPRODUCT((YEAR($F$6:$BY$6)=CB$6)*($F100:$BY100))</f>
        <v>0</v>
      </c>
      <c r="CC100" s="286" cm="1">
        <f t="array" ref="CC100">SUMPRODUCT((YEAR($F$6:$BY$6)=CC$6)*($F100:$BY100))</f>
        <v>0</v>
      </c>
      <c r="CD100" s="286" cm="1">
        <f t="array" ref="CD100">SUMPRODUCT((YEAR($F$6:$BY$6)=CD$6)*($F100:$BY100))</f>
        <v>0</v>
      </c>
      <c r="CE100" s="430" cm="1">
        <f t="array" ref="CE100">SUMPRODUCT((YEAR($F$6:$BY$6)=CE$6)*($F100:$BY100))</f>
        <v>0</v>
      </c>
      <c r="CF100" s="783"/>
    </row>
    <row r="101" spans="1:84" s="4" customFormat="1">
      <c r="A101" s="48"/>
      <c r="E101" s="278" t="s">
        <v>77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f>SUMIF(Headcount!$F$34:$F$39,$E$97,Headcount!CB$34:CB$39)</f>
        <v>0</v>
      </c>
      <c r="S101" s="5">
        <f>SUMIF(Headcount!$F$34:$F$39,$E$97,Headcount!CC$34:CC$39)</f>
        <v>0</v>
      </c>
      <c r="T101" s="5">
        <f>SUMIF(Headcount!$F$34:$F$39,$E$97,Headcount!CD$34:CD$39)</f>
        <v>0</v>
      </c>
      <c r="U101" s="5">
        <f>SUMIF(Headcount!$F$34:$F$39,$E$97,Headcount!CE$34:CE$39)</f>
        <v>0</v>
      </c>
      <c r="V101" s="5">
        <f>SUMIF(Headcount!$F$34:$F$39,$E$97,Headcount!CF$34:CF$39)</f>
        <v>0</v>
      </c>
      <c r="W101" s="5">
        <f>SUMIF(Headcount!$F$34:$F$39,$E$97,Headcount!CG$34:CG$39)</f>
        <v>0</v>
      </c>
      <c r="X101" s="5">
        <f>SUMIF(Headcount!$F$34:$F$39,$E$97,Headcount!CH$34:CH$39)</f>
        <v>0</v>
      </c>
      <c r="Y101" s="5">
        <f>SUMIF(Headcount!$F$34:$F$39,$E$97,Headcount!CI$34:CI$39)</f>
        <v>0</v>
      </c>
      <c r="Z101" s="5">
        <f>SUMIF(Headcount!$F$34:$F$39,$E$97,Headcount!CJ$34:CJ$39)</f>
        <v>0</v>
      </c>
      <c r="AA101" s="5">
        <f>SUMIF(Headcount!$F$34:$F$39,$E$97,Headcount!CK$34:CK$39)</f>
        <v>0</v>
      </c>
      <c r="AB101" s="5">
        <f>SUMIF(Headcount!$F$34:$F$39,$E$97,Headcount!CL$34:CL$39)</f>
        <v>0</v>
      </c>
      <c r="AC101" s="5">
        <f>SUMIF(Headcount!$F$34:$F$39,$E$97,Headcount!CM$34:CM$39)</f>
        <v>0</v>
      </c>
      <c r="AD101" s="5">
        <f>SUMIF(Headcount!$F$34:$F$39,$E$97,Headcount!CN$34:CN$39)</f>
        <v>0</v>
      </c>
      <c r="AE101" s="5">
        <f>SUMIF(Headcount!$F$34:$F$39,$E$97,Headcount!CO$34:CO$39)</f>
        <v>0</v>
      </c>
      <c r="AF101" s="5">
        <f>SUMIF(Headcount!$F$34:$F$39,$E$97,Headcount!CP$34:CP$39)</f>
        <v>0</v>
      </c>
      <c r="AG101" s="5">
        <f>SUMIF(Headcount!$F$34:$F$39,$E$97,Headcount!CQ$34:CQ$39)</f>
        <v>0</v>
      </c>
      <c r="AH101" s="5">
        <f>SUMIF(Headcount!$F$34:$F$39,$E$97,Headcount!CR$34:CR$39)</f>
        <v>0</v>
      </c>
      <c r="AI101" s="5">
        <f>SUMIF(Headcount!$F$34:$F$39,$E$97,Headcount!CS$34:CS$39)</f>
        <v>0</v>
      </c>
      <c r="AJ101" s="5">
        <f>SUMIF(Headcount!$F$34:$F$39,$E$97,Headcount!CT$34:CT$39)</f>
        <v>0</v>
      </c>
      <c r="AK101" s="5">
        <f>SUMIF(Headcount!$F$34:$F$39,$E$97,Headcount!CU$34:CU$39)</f>
        <v>0</v>
      </c>
      <c r="AL101" s="5">
        <f>SUMIF(Headcount!$F$34:$F$39,$E$97,Headcount!CV$34:CV$39)</f>
        <v>0</v>
      </c>
      <c r="AM101" s="5">
        <f>SUMIF(Headcount!$F$34:$F$39,$E$97,Headcount!CW$34:CW$39)</f>
        <v>0</v>
      </c>
      <c r="AN101" s="5">
        <f>SUMIF(Headcount!$F$34:$F$39,$E$97,Headcount!CX$34:CX$39)</f>
        <v>0</v>
      </c>
      <c r="AO101" s="5">
        <f>SUMIF(Headcount!$F$34:$F$39,$E$97,Headcount!CY$34:CY$39)</f>
        <v>0</v>
      </c>
      <c r="AP101" s="5">
        <f>SUMIF(Headcount!$F$34:$F$39,$E$97,Headcount!CZ$34:CZ$39)</f>
        <v>0</v>
      </c>
      <c r="AQ101" s="5">
        <f>SUMIF(Headcount!$F$34:$F$39,$E$97,Headcount!DA$34:DA$39)</f>
        <v>0</v>
      </c>
      <c r="AR101" s="5">
        <f>SUMIF(Headcount!$F$34:$F$39,$E$97,Headcount!DB$34:DB$39)</f>
        <v>0</v>
      </c>
      <c r="AS101" s="5">
        <f>SUMIF(Headcount!$F$34:$F$39,$E$97,Headcount!DC$34:DC$39)</f>
        <v>0</v>
      </c>
      <c r="AT101" s="5">
        <f>SUMIF(Headcount!$F$34:$F$39,$E$97,Headcount!DD$34:DD$39)</f>
        <v>0</v>
      </c>
      <c r="AU101" s="5">
        <f>SUMIF(Headcount!$F$34:$F$39,$E$97,Headcount!DE$34:DE$39)</f>
        <v>0</v>
      </c>
      <c r="AV101" s="5">
        <f>SUMIF(Headcount!$F$34:$F$39,$E$97,Headcount!DF$34:DF$39)</f>
        <v>0</v>
      </c>
      <c r="AW101" s="5">
        <f>SUMIF(Headcount!$F$34:$F$39,$E$97,Headcount!DG$34:DG$39)</f>
        <v>0</v>
      </c>
      <c r="AX101" s="5">
        <f>SUMIF(Headcount!$F$34:$F$39,$E$97,Headcount!DH$34:DH$39)</f>
        <v>0</v>
      </c>
      <c r="AY101" s="5">
        <f>SUMIF(Headcount!$F$34:$F$39,$E$97,Headcount!DI$34:DI$39)</f>
        <v>0</v>
      </c>
      <c r="AZ101" s="5">
        <f>SUMIF(Headcount!$F$34:$F$39,$E$97,Headcount!DJ$34:DJ$39)</f>
        <v>0</v>
      </c>
      <c r="BA101" s="5">
        <f>SUMIF(Headcount!$F$34:$F$39,$E$97,Headcount!DK$34:DK$39)</f>
        <v>0</v>
      </c>
      <c r="BB101" s="5">
        <f>SUMIF(Headcount!$F$34:$F$39,$E$97,Headcount!DL$34:DL$39)</f>
        <v>0</v>
      </c>
      <c r="BC101" s="5">
        <f>SUMIF(Headcount!$F$34:$F$39,$E$97,Headcount!DM$34:DM$39)</f>
        <v>0</v>
      </c>
      <c r="BD101" s="5">
        <f>SUMIF(Headcount!$F$34:$F$39,$E$97,Headcount!DN$34:DN$39)</f>
        <v>0</v>
      </c>
      <c r="BE101" s="5">
        <f>SUMIF(Headcount!$F$34:$F$39,$E$97,Headcount!DO$34:DO$39)</f>
        <v>0</v>
      </c>
      <c r="BF101" s="5">
        <f>SUMIF(Headcount!$F$34:$F$39,$E$97,Headcount!DP$34:DP$39)</f>
        <v>0</v>
      </c>
      <c r="BG101" s="5">
        <f>SUMIF(Headcount!$F$34:$F$39,$E$97,Headcount!DQ$34:DQ$39)</f>
        <v>0</v>
      </c>
      <c r="BH101" s="5">
        <f>SUMIF(Headcount!$F$34:$F$39,$E$97,Headcount!DR$34:DR$39)</f>
        <v>0</v>
      </c>
      <c r="BI101" s="5">
        <f>SUMIF(Headcount!$F$34:$F$39,$E$97,Headcount!DS$34:DS$39)</f>
        <v>0</v>
      </c>
      <c r="BJ101" s="5">
        <f>SUMIF(Headcount!$F$34:$F$39,$E$97,Headcount!DT$34:DT$39)</f>
        <v>0</v>
      </c>
      <c r="BK101" s="5">
        <f>SUMIF(Headcount!$F$34:$F$39,$E$97,Headcount!DU$34:DU$39)</f>
        <v>0</v>
      </c>
      <c r="BL101" s="5">
        <f>SUMIF(Headcount!$F$34:$F$39,$E$97,Headcount!DV$34:DV$39)</f>
        <v>0</v>
      </c>
      <c r="BM101" s="5">
        <f>SUMIF(Headcount!$F$34:$F$39,$E$97,Headcount!DW$34:DW$39)</f>
        <v>0</v>
      </c>
      <c r="BN101" s="5">
        <f>SUMIF(Headcount!$F$34:$F$39,$E$97,Headcount!DX$34:DX$39)</f>
        <v>0</v>
      </c>
      <c r="BO101" s="5">
        <f>SUMIF(Headcount!$F$34:$F$39,$E$97,Headcount!DY$34:DY$39)</f>
        <v>0</v>
      </c>
      <c r="BP101" s="5">
        <f>SUMIF(Headcount!$F$34:$F$39,$E$97,Headcount!DZ$34:DZ$39)</f>
        <v>0</v>
      </c>
      <c r="BQ101" s="5">
        <f>SUMIF(Headcount!$F$34:$F$39,$E$97,Headcount!EA$34:EA$39)</f>
        <v>0</v>
      </c>
      <c r="BR101" s="5">
        <f>SUMIF(Headcount!$F$34:$F$39,$E$97,Headcount!EB$34:EB$39)</f>
        <v>0</v>
      </c>
      <c r="BS101" s="5">
        <f>SUMIF(Headcount!$F$34:$F$39,$E$97,Headcount!EC$34:EC$39)</f>
        <v>0</v>
      </c>
      <c r="BT101" s="5">
        <f>SUMIF(Headcount!$F$34:$F$39,$E$97,Headcount!ED$34:ED$39)</f>
        <v>0</v>
      </c>
      <c r="BU101" s="5">
        <f>SUMIF(Headcount!$F$34:$F$39,$E$97,Headcount!EE$34:EE$39)</f>
        <v>0</v>
      </c>
      <c r="BV101" s="5">
        <f>SUMIF(Headcount!$F$34:$F$39,$E$97,Headcount!EF$34:EF$39)</f>
        <v>0</v>
      </c>
      <c r="BW101" s="5">
        <f>SUMIF(Headcount!$F$34:$F$39,$E$97,Headcount!EG$34:EG$39)</f>
        <v>0</v>
      </c>
      <c r="BX101" s="5">
        <f>SUMIF(Headcount!$F$34:$F$39,$E$97,Headcount!EH$34:EH$39)</f>
        <v>0</v>
      </c>
      <c r="BY101" s="5">
        <f>SUMIF(Headcount!$F$34:$F$39,$E$97,Headcount!EI$34:EI$39)</f>
        <v>0</v>
      </c>
      <c r="BZ101" s="419" cm="1">
        <f t="array" ref="BZ101">SUMPRODUCT((YEAR($F$6:$BY$6)=BZ$6)*($F101:$BY101))</f>
        <v>0</v>
      </c>
      <c r="CA101" s="286" cm="1">
        <f t="array" ref="CA101">SUMPRODUCT((YEAR($F$6:$BY$6)=CA$6)*($F101:$BY101))</f>
        <v>0</v>
      </c>
      <c r="CB101" s="286" cm="1">
        <f t="array" ref="CB101">SUMPRODUCT((YEAR($F$6:$BY$6)=CB$6)*($F101:$BY101))</f>
        <v>0</v>
      </c>
      <c r="CC101" s="286" cm="1">
        <f t="array" ref="CC101">SUMPRODUCT((YEAR($F$6:$BY$6)=CC$6)*($F101:$BY101))</f>
        <v>0</v>
      </c>
      <c r="CD101" s="286" cm="1">
        <f t="array" ref="CD101">SUMPRODUCT((YEAR($F$6:$BY$6)=CD$6)*($F101:$BY101))</f>
        <v>0</v>
      </c>
      <c r="CE101" s="430" cm="1">
        <f t="array" ref="CE101">SUMPRODUCT((YEAR($F$6:$BY$6)=CE$6)*($F101:$BY101))</f>
        <v>0</v>
      </c>
      <c r="CF101" s="783"/>
    </row>
    <row r="102" spans="1:84">
      <c r="E102" s="278" t="s">
        <v>6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f t="shared" ref="R102:AW102" si="369">R100*EEBenefits</f>
        <v>0</v>
      </c>
      <c r="S102" s="5">
        <f t="shared" si="369"/>
        <v>0</v>
      </c>
      <c r="T102" s="5">
        <f t="shared" si="369"/>
        <v>0</v>
      </c>
      <c r="U102" s="5">
        <f t="shared" si="369"/>
        <v>0</v>
      </c>
      <c r="V102" s="5">
        <f t="shared" si="369"/>
        <v>0</v>
      </c>
      <c r="W102" s="5">
        <f t="shared" si="369"/>
        <v>0</v>
      </c>
      <c r="X102" s="5">
        <f t="shared" si="369"/>
        <v>0</v>
      </c>
      <c r="Y102" s="5">
        <f t="shared" si="369"/>
        <v>0</v>
      </c>
      <c r="Z102" s="5">
        <f t="shared" si="369"/>
        <v>0</v>
      </c>
      <c r="AA102" s="5">
        <f t="shared" si="369"/>
        <v>0</v>
      </c>
      <c r="AB102" s="5">
        <f t="shared" si="369"/>
        <v>0</v>
      </c>
      <c r="AC102" s="5">
        <f t="shared" si="369"/>
        <v>0</v>
      </c>
      <c r="AD102" s="5">
        <f t="shared" si="369"/>
        <v>0</v>
      </c>
      <c r="AE102" s="5">
        <f t="shared" si="369"/>
        <v>0</v>
      </c>
      <c r="AF102" s="5">
        <f t="shared" si="369"/>
        <v>0</v>
      </c>
      <c r="AG102" s="5">
        <f t="shared" si="369"/>
        <v>0</v>
      </c>
      <c r="AH102" s="5">
        <f t="shared" si="369"/>
        <v>0</v>
      </c>
      <c r="AI102" s="5">
        <f t="shared" si="369"/>
        <v>0</v>
      </c>
      <c r="AJ102" s="5">
        <f t="shared" si="369"/>
        <v>0</v>
      </c>
      <c r="AK102" s="5">
        <f t="shared" si="369"/>
        <v>0</v>
      </c>
      <c r="AL102" s="5">
        <f t="shared" si="369"/>
        <v>0</v>
      </c>
      <c r="AM102" s="5">
        <f t="shared" si="369"/>
        <v>0</v>
      </c>
      <c r="AN102" s="5">
        <f t="shared" si="369"/>
        <v>0</v>
      </c>
      <c r="AO102" s="5">
        <f t="shared" si="369"/>
        <v>0</v>
      </c>
      <c r="AP102" s="5">
        <f t="shared" si="369"/>
        <v>0</v>
      </c>
      <c r="AQ102" s="5">
        <f t="shared" si="369"/>
        <v>0</v>
      </c>
      <c r="AR102" s="5">
        <f t="shared" si="369"/>
        <v>0</v>
      </c>
      <c r="AS102" s="5">
        <f t="shared" si="369"/>
        <v>0</v>
      </c>
      <c r="AT102" s="5">
        <f t="shared" si="369"/>
        <v>0</v>
      </c>
      <c r="AU102" s="5">
        <f t="shared" si="369"/>
        <v>0</v>
      </c>
      <c r="AV102" s="5">
        <f t="shared" si="369"/>
        <v>0</v>
      </c>
      <c r="AW102" s="5">
        <f t="shared" si="369"/>
        <v>0</v>
      </c>
      <c r="AX102" s="5">
        <f t="shared" ref="AX102:BY102" si="370">AX100*EEBenefits</f>
        <v>0</v>
      </c>
      <c r="AY102" s="5">
        <f t="shared" si="370"/>
        <v>0</v>
      </c>
      <c r="AZ102" s="5">
        <f t="shared" si="370"/>
        <v>0</v>
      </c>
      <c r="BA102" s="5">
        <f t="shared" si="370"/>
        <v>0</v>
      </c>
      <c r="BB102" s="5">
        <f t="shared" si="370"/>
        <v>0</v>
      </c>
      <c r="BC102" s="5">
        <f t="shared" si="370"/>
        <v>0</v>
      </c>
      <c r="BD102" s="5">
        <f t="shared" si="370"/>
        <v>0</v>
      </c>
      <c r="BE102" s="5">
        <f t="shared" si="370"/>
        <v>0</v>
      </c>
      <c r="BF102" s="5">
        <f t="shared" si="370"/>
        <v>0</v>
      </c>
      <c r="BG102" s="5">
        <f t="shared" si="370"/>
        <v>0</v>
      </c>
      <c r="BH102" s="5">
        <f t="shared" si="370"/>
        <v>0</v>
      </c>
      <c r="BI102" s="5">
        <f t="shared" si="370"/>
        <v>0</v>
      </c>
      <c r="BJ102" s="5">
        <f t="shared" si="370"/>
        <v>0</v>
      </c>
      <c r="BK102" s="5">
        <f t="shared" si="370"/>
        <v>0</v>
      </c>
      <c r="BL102" s="5">
        <f t="shared" si="370"/>
        <v>0</v>
      </c>
      <c r="BM102" s="5">
        <f t="shared" si="370"/>
        <v>0</v>
      </c>
      <c r="BN102" s="5">
        <f t="shared" si="370"/>
        <v>0</v>
      </c>
      <c r="BO102" s="5">
        <f t="shared" si="370"/>
        <v>0</v>
      </c>
      <c r="BP102" s="5">
        <f t="shared" si="370"/>
        <v>0</v>
      </c>
      <c r="BQ102" s="5">
        <f t="shared" si="370"/>
        <v>0</v>
      </c>
      <c r="BR102" s="5">
        <f t="shared" si="370"/>
        <v>0</v>
      </c>
      <c r="BS102" s="5">
        <f t="shared" si="370"/>
        <v>0</v>
      </c>
      <c r="BT102" s="5">
        <f t="shared" si="370"/>
        <v>0</v>
      </c>
      <c r="BU102" s="5">
        <f t="shared" si="370"/>
        <v>0</v>
      </c>
      <c r="BV102" s="5">
        <f t="shared" si="370"/>
        <v>0</v>
      </c>
      <c r="BW102" s="5">
        <f t="shared" si="370"/>
        <v>0</v>
      </c>
      <c r="BX102" s="5">
        <f t="shared" si="370"/>
        <v>0</v>
      </c>
      <c r="BY102" s="5">
        <f t="shared" si="370"/>
        <v>0</v>
      </c>
      <c r="BZ102" s="419" cm="1">
        <f t="array" ref="BZ102">SUMPRODUCT((YEAR($F$6:$BY$6)=BZ$6)*($F102:$BY102))</f>
        <v>0</v>
      </c>
      <c r="CA102" s="286" cm="1">
        <f t="array" ref="CA102">SUMPRODUCT((YEAR($F$6:$BY$6)=CA$6)*($F102:$BY102))</f>
        <v>0</v>
      </c>
      <c r="CB102" s="286" cm="1">
        <f t="array" ref="CB102">SUMPRODUCT((YEAR($F$6:$BY$6)=CB$6)*($F102:$BY102))</f>
        <v>0</v>
      </c>
      <c r="CC102" s="286" cm="1">
        <f t="array" ref="CC102">SUMPRODUCT((YEAR($F$6:$BY$6)=CC$6)*($F102:$BY102))</f>
        <v>0</v>
      </c>
      <c r="CD102" s="286" cm="1">
        <f t="array" ref="CD102">SUMPRODUCT((YEAR($F$6:$BY$6)=CD$6)*($F102:$BY102))</f>
        <v>0</v>
      </c>
      <c r="CE102" s="430" cm="1">
        <f t="array" ref="CE102">SUMPRODUCT((YEAR($F$6:$BY$6)=CE$6)*($F102:$BY102))</f>
        <v>0</v>
      </c>
    </row>
    <row r="103" spans="1:84">
      <c r="E103" s="278" t="s">
        <v>76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f t="shared" ref="R103:AW103" si="371">R100*PayrollTax</f>
        <v>0</v>
      </c>
      <c r="S103" s="5">
        <f t="shared" si="371"/>
        <v>0</v>
      </c>
      <c r="T103" s="5">
        <f t="shared" si="371"/>
        <v>0</v>
      </c>
      <c r="U103" s="5">
        <f t="shared" si="371"/>
        <v>0</v>
      </c>
      <c r="V103" s="5">
        <f t="shared" si="371"/>
        <v>0</v>
      </c>
      <c r="W103" s="5">
        <f t="shared" si="371"/>
        <v>0</v>
      </c>
      <c r="X103" s="5">
        <f t="shared" si="371"/>
        <v>0</v>
      </c>
      <c r="Y103" s="5">
        <f t="shared" si="371"/>
        <v>0</v>
      </c>
      <c r="Z103" s="5">
        <f t="shared" si="371"/>
        <v>0</v>
      </c>
      <c r="AA103" s="5">
        <f t="shared" si="371"/>
        <v>0</v>
      </c>
      <c r="AB103" s="5">
        <f t="shared" si="371"/>
        <v>0</v>
      </c>
      <c r="AC103" s="5">
        <f t="shared" si="371"/>
        <v>0</v>
      </c>
      <c r="AD103" s="5">
        <f t="shared" si="371"/>
        <v>0</v>
      </c>
      <c r="AE103" s="5">
        <f t="shared" si="371"/>
        <v>0</v>
      </c>
      <c r="AF103" s="5">
        <f t="shared" si="371"/>
        <v>0</v>
      </c>
      <c r="AG103" s="5">
        <f t="shared" si="371"/>
        <v>0</v>
      </c>
      <c r="AH103" s="5">
        <f t="shared" si="371"/>
        <v>0</v>
      </c>
      <c r="AI103" s="5">
        <f t="shared" si="371"/>
        <v>0</v>
      </c>
      <c r="AJ103" s="5">
        <f t="shared" si="371"/>
        <v>0</v>
      </c>
      <c r="AK103" s="5">
        <f t="shared" si="371"/>
        <v>0</v>
      </c>
      <c r="AL103" s="5">
        <f t="shared" si="371"/>
        <v>0</v>
      </c>
      <c r="AM103" s="5">
        <f t="shared" si="371"/>
        <v>0</v>
      </c>
      <c r="AN103" s="5">
        <f t="shared" si="371"/>
        <v>0</v>
      </c>
      <c r="AO103" s="5">
        <f t="shared" si="371"/>
        <v>0</v>
      </c>
      <c r="AP103" s="5">
        <f t="shared" si="371"/>
        <v>0</v>
      </c>
      <c r="AQ103" s="5">
        <f t="shared" si="371"/>
        <v>0</v>
      </c>
      <c r="AR103" s="5">
        <f t="shared" si="371"/>
        <v>0</v>
      </c>
      <c r="AS103" s="5">
        <f t="shared" si="371"/>
        <v>0</v>
      </c>
      <c r="AT103" s="5">
        <f t="shared" si="371"/>
        <v>0</v>
      </c>
      <c r="AU103" s="5">
        <f t="shared" si="371"/>
        <v>0</v>
      </c>
      <c r="AV103" s="5">
        <f t="shared" si="371"/>
        <v>0</v>
      </c>
      <c r="AW103" s="5">
        <f t="shared" si="371"/>
        <v>0</v>
      </c>
      <c r="AX103" s="5">
        <f t="shared" ref="AX103:BY103" si="372">AX100*PayrollTax</f>
        <v>0</v>
      </c>
      <c r="AY103" s="5">
        <f t="shared" si="372"/>
        <v>0</v>
      </c>
      <c r="AZ103" s="5">
        <f t="shared" si="372"/>
        <v>0</v>
      </c>
      <c r="BA103" s="5">
        <f t="shared" si="372"/>
        <v>0</v>
      </c>
      <c r="BB103" s="5">
        <f t="shared" si="372"/>
        <v>0</v>
      </c>
      <c r="BC103" s="5">
        <f t="shared" si="372"/>
        <v>0</v>
      </c>
      <c r="BD103" s="5">
        <f t="shared" si="372"/>
        <v>0</v>
      </c>
      <c r="BE103" s="5">
        <f t="shared" si="372"/>
        <v>0</v>
      </c>
      <c r="BF103" s="5">
        <f t="shared" si="372"/>
        <v>0</v>
      </c>
      <c r="BG103" s="5">
        <f t="shared" si="372"/>
        <v>0</v>
      </c>
      <c r="BH103" s="5">
        <f t="shared" si="372"/>
        <v>0</v>
      </c>
      <c r="BI103" s="5">
        <f t="shared" si="372"/>
        <v>0</v>
      </c>
      <c r="BJ103" s="5">
        <f t="shared" si="372"/>
        <v>0</v>
      </c>
      <c r="BK103" s="5">
        <f t="shared" si="372"/>
        <v>0</v>
      </c>
      <c r="BL103" s="5">
        <f t="shared" si="372"/>
        <v>0</v>
      </c>
      <c r="BM103" s="5">
        <f t="shared" si="372"/>
        <v>0</v>
      </c>
      <c r="BN103" s="5">
        <f t="shared" si="372"/>
        <v>0</v>
      </c>
      <c r="BO103" s="5">
        <f t="shared" si="372"/>
        <v>0</v>
      </c>
      <c r="BP103" s="5">
        <f t="shared" si="372"/>
        <v>0</v>
      </c>
      <c r="BQ103" s="5">
        <f t="shared" si="372"/>
        <v>0</v>
      </c>
      <c r="BR103" s="5">
        <f t="shared" si="372"/>
        <v>0</v>
      </c>
      <c r="BS103" s="5">
        <f t="shared" si="372"/>
        <v>0</v>
      </c>
      <c r="BT103" s="5">
        <f t="shared" si="372"/>
        <v>0</v>
      </c>
      <c r="BU103" s="5">
        <f t="shared" si="372"/>
        <v>0</v>
      </c>
      <c r="BV103" s="5">
        <f t="shared" si="372"/>
        <v>0</v>
      </c>
      <c r="BW103" s="5">
        <f t="shared" si="372"/>
        <v>0</v>
      </c>
      <c r="BX103" s="5">
        <f t="shared" si="372"/>
        <v>0</v>
      </c>
      <c r="BY103" s="5">
        <f t="shared" si="372"/>
        <v>0</v>
      </c>
      <c r="BZ103" s="419" cm="1">
        <f t="array" ref="BZ103">SUMPRODUCT((YEAR($F$6:$BY$6)=BZ$6)*($F103:$BY103))</f>
        <v>0</v>
      </c>
      <c r="CA103" s="286" cm="1">
        <f t="array" ref="CA103">SUMPRODUCT((YEAR($F$6:$BY$6)=CA$6)*($F103:$BY103))</f>
        <v>0</v>
      </c>
      <c r="CB103" s="286" cm="1">
        <f t="array" ref="CB103">SUMPRODUCT((YEAR($F$6:$BY$6)=CB$6)*($F103:$BY103))</f>
        <v>0</v>
      </c>
      <c r="CC103" s="286" cm="1">
        <f t="array" ref="CC103">SUMPRODUCT((YEAR($F$6:$BY$6)=CC$6)*($F103:$BY103))</f>
        <v>0</v>
      </c>
      <c r="CD103" s="286" cm="1">
        <f t="array" ref="CD103">SUMPRODUCT((YEAR($F$6:$BY$6)=CD$6)*($F103:$BY103))</f>
        <v>0</v>
      </c>
      <c r="CE103" s="430" cm="1">
        <f t="array" ref="CE103">SUMPRODUCT((YEAR($F$6:$BY$6)=CE$6)*($F103:$BY103))</f>
        <v>0</v>
      </c>
    </row>
    <row r="104" spans="1:84">
      <c r="E104" s="278" t="s">
        <v>7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f t="shared" ref="R104:AW104" si="373">R98*PayrollFee</f>
        <v>0</v>
      </c>
      <c r="S104" s="5">
        <f t="shared" si="373"/>
        <v>0</v>
      </c>
      <c r="T104" s="5">
        <f t="shared" si="373"/>
        <v>0</v>
      </c>
      <c r="U104" s="5">
        <f t="shared" si="373"/>
        <v>0</v>
      </c>
      <c r="V104" s="5">
        <f t="shared" si="373"/>
        <v>0</v>
      </c>
      <c r="W104" s="5">
        <f t="shared" si="373"/>
        <v>0</v>
      </c>
      <c r="X104" s="5">
        <f t="shared" si="373"/>
        <v>0</v>
      </c>
      <c r="Y104" s="5">
        <f t="shared" si="373"/>
        <v>0</v>
      </c>
      <c r="Z104" s="5">
        <f t="shared" si="373"/>
        <v>0</v>
      </c>
      <c r="AA104" s="5">
        <f t="shared" si="373"/>
        <v>0</v>
      </c>
      <c r="AB104" s="5">
        <f t="shared" si="373"/>
        <v>0</v>
      </c>
      <c r="AC104" s="5">
        <f t="shared" si="373"/>
        <v>0</v>
      </c>
      <c r="AD104" s="5">
        <f t="shared" si="373"/>
        <v>0</v>
      </c>
      <c r="AE104" s="5">
        <f t="shared" si="373"/>
        <v>0</v>
      </c>
      <c r="AF104" s="5">
        <f t="shared" si="373"/>
        <v>0</v>
      </c>
      <c r="AG104" s="5">
        <f t="shared" si="373"/>
        <v>0</v>
      </c>
      <c r="AH104" s="5">
        <f t="shared" si="373"/>
        <v>0</v>
      </c>
      <c r="AI104" s="5">
        <f t="shared" si="373"/>
        <v>0</v>
      </c>
      <c r="AJ104" s="5">
        <f t="shared" si="373"/>
        <v>0</v>
      </c>
      <c r="AK104" s="5">
        <f t="shared" si="373"/>
        <v>0</v>
      </c>
      <c r="AL104" s="5">
        <f t="shared" si="373"/>
        <v>0</v>
      </c>
      <c r="AM104" s="5">
        <f t="shared" si="373"/>
        <v>0</v>
      </c>
      <c r="AN104" s="5">
        <f t="shared" si="373"/>
        <v>0</v>
      </c>
      <c r="AO104" s="5">
        <f t="shared" si="373"/>
        <v>0</v>
      </c>
      <c r="AP104" s="5">
        <f t="shared" si="373"/>
        <v>0</v>
      </c>
      <c r="AQ104" s="5">
        <f t="shared" si="373"/>
        <v>0</v>
      </c>
      <c r="AR104" s="5">
        <f t="shared" si="373"/>
        <v>0</v>
      </c>
      <c r="AS104" s="5">
        <f t="shared" si="373"/>
        <v>0</v>
      </c>
      <c r="AT104" s="5">
        <f t="shared" si="373"/>
        <v>0</v>
      </c>
      <c r="AU104" s="5">
        <f t="shared" si="373"/>
        <v>0</v>
      </c>
      <c r="AV104" s="5">
        <f t="shared" si="373"/>
        <v>0</v>
      </c>
      <c r="AW104" s="5">
        <f t="shared" si="373"/>
        <v>0</v>
      </c>
      <c r="AX104" s="5">
        <f t="shared" ref="AX104:BY104" si="374">AX98*PayrollFee</f>
        <v>0</v>
      </c>
      <c r="AY104" s="5">
        <f t="shared" si="374"/>
        <v>0</v>
      </c>
      <c r="AZ104" s="5">
        <f t="shared" si="374"/>
        <v>0</v>
      </c>
      <c r="BA104" s="5">
        <f t="shared" si="374"/>
        <v>0</v>
      </c>
      <c r="BB104" s="5">
        <f t="shared" si="374"/>
        <v>0</v>
      </c>
      <c r="BC104" s="5">
        <f t="shared" si="374"/>
        <v>0</v>
      </c>
      <c r="BD104" s="5">
        <f t="shared" si="374"/>
        <v>0</v>
      </c>
      <c r="BE104" s="5">
        <f t="shared" si="374"/>
        <v>0</v>
      </c>
      <c r="BF104" s="5">
        <f t="shared" si="374"/>
        <v>0</v>
      </c>
      <c r="BG104" s="5">
        <f t="shared" si="374"/>
        <v>0</v>
      </c>
      <c r="BH104" s="5">
        <f t="shared" si="374"/>
        <v>0</v>
      </c>
      <c r="BI104" s="5">
        <f t="shared" si="374"/>
        <v>0</v>
      </c>
      <c r="BJ104" s="5">
        <f t="shared" si="374"/>
        <v>0</v>
      </c>
      <c r="BK104" s="5">
        <f t="shared" si="374"/>
        <v>0</v>
      </c>
      <c r="BL104" s="5">
        <f t="shared" si="374"/>
        <v>0</v>
      </c>
      <c r="BM104" s="5">
        <f t="shared" si="374"/>
        <v>0</v>
      </c>
      <c r="BN104" s="5">
        <f t="shared" si="374"/>
        <v>0</v>
      </c>
      <c r="BO104" s="5">
        <f t="shared" si="374"/>
        <v>0</v>
      </c>
      <c r="BP104" s="5">
        <f t="shared" si="374"/>
        <v>0</v>
      </c>
      <c r="BQ104" s="5">
        <f t="shared" si="374"/>
        <v>0</v>
      </c>
      <c r="BR104" s="5">
        <f t="shared" si="374"/>
        <v>0</v>
      </c>
      <c r="BS104" s="5">
        <f t="shared" si="374"/>
        <v>0</v>
      </c>
      <c r="BT104" s="5">
        <f t="shared" si="374"/>
        <v>0</v>
      </c>
      <c r="BU104" s="5">
        <f t="shared" si="374"/>
        <v>0</v>
      </c>
      <c r="BV104" s="5">
        <f t="shared" si="374"/>
        <v>0</v>
      </c>
      <c r="BW104" s="5">
        <f t="shared" si="374"/>
        <v>0</v>
      </c>
      <c r="BX104" s="5">
        <f t="shared" si="374"/>
        <v>0</v>
      </c>
      <c r="BY104" s="5">
        <f t="shared" si="374"/>
        <v>0</v>
      </c>
      <c r="BZ104" s="419" cm="1">
        <f t="array" ref="BZ104">SUMPRODUCT((YEAR($F$6:$BY$6)=BZ$6)*($F104:$BY104))</f>
        <v>0</v>
      </c>
      <c r="CA104" s="286" cm="1">
        <f t="array" ref="CA104">SUMPRODUCT((YEAR($F$6:$BY$6)=CA$6)*($F104:$BY104))</f>
        <v>0</v>
      </c>
      <c r="CB104" s="286" cm="1">
        <f t="array" ref="CB104">SUMPRODUCT((YEAR($F$6:$BY$6)=CB$6)*($F104:$BY104))</f>
        <v>0</v>
      </c>
      <c r="CC104" s="286" cm="1">
        <f t="array" ref="CC104">SUMPRODUCT((YEAR($F$6:$BY$6)=CC$6)*($F104:$BY104))</f>
        <v>0</v>
      </c>
      <c r="CD104" s="286" cm="1">
        <f t="array" ref="CD104">SUMPRODUCT((YEAR($F$6:$BY$6)=CD$6)*($F104:$BY104))</f>
        <v>0</v>
      </c>
      <c r="CE104" s="430" cm="1">
        <f t="array" ref="CE104">SUMPRODUCT((YEAR($F$6:$BY$6)=CE$6)*($F104:$BY104))</f>
        <v>0</v>
      </c>
    </row>
    <row r="105" spans="1:84" s="4" customFormat="1">
      <c r="A105" s="48"/>
      <c r="E105" s="276" t="s">
        <v>11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f>R$98*Setup!$E$23+'Outside Services &amp; Other'!G299</f>
        <v>0</v>
      </c>
      <c r="S105" s="5">
        <f>S$98*Setup!$E$23+'Outside Services &amp; Other'!H299</f>
        <v>0</v>
      </c>
      <c r="T105" s="5">
        <f>T$98*Setup!$E$23+'Outside Services &amp; Other'!I299</f>
        <v>0</v>
      </c>
      <c r="U105" s="5">
        <f>U$98*Setup!$E$23+'Outside Services &amp; Other'!J299</f>
        <v>0</v>
      </c>
      <c r="V105" s="5">
        <f>V$98*Setup!$E$23+'Outside Services &amp; Other'!K299</f>
        <v>0</v>
      </c>
      <c r="W105" s="5">
        <f>W$98*Setup!$E$23+'Outside Services &amp; Other'!L299</f>
        <v>0</v>
      </c>
      <c r="X105" s="5">
        <f>X$98*Setup!$E$23+'Outside Services &amp; Other'!M299</f>
        <v>0</v>
      </c>
      <c r="Y105" s="5">
        <f>Y$98*Setup!$E$23+'Outside Services &amp; Other'!N299</f>
        <v>0</v>
      </c>
      <c r="Z105" s="5">
        <f>Z$98*Setup!$E$23+'Outside Services &amp; Other'!O299</f>
        <v>0</v>
      </c>
      <c r="AA105" s="5">
        <f>AA$98*Setup!$E$23+'Outside Services &amp; Other'!P299</f>
        <v>0</v>
      </c>
      <c r="AB105" s="5">
        <f>AB$98*Setup!$E$23+'Outside Services &amp; Other'!Q299</f>
        <v>0</v>
      </c>
      <c r="AC105" s="5">
        <f>AC$98*Setup!$E$23+'Outside Services &amp; Other'!R299</f>
        <v>0</v>
      </c>
      <c r="AD105" s="5">
        <f>AD$98*Setup!$E$23+'Outside Services &amp; Other'!S299</f>
        <v>0</v>
      </c>
      <c r="AE105" s="5">
        <f>AE$98*Setup!$E$23+'Outside Services &amp; Other'!T299</f>
        <v>0</v>
      </c>
      <c r="AF105" s="5">
        <f>AF$98*Setup!$E$23+'Outside Services &amp; Other'!U299</f>
        <v>0</v>
      </c>
      <c r="AG105" s="5">
        <f>AG$98*Setup!$E$23+'Outside Services &amp; Other'!V299</f>
        <v>0</v>
      </c>
      <c r="AH105" s="5">
        <f>AH$98*Setup!$E$23+'Outside Services &amp; Other'!W299</f>
        <v>0</v>
      </c>
      <c r="AI105" s="5">
        <f>AI$98*Setup!$E$23+'Outside Services &amp; Other'!X299</f>
        <v>0</v>
      </c>
      <c r="AJ105" s="5">
        <f>AJ$98*Setup!$E$23+'Outside Services &amp; Other'!Y299</f>
        <v>0</v>
      </c>
      <c r="AK105" s="5">
        <f>AK$98*Setup!$E$23+'Outside Services &amp; Other'!Z299</f>
        <v>0</v>
      </c>
      <c r="AL105" s="5">
        <f>AL$98*Setup!$E$23+'Outside Services &amp; Other'!AA299</f>
        <v>0</v>
      </c>
      <c r="AM105" s="5">
        <f>AM$98*Setup!$E$23+'Outside Services &amp; Other'!AB299</f>
        <v>0</v>
      </c>
      <c r="AN105" s="5">
        <f>AN$98*Setup!$E$23+'Outside Services &amp; Other'!AC299</f>
        <v>0</v>
      </c>
      <c r="AO105" s="5">
        <f>AO$98*Setup!$E$23+'Outside Services &amp; Other'!AD299</f>
        <v>0</v>
      </c>
      <c r="AP105" s="5">
        <f>AP$98*Setup!$E$23+'Outside Services &amp; Other'!AE299</f>
        <v>0</v>
      </c>
      <c r="AQ105" s="5">
        <f>AQ$98*Setup!$E$23+'Outside Services &amp; Other'!AF299</f>
        <v>0</v>
      </c>
      <c r="AR105" s="5">
        <f>AR$98*Setup!$E$23+'Outside Services &amp; Other'!AG299</f>
        <v>0</v>
      </c>
      <c r="AS105" s="5">
        <f>AS$98*Setup!$E$23+'Outside Services &amp; Other'!AH299</f>
        <v>0</v>
      </c>
      <c r="AT105" s="5">
        <f>AT$98*Setup!$E$23+'Outside Services &amp; Other'!AI299</f>
        <v>0</v>
      </c>
      <c r="AU105" s="5">
        <f>AU$98*Setup!$E$23+'Outside Services &amp; Other'!AJ299</f>
        <v>0</v>
      </c>
      <c r="AV105" s="5">
        <f>AV$98*Setup!$E$23+'Outside Services &amp; Other'!AK299</f>
        <v>0</v>
      </c>
      <c r="AW105" s="5">
        <f>AW$98*Setup!$E$23+'Outside Services &amp; Other'!AL299</f>
        <v>0</v>
      </c>
      <c r="AX105" s="5">
        <f>AX$98*Setup!$E$23+'Outside Services &amp; Other'!AM299</f>
        <v>0</v>
      </c>
      <c r="AY105" s="5">
        <f>AY$98*Setup!$E$23+'Outside Services &amp; Other'!AN299</f>
        <v>0</v>
      </c>
      <c r="AZ105" s="5">
        <f>AZ$98*Setup!$E$23+'Outside Services &amp; Other'!AO299</f>
        <v>0</v>
      </c>
      <c r="BA105" s="5">
        <f>BA$98*Setup!$E$23+'Outside Services &amp; Other'!AP299</f>
        <v>0</v>
      </c>
      <c r="BB105" s="5">
        <f>BB$98*Setup!$E$23+'Outside Services &amp; Other'!AQ299</f>
        <v>0</v>
      </c>
      <c r="BC105" s="5">
        <f>BC$98*Setup!$E$23+'Outside Services &amp; Other'!AR299</f>
        <v>0</v>
      </c>
      <c r="BD105" s="5">
        <f>BD$98*Setup!$E$23+'Outside Services &amp; Other'!AS299</f>
        <v>0</v>
      </c>
      <c r="BE105" s="5">
        <f>BE$98*Setup!$E$23+'Outside Services &amp; Other'!AT299</f>
        <v>0</v>
      </c>
      <c r="BF105" s="5">
        <f>BF$98*Setup!$E$23+'Outside Services &amp; Other'!AU299</f>
        <v>0</v>
      </c>
      <c r="BG105" s="5">
        <f>BG$98*Setup!$E$23+'Outside Services &amp; Other'!AV299</f>
        <v>0</v>
      </c>
      <c r="BH105" s="5">
        <f>BH$98*Setup!$E$23+'Outside Services &amp; Other'!AW299</f>
        <v>0</v>
      </c>
      <c r="BI105" s="5">
        <f>BI$98*Setup!$E$23+'Outside Services &amp; Other'!AX299</f>
        <v>0</v>
      </c>
      <c r="BJ105" s="5">
        <f>BJ$98*Setup!$E$23+'Outside Services &amp; Other'!AY299</f>
        <v>0</v>
      </c>
      <c r="BK105" s="5">
        <f>BK$98*Setup!$E$23+'Outside Services &amp; Other'!AZ299</f>
        <v>0</v>
      </c>
      <c r="BL105" s="5">
        <f>BL$98*Setup!$E$23+'Outside Services &amp; Other'!BA299</f>
        <v>0</v>
      </c>
      <c r="BM105" s="5">
        <f>BM$98*Setup!$E$23+'Outside Services &amp; Other'!BB299</f>
        <v>0</v>
      </c>
      <c r="BN105" s="5">
        <f>BN$98*Setup!$E$23+'Outside Services &amp; Other'!BC299</f>
        <v>0</v>
      </c>
      <c r="BO105" s="5">
        <f>BO$98*Setup!$E$23+'Outside Services &amp; Other'!BD299</f>
        <v>0</v>
      </c>
      <c r="BP105" s="5">
        <f>BP$98*Setup!$E$23+'Outside Services &amp; Other'!BE299</f>
        <v>0</v>
      </c>
      <c r="BQ105" s="5">
        <f>BQ$98*Setup!$E$23+'Outside Services &amp; Other'!BF299</f>
        <v>0</v>
      </c>
      <c r="BR105" s="5">
        <f>BR$98*Setup!$E$23+'Outside Services &amp; Other'!BG299</f>
        <v>0</v>
      </c>
      <c r="BS105" s="5">
        <f>BS$98*Setup!$E$23+'Outside Services &amp; Other'!BH299</f>
        <v>0</v>
      </c>
      <c r="BT105" s="5">
        <f>BT$98*Setup!$E$23+'Outside Services &amp; Other'!BI299</f>
        <v>0</v>
      </c>
      <c r="BU105" s="5">
        <f>BU$98*Setup!$E$23+'Outside Services &amp; Other'!BJ299</f>
        <v>0</v>
      </c>
      <c r="BV105" s="5">
        <f>BV$98*Setup!$E$23+'Outside Services &amp; Other'!BK299</f>
        <v>0</v>
      </c>
      <c r="BW105" s="5">
        <f>BW$98*Setup!$E$23+'Outside Services &amp; Other'!BL299</f>
        <v>0</v>
      </c>
      <c r="BX105" s="5">
        <f>BX$98*Setup!$E$23+'Outside Services &amp; Other'!BM299</f>
        <v>0</v>
      </c>
      <c r="BY105" s="5">
        <f>BY$98*Setup!$E$23+'Outside Services &amp; Other'!BN299</f>
        <v>0</v>
      </c>
      <c r="BZ105" s="419" cm="1">
        <f t="array" ref="BZ105">SUMPRODUCT((YEAR($F$6:$BY$6)=BZ$6)*($F105:$BY105))</f>
        <v>0</v>
      </c>
      <c r="CA105" s="286" cm="1">
        <f t="array" ref="CA105">SUMPRODUCT((YEAR($F$6:$BY$6)=CA$6)*($F105:$BY105))</f>
        <v>0</v>
      </c>
      <c r="CB105" s="286" cm="1">
        <f t="array" ref="CB105">SUMPRODUCT((YEAR($F$6:$BY$6)=CB$6)*($F105:$BY105))</f>
        <v>0</v>
      </c>
      <c r="CC105" s="286" cm="1">
        <f t="array" ref="CC105">SUMPRODUCT((YEAR($F$6:$BY$6)=CC$6)*($F105:$BY105))</f>
        <v>0</v>
      </c>
      <c r="CD105" s="286" cm="1">
        <f t="array" ref="CD105">SUMPRODUCT((YEAR($F$6:$BY$6)=CD$6)*($F105:$BY105))</f>
        <v>0</v>
      </c>
      <c r="CE105" s="430" cm="1">
        <f t="array" ref="CE105">SUMPRODUCT((YEAR($F$6:$BY$6)=CE$6)*($F105:$BY105))</f>
        <v>0</v>
      </c>
      <c r="CF105" s="783"/>
    </row>
    <row r="106" spans="1:84" s="4" customFormat="1">
      <c r="A106" s="48"/>
      <c r="E106" s="276" t="s">
        <v>10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f>R$98*Setup!$F$23+'Outside Services &amp; Other'!G300</f>
        <v>0</v>
      </c>
      <c r="S106" s="5">
        <f>S$98*Setup!$F$23+'Outside Services &amp; Other'!H300</f>
        <v>0</v>
      </c>
      <c r="T106" s="5">
        <f>T$98*Setup!$F$23+'Outside Services &amp; Other'!I300</f>
        <v>0</v>
      </c>
      <c r="U106" s="5">
        <f>U$98*Setup!$F$23+'Outside Services &amp; Other'!J300</f>
        <v>0</v>
      </c>
      <c r="V106" s="5">
        <f>V$98*Setup!$F$23+'Outside Services &amp; Other'!K300</f>
        <v>0</v>
      </c>
      <c r="W106" s="5">
        <f>W$98*Setup!$F$23+'Outside Services &amp; Other'!L300</f>
        <v>0</v>
      </c>
      <c r="X106" s="5">
        <f>X$98*Setup!$F$23+'Outside Services &amp; Other'!M300</f>
        <v>0</v>
      </c>
      <c r="Y106" s="5">
        <f>Y$98*Setup!$F$23+'Outside Services &amp; Other'!N300</f>
        <v>0</v>
      </c>
      <c r="Z106" s="5">
        <f>Z$98*Setup!$F$23+'Outside Services &amp; Other'!O300</f>
        <v>0</v>
      </c>
      <c r="AA106" s="5">
        <f>AA$98*Setup!$F$23+'Outside Services &amp; Other'!P300</f>
        <v>0</v>
      </c>
      <c r="AB106" s="5">
        <f>AB$98*Setup!$F$23+'Outside Services &amp; Other'!Q300</f>
        <v>0</v>
      </c>
      <c r="AC106" s="5">
        <f>AC$98*Setup!$F$23+'Outside Services &amp; Other'!R300</f>
        <v>0</v>
      </c>
      <c r="AD106" s="5">
        <f>AD$98*Setup!$F$23+'Outside Services &amp; Other'!S300</f>
        <v>0</v>
      </c>
      <c r="AE106" s="5">
        <f>AE$98*Setup!$F$23+'Outside Services &amp; Other'!T300</f>
        <v>0</v>
      </c>
      <c r="AF106" s="5">
        <f>AF$98*Setup!$F$23+'Outside Services &amp; Other'!U300</f>
        <v>0</v>
      </c>
      <c r="AG106" s="5">
        <f>AG$98*Setup!$F$23+'Outside Services &amp; Other'!V300</f>
        <v>0</v>
      </c>
      <c r="AH106" s="5">
        <f>AH$98*Setup!$F$23+'Outside Services &amp; Other'!W300</f>
        <v>0</v>
      </c>
      <c r="AI106" s="5">
        <f>AI$98*Setup!$F$23+'Outside Services &amp; Other'!X300</f>
        <v>0</v>
      </c>
      <c r="AJ106" s="5">
        <f>AJ$98*Setup!$F$23+'Outside Services &amp; Other'!Y300</f>
        <v>0</v>
      </c>
      <c r="AK106" s="5">
        <f>AK$98*Setup!$F$23+'Outside Services &amp; Other'!Z300</f>
        <v>0</v>
      </c>
      <c r="AL106" s="5">
        <f>AL$98*Setup!$F$23+'Outside Services &amp; Other'!AA300</f>
        <v>0</v>
      </c>
      <c r="AM106" s="5">
        <f>AM$98*Setup!$F$23+'Outside Services &amp; Other'!AB300</f>
        <v>0</v>
      </c>
      <c r="AN106" s="5">
        <f>AN$98*Setup!$F$23+'Outside Services &amp; Other'!AC300</f>
        <v>0</v>
      </c>
      <c r="AO106" s="5">
        <f>AO$98*Setup!$F$23+'Outside Services &amp; Other'!AD300</f>
        <v>0</v>
      </c>
      <c r="AP106" s="5">
        <f>AP$98*Setup!$F$23+'Outside Services &amp; Other'!AE300</f>
        <v>0</v>
      </c>
      <c r="AQ106" s="5">
        <f>AQ$98*Setup!$F$23+'Outside Services &amp; Other'!AF300</f>
        <v>0</v>
      </c>
      <c r="AR106" s="5">
        <f>AR$98*Setup!$F$23+'Outside Services &amp; Other'!AG300</f>
        <v>0</v>
      </c>
      <c r="AS106" s="5">
        <f>AS$98*Setup!$F$23+'Outside Services &amp; Other'!AH300</f>
        <v>0</v>
      </c>
      <c r="AT106" s="5">
        <f>AT$98*Setup!$F$23+'Outside Services &amp; Other'!AI300</f>
        <v>0</v>
      </c>
      <c r="AU106" s="5">
        <f>AU$98*Setup!$F$23+'Outside Services &amp; Other'!AJ300</f>
        <v>0</v>
      </c>
      <c r="AV106" s="5">
        <f>AV$98*Setup!$F$23+'Outside Services &amp; Other'!AK300</f>
        <v>0</v>
      </c>
      <c r="AW106" s="5">
        <f>AW$98*Setup!$F$23+'Outside Services &amp; Other'!AL300</f>
        <v>0</v>
      </c>
      <c r="AX106" s="5">
        <f>AX$98*Setup!$F$23+'Outside Services &amp; Other'!AM300</f>
        <v>0</v>
      </c>
      <c r="AY106" s="5">
        <f>AY$98*Setup!$F$23+'Outside Services &amp; Other'!AN300</f>
        <v>0</v>
      </c>
      <c r="AZ106" s="5">
        <f>AZ$98*Setup!$F$23+'Outside Services &amp; Other'!AO300</f>
        <v>0</v>
      </c>
      <c r="BA106" s="5">
        <f>BA$98*Setup!$F$23+'Outside Services &amp; Other'!AP300</f>
        <v>0</v>
      </c>
      <c r="BB106" s="5">
        <f>BB$98*Setup!$F$23+'Outside Services &amp; Other'!AQ300</f>
        <v>0</v>
      </c>
      <c r="BC106" s="5">
        <f>BC$98*Setup!$F$23+'Outside Services &amp; Other'!AR300</f>
        <v>0</v>
      </c>
      <c r="BD106" s="5">
        <f>BD$98*Setup!$F$23+'Outside Services &amp; Other'!AS300</f>
        <v>0</v>
      </c>
      <c r="BE106" s="5">
        <f>BE$98*Setup!$F$23+'Outside Services &amp; Other'!AT300</f>
        <v>0</v>
      </c>
      <c r="BF106" s="5">
        <f>BF$98*Setup!$F$23+'Outside Services &amp; Other'!AU300</f>
        <v>0</v>
      </c>
      <c r="BG106" s="5">
        <f>BG$98*Setup!$F$23+'Outside Services &amp; Other'!AV300</f>
        <v>0</v>
      </c>
      <c r="BH106" s="5">
        <f>BH$98*Setup!$F$23+'Outside Services &amp; Other'!AW300</f>
        <v>0</v>
      </c>
      <c r="BI106" s="5">
        <f>BI$98*Setup!$F$23+'Outside Services &amp; Other'!AX300</f>
        <v>0</v>
      </c>
      <c r="BJ106" s="5">
        <f>BJ$98*Setup!$F$23+'Outside Services &amp; Other'!AY300</f>
        <v>0</v>
      </c>
      <c r="BK106" s="5">
        <f>BK$98*Setup!$F$23+'Outside Services &amp; Other'!AZ300</f>
        <v>0</v>
      </c>
      <c r="BL106" s="5">
        <f>BL$98*Setup!$F$23+'Outside Services &amp; Other'!BA300</f>
        <v>0</v>
      </c>
      <c r="BM106" s="5">
        <f>BM$98*Setup!$F$23+'Outside Services &amp; Other'!BB300</f>
        <v>0</v>
      </c>
      <c r="BN106" s="5">
        <f>BN$98*Setup!$F$23+'Outside Services &amp; Other'!BC300</f>
        <v>0</v>
      </c>
      <c r="BO106" s="5">
        <f>BO$98*Setup!$F$23+'Outside Services &amp; Other'!BD300</f>
        <v>0</v>
      </c>
      <c r="BP106" s="5">
        <f>BP$98*Setup!$F$23+'Outside Services &amp; Other'!BE300</f>
        <v>0</v>
      </c>
      <c r="BQ106" s="5">
        <f>BQ$98*Setup!$F$23+'Outside Services &amp; Other'!BF300</f>
        <v>0</v>
      </c>
      <c r="BR106" s="5">
        <f>BR$98*Setup!$F$23+'Outside Services &amp; Other'!BG300</f>
        <v>0</v>
      </c>
      <c r="BS106" s="5">
        <f>BS$98*Setup!$F$23+'Outside Services &amp; Other'!BH300</f>
        <v>0</v>
      </c>
      <c r="BT106" s="5">
        <f>BT$98*Setup!$F$23+'Outside Services &amp; Other'!BI300</f>
        <v>0</v>
      </c>
      <c r="BU106" s="5">
        <f>BU$98*Setup!$F$23+'Outside Services &amp; Other'!BJ300</f>
        <v>0</v>
      </c>
      <c r="BV106" s="5">
        <f>BV$98*Setup!$F$23+'Outside Services &amp; Other'!BK300</f>
        <v>0</v>
      </c>
      <c r="BW106" s="5">
        <f>BW$98*Setup!$F$23+'Outside Services &amp; Other'!BL300</f>
        <v>0</v>
      </c>
      <c r="BX106" s="5">
        <f>BX$98*Setup!$F$23+'Outside Services &amp; Other'!BM300</f>
        <v>0</v>
      </c>
      <c r="BY106" s="5">
        <f>BY$98*Setup!$F$23+'Outside Services &amp; Other'!BN300</f>
        <v>0</v>
      </c>
      <c r="BZ106" s="419" cm="1">
        <f t="array" ref="BZ106">SUMPRODUCT((YEAR($F$6:$BY$6)=BZ$6)*($F106:$BY106))</f>
        <v>0</v>
      </c>
      <c r="CA106" s="286" cm="1">
        <f t="array" ref="CA106">SUMPRODUCT((YEAR($F$6:$BY$6)=CA$6)*($F106:$BY106))</f>
        <v>0</v>
      </c>
      <c r="CB106" s="286" cm="1">
        <f t="array" ref="CB106">SUMPRODUCT((YEAR($F$6:$BY$6)=CB$6)*($F106:$BY106))</f>
        <v>0</v>
      </c>
      <c r="CC106" s="286" cm="1">
        <f t="array" ref="CC106">SUMPRODUCT((YEAR($F$6:$BY$6)=CC$6)*($F106:$BY106))</f>
        <v>0</v>
      </c>
      <c r="CD106" s="286" cm="1">
        <f t="array" ref="CD106">SUMPRODUCT((YEAR($F$6:$BY$6)=CD$6)*($F106:$BY106))</f>
        <v>0</v>
      </c>
      <c r="CE106" s="430" cm="1">
        <f t="array" ref="CE106">SUMPRODUCT((YEAR($F$6:$BY$6)=CE$6)*($F106:$BY106))</f>
        <v>0</v>
      </c>
      <c r="CF106" s="783"/>
    </row>
    <row r="107" spans="1:84" s="4" customFormat="1">
      <c r="A107" s="48"/>
      <c r="E107" s="276" t="s">
        <v>650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f>R$98*Setup!$G$23+'Outside Services &amp; Other'!G301</f>
        <v>0</v>
      </c>
      <c r="S107" s="5">
        <f>S$98*Setup!$G$23+'Outside Services &amp; Other'!H301</f>
        <v>0</v>
      </c>
      <c r="T107" s="5">
        <f>T$98*Setup!$G$23+'Outside Services &amp; Other'!I301</f>
        <v>0</v>
      </c>
      <c r="U107" s="5">
        <f>U$98*Setup!$G$23+'Outside Services &amp; Other'!J301</f>
        <v>0</v>
      </c>
      <c r="V107" s="5">
        <f>V$98*Setup!$G$23+'Outside Services &amp; Other'!K301</f>
        <v>0</v>
      </c>
      <c r="W107" s="5">
        <f>W$98*Setup!$G$23+'Outside Services &amp; Other'!L301</f>
        <v>0</v>
      </c>
      <c r="X107" s="5">
        <f>X$98*Setup!$G$23+'Outside Services &amp; Other'!M301</f>
        <v>0</v>
      </c>
      <c r="Y107" s="5">
        <f>Y$98*Setup!$G$23+'Outside Services &amp; Other'!N301</f>
        <v>0</v>
      </c>
      <c r="Z107" s="5">
        <f>Z$98*Setup!$G$23+'Outside Services &amp; Other'!O301</f>
        <v>0</v>
      </c>
      <c r="AA107" s="5">
        <f>AA$98*Setup!$G$23+'Outside Services &amp; Other'!P301</f>
        <v>0</v>
      </c>
      <c r="AB107" s="5">
        <f>AB$98*Setup!$G$23+'Outside Services &amp; Other'!Q301</f>
        <v>0</v>
      </c>
      <c r="AC107" s="5">
        <f>AC$98*Setup!$G$23+'Outside Services &amp; Other'!R301</f>
        <v>0</v>
      </c>
      <c r="AD107" s="5">
        <f>AD$98*Setup!$G$23+'Outside Services &amp; Other'!S301</f>
        <v>0</v>
      </c>
      <c r="AE107" s="5">
        <f>AE$98*Setup!$G$23+'Outside Services &amp; Other'!T301</f>
        <v>0</v>
      </c>
      <c r="AF107" s="5">
        <f>AF$98*Setup!$G$23+'Outside Services &amp; Other'!U301</f>
        <v>0</v>
      </c>
      <c r="AG107" s="5">
        <f>AG$98*Setup!$G$23+'Outside Services &amp; Other'!V301</f>
        <v>0</v>
      </c>
      <c r="AH107" s="5">
        <f>AH$98*Setup!$G$23+'Outside Services &amp; Other'!W301</f>
        <v>0</v>
      </c>
      <c r="AI107" s="5">
        <f>AI$98*Setup!$G$23+'Outside Services &amp; Other'!X301</f>
        <v>0</v>
      </c>
      <c r="AJ107" s="5">
        <f>AJ$98*Setup!$G$23+'Outside Services &amp; Other'!Y301</f>
        <v>0</v>
      </c>
      <c r="AK107" s="5">
        <f>AK$98*Setup!$G$23+'Outside Services &amp; Other'!Z301</f>
        <v>0</v>
      </c>
      <c r="AL107" s="5">
        <f>AL$98*Setup!$G$23+'Outside Services &amp; Other'!AA301</f>
        <v>0</v>
      </c>
      <c r="AM107" s="5">
        <f>AM$98*Setup!$G$23+'Outside Services &amp; Other'!AB301</f>
        <v>0</v>
      </c>
      <c r="AN107" s="5">
        <f>AN$98*Setup!$G$23+'Outside Services &amp; Other'!AC301</f>
        <v>0</v>
      </c>
      <c r="AO107" s="5">
        <f>AO$98*Setup!$G$23+'Outside Services &amp; Other'!AD301</f>
        <v>0</v>
      </c>
      <c r="AP107" s="5">
        <f>AP$98*Setup!$G$23+'Outside Services &amp; Other'!AE301</f>
        <v>0</v>
      </c>
      <c r="AQ107" s="5">
        <f>AQ$98*Setup!$G$23+'Outside Services &amp; Other'!AF301</f>
        <v>0</v>
      </c>
      <c r="AR107" s="5">
        <f>AR$98*Setup!$G$23+'Outside Services &amp; Other'!AG301</f>
        <v>0</v>
      </c>
      <c r="AS107" s="5">
        <f>AS$98*Setup!$G$23+'Outside Services &amp; Other'!AH301</f>
        <v>0</v>
      </c>
      <c r="AT107" s="5">
        <f>AT$98*Setup!$G$23+'Outside Services &amp; Other'!AI301</f>
        <v>0</v>
      </c>
      <c r="AU107" s="5">
        <f>AU$98*Setup!$G$23+'Outside Services &amp; Other'!AJ301</f>
        <v>0</v>
      </c>
      <c r="AV107" s="5">
        <f>AV$98*Setup!$G$23+'Outside Services &amp; Other'!AK301</f>
        <v>0</v>
      </c>
      <c r="AW107" s="5">
        <f>AW$98*Setup!$G$23+'Outside Services &amp; Other'!AL301</f>
        <v>0</v>
      </c>
      <c r="AX107" s="5">
        <f>AX$98*Setup!$G$23+'Outside Services &amp; Other'!AM301</f>
        <v>0</v>
      </c>
      <c r="AY107" s="5">
        <f>AY$98*Setup!$G$23+'Outside Services &amp; Other'!AN301</f>
        <v>0</v>
      </c>
      <c r="AZ107" s="5">
        <f>AZ$98*Setup!$G$23+'Outside Services &amp; Other'!AO301</f>
        <v>0</v>
      </c>
      <c r="BA107" s="5">
        <f>BA$98*Setup!$G$23+'Outside Services &amp; Other'!AP301</f>
        <v>0</v>
      </c>
      <c r="BB107" s="5">
        <f>BB$98*Setup!$G$23+'Outside Services &amp; Other'!AQ301</f>
        <v>0</v>
      </c>
      <c r="BC107" s="5">
        <f>BC$98*Setup!$G$23+'Outside Services &amp; Other'!AR301</f>
        <v>0</v>
      </c>
      <c r="BD107" s="5">
        <f>BD$98*Setup!$G$23+'Outside Services &amp; Other'!AS301</f>
        <v>0</v>
      </c>
      <c r="BE107" s="5">
        <f>BE$98*Setup!$G$23+'Outside Services &amp; Other'!AT301</f>
        <v>0</v>
      </c>
      <c r="BF107" s="5">
        <f>BF$98*Setup!$G$23+'Outside Services &amp; Other'!AU301</f>
        <v>0</v>
      </c>
      <c r="BG107" s="5">
        <f>BG$98*Setup!$G$23+'Outside Services &amp; Other'!AV301</f>
        <v>0</v>
      </c>
      <c r="BH107" s="5">
        <f>BH$98*Setup!$G$23+'Outside Services &amp; Other'!AW301</f>
        <v>0</v>
      </c>
      <c r="BI107" s="5">
        <f>BI$98*Setup!$G$23+'Outside Services &amp; Other'!AX301</f>
        <v>0</v>
      </c>
      <c r="BJ107" s="5">
        <f>BJ$98*Setup!$G$23+'Outside Services &amp; Other'!AY301</f>
        <v>0</v>
      </c>
      <c r="BK107" s="5">
        <f>BK$98*Setup!$G$23+'Outside Services &amp; Other'!AZ301</f>
        <v>0</v>
      </c>
      <c r="BL107" s="5">
        <f>BL$98*Setup!$G$23+'Outside Services &amp; Other'!BA301</f>
        <v>0</v>
      </c>
      <c r="BM107" s="5">
        <f>BM$98*Setup!$G$23+'Outside Services &amp; Other'!BB301</f>
        <v>0</v>
      </c>
      <c r="BN107" s="5">
        <f>BN$98*Setup!$G$23+'Outside Services &amp; Other'!BC301</f>
        <v>0</v>
      </c>
      <c r="BO107" s="5">
        <f>BO$98*Setup!$G$23+'Outside Services &amp; Other'!BD301</f>
        <v>0</v>
      </c>
      <c r="BP107" s="5">
        <f>BP$98*Setup!$G$23+'Outside Services &amp; Other'!BE301</f>
        <v>0</v>
      </c>
      <c r="BQ107" s="5">
        <f>BQ$98*Setup!$G$23+'Outside Services &amp; Other'!BF301</f>
        <v>0</v>
      </c>
      <c r="BR107" s="5">
        <f>BR$98*Setup!$G$23+'Outside Services &amp; Other'!BG301</f>
        <v>0</v>
      </c>
      <c r="BS107" s="5">
        <f>BS$98*Setup!$G$23+'Outside Services &amp; Other'!BH301</f>
        <v>0</v>
      </c>
      <c r="BT107" s="5">
        <f>BT$98*Setup!$G$23+'Outside Services &amp; Other'!BI301</f>
        <v>0</v>
      </c>
      <c r="BU107" s="5">
        <f>BU$98*Setup!$G$23+'Outside Services &amp; Other'!BJ301</f>
        <v>0</v>
      </c>
      <c r="BV107" s="5">
        <f>BV$98*Setup!$G$23+'Outside Services &amp; Other'!BK301</f>
        <v>0</v>
      </c>
      <c r="BW107" s="5">
        <f>BW$98*Setup!$G$23+'Outside Services &amp; Other'!BL301</f>
        <v>0</v>
      </c>
      <c r="BX107" s="5">
        <f>BX$98*Setup!$G$23+'Outside Services &amp; Other'!BM301</f>
        <v>0</v>
      </c>
      <c r="BY107" s="5">
        <f>BY$98*Setup!$G$23+'Outside Services &amp; Other'!BN301</f>
        <v>0</v>
      </c>
      <c r="BZ107" s="419" cm="1">
        <f t="array" ref="BZ107">SUMPRODUCT((YEAR($F$6:$BY$6)=BZ$6)*($F107:$BY107))</f>
        <v>0</v>
      </c>
      <c r="CA107" s="286" cm="1">
        <f t="array" ref="CA107">SUMPRODUCT((YEAR($F$6:$BY$6)=CA$6)*($F107:$BY107))</f>
        <v>0</v>
      </c>
      <c r="CB107" s="286" cm="1">
        <f t="array" ref="CB107">SUMPRODUCT((YEAR($F$6:$BY$6)=CB$6)*($F107:$BY107))</f>
        <v>0</v>
      </c>
      <c r="CC107" s="286" cm="1">
        <f t="array" ref="CC107">SUMPRODUCT((YEAR($F$6:$BY$6)=CC$6)*($F107:$BY107))</f>
        <v>0</v>
      </c>
      <c r="CD107" s="286" cm="1">
        <f t="array" ref="CD107">SUMPRODUCT((YEAR($F$6:$BY$6)=CD$6)*($F107:$BY107))</f>
        <v>0</v>
      </c>
      <c r="CE107" s="430" cm="1">
        <f t="array" ref="CE107">SUMPRODUCT((YEAR($F$6:$BY$6)=CE$6)*($F107:$BY107))</f>
        <v>0</v>
      </c>
      <c r="CF107" s="783"/>
    </row>
    <row r="108" spans="1:84" s="4" customFormat="1">
      <c r="A108" s="48"/>
      <c r="E108" s="276" t="s">
        <v>43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f>R$98*Setup!$H$23+'Outside Services &amp; Other'!G302</f>
        <v>0</v>
      </c>
      <c r="S108" s="5">
        <f>S$98*Setup!$H$23+'Outside Services &amp; Other'!H302</f>
        <v>0</v>
      </c>
      <c r="T108" s="5">
        <f>T$98*Setup!$H$23+'Outside Services &amp; Other'!I302</f>
        <v>0</v>
      </c>
      <c r="U108" s="5">
        <f>U$98*Setup!$H$23+'Outside Services &amp; Other'!J302</f>
        <v>0</v>
      </c>
      <c r="V108" s="5">
        <f>V$98*Setup!$H$23+'Outside Services &amp; Other'!K302</f>
        <v>0</v>
      </c>
      <c r="W108" s="5">
        <f>W$98*Setup!$H$23+'Outside Services &amp; Other'!L302</f>
        <v>0</v>
      </c>
      <c r="X108" s="5">
        <f>X$98*Setup!$H$23+'Outside Services &amp; Other'!M302</f>
        <v>0</v>
      </c>
      <c r="Y108" s="5">
        <f>Y$98*Setup!$H$23+'Outside Services &amp; Other'!N302</f>
        <v>0</v>
      </c>
      <c r="Z108" s="5">
        <f>Z$98*Setup!$H$23+'Outside Services &amp; Other'!O302</f>
        <v>0</v>
      </c>
      <c r="AA108" s="5">
        <f>AA$98*Setup!$H$23+'Outside Services &amp; Other'!P302</f>
        <v>0</v>
      </c>
      <c r="AB108" s="5">
        <f>AB$98*Setup!$H$23+'Outside Services &amp; Other'!Q302</f>
        <v>0</v>
      </c>
      <c r="AC108" s="5">
        <f>AC$98*Setup!$H$23+'Outside Services &amp; Other'!R302</f>
        <v>0</v>
      </c>
      <c r="AD108" s="5">
        <f>AD$98*Setup!$H$23+'Outside Services &amp; Other'!S302</f>
        <v>0</v>
      </c>
      <c r="AE108" s="5">
        <f>AE$98*Setup!$H$23+'Outside Services &amp; Other'!T302</f>
        <v>0</v>
      </c>
      <c r="AF108" s="5">
        <f>AF$98*Setup!$H$23+'Outside Services &amp; Other'!U302</f>
        <v>0</v>
      </c>
      <c r="AG108" s="5">
        <f>AG$98*Setup!$H$23+'Outside Services &amp; Other'!V302</f>
        <v>0</v>
      </c>
      <c r="AH108" s="5">
        <f>AH$98*Setup!$H$23+'Outside Services &amp; Other'!W302</f>
        <v>0</v>
      </c>
      <c r="AI108" s="5">
        <f>AI$98*Setup!$H$23+'Outside Services &amp; Other'!X302</f>
        <v>0</v>
      </c>
      <c r="AJ108" s="5">
        <f>AJ$98*Setup!$H$23+'Outside Services &amp; Other'!Y302</f>
        <v>0</v>
      </c>
      <c r="AK108" s="5">
        <f>AK$98*Setup!$H$23+'Outside Services &amp; Other'!Z302</f>
        <v>0</v>
      </c>
      <c r="AL108" s="5">
        <f>AL$98*Setup!$H$23+'Outside Services &amp; Other'!AA302</f>
        <v>0</v>
      </c>
      <c r="AM108" s="5">
        <f>AM$98*Setup!$H$23+'Outside Services &amp; Other'!AB302</f>
        <v>0</v>
      </c>
      <c r="AN108" s="5">
        <f>AN$98*Setup!$H$23+'Outside Services &amp; Other'!AC302</f>
        <v>0</v>
      </c>
      <c r="AO108" s="5">
        <f>AO$98*Setup!$H$23+'Outside Services &amp; Other'!AD302</f>
        <v>0</v>
      </c>
      <c r="AP108" s="5">
        <f>AP$98*Setup!$H$23+'Outside Services &amp; Other'!AE302</f>
        <v>0</v>
      </c>
      <c r="AQ108" s="5">
        <f>AQ$98*Setup!$H$23+'Outside Services &amp; Other'!AF302</f>
        <v>0</v>
      </c>
      <c r="AR108" s="5">
        <f>AR$98*Setup!$H$23+'Outside Services &amp; Other'!AG302</f>
        <v>0</v>
      </c>
      <c r="AS108" s="5">
        <f>AS$98*Setup!$H$23+'Outside Services &amp; Other'!AH302</f>
        <v>0</v>
      </c>
      <c r="AT108" s="5">
        <f>AT$98*Setup!$H$23+'Outside Services &amp; Other'!AI302</f>
        <v>0</v>
      </c>
      <c r="AU108" s="5">
        <f>AU$98*Setup!$H$23+'Outside Services &amp; Other'!AJ302</f>
        <v>0</v>
      </c>
      <c r="AV108" s="5">
        <f>AV$98*Setup!$H$23+'Outside Services &amp; Other'!AK302</f>
        <v>0</v>
      </c>
      <c r="AW108" s="5">
        <f>AW$98*Setup!$H$23+'Outside Services &amp; Other'!AL302</f>
        <v>0</v>
      </c>
      <c r="AX108" s="5">
        <f>AX$98*Setup!$H$23+'Outside Services &amp; Other'!AM302</f>
        <v>0</v>
      </c>
      <c r="AY108" s="5">
        <f>AY$98*Setup!$H$23+'Outside Services &amp; Other'!AN302</f>
        <v>0</v>
      </c>
      <c r="AZ108" s="5">
        <f>AZ$98*Setup!$H$23+'Outside Services &amp; Other'!AO302</f>
        <v>0</v>
      </c>
      <c r="BA108" s="5">
        <f>BA$98*Setup!$H$23+'Outside Services &amp; Other'!AP302</f>
        <v>0</v>
      </c>
      <c r="BB108" s="5">
        <f>BB$98*Setup!$H$23+'Outside Services &amp; Other'!AQ302</f>
        <v>0</v>
      </c>
      <c r="BC108" s="5">
        <f>BC$98*Setup!$H$23+'Outside Services &amp; Other'!AR302</f>
        <v>0</v>
      </c>
      <c r="BD108" s="5">
        <f>BD$98*Setup!$H$23+'Outside Services &amp; Other'!AS302</f>
        <v>0</v>
      </c>
      <c r="BE108" s="5">
        <f>BE$98*Setup!$H$23+'Outside Services &amp; Other'!AT302</f>
        <v>0</v>
      </c>
      <c r="BF108" s="5">
        <f>BF$98*Setup!$H$23+'Outside Services &amp; Other'!AU302</f>
        <v>0</v>
      </c>
      <c r="BG108" s="5">
        <f>BG$98*Setup!$H$23+'Outside Services &amp; Other'!AV302</f>
        <v>0</v>
      </c>
      <c r="BH108" s="5">
        <f>BH$98*Setup!$H$23+'Outside Services &amp; Other'!AW302</f>
        <v>0</v>
      </c>
      <c r="BI108" s="5">
        <f>BI$98*Setup!$H$23+'Outside Services &amp; Other'!AX302</f>
        <v>0</v>
      </c>
      <c r="BJ108" s="5">
        <f>BJ$98*Setup!$H$23+'Outside Services &amp; Other'!AY302</f>
        <v>0</v>
      </c>
      <c r="BK108" s="5">
        <f>BK$98*Setup!$H$23+'Outside Services &amp; Other'!AZ302</f>
        <v>0</v>
      </c>
      <c r="BL108" s="5">
        <f>BL$98*Setup!$H$23+'Outside Services &amp; Other'!BA302</f>
        <v>0</v>
      </c>
      <c r="BM108" s="5">
        <f>BM$98*Setup!$H$23+'Outside Services &amp; Other'!BB302</f>
        <v>0</v>
      </c>
      <c r="BN108" s="5">
        <f>BN$98*Setup!$H$23+'Outside Services &amp; Other'!BC302</f>
        <v>0</v>
      </c>
      <c r="BO108" s="5">
        <f>BO$98*Setup!$H$23+'Outside Services &amp; Other'!BD302</f>
        <v>0</v>
      </c>
      <c r="BP108" s="5">
        <f>BP$98*Setup!$H$23+'Outside Services &amp; Other'!BE302</f>
        <v>0</v>
      </c>
      <c r="BQ108" s="5">
        <f>BQ$98*Setup!$H$23+'Outside Services &amp; Other'!BF302</f>
        <v>0</v>
      </c>
      <c r="BR108" s="5">
        <f>BR$98*Setup!$H$23+'Outside Services &amp; Other'!BG302</f>
        <v>0</v>
      </c>
      <c r="BS108" s="5">
        <f>BS$98*Setup!$H$23+'Outside Services &amp; Other'!BH302</f>
        <v>0</v>
      </c>
      <c r="BT108" s="5">
        <f>BT$98*Setup!$H$23+'Outside Services &amp; Other'!BI302</f>
        <v>0</v>
      </c>
      <c r="BU108" s="5">
        <f>BU$98*Setup!$H$23+'Outside Services &amp; Other'!BJ302</f>
        <v>0</v>
      </c>
      <c r="BV108" s="5">
        <f>BV$98*Setup!$H$23+'Outside Services &amp; Other'!BK302</f>
        <v>0</v>
      </c>
      <c r="BW108" s="5">
        <f>BW$98*Setup!$H$23+'Outside Services &amp; Other'!BL302</f>
        <v>0</v>
      </c>
      <c r="BX108" s="5">
        <f>BX$98*Setup!$H$23+'Outside Services &amp; Other'!BM302</f>
        <v>0</v>
      </c>
      <c r="BY108" s="5">
        <f>BY$98*Setup!$H$23+'Outside Services &amp; Other'!BN302</f>
        <v>0</v>
      </c>
      <c r="BZ108" s="419" cm="1">
        <f t="array" ref="BZ108">SUMPRODUCT((YEAR($F$6:$BY$6)=BZ$6)*($F108:$BY108))</f>
        <v>0</v>
      </c>
      <c r="CA108" s="286" cm="1">
        <f t="array" ref="CA108">SUMPRODUCT((YEAR($F$6:$BY$6)=CA$6)*($F108:$BY108))</f>
        <v>0</v>
      </c>
      <c r="CB108" s="286" cm="1">
        <f t="array" ref="CB108">SUMPRODUCT((YEAR($F$6:$BY$6)=CB$6)*($F108:$BY108))</f>
        <v>0</v>
      </c>
      <c r="CC108" s="286" cm="1">
        <f t="array" ref="CC108">SUMPRODUCT((YEAR($F$6:$BY$6)=CC$6)*($F108:$BY108))</f>
        <v>0</v>
      </c>
      <c r="CD108" s="286" cm="1">
        <f t="array" ref="CD108">SUMPRODUCT((YEAR($F$6:$BY$6)=CD$6)*($F108:$BY108))</f>
        <v>0</v>
      </c>
      <c r="CE108" s="430" cm="1">
        <f t="array" ref="CE108">SUMPRODUCT((YEAR($F$6:$BY$6)=CE$6)*($F108:$BY108))</f>
        <v>0</v>
      </c>
      <c r="CF108" s="783"/>
    </row>
    <row r="109" spans="1:84">
      <c r="E109" s="276" t="s">
        <v>78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f>IF(AND(Setup!$E$35&lt;capexmin,Setup!$E$35*Headcount!N$55&gt;0),Setup!$E$35*Headcount!N$55,0)+'Outside Services &amp; Other'!G303</f>
        <v>0</v>
      </c>
      <c r="S109" s="5">
        <f>IF(AND(Setup!$E$35&lt;capexmin,Setup!$E$35*Headcount!O$55&gt;0),Setup!$E$35*Headcount!O$55,0)+'Outside Services &amp; Other'!H303</f>
        <v>0</v>
      </c>
      <c r="T109" s="5">
        <f>IF(AND(Setup!$E$35&lt;capexmin,Setup!$E$35*Headcount!P$55&gt;0),Setup!$E$35*Headcount!P$55,0)+'Outside Services &amp; Other'!I303</f>
        <v>0</v>
      </c>
      <c r="U109" s="5">
        <f>IF(AND(Setup!$E$35&lt;capexmin,Setup!$E$35*Headcount!Q$55&gt;0),Setup!$E$35*Headcount!Q$55,0)+'Outside Services &amp; Other'!J303</f>
        <v>0</v>
      </c>
      <c r="V109" s="5">
        <f>IF(AND(Setup!$E$35&lt;capexmin,Setup!$E$35*Headcount!R$55&gt;0),Setup!$E$35*Headcount!R$55,0)+'Outside Services &amp; Other'!K303</f>
        <v>0</v>
      </c>
      <c r="W109" s="5">
        <f>IF(AND(Setup!$E$35&lt;capexmin,Setup!$E$35*Headcount!S$55&gt;0),Setup!$E$35*Headcount!S$55,0)+'Outside Services &amp; Other'!L303</f>
        <v>0</v>
      </c>
      <c r="X109" s="5">
        <f>IF(AND(Setup!$E$35&lt;capexmin,Setup!$E$35*Headcount!T$55&gt;0),Setup!$E$35*Headcount!T$55,0)+'Outside Services &amp; Other'!M303</f>
        <v>0</v>
      </c>
      <c r="Y109" s="5">
        <f>IF(AND(Setup!$E$35&lt;capexmin,Setup!$E$35*Headcount!U$55&gt;0),Setup!$E$35*Headcount!U$55,0)+'Outside Services &amp; Other'!N303</f>
        <v>0</v>
      </c>
      <c r="Z109" s="5">
        <f>IF(AND(Setup!$E$35&lt;capexmin,Setup!$E$35*Headcount!V$55&gt;0),Setup!$E$35*Headcount!V$55,0)+'Outside Services &amp; Other'!O303</f>
        <v>0</v>
      </c>
      <c r="AA109" s="5">
        <f>IF(AND(Setup!$E$35&lt;capexmin,Setup!$E$35*Headcount!W$55&gt;0),Setup!$E$35*Headcount!W$55,0)+'Outside Services &amp; Other'!P303</f>
        <v>0</v>
      </c>
      <c r="AB109" s="5">
        <f>IF(AND(Setup!$E$35&lt;capexmin,Setup!$E$35*Headcount!X$55&gt;0),Setup!$E$35*Headcount!X$55,0)+'Outside Services &amp; Other'!Q303</f>
        <v>0</v>
      </c>
      <c r="AC109" s="5">
        <f>IF(AND(Setup!$E$35&lt;capexmin,Setup!$E$35*Headcount!Y$55&gt;0),Setup!$E$35*Headcount!Y$55,0)+'Outside Services &amp; Other'!R303</f>
        <v>0</v>
      </c>
      <c r="AD109" s="5">
        <f>IF(AND(Setup!$E$35&lt;capexmin,Setup!$E$35*Headcount!Z$55&gt;0),Setup!$E$35*Headcount!Z$55,0)+'Outside Services &amp; Other'!S303</f>
        <v>0</v>
      </c>
      <c r="AE109" s="5">
        <f>IF(AND(Setup!$E$35&lt;capexmin,Setup!$E$35*Headcount!AA$55&gt;0),Setup!$E$35*Headcount!AA$55,0)+'Outside Services &amp; Other'!T303</f>
        <v>0</v>
      </c>
      <c r="AF109" s="5">
        <f>IF(AND(Setup!$E$35&lt;capexmin,Setup!$E$35*Headcount!AB$55&gt;0),Setup!$E$35*Headcount!AB$55,0)+'Outside Services &amp; Other'!U303</f>
        <v>0</v>
      </c>
      <c r="AG109" s="5">
        <f>IF(AND(Setup!$E$35&lt;capexmin,Setup!$E$35*Headcount!AC$55&gt;0),Setup!$E$35*Headcount!AC$55,0)+'Outside Services &amp; Other'!V303</f>
        <v>0</v>
      </c>
      <c r="AH109" s="5">
        <f>IF(AND(Setup!$E$35&lt;capexmin,Setup!$E$35*Headcount!AD$55&gt;0),Setup!$E$35*Headcount!AD$55,0)+'Outside Services &amp; Other'!W303</f>
        <v>0</v>
      </c>
      <c r="AI109" s="5">
        <f>IF(AND(Setup!$E$35&lt;capexmin,Setup!$E$35*Headcount!AE$55&gt;0),Setup!$E$35*Headcount!AE$55,0)+'Outside Services &amp; Other'!X303</f>
        <v>0</v>
      </c>
      <c r="AJ109" s="5">
        <f>IF(AND(Setup!$E$35&lt;capexmin,Setup!$E$35*Headcount!AF$55&gt;0),Setup!$E$35*Headcount!AF$55,0)+'Outside Services &amp; Other'!Y303</f>
        <v>0</v>
      </c>
      <c r="AK109" s="5">
        <f>IF(AND(Setup!$E$35&lt;capexmin,Setup!$E$35*Headcount!AG$55&gt;0),Setup!$E$35*Headcount!AG$55,0)+'Outside Services &amp; Other'!Z303</f>
        <v>0</v>
      </c>
      <c r="AL109" s="5">
        <f>IF(AND(Setup!$E$35&lt;capexmin,Setup!$E$35*Headcount!AH$55&gt;0),Setup!$E$35*Headcount!AH$55,0)+'Outside Services &amp; Other'!AA303</f>
        <v>0</v>
      </c>
      <c r="AM109" s="5">
        <f>IF(AND(Setup!$E$35&lt;capexmin,Setup!$E$35*Headcount!AI$55&gt;0),Setup!$E$35*Headcount!AI$55,0)+'Outside Services &amp; Other'!AB303</f>
        <v>0</v>
      </c>
      <c r="AN109" s="5">
        <f>IF(AND(Setup!$E$35&lt;capexmin,Setup!$E$35*Headcount!AJ$55&gt;0),Setup!$E$35*Headcount!AJ$55,0)+'Outside Services &amp; Other'!AC303</f>
        <v>0</v>
      </c>
      <c r="AO109" s="5">
        <f>IF(AND(Setup!$E$35&lt;capexmin,Setup!$E$35*Headcount!AK$55&gt;0),Setup!$E$35*Headcount!AK$55,0)+'Outside Services &amp; Other'!AD303</f>
        <v>0</v>
      </c>
      <c r="AP109" s="5">
        <f>IF(AND(Setup!$E$35&lt;capexmin,Setup!$E$35*Headcount!AL$55&gt;0),Setup!$E$35*Headcount!AL$55,0)+'Outside Services &amp; Other'!AE303</f>
        <v>0</v>
      </c>
      <c r="AQ109" s="5">
        <f>IF(AND(Setup!$E$35&lt;capexmin,Setup!$E$35*Headcount!AM$55&gt;0),Setup!$E$35*Headcount!AM$55,0)+'Outside Services &amp; Other'!AF303</f>
        <v>0</v>
      </c>
      <c r="AR109" s="5">
        <f>IF(AND(Setup!$E$35&lt;capexmin,Setup!$E$35*Headcount!AN$55&gt;0),Setup!$E$35*Headcount!AN$55,0)+'Outside Services &amp; Other'!AG303</f>
        <v>0</v>
      </c>
      <c r="AS109" s="5">
        <f>IF(AND(Setup!$E$35&lt;capexmin,Setup!$E$35*Headcount!AO$55&gt;0),Setup!$E$35*Headcount!AO$55,0)+'Outside Services &amp; Other'!AH303</f>
        <v>0</v>
      </c>
      <c r="AT109" s="5">
        <f>IF(AND(Setup!$E$35&lt;capexmin,Setup!$E$35*Headcount!AP$55&gt;0),Setup!$E$35*Headcount!AP$55,0)+'Outside Services &amp; Other'!AI303</f>
        <v>0</v>
      </c>
      <c r="AU109" s="5">
        <f>IF(AND(Setup!$E$35&lt;capexmin,Setup!$E$35*Headcount!AQ$55&gt;0),Setup!$E$35*Headcount!AQ$55,0)+'Outside Services &amp; Other'!AJ303</f>
        <v>0</v>
      </c>
      <c r="AV109" s="5">
        <f>IF(AND(Setup!$E$35&lt;capexmin,Setup!$E$35*Headcount!AR$55&gt;0),Setup!$E$35*Headcount!AR$55,0)+'Outside Services &amp; Other'!AK303</f>
        <v>0</v>
      </c>
      <c r="AW109" s="5">
        <f>IF(AND(Setup!$E$35&lt;capexmin,Setup!$E$35*Headcount!AS$55&gt;0),Setup!$E$35*Headcount!AS$55,0)+'Outside Services &amp; Other'!AL303</f>
        <v>0</v>
      </c>
      <c r="AX109" s="5">
        <f>IF(AND(Setup!$E$35&lt;capexmin,Setup!$E$35*Headcount!AT$55&gt;0),Setup!$E$35*Headcount!AT$55,0)+'Outside Services &amp; Other'!AM303</f>
        <v>0</v>
      </c>
      <c r="AY109" s="5">
        <f>IF(AND(Setup!$E$35&lt;capexmin,Setup!$E$35*Headcount!AU$55&gt;0),Setup!$E$35*Headcount!AU$55,0)+'Outside Services &amp; Other'!AN303</f>
        <v>0</v>
      </c>
      <c r="AZ109" s="5">
        <f>IF(AND(Setup!$E$35&lt;capexmin,Setup!$E$35*Headcount!AV$55&gt;0),Setup!$E$35*Headcount!AV$55,0)+'Outside Services &amp; Other'!AO303</f>
        <v>0</v>
      </c>
      <c r="BA109" s="5">
        <f>IF(AND(Setup!$E$35&lt;capexmin,Setup!$E$35*Headcount!AW$55&gt;0),Setup!$E$35*Headcount!AW$55,0)+'Outside Services &amp; Other'!AP303</f>
        <v>0</v>
      </c>
      <c r="BB109" s="5">
        <f>IF(AND(Setup!$E$35&lt;capexmin,Setup!$E$35*Headcount!AX$55&gt;0),Setup!$E$35*Headcount!AX$55,0)+'Outside Services &amp; Other'!AQ303</f>
        <v>0</v>
      </c>
      <c r="BC109" s="5">
        <f>IF(AND(Setup!$E$35&lt;capexmin,Setup!$E$35*Headcount!AY$55&gt;0),Setup!$E$35*Headcount!AY$55,0)+'Outside Services &amp; Other'!AR303</f>
        <v>0</v>
      </c>
      <c r="BD109" s="5">
        <f>IF(AND(Setup!$E$35&lt;capexmin,Setup!$E$35*Headcount!AZ$55&gt;0),Setup!$E$35*Headcount!AZ$55,0)+'Outside Services &amp; Other'!AS303</f>
        <v>0</v>
      </c>
      <c r="BE109" s="5">
        <f>IF(AND(Setup!$E$35&lt;capexmin,Setup!$E$35*Headcount!BA$55&gt;0),Setup!$E$35*Headcount!BA$55,0)+'Outside Services &amp; Other'!AT303</f>
        <v>0</v>
      </c>
      <c r="BF109" s="5">
        <f>IF(AND(Setup!$E$35&lt;capexmin,Setup!$E$35*Headcount!BB$55&gt;0),Setup!$E$35*Headcount!BB$55,0)+'Outside Services &amp; Other'!AU303</f>
        <v>0</v>
      </c>
      <c r="BG109" s="5">
        <f>IF(AND(Setup!$E$35&lt;capexmin,Setup!$E$35*Headcount!BC$55&gt;0),Setup!$E$35*Headcount!BC$55,0)+'Outside Services &amp; Other'!AV303</f>
        <v>0</v>
      </c>
      <c r="BH109" s="5">
        <f>IF(AND(Setup!$E$35&lt;capexmin,Setup!$E$35*Headcount!BD$55&gt;0),Setup!$E$35*Headcount!BD$55,0)+'Outside Services &amp; Other'!AW303</f>
        <v>0</v>
      </c>
      <c r="BI109" s="5">
        <f>IF(AND(Setup!$E$35&lt;capexmin,Setup!$E$35*Headcount!BE$55&gt;0),Setup!$E$35*Headcount!BE$55,0)+'Outside Services &amp; Other'!AX303</f>
        <v>0</v>
      </c>
      <c r="BJ109" s="5">
        <f>IF(AND(Setup!$E$35&lt;capexmin,Setup!$E$35*Headcount!BF$55&gt;0),Setup!$E$35*Headcount!BF$55,0)+'Outside Services &amp; Other'!AY303</f>
        <v>0</v>
      </c>
      <c r="BK109" s="5">
        <f>IF(AND(Setup!$E$35&lt;capexmin,Setup!$E$35*Headcount!BG$55&gt;0),Setup!$E$35*Headcount!BG$55,0)+'Outside Services &amp; Other'!AZ303</f>
        <v>0</v>
      </c>
      <c r="BL109" s="5">
        <f>IF(AND(Setup!$E$35&lt;capexmin,Setup!$E$35*Headcount!BH$55&gt;0),Setup!$E$35*Headcount!BH$55,0)+'Outside Services &amp; Other'!BA303</f>
        <v>0</v>
      </c>
      <c r="BM109" s="5">
        <f>IF(AND(Setup!$E$35&lt;capexmin,Setup!$E$35*Headcount!BI$55&gt;0),Setup!$E$35*Headcount!BI$55,0)+'Outside Services &amp; Other'!BB303</f>
        <v>0</v>
      </c>
      <c r="BN109" s="5">
        <f>IF(AND(Setup!$E$35&lt;capexmin,Setup!$E$35*Headcount!BJ$55&gt;0),Setup!$E$35*Headcount!BJ$55,0)+'Outside Services &amp; Other'!BC303</f>
        <v>0</v>
      </c>
      <c r="BO109" s="5">
        <f>IF(AND(Setup!$E$35&lt;capexmin,Setup!$E$35*Headcount!BK$55&gt;0),Setup!$E$35*Headcount!BK$55,0)+'Outside Services &amp; Other'!BD303</f>
        <v>0</v>
      </c>
      <c r="BP109" s="5">
        <f>IF(AND(Setup!$E$35&lt;capexmin,Setup!$E$35*Headcount!BL$55&gt;0),Setup!$E$35*Headcount!BL$55,0)+'Outside Services &amp; Other'!BE303</f>
        <v>0</v>
      </c>
      <c r="BQ109" s="5">
        <f>IF(AND(Setup!$E$35&lt;capexmin,Setup!$E$35*Headcount!BM$55&gt;0),Setup!$E$35*Headcount!BM$55,0)+'Outside Services &amp; Other'!BF303</f>
        <v>0</v>
      </c>
      <c r="BR109" s="5">
        <f>IF(AND(Setup!$E$35&lt;capexmin,Setup!$E$35*Headcount!BN$55&gt;0),Setup!$E$35*Headcount!BN$55,0)+'Outside Services &amp; Other'!BG303</f>
        <v>0</v>
      </c>
      <c r="BS109" s="5">
        <f>IF(AND(Setup!$E$35&lt;capexmin,Setup!$E$35*Headcount!BO$55&gt;0),Setup!$E$35*Headcount!BO$55,0)+'Outside Services &amp; Other'!BH303</f>
        <v>0</v>
      </c>
      <c r="BT109" s="5">
        <f>IF(AND(Setup!$E$35&lt;capexmin,Setup!$E$35*Headcount!BP$55&gt;0),Setup!$E$35*Headcount!BP$55,0)+'Outside Services &amp; Other'!BI303</f>
        <v>0</v>
      </c>
      <c r="BU109" s="5">
        <f>IF(AND(Setup!$E$35&lt;capexmin,Setup!$E$35*Headcount!BQ$55&gt;0),Setup!$E$35*Headcount!BQ$55,0)+'Outside Services &amp; Other'!BJ303</f>
        <v>0</v>
      </c>
      <c r="BV109" s="5">
        <f>IF(AND(Setup!$E$35&lt;capexmin,Setup!$E$35*Headcount!BR$55&gt;0),Setup!$E$35*Headcount!BR$55,0)+'Outside Services &amp; Other'!BK303</f>
        <v>0</v>
      </c>
      <c r="BW109" s="5">
        <f>IF(AND(Setup!$E$35&lt;capexmin,Setup!$E$35*Headcount!BS$55&gt;0),Setup!$E$35*Headcount!BS$55,0)+'Outside Services &amp; Other'!BL303</f>
        <v>0</v>
      </c>
      <c r="BX109" s="5">
        <f>IF(AND(Setup!$E$35&lt;capexmin,Setup!$E$35*Headcount!BT$55&gt;0),Setup!$E$35*Headcount!BT$55,0)+'Outside Services &amp; Other'!BM303</f>
        <v>0</v>
      </c>
      <c r="BY109" s="5">
        <f>IF(AND(Setup!$E$35&lt;capexmin,Setup!$E$35*Headcount!BU$55&gt;0),Setup!$E$35*Headcount!BU$55,0)+'Outside Services &amp; Other'!BN303</f>
        <v>0</v>
      </c>
      <c r="BZ109" s="419" cm="1">
        <f t="array" ref="BZ109">SUMPRODUCT((YEAR($F$6:$BY$6)=BZ$6)*($F109:$BY109))</f>
        <v>0</v>
      </c>
      <c r="CA109" s="286" cm="1">
        <f t="array" ref="CA109">SUMPRODUCT((YEAR($F$6:$BY$6)=CA$6)*($F109:$BY109))</f>
        <v>0</v>
      </c>
      <c r="CB109" s="286" cm="1">
        <f t="array" ref="CB109">SUMPRODUCT((YEAR($F$6:$BY$6)=CB$6)*($F109:$BY109))</f>
        <v>0</v>
      </c>
      <c r="CC109" s="286" cm="1">
        <f t="array" ref="CC109">SUMPRODUCT((YEAR($F$6:$BY$6)=CC$6)*($F109:$BY109))</f>
        <v>0</v>
      </c>
      <c r="CD109" s="286" cm="1">
        <f t="array" ref="CD109">SUMPRODUCT((YEAR($F$6:$BY$6)=CD$6)*($F109:$BY109))</f>
        <v>0</v>
      </c>
      <c r="CE109" s="430" cm="1">
        <f t="array" ref="CE109">SUMPRODUCT((YEAR($F$6:$BY$6)=CE$6)*($F109:$BY109))</f>
        <v>0</v>
      </c>
    </row>
    <row r="110" spans="1:84">
      <c r="E110" s="276" t="s">
        <v>79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f>IF(AND(Setup!$F$35&lt;capexmin,Setup!$F$35*Headcount!N$55&gt;0),Setup!$F$35*Headcount!N$55,0)+'Outside Services &amp; Other'!G304</f>
        <v>0</v>
      </c>
      <c r="S110" s="5">
        <f>IF(AND(Setup!$F$35&lt;capexmin,Setup!$F$35*Headcount!O$55&gt;0),Setup!$F$35*Headcount!O$55,0)+'Outside Services &amp; Other'!H304</f>
        <v>0</v>
      </c>
      <c r="T110" s="5">
        <f>IF(AND(Setup!$F$35&lt;capexmin,Setup!$F$35*Headcount!P$55&gt;0),Setup!$F$35*Headcount!P$55,0)+'Outside Services &amp; Other'!I304</f>
        <v>0</v>
      </c>
      <c r="U110" s="5">
        <f>IF(AND(Setup!$F$35&lt;capexmin,Setup!$F$35*Headcount!Q$55&gt;0),Setup!$F$35*Headcount!Q$55,0)+'Outside Services &amp; Other'!J304</f>
        <v>0</v>
      </c>
      <c r="V110" s="5">
        <f>IF(AND(Setup!$F$35&lt;capexmin,Setup!$F$35*Headcount!R$55&gt;0),Setup!$F$35*Headcount!R$55,0)+'Outside Services &amp; Other'!K304</f>
        <v>0</v>
      </c>
      <c r="W110" s="5">
        <f>IF(AND(Setup!$F$35&lt;capexmin,Setup!$F$35*Headcount!S$55&gt;0),Setup!$F$35*Headcount!S$55,0)+'Outside Services &amp; Other'!L304</f>
        <v>0</v>
      </c>
      <c r="X110" s="5">
        <f>IF(AND(Setup!$F$35&lt;capexmin,Setup!$F$35*Headcount!T$55&gt;0),Setup!$F$35*Headcount!T$55,0)+'Outside Services &amp; Other'!M304</f>
        <v>0</v>
      </c>
      <c r="Y110" s="5">
        <f>IF(AND(Setup!$F$35&lt;capexmin,Setup!$F$35*Headcount!U$55&gt;0),Setup!$F$35*Headcount!U$55,0)+'Outside Services &amp; Other'!N304</f>
        <v>0</v>
      </c>
      <c r="Z110" s="5">
        <f>IF(AND(Setup!$F$35&lt;capexmin,Setup!$F$35*Headcount!V$55&gt;0),Setup!$F$35*Headcount!V$55,0)+'Outside Services &amp; Other'!O304</f>
        <v>0</v>
      </c>
      <c r="AA110" s="5">
        <f>IF(AND(Setup!$F$35&lt;capexmin,Setup!$F$35*Headcount!W$55&gt;0),Setup!$F$35*Headcount!W$55,0)+'Outside Services &amp; Other'!P304</f>
        <v>0</v>
      </c>
      <c r="AB110" s="5">
        <f>IF(AND(Setup!$F$35&lt;capexmin,Setup!$F$35*Headcount!X$55&gt;0),Setup!$F$35*Headcount!X$55,0)+'Outside Services &amp; Other'!Q304</f>
        <v>0</v>
      </c>
      <c r="AC110" s="5">
        <f>IF(AND(Setup!$F$35&lt;capexmin,Setup!$F$35*Headcount!Y$55&gt;0),Setup!$F$35*Headcount!Y$55,0)+'Outside Services &amp; Other'!R304</f>
        <v>0</v>
      </c>
      <c r="AD110" s="5">
        <f>IF(AND(Setup!$F$35&lt;capexmin,Setup!$F$35*Headcount!Z$55&gt;0),Setup!$F$35*Headcount!Z$55,0)+'Outside Services &amp; Other'!S304</f>
        <v>0</v>
      </c>
      <c r="AE110" s="5">
        <f>IF(AND(Setup!$F$35&lt;capexmin,Setup!$F$35*Headcount!AA$55&gt;0),Setup!$F$35*Headcount!AA$55,0)+'Outside Services &amp; Other'!T304</f>
        <v>0</v>
      </c>
      <c r="AF110" s="5">
        <f>IF(AND(Setup!$F$35&lt;capexmin,Setup!$F$35*Headcount!AB$55&gt;0),Setup!$F$35*Headcount!AB$55,0)+'Outside Services &amp; Other'!U304</f>
        <v>0</v>
      </c>
      <c r="AG110" s="5">
        <f>IF(AND(Setup!$F$35&lt;capexmin,Setup!$F$35*Headcount!AC$55&gt;0),Setup!$F$35*Headcount!AC$55,0)+'Outside Services &amp; Other'!V304</f>
        <v>0</v>
      </c>
      <c r="AH110" s="5">
        <f>IF(AND(Setup!$F$35&lt;capexmin,Setup!$F$35*Headcount!AD$55&gt;0),Setup!$F$35*Headcount!AD$55,0)+'Outside Services &amp; Other'!W304</f>
        <v>0</v>
      </c>
      <c r="AI110" s="5">
        <f>IF(AND(Setup!$F$35&lt;capexmin,Setup!$F$35*Headcount!AE$55&gt;0),Setup!$F$35*Headcount!AE$55,0)+'Outside Services &amp; Other'!X304</f>
        <v>0</v>
      </c>
      <c r="AJ110" s="5">
        <f>IF(AND(Setup!$F$35&lt;capexmin,Setup!$F$35*Headcount!AF$55&gt;0),Setup!$F$35*Headcount!AF$55,0)+'Outside Services &amp; Other'!Y304</f>
        <v>0</v>
      </c>
      <c r="AK110" s="5">
        <f>IF(AND(Setup!$F$35&lt;capexmin,Setup!$F$35*Headcount!AG$55&gt;0),Setup!$F$35*Headcount!AG$55,0)+'Outside Services &amp; Other'!Z304</f>
        <v>0</v>
      </c>
      <c r="AL110" s="5">
        <f>IF(AND(Setup!$F$35&lt;capexmin,Setup!$F$35*Headcount!AH$55&gt;0),Setup!$F$35*Headcount!AH$55,0)+'Outside Services &amp; Other'!AA304</f>
        <v>0</v>
      </c>
      <c r="AM110" s="5">
        <f>IF(AND(Setup!$F$35&lt;capexmin,Setup!$F$35*Headcount!AI$55&gt;0),Setup!$F$35*Headcount!AI$55,0)+'Outside Services &amp; Other'!AB304</f>
        <v>0</v>
      </c>
      <c r="AN110" s="5">
        <f>IF(AND(Setup!$F$35&lt;capexmin,Setup!$F$35*Headcount!AJ$55&gt;0),Setup!$F$35*Headcount!AJ$55,0)+'Outside Services &amp; Other'!AC304</f>
        <v>0</v>
      </c>
      <c r="AO110" s="5">
        <f>IF(AND(Setup!$F$35&lt;capexmin,Setup!$F$35*Headcount!AK$55&gt;0),Setup!$F$35*Headcount!AK$55,0)+'Outside Services &amp; Other'!AD304</f>
        <v>0</v>
      </c>
      <c r="AP110" s="5">
        <f>IF(AND(Setup!$F$35&lt;capexmin,Setup!$F$35*Headcount!AL$55&gt;0),Setup!$F$35*Headcount!AL$55,0)+'Outside Services &amp; Other'!AE304</f>
        <v>0</v>
      </c>
      <c r="AQ110" s="5">
        <f>IF(AND(Setup!$F$35&lt;capexmin,Setup!$F$35*Headcount!AM$55&gt;0),Setup!$F$35*Headcount!AM$55,0)+'Outside Services &amp; Other'!AF304</f>
        <v>0</v>
      </c>
      <c r="AR110" s="5">
        <f>IF(AND(Setup!$F$35&lt;capexmin,Setup!$F$35*Headcount!AN$55&gt;0),Setup!$F$35*Headcount!AN$55,0)+'Outside Services &amp; Other'!AG304</f>
        <v>0</v>
      </c>
      <c r="AS110" s="5">
        <f>IF(AND(Setup!$F$35&lt;capexmin,Setup!$F$35*Headcount!AO$55&gt;0),Setup!$F$35*Headcount!AO$55,0)+'Outside Services &amp; Other'!AH304</f>
        <v>0</v>
      </c>
      <c r="AT110" s="5">
        <f>IF(AND(Setup!$F$35&lt;capexmin,Setup!$F$35*Headcount!AP$55&gt;0),Setup!$F$35*Headcount!AP$55,0)+'Outside Services &amp; Other'!AI304</f>
        <v>0</v>
      </c>
      <c r="AU110" s="5">
        <f>IF(AND(Setup!$F$35&lt;capexmin,Setup!$F$35*Headcount!AQ$55&gt;0),Setup!$F$35*Headcount!AQ$55,0)+'Outside Services &amp; Other'!AJ304</f>
        <v>0</v>
      </c>
      <c r="AV110" s="5">
        <f>IF(AND(Setup!$F$35&lt;capexmin,Setup!$F$35*Headcount!AR$55&gt;0),Setup!$F$35*Headcount!AR$55,0)+'Outside Services &amp; Other'!AK304</f>
        <v>0</v>
      </c>
      <c r="AW110" s="5">
        <f>IF(AND(Setup!$F$35&lt;capexmin,Setup!$F$35*Headcount!AS$55&gt;0),Setup!$F$35*Headcount!AS$55,0)+'Outside Services &amp; Other'!AL304</f>
        <v>0</v>
      </c>
      <c r="AX110" s="5">
        <f>IF(AND(Setup!$F$35&lt;capexmin,Setup!$F$35*Headcount!AT$55&gt;0),Setup!$F$35*Headcount!AT$55,0)+'Outside Services &amp; Other'!AM304</f>
        <v>0</v>
      </c>
      <c r="AY110" s="5">
        <f>IF(AND(Setup!$F$35&lt;capexmin,Setup!$F$35*Headcount!AU$55&gt;0),Setup!$F$35*Headcount!AU$55,0)+'Outside Services &amp; Other'!AN304</f>
        <v>0</v>
      </c>
      <c r="AZ110" s="5">
        <f>IF(AND(Setup!$F$35&lt;capexmin,Setup!$F$35*Headcount!AV$55&gt;0),Setup!$F$35*Headcount!AV$55,0)+'Outside Services &amp; Other'!AO304</f>
        <v>0</v>
      </c>
      <c r="BA110" s="5">
        <f>IF(AND(Setup!$F$35&lt;capexmin,Setup!$F$35*Headcount!AW$55&gt;0),Setup!$F$35*Headcount!AW$55,0)+'Outside Services &amp; Other'!AP304</f>
        <v>0</v>
      </c>
      <c r="BB110" s="5">
        <f>IF(AND(Setup!$F$35&lt;capexmin,Setup!$F$35*Headcount!AX$55&gt;0),Setup!$F$35*Headcount!AX$55,0)+'Outside Services &amp; Other'!AQ304</f>
        <v>0</v>
      </c>
      <c r="BC110" s="5">
        <f>IF(AND(Setup!$F$35&lt;capexmin,Setup!$F$35*Headcount!AY$55&gt;0),Setup!$F$35*Headcount!AY$55,0)+'Outside Services &amp; Other'!AR304</f>
        <v>0</v>
      </c>
      <c r="BD110" s="5">
        <f>IF(AND(Setup!$F$35&lt;capexmin,Setup!$F$35*Headcount!AZ$55&gt;0),Setup!$F$35*Headcount!AZ$55,0)+'Outside Services &amp; Other'!AS304</f>
        <v>0</v>
      </c>
      <c r="BE110" s="5">
        <f>IF(AND(Setup!$F$35&lt;capexmin,Setup!$F$35*Headcount!BA$55&gt;0),Setup!$F$35*Headcount!BA$55,0)+'Outside Services &amp; Other'!AT304</f>
        <v>0</v>
      </c>
      <c r="BF110" s="5">
        <f>IF(AND(Setup!$F$35&lt;capexmin,Setup!$F$35*Headcount!BB$55&gt;0),Setup!$F$35*Headcount!BB$55,0)+'Outside Services &amp; Other'!AU304</f>
        <v>0</v>
      </c>
      <c r="BG110" s="5">
        <f>IF(AND(Setup!$F$35&lt;capexmin,Setup!$F$35*Headcount!BC$55&gt;0),Setup!$F$35*Headcount!BC$55,0)+'Outside Services &amp; Other'!AV304</f>
        <v>0</v>
      </c>
      <c r="BH110" s="5">
        <f>IF(AND(Setup!$F$35&lt;capexmin,Setup!$F$35*Headcount!BD$55&gt;0),Setup!$F$35*Headcount!BD$55,0)+'Outside Services &amp; Other'!AW304</f>
        <v>0</v>
      </c>
      <c r="BI110" s="5">
        <f>IF(AND(Setup!$F$35&lt;capexmin,Setup!$F$35*Headcount!BE$55&gt;0),Setup!$F$35*Headcount!BE$55,0)+'Outside Services &amp; Other'!AX304</f>
        <v>0</v>
      </c>
      <c r="BJ110" s="5">
        <f>IF(AND(Setup!$F$35&lt;capexmin,Setup!$F$35*Headcount!BF$55&gt;0),Setup!$F$35*Headcount!BF$55,0)+'Outside Services &amp; Other'!AY304</f>
        <v>0</v>
      </c>
      <c r="BK110" s="5">
        <f>IF(AND(Setup!$F$35&lt;capexmin,Setup!$F$35*Headcount!BG$55&gt;0),Setup!$F$35*Headcount!BG$55,0)+'Outside Services &amp; Other'!AZ304</f>
        <v>0</v>
      </c>
      <c r="BL110" s="5">
        <f>IF(AND(Setup!$F$35&lt;capexmin,Setup!$F$35*Headcount!BH$55&gt;0),Setup!$F$35*Headcount!BH$55,0)+'Outside Services &amp; Other'!BA304</f>
        <v>0</v>
      </c>
      <c r="BM110" s="5">
        <f>IF(AND(Setup!$F$35&lt;capexmin,Setup!$F$35*Headcount!BI$55&gt;0),Setup!$F$35*Headcount!BI$55,0)+'Outside Services &amp; Other'!BB304</f>
        <v>0</v>
      </c>
      <c r="BN110" s="5">
        <f>IF(AND(Setup!$F$35&lt;capexmin,Setup!$F$35*Headcount!BJ$55&gt;0),Setup!$F$35*Headcount!BJ$55,0)+'Outside Services &amp; Other'!BC304</f>
        <v>0</v>
      </c>
      <c r="BO110" s="5">
        <f>IF(AND(Setup!$F$35&lt;capexmin,Setup!$F$35*Headcount!BK$55&gt;0),Setup!$F$35*Headcount!BK$55,0)+'Outside Services &amp; Other'!BD304</f>
        <v>0</v>
      </c>
      <c r="BP110" s="5">
        <f>IF(AND(Setup!$F$35&lt;capexmin,Setup!$F$35*Headcount!BL$55&gt;0),Setup!$F$35*Headcount!BL$55,0)+'Outside Services &amp; Other'!BE304</f>
        <v>0</v>
      </c>
      <c r="BQ110" s="5">
        <f>IF(AND(Setup!$F$35&lt;capexmin,Setup!$F$35*Headcount!BM$55&gt;0),Setup!$F$35*Headcount!BM$55,0)+'Outside Services &amp; Other'!BF304</f>
        <v>0</v>
      </c>
      <c r="BR110" s="5">
        <f>IF(AND(Setup!$F$35&lt;capexmin,Setup!$F$35*Headcount!BN$55&gt;0),Setup!$F$35*Headcount!BN$55,0)+'Outside Services &amp; Other'!BG304</f>
        <v>0</v>
      </c>
      <c r="BS110" s="5">
        <f>IF(AND(Setup!$F$35&lt;capexmin,Setup!$F$35*Headcount!BO$55&gt;0),Setup!$F$35*Headcount!BO$55,0)+'Outside Services &amp; Other'!BH304</f>
        <v>0</v>
      </c>
      <c r="BT110" s="5">
        <f>IF(AND(Setup!$F$35&lt;capexmin,Setup!$F$35*Headcount!BP$55&gt;0),Setup!$F$35*Headcount!BP$55,0)+'Outside Services &amp; Other'!BI304</f>
        <v>0</v>
      </c>
      <c r="BU110" s="5">
        <f>IF(AND(Setup!$F$35&lt;capexmin,Setup!$F$35*Headcount!BQ$55&gt;0),Setup!$F$35*Headcount!BQ$55,0)+'Outside Services &amp; Other'!BJ304</f>
        <v>0</v>
      </c>
      <c r="BV110" s="5">
        <f>IF(AND(Setup!$F$35&lt;capexmin,Setup!$F$35*Headcount!BR$55&gt;0),Setup!$F$35*Headcount!BR$55,0)+'Outside Services &amp; Other'!BK304</f>
        <v>0</v>
      </c>
      <c r="BW110" s="5">
        <f>IF(AND(Setup!$F$35&lt;capexmin,Setup!$F$35*Headcount!BS$55&gt;0),Setup!$F$35*Headcount!BS$55,0)+'Outside Services &amp; Other'!BL304</f>
        <v>0</v>
      </c>
      <c r="BX110" s="5">
        <f>IF(AND(Setup!$F$35&lt;capexmin,Setup!$F$35*Headcount!BT$55&gt;0),Setup!$F$35*Headcount!BT$55,0)+'Outside Services &amp; Other'!BM304</f>
        <v>0</v>
      </c>
      <c r="BY110" s="5">
        <f>IF(AND(Setup!$F$35&lt;capexmin,Setup!$F$35*Headcount!BU$55&gt;0),Setup!$F$35*Headcount!BU$55,0)+'Outside Services &amp; Other'!BN304</f>
        <v>0</v>
      </c>
      <c r="BZ110" s="419" cm="1">
        <f t="array" ref="BZ110">SUMPRODUCT((YEAR($F$6:$BY$6)=BZ$6)*($F110:$BY110))</f>
        <v>0</v>
      </c>
      <c r="CA110" s="286" cm="1">
        <f t="array" ref="CA110">SUMPRODUCT((YEAR($F$6:$BY$6)=CA$6)*($F110:$BY110))</f>
        <v>0</v>
      </c>
      <c r="CB110" s="286" cm="1">
        <f t="array" ref="CB110">SUMPRODUCT((YEAR($F$6:$BY$6)=CB$6)*($F110:$BY110))</f>
        <v>0</v>
      </c>
      <c r="CC110" s="286" cm="1">
        <f t="array" ref="CC110">SUMPRODUCT((YEAR($F$6:$BY$6)=CC$6)*($F110:$BY110))</f>
        <v>0</v>
      </c>
      <c r="CD110" s="286" cm="1">
        <f t="array" ref="CD110">SUMPRODUCT((YEAR($F$6:$BY$6)=CD$6)*($F110:$BY110))</f>
        <v>0</v>
      </c>
      <c r="CE110" s="430" cm="1">
        <f t="array" ref="CE110">SUMPRODUCT((YEAR($F$6:$BY$6)=CE$6)*($F110:$BY110))</f>
        <v>0</v>
      </c>
    </row>
    <row r="111" spans="1:84">
      <c r="E111" s="276" t="s">
        <v>55</v>
      </c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419"/>
      <c r="CA111" s="286"/>
      <c r="CB111" s="286"/>
      <c r="CC111" s="286"/>
      <c r="CD111" s="286"/>
      <c r="CE111" s="430"/>
    </row>
    <row r="112" spans="1:84" s="4" customFormat="1">
      <c r="A112" s="48"/>
      <c r="E112" s="601" t="str">
        <f>'Outside Services &amp; Other'!D$240</f>
        <v>Consulting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f>SUMIFS('Outside Services &amp; Other'!G$247:G$281,'Outside Services &amp; Other'!$C$247:$C$281,CalcEngine!$E$97,'Outside Services &amp; Other'!$D$247:$D$281,CalcEngine!$E112)</f>
        <v>0</v>
      </c>
      <c r="S112" s="5">
        <f>SUMIFS('Outside Services &amp; Other'!H$247:H$281,'Outside Services &amp; Other'!$C$247:$C$281,CalcEngine!$E$97,'Outside Services &amp; Other'!$D$247:$D$281,CalcEngine!$E112)</f>
        <v>0</v>
      </c>
      <c r="T112" s="5">
        <f>SUMIFS('Outside Services &amp; Other'!I$247:I$281,'Outside Services &amp; Other'!$C$247:$C$281,CalcEngine!$E$97,'Outside Services &amp; Other'!$D$247:$D$281,CalcEngine!$E112)</f>
        <v>0</v>
      </c>
      <c r="U112" s="5">
        <f>SUMIFS('Outside Services &amp; Other'!J$247:J$281,'Outside Services &amp; Other'!$C$247:$C$281,CalcEngine!$E$97,'Outside Services &amp; Other'!$D$247:$D$281,CalcEngine!$E112)</f>
        <v>0</v>
      </c>
      <c r="V112" s="5">
        <f>SUMIFS('Outside Services &amp; Other'!K$247:K$281,'Outside Services &amp; Other'!$C$247:$C$281,CalcEngine!$E$97,'Outside Services &amp; Other'!$D$247:$D$281,CalcEngine!$E112)</f>
        <v>0</v>
      </c>
      <c r="W112" s="5">
        <f>SUMIFS('Outside Services &amp; Other'!L$247:L$281,'Outside Services &amp; Other'!$C$247:$C$281,CalcEngine!$E$97,'Outside Services &amp; Other'!$D$247:$D$281,CalcEngine!$E112)</f>
        <v>0</v>
      </c>
      <c r="X112" s="5">
        <f>SUMIFS('Outside Services &amp; Other'!M$247:M$281,'Outside Services &amp; Other'!$C$247:$C$281,CalcEngine!$E$97,'Outside Services &amp; Other'!$D$247:$D$281,CalcEngine!$E112)</f>
        <v>0</v>
      </c>
      <c r="Y112" s="5">
        <f>SUMIFS('Outside Services &amp; Other'!N$247:N$281,'Outside Services &amp; Other'!$C$247:$C$281,CalcEngine!$E$97,'Outside Services &amp; Other'!$D$247:$D$281,CalcEngine!$E112)</f>
        <v>0</v>
      </c>
      <c r="Z112" s="5">
        <f>SUMIFS('Outside Services &amp; Other'!O$247:O$281,'Outside Services &amp; Other'!$C$247:$C$281,CalcEngine!$E$97,'Outside Services &amp; Other'!$D$247:$D$281,CalcEngine!$E112)</f>
        <v>0</v>
      </c>
      <c r="AA112" s="5">
        <f>SUMIFS('Outside Services &amp; Other'!P$247:P$281,'Outside Services &amp; Other'!$C$247:$C$281,CalcEngine!$E$97,'Outside Services &amp; Other'!$D$247:$D$281,CalcEngine!$E112)</f>
        <v>0</v>
      </c>
      <c r="AB112" s="5">
        <f>SUMIFS('Outside Services &amp; Other'!Q$247:Q$281,'Outside Services &amp; Other'!$C$247:$C$281,CalcEngine!$E$97,'Outside Services &amp; Other'!$D$247:$D$281,CalcEngine!$E112)</f>
        <v>0</v>
      </c>
      <c r="AC112" s="5">
        <f>SUMIFS('Outside Services &amp; Other'!R$247:R$281,'Outside Services &amp; Other'!$C$247:$C$281,CalcEngine!$E$97,'Outside Services &amp; Other'!$D$247:$D$281,CalcEngine!$E112)</f>
        <v>0</v>
      </c>
      <c r="AD112" s="5">
        <f>SUMIFS('Outside Services &amp; Other'!S$247:S$281,'Outside Services &amp; Other'!$C$247:$C$281,CalcEngine!$E$97,'Outside Services &amp; Other'!$D$247:$D$281,CalcEngine!$E112)</f>
        <v>0</v>
      </c>
      <c r="AE112" s="5">
        <f>SUMIFS('Outside Services &amp; Other'!T$247:T$281,'Outside Services &amp; Other'!$C$247:$C$281,CalcEngine!$E$97,'Outside Services &amp; Other'!$D$247:$D$281,CalcEngine!$E112)</f>
        <v>0</v>
      </c>
      <c r="AF112" s="5">
        <f>SUMIFS('Outside Services &amp; Other'!U$247:U$281,'Outside Services &amp; Other'!$C$247:$C$281,CalcEngine!$E$97,'Outside Services &amp; Other'!$D$247:$D$281,CalcEngine!$E112)</f>
        <v>0</v>
      </c>
      <c r="AG112" s="5">
        <f>SUMIFS('Outside Services &amp; Other'!V$247:V$281,'Outside Services &amp; Other'!$C$247:$C$281,CalcEngine!$E$97,'Outside Services &amp; Other'!$D$247:$D$281,CalcEngine!$E112)</f>
        <v>0</v>
      </c>
      <c r="AH112" s="5">
        <f>SUMIFS('Outside Services &amp; Other'!W$247:W$281,'Outside Services &amp; Other'!$C$247:$C$281,CalcEngine!$E$97,'Outside Services &amp; Other'!$D$247:$D$281,CalcEngine!$E112)</f>
        <v>0</v>
      </c>
      <c r="AI112" s="5">
        <f>SUMIFS('Outside Services &amp; Other'!X$247:X$281,'Outside Services &amp; Other'!$C$247:$C$281,CalcEngine!$E$97,'Outside Services &amp; Other'!$D$247:$D$281,CalcEngine!$E112)</f>
        <v>0</v>
      </c>
      <c r="AJ112" s="5">
        <f>SUMIFS('Outside Services &amp; Other'!Y$247:Y$281,'Outside Services &amp; Other'!$C$247:$C$281,CalcEngine!$E$97,'Outside Services &amp; Other'!$D$247:$D$281,CalcEngine!$E112)</f>
        <v>0</v>
      </c>
      <c r="AK112" s="5">
        <f>SUMIFS('Outside Services &amp; Other'!Z$247:Z$281,'Outside Services &amp; Other'!$C$247:$C$281,CalcEngine!$E$97,'Outside Services &amp; Other'!$D$247:$D$281,CalcEngine!$E112)</f>
        <v>0</v>
      </c>
      <c r="AL112" s="5">
        <f>SUMIFS('Outside Services &amp; Other'!AA$247:AA$281,'Outside Services &amp; Other'!$C$247:$C$281,CalcEngine!$E$97,'Outside Services &amp; Other'!$D$247:$D$281,CalcEngine!$E112)</f>
        <v>0</v>
      </c>
      <c r="AM112" s="5">
        <f>SUMIFS('Outside Services &amp; Other'!AB$247:AB$281,'Outside Services &amp; Other'!$C$247:$C$281,CalcEngine!$E$97,'Outside Services &amp; Other'!$D$247:$D$281,CalcEngine!$E112)</f>
        <v>0</v>
      </c>
      <c r="AN112" s="5">
        <f>SUMIFS('Outside Services &amp; Other'!AC$247:AC$281,'Outside Services &amp; Other'!$C$247:$C$281,CalcEngine!$E$97,'Outside Services &amp; Other'!$D$247:$D$281,CalcEngine!$E112)</f>
        <v>0</v>
      </c>
      <c r="AO112" s="5">
        <f>SUMIFS('Outside Services &amp; Other'!AD$247:AD$281,'Outside Services &amp; Other'!$C$247:$C$281,CalcEngine!$E$97,'Outside Services &amp; Other'!$D$247:$D$281,CalcEngine!$E112)</f>
        <v>0</v>
      </c>
      <c r="AP112" s="5">
        <f>SUMIFS('Outside Services &amp; Other'!AE$247:AE$281,'Outside Services &amp; Other'!$C$247:$C$281,CalcEngine!$E$97,'Outside Services &amp; Other'!$D$247:$D$281,CalcEngine!$E112)</f>
        <v>0</v>
      </c>
      <c r="AQ112" s="5">
        <f>SUMIFS('Outside Services &amp; Other'!AF$247:AF$281,'Outside Services &amp; Other'!$C$247:$C$281,CalcEngine!$E$97,'Outside Services &amp; Other'!$D$247:$D$281,CalcEngine!$E112)</f>
        <v>0</v>
      </c>
      <c r="AR112" s="5">
        <f>SUMIFS('Outside Services &amp; Other'!AG$247:AG$281,'Outside Services &amp; Other'!$C$247:$C$281,CalcEngine!$E$97,'Outside Services &amp; Other'!$D$247:$D$281,CalcEngine!$E112)</f>
        <v>0</v>
      </c>
      <c r="AS112" s="5">
        <f>SUMIFS('Outside Services &amp; Other'!AH$247:AH$281,'Outside Services &amp; Other'!$C$247:$C$281,CalcEngine!$E$97,'Outside Services &amp; Other'!$D$247:$D$281,CalcEngine!$E112)</f>
        <v>0</v>
      </c>
      <c r="AT112" s="5">
        <f>SUMIFS('Outside Services &amp; Other'!AI$247:AI$281,'Outside Services &amp; Other'!$C$247:$C$281,CalcEngine!$E$97,'Outside Services &amp; Other'!$D$247:$D$281,CalcEngine!$E112)</f>
        <v>0</v>
      </c>
      <c r="AU112" s="5">
        <f>SUMIFS('Outside Services &amp; Other'!AJ$247:AJ$281,'Outside Services &amp; Other'!$C$247:$C$281,CalcEngine!$E$97,'Outside Services &amp; Other'!$D$247:$D$281,CalcEngine!$E112)</f>
        <v>0</v>
      </c>
      <c r="AV112" s="5">
        <f>SUMIFS('Outside Services &amp; Other'!AK$247:AK$281,'Outside Services &amp; Other'!$C$247:$C$281,CalcEngine!$E$97,'Outside Services &amp; Other'!$D$247:$D$281,CalcEngine!$E112)</f>
        <v>0</v>
      </c>
      <c r="AW112" s="5">
        <f>SUMIFS('Outside Services &amp; Other'!AL$247:AL$281,'Outside Services &amp; Other'!$C$247:$C$281,CalcEngine!$E$97,'Outside Services &amp; Other'!$D$247:$D$281,CalcEngine!$E112)</f>
        <v>0</v>
      </c>
      <c r="AX112" s="5">
        <f>SUMIFS('Outside Services &amp; Other'!AM$247:AM$281,'Outside Services &amp; Other'!$C$247:$C$281,CalcEngine!$E$97,'Outside Services &amp; Other'!$D$247:$D$281,CalcEngine!$E112)</f>
        <v>0</v>
      </c>
      <c r="AY112" s="5">
        <f>SUMIFS('Outside Services &amp; Other'!AN$247:AN$281,'Outside Services &amp; Other'!$C$247:$C$281,CalcEngine!$E$97,'Outside Services &amp; Other'!$D$247:$D$281,CalcEngine!$E112)</f>
        <v>0</v>
      </c>
      <c r="AZ112" s="5">
        <f>SUMIFS('Outside Services &amp; Other'!AO$247:AO$281,'Outside Services &amp; Other'!$C$247:$C$281,CalcEngine!$E$97,'Outside Services &amp; Other'!$D$247:$D$281,CalcEngine!$E112)</f>
        <v>0</v>
      </c>
      <c r="BA112" s="5">
        <f>SUMIFS('Outside Services &amp; Other'!AP$247:AP$281,'Outside Services &amp; Other'!$C$247:$C$281,CalcEngine!$E$97,'Outside Services &amp; Other'!$D$247:$D$281,CalcEngine!$E112)</f>
        <v>0</v>
      </c>
      <c r="BB112" s="5">
        <f>SUMIFS('Outside Services &amp; Other'!AQ$247:AQ$281,'Outside Services &amp; Other'!$C$247:$C$281,CalcEngine!$E$97,'Outside Services &amp; Other'!$D$247:$D$281,CalcEngine!$E112)</f>
        <v>0</v>
      </c>
      <c r="BC112" s="5">
        <f>SUMIFS('Outside Services &amp; Other'!AR$247:AR$281,'Outside Services &amp; Other'!$C$247:$C$281,CalcEngine!$E$97,'Outside Services &amp; Other'!$D$247:$D$281,CalcEngine!$E112)</f>
        <v>0</v>
      </c>
      <c r="BD112" s="5">
        <f>SUMIFS('Outside Services &amp; Other'!AS$247:AS$281,'Outside Services &amp; Other'!$C$247:$C$281,CalcEngine!$E$97,'Outside Services &amp; Other'!$D$247:$D$281,CalcEngine!$E112)</f>
        <v>0</v>
      </c>
      <c r="BE112" s="5">
        <f>SUMIFS('Outside Services &amp; Other'!AT$247:AT$281,'Outside Services &amp; Other'!$C$247:$C$281,CalcEngine!$E$97,'Outside Services &amp; Other'!$D$247:$D$281,CalcEngine!$E112)</f>
        <v>0</v>
      </c>
      <c r="BF112" s="5">
        <f>SUMIFS('Outside Services &amp; Other'!AU$247:AU$281,'Outside Services &amp; Other'!$C$247:$C$281,CalcEngine!$E$97,'Outside Services &amp; Other'!$D$247:$D$281,CalcEngine!$E112)</f>
        <v>0</v>
      </c>
      <c r="BG112" s="5">
        <f>SUMIFS('Outside Services &amp; Other'!AV$247:AV$281,'Outside Services &amp; Other'!$C$247:$C$281,CalcEngine!$E$97,'Outside Services &amp; Other'!$D$247:$D$281,CalcEngine!$E112)</f>
        <v>0</v>
      </c>
      <c r="BH112" s="5">
        <f>SUMIFS('Outside Services &amp; Other'!AW$247:AW$281,'Outside Services &amp; Other'!$C$247:$C$281,CalcEngine!$E$97,'Outside Services &amp; Other'!$D$247:$D$281,CalcEngine!$E112)</f>
        <v>0</v>
      </c>
      <c r="BI112" s="5">
        <f>SUMIFS('Outside Services &amp; Other'!AX$247:AX$281,'Outside Services &amp; Other'!$C$247:$C$281,CalcEngine!$E$97,'Outside Services &amp; Other'!$D$247:$D$281,CalcEngine!$E112)</f>
        <v>0</v>
      </c>
      <c r="BJ112" s="5">
        <f>SUMIFS('Outside Services &amp; Other'!AY$247:AY$281,'Outside Services &amp; Other'!$C$247:$C$281,CalcEngine!$E$97,'Outside Services &amp; Other'!$D$247:$D$281,CalcEngine!$E112)</f>
        <v>0</v>
      </c>
      <c r="BK112" s="5">
        <f>SUMIFS('Outside Services &amp; Other'!AZ$247:AZ$281,'Outside Services &amp; Other'!$C$247:$C$281,CalcEngine!$E$97,'Outside Services &amp; Other'!$D$247:$D$281,CalcEngine!$E112)</f>
        <v>0</v>
      </c>
      <c r="BL112" s="5">
        <f>SUMIFS('Outside Services &amp; Other'!BA$247:BA$281,'Outside Services &amp; Other'!$C$247:$C$281,CalcEngine!$E$97,'Outside Services &amp; Other'!$D$247:$D$281,CalcEngine!$E112)</f>
        <v>0</v>
      </c>
      <c r="BM112" s="5">
        <f>SUMIFS('Outside Services &amp; Other'!BB$247:BB$281,'Outside Services &amp; Other'!$C$247:$C$281,CalcEngine!$E$97,'Outside Services &amp; Other'!$D$247:$D$281,CalcEngine!$E112)</f>
        <v>0</v>
      </c>
      <c r="BN112" s="5">
        <f>SUMIFS('Outside Services &amp; Other'!BC$247:BC$281,'Outside Services &amp; Other'!$C$247:$C$281,CalcEngine!$E$97,'Outside Services &amp; Other'!$D$247:$D$281,CalcEngine!$E112)</f>
        <v>0</v>
      </c>
      <c r="BO112" s="5">
        <f>SUMIFS('Outside Services &amp; Other'!BD$247:BD$281,'Outside Services &amp; Other'!$C$247:$C$281,CalcEngine!$E$97,'Outside Services &amp; Other'!$D$247:$D$281,CalcEngine!$E112)</f>
        <v>0</v>
      </c>
      <c r="BP112" s="5">
        <f>SUMIFS('Outside Services &amp; Other'!BE$247:BE$281,'Outside Services &amp; Other'!$C$247:$C$281,CalcEngine!$E$97,'Outside Services &amp; Other'!$D$247:$D$281,CalcEngine!$E112)</f>
        <v>0</v>
      </c>
      <c r="BQ112" s="5">
        <f>SUMIFS('Outside Services &amp; Other'!BF$247:BF$281,'Outside Services &amp; Other'!$C$247:$C$281,CalcEngine!$E$97,'Outside Services &amp; Other'!$D$247:$D$281,CalcEngine!$E112)</f>
        <v>0</v>
      </c>
      <c r="BR112" s="5">
        <f>SUMIFS('Outside Services &amp; Other'!BG$247:BG$281,'Outside Services &amp; Other'!$C$247:$C$281,CalcEngine!$E$97,'Outside Services &amp; Other'!$D$247:$D$281,CalcEngine!$E112)</f>
        <v>0</v>
      </c>
      <c r="BS112" s="5">
        <f>SUMIFS('Outside Services &amp; Other'!BH$247:BH$281,'Outside Services &amp; Other'!$C$247:$C$281,CalcEngine!$E$97,'Outside Services &amp; Other'!$D$247:$D$281,CalcEngine!$E112)</f>
        <v>0</v>
      </c>
      <c r="BT112" s="5">
        <f>SUMIFS('Outside Services &amp; Other'!BI$247:BI$281,'Outside Services &amp; Other'!$C$247:$C$281,CalcEngine!$E$97,'Outside Services &amp; Other'!$D$247:$D$281,CalcEngine!$E112)</f>
        <v>0</v>
      </c>
      <c r="BU112" s="5">
        <f>SUMIFS('Outside Services &amp; Other'!BJ$247:BJ$281,'Outside Services &amp; Other'!$C$247:$C$281,CalcEngine!$E$97,'Outside Services &amp; Other'!$D$247:$D$281,CalcEngine!$E112)</f>
        <v>0</v>
      </c>
      <c r="BV112" s="5">
        <f>SUMIFS('Outside Services &amp; Other'!BK$247:BK$281,'Outside Services &amp; Other'!$C$247:$C$281,CalcEngine!$E$97,'Outside Services &amp; Other'!$D$247:$D$281,CalcEngine!$E112)</f>
        <v>0</v>
      </c>
      <c r="BW112" s="5">
        <f>SUMIFS('Outside Services &amp; Other'!BL$247:BL$281,'Outside Services &amp; Other'!$C$247:$C$281,CalcEngine!$E$97,'Outside Services &amp; Other'!$D$247:$D$281,CalcEngine!$E112)</f>
        <v>0</v>
      </c>
      <c r="BX112" s="5">
        <f>SUMIFS('Outside Services &amp; Other'!BM$247:BM$281,'Outside Services &amp; Other'!$C$247:$C$281,CalcEngine!$E$97,'Outside Services &amp; Other'!$D$247:$D$281,CalcEngine!$E112)</f>
        <v>0</v>
      </c>
      <c r="BY112" s="5">
        <f>SUMIFS('Outside Services &amp; Other'!BN$247:BN$281,'Outside Services &amp; Other'!$C$247:$C$281,CalcEngine!$E$97,'Outside Services &amp; Other'!$D$247:$D$281,CalcEngine!$E112)</f>
        <v>0</v>
      </c>
      <c r="BZ112" s="419" cm="1">
        <f t="array" ref="BZ112">SUMPRODUCT((YEAR($F$6:$BY$6)=BZ$6)*($F112:$BY112))</f>
        <v>0</v>
      </c>
      <c r="CA112" s="286" cm="1">
        <f t="array" ref="CA112">SUMPRODUCT((YEAR($F$6:$BY$6)=CA$6)*($F112:$BY112))</f>
        <v>0</v>
      </c>
      <c r="CB112" s="286" cm="1">
        <f t="array" ref="CB112">SUMPRODUCT((YEAR($F$6:$BY$6)=CB$6)*($F112:$BY112))</f>
        <v>0</v>
      </c>
      <c r="CC112" s="286" cm="1">
        <f t="array" ref="CC112">SUMPRODUCT((YEAR($F$6:$BY$6)=CC$6)*($F112:$BY112))</f>
        <v>0</v>
      </c>
      <c r="CD112" s="286" cm="1">
        <f t="array" ref="CD112">SUMPRODUCT((YEAR($F$6:$BY$6)=CD$6)*($F112:$BY112))</f>
        <v>0</v>
      </c>
      <c r="CE112" s="430" cm="1">
        <f t="array" ref="CE112">SUMPRODUCT((YEAR($F$6:$BY$6)=CE$6)*($F112:$BY112))</f>
        <v>0</v>
      </c>
      <c r="CF112" s="783"/>
    </row>
    <row r="113" spans="1:84" s="4" customFormat="1">
      <c r="A113" s="48"/>
      <c r="E113" s="601" t="str">
        <f>'Outside Services &amp; Other'!D$241</f>
        <v>Recruiting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f>SUMIFS('Outside Services &amp; Other'!G$247:G$281,'Outside Services &amp; Other'!$C$247:$C$281,CalcEngine!$E$97,'Outside Services &amp; Other'!$D$247:$D$281,CalcEngine!$E113)</f>
        <v>0</v>
      </c>
      <c r="S113" s="5">
        <f>SUMIFS('Outside Services &amp; Other'!H$247:H$281,'Outside Services &amp; Other'!$C$247:$C$281,CalcEngine!$E$97,'Outside Services &amp; Other'!$D$247:$D$281,CalcEngine!$E113)</f>
        <v>0</v>
      </c>
      <c r="T113" s="5">
        <f>SUMIFS('Outside Services &amp; Other'!I$247:I$281,'Outside Services &amp; Other'!$C$247:$C$281,CalcEngine!$E$97,'Outside Services &amp; Other'!$D$247:$D$281,CalcEngine!$E113)</f>
        <v>0</v>
      </c>
      <c r="U113" s="5">
        <f>SUMIFS('Outside Services &amp; Other'!J$247:J$281,'Outside Services &amp; Other'!$C$247:$C$281,CalcEngine!$E$97,'Outside Services &amp; Other'!$D$247:$D$281,CalcEngine!$E113)</f>
        <v>0</v>
      </c>
      <c r="V113" s="5">
        <f>SUMIFS('Outside Services &amp; Other'!K$247:K$281,'Outside Services &amp; Other'!$C$247:$C$281,CalcEngine!$E$97,'Outside Services &amp; Other'!$D$247:$D$281,CalcEngine!$E113)</f>
        <v>0</v>
      </c>
      <c r="W113" s="5">
        <f>SUMIFS('Outside Services &amp; Other'!L$247:L$281,'Outside Services &amp; Other'!$C$247:$C$281,CalcEngine!$E$97,'Outside Services &amp; Other'!$D$247:$D$281,CalcEngine!$E113)</f>
        <v>0</v>
      </c>
      <c r="X113" s="5">
        <f>SUMIFS('Outside Services &amp; Other'!M$247:M$281,'Outside Services &amp; Other'!$C$247:$C$281,CalcEngine!$E$97,'Outside Services &amp; Other'!$D$247:$D$281,CalcEngine!$E113)</f>
        <v>0</v>
      </c>
      <c r="Y113" s="5">
        <f>SUMIFS('Outside Services &amp; Other'!N$247:N$281,'Outside Services &amp; Other'!$C$247:$C$281,CalcEngine!$E$97,'Outside Services &amp; Other'!$D$247:$D$281,CalcEngine!$E113)</f>
        <v>0</v>
      </c>
      <c r="Z113" s="5">
        <f>SUMIFS('Outside Services &amp; Other'!O$247:O$281,'Outside Services &amp; Other'!$C$247:$C$281,CalcEngine!$E$97,'Outside Services &amp; Other'!$D$247:$D$281,CalcEngine!$E113)</f>
        <v>0</v>
      </c>
      <c r="AA113" s="5">
        <f>SUMIFS('Outside Services &amp; Other'!P$247:P$281,'Outside Services &amp; Other'!$C$247:$C$281,CalcEngine!$E$97,'Outside Services &amp; Other'!$D$247:$D$281,CalcEngine!$E113)</f>
        <v>0</v>
      </c>
      <c r="AB113" s="5">
        <f>SUMIFS('Outside Services &amp; Other'!Q$247:Q$281,'Outside Services &amp; Other'!$C$247:$C$281,CalcEngine!$E$97,'Outside Services &amp; Other'!$D$247:$D$281,CalcEngine!$E113)</f>
        <v>0</v>
      </c>
      <c r="AC113" s="5">
        <f>SUMIFS('Outside Services &amp; Other'!R$247:R$281,'Outside Services &amp; Other'!$C$247:$C$281,CalcEngine!$E$97,'Outside Services &amp; Other'!$D$247:$D$281,CalcEngine!$E113)</f>
        <v>0</v>
      </c>
      <c r="AD113" s="5">
        <f>SUMIFS('Outside Services &amp; Other'!S$247:S$281,'Outside Services &amp; Other'!$C$247:$C$281,CalcEngine!$E$97,'Outside Services &amp; Other'!$D$247:$D$281,CalcEngine!$E113)</f>
        <v>0</v>
      </c>
      <c r="AE113" s="5">
        <f>SUMIFS('Outside Services &amp; Other'!T$247:T$281,'Outside Services &amp; Other'!$C$247:$C$281,CalcEngine!$E$97,'Outside Services &amp; Other'!$D$247:$D$281,CalcEngine!$E113)</f>
        <v>0</v>
      </c>
      <c r="AF113" s="5">
        <f>SUMIFS('Outside Services &amp; Other'!U$247:U$281,'Outside Services &amp; Other'!$C$247:$C$281,CalcEngine!$E$97,'Outside Services &amp; Other'!$D$247:$D$281,CalcEngine!$E113)</f>
        <v>0</v>
      </c>
      <c r="AG113" s="5">
        <f>SUMIFS('Outside Services &amp; Other'!V$247:V$281,'Outside Services &amp; Other'!$C$247:$C$281,CalcEngine!$E$97,'Outside Services &amp; Other'!$D$247:$D$281,CalcEngine!$E113)</f>
        <v>0</v>
      </c>
      <c r="AH113" s="5">
        <f>SUMIFS('Outside Services &amp; Other'!W$247:W$281,'Outside Services &amp; Other'!$C$247:$C$281,CalcEngine!$E$97,'Outside Services &amp; Other'!$D$247:$D$281,CalcEngine!$E113)</f>
        <v>0</v>
      </c>
      <c r="AI113" s="5">
        <f>SUMIFS('Outside Services &amp; Other'!X$247:X$281,'Outside Services &amp; Other'!$C$247:$C$281,CalcEngine!$E$97,'Outside Services &amp; Other'!$D$247:$D$281,CalcEngine!$E113)</f>
        <v>0</v>
      </c>
      <c r="AJ113" s="5">
        <f>SUMIFS('Outside Services &amp; Other'!Y$247:Y$281,'Outside Services &amp; Other'!$C$247:$C$281,CalcEngine!$E$97,'Outside Services &amp; Other'!$D$247:$D$281,CalcEngine!$E113)</f>
        <v>0</v>
      </c>
      <c r="AK113" s="5">
        <f>SUMIFS('Outside Services &amp; Other'!Z$247:Z$281,'Outside Services &amp; Other'!$C$247:$C$281,CalcEngine!$E$97,'Outside Services &amp; Other'!$D$247:$D$281,CalcEngine!$E113)</f>
        <v>0</v>
      </c>
      <c r="AL113" s="5">
        <f>SUMIFS('Outside Services &amp; Other'!AA$247:AA$281,'Outside Services &amp; Other'!$C$247:$C$281,CalcEngine!$E$97,'Outside Services &amp; Other'!$D$247:$D$281,CalcEngine!$E113)</f>
        <v>0</v>
      </c>
      <c r="AM113" s="5">
        <f>SUMIFS('Outside Services &amp; Other'!AB$247:AB$281,'Outside Services &amp; Other'!$C$247:$C$281,CalcEngine!$E$97,'Outside Services &amp; Other'!$D$247:$D$281,CalcEngine!$E113)</f>
        <v>0</v>
      </c>
      <c r="AN113" s="5">
        <f>SUMIFS('Outside Services &amp; Other'!AC$247:AC$281,'Outside Services &amp; Other'!$C$247:$C$281,CalcEngine!$E$97,'Outside Services &amp; Other'!$D$247:$D$281,CalcEngine!$E113)</f>
        <v>0</v>
      </c>
      <c r="AO113" s="5">
        <f>SUMIFS('Outside Services &amp; Other'!AD$247:AD$281,'Outside Services &amp; Other'!$C$247:$C$281,CalcEngine!$E$97,'Outside Services &amp; Other'!$D$247:$D$281,CalcEngine!$E113)</f>
        <v>0</v>
      </c>
      <c r="AP113" s="5">
        <f>SUMIFS('Outside Services &amp; Other'!AE$247:AE$281,'Outside Services &amp; Other'!$C$247:$C$281,CalcEngine!$E$97,'Outside Services &amp; Other'!$D$247:$D$281,CalcEngine!$E113)</f>
        <v>0</v>
      </c>
      <c r="AQ113" s="5">
        <f>SUMIFS('Outside Services &amp; Other'!AF$247:AF$281,'Outside Services &amp; Other'!$C$247:$C$281,CalcEngine!$E$97,'Outside Services &amp; Other'!$D$247:$D$281,CalcEngine!$E113)</f>
        <v>0</v>
      </c>
      <c r="AR113" s="5">
        <f>SUMIFS('Outside Services &amp; Other'!AG$247:AG$281,'Outside Services &amp; Other'!$C$247:$C$281,CalcEngine!$E$97,'Outside Services &amp; Other'!$D$247:$D$281,CalcEngine!$E113)</f>
        <v>0</v>
      </c>
      <c r="AS113" s="5">
        <f>SUMIFS('Outside Services &amp; Other'!AH$247:AH$281,'Outside Services &amp; Other'!$C$247:$C$281,CalcEngine!$E$97,'Outside Services &amp; Other'!$D$247:$D$281,CalcEngine!$E113)</f>
        <v>0</v>
      </c>
      <c r="AT113" s="5">
        <f>SUMIFS('Outside Services &amp; Other'!AI$247:AI$281,'Outside Services &amp; Other'!$C$247:$C$281,CalcEngine!$E$97,'Outside Services &amp; Other'!$D$247:$D$281,CalcEngine!$E113)</f>
        <v>0</v>
      </c>
      <c r="AU113" s="5">
        <f>SUMIFS('Outside Services &amp; Other'!AJ$247:AJ$281,'Outside Services &amp; Other'!$C$247:$C$281,CalcEngine!$E$97,'Outside Services &amp; Other'!$D$247:$D$281,CalcEngine!$E113)</f>
        <v>0</v>
      </c>
      <c r="AV113" s="5">
        <f>SUMIFS('Outside Services &amp; Other'!AK$247:AK$281,'Outside Services &amp; Other'!$C$247:$C$281,CalcEngine!$E$97,'Outside Services &amp; Other'!$D$247:$D$281,CalcEngine!$E113)</f>
        <v>0</v>
      </c>
      <c r="AW113" s="5">
        <f>SUMIFS('Outside Services &amp; Other'!AL$247:AL$281,'Outside Services &amp; Other'!$C$247:$C$281,CalcEngine!$E$97,'Outside Services &amp; Other'!$D$247:$D$281,CalcEngine!$E113)</f>
        <v>0</v>
      </c>
      <c r="AX113" s="5">
        <f>SUMIFS('Outside Services &amp; Other'!AM$247:AM$281,'Outside Services &amp; Other'!$C$247:$C$281,CalcEngine!$E$97,'Outside Services &amp; Other'!$D$247:$D$281,CalcEngine!$E113)</f>
        <v>0</v>
      </c>
      <c r="AY113" s="5">
        <f>SUMIFS('Outside Services &amp; Other'!AN$247:AN$281,'Outside Services &amp; Other'!$C$247:$C$281,CalcEngine!$E$97,'Outside Services &amp; Other'!$D$247:$D$281,CalcEngine!$E113)</f>
        <v>0</v>
      </c>
      <c r="AZ113" s="5">
        <f>SUMIFS('Outside Services &amp; Other'!AO$247:AO$281,'Outside Services &amp; Other'!$C$247:$C$281,CalcEngine!$E$97,'Outside Services &amp; Other'!$D$247:$D$281,CalcEngine!$E113)</f>
        <v>0</v>
      </c>
      <c r="BA113" s="5">
        <f>SUMIFS('Outside Services &amp; Other'!AP$247:AP$281,'Outside Services &amp; Other'!$C$247:$C$281,CalcEngine!$E$97,'Outside Services &amp; Other'!$D$247:$D$281,CalcEngine!$E113)</f>
        <v>0</v>
      </c>
      <c r="BB113" s="5">
        <f>SUMIFS('Outside Services &amp; Other'!AQ$247:AQ$281,'Outside Services &amp; Other'!$C$247:$C$281,CalcEngine!$E$97,'Outside Services &amp; Other'!$D$247:$D$281,CalcEngine!$E113)</f>
        <v>0</v>
      </c>
      <c r="BC113" s="5">
        <f>SUMIFS('Outside Services &amp; Other'!AR$247:AR$281,'Outside Services &amp; Other'!$C$247:$C$281,CalcEngine!$E$97,'Outside Services &amp; Other'!$D$247:$D$281,CalcEngine!$E113)</f>
        <v>0</v>
      </c>
      <c r="BD113" s="5">
        <f>SUMIFS('Outside Services &amp; Other'!AS$247:AS$281,'Outside Services &amp; Other'!$C$247:$C$281,CalcEngine!$E$97,'Outside Services &amp; Other'!$D$247:$D$281,CalcEngine!$E113)</f>
        <v>0</v>
      </c>
      <c r="BE113" s="5">
        <f>SUMIFS('Outside Services &amp; Other'!AT$247:AT$281,'Outside Services &amp; Other'!$C$247:$C$281,CalcEngine!$E$97,'Outside Services &amp; Other'!$D$247:$D$281,CalcEngine!$E113)</f>
        <v>0</v>
      </c>
      <c r="BF113" s="5">
        <f>SUMIFS('Outside Services &amp; Other'!AU$247:AU$281,'Outside Services &amp; Other'!$C$247:$C$281,CalcEngine!$E$97,'Outside Services &amp; Other'!$D$247:$D$281,CalcEngine!$E113)</f>
        <v>0</v>
      </c>
      <c r="BG113" s="5">
        <f>SUMIFS('Outside Services &amp; Other'!AV$247:AV$281,'Outside Services &amp; Other'!$C$247:$C$281,CalcEngine!$E$97,'Outside Services &amp; Other'!$D$247:$D$281,CalcEngine!$E113)</f>
        <v>0</v>
      </c>
      <c r="BH113" s="5">
        <f>SUMIFS('Outside Services &amp; Other'!AW$247:AW$281,'Outside Services &amp; Other'!$C$247:$C$281,CalcEngine!$E$97,'Outside Services &amp; Other'!$D$247:$D$281,CalcEngine!$E113)</f>
        <v>0</v>
      </c>
      <c r="BI113" s="5">
        <f>SUMIFS('Outside Services &amp; Other'!AX$247:AX$281,'Outside Services &amp; Other'!$C$247:$C$281,CalcEngine!$E$97,'Outside Services &amp; Other'!$D$247:$D$281,CalcEngine!$E113)</f>
        <v>0</v>
      </c>
      <c r="BJ113" s="5">
        <f>SUMIFS('Outside Services &amp; Other'!AY$247:AY$281,'Outside Services &amp; Other'!$C$247:$C$281,CalcEngine!$E$97,'Outside Services &amp; Other'!$D$247:$D$281,CalcEngine!$E113)</f>
        <v>0</v>
      </c>
      <c r="BK113" s="5">
        <f>SUMIFS('Outside Services &amp; Other'!AZ$247:AZ$281,'Outside Services &amp; Other'!$C$247:$C$281,CalcEngine!$E$97,'Outside Services &amp; Other'!$D$247:$D$281,CalcEngine!$E113)</f>
        <v>0</v>
      </c>
      <c r="BL113" s="5">
        <f>SUMIFS('Outside Services &amp; Other'!BA$247:BA$281,'Outside Services &amp; Other'!$C$247:$C$281,CalcEngine!$E$97,'Outside Services &amp; Other'!$D$247:$D$281,CalcEngine!$E113)</f>
        <v>0</v>
      </c>
      <c r="BM113" s="5">
        <f>SUMIFS('Outside Services &amp; Other'!BB$247:BB$281,'Outside Services &amp; Other'!$C$247:$C$281,CalcEngine!$E$97,'Outside Services &amp; Other'!$D$247:$D$281,CalcEngine!$E113)</f>
        <v>0</v>
      </c>
      <c r="BN113" s="5">
        <f>SUMIFS('Outside Services &amp; Other'!BC$247:BC$281,'Outside Services &amp; Other'!$C$247:$C$281,CalcEngine!$E$97,'Outside Services &amp; Other'!$D$247:$D$281,CalcEngine!$E113)</f>
        <v>0</v>
      </c>
      <c r="BO113" s="5">
        <f>SUMIFS('Outside Services &amp; Other'!BD$247:BD$281,'Outside Services &amp; Other'!$C$247:$C$281,CalcEngine!$E$97,'Outside Services &amp; Other'!$D$247:$D$281,CalcEngine!$E113)</f>
        <v>0</v>
      </c>
      <c r="BP113" s="5">
        <f>SUMIFS('Outside Services &amp; Other'!BE$247:BE$281,'Outside Services &amp; Other'!$C$247:$C$281,CalcEngine!$E$97,'Outside Services &amp; Other'!$D$247:$D$281,CalcEngine!$E113)</f>
        <v>0</v>
      </c>
      <c r="BQ113" s="5">
        <f>SUMIFS('Outside Services &amp; Other'!BF$247:BF$281,'Outside Services &amp; Other'!$C$247:$C$281,CalcEngine!$E$97,'Outside Services &amp; Other'!$D$247:$D$281,CalcEngine!$E113)</f>
        <v>0</v>
      </c>
      <c r="BR113" s="5">
        <f>SUMIFS('Outside Services &amp; Other'!BG$247:BG$281,'Outside Services &amp; Other'!$C$247:$C$281,CalcEngine!$E$97,'Outside Services &amp; Other'!$D$247:$D$281,CalcEngine!$E113)</f>
        <v>0</v>
      </c>
      <c r="BS113" s="5">
        <f>SUMIFS('Outside Services &amp; Other'!BH$247:BH$281,'Outside Services &amp; Other'!$C$247:$C$281,CalcEngine!$E$97,'Outside Services &amp; Other'!$D$247:$D$281,CalcEngine!$E113)</f>
        <v>0</v>
      </c>
      <c r="BT113" s="5">
        <f>SUMIFS('Outside Services &amp; Other'!BI$247:BI$281,'Outside Services &amp; Other'!$C$247:$C$281,CalcEngine!$E$97,'Outside Services &amp; Other'!$D$247:$D$281,CalcEngine!$E113)</f>
        <v>0</v>
      </c>
      <c r="BU113" s="5">
        <f>SUMIFS('Outside Services &amp; Other'!BJ$247:BJ$281,'Outside Services &amp; Other'!$C$247:$C$281,CalcEngine!$E$97,'Outside Services &amp; Other'!$D$247:$D$281,CalcEngine!$E113)</f>
        <v>0</v>
      </c>
      <c r="BV113" s="5">
        <f>SUMIFS('Outside Services &amp; Other'!BK$247:BK$281,'Outside Services &amp; Other'!$C$247:$C$281,CalcEngine!$E$97,'Outside Services &amp; Other'!$D$247:$D$281,CalcEngine!$E113)</f>
        <v>0</v>
      </c>
      <c r="BW113" s="5">
        <f>SUMIFS('Outside Services &amp; Other'!BL$247:BL$281,'Outside Services &amp; Other'!$C$247:$C$281,CalcEngine!$E$97,'Outside Services &amp; Other'!$D$247:$D$281,CalcEngine!$E113)</f>
        <v>0</v>
      </c>
      <c r="BX113" s="5">
        <f>SUMIFS('Outside Services &amp; Other'!BM$247:BM$281,'Outside Services &amp; Other'!$C$247:$C$281,CalcEngine!$E$97,'Outside Services &amp; Other'!$D$247:$D$281,CalcEngine!$E113)</f>
        <v>0</v>
      </c>
      <c r="BY113" s="5">
        <f>SUMIFS('Outside Services &amp; Other'!BN$247:BN$281,'Outside Services &amp; Other'!$C$247:$C$281,CalcEngine!$E$97,'Outside Services &amp; Other'!$D$247:$D$281,CalcEngine!$E113)</f>
        <v>0</v>
      </c>
      <c r="BZ113" s="419" cm="1">
        <f t="array" ref="BZ113">SUMPRODUCT((YEAR($F$6:$BY$6)=BZ$6)*($F113:$BY113))</f>
        <v>0</v>
      </c>
      <c r="CA113" s="286" cm="1">
        <f t="array" ref="CA113">SUMPRODUCT((YEAR($F$6:$BY$6)=CA$6)*($F113:$BY113))</f>
        <v>0</v>
      </c>
      <c r="CB113" s="286" cm="1">
        <f t="array" ref="CB113">SUMPRODUCT((YEAR($F$6:$BY$6)=CB$6)*($F113:$BY113))</f>
        <v>0</v>
      </c>
      <c r="CC113" s="286" cm="1">
        <f t="array" ref="CC113">SUMPRODUCT((YEAR($F$6:$BY$6)=CC$6)*($F113:$BY113))</f>
        <v>0</v>
      </c>
      <c r="CD113" s="286" cm="1">
        <f t="array" ref="CD113">SUMPRODUCT((YEAR($F$6:$BY$6)=CD$6)*($F113:$BY113))</f>
        <v>0</v>
      </c>
      <c r="CE113" s="430" cm="1">
        <f t="array" ref="CE113">SUMPRODUCT((YEAR($F$6:$BY$6)=CE$6)*($F113:$BY113))</f>
        <v>0</v>
      </c>
      <c r="CF113" s="783"/>
    </row>
    <row r="114" spans="1:84" s="4" customFormat="1">
      <c r="A114" s="48"/>
      <c r="E114" s="601" t="str">
        <f>'Outside Services &amp; Other'!D$242</f>
        <v>Legal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f>SUMIFS('Outside Services &amp; Other'!G$247:G$281,'Outside Services &amp; Other'!$C$247:$C$281,CalcEngine!$E$97,'Outside Services &amp; Other'!$D$247:$D$281,CalcEngine!$E114)</f>
        <v>0</v>
      </c>
      <c r="S114" s="5">
        <f>SUMIFS('Outside Services &amp; Other'!H$247:H$281,'Outside Services &amp; Other'!$C$247:$C$281,CalcEngine!$E$97,'Outside Services &amp; Other'!$D$247:$D$281,CalcEngine!$E114)</f>
        <v>0</v>
      </c>
      <c r="T114" s="5">
        <f>SUMIFS('Outside Services &amp; Other'!I$247:I$281,'Outside Services &amp; Other'!$C$247:$C$281,CalcEngine!$E$97,'Outside Services &amp; Other'!$D$247:$D$281,CalcEngine!$E114)</f>
        <v>0</v>
      </c>
      <c r="U114" s="5">
        <f>SUMIFS('Outside Services &amp; Other'!J$247:J$281,'Outside Services &amp; Other'!$C$247:$C$281,CalcEngine!$E$97,'Outside Services &amp; Other'!$D$247:$D$281,CalcEngine!$E114)</f>
        <v>0</v>
      </c>
      <c r="V114" s="5">
        <f>SUMIFS('Outside Services &amp; Other'!K$247:K$281,'Outside Services &amp; Other'!$C$247:$C$281,CalcEngine!$E$97,'Outside Services &amp; Other'!$D$247:$D$281,CalcEngine!$E114)</f>
        <v>0</v>
      </c>
      <c r="W114" s="5">
        <f>SUMIFS('Outside Services &amp; Other'!L$247:L$281,'Outside Services &amp; Other'!$C$247:$C$281,CalcEngine!$E$97,'Outside Services &amp; Other'!$D$247:$D$281,CalcEngine!$E114)</f>
        <v>0</v>
      </c>
      <c r="X114" s="5">
        <f>SUMIFS('Outside Services &amp; Other'!M$247:M$281,'Outside Services &amp; Other'!$C$247:$C$281,CalcEngine!$E$97,'Outside Services &amp; Other'!$D$247:$D$281,CalcEngine!$E114)</f>
        <v>0</v>
      </c>
      <c r="Y114" s="5">
        <f>SUMIFS('Outside Services &amp; Other'!N$247:N$281,'Outside Services &amp; Other'!$C$247:$C$281,CalcEngine!$E$97,'Outside Services &amp; Other'!$D$247:$D$281,CalcEngine!$E114)</f>
        <v>0</v>
      </c>
      <c r="Z114" s="5">
        <f>SUMIFS('Outside Services &amp; Other'!O$247:O$281,'Outside Services &amp; Other'!$C$247:$C$281,CalcEngine!$E$97,'Outside Services &amp; Other'!$D$247:$D$281,CalcEngine!$E114)</f>
        <v>0</v>
      </c>
      <c r="AA114" s="5">
        <f>SUMIFS('Outside Services &amp; Other'!P$247:P$281,'Outside Services &amp; Other'!$C$247:$C$281,CalcEngine!$E$97,'Outside Services &amp; Other'!$D$247:$D$281,CalcEngine!$E114)</f>
        <v>0</v>
      </c>
      <c r="AB114" s="5">
        <f>SUMIFS('Outside Services &amp; Other'!Q$247:Q$281,'Outside Services &amp; Other'!$C$247:$C$281,CalcEngine!$E$97,'Outside Services &amp; Other'!$D$247:$D$281,CalcEngine!$E114)</f>
        <v>0</v>
      </c>
      <c r="AC114" s="5">
        <f>SUMIFS('Outside Services &amp; Other'!R$247:R$281,'Outside Services &amp; Other'!$C$247:$C$281,CalcEngine!$E$97,'Outside Services &amp; Other'!$D$247:$D$281,CalcEngine!$E114)</f>
        <v>0</v>
      </c>
      <c r="AD114" s="5">
        <f>SUMIFS('Outside Services &amp; Other'!S$247:S$281,'Outside Services &amp; Other'!$C$247:$C$281,CalcEngine!$E$97,'Outside Services &amp; Other'!$D$247:$D$281,CalcEngine!$E114)</f>
        <v>0</v>
      </c>
      <c r="AE114" s="5">
        <f>SUMIFS('Outside Services &amp; Other'!T$247:T$281,'Outside Services &amp; Other'!$C$247:$C$281,CalcEngine!$E$97,'Outside Services &amp; Other'!$D$247:$D$281,CalcEngine!$E114)</f>
        <v>0</v>
      </c>
      <c r="AF114" s="5">
        <f>SUMIFS('Outside Services &amp; Other'!U$247:U$281,'Outside Services &amp; Other'!$C$247:$C$281,CalcEngine!$E$97,'Outside Services &amp; Other'!$D$247:$D$281,CalcEngine!$E114)</f>
        <v>0</v>
      </c>
      <c r="AG114" s="5">
        <f>SUMIFS('Outside Services &amp; Other'!V$247:V$281,'Outside Services &amp; Other'!$C$247:$C$281,CalcEngine!$E$97,'Outside Services &amp; Other'!$D$247:$D$281,CalcEngine!$E114)</f>
        <v>0</v>
      </c>
      <c r="AH114" s="5">
        <f>SUMIFS('Outside Services &amp; Other'!W$247:W$281,'Outside Services &amp; Other'!$C$247:$C$281,CalcEngine!$E$97,'Outside Services &amp; Other'!$D$247:$D$281,CalcEngine!$E114)</f>
        <v>0</v>
      </c>
      <c r="AI114" s="5">
        <f>SUMIFS('Outside Services &amp; Other'!X$247:X$281,'Outside Services &amp; Other'!$C$247:$C$281,CalcEngine!$E$97,'Outside Services &amp; Other'!$D$247:$D$281,CalcEngine!$E114)</f>
        <v>0</v>
      </c>
      <c r="AJ114" s="5">
        <f>SUMIFS('Outside Services &amp; Other'!Y$247:Y$281,'Outside Services &amp; Other'!$C$247:$C$281,CalcEngine!$E$97,'Outside Services &amp; Other'!$D$247:$D$281,CalcEngine!$E114)</f>
        <v>0</v>
      </c>
      <c r="AK114" s="5">
        <f>SUMIFS('Outside Services &amp; Other'!Z$247:Z$281,'Outside Services &amp; Other'!$C$247:$C$281,CalcEngine!$E$97,'Outside Services &amp; Other'!$D$247:$D$281,CalcEngine!$E114)</f>
        <v>0</v>
      </c>
      <c r="AL114" s="5">
        <f>SUMIFS('Outside Services &amp; Other'!AA$247:AA$281,'Outside Services &amp; Other'!$C$247:$C$281,CalcEngine!$E$97,'Outside Services &amp; Other'!$D$247:$D$281,CalcEngine!$E114)</f>
        <v>0</v>
      </c>
      <c r="AM114" s="5">
        <f>SUMIFS('Outside Services &amp; Other'!AB$247:AB$281,'Outside Services &amp; Other'!$C$247:$C$281,CalcEngine!$E$97,'Outside Services &amp; Other'!$D$247:$D$281,CalcEngine!$E114)</f>
        <v>0</v>
      </c>
      <c r="AN114" s="5">
        <f>SUMIFS('Outside Services &amp; Other'!AC$247:AC$281,'Outside Services &amp; Other'!$C$247:$C$281,CalcEngine!$E$97,'Outside Services &amp; Other'!$D$247:$D$281,CalcEngine!$E114)</f>
        <v>0</v>
      </c>
      <c r="AO114" s="5">
        <f>SUMIFS('Outside Services &amp; Other'!AD$247:AD$281,'Outside Services &amp; Other'!$C$247:$C$281,CalcEngine!$E$97,'Outside Services &amp; Other'!$D$247:$D$281,CalcEngine!$E114)</f>
        <v>0</v>
      </c>
      <c r="AP114" s="5">
        <f>SUMIFS('Outside Services &amp; Other'!AE$247:AE$281,'Outside Services &amp; Other'!$C$247:$C$281,CalcEngine!$E$97,'Outside Services &amp; Other'!$D$247:$D$281,CalcEngine!$E114)</f>
        <v>0</v>
      </c>
      <c r="AQ114" s="5">
        <f>SUMIFS('Outside Services &amp; Other'!AF$247:AF$281,'Outside Services &amp; Other'!$C$247:$C$281,CalcEngine!$E$97,'Outside Services &amp; Other'!$D$247:$D$281,CalcEngine!$E114)</f>
        <v>0</v>
      </c>
      <c r="AR114" s="5">
        <f>SUMIFS('Outside Services &amp; Other'!AG$247:AG$281,'Outside Services &amp; Other'!$C$247:$C$281,CalcEngine!$E$97,'Outside Services &amp; Other'!$D$247:$D$281,CalcEngine!$E114)</f>
        <v>0</v>
      </c>
      <c r="AS114" s="5">
        <f>SUMIFS('Outside Services &amp; Other'!AH$247:AH$281,'Outside Services &amp; Other'!$C$247:$C$281,CalcEngine!$E$97,'Outside Services &amp; Other'!$D$247:$D$281,CalcEngine!$E114)</f>
        <v>0</v>
      </c>
      <c r="AT114" s="5">
        <f>SUMIFS('Outside Services &amp; Other'!AI$247:AI$281,'Outside Services &amp; Other'!$C$247:$C$281,CalcEngine!$E$97,'Outside Services &amp; Other'!$D$247:$D$281,CalcEngine!$E114)</f>
        <v>0</v>
      </c>
      <c r="AU114" s="5">
        <f>SUMIFS('Outside Services &amp; Other'!AJ$247:AJ$281,'Outside Services &amp; Other'!$C$247:$C$281,CalcEngine!$E$97,'Outside Services &amp; Other'!$D$247:$D$281,CalcEngine!$E114)</f>
        <v>0</v>
      </c>
      <c r="AV114" s="5">
        <f>SUMIFS('Outside Services &amp; Other'!AK$247:AK$281,'Outside Services &amp; Other'!$C$247:$C$281,CalcEngine!$E$97,'Outside Services &amp; Other'!$D$247:$D$281,CalcEngine!$E114)</f>
        <v>0</v>
      </c>
      <c r="AW114" s="5">
        <f>SUMIFS('Outside Services &amp; Other'!AL$247:AL$281,'Outside Services &amp; Other'!$C$247:$C$281,CalcEngine!$E$97,'Outside Services &amp; Other'!$D$247:$D$281,CalcEngine!$E114)</f>
        <v>0</v>
      </c>
      <c r="AX114" s="5">
        <f>SUMIFS('Outside Services &amp; Other'!AM$247:AM$281,'Outside Services &amp; Other'!$C$247:$C$281,CalcEngine!$E$97,'Outside Services &amp; Other'!$D$247:$D$281,CalcEngine!$E114)</f>
        <v>0</v>
      </c>
      <c r="AY114" s="5">
        <f>SUMIFS('Outside Services &amp; Other'!AN$247:AN$281,'Outside Services &amp; Other'!$C$247:$C$281,CalcEngine!$E$97,'Outside Services &amp; Other'!$D$247:$D$281,CalcEngine!$E114)</f>
        <v>0</v>
      </c>
      <c r="AZ114" s="5">
        <f>SUMIFS('Outside Services &amp; Other'!AO$247:AO$281,'Outside Services &amp; Other'!$C$247:$C$281,CalcEngine!$E$97,'Outside Services &amp; Other'!$D$247:$D$281,CalcEngine!$E114)</f>
        <v>0</v>
      </c>
      <c r="BA114" s="5">
        <f>SUMIFS('Outside Services &amp; Other'!AP$247:AP$281,'Outside Services &amp; Other'!$C$247:$C$281,CalcEngine!$E$97,'Outside Services &amp; Other'!$D$247:$D$281,CalcEngine!$E114)</f>
        <v>0</v>
      </c>
      <c r="BB114" s="5">
        <f>SUMIFS('Outside Services &amp; Other'!AQ$247:AQ$281,'Outside Services &amp; Other'!$C$247:$C$281,CalcEngine!$E$97,'Outside Services &amp; Other'!$D$247:$D$281,CalcEngine!$E114)</f>
        <v>0</v>
      </c>
      <c r="BC114" s="5">
        <f>SUMIFS('Outside Services &amp; Other'!AR$247:AR$281,'Outside Services &amp; Other'!$C$247:$C$281,CalcEngine!$E$97,'Outside Services &amp; Other'!$D$247:$D$281,CalcEngine!$E114)</f>
        <v>0</v>
      </c>
      <c r="BD114" s="5">
        <f>SUMIFS('Outside Services &amp; Other'!AS$247:AS$281,'Outside Services &amp; Other'!$C$247:$C$281,CalcEngine!$E$97,'Outside Services &amp; Other'!$D$247:$D$281,CalcEngine!$E114)</f>
        <v>0</v>
      </c>
      <c r="BE114" s="5">
        <f>SUMIFS('Outside Services &amp; Other'!AT$247:AT$281,'Outside Services &amp; Other'!$C$247:$C$281,CalcEngine!$E$97,'Outside Services &amp; Other'!$D$247:$D$281,CalcEngine!$E114)</f>
        <v>0</v>
      </c>
      <c r="BF114" s="5">
        <f>SUMIFS('Outside Services &amp; Other'!AU$247:AU$281,'Outside Services &amp; Other'!$C$247:$C$281,CalcEngine!$E$97,'Outside Services &amp; Other'!$D$247:$D$281,CalcEngine!$E114)</f>
        <v>0</v>
      </c>
      <c r="BG114" s="5">
        <f>SUMIFS('Outside Services &amp; Other'!AV$247:AV$281,'Outside Services &amp; Other'!$C$247:$C$281,CalcEngine!$E$97,'Outside Services &amp; Other'!$D$247:$D$281,CalcEngine!$E114)</f>
        <v>0</v>
      </c>
      <c r="BH114" s="5">
        <f>SUMIFS('Outside Services &amp; Other'!AW$247:AW$281,'Outside Services &amp; Other'!$C$247:$C$281,CalcEngine!$E$97,'Outside Services &amp; Other'!$D$247:$D$281,CalcEngine!$E114)</f>
        <v>0</v>
      </c>
      <c r="BI114" s="5">
        <f>SUMIFS('Outside Services &amp; Other'!AX$247:AX$281,'Outside Services &amp; Other'!$C$247:$C$281,CalcEngine!$E$97,'Outside Services &amp; Other'!$D$247:$D$281,CalcEngine!$E114)</f>
        <v>0</v>
      </c>
      <c r="BJ114" s="5">
        <f>SUMIFS('Outside Services &amp; Other'!AY$247:AY$281,'Outside Services &amp; Other'!$C$247:$C$281,CalcEngine!$E$97,'Outside Services &amp; Other'!$D$247:$D$281,CalcEngine!$E114)</f>
        <v>0</v>
      </c>
      <c r="BK114" s="5">
        <f>SUMIFS('Outside Services &amp; Other'!AZ$247:AZ$281,'Outside Services &amp; Other'!$C$247:$C$281,CalcEngine!$E$97,'Outside Services &amp; Other'!$D$247:$D$281,CalcEngine!$E114)</f>
        <v>0</v>
      </c>
      <c r="BL114" s="5">
        <f>SUMIFS('Outside Services &amp; Other'!BA$247:BA$281,'Outside Services &amp; Other'!$C$247:$C$281,CalcEngine!$E$97,'Outside Services &amp; Other'!$D$247:$D$281,CalcEngine!$E114)</f>
        <v>0</v>
      </c>
      <c r="BM114" s="5">
        <f>SUMIFS('Outside Services &amp; Other'!BB$247:BB$281,'Outside Services &amp; Other'!$C$247:$C$281,CalcEngine!$E$97,'Outside Services &amp; Other'!$D$247:$D$281,CalcEngine!$E114)</f>
        <v>0</v>
      </c>
      <c r="BN114" s="5">
        <f>SUMIFS('Outside Services &amp; Other'!BC$247:BC$281,'Outside Services &amp; Other'!$C$247:$C$281,CalcEngine!$E$97,'Outside Services &amp; Other'!$D$247:$D$281,CalcEngine!$E114)</f>
        <v>0</v>
      </c>
      <c r="BO114" s="5">
        <f>SUMIFS('Outside Services &amp; Other'!BD$247:BD$281,'Outside Services &amp; Other'!$C$247:$C$281,CalcEngine!$E$97,'Outside Services &amp; Other'!$D$247:$D$281,CalcEngine!$E114)</f>
        <v>0</v>
      </c>
      <c r="BP114" s="5">
        <f>SUMIFS('Outside Services &amp; Other'!BE$247:BE$281,'Outside Services &amp; Other'!$C$247:$C$281,CalcEngine!$E$97,'Outside Services &amp; Other'!$D$247:$D$281,CalcEngine!$E114)</f>
        <v>0</v>
      </c>
      <c r="BQ114" s="5">
        <f>SUMIFS('Outside Services &amp; Other'!BF$247:BF$281,'Outside Services &amp; Other'!$C$247:$C$281,CalcEngine!$E$97,'Outside Services &amp; Other'!$D$247:$D$281,CalcEngine!$E114)</f>
        <v>0</v>
      </c>
      <c r="BR114" s="5">
        <f>SUMIFS('Outside Services &amp; Other'!BG$247:BG$281,'Outside Services &amp; Other'!$C$247:$C$281,CalcEngine!$E$97,'Outside Services &amp; Other'!$D$247:$D$281,CalcEngine!$E114)</f>
        <v>0</v>
      </c>
      <c r="BS114" s="5">
        <f>SUMIFS('Outside Services &amp; Other'!BH$247:BH$281,'Outside Services &amp; Other'!$C$247:$C$281,CalcEngine!$E$97,'Outside Services &amp; Other'!$D$247:$D$281,CalcEngine!$E114)</f>
        <v>0</v>
      </c>
      <c r="BT114" s="5">
        <f>SUMIFS('Outside Services &amp; Other'!BI$247:BI$281,'Outside Services &amp; Other'!$C$247:$C$281,CalcEngine!$E$97,'Outside Services &amp; Other'!$D$247:$D$281,CalcEngine!$E114)</f>
        <v>0</v>
      </c>
      <c r="BU114" s="5">
        <f>SUMIFS('Outside Services &amp; Other'!BJ$247:BJ$281,'Outside Services &amp; Other'!$C$247:$C$281,CalcEngine!$E$97,'Outside Services &amp; Other'!$D$247:$D$281,CalcEngine!$E114)</f>
        <v>0</v>
      </c>
      <c r="BV114" s="5">
        <f>SUMIFS('Outside Services &amp; Other'!BK$247:BK$281,'Outside Services &amp; Other'!$C$247:$C$281,CalcEngine!$E$97,'Outside Services &amp; Other'!$D$247:$D$281,CalcEngine!$E114)</f>
        <v>0</v>
      </c>
      <c r="BW114" s="5">
        <f>SUMIFS('Outside Services &amp; Other'!BL$247:BL$281,'Outside Services &amp; Other'!$C$247:$C$281,CalcEngine!$E$97,'Outside Services &amp; Other'!$D$247:$D$281,CalcEngine!$E114)</f>
        <v>0</v>
      </c>
      <c r="BX114" s="5">
        <f>SUMIFS('Outside Services &amp; Other'!BM$247:BM$281,'Outside Services &amp; Other'!$C$247:$C$281,CalcEngine!$E$97,'Outside Services &amp; Other'!$D$247:$D$281,CalcEngine!$E114)</f>
        <v>0</v>
      </c>
      <c r="BY114" s="5">
        <f>SUMIFS('Outside Services &amp; Other'!BN$247:BN$281,'Outside Services &amp; Other'!$C$247:$C$281,CalcEngine!$E$97,'Outside Services &amp; Other'!$D$247:$D$281,CalcEngine!$E114)</f>
        <v>0</v>
      </c>
      <c r="BZ114" s="419" cm="1">
        <f t="array" ref="BZ114">SUMPRODUCT((YEAR($F$6:$BY$6)=BZ$6)*($F114:$BY114))</f>
        <v>0</v>
      </c>
      <c r="CA114" s="286" cm="1">
        <f t="array" ref="CA114">SUMPRODUCT((YEAR($F$6:$BY$6)=CA$6)*($F114:$BY114))</f>
        <v>0</v>
      </c>
      <c r="CB114" s="286" cm="1">
        <f t="array" ref="CB114">SUMPRODUCT((YEAR($F$6:$BY$6)=CB$6)*($F114:$BY114))</f>
        <v>0</v>
      </c>
      <c r="CC114" s="286" cm="1">
        <f t="array" ref="CC114">SUMPRODUCT((YEAR($F$6:$BY$6)=CC$6)*($F114:$BY114))</f>
        <v>0</v>
      </c>
      <c r="CD114" s="286" cm="1">
        <f t="array" ref="CD114">SUMPRODUCT((YEAR($F$6:$BY$6)=CD$6)*($F114:$BY114))</f>
        <v>0</v>
      </c>
      <c r="CE114" s="430" cm="1">
        <f t="array" ref="CE114">SUMPRODUCT((YEAR($F$6:$BY$6)=CE$6)*($F114:$BY114))</f>
        <v>0</v>
      </c>
      <c r="CF114" s="783"/>
    </row>
    <row r="115" spans="1:84" s="4" customFormat="1">
      <c r="A115" s="48"/>
      <c r="E115" s="601" t="str">
        <f>'Outside Services &amp; Other'!D$243</f>
        <v>Accounting &amp; Finance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f>SUMIFS('Outside Services &amp; Other'!G$247:G$281,'Outside Services &amp; Other'!$C$247:$C$281,CalcEngine!$E$97,'Outside Services &amp; Other'!$D$247:$D$281,CalcEngine!$E115)</f>
        <v>0</v>
      </c>
      <c r="S115" s="5">
        <f>SUMIFS('Outside Services &amp; Other'!H$247:H$281,'Outside Services &amp; Other'!$C$247:$C$281,CalcEngine!$E$97,'Outside Services &amp; Other'!$D$247:$D$281,CalcEngine!$E115)</f>
        <v>0</v>
      </c>
      <c r="T115" s="5">
        <f>SUMIFS('Outside Services &amp; Other'!I$247:I$281,'Outside Services &amp; Other'!$C$247:$C$281,CalcEngine!$E$97,'Outside Services &amp; Other'!$D$247:$D$281,CalcEngine!$E115)</f>
        <v>0</v>
      </c>
      <c r="U115" s="5">
        <f>SUMIFS('Outside Services &amp; Other'!J$247:J$281,'Outside Services &amp; Other'!$C$247:$C$281,CalcEngine!$E$97,'Outside Services &amp; Other'!$D$247:$D$281,CalcEngine!$E115)</f>
        <v>0</v>
      </c>
      <c r="V115" s="5">
        <f>SUMIFS('Outside Services &amp; Other'!K$247:K$281,'Outside Services &amp; Other'!$C$247:$C$281,CalcEngine!$E$97,'Outside Services &amp; Other'!$D$247:$D$281,CalcEngine!$E115)</f>
        <v>0</v>
      </c>
      <c r="W115" s="5">
        <f>SUMIFS('Outside Services &amp; Other'!L$247:L$281,'Outside Services &amp; Other'!$C$247:$C$281,CalcEngine!$E$97,'Outside Services &amp; Other'!$D$247:$D$281,CalcEngine!$E115)</f>
        <v>0</v>
      </c>
      <c r="X115" s="5">
        <f>SUMIFS('Outside Services &amp; Other'!M$247:M$281,'Outside Services &amp; Other'!$C$247:$C$281,CalcEngine!$E$97,'Outside Services &amp; Other'!$D$247:$D$281,CalcEngine!$E115)</f>
        <v>0</v>
      </c>
      <c r="Y115" s="5">
        <f>SUMIFS('Outside Services &amp; Other'!N$247:N$281,'Outside Services &amp; Other'!$C$247:$C$281,CalcEngine!$E$97,'Outside Services &amp; Other'!$D$247:$D$281,CalcEngine!$E115)</f>
        <v>0</v>
      </c>
      <c r="Z115" s="5">
        <f>SUMIFS('Outside Services &amp; Other'!O$247:O$281,'Outside Services &amp; Other'!$C$247:$C$281,CalcEngine!$E$97,'Outside Services &amp; Other'!$D$247:$D$281,CalcEngine!$E115)</f>
        <v>0</v>
      </c>
      <c r="AA115" s="5">
        <f>SUMIFS('Outside Services &amp; Other'!P$247:P$281,'Outside Services &amp; Other'!$C$247:$C$281,CalcEngine!$E$97,'Outside Services &amp; Other'!$D$247:$D$281,CalcEngine!$E115)</f>
        <v>0</v>
      </c>
      <c r="AB115" s="5">
        <f>SUMIFS('Outside Services &amp; Other'!Q$247:Q$281,'Outside Services &amp; Other'!$C$247:$C$281,CalcEngine!$E$97,'Outside Services &amp; Other'!$D$247:$D$281,CalcEngine!$E115)</f>
        <v>0</v>
      </c>
      <c r="AC115" s="5">
        <f>SUMIFS('Outside Services &amp; Other'!R$247:R$281,'Outside Services &amp; Other'!$C$247:$C$281,CalcEngine!$E$97,'Outside Services &amp; Other'!$D$247:$D$281,CalcEngine!$E115)</f>
        <v>0</v>
      </c>
      <c r="AD115" s="5">
        <f>SUMIFS('Outside Services &amp; Other'!S$247:S$281,'Outside Services &amp; Other'!$C$247:$C$281,CalcEngine!$E$97,'Outside Services &amp; Other'!$D$247:$D$281,CalcEngine!$E115)</f>
        <v>0</v>
      </c>
      <c r="AE115" s="5">
        <f>SUMIFS('Outside Services &amp; Other'!T$247:T$281,'Outside Services &amp; Other'!$C$247:$C$281,CalcEngine!$E$97,'Outside Services &amp; Other'!$D$247:$D$281,CalcEngine!$E115)</f>
        <v>0</v>
      </c>
      <c r="AF115" s="5">
        <f>SUMIFS('Outside Services &amp; Other'!U$247:U$281,'Outside Services &amp; Other'!$C$247:$C$281,CalcEngine!$E$97,'Outside Services &amp; Other'!$D$247:$D$281,CalcEngine!$E115)</f>
        <v>0</v>
      </c>
      <c r="AG115" s="5">
        <f>SUMIFS('Outside Services &amp; Other'!V$247:V$281,'Outside Services &amp; Other'!$C$247:$C$281,CalcEngine!$E$97,'Outside Services &amp; Other'!$D$247:$D$281,CalcEngine!$E115)</f>
        <v>0</v>
      </c>
      <c r="AH115" s="5">
        <f>SUMIFS('Outside Services &amp; Other'!W$247:W$281,'Outside Services &amp; Other'!$C$247:$C$281,CalcEngine!$E$97,'Outside Services &amp; Other'!$D$247:$D$281,CalcEngine!$E115)</f>
        <v>0</v>
      </c>
      <c r="AI115" s="5">
        <f>SUMIFS('Outside Services &amp; Other'!X$247:X$281,'Outside Services &amp; Other'!$C$247:$C$281,CalcEngine!$E$97,'Outside Services &amp; Other'!$D$247:$D$281,CalcEngine!$E115)</f>
        <v>0</v>
      </c>
      <c r="AJ115" s="5">
        <f>SUMIFS('Outside Services &amp; Other'!Y$247:Y$281,'Outside Services &amp; Other'!$C$247:$C$281,CalcEngine!$E$97,'Outside Services &amp; Other'!$D$247:$D$281,CalcEngine!$E115)</f>
        <v>0</v>
      </c>
      <c r="AK115" s="5">
        <f>SUMIFS('Outside Services &amp; Other'!Z$247:Z$281,'Outside Services &amp; Other'!$C$247:$C$281,CalcEngine!$E$97,'Outside Services &amp; Other'!$D$247:$D$281,CalcEngine!$E115)</f>
        <v>0</v>
      </c>
      <c r="AL115" s="5">
        <f>SUMIFS('Outside Services &amp; Other'!AA$247:AA$281,'Outside Services &amp; Other'!$C$247:$C$281,CalcEngine!$E$97,'Outside Services &amp; Other'!$D$247:$D$281,CalcEngine!$E115)</f>
        <v>0</v>
      </c>
      <c r="AM115" s="5">
        <f>SUMIFS('Outside Services &amp; Other'!AB$247:AB$281,'Outside Services &amp; Other'!$C$247:$C$281,CalcEngine!$E$97,'Outside Services &amp; Other'!$D$247:$D$281,CalcEngine!$E115)</f>
        <v>0</v>
      </c>
      <c r="AN115" s="5">
        <f>SUMIFS('Outside Services &amp; Other'!AC$247:AC$281,'Outside Services &amp; Other'!$C$247:$C$281,CalcEngine!$E$97,'Outside Services &amp; Other'!$D$247:$D$281,CalcEngine!$E115)</f>
        <v>0</v>
      </c>
      <c r="AO115" s="5">
        <f>SUMIFS('Outside Services &amp; Other'!AD$247:AD$281,'Outside Services &amp; Other'!$C$247:$C$281,CalcEngine!$E$97,'Outside Services &amp; Other'!$D$247:$D$281,CalcEngine!$E115)</f>
        <v>0</v>
      </c>
      <c r="AP115" s="5">
        <f>SUMIFS('Outside Services &amp; Other'!AE$247:AE$281,'Outside Services &amp; Other'!$C$247:$C$281,CalcEngine!$E$97,'Outside Services &amp; Other'!$D$247:$D$281,CalcEngine!$E115)</f>
        <v>0</v>
      </c>
      <c r="AQ115" s="5">
        <f>SUMIFS('Outside Services &amp; Other'!AF$247:AF$281,'Outside Services &amp; Other'!$C$247:$C$281,CalcEngine!$E$97,'Outside Services &amp; Other'!$D$247:$D$281,CalcEngine!$E115)</f>
        <v>0</v>
      </c>
      <c r="AR115" s="5">
        <f>SUMIFS('Outside Services &amp; Other'!AG$247:AG$281,'Outside Services &amp; Other'!$C$247:$C$281,CalcEngine!$E$97,'Outside Services &amp; Other'!$D$247:$D$281,CalcEngine!$E115)</f>
        <v>0</v>
      </c>
      <c r="AS115" s="5">
        <f>SUMIFS('Outside Services &amp; Other'!AH$247:AH$281,'Outside Services &amp; Other'!$C$247:$C$281,CalcEngine!$E$97,'Outside Services &amp; Other'!$D$247:$D$281,CalcEngine!$E115)</f>
        <v>0</v>
      </c>
      <c r="AT115" s="5">
        <f>SUMIFS('Outside Services &amp; Other'!AI$247:AI$281,'Outside Services &amp; Other'!$C$247:$C$281,CalcEngine!$E$97,'Outside Services &amp; Other'!$D$247:$D$281,CalcEngine!$E115)</f>
        <v>0</v>
      </c>
      <c r="AU115" s="5">
        <f>SUMIFS('Outside Services &amp; Other'!AJ$247:AJ$281,'Outside Services &amp; Other'!$C$247:$C$281,CalcEngine!$E$97,'Outside Services &amp; Other'!$D$247:$D$281,CalcEngine!$E115)</f>
        <v>0</v>
      </c>
      <c r="AV115" s="5">
        <f>SUMIFS('Outside Services &amp; Other'!AK$247:AK$281,'Outside Services &amp; Other'!$C$247:$C$281,CalcEngine!$E$97,'Outside Services &amp; Other'!$D$247:$D$281,CalcEngine!$E115)</f>
        <v>0</v>
      </c>
      <c r="AW115" s="5">
        <f>SUMIFS('Outside Services &amp; Other'!AL$247:AL$281,'Outside Services &amp; Other'!$C$247:$C$281,CalcEngine!$E$97,'Outside Services &amp; Other'!$D$247:$D$281,CalcEngine!$E115)</f>
        <v>0</v>
      </c>
      <c r="AX115" s="5">
        <f>SUMIFS('Outside Services &amp; Other'!AM$247:AM$281,'Outside Services &amp; Other'!$C$247:$C$281,CalcEngine!$E$97,'Outside Services &amp; Other'!$D$247:$D$281,CalcEngine!$E115)</f>
        <v>0</v>
      </c>
      <c r="AY115" s="5">
        <f>SUMIFS('Outside Services &amp; Other'!AN$247:AN$281,'Outside Services &amp; Other'!$C$247:$C$281,CalcEngine!$E$97,'Outside Services &amp; Other'!$D$247:$D$281,CalcEngine!$E115)</f>
        <v>0</v>
      </c>
      <c r="AZ115" s="5">
        <f>SUMIFS('Outside Services &amp; Other'!AO$247:AO$281,'Outside Services &amp; Other'!$C$247:$C$281,CalcEngine!$E$97,'Outside Services &amp; Other'!$D$247:$D$281,CalcEngine!$E115)</f>
        <v>0</v>
      </c>
      <c r="BA115" s="5">
        <f>SUMIFS('Outside Services &amp; Other'!AP$247:AP$281,'Outside Services &amp; Other'!$C$247:$C$281,CalcEngine!$E$97,'Outside Services &amp; Other'!$D$247:$D$281,CalcEngine!$E115)</f>
        <v>0</v>
      </c>
      <c r="BB115" s="5">
        <f>SUMIFS('Outside Services &amp; Other'!AQ$247:AQ$281,'Outside Services &amp; Other'!$C$247:$C$281,CalcEngine!$E$97,'Outside Services &amp; Other'!$D$247:$D$281,CalcEngine!$E115)</f>
        <v>0</v>
      </c>
      <c r="BC115" s="5">
        <f>SUMIFS('Outside Services &amp; Other'!AR$247:AR$281,'Outside Services &amp; Other'!$C$247:$C$281,CalcEngine!$E$97,'Outside Services &amp; Other'!$D$247:$D$281,CalcEngine!$E115)</f>
        <v>0</v>
      </c>
      <c r="BD115" s="5">
        <f>SUMIFS('Outside Services &amp; Other'!AS$247:AS$281,'Outside Services &amp; Other'!$C$247:$C$281,CalcEngine!$E$97,'Outside Services &amp; Other'!$D$247:$D$281,CalcEngine!$E115)</f>
        <v>0</v>
      </c>
      <c r="BE115" s="5">
        <f>SUMIFS('Outside Services &amp; Other'!AT$247:AT$281,'Outside Services &amp; Other'!$C$247:$C$281,CalcEngine!$E$97,'Outside Services &amp; Other'!$D$247:$D$281,CalcEngine!$E115)</f>
        <v>0</v>
      </c>
      <c r="BF115" s="5">
        <f>SUMIFS('Outside Services &amp; Other'!AU$247:AU$281,'Outside Services &amp; Other'!$C$247:$C$281,CalcEngine!$E$97,'Outside Services &amp; Other'!$D$247:$D$281,CalcEngine!$E115)</f>
        <v>0</v>
      </c>
      <c r="BG115" s="5">
        <f>SUMIFS('Outside Services &amp; Other'!AV$247:AV$281,'Outside Services &amp; Other'!$C$247:$C$281,CalcEngine!$E$97,'Outside Services &amp; Other'!$D$247:$D$281,CalcEngine!$E115)</f>
        <v>0</v>
      </c>
      <c r="BH115" s="5">
        <f>SUMIFS('Outside Services &amp; Other'!AW$247:AW$281,'Outside Services &amp; Other'!$C$247:$C$281,CalcEngine!$E$97,'Outside Services &amp; Other'!$D$247:$D$281,CalcEngine!$E115)</f>
        <v>0</v>
      </c>
      <c r="BI115" s="5">
        <f>SUMIFS('Outside Services &amp; Other'!AX$247:AX$281,'Outside Services &amp; Other'!$C$247:$C$281,CalcEngine!$E$97,'Outside Services &amp; Other'!$D$247:$D$281,CalcEngine!$E115)</f>
        <v>0</v>
      </c>
      <c r="BJ115" s="5">
        <f>SUMIFS('Outside Services &amp; Other'!AY$247:AY$281,'Outside Services &amp; Other'!$C$247:$C$281,CalcEngine!$E$97,'Outside Services &amp; Other'!$D$247:$D$281,CalcEngine!$E115)</f>
        <v>0</v>
      </c>
      <c r="BK115" s="5">
        <f>SUMIFS('Outside Services &amp; Other'!AZ$247:AZ$281,'Outside Services &amp; Other'!$C$247:$C$281,CalcEngine!$E$97,'Outside Services &amp; Other'!$D$247:$D$281,CalcEngine!$E115)</f>
        <v>0</v>
      </c>
      <c r="BL115" s="5">
        <f>SUMIFS('Outside Services &amp; Other'!BA$247:BA$281,'Outside Services &amp; Other'!$C$247:$C$281,CalcEngine!$E$97,'Outside Services &amp; Other'!$D$247:$D$281,CalcEngine!$E115)</f>
        <v>0</v>
      </c>
      <c r="BM115" s="5">
        <f>SUMIFS('Outside Services &amp; Other'!BB$247:BB$281,'Outside Services &amp; Other'!$C$247:$C$281,CalcEngine!$E$97,'Outside Services &amp; Other'!$D$247:$D$281,CalcEngine!$E115)</f>
        <v>0</v>
      </c>
      <c r="BN115" s="5">
        <f>SUMIFS('Outside Services &amp; Other'!BC$247:BC$281,'Outside Services &amp; Other'!$C$247:$C$281,CalcEngine!$E$97,'Outside Services &amp; Other'!$D$247:$D$281,CalcEngine!$E115)</f>
        <v>0</v>
      </c>
      <c r="BO115" s="5">
        <f>SUMIFS('Outside Services &amp; Other'!BD$247:BD$281,'Outside Services &amp; Other'!$C$247:$C$281,CalcEngine!$E$97,'Outside Services &amp; Other'!$D$247:$D$281,CalcEngine!$E115)</f>
        <v>0</v>
      </c>
      <c r="BP115" s="5">
        <f>SUMIFS('Outside Services &amp; Other'!BE$247:BE$281,'Outside Services &amp; Other'!$C$247:$C$281,CalcEngine!$E$97,'Outside Services &amp; Other'!$D$247:$D$281,CalcEngine!$E115)</f>
        <v>0</v>
      </c>
      <c r="BQ115" s="5">
        <f>SUMIFS('Outside Services &amp; Other'!BF$247:BF$281,'Outside Services &amp; Other'!$C$247:$C$281,CalcEngine!$E$97,'Outside Services &amp; Other'!$D$247:$D$281,CalcEngine!$E115)</f>
        <v>0</v>
      </c>
      <c r="BR115" s="5">
        <f>SUMIFS('Outside Services &amp; Other'!BG$247:BG$281,'Outside Services &amp; Other'!$C$247:$C$281,CalcEngine!$E$97,'Outside Services &amp; Other'!$D$247:$D$281,CalcEngine!$E115)</f>
        <v>0</v>
      </c>
      <c r="BS115" s="5">
        <f>SUMIFS('Outside Services &amp; Other'!BH$247:BH$281,'Outside Services &amp; Other'!$C$247:$C$281,CalcEngine!$E$97,'Outside Services &amp; Other'!$D$247:$D$281,CalcEngine!$E115)</f>
        <v>0</v>
      </c>
      <c r="BT115" s="5">
        <f>SUMIFS('Outside Services &amp; Other'!BI$247:BI$281,'Outside Services &amp; Other'!$C$247:$C$281,CalcEngine!$E$97,'Outside Services &amp; Other'!$D$247:$D$281,CalcEngine!$E115)</f>
        <v>0</v>
      </c>
      <c r="BU115" s="5">
        <f>SUMIFS('Outside Services &amp; Other'!BJ$247:BJ$281,'Outside Services &amp; Other'!$C$247:$C$281,CalcEngine!$E$97,'Outside Services &amp; Other'!$D$247:$D$281,CalcEngine!$E115)</f>
        <v>0</v>
      </c>
      <c r="BV115" s="5">
        <f>SUMIFS('Outside Services &amp; Other'!BK$247:BK$281,'Outside Services &amp; Other'!$C$247:$C$281,CalcEngine!$E$97,'Outside Services &amp; Other'!$D$247:$D$281,CalcEngine!$E115)</f>
        <v>0</v>
      </c>
      <c r="BW115" s="5">
        <f>SUMIFS('Outside Services &amp; Other'!BL$247:BL$281,'Outside Services &amp; Other'!$C$247:$C$281,CalcEngine!$E$97,'Outside Services &amp; Other'!$D$247:$D$281,CalcEngine!$E115)</f>
        <v>0</v>
      </c>
      <c r="BX115" s="5">
        <f>SUMIFS('Outside Services &amp; Other'!BM$247:BM$281,'Outside Services &amp; Other'!$C$247:$C$281,CalcEngine!$E$97,'Outside Services &amp; Other'!$D$247:$D$281,CalcEngine!$E115)</f>
        <v>0</v>
      </c>
      <c r="BY115" s="5">
        <f>SUMIFS('Outside Services &amp; Other'!BN$247:BN$281,'Outside Services &amp; Other'!$C$247:$C$281,CalcEngine!$E$97,'Outside Services &amp; Other'!$D$247:$D$281,CalcEngine!$E115)</f>
        <v>0</v>
      </c>
      <c r="BZ115" s="419" cm="1">
        <f t="array" ref="BZ115">SUMPRODUCT((YEAR($F$6:$BY$6)=BZ$6)*($F115:$BY115))</f>
        <v>0</v>
      </c>
      <c r="CA115" s="286" cm="1">
        <f t="array" ref="CA115">SUMPRODUCT((YEAR($F$6:$BY$6)=CA$6)*($F115:$BY115))</f>
        <v>0</v>
      </c>
      <c r="CB115" s="286" cm="1">
        <f t="array" ref="CB115">SUMPRODUCT((YEAR($F$6:$BY$6)=CB$6)*($F115:$BY115))</f>
        <v>0</v>
      </c>
      <c r="CC115" s="286" cm="1">
        <f t="array" ref="CC115">SUMPRODUCT((YEAR($F$6:$BY$6)=CC$6)*($F115:$BY115))</f>
        <v>0</v>
      </c>
      <c r="CD115" s="286" cm="1">
        <f t="array" ref="CD115">SUMPRODUCT((YEAR($F$6:$BY$6)=CD$6)*($F115:$BY115))</f>
        <v>0</v>
      </c>
      <c r="CE115" s="430" cm="1">
        <f t="array" ref="CE115">SUMPRODUCT((YEAR($F$6:$BY$6)=CE$6)*($F115:$BY115))</f>
        <v>0</v>
      </c>
      <c r="CF115" s="783"/>
    </row>
    <row r="116" spans="1:84" s="4" customFormat="1">
      <c r="A116" s="48"/>
      <c r="E116" s="601" t="str">
        <f>'Outside Services &amp; Other'!D$244</f>
        <v>Advertising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f>SUMIFS('Outside Services &amp; Other'!G$247:G$281,'Outside Services &amp; Other'!$C$247:$C$281,CalcEngine!$E$97,'Outside Services &amp; Other'!$D$247:$D$281,CalcEngine!$E116)</f>
        <v>0</v>
      </c>
      <c r="S116" s="5">
        <f>SUMIFS('Outside Services &amp; Other'!H$247:H$281,'Outside Services &amp; Other'!$C$247:$C$281,CalcEngine!$E$97,'Outside Services &amp; Other'!$D$247:$D$281,CalcEngine!$E116)</f>
        <v>0</v>
      </c>
      <c r="T116" s="5">
        <f>SUMIFS('Outside Services &amp; Other'!I$247:I$281,'Outside Services &amp; Other'!$C$247:$C$281,CalcEngine!$E$97,'Outside Services &amp; Other'!$D$247:$D$281,CalcEngine!$E116)</f>
        <v>0</v>
      </c>
      <c r="U116" s="5">
        <f>SUMIFS('Outside Services &amp; Other'!J$247:J$281,'Outside Services &amp; Other'!$C$247:$C$281,CalcEngine!$E$97,'Outside Services &amp; Other'!$D$247:$D$281,CalcEngine!$E116)</f>
        <v>0</v>
      </c>
      <c r="V116" s="5">
        <f>SUMIFS('Outside Services &amp; Other'!K$247:K$281,'Outside Services &amp; Other'!$C$247:$C$281,CalcEngine!$E$97,'Outside Services &amp; Other'!$D$247:$D$281,CalcEngine!$E116)</f>
        <v>0</v>
      </c>
      <c r="W116" s="5">
        <f>SUMIFS('Outside Services &amp; Other'!L$247:L$281,'Outside Services &amp; Other'!$C$247:$C$281,CalcEngine!$E$97,'Outside Services &amp; Other'!$D$247:$D$281,CalcEngine!$E116)</f>
        <v>0</v>
      </c>
      <c r="X116" s="5">
        <f>SUMIFS('Outside Services &amp; Other'!M$247:M$281,'Outside Services &amp; Other'!$C$247:$C$281,CalcEngine!$E$97,'Outside Services &amp; Other'!$D$247:$D$281,CalcEngine!$E116)</f>
        <v>0</v>
      </c>
      <c r="Y116" s="5">
        <f>SUMIFS('Outside Services &amp; Other'!N$247:N$281,'Outside Services &amp; Other'!$C$247:$C$281,CalcEngine!$E$97,'Outside Services &amp; Other'!$D$247:$D$281,CalcEngine!$E116)</f>
        <v>0</v>
      </c>
      <c r="Z116" s="5">
        <f>SUMIFS('Outside Services &amp; Other'!O$247:O$281,'Outside Services &amp; Other'!$C$247:$C$281,CalcEngine!$E$97,'Outside Services &amp; Other'!$D$247:$D$281,CalcEngine!$E116)</f>
        <v>0</v>
      </c>
      <c r="AA116" s="5">
        <f>SUMIFS('Outside Services &amp; Other'!P$247:P$281,'Outside Services &amp; Other'!$C$247:$C$281,CalcEngine!$E$97,'Outside Services &amp; Other'!$D$247:$D$281,CalcEngine!$E116)</f>
        <v>0</v>
      </c>
      <c r="AB116" s="5">
        <f>SUMIFS('Outside Services &amp; Other'!Q$247:Q$281,'Outside Services &amp; Other'!$C$247:$C$281,CalcEngine!$E$97,'Outside Services &amp; Other'!$D$247:$D$281,CalcEngine!$E116)</f>
        <v>0</v>
      </c>
      <c r="AC116" s="5">
        <f>SUMIFS('Outside Services &amp; Other'!R$247:R$281,'Outside Services &amp; Other'!$C$247:$C$281,CalcEngine!$E$97,'Outside Services &amp; Other'!$D$247:$D$281,CalcEngine!$E116)</f>
        <v>0</v>
      </c>
      <c r="AD116" s="5">
        <f>SUMIFS('Outside Services &amp; Other'!S$247:S$281,'Outside Services &amp; Other'!$C$247:$C$281,CalcEngine!$E$97,'Outside Services &amp; Other'!$D$247:$D$281,CalcEngine!$E116)</f>
        <v>0</v>
      </c>
      <c r="AE116" s="5">
        <f>SUMIFS('Outside Services &amp; Other'!T$247:T$281,'Outside Services &amp; Other'!$C$247:$C$281,CalcEngine!$E$97,'Outside Services &amp; Other'!$D$247:$D$281,CalcEngine!$E116)</f>
        <v>0</v>
      </c>
      <c r="AF116" s="5">
        <f>SUMIFS('Outside Services &amp; Other'!U$247:U$281,'Outside Services &amp; Other'!$C$247:$C$281,CalcEngine!$E$97,'Outside Services &amp; Other'!$D$247:$D$281,CalcEngine!$E116)</f>
        <v>0</v>
      </c>
      <c r="AG116" s="5">
        <f>SUMIFS('Outside Services &amp; Other'!V$247:V$281,'Outside Services &amp; Other'!$C$247:$C$281,CalcEngine!$E$97,'Outside Services &amp; Other'!$D$247:$D$281,CalcEngine!$E116)</f>
        <v>0</v>
      </c>
      <c r="AH116" s="5">
        <f>SUMIFS('Outside Services &amp; Other'!W$247:W$281,'Outside Services &amp; Other'!$C$247:$C$281,CalcEngine!$E$97,'Outside Services &amp; Other'!$D$247:$D$281,CalcEngine!$E116)</f>
        <v>0</v>
      </c>
      <c r="AI116" s="5">
        <f>SUMIFS('Outside Services &amp; Other'!X$247:X$281,'Outside Services &amp; Other'!$C$247:$C$281,CalcEngine!$E$97,'Outside Services &amp; Other'!$D$247:$D$281,CalcEngine!$E116)</f>
        <v>0</v>
      </c>
      <c r="AJ116" s="5">
        <f>SUMIFS('Outside Services &amp; Other'!Y$247:Y$281,'Outside Services &amp; Other'!$C$247:$C$281,CalcEngine!$E$97,'Outside Services &amp; Other'!$D$247:$D$281,CalcEngine!$E116)</f>
        <v>0</v>
      </c>
      <c r="AK116" s="5">
        <f>SUMIFS('Outside Services &amp; Other'!Z$247:Z$281,'Outside Services &amp; Other'!$C$247:$C$281,CalcEngine!$E$97,'Outside Services &amp; Other'!$D$247:$D$281,CalcEngine!$E116)</f>
        <v>0</v>
      </c>
      <c r="AL116" s="5">
        <f>SUMIFS('Outside Services &amp; Other'!AA$247:AA$281,'Outside Services &amp; Other'!$C$247:$C$281,CalcEngine!$E$97,'Outside Services &amp; Other'!$D$247:$D$281,CalcEngine!$E116)</f>
        <v>0</v>
      </c>
      <c r="AM116" s="5">
        <f>SUMIFS('Outside Services &amp; Other'!AB$247:AB$281,'Outside Services &amp; Other'!$C$247:$C$281,CalcEngine!$E$97,'Outside Services &amp; Other'!$D$247:$D$281,CalcEngine!$E116)</f>
        <v>0</v>
      </c>
      <c r="AN116" s="5">
        <f>SUMIFS('Outside Services &amp; Other'!AC$247:AC$281,'Outside Services &amp; Other'!$C$247:$C$281,CalcEngine!$E$97,'Outside Services &amp; Other'!$D$247:$D$281,CalcEngine!$E116)</f>
        <v>0</v>
      </c>
      <c r="AO116" s="5">
        <f>SUMIFS('Outside Services &amp; Other'!AD$247:AD$281,'Outside Services &amp; Other'!$C$247:$C$281,CalcEngine!$E$97,'Outside Services &amp; Other'!$D$247:$D$281,CalcEngine!$E116)</f>
        <v>0</v>
      </c>
      <c r="AP116" s="5">
        <f>SUMIFS('Outside Services &amp; Other'!AE$247:AE$281,'Outside Services &amp; Other'!$C$247:$C$281,CalcEngine!$E$97,'Outside Services &amp; Other'!$D$247:$D$281,CalcEngine!$E116)</f>
        <v>0</v>
      </c>
      <c r="AQ116" s="5">
        <f>SUMIFS('Outside Services &amp; Other'!AF$247:AF$281,'Outside Services &amp; Other'!$C$247:$C$281,CalcEngine!$E$97,'Outside Services &amp; Other'!$D$247:$D$281,CalcEngine!$E116)</f>
        <v>0</v>
      </c>
      <c r="AR116" s="5">
        <f>SUMIFS('Outside Services &amp; Other'!AG$247:AG$281,'Outside Services &amp; Other'!$C$247:$C$281,CalcEngine!$E$97,'Outside Services &amp; Other'!$D$247:$D$281,CalcEngine!$E116)</f>
        <v>0</v>
      </c>
      <c r="AS116" s="5">
        <f>SUMIFS('Outside Services &amp; Other'!AH$247:AH$281,'Outside Services &amp; Other'!$C$247:$C$281,CalcEngine!$E$97,'Outside Services &amp; Other'!$D$247:$D$281,CalcEngine!$E116)</f>
        <v>0</v>
      </c>
      <c r="AT116" s="5">
        <f>SUMIFS('Outside Services &amp; Other'!AI$247:AI$281,'Outside Services &amp; Other'!$C$247:$C$281,CalcEngine!$E$97,'Outside Services &amp; Other'!$D$247:$D$281,CalcEngine!$E116)</f>
        <v>0</v>
      </c>
      <c r="AU116" s="5">
        <f>SUMIFS('Outside Services &amp; Other'!AJ$247:AJ$281,'Outside Services &amp; Other'!$C$247:$C$281,CalcEngine!$E$97,'Outside Services &amp; Other'!$D$247:$D$281,CalcEngine!$E116)</f>
        <v>0</v>
      </c>
      <c r="AV116" s="5">
        <f>SUMIFS('Outside Services &amp; Other'!AK$247:AK$281,'Outside Services &amp; Other'!$C$247:$C$281,CalcEngine!$E$97,'Outside Services &amp; Other'!$D$247:$D$281,CalcEngine!$E116)</f>
        <v>0</v>
      </c>
      <c r="AW116" s="5">
        <f>SUMIFS('Outside Services &amp; Other'!AL$247:AL$281,'Outside Services &amp; Other'!$C$247:$C$281,CalcEngine!$E$97,'Outside Services &amp; Other'!$D$247:$D$281,CalcEngine!$E116)</f>
        <v>0</v>
      </c>
      <c r="AX116" s="5">
        <f>SUMIFS('Outside Services &amp; Other'!AM$247:AM$281,'Outside Services &amp; Other'!$C$247:$C$281,CalcEngine!$E$97,'Outside Services &amp; Other'!$D$247:$D$281,CalcEngine!$E116)</f>
        <v>0</v>
      </c>
      <c r="AY116" s="5">
        <f>SUMIFS('Outside Services &amp; Other'!AN$247:AN$281,'Outside Services &amp; Other'!$C$247:$C$281,CalcEngine!$E$97,'Outside Services &amp; Other'!$D$247:$D$281,CalcEngine!$E116)</f>
        <v>0</v>
      </c>
      <c r="AZ116" s="5">
        <f>SUMIFS('Outside Services &amp; Other'!AO$247:AO$281,'Outside Services &amp; Other'!$C$247:$C$281,CalcEngine!$E$97,'Outside Services &amp; Other'!$D$247:$D$281,CalcEngine!$E116)</f>
        <v>0</v>
      </c>
      <c r="BA116" s="5">
        <f>SUMIFS('Outside Services &amp; Other'!AP$247:AP$281,'Outside Services &amp; Other'!$C$247:$C$281,CalcEngine!$E$97,'Outside Services &amp; Other'!$D$247:$D$281,CalcEngine!$E116)</f>
        <v>0</v>
      </c>
      <c r="BB116" s="5">
        <f>SUMIFS('Outside Services &amp; Other'!AQ$247:AQ$281,'Outside Services &amp; Other'!$C$247:$C$281,CalcEngine!$E$97,'Outside Services &amp; Other'!$D$247:$D$281,CalcEngine!$E116)</f>
        <v>0</v>
      </c>
      <c r="BC116" s="5">
        <f>SUMIFS('Outside Services &amp; Other'!AR$247:AR$281,'Outside Services &amp; Other'!$C$247:$C$281,CalcEngine!$E$97,'Outside Services &amp; Other'!$D$247:$D$281,CalcEngine!$E116)</f>
        <v>0</v>
      </c>
      <c r="BD116" s="5">
        <f>SUMIFS('Outside Services &amp; Other'!AS$247:AS$281,'Outside Services &amp; Other'!$C$247:$C$281,CalcEngine!$E$97,'Outside Services &amp; Other'!$D$247:$D$281,CalcEngine!$E116)</f>
        <v>0</v>
      </c>
      <c r="BE116" s="5">
        <f>SUMIFS('Outside Services &amp; Other'!AT$247:AT$281,'Outside Services &amp; Other'!$C$247:$C$281,CalcEngine!$E$97,'Outside Services &amp; Other'!$D$247:$D$281,CalcEngine!$E116)</f>
        <v>0</v>
      </c>
      <c r="BF116" s="5">
        <f>SUMIFS('Outside Services &amp; Other'!AU$247:AU$281,'Outside Services &amp; Other'!$C$247:$C$281,CalcEngine!$E$97,'Outside Services &amp; Other'!$D$247:$D$281,CalcEngine!$E116)</f>
        <v>0</v>
      </c>
      <c r="BG116" s="5">
        <f>SUMIFS('Outside Services &amp; Other'!AV$247:AV$281,'Outside Services &amp; Other'!$C$247:$C$281,CalcEngine!$E$97,'Outside Services &amp; Other'!$D$247:$D$281,CalcEngine!$E116)</f>
        <v>0</v>
      </c>
      <c r="BH116" s="5">
        <f>SUMIFS('Outside Services &amp; Other'!AW$247:AW$281,'Outside Services &amp; Other'!$C$247:$C$281,CalcEngine!$E$97,'Outside Services &amp; Other'!$D$247:$D$281,CalcEngine!$E116)</f>
        <v>0</v>
      </c>
      <c r="BI116" s="5">
        <f>SUMIFS('Outside Services &amp; Other'!AX$247:AX$281,'Outside Services &amp; Other'!$C$247:$C$281,CalcEngine!$E$97,'Outside Services &amp; Other'!$D$247:$D$281,CalcEngine!$E116)</f>
        <v>0</v>
      </c>
      <c r="BJ116" s="5">
        <f>SUMIFS('Outside Services &amp; Other'!AY$247:AY$281,'Outside Services &amp; Other'!$C$247:$C$281,CalcEngine!$E$97,'Outside Services &amp; Other'!$D$247:$D$281,CalcEngine!$E116)</f>
        <v>0</v>
      </c>
      <c r="BK116" s="5">
        <f>SUMIFS('Outside Services &amp; Other'!AZ$247:AZ$281,'Outside Services &amp; Other'!$C$247:$C$281,CalcEngine!$E$97,'Outside Services &amp; Other'!$D$247:$D$281,CalcEngine!$E116)</f>
        <v>0</v>
      </c>
      <c r="BL116" s="5">
        <f>SUMIFS('Outside Services &amp; Other'!BA$247:BA$281,'Outside Services &amp; Other'!$C$247:$C$281,CalcEngine!$E$97,'Outside Services &amp; Other'!$D$247:$D$281,CalcEngine!$E116)</f>
        <v>0</v>
      </c>
      <c r="BM116" s="5">
        <f>SUMIFS('Outside Services &amp; Other'!BB$247:BB$281,'Outside Services &amp; Other'!$C$247:$C$281,CalcEngine!$E$97,'Outside Services &amp; Other'!$D$247:$D$281,CalcEngine!$E116)</f>
        <v>0</v>
      </c>
      <c r="BN116" s="5">
        <f>SUMIFS('Outside Services &amp; Other'!BC$247:BC$281,'Outside Services &amp; Other'!$C$247:$C$281,CalcEngine!$E$97,'Outside Services &amp; Other'!$D$247:$D$281,CalcEngine!$E116)</f>
        <v>0</v>
      </c>
      <c r="BO116" s="5">
        <f>SUMIFS('Outside Services &amp; Other'!BD$247:BD$281,'Outside Services &amp; Other'!$C$247:$C$281,CalcEngine!$E$97,'Outside Services &amp; Other'!$D$247:$D$281,CalcEngine!$E116)</f>
        <v>0</v>
      </c>
      <c r="BP116" s="5">
        <f>SUMIFS('Outside Services &amp; Other'!BE$247:BE$281,'Outside Services &amp; Other'!$C$247:$C$281,CalcEngine!$E$97,'Outside Services &amp; Other'!$D$247:$D$281,CalcEngine!$E116)</f>
        <v>0</v>
      </c>
      <c r="BQ116" s="5">
        <f>SUMIFS('Outside Services &amp; Other'!BF$247:BF$281,'Outside Services &amp; Other'!$C$247:$C$281,CalcEngine!$E$97,'Outside Services &amp; Other'!$D$247:$D$281,CalcEngine!$E116)</f>
        <v>0</v>
      </c>
      <c r="BR116" s="5">
        <f>SUMIFS('Outside Services &amp; Other'!BG$247:BG$281,'Outside Services &amp; Other'!$C$247:$C$281,CalcEngine!$E$97,'Outside Services &amp; Other'!$D$247:$D$281,CalcEngine!$E116)</f>
        <v>0</v>
      </c>
      <c r="BS116" s="5">
        <f>SUMIFS('Outside Services &amp; Other'!BH$247:BH$281,'Outside Services &amp; Other'!$C$247:$C$281,CalcEngine!$E$97,'Outside Services &amp; Other'!$D$247:$D$281,CalcEngine!$E116)</f>
        <v>0</v>
      </c>
      <c r="BT116" s="5">
        <f>SUMIFS('Outside Services &amp; Other'!BI$247:BI$281,'Outside Services &amp; Other'!$C$247:$C$281,CalcEngine!$E$97,'Outside Services &amp; Other'!$D$247:$D$281,CalcEngine!$E116)</f>
        <v>0</v>
      </c>
      <c r="BU116" s="5">
        <f>SUMIFS('Outside Services &amp; Other'!BJ$247:BJ$281,'Outside Services &amp; Other'!$C$247:$C$281,CalcEngine!$E$97,'Outside Services &amp; Other'!$D$247:$D$281,CalcEngine!$E116)</f>
        <v>0</v>
      </c>
      <c r="BV116" s="5">
        <f>SUMIFS('Outside Services &amp; Other'!BK$247:BK$281,'Outside Services &amp; Other'!$C$247:$C$281,CalcEngine!$E$97,'Outside Services &amp; Other'!$D$247:$D$281,CalcEngine!$E116)</f>
        <v>0</v>
      </c>
      <c r="BW116" s="5">
        <f>SUMIFS('Outside Services &amp; Other'!BL$247:BL$281,'Outside Services &amp; Other'!$C$247:$C$281,CalcEngine!$E$97,'Outside Services &amp; Other'!$D$247:$D$281,CalcEngine!$E116)</f>
        <v>0</v>
      </c>
      <c r="BX116" s="5">
        <f>SUMIFS('Outside Services &amp; Other'!BM$247:BM$281,'Outside Services &amp; Other'!$C$247:$C$281,CalcEngine!$E$97,'Outside Services &amp; Other'!$D$247:$D$281,CalcEngine!$E116)</f>
        <v>0</v>
      </c>
      <c r="BY116" s="5">
        <f>SUMIFS('Outside Services &amp; Other'!BN$247:BN$281,'Outside Services &amp; Other'!$C$247:$C$281,CalcEngine!$E$97,'Outside Services &amp; Other'!$D$247:$D$281,CalcEngine!$E116)</f>
        <v>0</v>
      </c>
      <c r="BZ116" s="419" cm="1">
        <f t="array" ref="BZ116">SUMPRODUCT((YEAR($F$6:$BY$6)=BZ$6)*($F116:$BY116))</f>
        <v>0</v>
      </c>
      <c r="CA116" s="286" cm="1">
        <f t="array" ref="CA116">SUMPRODUCT((YEAR($F$6:$BY$6)=CA$6)*($F116:$BY116))</f>
        <v>0</v>
      </c>
      <c r="CB116" s="286" cm="1">
        <f t="array" ref="CB116">SUMPRODUCT((YEAR($F$6:$BY$6)=CB$6)*($F116:$BY116))</f>
        <v>0</v>
      </c>
      <c r="CC116" s="286" cm="1">
        <f t="array" ref="CC116">SUMPRODUCT((YEAR($F$6:$BY$6)=CC$6)*($F116:$BY116))</f>
        <v>0</v>
      </c>
      <c r="CD116" s="286" cm="1">
        <f t="array" ref="CD116">SUMPRODUCT((YEAR($F$6:$BY$6)=CD$6)*($F116:$BY116))</f>
        <v>0</v>
      </c>
      <c r="CE116" s="430" cm="1">
        <f t="array" ref="CE116">SUMPRODUCT((YEAR($F$6:$BY$6)=CE$6)*($F116:$BY116))</f>
        <v>0</v>
      </c>
      <c r="CF116" s="783"/>
    </row>
    <row r="117" spans="1:84" s="4" customFormat="1">
      <c r="A117" s="48"/>
      <c r="E117" s="601" t="str">
        <f>'Outside Services &amp; Other'!D$245</f>
        <v>Trade Shows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f>SUMIFS('Outside Services &amp; Other'!G$247:G$281,'Outside Services &amp; Other'!$C$247:$C$281,CalcEngine!$E$97,'Outside Services &amp; Other'!$D$247:$D$281,CalcEngine!$E117)</f>
        <v>0</v>
      </c>
      <c r="S117" s="5">
        <f>SUMIFS('Outside Services &amp; Other'!H$247:H$281,'Outside Services &amp; Other'!$C$247:$C$281,CalcEngine!$E$97,'Outside Services &amp; Other'!$D$247:$D$281,CalcEngine!$E117)</f>
        <v>0</v>
      </c>
      <c r="T117" s="5">
        <f>SUMIFS('Outside Services &amp; Other'!I$247:I$281,'Outside Services &amp; Other'!$C$247:$C$281,CalcEngine!$E$97,'Outside Services &amp; Other'!$D$247:$D$281,CalcEngine!$E117)</f>
        <v>0</v>
      </c>
      <c r="U117" s="5">
        <f>SUMIFS('Outside Services &amp; Other'!J$247:J$281,'Outside Services &amp; Other'!$C$247:$C$281,CalcEngine!$E$97,'Outside Services &amp; Other'!$D$247:$D$281,CalcEngine!$E117)</f>
        <v>0</v>
      </c>
      <c r="V117" s="5">
        <f>SUMIFS('Outside Services &amp; Other'!K$247:K$281,'Outside Services &amp; Other'!$C$247:$C$281,CalcEngine!$E$97,'Outside Services &amp; Other'!$D$247:$D$281,CalcEngine!$E117)</f>
        <v>0</v>
      </c>
      <c r="W117" s="5">
        <f>SUMIFS('Outside Services &amp; Other'!L$247:L$281,'Outside Services &amp; Other'!$C$247:$C$281,CalcEngine!$E$97,'Outside Services &amp; Other'!$D$247:$D$281,CalcEngine!$E117)</f>
        <v>0</v>
      </c>
      <c r="X117" s="5">
        <f>SUMIFS('Outside Services &amp; Other'!M$247:M$281,'Outside Services &amp; Other'!$C$247:$C$281,CalcEngine!$E$97,'Outside Services &amp; Other'!$D$247:$D$281,CalcEngine!$E117)</f>
        <v>0</v>
      </c>
      <c r="Y117" s="5">
        <f>SUMIFS('Outside Services &amp; Other'!N$247:N$281,'Outside Services &amp; Other'!$C$247:$C$281,CalcEngine!$E$97,'Outside Services &amp; Other'!$D$247:$D$281,CalcEngine!$E117)</f>
        <v>0</v>
      </c>
      <c r="Z117" s="5">
        <f>SUMIFS('Outside Services &amp; Other'!O$247:O$281,'Outside Services &amp; Other'!$C$247:$C$281,CalcEngine!$E$97,'Outside Services &amp; Other'!$D$247:$D$281,CalcEngine!$E117)</f>
        <v>0</v>
      </c>
      <c r="AA117" s="5">
        <f>SUMIFS('Outside Services &amp; Other'!P$247:P$281,'Outside Services &amp; Other'!$C$247:$C$281,CalcEngine!$E$97,'Outside Services &amp; Other'!$D$247:$D$281,CalcEngine!$E117)</f>
        <v>0</v>
      </c>
      <c r="AB117" s="5">
        <f>SUMIFS('Outside Services &amp; Other'!Q$247:Q$281,'Outside Services &amp; Other'!$C$247:$C$281,CalcEngine!$E$97,'Outside Services &amp; Other'!$D$247:$D$281,CalcEngine!$E117)</f>
        <v>0</v>
      </c>
      <c r="AC117" s="5">
        <f>SUMIFS('Outside Services &amp; Other'!R$247:R$281,'Outside Services &amp; Other'!$C$247:$C$281,CalcEngine!$E$97,'Outside Services &amp; Other'!$D$247:$D$281,CalcEngine!$E117)</f>
        <v>0</v>
      </c>
      <c r="AD117" s="5">
        <f>SUMIFS('Outside Services &amp; Other'!S$247:S$281,'Outside Services &amp; Other'!$C$247:$C$281,CalcEngine!$E$97,'Outside Services &amp; Other'!$D$247:$D$281,CalcEngine!$E117)</f>
        <v>0</v>
      </c>
      <c r="AE117" s="5">
        <f>SUMIFS('Outside Services &amp; Other'!T$247:T$281,'Outside Services &amp; Other'!$C$247:$C$281,CalcEngine!$E$97,'Outside Services &amp; Other'!$D$247:$D$281,CalcEngine!$E117)</f>
        <v>0</v>
      </c>
      <c r="AF117" s="5">
        <f>SUMIFS('Outside Services &amp; Other'!U$247:U$281,'Outside Services &amp; Other'!$C$247:$C$281,CalcEngine!$E$97,'Outside Services &amp; Other'!$D$247:$D$281,CalcEngine!$E117)</f>
        <v>0</v>
      </c>
      <c r="AG117" s="5">
        <f>SUMIFS('Outside Services &amp; Other'!V$247:V$281,'Outside Services &amp; Other'!$C$247:$C$281,CalcEngine!$E$97,'Outside Services &amp; Other'!$D$247:$D$281,CalcEngine!$E117)</f>
        <v>0</v>
      </c>
      <c r="AH117" s="5">
        <f>SUMIFS('Outside Services &amp; Other'!W$247:W$281,'Outside Services &amp; Other'!$C$247:$C$281,CalcEngine!$E$97,'Outside Services &amp; Other'!$D$247:$D$281,CalcEngine!$E117)</f>
        <v>0</v>
      </c>
      <c r="AI117" s="5">
        <f>SUMIFS('Outside Services &amp; Other'!X$247:X$281,'Outside Services &amp; Other'!$C$247:$C$281,CalcEngine!$E$97,'Outside Services &amp; Other'!$D$247:$D$281,CalcEngine!$E117)</f>
        <v>0</v>
      </c>
      <c r="AJ117" s="5">
        <f>SUMIFS('Outside Services &amp; Other'!Y$247:Y$281,'Outside Services &amp; Other'!$C$247:$C$281,CalcEngine!$E$97,'Outside Services &amp; Other'!$D$247:$D$281,CalcEngine!$E117)</f>
        <v>0</v>
      </c>
      <c r="AK117" s="5">
        <f>SUMIFS('Outside Services &amp; Other'!Z$247:Z$281,'Outside Services &amp; Other'!$C$247:$C$281,CalcEngine!$E$97,'Outside Services &amp; Other'!$D$247:$D$281,CalcEngine!$E117)</f>
        <v>0</v>
      </c>
      <c r="AL117" s="5">
        <f>SUMIFS('Outside Services &amp; Other'!AA$247:AA$281,'Outside Services &amp; Other'!$C$247:$C$281,CalcEngine!$E$97,'Outside Services &amp; Other'!$D$247:$D$281,CalcEngine!$E117)</f>
        <v>0</v>
      </c>
      <c r="AM117" s="5">
        <f>SUMIFS('Outside Services &amp; Other'!AB$247:AB$281,'Outside Services &amp; Other'!$C$247:$C$281,CalcEngine!$E$97,'Outside Services &amp; Other'!$D$247:$D$281,CalcEngine!$E117)</f>
        <v>0</v>
      </c>
      <c r="AN117" s="5">
        <f>SUMIFS('Outside Services &amp; Other'!AC$247:AC$281,'Outside Services &amp; Other'!$C$247:$C$281,CalcEngine!$E$97,'Outside Services &amp; Other'!$D$247:$D$281,CalcEngine!$E117)</f>
        <v>0</v>
      </c>
      <c r="AO117" s="5">
        <f>SUMIFS('Outside Services &amp; Other'!AD$247:AD$281,'Outside Services &amp; Other'!$C$247:$C$281,CalcEngine!$E$97,'Outside Services &amp; Other'!$D$247:$D$281,CalcEngine!$E117)</f>
        <v>0</v>
      </c>
      <c r="AP117" s="5">
        <f>SUMIFS('Outside Services &amp; Other'!AE$247:AE$281,'Outside Services &amp; Other'!$C$247:$C$281,CalcEngine!$E$97,'Outside Services &amp; Other'!$D$247:$D$281,CalcEngine!$E117)</f>
        <v>0</v>
      </c>
      <c r="AQ117" s="5">
        <f>SUMIFS('Outside Services &amp; Other'!AF$247:AF$281,'Outside Services &amp; Other'!$C$247:$C$281,CalcEngine!$E$97,'Outside Services &amp; Other'!$D$247:$D$281,CalcEngine!$E117)</f>
        <v>0</v>
      </c>
      <c r="AR117" s="5">
        <f>SUMIFS('Outside Services &amp; Other'!AG$247:AG$281,'Outside Services &amp; Other'!$C$247:$C$281,CalcEngine!$E$97,'Outside Services &amp; Other'!$D$247:$D$281,CalcEngine!$E117)</f>
        <v>0</v>
      </c>
      <c r="AS117" s="5">
        <f>SUMIFS('Outside Services &amp; Other'!AH$247:AH$281,'Outside Services &amp; Other'!$C$247:$C$281,CalcEngine!$E$97,'Outside Services &amp; Other'!$D$247:$D$281,CalcEngine!$E117)</f>
        <v>0</v>
      </c>
      <c r="AT117" s="5">
        <f>SUMIFS('Outside Services &amp; Other'!AI$247:AI$281,'Outside Services &amp; Other'!$C$247:$C$281,CalcEngine!$E$97,'Outside Services &amp; Other'!$D$247:$D$281,CalcEngine!$E117)</f>
        <v>0</v>
      </c>
      <c r="AU117" s="5">
        <f>SUMIFS('Outside Services &amp; Other'!AJ$247:AJ$281,'Outside Services &amp; Other'!$C$247:$C$281,CalcEngine!$E$97,'Outside Services &amp; Other'!$D$247:$D$281,CalcEngine!$E117)</f>
        <v>0</v>
      </c>
      <c r="AV117" s="5">
        <f>SUMIFS('Outside Services &amp; Other'!AK$247:AK$281,'Outside Services &amp; Other'!$C$247:$C$281,CalcEngine!$E$97,'Outside Services &amp; Other'!$D$247:$D$281,CalcEngine!$E117)</f>
        <v>0</v>
      </c>
      <c r="AW117" s="5">
        <f>SUMIFS('Outside Services &amp; Other'!AL$247:AL$281,'Outside Services &amp; Other'!$C$247:$C$281,CalcEngine!$E$97,'Outside Services &amp; Other'!$D$247:$D$281,CalcEngine!$E117)</f>
        <v>0</v>
      </c>
      <c r="AX117" s="5">
        <f>SUMIFS('Outside Services &amp; Other'!AM$247:AM$281,'Outside Services &amp; Other'!$C$247:$C$281,CalcEngine!$E$97,'Outside Services &amp; Other'!$D$247:$D$281,CalcEngine!$E117)</f>
        <v>0</v>
      </c>
      <c r="AY117" s="5">
        <f>SUMIFS('Outside Services &amp; Other'!AN$247:AN$281,'Outside Services &amp; Other'!$C$247:$C$281,CalcEngine!$E$97,'Outside Services &amp; Other'!$D$247:$D$281,CalcEngine!$E117)</f>
        <v>0</v>
      </c>
      <c r="AZ117" s="5">
        <f>SUMIFS('Outside Services &amp; Other'!AO$247:AO$281,'Outside Services &amp; Other'!$C$247:$C$281,CalcEngine!$E$97,'Outside Services &amp; Other'!$D$247:$D$281,CalcEngine!$E117)</f>
        <v>0</v>
      </c>
      <c r="BA117" s="5">
        <f>SUMIFS('Outside Services &amp; Other'!AP$247:AP$281,'Outside Services &amp; Other'!$C$247:$C$281,CalcEngine!$E$97,'Outside Services &amp; Other'!$D$247:$D$281,CalcEngine!$E117)</f>
        <v>0</v>
      </c>
      <c r="BB117" s="5">
        <f>SUMIFS('Outside Services &amp; Other'!AQ$247:AQ$281,'Outside Services &amp; Other'!$C$247:$C$281,CalcEngine!$E$97,'Outside Services &amp; Other'!$D$247:$D$281,CalcEngine!$E117)</f>
        <v>0</v>
      </c>
      <c r="BC117" s="5">
        <f>SUMIFS('Outside Services &amp; Other'!AR$247:AR$281,'Outside Services &amp; Other'!$C$247:$C$281,CalcEngine!$E$97,'Outside Services &amp; Other'!$D$247:$D$281,CalcEngine!$E117)</f>
        <v>0</v>
      </c>
      <c r="BD117" s="5">
        <f>SUMIFS('Outside Services &amp; Other'!AS$247:AS$281,'Outside Services &amp; Other'!$C$247:$C$281,CalcEngine!$E$97,'Outside Services &amp; Other'!$D$247:$D$281,CalcEngine!$E117)</f>
        <v>0</v>
      </c>
      <c r="BE117" s="5">
        <f>SUMIFS('Outside Services &amp; Other'!AT$247:AT$281,'Outside Services &amp; Other'!$C$247:$C$281,CalcEngine!$E$97,'Outside Services &amp; Other'!$D$247:$D$281,CalcEngine!$E117)</f>
        <v>0</v>
      </c>
      <c r="BF117" s="5">
        <f>SUMIFS('Outside Services &amp; Other'!AU$247:AU$281,'Outside Services &amp; Other'!$C$247:$C$281,CalcEngine!$E$97,'Outside Services &amp; Other'!$D$247:$D$281,CalcEngine!$E117)</f>
        <v>0</v>
      </c>
      <c r="BG117" s="5">
        <f>SUMIFS('Outside Services &amp; Other'!AV$247:AV$281,'Outside Services &amp; Other'!$C$247:$C$281,CalcEngine!$E$97,'Outside Services &amp; Other'!$D$247:$D$281,CalcEngine!$E117)</f>
        <v>0</v>
      </c>
      <c r="BH117" s="5">
        <f>SUMIFS('Outside Services &amp; Other'!AW$247:AW$281,'Outside Services &amp; Other'!$C$247:$C$281,CalcEngine!$E$97,'Outside Services &amp; Other'!$D$247:$D$281,CalcEngine!$E117)</f>
        <v>0</v>
      </c>
      <c r="BI117" s="5">
        <f>SUMIFS('Outside Services &amp; Other'!AX$247:AX$281,'Outside Services &amp; Other'!$C$247:$C$281,CalcEngine!$E$97,'Outside Services &amp; Other'!$D$247:$D$281,CalcEngine!$E117)</f>
        <v>0</v>
      </c>
      <c r="BJ117" s="5">
        <f>SUMIFS('Outside Services &amp; Other'!AY$247:AY$281,'Outside Services &amp; Other'!$C$247:$C$281,CalcEngine!$E$97,'Outside Services &amp; Other'!$D$247:$D$281,CalcEngine!$E117)</f>
        <v>0</v>
      </c>
      <c r="BK117" s="5">
        <f>SUMIFS('Outside Services &amp; Other'!AZ$247:AZ$281,'Outside Services &amp; Other'!$C$247:$C$281,CalcEngine!$E$97,'Outside Services &amp; Other'!$D$247:$D$281,CalcEngine!$E117)</f>
        <v>0</v>
      </c>
      <c r="BL117" s="5">
        <f>SUMIFS('Outside Services &amp; Other'!BA$247:BA$281,'Outside Services &amp; Other'!$C$247:$C$281,CalcEngine!$E$97,'Outside Services &amp; Other'!$D$247:$D$281,CalcEngine!$E117)</f>
        <v>0</v>
      </c>
      <c r="BM117" s="5">
        <f>SUMIFS('Outside Services &amp; Other'!BB$247:BB$281,'Outside Services &amp; Other'!$C$247:$C$281,CalcEngine!$E$97,'Outside Services &amp; Other'!$D$247:$D$281,CalcEngine!$E117)</f>
        <v>0</v>
      </c>
      <c r="BN117" s="5">
        <f>SUMIFS('Outside Services &amp; Other'!BC$247:BC$281,'Outside Services &amp; Other'!$C$247:$C$281,CalcEngine!$E$97,'Outside Services &amp; Other'!$D$247:$D$281,CalcEngine!$E117)</f>
        <v>0</v>
      </c>
      <c r="BO117" s="5">
        <f>SUMIFS('Outside Services &amp; Other'!BD$247:BD$281,'Outside Services &amp; Other'!$C$247:$C$281,CalcEngine!$E$97,'Outside Services &amp; Other'!$D$247:$D$281,CalcEngine!$E117)</f>
        <v>0</v>
      </c>
      <c r="BP117" s="5">
        <f>SUMIFS('Outside Services &amp; Other'!BE$247:BE$281,'Outside Services &amp; Other'!$C$247:$C$281,CalcEngine!$E$97,'Outside Services &amp; Other'!$D$247:$D$281,CalcEngine!$E117)</f>
        <v>0</v>
      </c>
      <c r="BQ117" s="5">
        <f>SUMIFS('Outside Services &amp; Other'!BF$247:BF$281,'Outside Services &amp; Other'!$C$247:$C$281,CalcEngine!$E$97,'Outside Services &amp; Other'!$D$247:$D$281,CalcEngine!$E117)</f>
        <v>0</v>
      </c>
      <c r="BR117" s="5">
        <f>SUMIFS('Outside Services &amp; Other'!BG$247:BG$281,'Outside Services &amp; Other'!$C$247:$C$281,CalcEngine!$E$97,'Outside Services &amp; Other'!$D$247:$D$281,CalcEngine!$E117)</f>
        <v>0</v>
      </c>
      <c r="BS117" s="5">
        <f>SUMIFS('Outside Services &amp; Other'!BH$247:BH$281,'Outside Services &amp; Other'!$C$247:$C$281,CalcEngine!$E$97,'Outside Services &amp; Other'!$D$247:$D$281,CalcEngine!$E117)</f>
        <v>0</v>
      </c>
      <c r="BT117" s="5">
        <f>SUMIFS('Outside Services &amp; Other'!BI$247:BI$281,'Outside Services &amp; Other'!$C$247:$C$281,CalcEngine!$E$97,'Outside Services &amp; Other'!$D$247:$D$281,CalcEngine!$E117)</f>
        <v>0</v>
      </c>
      <c r="BU117" s="5">
        <f>SUMIFS('Outside Services &amp; Other'!BJ$247:BJ$281,'Outside Services &amp; Other'!$C$247:$C$281,CalcEngine!$E$97,'Outside Services &amp; Other'!$D$247:$D$281,CalcEngine!$E117)</f>
        <v>0</v>
      </c>
      <c r="BV117" s="5">
        <f>SUMIFS('Outside Services &amp; Other'!BK$247:BK$281,'Outside Services &amp; Other'!$C$247:$C$281,CalcEngine!$E$97,'Outside Services &amp; Other'!$D$247:$D$281,CalcEngine!$E117)</f>
        <v>0</v>
      </c>
      <c r="BW117" s="5">
        <f>SUMIFS('Outside Services &amp; Other'!BL$247:BL$281,'Outside Services &amp; Other'!$C$247:$C$281,CalcEngine!$E$97,'Outside Services &amp; Other'!$D$247:$D$281,CalcEngine!$E117)</f>
        <v>0</v>
      </c>
      <c r="BX117" s="5">
        <f>SUMIFS('Outside Services &amp; Other'!BM$247:BM$281,'Outside Services &amp; Other'!$C$247:$C$281,CalcEngine!$E$97,'Outside Services &amp; Other'!$D$247:$D$281,CalcEngine!$E117)</f>
        <v>0</v>
      </c>
      <c r="BY117" s="5">
        <f>SUMIFS('Outside Services &amp; Other'!BN$247:BN$281,'Outside Services &amp; Other'!$C$247:$C$281,CalcEngine!$E$97,'Outside Services &amp; Other'!$D$247:$D$281,CalcEngine!$E117)</f>
        <v>0</v>
      </c>
      <c r="BZ117" s="419" cm="1">
        <f t="array" ref="BZ117">SUMPRODUCT((YEAR($F$6:$BY$6)=BZ$6)*($F117:$BY117))</f>
        <v>0</v>
      </c>
      <c r="CA117" s="286" cm="1">
        <f t="array" ref="CA117">SUMPRODUCT((YEAR($F$6:$BY$6)=CA$6)*($F117:$BY117))</f>
        <v>0</v>
      </c>
      <c r="CB117" s="286" cm="1">
        <f t="array" ref="CB117">SUMPRODUCT((YEAR($F$6:$BY$6)=CB$6)*($F117:$BY117))</f>
        <v>0</v>
      </c>
      <c r="CC117" s="286" cm="1">
        <f t="array" ref="CC117">SUMPRODUCT((YEAR($F$6:$BY$6)=CC$6)*($F117:$BY117))</f>
        <v>0</v>
      </c>
      <c r="CD117" s="286" cm="1">
        <f t="array" ref="CD117">SUMPRODUCT((YEAR($F$6:$BY$6)=CD$6)*($F117:$BY117))</f>
        <v>0</v>
      </c>
      <c r="CE117" s="430" cm="1">
        <f t="array" ref="CE117">SUMPRODUCT((YEAR($F$6:$BY$6)=CE$6)*($F117:$BY117))</f>
        <v>0</v>
      </c>
      <c r="CF117" s="783"/>
    </row>
    <row r="118" spans="1:84" s="4" customFormat="1">
      <c r="A118" s="48"/>
      <c r="E118" s="601" t="str">
        <f>'Outside Services &amp; Other'!D$246</f>
        <v>Other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f>SUMIFS('Outside Services &amp; Other'!G$247:G$281,'Outside Services &amp; Other'!$C$247:$C$281,CalcEngine!$E$97,'Outside Services &amp; Other'!$D$247:$D$281,CalcEngine!$E118)</f>
        <v>0</v>
      </c>
      <c r="S118" s="5">
        <f>SUMIFS('Outside Services &amp; Other'!H$247:H$281,'Outside Services &amp; Other'!$C$247:$C$281,CalcEngine!$E$97,'Outside Services &amp; Other'!$D$247:$D$281,CalcEngine!$E118)</f>
        <v>0</v>
      </c>
      <c r="T118" s="5">
        <f>SUMIFS('Outside Services &amp; Other'!I$247:I$281,'Outside Services &amp; Other'!$C$247:$C$281,CalcEngine!$E$97,'Outside Services &amp; Other'!$D$247:$D$281,CalcEngine!$E118)</f>
        <v>0</v>
      </c>
      <c r="U118" s="5">
        <f>SUMIFS('Outside Services &amp; Other'!J$247:J$281,'Outside Services &amp; Other'!$C$247:$C$281,CalcEngine!$E$97,'Outside Services &amp; Other'!$D$247:$D$281,CalcEngine!$E118)</f>
        <v>0</v>
      </c>
      <c r="V118" s="5">
        <f>SUMIFS('Outside Services &amp; Other'!K$247:K$281,'Outside Services &amp; Other'!$C$247:$C$281,CalcEngine!$E$97,'Outside Services &amp; Other'!$D$247:$D$281,CalcEngine!$E118)</f>
        <v>0</v>
      </c>
      <c r="W118" s="5">
        <f>SUMIFS('Outside Services &amp; Other'!L$247:L$281,'Outside Services &amp; Other'!$C$247:$C$281,CalcEngine!$E$97,'Outside Services &amp; Other'!$D$247:$D$281,CalcEngine!$E118)</f>
        <v>0</v>
      </c>
      <c r="X118" s="5">
        <f>SUMIFS('Outside Services &amp; Other'!M$247:M$281,'Outside Services &amp; Other'!$C$247:$C$281,CalcEngine!$E$97,'Outside Services &amp; Other'!$D$247:$D$281,CalcEngine!$E118)</f>
        <v>0</v>
      </c>
      <c r="Y118" s="5">
        <f>SUMIFS('Outside Services &amp; Other'!N$247:N$281,'Outside Services &amp; Other'!$C$247:$C$281,CalcEngine!$E$97,'Outside Services &amp; Other'!$D$247:$D$281,CalcEngine!$E118)</f>
        <v>0</v>
      </c>
      <c r="Z118" s="5">
        <f>SUMIFS('Outside Services &amp; Other'!O$247:O$281,'Outside Services &amp; Other'!$C$247:$C$281,CalcEngine!$E$97,'Outside Services &amp; Other'!$D$247:$D$281,CalcEngine!$E118)</f>
        <v>0</v>
      </c>
      <c r="AA118" s="5">
        <f>SUMIFS('Outside Services &amp; Other'!P$247:P$281,'Outside Services &amp; Other'!$C$247:$C$281,CalcEngine!$E$97,'Outside Services &amp; Other'!$D$247:$D$281,CalcEngine!$E118)</f>
        <v>0</v>
      </c>
      <c r="AB118" s="5">
        <f>SUMIFS('Outside Services &amp; Other'!Q$247:Q$281,'Outside Services &amp; Other'!$C$247:$C$281,CalcEngine!$E$97,'Outside Services &amp; Other'!$D$247:$D$281,CalcEngine!$E118)</f>
        <v>0</v>
      </c>
      <c r="AC118" s="5">
        <f>SUMIFS('Outside Services &amp; Other'!R$247:R$281,'Outside Services &amp; Other'!$C$247:$C$281,CalcEngine!$E$97,'Outside Services &amp; Other'!$D$247:$D$281,CalcEngine!$E118)</f>
        <v>0</v>
      </c>
      <c r="AD118" s="5">
        <f>SUMIFS('Outside Services &amp; Other'!S$247:S$281,'Outside Services &amp; Other'!$C$247:$C$281,CalcEngine!$E$97,'Outside Services &amp; Other'!$D$247:$D$281,CalcEngine!$E118)</f>
        <v>0</v>
      </c>
      <c r="AE118" s="5">
        <f>SUMIFS('Outside Services &amp; Other'!T$247:T$281,'Outside Services &amp; Other'!$C$247:$C$281,CalcEngine!$E$97,'Outside Services &amp; Other'!$D$247:$D$281,CalcEngine!$E118)</f>
        <v>0</v>
      </c>
      <c r="AF118" s="5">
        <f>SUMIFS('Outside Services &amp; Other'!U$247:U$281,'Outside Services &amp; Other'!$C$247:$C$281,CalcEngine!$E$97,'Outside Services &amp; Other'!$D$247:$D$281,CalcEngine!$E118)</f>
        <v>0</v>
      </c>
      <c r="AG118" s="5">
        <f>SUMIFS('Outside Services &amp; Other'!V$247:V$281,'Outside Services &amp; Other'!$C$247:$C$281,CalcEngine!$E$97,'Outside Services &amp; Other'!$D$247:$D$281,CalcEngine!$E118)</f>
        <v>0</v>
      </c>
      <c r="AH118" s="5">
        <f>SUMIFS('Outside Services &amp; Other'!W$247:W$281,'Outside Services &amp; Other'!$C$247:$C$281,CalcEngine!$E$97,'Outside Services &amp; Other'!$D$247:$D$281,CalcEngine!$E118)</f>
        <v>0</v>
      </c>
      <c r="AI118" s="5">
        <f>SUMIFS('Outside Services &amp; Other'!X$247:X$281,'Outside Services &amp; Other'!$C$247:$C$281,CalcEngine!$E$97,'Outside Services &amp; Other'!$D$247:$D$281,CalcEngine!$E118)</f>
        <v>0</v>
      </c>
      <c r="AJ118" s="5">
        <f>SUMIFS('Outside Services &amp; Other'!Y$247:Y$281,'Outside Services &amp; Other'!$C$247:$C$281,CalcEngine!$E$97,'Outside Services &amp; Other'!$D$247:$D$281,CalcEngine!$E118)</f>
        <v>0</v>
      </c>
      <c r="AK118" s="5">
        <f>SUMIFS('Outside Services &amp; Other'!Z$247:Z$281,'Outside Services &amp; Other'!$C$247:$C$281,CalcEngine!$E$97,'Outside Services &amp; Other'!$D$247:$D$281,CalcEngine!$E118)</f>
        <v>0</v>
      </c>
      <c r="AL118" s="5">
        <f>SUMIFS('Outside Services &amp; Other'!AA$247:AA$281,'Outside Services &amp; Other'!$C$247:$C$281,CalcEngine!$E$97,'Outside Services &amp; Other'!$D$247:$D$281,CalcEngine!$E118)</f>
        <v>0</v>
      </c>
      <c r="AM118" s="5">
        <f>SUMIFS('Outside Services &amp; Other'!AB$247:AB$281,'Outside Services &amp; Other'!$C$247:$C$281,CalcEngine!$E$97,'Outside Services &amp; Other'!$D$247:$D$281,CalcEngine!$E118)</f>
        <v>0</v>
      </c>
      <c r="AN118" s="5">
        <f>SUMIFS('Outside Services &amp; Other'!AC$247:AC$281,'Outside Services &amp; Other'!$C$247:$C$281,CalcEngine!$E$97,'Outside Services &amp; Other'!$D$247:$D$281,CalcEngine!$E118)</f>
        <v>0</v>
      </c>
      <c r="AO118" s="5">
        <f>SUMIFS('Outside Services &amp; Other'!AD$247:AD$281,'Outside Services &amp; Other'!$C$247:$C$281,CalcEngine!$E$97,'Outside Services &amp; Other'!$D$247:$D$281,CalcEngine!$E118)</f>
        <v>0</v>
      </c>
      <c r="AP118" s="5">
        <f>SUMIFS('Outside Services &amp; Other'!AE$247:AE$281,'Outside Services &amp; Other'!$C$247:$C$281,CalcEngine!$E$97,'Outside Services &amp; Other'!$D$247:$D$281,CalcEngine!$E118)</f>
        <v>0</v>
      </c>
      <c r="AQ118" s="5">
        <f>SUMIFS('Outside Services &amp; Other'!AF$247:AF$281,'Outside Services &amp; Other'!$C$247:$C$281,CalcEngine!$E$97,'Outside Services &amp; Other'!$D$247:$D$281,CalcEngine!$E118)</f>
        <v>0</v>
      </c>
      <c r="AR118" s="5">
        <f>SUMIFS('Outside Services &amp; Other'!AG$247:AG$281,'Outside Services &amp; Other'!$C$247:$C$281,CalcEngine!$E$97,'Outside Services &amp; Other'!$D$247:$D$281,CalcEngine!$E118)</f>
        <v>0</v>
      </c>
      <c r="AS118" s="5">
        <f>SUMIFS('Outside Services &amp; Other'!AH$247:AH$281,'Outside Services &amp; Other'!$C$247:$C$281,CalcEngine!$E$97,'Outside Services &amp; Other'!$D$247:$D$281,CalcEngine!$E118)</f>
        <v>0</v>
      </c>
      <c r="AT118" s="5">
        <f>SUMIFS('Outside Services &amp; Other'!AI$247:AI$281,'Outside Services &amp; Other'!$C$247:$C$281,CalcEngine!$E$97,'Outside Services &amp; Other'!$D$247:$D$281,CalcEngine!$E118)</f>
        <v>0</v>
      </c>
      <c r="AU118" s="5">
        <f>SUMIFS('Outside Services &amp; Other'!AJ$247:AJ$281,'Outside Services &amp; Other'!$C$247:$C$281,CalcEngine!$E$97,'Outside Services &amp; Other'!$D$247:$D$281,CalcEngine!$E118)</f>
        <v>0</v>
      </c>
      <c r="AV118" s="5">
        <f>SUMIFS('Outside Services &amp; Other'!AK$247:AK$281,'Outside Services &amp; Other'!$C$247:$C$281,CalcEngine!$E$97,'Outside Services &amp; Other'!$D$247:$D$281,CalcEngine!$E118)</f>
        <v>0</v>
      </c>
      <c r="AW118" s="5">
        <f>SUMIFS('Outside Services &amp; Other'!AL$247:AL$281,'Outside Services &amp; Other'!$C$247:$C$281,CalcEngine!$E$97,'Outside Services &amp; Other'!$D$247:$D$281,CalcEngine!$E118)</f>
        <v>0</v>
      </c>
      <c r="AX118" s="5">
        <f>SUMIFS('Outside Services &amp; Other'!AM$247:AM$281,'Outside Services &amp; Other'!$C$247:$C$281,CalcEngine!$E$97,'Outside Services &amp; Other'!$D$247:$D$281,CalcEngine!$E118)</f>
        <v>0</v>
      </c>
      <c r="AY118" s="5">
        <f>SUMIFS('Outside Services &amp; Other'!AN$247:AN$281,'Outside Services &amp; Other'!$C$247:$C$281,CalcEngine!$E$97,'Outside Services &amp; Other'!$D$247:$D$281,CalcEngine!$E118)</f>
        <v>0</v>
      </c>
      <c r="AZ118" s="5">
        <f>SUMIFS('Outside Services &amp; Other'!AO$247:AO$281,'Outside Services &amp; Other'!$C$247:$C$281,CalcEngine!$E$97,'Outside Services &amp; Other'!$D$247:$D$281,CalcEngine!$E118)</f>
        <v>0</v>
      </c>
      <c r="BA118" s="5">
        <f>SUMIFS('Outside Services &amp; Other'!AP$247:AP$281,'Outside Services &amp; Other'!$C$247:$C$281,CalcEngine!$E$97,'Outside Services &amp; Other'!$D$247:$D$281,CalcEngine!$E118)</f>
        <v>0</v>
      </c>
      <c r="BB118" s="5">
        <f>SUMIFS('Outside Services &amp; Other'!AQ$247:AQ$281,'Outside Services &amp; Other'!$C$247:$C$281,CalcEngine!$E$97,'Outside Services &amp; Other'!$D$247:$D$281,CalcEngine!$E118)</f>
        <v>0</v>
      </c>
      <c r="BC118" s="5">
        <f>SUMIFS('Outside Services &amp; Other'!AR$247:AR$281,'Outside Services &amp; Other'!$C$247:$C$281,CalcEngine!$E$97,'Outside Services &amp; Other'!$D$247:$D$281,CalcEngine!$E118)</f>
        <v>0</v>
      </c>
      <c r="BD118" s="5">
        <f>SUMIFS('Outside Services &amp; Other'!AS$247:AS$281,'Outside Services &amp; Other'!$C$247:$C$281,CalcEngine!$E$97,'Outside Services &amp; Other'!$D$247:$D$281,CalcEngine!$E118)</f>
        <v>0</v>
      </c>
      <c r="BE118" s="5">
        <f>SUMIFS('Outside Services &amp; Other'!AT$247:AT$281,'Outside Services &amp; Other'!$C$247:$C$281,CalcEngine!$E$97,'Outside Services &amp; Other'!$D$247:$D$281,CalcEngine!$E118)</f>
        <v>0</v>
      </c>
      <c r="BF118" s="5">
        <f>SUMIFS('Outside Services &amp; Other'!AU$247:AU$281,'Outside Services &amp; Other'!$C$247:$C$281,CalcEngine!$E$97,'Outside Services &amp; Other'!$D$247:$D$281,CalcEngine!$E118)</f>
        <v>0</v>
      </c>
      <c r="BG118" s="5">
        <f>SUMIFS('Outside Services &amp; Other'!AV$247:AV$281,'Outside Services &amp; Other'!$C$247:$C$281,CalcEngine!$E$97,'Outside Services &amp; Other'!$D$247:$D$281,CalcEngine!$E118)</f>
        <v>0</v>
      </c>
      <c r="BH118" s="5">
        <f>SUMIFS('Outside Services &amp; Other'!AW$247:AW$281,'Outside Services &amp; Other'!$C$247:$C$281,CalcEngine!$E$97,'Outside Services &amp; Other'!$D$247:$D$281,CalcEngine!$E118)</f>
        <v>0</v>
      </c>
      <c r="BI118" s="5">
        <f>SUMIFS('Outside Services &amp; Other'!AX$247:AX$281,'Outside Services &amp; Other'!$C$247:$C$281,CalcEngine!$E$97,'Outside Services &amp; Other'!$D$247:$D$281,CalcEngine!$E118)</f>
        <v>0</v>
      </c>
      <c r="BJ118" s="5">
        <f>SUMIFS('Outside Services &amp; Other'!AY$247:AY$281,'Outside Services &amp; Other'!$C$247:$C$281,CalcEngine!$E$97,'Outside Services &amp; Other'!$D$247:$D$281,CalcEngine!$E118)</f>
        <v>0</v>
      </c>
      <c r="BK118" s="5">
        <f>SUMIFS('Outside Services &amp; Other'!AZ$247:AZ$281,'Outside Services &amp; Other'!$C$247:$C$281,CalcEngine!$E$97,'Outside Services &amp; Other'!$D$247:$D$281,CalcEngine!$E118)</f>
        <v>0</v>
      </c>
      <c r="BL118" s="5">
        <f>SUMIFS('Outside Services &amp; Other'!BA$247:BA$281,'Outside Services &amp; Other'!$C$247:$C$281,CalcEngine!$E$97,'Outside Services &amp; Other'!$D$247:$D$281,CalcEngine!$E118)</f>
        <v>0</v>
      </c>
      <c r="BM118" s="5">
        <f>SUMIFS('Outside Services &amp; Other'!BB$247:BB$281,'Outside Services &amp; Other'!$C$247:$C$281,CalcEngine!$E$97,'Outside Services &amp; Other'!$D$247:$D$281,CalcEngine!$E118)</f>
        <v>0</v>
      </c>
      <c r="BN118" s="5">
        <f>SUMIFS('Outside Services &amp; Other'!BC$247:BC$281,'Outside Services &amp; Other'!$C$247:$C$281,CalcEngine!$E$97,'Outside Services &amp; Other'!$D$247:$D$281,CalcEngine!$E118)</f>
        <v>0</v>
      </c>
      <c r="BO118" s="5">
        <f>SUMIFS('Outside Services &amp; Other'!BD$247:BD$281,'Outside Services &amp; Other'!$C$247:$C$281,CalcEngine!$E$97,'Outside Services &amp; Other'!$D$247:$D$281,CalcEngine!$E118)</f>
        <v>0</v>
      </c>
      <c r="BP118" s="5">
        <f>SUMIFS('Outside Services &amp; Other'!BE$247:BE$281,'Outside Services &amp; Other'!$C$247:$C$281,CalcEngine!$E$97,'Outside Services &amp; Other'!$D$247:$D$281,CalcEngine!$E118)</f>
        <v>0</v>
      </c>
      <c r="BQ118" s="5">
        <f>SUMIFS('Outside Services &amp; Other'!BF$247:BF$281,'Outside Services &amp; Other'!$C$247:$C$281,CalcEngine!$E$97,'Outside Services &amp; Other'!$D$247:$D$281,CalcEngine!$E118)</f>
        <v>0</v>
      </c>
      <c r="BR118" s="5">
        <f>SUMIFS('Outside Services &amp; Other'!BG$247:BG$281,'Outside Services &amp; Other'!$C$247:$C$281,CalcEngine!$E$97,'Outside Services &amp; Other'!$D$247:$D$281,CalcEngine!$E118)</f>
        <v>0</v>
      </c>
      <c r="BS118" s="5">
        <f>SUMIFS('Outside Services &amp; Other'!BH$247:BH$281,'Outside Services &amp; Other'!$C$247:$C$281,CalcEngine!$E$97,'Outside Services &amp; Other'!$D$247:$D$281,CalcEngine!$E118)</f>
        <v>0</v>
      </c>
      <c r="BT118" s="5">
        <f>SUMIFS('Outside Services &amp; Other'!BI$247:BI$281,'Outside Services &amp; Other'!$C$247:$C$281,CalcEngine!$E$97,'Outside Services &amp; Other'!$D$247:$D$281,CalcEngine!$E118)</f>
        <v>0</v>
      </c>
      <c r="BU118" s="5">
        <f>SUMIFS('Outside Services &amp; Other'!BJ$247:BJ$281,'Outside Services &amp; Other'!$C$247:$C$281,CalcEngine!$E$97,'Outside Services &amp; Other'!$D$247:$D$281,CalcEngine!$E118)</f>
        <v>0</v>
      </c>
      <c r="BV118" s="5">
        <f>SUMIFS('Outside Services &amp; Other'!BK$247:BK$281,'Outside Services &amp; Other'!$C$247:$C$281,CalcEngine!$E$97,'Outside Services &amp; Other'!$D$247:$D$281,CalcEngine!$E118)</f>
        <v>0</v>
      </c>
      <c r="BW118" s="5">
        <f>SUMIFS('Outside Services &amp; Other'!BL$247:BL$281,'Outside Services &amp; Other'!$C$247:$C$281,CalcEngine!$E$97,'Outside Services &amp; Other'!$D$247:$D$281,CalcEngine!$E118)</f>
        <v>0</v>
      </c>
      <c r="BX118" s="5">
        <f>SUMIFS('Outside Services &amp; Other'!BM$247:BM$281,'Outside Services &amp; Other'!$C$247:$C$281,CalcEngine!$E$97,'Outside Services &amp; Other'!$D$247:$D$281,CalcEngine!$E118)</f>
        <v>0</v>
      </c>
      <c r="BY118" s="5">
        <f>SUMIFS('Outside Services &amp; Other'!BN$247:BN$281,'Outside Services &amp; Other'!$C$247:$C$281,CalcEngine!$E$97,'Outside Services &amp; Other'!$D$247:$D$281,CalcEngine!$E118)</f>
        <v>0</v>
      </c>
      <c r="BZ118" s="419" cm="1">
        <f t="array" ref="BZ118">SUMPRODUCT((YEAR($F$6:$BY$6)=BZ$6)*($F118:$BY118))</f>
        <v>0</v>
      </c>
      <c r="CA118" s="286" cm="1">
        <f t="array" ref="CA118">SUMPRODUCT((YEAR($F$6:$BY$6)=CA$6)*($F118:$BY118))</f>
        <v>0</v>
      </c>
      <c r="CB118" s="286" cm="1">
        <f t="array" ref="CB118">SUMPRODUCT((YEAR($F$6:$BY$6)=CB$6)*($F118:$BY118))</f>
        <v>0</v>
      </c>
      <c r="CC118" s="286" cm="1">
        <f t="array" ref="CC118">SUMPRODUCT((YEAR($F$6:$BY$6)=CC$6)*($F118:$BY118))</f>
        <v>0</v>
      </c>
      <c r="CD118" s="286" cm="1">
        <f t="array" ref="CD118">SUMPRODUCT((YEAR($F$6:$BY$6)=CD$6)*($F118:$BY118))</f>
        <v>0</v>
      </c>
      <c r="CE118" s="430" cm="1">
        <f t="array" ref="CE118">SUMPRODUCT((YEAR($F$6:$BY$6)=CE$6)*($F118:$BY118))</f>
        <v>0</v>
      </c>
      <c r="CF118" s="783"/>
    </row>
    <row r="119" spans="1:84">
      <c r="E119" s="279" t="str">
        <f>"Total "&amp;E97</f>
        <v>Total Sales &amp; Marketing</v>
      </c>
      <c r="F119" s="287">
        <f t="shared" ref="F119:AK119" si="375">SUM(F100:F118)</f>
        <v>0</v>
      </c>
      <c r="G119" s="287">
        <f t="shared" si="375"/>
        <v>0</v>
      </c>
      <c r="H119" s="287">
        <f t="shared" si="375"/>
        <v>0</v>
      </c>
      <c r="I119" s="287">
        <f t="shared" si="375"/>
        <v>0</v>
      </c>
      <c r="J119" s="287">
        <f t="shared" si="375"/>
        <v>0</v>
      </c>
      <c r="K119" s="287">
        <f t="shared" si="375"/>
        <v>0</v>
      </c>
      <c r="L119" s="287">
        <f t="shared" si="375"/>
        <v>0</v>
      </c>
      <c r="M119" s="287">
        <f t="shared" si="375"/>
        <v>0</v>
      </c>
      <c r="N119" s="287">
        <f t="shared" si="375"/>
        <v>0</v>
      </c>
      <c r="O119" s="287">
        <f t="shared" si="375"/>
        <v>0</v>
      </c>
      <c r="P119" s="287">
        <f t="shared" si="375"/>
        <v>0</v>
      </c>
      <c r="Q119" s="287">
        <f t="shared" si="375"/>
        <v>0</v>
      </c>
      <c r="R119" s="287">
        <f t="shared" si="375"/>
        <v>0</v>
      </c>
      <c r="S119" s="287">
        <f t="shared" si="375"/>
        <v>0</v>
      </c>
      <c r="T119" s="287">
        <f t="shared" si="375"/>
        <v>0</v>
      </c>
      <c r="U119" s="287">
        <f t="shared" si="375"/>
        <v>0</v>
      </c>
      <c r="V119" s="287">
        <f t="shared" si="375"/>
        <v>0</v>
      </c>
      <c r="W119" s="287">
        <f t="shared" si="375"/>
        <v>0</v>
      </c>
      <c r="X119" s="287">
        <f t="shared" si="375"/>
        <v>0</v>
      </c>
      <c r="Y119" s="287">
        <f t="shared" si="375"/>
        <v>0</v>
      </c>
      <c r="Z119" s="287">
        <f t="shared" si="375"/>
        <v>0</v>
      </c>
      <c r="AA119" s="287">
        <f t="shared" si="375"/>
        <v>0</v>
      </c>
      <c r="AB119" s="287">
        <f t="shared" si="375"/>
        <v>0</v>
      </c>
      <c r="AC119" s="287">
        <f t="shared" si="375"/>
        <v>0</v>
      </c>
      <c r="AD119" s="287">
        <f t="shared" si="375"/>
        <v>0</v>
      </c>
      <c r="AE119" s="287">
        <f t="shared" si="375"/>
        <v>0</v>
      </c>
      <c r="AF119" s="287">
        <f t="shared" si="375"/>
        <v>0</v>
      </c>
      <c r="AG119" s="287">
        <f t="shared" si="375"/>
        <v>0</v>
      </c>
      <c r="AH119" s="287">
        <f t="shared" si="375"/>
        <v>0</v>
      </c>
      <c r="AI119" s="287">
        <f t="shared" si="375"/>
        <v>0</v>
      </c>
      <c r="AJ119" s="287">
        <f t="shared" si="375"/>
        <v>0</v>
      </c>
      <c r="AK119" s="287">
        <f t="shared" si="375"/>
        <v>0</v>
      </c>
      <c r="AL119" s="287">
        <f t="shared" ref="AL119:BQ119" si="376">SUM(AL100:AL118)</f>
        <v>0</v>
      </c>
      <c r="AM119" s="287">
        <f t="shared" si="376"/>
        <v>0</v>
      </c>
      <c r="AN119" s="287">
        <f t="shared" si="376"/>
        <v>0</v>
      </c>
      <c r="AO119" s="287">
        <f t="shared" si="376"/>
        <v>0</v>
      </c>
      <c r="AP119" s="287">
        <f t="shared" si="376"/>
        <v>0</v>
      </c>
      <c r="AQ119" s="287">
        <f t="shared" si="376"/>
        <v>0</v>
      </c>
      <c r="AR119" s="287">
        <f t="shared" si="376"/>
        <v>0</v>
      </c>
      <c r="AS119" s="287">
        <f t="shared" si="376"/>
        <v>0</v>
      </c>
      <c r="AT119" s="287">
        <f t="shared" si="376"/>
        <v>0</v>
      </c>
      <c r="AU119" s="287">
        <f t="shared" si="376"/>
        <v>0</v>
      </c>
      <c r="AV119" s="287">
        <f t="shared" si="376"/>
        <v>0</v>
      </c>
      <c r="AW119" s="287">
        <f t="shared" si="376"/>
        <v>0</v>
      </c>
      <c r="AX119" s="287">
        <f t="shared" si="376"/>
        <v>0</v>
      </c>
      <c r="AY119" s="287">
        <f t="shared" si="376"/>
        <v>0</v>
      </c>
      <c r="AZ119" s="287">
        <f t="shared" si="376"/>
        <v>0</v>
      </c>
      <c r="BA119" s="287">
        <f t="shared" si="376"/>
        <v>0</v>
      </c>
      <c r="BB119" s="287">
        <f t="shared" si="376"/>
        <v>0</v>
      </c>
      <c r="BC119" s="287">
        <f t="shared" si="376"/>
        <v>0</v>
      </c>
      <c r="BD119" s="287">
        <f t="shared" si="376"/>
        <v>0</v>
      </c>
      <c r="BE119" s="287">
        <f t="shared" si="376"/>
        <v>0</v>
      </c>
      <c r="BF119" s="287">
        <f t="shared" si="376"/>
        <v>0</v>
      </c>
      <c r="BG119" s="287">
        <f t="shared" si="376"/>
        <v>0</v>
      </c>
      <c r="BH119" s="287">
        <f t="shared" si="376"/>
        <v>0</v>
      </c>
      <c r="BI119" s="287">
        <f t="shared" si="376"/>
        <v>0</v>
      </c>
      <c r="BJ119" s="287">
        <f t="shared" si="376"/>
        <v>0</v>
      </c>
      <c r="BK119" s="287">
        <f t="shared" si="376"/>
        <v>0</v>
      </c>
      <c r="BL119" s="287">
        <f t="shared" si="376"/>
        <v>0</v>
      </c>
      <c r="BM119" s="287">
        <f t="shared" si="376"/>
        <v>0</v>
      </c>
      <c r="BN119" s="287">
        <f t="shared" si="376"/>
        <v>0</v>
      </c>
      <c r="BO119" s="287">
        <f t="shared" si="376"/>
        <v>0</v>
      </c>
      <c r="BP119" s="287">
        <f t="shared" si="376"/>
        <v>0</v>
      </c>
      <c r="BQ119" s="287">
        <f t="shared" si="376"/>
        <v>0</v>
      </c>
      <c r="BR119" s="287">
        <f t="shared" ref="BR119:CE119" si="377">SUM(BR100:BR118)</f>
        <v>0</v>
      </c>
      <c r="BS119" s="287">
        <f t="shared" si="377"/>
        <v>0</v>
      </c>
      <c r="BT119" s="287">
        <f t="shared" si="377"/>
        <v>0</v>
      </c>
      <c r="BU119" s="287">
        <f t="shared" si="377"/>
        <v>0</v>
      </c>
      <c r="BV119" s="287">
        <f t="shared" si="377"/>
        <v>0</v>
      </c>
      <c r="BW119" s="287">
        <f t="shared" si="377"/>
        <v>0</v>
      </c>
      <c r="BX119" s="287">
        <f t="shared" si="377"/>
        <v>0</v>
      </c>
      <c r="BY119" s="287">
        <f t="shared" si="377"/>
        <v>0</v>
      </c>
      <c r="BZ119" s="425">
        <f t="shared" si="377"/>
        <v>0</v>
      </c>
      <c r="CA119" s="287">
        <f t="shared" si="377"/>
        <v>0</v>
      </c>
      <c r="CB119" s="287">
        <f t="shared" si="377"/>
        <v>0</v>
      </c>
      <c r="CC119" s="287">
        <f t="shared" si="377"/>
        <v>0</v>
      </c>
      <c r="CD119" s="287">
        <f t="shared" si="377"/>
        <v>0</v>
      </c>
      <c r="CE119" s="437">
        <f t="shared" si="377"/>
        <v>0</v>
      </c>
    </row>
    <row r="120" spans="1:84"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419"/>
      <c r="CA120" s="286"/>
      <c r="CB120" s="286"/>
      <c r="CC120" s="286"/>
      <c r="CD120" s="286"/>
      <c r="CE120" s="430"/>
    </row>
    <row r="121" spans="1:84">
      <c r="E121" s="9" t="str">
        <f>Dept3</f>
        <v>Business Development</v>
      </c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419"/>
      <c r="CA121" s="286"/>
      <c r="CB121" s="286"/>
      <c r="CC121" s="286"/>
      <c r="CD121" s="286"/>
      <c r="CE121" s="430"/>
    </row>
    <row r="122" spans="1:84" s="4" customFormat="1">
      <c r="A122" s="48"/>
      <c r="E122" s="276" t="s">
        <v>75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f>SUMIF(Headcount!$F$44:$F$49,$E$121,Headcount!N$44:N$49)</f>
        <v>0</v>
      </c>
      <c r="S122" s="4">
        <f>SUMIF(Headcount!$F$44:$F$49,$E$121,Headcount!O$44:O$49)</f>
        <v>0</v>
      </c>
      <c r="T122" s="4">
        <f>SUMIF(Headcount!$F$44:$F$49,$E$121,Headcount!P$44:P$49)</f>
        <v>0</v>
      </c>
      <c r="U122" s="4">
        <f>SUMIF(Headcount!$F$44:$F$49,$E$121,Headcount!Q$44:Q$49)</f>
        <v>0</v>
      </c>
      <c r="V122" s="4">
        <f>SUMIF(Headcount!$F$44:$F$49,$E$121,Headcount!R$44:R$49)</f>
        <v>0</v>
      </c>
      <c r="W122" s="4">
        <f>SUMIF(Headcount!$F$44:$F$49,$E$121,Headcount!S$44:S$49)</f>
        <v>0</v>
      </c>
      <c r="X122" s="4">
        <f>SUMIF(Headcount!$F$44:$F$49,$E$121,Headcount!T$44:T$49)</f>
        <v>0</v>
      </c>
      <c r="Y122" s="4">
        <f>SUMIF(Headcount!$F$44:$F$49,$E$121,Headcount!U$44:U$49)</f>
        <v>0</v>
      </c>
      <c r="Z122" s="4">
        <f>SUMIF(Headcount!$F$44:$F$49,$E$121,Headcount!V$44:V$49)</f>
        <v>0</v>
      </c>
      <c r="AA122" s="4">
        <f>SUMIF(Headcount!$F$44:$F$49,$E$121,Headcount!W$44:W$49)</f>
        <v>0</v>
      </c>
      <c r="AB122" s="4">
        <f>SUMIF(Headcount!$F$44:$F$49,$E$121,Headcount!X$44:X$49)</f>
        <v>0</v>
      </c>
      <c r="AC122" s="4">
        <f>SUMIF(Headcount!$F$44:$F$49,$E$121,Headcount!Y$44:Y$49)</f>
        <v>0</v>
      </c>
      <c r="AD122" s="4">
        <f>SUMIF(Headcount!$F$44:$F$49,$E$121,Headcount!Z$44:Z$49)</f>
        <v>0</v>
      </c>
      <c r="AE122" s="4">
        <f>SUMIF(Headcount!$F$44:$F$49,$E$121,Headcount!AA$44:AA$49)</f>
        <v>0</v>
      </c>
      <c r="AF122" s="4">
        <f>SUMIF(Headcount!$F$44:$F$49,$E$121,Headcount!AB$44:AB$49)</f>
        <v>0</v>
      </c>
      <c r="AG122" s="4">
        <f>SUMIF(Headcount!$F$44:$F$49,$E$121,Headcount!AC$44:AC$49)</f>
        <v>0</v>
      </c>
      <c r="AH122" s="4">
        <f>SUMIF(Headcount!$F$44:$F$49,$E$121,Headcount!AD$44:AD$49)</f>
        <v>0</v>
      </c>
      <c r="AI122" s="4">
        <f>SUMIF(Headcount!$F$44:$F$49,$E$121,Headcount!AE$44:AE$49)</f>
        <v>0</v>
      </c>
      <c r="AJ122" s="4">
        <f>SUMIF(Headcount!$F$44:$F$49,$E$121,Headcount!AF$44:AF$49)</f>
        <v>0</v>
      </c>
      <c r="AK122" s="4">
        <f>SUMIF(Headcount!$F$44:$F$49,$E$121,Headcount!AG$44:AG$49)</f>
        <v>0</v>
      </c>
      <c r="AL122" s="4">
        <f>SUMIF(Headcount!$F$44:$F$49,$E$121,Headcount!AH$44:AH$49)</f>
        <v>0</v>
      </c>
      <c r="AM122" s="4">
        <f>SUMIF(Headcount!$F$44:$F$49,$E$121,Headcount!AI$44:AI$49)</f>
        <v>0</v>
      </c>
      <c r="AN122" s="4">
        <f>SUMIF(Headcount!$F$44:$F$49,$E$121,Headcount!AJ$44:AJ$49)</f>
        <v>0</v>
      </c>
      <c r="AO122" s="4">
        <f>SUMIF(Headcount!$F$44:$F$49,$E$121,Headcount!AK$44:AK$49)</f>
        <v>0</v>
      </c>
      <c r="AP122" s="4">
        <f>SUMIF(Headcount!$F$44:$F$49,$E$121,Headcount!AL$44:AL$49)</f>
        <v>0</v>
      </c>
      <c r="AQ122" s="4">
        <f>SUMIF(Headcount!$F$44:$F$49,$E$121,Headcount!AM$44:AM$49)</f>
        <v>0</v>
      </c>
      <c r="AR122" s="4">
        <f>SUMIF(Headcount!$F$44:$F$49,$E$121,Headcount!AN$44:AN$49)</f>
        <v>0</v>
      </c>
      <c r="AS122" s="4">
        <f>SUMIF(Headcount!$F$44:$F$49,$E$121,Headcount!AO$44:AO$49)</f>
        <v>0</v>
      </c>
      <c r="AT122" s="4">
        <f>SUMIF(Headcount!$F$44:$F$49,$E$121,Headcount!AP$44:AP$49)</f>
        <v>0</v>
      </c>
      <c r="AU122" s="4">
        <f>SUMIF(Headcount!$F$44:$F$49,$E$121,Headcount!AQ$44:AQ$49)</f>
        <v>0</v>
      </c>
      <c r="AV122" s="4">
        <f>SUMIF(Headcount!$F$44:$F$49,$E$121,Headcount!AR$44:AR$49)</f>
        <v>0</v>
      </c>
      <c r="AW122" s="4">
        <f>SUMIF(Headcount!$F$44:$F$49,$E$121,Headcount!AS$44:AS$49)</f>
        <v>0</v>
      </c>
      <c r="AX122" s="4">
        <f>SUMIF(Headcount!$F$44:$F$49,$E$121,Headcount!AT$44:AT$49)</f>
        <v>0</v>
      </c>
      <c r="AY122" s="4">
        <f>SUMIF(Headcount!$F$44:$F$49,$E$121,Headcount!AU$44:AU$49)</f>
        <v>0</v>
      </c>
      <c r="AZ122" s="4">
        <f>SUMIF(Headcount!$F$44:$F$49,$E$121,Headcount!AV$44:AV$49)</f>
        <v>0</v>
      </c>
      <c r="BA122" s="4">
        <f>SUMIF(Headcount!$F$44:$F$49,$E$121,Headcount!AW$44:AW$49)</f>
        <v>0</v>
      </c>
      <c r="BB122" s="4">
        <f>SUMIF(Headcount!$F$44:$F$49,$E$121,Headcount!AX$44:AX$49)</f>
        <v>0</v>
      </c>
      <c r="BC122" s="4">
        <f>SUMIF(Headcount!$F$44:$F$49,$E$121,Headcount!AY$44:AY$49)</f>
        <v>0</v>
      </c>
      <c r="BD122" s="4">
        <f>SUMIF(Headcount!$F$44:$F$49,$E$121,Headcount!AZ$44:AZ$49)</f>
        <v>0</v>
      </c>
      <c r="BE122" s="4">
        <f>SUMIF(Headcount!$F$44:$F$49,$E$121,Headcount!BA$44:BA$49)</f>
        <v>0</v>
      </c>
      <c r="BF122" s="4">
        <f>SUMIF(Headcount!$F$44:$F$49,$E$121,Headcount!BB$44:BB$49)</f>
        <v>0</v>
      </c>
      <c r="BG122" s="4">
        <f>SUMIF(Headcount!$F$44:$F$49,$E$121,Headcount!BC$44:BC$49)</f>
        <v>0</v>
      </c>
      <c r="BH122" s="4">
        <f>SUMIF(Headcount!$F$44:$F$49,$E$121,Headcount!BD$44:BD$49)</f>
        <v>0</v>
      </c>
      <c r="BI122" s="4">
        <f>SUMIF(Headcount!$F$44:$F$49,$E$121,Headcount!BE$44:BE$49)</f>
        <v>0</v>
      </c>
      <c r="BJ122" s="4">
        <f>SUMIF(Headcount!$F$44:$F$49,$E$121,Headcount!BF$44:BF$49)</f>
        <v>0</v>
      </c>
      <c r="BK122" s="4">
        <f>SUMIF(Headcount!$F$44:$F$49,$E$121,Headcount!BG$44:BG$49)</f>
        <v>0</v>
      </c>
      <c r="BL122" s="4">
        <f>SUMIF(Headcount!$F$44:$F$49,$E$121,Headcount!BH$44:BH$49)</f>
        <v>0</v>
      </c>
      <c r="BM122" s="4">
        <f>SUMIF(Headcount!$F$44:$F$49,$E$121,Headcount!BI$44:BI$49)</f>
        <v>0</v>
      </c>
      <c r="BN122" s="4">
        <f>SUMIF(Headcount!$F$44:$F$49,$E$121,Headcount!BJ$44:BJ$49)</f>
        <v>0</v>
      </c>
      <c r="BO122" s="4">
        <f>SUMIF(Headcount!$F$44:$F$49,$E$121,Headcount!BK$44:BK$49)</f>
        <v>0</v>
      </c>
      <c r="BP122" s="4">
        <f>SUMIF(Headcount!$F$44:$F$49,$E$121,Headcount!BL$44:BL$49)</f>
        <v>0</v>
      </c>
      <c r="BQ122" s="4">
        <f>SUMIF(Headcount!$F$44:$F$49,$E$121,Headcount!BM$44:BM$49)</f>
        <v>0</v>
      </c>
      <c r="BR122" s="4">
        <f>SUMIF(Headcount!$F$44:$F$49,$E$121,Headcount!BN$44:BN$49)</f>
        <v>0</v>
      </c>
      <c r="BS122" s="4">
        <f>SUMIF(Headcount!$F$44:$F$49,$E$121,Headcount!BO$44:BO$49)</f>
        <v>0</v>
      </c>
      <c r="BT122" s="4">
        <f>SUMIF(Headcount!$F$44:$F$49,$E$121,Headcount!BP$44:BP$49)</f>
        <v>0</v>
      </c>
      <c r="BU122" s="4">
        <f>SUMIF(Headcount!$F$44:$F$49,$E$121,Headcount!BQ$44:BQ$49)</f>
        <v>0</v>
      </c>
      <c r="BV122" s="4">
        <f>SUMIF(Headcount!$F$44:$F$49,$E$121,Headcount!BR$44:BR$49)</f>
        <v>0</v>
      </c>
      <c r="BW122" s="4">
        <f>SUMIF(Headcount!$F$44:$F$49,$E$121,Headcount!BS$44:BS$49)</f>
        <v>0</v>
      </c>
      <c r="BX122" s="4">
        <f>SUMIF(Headcount!$F$44:$F$49,$E$121,Headcount!BT$44:BT$49)</f>
        <v>0</v>
      </c>
      <c r="BY122" s="4">
        <f>SUMIF(Headcount!$F$44:$F$49,$E$121,Headcount!BU$44:BU$49)</f>
        <v>0</v>
      </c>
      <c r="BZ122" s="599">
        <f>Q122</f>
        <v>0</v>
      </c>
      <c r="CA122" s="4">
        <f>AC122</f>
        <v>0</v>
      </c>
      <c r="CB122" s="4">
        <f>AO122</f>
        <v>0</v>
      </c>
      <c r="CC122" s="4">
        <f>BA122</f>
        <v>0</v>
      </c>
      <c r="CD122" s="4">
        <f>BM122</f>
        <v>0</v>
      </c>
      <c r="CE122" s="600">
        <f>BY122</f>
        <v>0</v>
      </c>
      <c r="CF122" s="783"/>
    </row>
    <row r="123" spans="1:84" s="4" customFormat="1">
      <c r="A123" s="48"/>
      <c r="E123" s="276" t="s">
        <v>65</v>
      </c>
      <c r="BZ123" s="599"/>
      <c r="CE123" s="600"/>
      <c r="CF123" s="783"/>
    </row>
    <row r="124" spans="1:84" s="4" customFormat="1">
      <c r="A124" s="48"/>
      <c r="E124" s="278" t="s">
        <v>64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f>SUMIF(Headcount!$F$34:$F$39,$E$121,Headcount!N$34:N$39)</f>
        <v>0</v>
      </c>
      <c r="S124" s="5">
        <f>SUMIF(Headcount!$F$34:$F$39,$E$121,Headcount!O$34:O$39)</f>
        <v>0</v>
      </c>
      <c r="T124" s="5">
        <f>SUMIF(Headcount!$F$34:$F$39,$E$121,Headcount!P$34:P$39)</f>
        <v>0</v>
      </c>
      <c r="U124" s="5">
        <f>SUMIF(Headcount!$F$34:$F$39,$E$121,Headcount!Q$34:Q$39)</f>
        <v>0</v>
      </c>
      <c r="V124" s="5">
        <f>SUMIF(Headcount!$F$34:$F$39,$E$121,Headcount!R$34:R$39)</f>
        <v>0</v>
      </c>
      <c r="W124" s="5">
        <f>SUMIF(Headcount!$F$34:$F$39,$E$121,Headcount!S$34:S$39)</f>
        <v>0</v>
      </c>
      <c r="X124" s="5">
        <f>SUMIF(Headcount!$F$34:$F$39,$E$121,Headcount!T$34:T$39)</f>
        <v>0</v>
      </c>
      <c r="Y124" s="5">
        <f>SUMIF(Headcount!$F$34:$F$39,$E$121,Headcount!U$34:U$39)</f>
        <v>0</v>
      </c>
      <c r="Z124" s="5">
        <f>SUMIF(Headcount!$F$34:$F$39,$E$121,Headcount!V$34:V$39)</f>
        <v>0</v>
      </c>
      <c r="AA124" s="5">
        <f>SUMIF(Headcount!$F$34:$F$39,$E$121,Headcount!W$34:W$39)</f>
        <v>0</v>
      </c>
      <c r="AB124" s="5">
        <f>SUMIF(Headcount!$F$34:$F$39,$E$121,Headcount!X$34:X$39)</f>
        <v>0</v>
      </c>
      <c r="AC124" s="5">
        <f>SUMIF(Headcount!$F$34:$F$39,$E$121,Headcount!Y$34:Y$39)</f>
        <v>0</v>
      </c>
      <c r="AD124" s="5">
        <f>SUMIF(Headcount!$F$34:$F$39,$E$121,Headcount!Z$34:Z$39)</f>
        <v>0</v>
      </c>
      <c r="AE124" s="5">
        <f>SUMIF(Headcount!$F$34:$F$39,$E$121,Headcount!AA$34:AA$39)</f>
        <v>0</v>
      </c>
      <c r="AF124" s="5">
        <f>SUMIF(Headcount!$F$34:$F$39,$E$121,Headcount!AB$34:AB$39)</f>
        <v>0</v>
      </c>
      <c r="AG124" s="5">
        <f>SUMIF(Headcount!$F$34:$F$39,$E$121,Headcount!AC$34:AC$39)</f>
        <v>0</v>
      </c>
      <c r="AH124" s="5">
        <f>SUMIF(Headcount!$F$34:$F$39,$E$121,Headcount!AD$34:AD$39)</f>
        <v>0</v>
      </c>
      <c r="AI124" s="5">
        <f>SUMIF(Headcount!$F$34:$F$39,$E$121,Headcount!AE$34:AE$39)</f>
        <v>0</v>
      </c>
      <c r="AJ124" s="5">
        <f>SUMIF(Headcount!$F$34:$F$39,$E$121,Headcount!AF$34:AF$39)</f>
        <v>0</v>
      </c>
      <c r="AK124" s="5">
        <f>SUMIF(Headcount!$F$34:$F$39,$E$121,Headcount!AG$34:AG$39)</f>
        <v>0</v>
      </c>
      <c r="AL124" s="5">
        <f>SUMIF(Headcount!$F$34:$F$39,$E$121,Headcount!AH$34:AH$39)</f>
        <v>0</v>
      </c>
      <c r="AM124" s="5">
        <f>SUMIF(Headcount!$F$34:$F$39,$E$121,Headcount!AI$34:AI$39)</f>
        <v>0</v>
      </c>
      <c r="AN124" s="5">
        <f>SUMIF(Headcount!$F$34:$F$39,$E$121,Headcount!AJ$34:AJ$39)</f>
        <v>0</v>
      </c>
      <c r="AO124" s="5">
        <f>SUMIF(Headcount!$F$34:$F$39,$E$121,Headcount!AK$34:AK$39)</f>
        <v>0</v>
      </c>
      <c r="AP124" s="5">
        <f>SUMIF(Headcount!$F$34:$F$39,$E$121,Headcount!AL$34:AL$39)</f>
        <v>0</v>
      </c>
      <c r="AQ124" s="5">
        <f>SUMIF(Headcount!$F$34:$F$39,$E$121,Headcount!AM$34:AM$39)</f>
        <v>0</v>
      </c>
      <c r="AR124" s="5">
        <f>SUMIF(Headcount!$F$34:$F$39,$E$121,Headcount!AN$34:AN$39)</f>
        <v>0</v>
      </c>
      <c r="AS124" s="5">
        <f>SUMIF(Headcount!$F$34:$F$39,$E$121,Headcount!AO$34:AO$39)</f>
        <v>0</v>
      </c>
      <c r="AT124" s="5">
        <f>SUMIF(Headcount!$F$34:$F$39,$E$121,Headcount!AP$34:AP$39)</f>
        <v>0</v>
      </c>
      <c r="AU124" s="5">
        <f>SUMIF(Headcount!$F$34:$F$39,$E$121,Headcount!AQ$34:AQ$39)</f>
        <v>0</v>
      </c>
      <c r="AV124" s="5">
        <f>SUMIF(Headcount!$F$34:$F$39,$E$121,Headcount!AR$34:AR$39)</f>
        <v>0</v>
      </c>
      <c r="AW124" s="5">
        <f>SUMIF(Headcount!$F$34:$F$39,$E$121,Headcount!AS$34:AS$39)</f>
        <v>0</v>
      </c>
      <c r="AX124" s="5">
        <f>SUMIF(Headcount!$F$34:$F$39,$E$121,Headcount!AT$34:AT$39)</f>
        <v>0</v>
      </c>
      <c r="AY124" s="5">
        <f>SUMIF(Headcount!$F$34:$F$39,$E$121,Headcount!AU$34:AU$39)</f>
        <v>0</v>
      </c>
      <c r="AZ124" s="5">
        <f>SUMIF(Headcount!$F$34:$F$39,$E$121,Headcount!AV$34:AV$39)</f>
        <v>0</v>
      </c>
      <c r="BA124" s="5">
        <f>SUMIF(Headcount!$F$34:$F$39,$E$121,Headcount!AW$34:AW$39)</f>
        <v>0</v>
      </c>
      <c r="BB124" s="5">
        <f>SUMIF(Headcount!$F$34:$F$39,$E$121,Headcount!AX$34:AX$39)</f>
        <v>0</v>
      </c>
      <c r="BC124" s="5">
        <f>SUMIF(Headcount!$F$34:$F$39,$E$121,Headcount!AY$34:AY$39)</f>
        <v>0</v>
      </c>
      <c r="BD124" s="5">
        <f>SUMIF(Headcount!$F$34:$F$39,$E$121,Headcount!AZ$34:AZ$39)</f>
        <v>0</v>
      </c>
      <c r="BE124" s="5">
        <f>SUMIF(Headcount!$F$34:$F$39,$E$121,Headcount!BA$34:BA$39)</f>
        <v>0</v>
      </c>
      <c r="BF124" s="5">
        <f>SUMIF(Headcount!$F$34:$F$39,$E$121,Headcount!BB$34:BB$39)</f>
        <v>0</v>
      </c>
      <c r="BG124" s="5">
        <f>SUMIF(Headcount!$F$34:$F$39,$E$121,Headcount!BC$34:BC$39)</f>
        <v>0</v>
      </c>
      <c r="BH124" s="5">
        <f>SUMIF(Headcount!$F$34:$F$39,$E$121,Headcount!BD$34:BD$39)</f>
        <v>0</v>
      </c>
      <c r="BI124" s="5">
        <f>SUMIF(Headcount!$F$34:$F$39,$E$121,Headcount!BE$34:BE$39)</f>
        <v>0</v>
      </c>
      <c r="BJ124" s="5">
        <f>SUMIF(Headcount!$F$34:$F$39,$E$121,Headcount!BF$34:BF$39)</f>
        <v>0</v>
      </c>
      <c r="BK124" s="5">
        <f>SUMIF(Headcount!$F$34:$F$39,$E$121,Headcount!BG$34:BG$39)</f>
        <v>0</v>
      </c>
      <c r="BL124" s="5">
        <f>SUMIF(Headcount!$F$34:$F$39,$E$121,Headcount!BH$34:BH$39)</f>
        <v>0</v>
      </c>
      <c r="BM124" s="5">
        <f>SUMIF(Headcount!$F$34:$F$39,$E$121,Headcount!BI$34:BI$39)</f>
        <v>0</v>
      </c>
      <c r="BN124" s="5">
        <f>SUMIF(Headcount!$F$34:$F$39,$E$121,Headcount!BJ$34:BJ$39)</f>
        <v>0</v>
      </c>
      <c r="BO124" s="5">
        <f>SUMIF(Headcount!$F$34:$F$39,$E$121,Headcount!BK$34:BK$39)</f>
        <v>0</v>
      </c>
      <c r="BP124" s="5">
        <f>SUMIF(Headcount!$F$34:$F$39,$E$121,Headcount!BL$34:BL$39)</f>
        <v>0</v>
      </c>
      <c r="BQ124" s="5">
        <f>SUMIF(Headcount!$F$34:$F$39,$E$121,Headcount!BM$34:BM$39)</f>
        <v>0</v>
      </c>
      <c r="BR124" s="5">
        <f>SUMIF(Headcount!$F$34:$F$39,$E$121,Headcount!BN$34:BN$39)</f>
        <v>0</v>
      </c>
      <c r="BS124" s="5">
        <f>SUMIF(Headcount!$F$34:$F$39,$E$121,Headcount!BO$34:BO$39)</f>
        <v>0</v>
      </c>
      <c r="BT124" s="5">
        <f>SUMIF(Headcount!$F$34:$F$39,$E$121,Headcount!BP$34:BP$39)</f>
        <v>0</v>
      </c>
      <c r="BU124" s="5">
        <f>SUMIF(Headcount!$F$34:$F$39,$E$121,Headcount!BQ$34:BQ$39)</f>
        <v>0</v>
      </c>
      <c r="BV124" s="5">
        <f>SUMIF(Headcount!$F$34:$F$39,$E$121,Headcount!BR$34:BR$39)</f>
        <v>0</v>
      </c>
      <c r="BW124" s="5">
        <f>SUMIF(Headcount!$F$34:$F$39,$E$121,Headcount!BS$34:BS$39)</f>
        <v>0</v>
      </c>
      <c r="BX124" s="5">
        <f>SUMIF(Headcount!$F$34:$F$39,$E$121,Headcount!BT$34:BT$39)</f>
        <v>0</v>
      </c>
      <c r="BY124" s="5">
        <f>SUMIF(Headcount!$F$34:$F$39,$E$121,Headcount!BU$34:BU$39)</f>
        <v>0</v>
      </c>
      <c r="BZ124" s="419" cm="1">
        <f t="array" ref="BZ124">SUMPRODUCT((YEAR($F$6:$BY$6)=BZ$6)*($F124:$BY124))</f>
        <v>0</v>
      </c>
      <c r="CA124" s="286" cm="1">
        <f t="array" ref="CA124">SUMPRODUCT((YEAR($F$6:$BY$6)=CA$6)*($F124:$BY124))</f>
        <v>0</v>
      </c>
      <c r="CB124" s="286" cm="1">
        <f t="array" ref="CB124">SUMPRODUCT((YEAR($F$6:$BY$6)=CB$6)*($F124:$BY124))</f>
        <v>0</v>
      </c>
      <c r="CC124" s="286" cm="1">
        <f t="array" ref="CC124">SUMPRODUCT((YEAR($F$6:$BY$6)=CC$6)*($F124:$BY124))</f>
        <v>0</v>
      </c>
      <c r="CD124" s="286" cm="1">
        <f t="array" ref="CD124">SUMPRODUCT((YEAR($F$6:$BY$6)=CD$6)*($F124:$BY124))</f>
        <v>0</v>
      </c>
      <c r="CE124" s="430" cm="1">
        <f t="array" ref="CE124">SUMPRODUCT((YEAR($F$6:$BY$6)=CE$6)*($F124:$BY124))</f>
        <v>0</v>
      </c>
      <c r="CF124" s="783"/>
    </row>
    <row r="125" spans="1:84" s="4" customFormat="1">
      <c r="A125" s="48"/>
      <c r="E125" s="278" t="s">
        <v>77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f>SUMIF(Headcount!$F$34:$F$39,$E$121,Headcount!CB$34:CB$39)</f>
        <v>0</v>
      </c>
      <c r="S125" s="5">
        <f>SUMIF(Headcount!$F$34:$F$39,$E$121,Headcount!CC$34:CC$39)</f>
        <v>0</v>
      </c>
      <c r="T125" s="5">
        <f>SUMIF(Headcount!$F$34:$F$39,$E$121,Headcount!CD$34:CD$39)</f>
        <v>0</v>
      </c>
      <c r="U125" s="5">
        <f>SUMIF(Headcount!$F$34:$F$39,$E$121,Headcount!CE$34:CE$39)</f>
        <v>0</v>
      </c>
      <c r="V125" s="5">
        <f>SUMIF(Headcount!$F$34:$F$39,$E$121,Headcount!CF$34:CF$39)</f>
        <v>0</v>
      </c>
      <c r="W125" s="5">
        <f>SUMIF(Headcount!$F$34:$F$39,$E$121,Headcount!CG$34:CG$39)</f>
        <v>0</v>
      </c>
      <c r="X125" s="5">
        <f>SUMIF(Headcount!$F$34:$F$39,$E$121,Headcount!CH$34:CH$39)</f>
        <v>0</v>
      </c>
      <c r="Y125" s="5">
        <f>SUMIF(Headcount!$F$34:$F$39,$E$121,Headcount!CI$34:CI$39)</f>
        <v>0</v>
      </c>
      <c r="Z125" s="5">
        <f>SUMIF(Headcount!$F$34:$F$39,$E$121,Headcount!CJ$34:CJ$39)</f>
        <v>0</v>
      </c>
      <c r="AA125" s="5">
        <f>SUMIF(Headcount!$F$34:$F$39,$E$121,Headcount!CK$34:CK$39)</f>
        <v>0</v>
      </c>
      <c r="AB125" s="5">
        <f>SUMIF(Headcount!$F$34:$F$39,$E$121,Headcount!CL$34:CL$39)</f>
        <v>0</v>
      </c>
      <c r="AC125" s="5">
        <f>SUMIF(Headcount!$F$34:$F$39,$E$121,Headcount!CM$34:CM$39)</f>
        <v>0</v>
      </c>
      <c r="AD125" s="5">
        <f>SUMIF(Headcount!$F$34:$F$39,$E$121,Headcount!CN$34:CN$39)</f>
        <v>0</v>
      </c>
      <c r="AE125" s="5">
        <f>SUMIF(Headcount!$F$34:$F$39,$E$121,Headcount!CO$34:CO$39)</f>
        <v>0</v>
      </c>
      <c r="AF125" s="5">
        <f>SUMIF(Headcount!$F$34:$F$39,$E$121,Headcount!CP$34:CP$39)</f>
        <v>0</v>
      </c>
      <c r="AG125" s="5">
        <f>SUMIF(Headcount!$F$34:$F$39,$E$121,Headcount!CQ$34:CQ$39)</f>
        <v>0</v>
      </c>
      <c r="AH125" s="5">
        <f>SUMIF(Headcount!$F$34:$F$39,$E$121,Headcount!CR$34:CR$39)</f>
        <v>0</v>
      </c>
      <c r="AI125" s="5">
        <f>SUMIF(Headcount!$F$34:$F$39,$E$121,Headcount!CS$34:CS$39)</f>
        <v>0</v>
      </c>
      <c r="AJ125" s="5">
        <f>SUMIF(Headcount!$F$34:$F$39,$E$121,Headcount!CT$34:CT$39)</f>
        <v>0</v>
      </c>
      <c r="AK125" s="5">
        <f>SUMIF(Headcount!$F$34:$F$39,$E$121,Headcount!CU$34:CU$39)</f>
        <v>0</v>
      </c>
      <c r="AL125" s="5">
        <f>SUMIF(Headcount!$F$34:$F$39,$E$121,Headcount!CV$34:CV$39)</f>
        <v>0</v>
      </c>
      <c r="AM125" s="5">
        <f>SUMIF(Headcount!$F$34:$F$39,$E$121,Headcount!CW$34:CW$39)</f>
        <v>0</v>
      </c>
      <c r="AN125" s="5">
        <f>SUMIF(Headcount!$F$34:$F$39,$E$121,Headcount!CX$34:CX$39)</f>
        <v>0</v>
      </c>
      <c r="AO125" s="5">
        <f>SUMIF(Headcount!$F$34:$F$39,$E$121,Headcount!CY$34:CY$39)</f>
        <v>0</v>
      </c>
      <c r="AP125" s="5">
        <f>SUMIF(Headcount!$F$34:$F$39,$E$121,Headcount!CZ$34:CZ$39)</f>
        <v>0</v>
      </c>
      <c r="AQ125" s="5">
        <f>SUMIF(Headcount!$F$34:$F$39,$E$121,Headcount!DA$34:DA$39)</f>
        <v>0</v>
      </c>
      <c r="AR125" s="5">
        <f>SUMIF(Headcount!$F$34:$F$39,$E$121,Headcount!DB$34:DB$39)</f>
        <v>0</v>
      </c>
      <c r="AS125" s="5">
        <f>SUMIF(Headcount!$F$34:$F$39,$E$121,Headcount!DC$34:DC$39)</f>
        <v>0</v>
      </c>
      <c r="AT125" s="5">
        <f>SUMIF(Headcount!$F$34:$F$39,$E$121,Headcount!DD$34:DD$39)</f>
        <v>0</v>
      </c>
      <c r="AU125" s="5">
        <f>SUMIF(Headcount!$F$34:$F$39,$E$121,Headcount!DE$34:DE$39)</f>
        <v>0</v>
      </c>
      <c r="AV125" s="5">
        <f>SUMIF(Headcount!$F$34:$F$39,$E$121,Headcount!DF$34:DF$39)</f>
        <v>0</v>
      </c>
      <c r="AW125" s="5">
        <f>SUMIF(Headcount!$F$34:$F$39,$E$121,Headcount!DG$34:DG$39)</f>
        <v>0</v>
      </c>
      <c r="AX125" s="5">
        <f>SUMIF(Headcount!$F$34:$F$39,$E$121,Headcount!DH$34:DH$39)</f>
        <v>0</v>
      </c>
      <c r="AY125" s="5">
        <f>SUMIF(Headcount!$F$34:$F$39,$E$121,Headcount!DI$34:DI$39)</f>
        <v>0</v>
      </c>
      <c r="AZ125" s="5">
        <f>SUMIF(Headcount!$F$34:$F$39,$E$121,Headcount!DJ$34:DJ$39)</f>
        <v>0</v>
      </c>
      <c r="BA125" s="5">
        <f>SUMIF(Headcount!$F$34:$F$39,$E$121,Headcount!DK$34:DK$39)</f>
        <v>0</v>
      </c>
      <c r="BB125" s="5">
        <f>SUMIF(Headcount!$F$34:$F$39,$E$121,Headcount!DL$34:DL$39)</f>
        <v>0</v>
      </c>
      <c r="BC125" s="5">
        <f>SUMIF(Headcount!$F$34:$F$39,$E$121,Headcount!DM$34:DM$39)</f>
        <v>0</v>
      </c>
      <c r="BD125" s="5">
        <f>SUMIF(Headcount!$F$34:$F$39,$E$121,Headcount!DN$34:DN$39)</f>
        <v>0</v>
      </c>
      <c r="BE125" s="5">
        <f>SUMIF(Headcount!$F$34:$F$39,$E$121,Headcount!DO$34:DO$39)</f>
        <v>0</v>
      </c>
      <c r="BF125" s="5">
        <f>SUMIF(Headcount!$F$34:$F$39,$E$121,Headcount!DP$34:DP$39)</f>
        <v>0</v>
      </c>
      <c r="BG125" s="5">
        <f>SUMIF(Headcount!$F$34:$F$39,$E$121,Headcount!DQ$34:DQ$39)</f>
        <v>0</v>
      </c>
      <c r="BH125" s="5">
        <f>SUMIF(Headcount!$F$34:$F$39,$E$121,Headcount!DR$34:DR$39)</f>
        <v>0</v>
      </c>
      <c r="BI125" s="5">
        <f>SUMIF(Headcount!$F$34:$F$39,$E$121,Headcount!DS$34:DS$39)</f>
        <v>0</v>
      </c>
      <c r="BJ125" s="5">
        <f>SUMIF(Headcount!$F$34:$F$39,$E$121,Headcount!DT$34:DT$39)</f>
        <v>0</v>
      </c>
      <c r="BK125" s="5">
        <f>SUMIF(Headcount!$F$34:$F$39,$E$121,Headcount!DU$34:DU$39)</f>
        <v>0</v>
      </c>
      <c r="BL125" s="5">
        <f>SUMIF(Headcount!$F$34:$F$39,$E$121,Headcount!DV$34:DV$39)</f>
        <v>0</v>
      </c>
      <c r="BM125" s="5">
        <f>SUMIF(Headcount!$F$34:$F$39,$E$121,Headcount!DW$34:DW$39)</f>
        <v>0</v>
      </c>
      <c r="BN125" s="5">
        <f>SUMIF(Headcount!$F$34:$F$39,$E$121,Headcount!DX$34:DX$39)</f>
        <v>0</v>
      </c>
      <c r="BO125" s="5">
        <f>SUMIF(Headcount!$F$34:$F$39,$E$121,Headcount!DY$34:DY$39)</f>
        <v>0</v>
      </c>
      <c r="BP125" s="5">
        <f>SUMIF(Headcount!$F$34:$F$39,$E$121,Headcount!DZ$34:DZ$39)</f>
        <v>0</v>
      </c>
      <c r="BQ125" s="5">
        <f>SUMIF(Headcount!$F$34:$F$39,$E$121,Headcount!EA$34:EA$39)</f>
        <v>0</v>
      </c>
      <c r="BR125" s="5">
        <f>SUMIF(Headcount!$F$34:$F$39,$E$121,Headcount!EB$34:EB$39)</f>
        <v>0</v>
      </c>
      <c r="BS125" s="5">
        <f>SUMIF(Headcount!$F$34:$F$39,$E$121,Headcount!EC$34:EC$39)</f>
        <v>0</v>
      </c>
      <c r="BT125" s="5">
        <f>SUMIF(Headcount!$F$34:$F$39,$E$121,Headcount!ED$34:ED$39)</f>
        <v>0</v>
      </c>
      <c r="BU125" s="5">
        <f>SUMIF(Headcount!$F$34:$F$39,$E$121,Headcount!EE$34:EE$39)</f>
        <v>0</v>
      </c>
      <c r="BV125" s="5">
        <f>SUMIF(Headcount!$F$34:$F$39,$E$121,Headcount!EF$34:EF$39)</f>
        <v>0</v>
      </c>
      <c r="BW125" s="5">
        <f>SUMIF(Headcount!$F$34:$F$39,$E$121,Headcount!EG$34:EG$39)</f>
        <v>0</v>
      </c>
      <c r="BX125" s="5">
        <f>SUMIF(Headcount!$F$34:$F$39,$E$121,Headcount!EH$34:EH$39)</f>
        <v>0</v>
      </c>
      <c r="BY125" s="5">
        <f>SUMIF(Headcount!$F$34:$F$39,$E$121,Headcount!EI$34:EI$39)</f>
        <v>0</v>
      </c>
      <c r="BZ125" s="419" cm="1">
        <f t="array" ref="BZ125">SUMPRODUCT((YEAR($F$6:$BY$6)=BZ$6)*($F125:$BY125))</f>
        <v>0</v>
      </c>
      <c r="CA125" s="286" cm="1">
        <f t="array" ref="CA125">SUMPRODUCT((YEAR($F$6:$BY$6)=CA$6)*($F125:$BY125))</f>
        <v>0</v>
      </c>
      <c r="CB125" s="286" cm="1">
        <f t="array" ref="CB125">SUMPRODUCT((YEAR($F$6:$BY$6)=CB$6)*($F125:$BY125))</f>
        <v>0</v>
      </c>
      <c r="CC125" s="286" cm="1">
        <f t="array" ref="CC125">SUMPRODUCT((YEAR($F$6:$BY$6)=CC$6)*($F125:$BY125))</f>
        <v>0</v>
      </c>
      <c r="CD125" s="286" cm="1">
        <f t="array" ref="CD125">SUMPRODUCT((YEAR($F$6:$BY$6)=CD$6)*($F125:$BY125))</f>
        <v>0</v>
      </c>
      <c r="CE125" s="430" cm="1">
        <f t="array" ref="CE125">SUMPRODUCT((YEAR($F$6:$BY$6)=CE$6)*($F125:$BY125))</f>
        <v>0</v>
      </c>
      <c r="CF125" s="783"/>
    </row>
    <row r="126" spans="1:84">
      <c r="E126" s="278" t="s">
        <v>6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f t="shared" ref="R126:AW126" si="378">R124*EEBenefits</f>
        <v>0</v>
      </c>
      <c r="S126" s="5">
        <f t="shared" si="378"/>
        <v>0</v>
      </c>
      <c r="T126" s="5">
        <f t="shared" si="378"/>
        <v>0</v>
      </c>
      <c r="U126" s="5">
        <f t="shared" si="378"/>
        <v>0</v>
      </c>
      <c r="V126" s="5">
        <f t="shared" si="378"/>
        <v>0</v>
      </c>
      <c r="W126" s="5">
        <f t="shared" si="378"/>
        <v>0</v>
      </c>
      <c r="X126" s="5">
        <f t="shared" si="378"/>
        <v>0</v>
      </c>
      <c r="Y126" s="5">
        <f t="shared" si="378"/>
        <v>0</v>
      </c>
      <c r="Z126" s="5">
        <f t="shared" si="378"/>
        <v>0</v>
      </c>
      <c r="AA126" s="5">
        <f t="shared" si="378"/>
        <v>0</v>
      </c>
      <c r="AB126" s="5">
        <f t="shared" si="378"/>
        <v>0</v>
      </c>
      <c r="AC126" s="5">
        <f t="shared" si="378"/>
        <v>0</v>
      </c>
      <c r="AD126" s="5">
        <f t="shared" si="378"/>
        <v>0</v>
      </c>
      <c r="AE126" s="5">
        <f t="shared" si="378"/>
        <v>0</v>
      </c>
      <c r="AF126" s="5">
        <f t="shared" si="378"/>
        <v>0</v>
      </c>
      <c r="AG126" s="5">
        <f t="shared" si="378"/>
        <v>0</v>
      </c>
      <c r="AH126" s="5">
        <f t="shared" si="378"/>
        <v>0</v>
      </c>
      <c r="AI126" s="5">
        <f t="shared" si="378"/>
        <v>0</v>
      </c>
      <c r="AJ126" s="5">
        <f t="shared" si="378"/>
        <v>0</v>
      </c>
      <c r="AK126" s="5">
        <f t="shared" si="378"/>
        <v>0</v>
      </c>
      <c r="AL126" s="5">
        <f t="shared" si="378"/>
        <v>0</v>
      </c>
      <c r="AM126" s="5">
        <f t="shared" si="378"/>
        <v>0</v>
      </c>
      <c r="AN126" s="5">
        <f t="shared" si="378"/>
        <v>0</v>
      </c>
      <c r="AO126" s="5">
        <f t="shared" si="378"/>
        <v>0</v>
      </c>
      <c r="AP126" s="5">
        <f t="shared" si="378"/>
        <v>0</v>
      </c>
      <c r="AQ126" s="5">
        <f t="shared" si="378"/>
        <v>0</v>
      </c>
      <c r="AR126" s="5">
        <f t="shared" si="378"/>
        <v>0</v>
      </c>
      <c r="AS126" s="5">
        <f t="shared" si="378"/>
        <v>0</v>
      </c>
      <c r="AT126" s="5">
        <f t="shared" si="378"/>
        <v>0</v>
      </c>
      <c r="AU126" s="5">
        <f t="shared" si="378"/>
        <v>0</v>
      </c>
      <c r="AV126" s="5">
        <f t="shared" si="378"/>
        <v>0</v>
      </c>
      <c r="AW126" s="5">
        <f t="shared" si="378"/>
        <v>0</v>
      </c>
      <c r="AX126" s="5">
        <f t="shared" ref="AX126:BY126" si="379">AX124*EEBenefits</f>
        <v>0</v>
      </c>
      <c r="AY126" s="5">
        <f t="shared" si="379"/>
        <v>0</v>
      </c>
      <c r="AZ126" s="5">
        <f t="shared" si="379"/>
        <v>0</v>
      </c>
      <c r="BA126" s="5">
        <f t="shared" si="379"/>
        <v>0</v>
      </c>
      <c r="BB126" s="5">
        <f t="shared" si="379"/>
        <v>0</v>
      </c>
      <c r="BC126" s="5">
        <f t="shared" si="379"/>
        <v>0</v>
      </c>
      <c r="BD126" s="5">
        <f t="shared" si="379"/>
        <v>0</v>
      </c>
      <c r="BE126" s="5">
        <f t="shared" si="379"/>
        <v>0</v>
      </c>
      <c r="BF126" s="5">
        <f t="shared" si="379"/>
        <v>0</v>
      </c>
      <c r="BG126" s="5">
        <f t="shared" si="379"/>
        <v>0</v>
      </c>
      <c r="BH126" s="5">
        <f t="shared" si="379"/>
        <v>0</v>
      </c>
      <c r="BI126" s="5">
        <f t="shared" si="379"/>
        <v>0</v>
      </c>
      <c r="BJ126" s="5">
        <f t="shared" si="379"/>
        <v>0</v>
      </c>
      <c r="BK126" s="5">
        <f t="shared" si="379"/>
        <v>0</v>
      </c>
      <c r="BL126" s="5">
        <f t="shared" si="379"/>
        <v>0</v>
      </c>
      <c r="BM126" s="5">
        <f t="shared" si="379"/>
        <v>0</v>
      </c>
      <c r="BN126" s="5">
        <f t="shared" si="379"/>
        <v>0</v>
      </c>
      <c r="BO126" s="5">
        <f t="shared" si="379"/>
        <v>0</v>
      </c>
      <c r="BP126" s="5">
        <f t="shared" si="379"/>
        <v>0</v>
      </c>
      <c r="BQ126" s="5">
        <f t="shared" si="379"/>
        <v>0</v>
      </c>
      <c r="BR126" s="5">
        <f t="shared" si="379"/>
        <v>0</v>
      </c>
      <c r="BS126" s="5">
        <f t="shared" si="379"/>
        <v>0</v>
      </c>
      <c r="BT126" s="5">
        <f t="shared" si="379"/>
        <v>0</v>
      </c>
      <c r="BU126" s="5">
        <f t="shared" si="379"/>
        <v>0</v>
      </c>
      <c r="BV126" s="5">
        <f t="shared" si="379"/>
        <v>0</v>
      </c>
      <c r="BW126" s="5">
        <f t="shared" si="379"/>
        <v>0</v>
      </c>
      <c r="BX126" s="5">
        <f t="shared" si="379"/>
        <v>0</v>
      </c>
      <c r="BY126" s="5">
        <f t="shared" si="379"/>
        <v>0</v>
      </c>
      <c r="BZ126" s="419" cm="1">
        <f t="array" ref="BZ126">SUMPRODUCT((YEAR($F$6:$BY$6)=BZ$6)*($F126:$BY126))</f>
        <v>0</v>
      </c>
      <c r="CA126" s="286" cm="1">
        <f t="array" ref="CA126">SUMPRODUCT((YEAR($F$6:$BY$6)=CA$6)*($F126:$BY126))</f>
        <v>0</v>
      </c>
      <c r="CB126" s="286" cm="1">
        <f t="array" ref="CB126">SUMPRODUCT((YEAR($F$6:$BY$6)=CB$6)*($F126:$BY126))</f>
        <v>0</v>
      </c>
      <c r="CC126" s="286" cm="1">
        <f t="array" ref="CC126">SUMPRODUCT((YEAR($F$6:$BY$6)=CC$6)*($F126:$BY126))</f>
        <v>0</v>
      </c>
      <c r="CD126" s="286" cm="1">
        <f t="array" ref="CD126">SUMPRODUCT((YEAR($F$6:$BY$6)=CD$6)*($F126:$BY126))</f>
        <v>0</v>
      </c>
      <c r="CE126" s="430" cm="1">
        <f t="array" ref="CE126">SUMPRODUCT((YEAR($F$6:$BY$6)=CE$6)*($F126:$BY126))</f>
        <v>0</v>
      </c>
    </row>
    <row r="127" spans="1:84">
      <c r="E127" s="278" t="s">
        <v>76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f t="shared" ref="R127:AW127" si="380">R124*PayrollTax</f>
        <v>0</v>
      </c>
      <c r="S127" s="5">
        <f t="shared" si="380"/>
        <v>0</v>
      </c>
      <c r="T127" s="5">
        <f t="shared" si="380"/>
        <v>0</v>
      </c>
      <c r="U127" s="5">
        <f t="shared" si="380"/>
        <v>0</v>
      </c>
      <c r="V127" s="5">
        <f t="shared" si="380"/>
        <v>0</v>
      </c>
      <c r="W127" s="5">
        <f t="shared" si="380"/>
        <v>0</v>
      </c>
      <c r="X127" s="5">
        <f t="shared" si="380"/>
        <v>0</v>
      </c>
      <c r="Y127" s="5">
        <f t="shared" si="380"/>
        <v>0</v>
      </c>
      <c r="Z127" s="5">
        <f t="shared" si="380"/>
        <v>0</v>
      </c>
      <c r="AA127" s="5">
        <f t="shared" si="380"/>
        <v>0</v>
      </c>
      <c r="AB127" s="5">
        <f t="shared" si="380"/>
        <v>0</v>
      </c>
      <c r="AC127" s="5">
        <f t="shared" si="380"/>
        <v>0</v>
      </c>
      <c r="AD127" s="5">
        <f t="shared" si="380"/>
        <v>0</v>
      </c>
      <c r="AE127" s="5">
        <f t="shared" si="380"/>
        <v>0</v>
      </c>
      <c r="AF127" s="5">
        <f t="shared" si="380"/>
        <v>0</v>
      </c>
      <c r="AG127" s="5">
        <f t="shared" si="380"/>
        <v>0</v>
      </c>
      <c r="AH127" s="5">
        <f t="shared" si="380"/>
        <v>0</v>
      </c>
      <c r="AI127" s="5">
        <f t="shared" si="380"/>
        <v>0</v>
      </c>
      <c r="AJ127" s="5">
        <f t="shared" si="380"/>
        <v>0</v>
      </c>
      <c r="AK127" s="5">
        <f t="shared" si="380"/>
        <v>0</v>
      </c>
      <c r="AL127" s="5">
        <f t="shared" si="380"/>
        <v>0</v>
      </c>
      <c r="AM127" s="5">
        <f t="shared" si="380"/>
        <v>0</v>
      </c>
      <c r="AN127" s="5">
        <f t="shared" si="380"/>
        <v>0</v>
      </c>
      <c r="AO127" s="5">
        <f t="shared" si="380"/>
        <v>0</v>
      </c>
      <c r="AP127" s="5">
        <f t="shared" si="380"/>
        <v>0</v>
      </c>
      <c r="AQ127" s="5">
        <f t="shared" si="380"/>
        <v>0</v>
      </c>
      <c r="AR127" s="5">
        <f t="shared" si="380"/>
        <v>0</v>
      </c>
      <c r="AS127" s="5">
        <f t="shared" si="380"/>
        <v>0</v>
      </c>
      <c r="AT127" s="5">
        <f t="shared" si="380"/>
        <v>0</v>
      </c>
      <c r="AU127" s="5">
        <f t="shared" si="380"/>
        <v>0</v>
      </c>
      <c r="AV127" s="5">
        <f t="shared" si="380"/>
        <v>0</v>
      </c>
      <c r="AW127" s="5">
        <f t="shared" si="380"/>
        <v>0</v>
      </c>
      <c r="AX127" s="5">
        <f t="shared" ref="AX127:BY127" si="381">AX124*PayrollTax</f>
        <v>0</v>
      </c>
      <c r="AY127" s="5">
        <f t="shared" si="381"/>
        <v>0</v>
      </c>
      <c r="AZ127" s="5">
        <f t="shared" si="381"/>
        <v>0</v>
      </c>
      <c r="BA127" s="5">
        <f t="shared" si="381"/>
        <v>0</v>
      </c>
      <c r="BB127" s="5">
        <f t="shared" si="381"/>
        <v>0</v>
      </c>
      <c r="BC127" s="5">
        <f t="shared" si="381"/>
        <v>0</v>
      </c>
      <c r="BD127" s="5">
        <f t="shared" si="381"/>
        <v>0</v>
      </c>
      <c r="BE127" s="5">
        <f t="shared" si="381"/>
        <v>0</v>
      </c>
      <c r="BF127" s="5">
        <f t="shared" si="381"/>
        <v>0</v>
      </c>
      <c r="BG127" s="5">
        <f t="shared" si="381"/>
        <v>0</v>
      </c>
      <c r="BH127" s="5">
        <f t="shared" si="381"/>
        <v>0</v>
      </c>
      <c r="BI127" s="5">
        <f t="shared" si="381"/>
        <v>0</v>
      </c>
      <c r="BJ127" s="5">
        <f t="shared" si="381"/>
        <v>0</v>
      </c>
      <c r="BK127" s="5">
        <f t="shared" si="381"/>
        <v>0</v>
      </c>
      <c r="BL127" s="5">
        <f t="shared" si="381"/>
        <v>0</v>
      </c>
      <c r="BM127" s="5">
        <f t="shared" si="381"/>
        <v>0</v>
      </c>
      <c r="BN127" s="5">
        <f t="shared" si="381"/>
        <v>0</v>
      </c>
      <c r="BO127" s="5">
        <f t="shared" si="381"/>
        <v>0</v>
      </c>
      <c r="BP127" s="5">
        <f t="shared" si="381"/>
        <v>0</v>
      </c>
      <c r="BQ127" s="5">
        <f t="shared" si="381"/>
        <v>0</v>
      </c>
      <c r="BR127" s="5">
        <f t="shared" si="381"/>
        <v>0</v>
      </c>
      <c r="BS127" s="5">
        <f t="shared" si="381"/>
        <v>0</v>
      </c>
      <c r="BT127" s="5">
        <f t="shared" si="381"/>
        <v>0</v>
      </c>
      <c r="BU127" s="5">
        <f t="shared" si="381"/>
        <v>0</v>
      </c>
      <c r="BV127" s="5">
        <f t="shared" si="381"/>
        <v>0</v>
      </c>
      <c r="BW127" s="5">
        <f t="shared" si="381"/>
        <v>0</v>
      </c>
      <c r="BX127" s="5">
        <f t="shared" si="381"/>
        <v>0</v>
      </c>
      <c r="BY127" s="5">
        <f t="shared" si="381"/>
        <v>0</v>
      </c>
      <c r="BZ127" s="419" cm="1">
        <f t="array" ref="BZ127">SUMPRODUCT((YEAR($F$6:$BY$6)=BZ$6)*($F127:$BY127))</f>
        <v>0</v>
      </c>
      <c r="CA127" s="286" cm="1">
        <f t="array" ref="CA127">SUMPRODUCT((YEAR($F$6:$BY$6)=CA$6)*($F127:$BY127))</f>
        <v>0</v>
      </c>
      <c r="CB127" s="286" cm="1">
        <f t="array" ref="CB127">SUMPRODUCT((YEAR($F$6:$BY$6)=CB$6)*($F127:$BY127))</f>
        <v>0</v>
      </c>
      <c r="CC127" s="286" cm="1">
        <f t="array" ref="CC127">SUMPRODUCT((YEAR($F$6:$BY$6)=CC$6)*($F127:$BY127))</f>
        <v>0</v>
      </c>
      <c r="CD127" s="286" cm="1">
        <f t="array" ref="CD127">SUMPRODUCT((YEAR($F$6:$BY$6)=CD$6)*($F127:$BY127))</f>
        <v>0</v>
      </c>
      <c r="CE127" s="430" cm="1">
        <f t="array" ref="CE127">SUMPRODUCT((YEAR($F$6:$BY$6)=CE$6)*($F127:$BY127))</f>
        <v>0</v>
      </c>
    </row>
    <row r="128" spans="1:84">
      <c r="E128" s="278" t="s">
        <v>7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f t="shared" ref="R128:AW128" si="382">R122*PayrollFee</f>
        <v>0</v>
      </c>
      <c r="S128" s="5">
        <f t="shared" si="382"/>
        <v>0</v>
      </c>
      <c r="T128" s="5">
        <f t="shared" si="382"/>
        <v>0</v>
      </c>
      <c r="U128" s="5">
        <f t="shared" si="382"/>
        <v>0</v>
      </c>
      <c r="V128" s="5">
        <f t="shared" si="382"/>
        <v>0</v>
      </c>
      <c r="W128" s="5">
        <f t="shared" si="382"/>
        <v>0</v>
      </c>
      <c r="X128" s="5">
        <f t="shared" si="382"/>
        <v>0</v>
      </c>
      <c r="Y128" s="5">
        <f t="shared" si="382"/>
        <v>0</v>
      </c>
      <c r="Z128" s="5">
        <f t="shared" si="382"/>
        <v>0</v>
      </c>
      <c r="AA128" s="5">
        <f t="shared" si="382"/>
        <v>0</v>
      </c>
      <c r="AB128" s="5">
        <f t="shared" si="382"/>
        <v>0</v>
      </c>
      <c r="AC128" s="5">
        <f t="shared" si="382"/>
        <v>0</v>
      </c>
      <c r="AD128" s="5">
        <f t="shared" si="382"/>
        <v>0</v>
      </c>
      <c r="AE128" s="5">
        <f t="shared" si="382"/>
        <v>0</v>
      </c>
      <c r="AF128" s="5">
        <f t="shared" si="382"/>
        <v>0</v>
      </c>
      <c r="AG128" s="5">
        <f t="shared" si="382"/>
        <v>0</v>
      </c>
      <c r="AH128" s="5">
        <f t="shared" si="382"/>
        <v>0</v>
      </c>
      <c r="AI128" s="5">
        <f t="shared" si="382"/>
        <v>0</v>
      </c>
      <c r="AJ128" s="5">
        <f t="shared" si="382"/>
        <v>0</v>
      </c>
      <c r="AK128" s="5">
        <f t="shared" si="382"/>
        <v>0</v>
      </c>
      <c r="AL128" s="5">
        <f t="shared" si="382"/>
        <v>0</v>
      </c>
      <c r="AM128" s="5">
        <f t="shared" si="382"/>
        <v>0</v>
      </c>
      <c r="AN128" s="5">
        <f t="shared" si="382"/>
        <v>0</v>
      </c>
      <c r="AO128" s="5">
        <f t="shared" si="382"/>
        <v>0</v>
      </c>
      <c r="AP128" s="5">
        <f t="shared" si="382"/>
        <v>0</v>
      </c>
      <c r="AQ128" s="5">
        <f t="shared" si="382"/>
        <v>0</v>
      </c>
      <c r="AR128" s="5">
        <f t="shared" si="382"/>
        <v>0</v>
      </c>
      <c r="AS128" s="5">
        <f t="shared" si="382"/>
        <v>0</v>
      </c>
      <c r="AT128" s="5">
        <f t="shared" si="382"/>
        <v>0</v>
      </c>
      <c r="AU128" s="5">
        <f t="shared" si="382"/>
        <v>0</v>
      </c>
      <c r="AV128" s="5">
        <f t="shared" si="382"/>
        <v>0</v>
      </c>
      <c r="AW128" s="5">
        <f t="shared" si="382"/>
        <v>0</v>
      </c>
      <c r="AX128" s="5">
        <f t="shared" ref="AX128:BY128" si="383">AX122*PayrollFee</f>
        <v>0</v>
      </c>
      <c r="AY128" s="5">
        <f t="shared" si="383"/>
        <v>0</v>
      </c>
      <c r="AZ128" s="5">
        <f t="shared" si="383"/>
        <v>0</v>
      </c>
      <c r="BA128" s="5">
        <f t="shared" si="383"/>
        <v>0</v>
      </c>
      <c r="BB128" s="5">
        <f t="shared" si="383"/>
        <v>0</v>
      </c>
      <c r="BC128" s="5">
        <f t="shared" si="383"/>
        <v>0</v>
      </c>
      <c r="BD128" s="5">
        <f t="shared" si="383"/>
        <v>0</v>
      </c>
      <c r="BE128" s="5">
        <f t="shared" si="383"/>
        <v>0</v>
      </c>
      <c r="BF128" s="5">
        <f t="shared" si="383"/>
        <v>0</v>
      </c>
      <c r="BG128" s="5">
        <f t="shared" si="383"/>
        <v>0</v>
      </c>
      <c r="BH128" s="5">
        <f t="shared" si="383"/>
        <v>0</v>
      </c>
      <c r="BI128" s="5">
        <f t="shared" si="383"/>
        <v>0</v>
      </c>
      <c r="BJ128" s="5">
        <f t="shared" si="383"/>
        <v>0</v>
      </c>
      <c r="BK128" s="5">
        <f t="shared" si="383"/>
        <v>0</v>
      </c>
      <c r="BL128" s="5">
        <f t="shared" si="383"/>
        <v>0</v>
      </c>
      <c r="BM128" s="5">
        <f t="shared" si="383"/>
        <v>0</v>
      </c>
      <c r="BN128" s="5">
        <f t="shared" si="383"/>
        <v>0</v>
      </c>
      <c r="BO128" s="5">
        <f t="shared" si="383"/>
        <v>0</v>
      </c>
      <c r="BP128" s="5">
        <f t="shared" si="383"/>
        <v>0</v>
      </c>
      <c r="BQ128" s="5">
        <f t="shared" si="383"/>
        <v>0</v>
      </c>
      <c r="BR128" s="5">
        <f t="shared" si="383"/>
        <v>0</v>
      </c>
      <c r="BS128" s="5">
        <f t="shared" si="383"/>
        <v>0</v>
      </c>
      <c r="BT128" s="5">
        <f t="shared" si="383"/>
        <v>0</v>
      </c>
      <c r="BU128" s="5">
        <f t="shared" si="383"/>
        <v>0</v>
      </c>
      <c r="BV128" s="5">
        <f t="shared" si="383"/>
        <v>0</v>
      </c>
      <c r="BW128" s="5">
        <f t="shared" si="383"/>
        <v>0</v>
      </c>
      <c r="BX128" s="5">
        <f t="shared" si="383"/>
        <v>0</v>
      </c>
      <c r="BY128" s="5">
        <f t="shared" si="383"/>
        <v>0</v>
      </c>
      <c r="BZ128" s="419" cm="1">
        <f t="array" ref="BZ128">SUMPRODUCT((YEAR($F$6:$BY$6)=BZ$6)*($F128:$BY128))</f>
        <v>0</v>
      </c>
      <c r="CA128" s="286" cm="1">
        <f t="array" ref="CA128">SUMPRODUCT((YEAR($F$6:$BY$6)=CA$6)*($F128:$BY128))</f>
        <v>0</v>
      </c>
      <c r="CB128" s="286" cm="1">
        <f t="array" ref="CB128">SUMPRODUCT((YEAR($F$6:$BY$6)=CB$6)*($F128:$BY128))</f>
        <v>0</v>
      </c>
      <c r="CC128" s="286" cm="1">
        <f t="array" ref="CC128">SUMPRODUCT((YEAR($F$6:$BY$6)=CC$6)*($F128:$BY128))</f>
        <v>0</v>
      </c>
      <c r="CD128" s="286" cm="1">
        <f t="array" ref="CD128">SUMPRODUCT((YEAR($F$6:$BY$6)=CD$6)*($F128:$BY128))</f>
        <v>0</v>
      </c>
      <c r="CE128" s="430" cm="1">
        <f t="array" ref="CE128">SUMPRODUCT((YEAR($F$6:$BY$6)=CE$6)*($F128:$BY128))</f>
        <v>0</v>
      </c>
    </row>
    <row r="129" spans="1:84">
      <c r="E129" s="276" t="s">
        <v>11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f>R$122*Setup!$E$24+'Outside Services &amp; Other'!G305</f>
        <v>0</v>
      </c>
      <c r="S129" s="5">
        <f>S$122*Setup!$E$24+'Outside Services &amp; Other'!H305</f>
        <v>0</v>
      </c>
      <c r="T129" s="5">
        <f>T$122*Setup!$E$24+'Outside Services &amp; Other'!I305</f>
        <v>0</v>
      </c>
      <c r="U129" s="5">
        <f>U$122*Setup!$E$24+'Outside Services &amp; Other'!J305</f>
        <v>0</v>
      </c>
      <c r="V129" s="5">
        <f>V$122*Setup!$E$24+'Outside Services &amp; Other'!K305</f>
        <v>0</v>
      </c>
      <c r="W129" s="5">
        <f>W$122*Setup!$E$24+'Outside Services &amp; Other'!L305</f>
        <v>0</v>
      </c>
      <c r="X129" s="5">
        <f>X$122*Setup!$E$24+'Outside Services &amp; Other'!M305</f>
        <v>0</v>
      </c>
      <c r="Y129" s="5">
        <f>Y$122*Setup!$E$24+'Outside Services &amp; Other'!N305</f>
        <v>0</v>
      </c>
      <c r="Z129" s="5">
        <f>Z$122*Setup!$E$24+'Outside Services &amp; Other'!O305</f>
        <v>0</v>
      </c>
      <c r="AA129" s="5">
        <f>AA$122*Setup!$E$24+'Outside Services &amp; Other'!P305</f>
        <v>0</v>
      </c>
      <c r="AB129" s="5">
        <f>AB$122*Setup!$E$24+'Outside Services &amp; Other'!Q305</f>
        <v>0</v>
      </c>
      <c r="AC129" s="5">
        <f>AC$122*Setup!$E$24+'Outside Services &amp; Other'!R305</f>
        <v>0</v>
      </c>
      <c r="AD129" s="5">
        <f>AD$122*Setup!$E$24+'Outside Services &amp; Other'!S305</f>
        <v>0</v>
      </c>
      <c r="AE129" s="5">
        <f>AE$122*Setup!$E$24+'Outside Services &amp; Other'!T305</f>
        <v>0</v>
      </c>
      <c r="AF129" s="5">
        <f>AF$122*Setup!$E$24+'Outside Services &amp; Other'!U305</f>
        <v>0</v>
      </c>
      <c r="AG129" s="5">
        <f>AG$122*Setup!$E$24+'Outside Services &amp; Other'!V305</f>
        <v>0</v>
      </c>
      <c r="AH129" s="5">
        <f>AH$122*Setup!$E$24+'Outside Services &amp; Other'!W305</f>
        <v>0</v>
      </c>
      <c r="AI129" s="5">
        <f>AI$122*Setup!$E$24+'Outside Services &amp; Other'!X305</f>
        <v>0</v>
      </c>
      <c r="AJ129" s="5">
        <f>AJ$122*Setup!$E$24+'Outside Services &amp; Other'!Y305</f>
        <v>0</v>
      </c>
      <c r="AK129" s="5">
        <f>AK$122*Setup!$E$24+'Outside Services &amp; Other'!Z305</f>
        <v>0</v>
      </c>
      <c r="AL129" s="5">
        <f>AL$122*Setup!$E$24+'Outside Services &amp; Other'!AA305</f>
        <v>0</v>
      </c>
      <c r="AM129" s="5">
        <f>AM$122*Setup!$E$24+'Outside Services &amp; Other'!AB305</f>
        <v>0</v>
      </c>
      <c r="AN129" s="5">
        <f>AN$122*Setup!$E$24+'Outside Services &amp; Other'!AC305</f>
        <v>0</v>
      </c>
      <c r="AO129" s="5">
        <f>AO$122*Setup!$E$24+'Outside Services &amp; Other'!AD305</f>
        <v>0</v>
      </c>
      <c r="AP129" s="5">
        <f>AP$122*Setup!$E$24+'Outside Services &amp; Other'!AE305</f>
        <v>0</v>
      </c>
      <c r="AQ129" s="5">
        <f>AQ$122*Setup!$E$24+'Outside Services &amp; Other'!AF305</f>
        <v>0</v>
      </c>
      <c r="AR129" s="5">
        <f>AR$122*Setup!$E$24+'Outside Services &amp; Other'!AG305</f>
        <v>0</v>
      </c>
      <c r="AS129" s="5">
        <f>AS$122*Setup!$E$24+'Outside Services &amp; Other'!AH305</f>
        <v>0</v>
      </c>
      <c r="AT129" s="5">
        <f>AT$122*Setup!$E$24+'Outside Services &amp; Other'!AI305</f>
        <v>0</v>
      </c>
      <c r="AU129" s="5">
        <f>AU$122*Setup!$E$24+'Outside Services &amp; Other'!AJ305</f>
        <v>0</v>
      </c>
      <c r="AV129" s="5">
        <f>AV$122*Setup!$E$24+'Outside Services &amp; Other'!AK305</f>
        <v>0</v>
      </c>
      <c r="AW129" s="5">
        <f>AW$122*Setup!$E$24+'Outside Services &amp; Other'!AL305</f>
        <v>0</v>
      </c>
      <c r="AX129" s="5">
        <f>AX$122*Setup!$E$24+'Outside Services &amp; Other'!AM305</f>
        <v>0</v>
      </c>
      <c r="AY129" s="5">
        <f>AY$122*Setup!$E$24+'Outside Services &amp; Other'!AN305</f>
        <v>0</v>
      </c>
      <c r="AZ129" s="5">
        <f>AZ$122*Setup!$E$24+'Outside Services &amp; Other'!AO305</f>
        <v>0</v>
      </c>
      <c r="BA129" s="5">
        <f>BA$122*Setup!$E$24+'Outside Services &amp; Other'!AP305</f>
        <v>0</v>
      </c>
      <c r="BB129" s="5">
        <f>BB$122*Setup!$E$24+'Outside Services &amp; Other'!AQ305</f>
        <v>0</v>
      </c>
      <c r="BC129" s="5">
        <f>BC$122*Setup!$E$24+'Outside Services &amp; Other'!AR305</f>
        <v>0</v>
      </c>
      <c r="BD129" s="5">
        <f>BD$122*Setup!$E$24+'Outside Services &amp; Other'!AS305</f>
        <v>0</v>
      </c>
      <c r="BE129" s="5">
        <f>BE$122*Setup!$E$24+'Outside Services &amp; Other'!AT305</f>
        <v>0</v>
      </c>
      <c r="BF129" s="5">
        <f>BF$122*Setup!$E$24+'Outside Services &amp; Other'!AU305</f>
        <v>0</v>
      </c>
      <c r="BG129" s="5">
        <f>BG$122*Setup!$E$24+'Outside Services &amp; Other'!AV305</f>
        <v>0</v>
      </c>
      <c r="BH129" s="5">
        <f>BH$122*Setup!$E$24+'Outside Services &amp; Other'!AW305</f>
        <v>0</v>
      </c>
      <c r="BI129" s="5">
        <f>BI$122*Setup!$E$24+'Outside Services &amp; Other'!AX305</f>
        <v>0</v>
      </c>
      <c r="BJ129" s="5">
        <f>BJ$122*Setup!$E$24+'Outside Services &amp; Other'!AY305</f>
        <v>0</v>
      </c>
      <c r="BK129" s="5">
        <f>BK$122*Setup!$E$24+'Outside Services &amp; Other'!AZ305</f>
        <v>0</v>
      </c>
      <c r="BL129" s="5">
        <f>BL$122*Setup!$E$24+'Outside Services &amp; Other'!BA305</f>
        <v>0</v>
      </c>
      <c r="BM129" s="5">
        <f>BM$122*Setup!$E$24+'Outside Services &amp; Other'!BB305</f>
        <v>0</v>
      </c>
      <c r="BN129" s="5">
        <f>BN$122*Setup!$E$24+'Outside Services &amp; Other'!BC305</f>
        <v>0</v>
      </c>
      <c r="BO129" s="5">
        <f>BO$122*Setup!$E$24+'Outside Services &amp; Other'!BD305</f>
        <v>0</v>
      </c>
      <c r="BP129" s="5">
        <f>BP$122*Setup!$E$24+'Outside Services &amp; Other'!BE305</f>
        <v>0</v>
      </c>
      <c r="BQ129" s="5">
        <f>BQ$122*Setup!$E$24+'Outside Services &amp; Other'!BF305</f>
        <v>0</v>
      </c>
      <c r="BR129" s="5">
        <f>BR$122*Setup!$E$24+'Outside Services &amp; Other'!BG305</f>
        <v>0</v>
      </c>
      <c r="BS129" s="5">
        <f>BS$122*Setup!$E$24+'Outside Services &amp; Other'!BH305</f>
        <v>0</v>
      </c>
      <c r="BT129" s="5">
        <f>BT$122*Setup!$E$24+'Outside Services &amp; Other'!BI305</f>
        <v>0</v>
      </c>
      <c r="BU129" s="5">
        <f>BU$122*Setup!$E$24+'Outside Services &amp; Other'!BJ305</f>
        <v>0</v>
      </c>
      <c r="BV129" s="5">
        <f>BV$122*Setup!$E$24+'Outside Services &amp; Other'!BK305</f>
        <v>0</v>
      </c>
      <c r="BW129" s="5">
        <f>BW$122*Setup!$E$24+'Outside Services &amp; Other'!BL305</f>
        <v>0</v>
      </c>
      <c r="BX129" s="5">
        <f>BX$122*Setup!$E$24+'Outside Services &amp; Other'!BM305</f>
        <v>0</v>
      </c>
      <c r="BY129" s="5">
        <f>BY$122*Setup!$E$24+'Outside Services &amp; Other'!BN305</f>
        <v>0</v>
      </c>
      <c r="BZ129" s="419" cm="1">
        <f t="array" ref="BZ129">SUMPRODUCT((YEAR($F$6:$BY$6)=BZ$6)*($F129:$BY129))</f>
        <v>0</v>
      </c>
      <c r="CA129" s="286" cm="1">
        <f t="array" ref="CA129">SUMPRODUCT((YEAR($F$6:$BY$6)=CA$6)*($F129:$BY129))</f>
        <v>0</v>
      </c>
      <c r="CB129" s="286" cm="1">
        <f t="array" ref="CB129">SUMPRODUCT((YEAR($F$6:$BY$6)=CB$6)*($F129:$BY129))</f>
        <v>0</v>
      </c>
      <c r="CC129" s="286" cm="1">
        <f t="array" ref="CC129">SUMPRODUCT((YEAR($F$6:$BY$6)=CC$6)*($F129:$BY129))</f>
        <v>0</v>
      </c>
      <c r="CD129" s="286" cm="1">
        <f t="array" ref="CD129">SUMPRODUCT((YEAR($F$6:$BY$6)=CD$6)*($F129:$BY129))</f>
        <v>0</v>
      </c>
      <c r="CE129" s="430" cm="1">
        <f t="array" ref="CE129">SUMPRODUCT((YEAR($F$6:$BY$6)=CE$6)*($F129:$BY129))</f>
        <v>0</v>
      </c>
    </row>
    <row r="130" spans="1:84">
      <c r="E130" s="276" t="s">
        <v>10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f>R$122*Setup!$F$24+'Outside Services &amp; Other'!G306</f>
        <v>0</v>
      </c>
      <c r="S130" s="5">
        <f>S$122*Setup!$F$24+'Outside Services &amp; Other'!H306</f>
        <v>0</v>
      </c>
      <c r="T130" s="5">
        <f>T$122*Setup!$F$24+'Outside Services &amp; Other'!I306</f>
        <v>0</v>
      </c>
      <c r="U130" s="5">
        <f>U$122*Setup!$F$24+'Outside Services &amp; Other'!J306</f>
        <v>0</v>
      </c>
      <c r="V130" s="5">
        <f>V$122*Setup!$F$24+'Outside Services &amp; Other'!K306</f>
        <v>0</v>
      </c>
      <c r="W130" s="5">
        <f>W$122*Setup!$F$24+'Outside Services &amp; Other'!L306</f>
        <v>0</v>
      </c>
      <c r="X130" s="5">
        <f>X$122*Setup!$F$24+'Outside Services &amp; Other'!M306</f>
        <v>0</v>
      </c>
      <c r="Y130" s="5">
        <f>Y$122*Setup!$F$24+'Outside Services &amp; Other'!N306</f>
        <v>0</v>
      </c>
      <c r="Z130" s="5">
        <f>Z$122*Setup!$F$24+'Outside Services &amp; Other'!O306</f>
        <v>0</v>
      </c>
      <c r="AA130" s="5">
        <f>AA$122*Setup!$F$24+'Outside Services &amp; Other'!P306</f>
        <v>0</v>
      </c>
      <c r="AB130" s="5">
        <f>AB$122*Setup!$F$24+'Outside Services &amp; Other'!Q306</f>
        <v>0</v>
      </c>
      <c r="AC130" s="5">
        <f>AC$122*Setup!$F$24+'Outside Services &amp; Other'!R306</f>
        <v>0</v>
      </c>
      <c r="AD130" s="5">
        <f>AD$122*Setup!$F$24+'Outside Services &amp; Other'!S306</f>
        <v>0</v>
      </c>
      <c r="AE130" s="5">
        <f>AE$122*Setup!$F$24+'Outside Services &amp; Other'!T306</f>
        <v>0</v>
      </c>
      <c r="AF130" s="5">
        <f>AF$122*Setup!$F$24+'Outside Services &amp; Other'!U306</f>
        <v>0</v>
      </c>
      <c r="AG130" s="5">
        <f>AG$122*Setup!$F$24+'Outside Services &amp; Other'!V306</f>
        <v>0</v>
      </c>
      <c r="AH130" s="5">
        <f>AH$122*Setup!$F$24+'Outside Services &amp; Other'!W306</f>
        <v>0</v>
      </c>
      <c r="AI130" s="5">
        <f>AI$122*Setup!$F$24+'Outside Services &amp; Other'!X306</f>
        <v>0</v>
      </c>
      <c r="AJ130" s="5">
        <f>AJ$122*Setup!$F$24+'Outside Services &amp; Other'!Y306</f>
        <v>0</v>
      </c>
      <c r="AK130" s="5">
        <f>AK$122*Setup!$F$24+'Outside Services &amp; Other'!Z306</f>
        <v>0</v>
      </c>
      <c r="AL130" s="5">
        <f>AL$122*Setup!$F$24+'Outside Services &amp; Other'!AA306</f>
        <v>0</v>
      </c>
      <c r="AM130" s="5">
        <f>AM$122*Setup!$F$24+'Outside Services &amp; Other'!AB306</f>
        <v>0</v>
      </c>
      <c r="AN130" s="5">
        <f>AN$122*Setup!$F$24+'Outside Services &amp; Other'!AC306</f>
        <v>0</v>
      </c>
      <c r="AO130" s="5">
        <f>AO$122*Setup!$F$24+'Outside Services &amp; Other'!AD306</f>
        <v>0</v>
      </c>
      <c r="AP130" s="5">
        <f>AP$122*Setup!$F$24+'Outside Services &amp; Other'!AE306</f>
        <v>0</v>
      </c>
      <c r="AQ130" s="5">
        <f>AQ$122*Setup!$F$24+'Outside Services &amp; Other'!AF306</f>
        <v>0</v>
      </c>
      <c r="AR130" s="5">
        <f>AR$122*Setup!$F$24+'Outside Services &amp; Other'!AG306</f>
        <v>0</v>
      </c>
      <c r="AS130" s="5">
        <f>AS$122*Setup!$F$24+'Outside Services &amp; Other'!AH306</f>
        <v>0</v>
      </c>
      <c r="AT130" s="5">
        <f>AT$122*Setup!$F$24+'Outside Services &amp; Other'!AI306</f>
        <v>0</v>
      </c>
      <c r="AU130" s="5">
        <f>AU$122*Setup!$F$24+'Outside Services &amp; Other'!AJ306</f>
        <v>0</v>
      </c>
      <c r="AV130" s="5">
        <f>AV$122*Setup!$F$24+'Outside Services &amp; Other'!AK306</f>
        <v>0</v>
      </c>
      <c r="AW130" s="5">
        <f>AW$122*Setup!$F$24+'Outside Services &amp; Other'!AL306</f>
        <v>0</v>
      </c>
      <c r="AX130" s="5">
        <f>AX$122*Setup!$F$24+'Outside Services &amp; Other'!AM306</f>
        <v>0</v>
      </c>
      <c r="AY130" s="5">
        <f>AY$122*Setup!$F$24+'Outside Services &amp; Other'!AN306</f>
        <v>0</v>
      </c>
      <c r="AZ130" s="5">
        <f>AZ$122*Setup!$F$24+'Outside Services &amp; Other'!AO306</f>
        <v>0</v>
      </c>
      <c r="BA130" s="5">
        <f>BA$122*Setup!$F$24+'Outside Services &amp; Other'!AP306</f>
        <v>0</v>
      </c>
      <c r="BB130" s="5">
        <f>BB$122*Setup!$F$24+'Outside Services &amp; Other'!AQ306</f>
        <v>0</v>
      </c>
      <c r="BC130" s="5">
        <f>BC$122*Setup!$F$24+'Outside Services &amp; Other'!AR306</f>
        <v>0</v>
      </c>
      <c r="BD130" s="5">
        <f>BD$122*Setup!$F$24+'Outside Services &amp; Other'!AS306</f>
        <v>0</v>
      </c>
      <c r="BE130" s="5">
        <f>BE$122*Setup!$F$24+'Outside Services &amp; Other'!AT306</f>
        <v>0</v>
      </c>
      <c r="BF130" s="5">
        <f>BF$122*Setup!$F$24+'Outside Services &amp; Other'!AU306</f>
        <v>0</v>
      </c>
      <c r="BG130" s="5">
        <f>BG$122*Setup!$F$24+'Outside Services &amp; Other'!AV306</f>
        <v>0</v>
      </c>
      <c r="BH130" s="5">
        <f>BH$122*Setup!$F$24+'Outside Services &amp; Other'!AW306</f>
        <v>0</v>
      </c>
      <c r="BI130" s="5">
        <f>BI$122*Setup!$F$24+'Outside Services &amp; Other'!AX306</f>
        <v>0</v>
      </c>
      <c r="BJ130" s="5">
        <f>BJ$122*Setup!$F$24+'Outside Services &amp; Other'!AY306</f>
        <v>0</v>
      </c>
      <c r="BK130" s="5">
        <f>BK$122*Setup!$F$24+'Outside Services &amp; Other'!AZ306</f>
        <v>0</v>
      </c>
      <c r="BL130" s="5">
        <f>BL$122*Setup!$F$24+'Outside Services &amp; Other'!BA306</f>
        <v>0</v>
      </c>
      <c r="BM130" s="5">
        <f>BM$122*Setup!$F$24+'Outside Services &amp; Other'!BB306</f>
        <v>0</v>
      </c>
      <c r="BN130" s="5">
        <f>BN$122*Setup!$F$24+'Outside Services &amp; Other'!BC306</f>
        <v>0</v>
      </c>
      <c r="BO130" s="5">
        <f>BO$122*Setup!$F$24+'Outside Services &amp; Other'!BD306</f>
        <v>0</v>
      </c>
      <c r="BP130" s="5">
        <f>BP$122*Setup!$F$24+'Outside Services &amp; Other'!BE306</f>
        <v>0</v>
      </c>
      <c r="BQ130" s="5">
        <f>BQ$122*Setup!$F$24+'Outside Services &amp; Other'!BF306</f>
        <v>0</v>
      </c>
      <c r="BR130" s="5">
        <f>BR$122*Setup!$F$24+'Outside Services &amp; Other'!BG306</f>
        <v>0</v>
      </c>
      <c r="BS130" s="5">
        <f>BS$122*Setup!$F$24+'Outside Services &amp; Other'!BH306</f>
        <v>0</v>
      </c>
      <c r="BT130" s="5">
        <f>BT$122*Setup!$F$24+'Outside Services &amp; Other'!BI306</f>
        <v>0</v>
      </c>
      <c r="BU130" s="5">
        <f>BU$122*Setup!$F$24+'Outside Services &amp; Other'!BJ306</f>
        <v>0</v>
      </c>
      <c r="BV130" s="5">
        <f>BV$122*Setup!$F$24+'Outside Services &amp; Other'!BK306</f>
        <v>0</v>
      </c>
      <c r="BW130" s="5">
        <f>BW$122*Setup!$F$24+'Outside Services &amp; Other'!BL306</f>
        <v>0</v>
      </c>
      <c r="BX130" s="5">
        <f>BX$122*Setup!$F$24+'Outside Services &amp; Other'!BM306</f>
        <v>0</v>
      </c>
      <c r="BY130" s="5">
        <f>BY$122*Setup!$F$24+'Outside Services &amp; Other'!BN306</f>
        <v>0</v>
      </c>
      <c r="BZ130" s="419" cm="1">
        <f t="array" ref="BZ130">SUMPRODUCT((YEAR($F$6:$BY$6)=BZ$6)*($F130:$BY130))</f>
        <v>0</v>
      </c>
      <c r="CA130" s="286" cm="1">
        <f t="array" ref="CA130">SUMPRODUCT((YEAR($F$6:$BY$6)=CA$6)*($F130:$BY130))</f>
        <v>0</v>
      </c>
      <c r="CB130" s="286" cm="1">
        <f t="array" ref="CB130">SUMPRODUCT((YEAR($F$6:$BY$6)=CB$6)*($F130:$BY130))</f>
        <v>0</v>
      </c>
      <c r="CC130" s="286" cm="1">
        <f t="array" ref="CC130">SUMPRODUCT((YEAR($F$6:$BY$6)=CC$6)*($F130:$BY130))</f>
        <v>0</v>
      </c>
      <c r="CD130" s="286" cm="1">
        <f t="array" ref="CD130">SUMPRODUCT((YEAR($F$6:$BY$6)=CD$6)*($F130:$BY130))</f>
        <v>0</v>
      </c>
      <c r="CE130" s="430" cm="1">
        <f t="array" ref="CE130">SUMPRODUCT((YEAR($F$6:$BY$6)=CE$6)*($F130:$BY130))</f>
        <v>0</v>
      </c>
    </row>
    <row r="131" spans="1:84">
      <c r="E131" s="276" t="s">
        <v>650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f>R$122*Setup!$G$24+'Outside Services &amp; Other'!G307</f>
        <v>0</v>
      </c>
      <c r="S131" s="5">
        <f>S$122*Setup!$G$24+'Outside Services &amp; Other'!H307</f>
        <v>0</v>
      </c>
      <c r="T131" s="5">
        <f>T$122*Setup!$G$24+'Outside Services &amp; Other'!I307</f>
        <v>0</v>
      </c>
      <c r="U131" s="5">
        <f>U$122*Setup!$G$24+'Outside Services &amp; Other'!J307</f>
        <v>0</v>
      </c>
      <c r="V131" s="5">
        <f>V$122*Setup!$G$24+'Outside Services &amp; Other'!K307</f>
        <v>0</v>
      </c>
      <c r="W131" s="5">
        <f>W$122*Setup!$G$24+'Outside Services &amp; Other'!L307</f>
        <v>0</v>
      </c>
      <c r="X131" s="5">
        <f>X$122*Setup!$G$24+'Outside Services &amp; Other'!M307</f>
        <v>0</v>
      </c>
      <c r="Y131" s="5">
        <f>Y$122*Setup!$G$24+'Outside Services &amp; Other'!N307</f>
        <v>0</v>
      </c>
      <c r="Z131" s="5">
        <f>Z$122*Setup!$G$24+'Outside Services &amp; Other'!O307</f>
        <v>0</v>
      </c>
      <c r="AA131" s="5">
        <f>AA$122*Setup!$G$24+'Outside Services &amp; Other'!P307</f>
        <v>0</v>
      </c>
      <c r="AB131" s="5">
        <f>AB$122*Setup!$G$24+'Outside Services &amp; Other'!Q307</f>
        <v>0</v>
      </c>
      <c r="AC131" s="5">
        <f>AC$122*Setup!$G$24+'Outside Services &amp; Other'!R307</f>
        <v>0</v>
      </c>
      <c r="AD131" s="5">
        <f>AD$122*Setup!$G$24+'Outside Services &amp; Other'!S307</f>
        <v>0</v>
      </c>
      <c r="AE131" s="5">
        <f>AE$122*Setup!$G$24+'Outside Services &amp; Other'!T307</f>
        <v>0</v>
      </c>
      <c r="AF131" s="5">
        <f>AF$122*Setup!$G$24+'Outside Services &amp; Other'!U307</f>
        <v>0</v>
      </c>
      <c r="AG131" s="5">
        <f>AG$122*Setup!$G$24+'Outside Services &amp; Other'!V307</f>
        <v>0</v>
      </c>
      <c r="AH131" s="5">
        <f>AH$122*Setup!$G$24+'Outside Services &amp; Other'!W307</f>
        <v>0</v>
      </c>
      <c r="AI131" s="5">
        <f>AI$122*Setup!$G$24+'Outside Services &amp; Other'!X307</f>
        <v>0</v>
      </c>
      <c r="AJ131" s="5">
        <f>AJ$122*Setup!$G$24+'Outside Services &amp; Other'!Y307</f>
        <v>0</v>
      </c>
      <c r="AK131" s="5">
        <f>AK$122*Setup!$G$24+'Outside Services &amp; Other'!Z307</f>
        <v>0</v>
      </c>
      <c r="AL131" s="5">
        <f>AL$122*Setup!$G$24+'Outside Services &amp; Other'!AA307</f>
        <v>0</v>
      </c>
      <c r="AM131" s="5">
        <f>AM$122*Setup!$G$24+'Outside Services &amp; Other'!AB307</f>
        <v>0</v>
      </c>
      <c r="AN131" s="5">
        <f>AN$122*Setup!$G$24+'Outside Services &amp; Other'!AC307</f>
        <v>0</v>
      </c>
      <c r="AO131" s="5">
        <f>AO$122*Setup!$G$24+'Outside Services &amp; Other'!AD307</f>
        <v>0</v>
      </c>
      <c r="AP131" s="5">
        <f>AP$122*Setup!$G$24+'Outside Services &amp; Other'!AE307</f>
        <v>0</v>
      </c>
      <c r="AQ131" s="5">
        <f>AQ$122*Setup!$G$24+'Outside Services &amp; Other'!AF307</f>
        <v>0</v>
      </c>
      <c r="AR131" s="5">
        <f>AR$122*Setup!$G$24+'Outside Services &amp; Other'!AG307</f>
        <v>0</v>
      </c>
      <c r="AS131" s="5">
        <f>AS$122*Setup!$G$24+'Outside Services &amp; Other'!AH307</f>
        <v>0</v>
      </c>
      <c r="AT131" s="5">
        <f>AT$122*Setup!$G$24+'Outside Services &amp; Other'!AI307</f>
        <v>0</v>
      </c>
      <c r="AU131" s="5">
        <f>AU$122*Setup!$G$24+'Outside Services &amp; Other'!AJ307</f>
        <v>0</v>
      </c>
      <c r="AV131" s="5">
        <f>AV$122*Setup!$G$24+'Outside Services &amp; Other'!AK307</f>
        <v>0</v>
      </c>
      <c r="AW131" s="5">
        <f>AW$122*Setup!$G$24+'Outside Services &amp; Other'!AL307</f>
        <v>0</v>
      </c>
      <c r="AX131" s="5">
        <f>AX$122*Setup!$G$24+'Outside Services &amp; Other'!AM307</f>
        <v>0</v>
      </c>
      <c r="AY131" s="5">
        <f>AY$122*Setup!$G$24+'Outside Services &amp; Other'!AN307</f>
        <v>0</v>
      </c>
      <c r="AZ131" s="5">
        <f>AZ$122*Setup!$G$24+'Outside Services &amp; Other'!AO307</f>
        <v>0</v>
      </c>
      <c r="BA131" s="5">
        <f>BA$122*Setup!$G$24+'Outside Services &amp; Other'!AP307</f>
        <v>0</v>
      </c>
      <c r="BB131" s="5">
        <f>BB$122*Setup!$G$24+'Outside Services &amp; Other'!AQ307</f>
        <v>0</v>
      </c>
      <c r="BC131" s="5">
        <f>BC$122*Setup!$G$24+'Outside Services &amp; Other'!AR307</f>
        <v>0</v>
      </c>
      <c r="BD131" s="5">
        <f>BD$122*Setup!$G$24+'Outside Services &amp; Other'!AS307</f>
        <v>0</v>
      </c>
      <c r="BE131" s="5">
        <f>BE$122*Setup!$G$24+'Outside Services &amp; Other'!AT307</f>
        <v>0</v>
      </c>
      <c r="BF131" s="5">
        <f>BF$122*Setup!$G$24+'Outside Services &amp; Other'!AU307</f>
        <v>0</v>
      </c>
      <c r="BG131" s="5">
        <f>BG$122*Setup!$G$24+'Outside Services &amp; Other'!AV307</f>
        <v>0</v>
      </c>
      <c r="BH131" s="5">
        <f>BH$122*Setup!$G$24+'Outside Services &amp; Other'!AW307</f>
        <v>0</v>
      </c>
      <c r="BI131" s="5">
        <f>BI$122*Setup!$G$24+'Outside Services &amp; Other'!AX307</f>
        <v>0</v>
      </c>
      <c r="BJ131" s="5">
        <f>BJ$122*Setup!$G$24+'Outside Services &amp; Other'!AY307</f>
        <v>0</v>
      </c>
      <c r="BK131" s="5">
        <f>BK$122*Setup!$G$24+'Outside Services &amp; Other'!AZ307</f>
        <v>0</v>
      </c>
      <c r="BL131" s="5">
        <f>BL$122*Setup!$G$24+'Outside Services &amp; Other'!BA307</f>
        <v>0</v>
      </c>
      <c r="BM131" s="5">
        <f>BM$122*Setup!$G$24+'Outside Services &amp; Other'!BB307</f>
        <v>0</v>
      </c>
      <c r="BN131" s="5">
        <f>BN$122*Setup!$G$24+'Outside Services &amp; Other'!BC307</f>
        <v>0</v>
      </c>
      <c r="BO131" s="5">
        <f>BO$122*Setup!$G$24+'Outside Services &amp; Other'!BD307</f>
        <v>0</v>
      </c>
      <c r="BP131" s="5">
        <f>BP$122*Setup!$G$24+'Outside Services &amp; Other'!BE307</f>
        <v>0</v>
      </c>
      <c r="BQ131" s="5">
        <f>BQ$122*Setup!$G$24+'Outside Services &amp; Other'!BF307</f>
        <v>0</v>
      </c>
      <c r="BR131" s="5">
        <f>BR$122*Setup!$G$24+'Outside Services &amp; Other'!BG307</f>
        <v>0</v>
      </c>
      <c r="BS131" s="5">
        <f>BS$122*Setup!$G$24+'Outside Services &amp; Other'!BH307</f>
        <v>0</v>
      </c>
      <c r="BT131" s="5">
        <f>BT$122*Setup!$G$24+'Outside Services &amp; Other'!BI307</f>
        <v>0</v>
      </c>
      <c r="BU131" s="5">
        <f>BU$122*Setup!$G$24+'Outside Services &amp; Other'!BJ307</f>
        <v>0</v>
      </c>
      <c r="BV131" s="5">
        <f>BV$122*Setup!$G$24+'Outside Services &amp; Other'!BK307</f>
        <v>0</v>
      </c>
      <c r="BW131" s="5">
        <f>BW$122*Setup!$G$24+'Outside Services &amp; Other'!BL307</f>
        <v>0</v>
      </c>
      <c r="BX131" s="5">
        <f>BX$122*Setup!$G$24+'Outside Services &amp; Other'!BM307</f>
        <v>0</v>
      </c>
      <c r="BY131" s="5">
        <f>BY$122*Setup!$G$24+'Outside Services &amp; Other'!BN307</f>
        <v>0</v>
      </c>
      <c r="BZ131" s="419" cm="1">
        <f t="array" ref="BZ131">SUMPRODUCT((YEAR($F$6:$BY$6)=BZ$6)*($F131:$BY131))</f>
        <v>0</v>
      </c>
      <c r="CA131" s="286" cm="1">
        <f t="array" ref="CA131">SUMPRODUCT((YEAR($F$6:$BY$6)=CA$6)*($F131:$BY131))</f>
        <v>0</v>
      </c>
      <c r="CB131" s="286" cm="1">
        <f t="array" ref="CB131">SUMPRODUCT((YEAR($F$6:$BY$6)=CB$6)*($F131:$BY131))</f>
        <v>0</v>
      </c>
      <c r="CC131" s="286" cm="1">
        <f t="array" ref="CC131">SUMPRODUCT((YEAR($F$6:$BY$6)=CC$6)*($F131:$BY131))</f>
        <v>0</v>
      </c>
      <c r="CD131" s="286" cm="1">
        <f t="array" ref="CD131">SUMPRODUCT((YEAR($F$6:$BY$6)=CD$6)*($F131:$BY131))</f>
        <v>0</v>
      </c>
      <c r="CE131" s="430" cm="1">
        <f t="array" ref="CE131">SUMPRODUCT((YEAR($F$6:$BY$6)=CE$6)*($F131:$BY131))</f>
        <v>0</v>
      </c>
    </row>
    <row r="132" spans="1:84">
      <c r="E132" s="276" t="s">
        <v>43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f>R$122*Setup!$H$24+'Outside Services &amp; Other'!G308</f>
        <v>0</v>
      </c>
      <c r="S132" s="5">
        <f>S$122*Setup!$H$24+'Outside Services &amp; Other'!H308</f>
        <v>0</v>
      </c>
      <c r="T132" s="5">
        <f>T$122*Setup!$H$24+'Outside Services &amp; Other'!I308</f>
        <v>0</v>
      </c>
      <c r="U132" s="5">
        <f>U$122*Setup!$H$24+'Outside Services &amp; Other'!J308</f>
        <v>0</v>
      </c>
      <c r="V132" s="5">
        <f>V$122*Setup!$H$24+'Outside Services &amp; Other'!K308</f>
        <v>0</v>
      </c>
      <c r="W132" s="5">
        <f>W$122*Setup!$H$24+'Outside Services &amp; Other'!L308</f>
        <v>0</v>
      </c>
      <c r="X132" s="5">
        <f>X$122*Setup!$H$24+'Outside Services &amp; Other'!M308</f>
        <v>0</v>
      </c>
      <c r="Y132" s="5">
        <f>Y$122*Setup!$H$24+'Outside Services &amp; Other'!N308</f>
        <v>0</v>
      </c>
      <c r="Z132" s="5">
        <f>Z$122*Setup!$H$24+'Outside Services &amp; Other'!O308</f>
        <v>0</v>
      </c>
      <c r="AA132" s="5">
        <f>AA$122*Setup!$H$24+'Outside Services &amp; Other'!P308</f>
        <v>0</v>
      </c>
      <c r="AB132" s="5">
        <f>AB$122*Setup!$H$24+'Outside Services &amp; Other'!Q308</f>
        <v>0</v>
      </c>
      <c r="AC132" s="5">
        <f>AC$122*Setup!$H$24+'Outside Services &amp; Other'!R308</f>
        <v>0</v>
      </c>
      <c r="AD132" s="5">
        <f>AD$122*Setup!$H$24+'Outside Services &amp; Other'!S308</f>
        <v>0</v>
      </c>
      <c r="AE132" s="5">
        <f>AE$122*Setup!$H$24+'Outside Services &amp; Other'!T308</f>
        <v>0</v>
      </c>
      <c r="AF132" s="5">
        <f>AF$122*Setup!$H$24+'Outside Services &amp; Other'!U308</f>
        <v>0</v>
      </c>
      <c r="AG132" s="5">
        <f>AG$122*Setup!$H$24+'Outside Services &amp; Other'!V308</f>
        <v>0</v>
      </c>
      <c r="AH132" s="5">
        <f>AH$122*Setup!$H$24+'Outside Services &amp; Other'!W308</f>
        <v>0</v>
      </c>
      <c r="AI132" s="5">
        <f>AI$122*Setup!$H$24+'Outside Services &amp; Other'!X308</f>
        <v>0</v>
      </c>
      <c r="AJ132" s="5">
        <f>AJ$122*Setup!$H$24+'Outside Services &amp; Other'!Y308</f>
        <v>0</v>
      </c>
      <c r="AK132" s="5">
        <f>AK$122*Setup!$H$24+'Outside Services &amp; Other'!Z308</f>
        <v>0</v>
      </c>
      <c r="AL132" s="5">
        <f>AL$122*Setup!$H$24+'Outside Services &amp; Other'!AA308</f>
        <v>0</v>
      </c>
      <c r="AM132" s="5">
        <f>AM$122*Setup!$H$24+'Outside Services &amp; Other'!AB308</f>
        <v>0</v>
      </c>
      <c r="AN132" s="5">
        <f>AN$122*Setup!$H$24+'Outside Services &amp; Other'!AC308</f>
        <v>0</v>
      </c>
      <c r="AO132" s="5">
        <f>AO$122*Setup!$H$24+'Outside Services &amp; Other'!AD308</f>
        <v>0</v>
      </c>
      <c r="AP132" s="5">
        <f>AP$122*Setup!$H$24+'Outside Services &amp; Other'!AE308</f>
        <v>0</v>
      </c>
      <c r="AQ132" s="5">
        <f>AQ$122*Setup!$H$24+'Outside Services &amp; Other'!AF308</f>
        <v>0</v>
      </c>
      <c r="AR132" s="5">
        <f>AR$122*Setup!$H$24+'Outside Services &amp; Other'!AG308</f>
        <v>0</v>
      </c>
      <c r="AS132" s="5">
        <f>AS$122*Setup!$H$24+'Outside Services &amp; Other'!AH308</f>
        <v>0</v>
      </c>
      <c r="AT132" s="5">
        <f>AT$122*Setup!$H$24+'Outside Services &amp; Other'!AI308</f>
        <v>0</v>
      </c>
      <c r="AU132" s="5">
        <f>AU$122*Setup!$H$24+'Outside Services &amp; Other'!AJ308</f>
        <v>0</v>
      </c>
      <c r="AV132" s="5">
        <f>AV$122*Setup!$H$24+'Outside Services &amp; Other'!AK308</f>
        <v>0</v>
      </c>
      <c r="AW132" s="5">
        <f>AW$122*Setup!$H$24+'Outside Services &amp; Other'!AL308</f>
        <v>0</v>
      </c>
      <c r="AX132" s="5">
        <f>AX$122*Setup!$H$24+'Outside Services &amp; Other'!AM308</f>
        <v>0</v>
      </c>
      <c r="AY132" s="5">
        <f>AY$122*Setup!$H$24+'Outside Services &amp; Other'!AN308</f>
        <v>0</v>
      </c>
      <c r="AZ132" s="5">
        <f>AZ$122*Setup!$H$24+'Outside Services &amp; Other'!AO308</f>
        <v>0</v>
      </c>
      <c r="BA132" s="5">
        <f>BA$122*Setup!$H$24+'Outside Services &amp; Other'!AP308</f>
        <v>0</v>
      </c>
      <c r="BB132" s="5">
        <f>BB$122*Setup!$H$24+'Outside Services &amp; Other'!AQ308</f>
        <v>0</v>
      </c>
      <c r="BC132" s="5">
        <f>BC$122*Setup!$H$24+'Outside Services &amp; Other'!AR308</f>
        <v>0</v>
      </c>
      <c r="BD132" s="5">
        <f>BD$122*Setup!$H$24+'Outside Services &amp; Other'!AS308</f>
        <v>0</v>
      </c>
      <c r="BE132" s="5">
        <f>BE$122*Setup!$H$24+'Outside Services &amp; Other'!AT308</f>
        <v>0</v>
      </c>
      <c r="BF132" s="5">
        <f>BF$122*Setup!$H$24+'Outside Services &amp; Other'!AU308</f>
        <v>0</v>
      </c>
      <c r="BG132" s="5">
        <f>BG$122*Setup!$H$24+'Outside Services &amp; Other'!AV308</f>
        <v>0</v>
      </c>
      <c r="BH132" s="5">
        <f>BH$122*Setup!$H$24+'Outside Services &amp; Other'!AW308</f>
        <v>0</v>
      </c>
      <c r="BI132" s="5">
        <f>BI$122*Setup!$H$24+'Outside Services &amp; Other'!AX308</f>
        <v>0</v>
      </c>
      <c r="BJ132" s="5">
        <f>BJ$122*Setup!$H$24+'Outside Services &amp; Other'!AY308</f>
        <v>0</v>
      </c>
      <c r="BK132" s="5">
        <f>BK$122*Setup!$H$24+'Outside Services &amp; Other'!AZ308</f>
        <v>0</v>
      </c>
      <c r="BL132" s="5">
        <f>BL$122*Setup!$H$24+'Outside Services &amp; Other'!BA308</f>
        <v>0</v>
      </c>
      <c r="BM132" s="5">
        <f>BM$122*Setup!$H$24+'Outside Services &amp; Other'!BB308</f>
        <v>0</v>
      </c>
      <c r="BN132" s="5">
        <f>BN$122*Setup!$H$24+'Outside Services &amp; Other'!BC308</f>
        <v>0</v>
      </c>
      <c r="BO132" s="5">
        <f>BO$122*Setup!$H$24+'Outside Services &amp; Other'!BD308</f>
        <v>0</v>
      </c>
      <c r="BP132" s="5">
        <f>BP$122*Setup!$H$24+'Outside Services &amp; Other'!BE308</f>
        <v>0</v>
      </c>
      <c r="BQ132" s="5">
        <f>BQ$122*Setup!$H$24+'Outside Services &amp; Other'!BF308</f>
        <v>0</v>
      </c>
      <c r="BR132" s="5">
        <f>BR$122*Setup!$H$24+'Outside Services &amp; Other'!BG308</f>
        <v>0</v>
      </c>
      <c r="BS132" s="5">
        <f>BS$122*Setup!$H$24+'Outside Services &amp; Other'!BH308</f>
        <v>0</v>
      </c>
      <c r="BT132" s="5">
        <f>BT$122*Setup!$H$24+'Outside Services &amp; Other'!BI308</f>
        <v>0</v>
      </c>
      <c r="BU132" s="5">
        <f>BU$122*Setup!$H$24+'Outside Services &amp; Other'!BJ308</f>
        <v>0</v>
      </c>
      <c r="BV132" s="5">
        <f>BV$122*Setup!$H$24+'Outside Services &amp; Other'!BK308</f>
        <v>0</v>
      </c>
      <c r="BW132" s="5">
        <f>BW$122*Setup!$H$24+'Outside Services &amp; Other'!BL308</f>
        <v>0</v>
      </c>
      <c r="BX132" s="5">
        <f>BX$122*Setup!$H$24+'Outside Services &amp; Other'!BM308</f>
        <v>0</v>
      </c>
      <c r="BY132" s="5">
        <f>BY$122*Setup!$H$24+'Outside Services &amp; Other'!BN308</f>
        <v>0</v>
      </c>
      <c r="BZ132" s="419" cm="1">
        <f t="array" ref="BZ132">SUMPRODUCT((YEAR($F$6:$BY$6)=BZ$6)*($F132:$BY132))</f>
        <v>0</v>
      </c>
      <c r="CA132" s="286" cm="1">
        <f t="array" ref="CA132">SUMPRODUCT((YEAR($F$6:$BY$6)=CA$6)*($F132:$BY132))</f>
        <v>0</v>
      </c>
      <c r="CB132" s="286" cm="1">
        <f t="array" ref="CB132">SUMPRODUCT((YEAR($F$6:$BY$6)=CB$6)*($F132:$BY132))</f>
        <v>0</v>
      </c>
      <c r="CC132" s="286" cm="1">
        <f t="array" ref="CC132">SUMPRODUCT((YEAR($F$6:$BY$6)=CC$6)*($F132:$BY132))</f>
        <v>0</v>
      </c>
      <c r="CD132" s="286" cm="1">
        <f t="array" ref="CD132">SUMPRODUCT((YEAR($F$6:$BY$6)=CD$6)*($F132:$BY132))</f>
        <v>0</v>
      </c>
      <c r="CE132" s="430" cm="1">
        <f t="array" ref="CE132">SUMPRODUCT((YEAR($F$6:$BY$6)=CE$6)*($F132:$BY132))</f>
        <v>0</v>
      </c>
    </row>
    <row r="133" spans="1:84">
      <c r="E133" s="276" t="s">
        <v>78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f>IF(AND(Setup!$E$36&lt;capexmin,Setup!$E$36*Headcount!N$56&gt;0),Setup!$E$36*Headcount!N$56,0)+'Outside Services &amp; Other'!G309</f>
        <v>0</v>
      </c>
      <c r="S133" s="5">
        <f>IF(AND(Setup!$E$36&lt;capexmin,Setup!$E$36*Headcount!O$56&gt;0),Setup!$E$36*Headcount!O$56,0)+'Outside Services &amp; Other'!H309</f>
        <v>0</v>
      </c>
      <c r="T133" s="5">
        <f>IF(AND(Setup!$E$36&lt;capexmin,Setup!$E$36*Headcount!P$56&gt;0),Setup!$E$36*Headcount!P$56,0)+'Outside Services &amp; Other'!I309</f>
        <v>0</v>
      </c>
      <c r="U133" s="5">
        <f>IF(AND(Setup!$E$36&lt;capexmin,Setup!$E$36*Headcount!Q$56&gt;0),Setup!$E$36*Headcount!Q$56,0)+'Outside Services &amp; Other'!J309</f>
        <v>0</v>
      </c>
      <c r="V133" s="5">
        <f>IF(AND(Setup!$E$36&lt;capexmin,Setup!$E$36*Headcount!R$56&gt;0),Setup!$E$36*Headcount!R$56,0)+'Outside Services &amp; Other'!K309</f>
        <v>0</v>
      </c>
      <c r="W133" s="5">
        <f>IF(AND(Setup!$E$36&lt;capexmin,Setup!$E$36*Headcount!S$56&gt;0),Setup!$E$36*Headcount!S$56,0)+'Outside Services &amp; Other'!L309</f>
        <v>0</v>
      </c>
      <c r="X133" s="5">
        <f>IF(AND(Setup!$E$36&lt;capexmin,Setup!$E$36*Headcount!T$56&gt;0),Setup!$E$36*Headcount!T$56,0)+'Outside Services &amp; Other'!M309</f>
        <v>0</v>
      </c>
      <c r="Y133" s="5">
        <f>IF(AND(Setup!$E$36&lt;capexmin,Setup!$E$36*Headcount!U$56&gt;0),Setup!$E$36*Headcount!U$56,0)+'Outside Services &amp; Other'!N309</f>
        <v>0</v>
      </c>
      <c r="Z133" s="5">
        <f>IF(AND(Setup!$E$36&lt;capexmin,Setup!$E$36*Headcount!V$56&gt;0),Setup!$E$36*Headcount!V$56,0)+'Outside Services &amp; Other'!O309</f>
        <v>0</v>
      </c>
      <c r="AA133" s="5">
        <f>IF(AND(Setup!$E$36&lt;capexmin,Setup!$E$36*Headcount!W$56&gt;0),Setup!$E$36*Headcount!W$56,0)+'Outside Services &amp; Other'!P309</f>
        <v>0</v>
      </c>
      <c r="AB133" s="5">
        <f>IF(AND(Setup!$E$36&lt;capexmin,Setup!$E$36*Headcount!X$56&gt;0),Setup!$E$36*Headcount!X$56,0)+'Outside Services &amp; Other'!Q309</f>
        <v>0</v>
      </c>
      <c r="AC133" s="5">
        <f>IF(AND(Setup!$E$36&lt;capexmin,Setup!$E$36*Headcount!Y$56&gt;0),Setup!$E$36*Headcount!Y$56,0)+'Outside Services &amp; Other'!R309</f>
        <v>0</v>
      </c>
      <c r="AD133" s="5">
        <f>IF(AND(Setup!$E$36&lt;capexmin,Setup!$E$36*Headcount!Z$56&gt;0),Setup!$E$36*Headcount!Z$56,0)+'Outside Services &amp; Other'!S309</f>
        <v>0</v>
      </c>
      <c r="AE133" s="5">
        <f>IF(AND(Setup!$E$36&lt;capexmin,Setup!$E$36*Headcount!AA$56&gt;0),Setup!$E$36*Headcount!AA$56,0)+'Outside Services &amp; Other'!T309</f>
        <v>0</v>
      </c>
      <c r="AF133" s="5">
        <f>IF(AND(Setup!$E$36&lt;capexmin,Setup!$E$36*Headcount!AB$56&gt;0),Setup!$E$36*Headcount!AB$56,0)+'Outside Services &amp; Other'!U309</f>
        <v>0</v>
      </c>
      <c r="AG133" s="5">
        <f>IF(AND(Setup!$E$36&lt;capexmin,Setup!$E$36*Headcount!AC$56&gt;0),Setup!$E$36*Headcount!AC$56,0)+'Outside Services &amp; Other'!V309</f>
        <v>0</v>
      </c>
      <c r="AH133" s="5">
        <f>IF(AND(Setup!$E$36&lt;capexmin,Setup!$E$36*Headcount!AD$56&gt;0),Setup!$E$36*Headcount!AD$56,0)+'Outside Services &amp; Other'!W309</f>
        <v>0</v>
      </c>
      <c r="AI133" s="5">
        <f>IF(AND(Setup!$E$36&lt;capexmin,Setup!$E$36*Headcount!AE$56&gt;0),Setup!$E$36*Headcount!AE$56,0)+'Outside Services &amp; Other'!X309</f>
        <v>0</v>
      </c>
      <c r="AJ133" s="5">
        <f>IF(AND(Setup!$E$36&lt;capexmin,Setup!$E$36*Headcount!AF$56&gt;0),Setup!$E$36*Headcount!AF$56,0)+'Outside Services &amp; Other'!Y309</f>
        <v>0</v>
      </c>
      <c r="AK133" s="5">
        <f>IF(AND(Setup!$E$36&lt;capexmin,Setup!$E$36*Headcount!AG$56&gt;0),Setup!$E$36*Headcount!AG$56,0)+'Outside Services &amp; Other'!Z309</f>
        <v>0</v>
      </c>
      <c r="AL133" s="5">
        <f>IF(AND(Setup!$E$36&lt;capexmin,Setup!$E$36*Headcount!AH$56&gt;0),Setup!$E$36*Headcount!AH$56,0)+'Outside Services &amp; Other'!AA309</f>
        <v>0</v>
      </c>
      <c r="AM133" s="5">
        <f>IF(AND(Setup!$E$36&lt;capexmin,Setup!$E$36*Headcount!AI$56&gt;0),Setup!$E$36*Headcount!AI$56,0)+'Outside Services &amp; Other'!AB309</f>
        <v>0</v>
      </c>
      <c r="AN133" s="5">
        <f>IF(AND(Setup!$E$36&lt;capexmin,Setup!$E$36*Headcount!AJ$56&gt;0),Setup!$E$36*Headcount!AJ$56,0)+'Outside Services &amp; Other'!AC309</f>
        <v>0</v>
      </c>
      <c r="AO133" s="5">
        <f>IF(AND(Setup!$E$36&lt;capexmin,Setup!$E$36*Headcount!AK$56&gt;0),Setup!$E$36*Headcount!AK$56,0)+'Outside Services &amp; Other'!AD309</f>
        <v>0</v>
      </c>
      <c r="AP133" s="5">
        <f>IF(AND(Setup!$E$36&lt;capexmin,Setup!$E$36*Headcount!AL$56&gt;0),Setup!$E$36*Headcount!AL$56,0)+'Outside Services &amp; Other'!AE309</f>
        <v>0</v>
      </c>
      <c r="AQ133" s="5">
        <f>IF(AND(Setup!$E$36&lt;capexmin,Setup!$E$36*Headcount!AM$56&gt;0),Setup!$E$36*Headcount!AM$56,0)+'Outside Services &amp; Other'!AF309</f>
        <v>0</v>
      </c>
      <c r="AR133" s="5">
        <f>IF(AND(Setup!$E$36&lt;capexmin,Setup!$E$36*Headcount!AN$56&gt;0),Setup!$E$36*Headcount!AN$56,0)+'Outside Services &amp; Other'!AG309</f>
        <v>0</v>
      </c>
      <c r="AS133" s="5">
        <f>IF(AND(Setup!$E$36&lt;capexmin,Setup!$E$36*Headcount!AO$56&gt;0),Setup!$E$36*Headcount!AO$56,0)+'Outside Services &amp; Other'!AH309</f>
        <v>0</v>
      </c>
      <c r="AT133" s="5">
        <f>IF(AND(Setup!$E$36&lt;capexmin,Setup!$E$36*Headcount!AP$56&gt;0),Setup!$E$36*Headcount!AP$56,0)+'Outside Services &amp; Other'!AI309</f>
        <v>0</v>
      </c>
      <c r="AU133" s="5">
        <f>IF(AND(Setup!$E$36&lt;capexmin,Setup!$E$36*Headcount!AQ$56&gt;0),Setup!$E$36*Headcount!AQ$56,0)+'Outside Services &amp; Other'!AJ309</f>
        <v>0</v>
      </c>
      <c r="AV133" s="5">
        <f>IF(AND(Setup!$E$36&lt;capexmin,Setup!$E$36*Headcount!AR$56&gt;0),Setup!$E$36*Headcount!AR$56,0)+'Outside Services &amp; Other'!AK309</f>
        <v>0</v>
      </c>
      <c r="AW133" s="5">
        <f>IF(AND(Setup!$E$36&lt;capexmin,Setup!$E$36*Headcount!AS$56&gt;0),Setup!$E$36*Headcount!AS$56,0)+'Outside Services &amp; Other'!AL309</f>
        <v>0</v>
      </c>
      <c r="AX133" s="5">
        <f>IF(AND(Setup!$E$36&lt;capexmin,Setup!$E$36*Headcount!AT$56&gt;0),Setup!$E$36*Headcount!AT$56,0)+'Outside Services &amp; Other'!AM309</f>
        <v>0</v>
      </c>
      <c r="AY133" s="5">
        <f>IF(AND(Setup!$E$36&lt;capexmin,Setup!$E$36*Headcount!AU$56&gt;0),Setup!$E$36*Headcount!AU$56,0)+'Outside Services &amp; Other'!AN309</f>
        <v>0</v>
      </c>
      <c r="AZ133" s="5">
        <f>IF(AND(Setup!$E$36&lt;capexmin,Setup!$E$36*Headcount!AV$56&gt;0),Setup!$E$36*Headcount!AV$56,0)+'Outside Services &amp; Other'!AO309</f>
        <v>0</v>
      </c>
      <c r="BA133" s="5">
        <f>IF(AND(Setup!$E$36&lt;capexmin,Setup!$E$36*Headcount!AW$56&gt;0),Setup!$E$36*Headcount!AW$56,0)+'Outside Services &amp; Other'!AP309</f>
        <v>0</v>
      </c>
      <c r="BB133" s="5">
        <f>IF(AND(Setup!$E$36&lt;capexmin,Setup!$E$36*Headcount!AX$56&gt;0),Setup!$E$36*Headcount!AX$56,0)+'Outside Services &amp; Other'!AQ309</f>
        <v>0</v>
      </c>
      <c r="BC133" s="5">
        <f>IF(AND(Setup!$E$36&lt;capexmin,Setup!$E$36*Headcount!AY$56&gt;0),Setup!$E$36*Headcount!AY$56,0)+'Outside Services &amp; Other'!AR309</f>
        <v>0</v>
      </c>
      <c r="BD133" s="5">
        <f>IF(AND(Setup!$E$36&lt;capexmin,Setup!$E$36*Headcount!AZ$56&gt;0),Setup!$E$36*Headcount!AZ$56,0)+'Outside Services &amp; Other'!AS309</f>
        <v>0</v>
      </c>
      <c r="BE133" s="5">
        <f>IF(AND(Setup!$E$36&lt;capexmin,Setup!$E$36*Headcount!BA$56&gt;0),Setup!$E$36*Headcount!BA$56,0)+'Outside Services &amp; Other'!AT309</f>
        <v>0</v>
      </c>
      <c r="BF133" s="5">
        <f>IF(AND(Setup!$E$36&lt;capexmin,Setup!$E$36*Headcount!BB$56&gt;0),Setup!$E$36*Headcount!BB$56,0)+'Outside Services &amp; Other'!AU309</f>
        <v>0</v>
      </c>
      <c r="BG133" s="5">
        <f>IF(AND(Setup!$E$36&lt;capexmin,Setup!$E$36*Headcount!BC$56&gt;0),Setup!$E$36*Headcount!BC$56,0)+'Outside Services &amp; Other'!AV309</f>
        <v>0</v>
      </c>
      <c r="BH133" s="5">
        <f>IF(AND(Setup!$E$36&lt;capexmin,Setup!$E$36*Headcount!BD$56&gt;0),Setup!$E$36*Headcount!BD$56,0)+'Outside Services &amp; Other'!AW309</f>
        <v>0</v>
      </c>
      <c r="BI133" s="5">
        <f>IF(AND(Setup!$E$36&lt;capexmin,Setup!$E$36*Headcount!BE$56&gt;0),Setup!$E$36*Headcount!BE$56,0)+'Outside Services &amp; Other'!AX309</f>
        <v>0</v>
      </c>
      <c r="BJ133" s="5">
        <f>IF(AND(Setup!$E$36&lt;capexmin,Setup!$E$36*Headcount!BF$56&gt;0),Setup!$E$36*Headcount!BF$56,0)+'Outside Services &amp; Other'!AY309</f>
        <v>0</v>
      </c>
      <c r="BK133" s="5">
        <f>IF(AND(Setup!$E$36&lt;capexmin,Setup!$E$36*Headcount!BG$56&gt;0),Setup!$E$36*Headcount!BG$56,0)+'Outside Services &amp; Other'!AZ309</f>
        <v>0</v>
      </c>
      <c r="BL133" s="5">
        <f>IF(AND(Setup!$E$36&lt;capexmin,Setup!$E$36*Headcount!BH$56&gt;0),Setup!$E$36*Headcount!BH$56,0)+'Outside Services &amp; Other'!BA309</f>
        <v>0</v>
      </c>
      <c r="BM133" s="5">
        <f>IF(AND(Setup!$E$36&lt;capexmin,Setup!$E$36*Headcount!BI$56&gt;0),Setup!$E$36*Headcount!BI$56,0)+'Outside Services &amp; Other'!BB309</f>
        <v>0</v>
      </c>
      <c r="BN133" s="5">
        <f>IF(AND(Setup!$E$36&lt;capexmin,Setup!$E$36*Headcount!BJ$56&gt;0),Setup!$E$36*Headcount!BJ$56,0)+'Outside Services &amp; Other'!BC309</f>
        <v>0</v>
      </c>
      <c r="BO133" s="5">
        <f>IF(AND(Setup!$E$36&lt;capexmin,Setup!$E$36*Headcount!BK$56&gt;0),Setup!$E$36*Headcount!BK$56,0)+'Outside Services &amp; Other'!BD309</f>
        <v>0</v>
      </c>
      <c r="BP133" s="5">
        <f>IF(AND(Setup!$E$36&lt;capexmin,Setup!$E$36*Headcount!BL$56&gt;0),Setup!$E$36*Headcount!BL$56,0)+'Outside Services &amp; Other'!BE309</f>
        <v>0</v>
      </c>
      <c r="BQ133" s="5">
        <f>IF(AND(Setup!$E$36&lt;capexmin,Setup!$E$36*Headcount!BM$56&gt;0),Setup!$E$36*Headcount!BM$56,0)+'Outside Services &amp; Other'!BF309</f>
        <v>0</v>
      </c>
      <c r="BR133" s="5">
        <f>IF(AND(Setup!$E$36&lt;capexmin,Setup!$E$36*Headcount!BN$56&gt;0),Setup!$E$36*Headcount!BN$56,0)+'Outside Services &amp; Other'!BG309</f>
        <v>0</v>
      </c>
      <c r="BS133" s="5">
        <f>IF(AND(Setup!$E$36&lt;capexmin,Setup!$E$36*Headcount!BO$56&gt;0),Setup!$E$36*Headcount!BO$56,0)+'Outside Services &amp; Other'!BH309</f>
        <v>0</v>
      </c>
      <c r="BT133" s="5">
        <f>IF(AND(Setup!$E$36&lt;capexmin,Setup!$E$36*Headcount!BP$56&gt;0),Setup!$E$36*Headcount!BP$56,0)+'Outside Services &amp; Other'!BI309</f>
        <v>0</v>
      </c>
      <c r="BU133" s="5">
        <f>IF(AND(Setup!$E$36&lt;capexmin,Setup!$E$36*Headcount!BQ$56&gt;0),Setup!$E$36*Headcount!BQ$56,0)+'Outside Services &amp; Other'!BJ309</f>
        <v>0</v>
      </c>
      <c r="BV133" s="5">
        <f>IF(AND(Setup!$E$36&lt;capexmin,Setup!$E$36*Headcount!BR$56&gt;0),Setup!$E$36*Headcount!BR$56,0)+'Outside Services &amp; Other'!BK309</f>
        <v>0</v>
      </c>
      <c r="BW133" s="5">
        <f>IF(AND(Setup!$E$36&lt;capexmin,Setup!$E$36*Headcount!BS$56&gt;0),Setup!$E$36*Headcount!BS$56,0)+'Outside Services &amp; Other'!BL309</f>
        <v>0</v>
      </c>
      <c r="BX133" s="5">
        <f>IF(AND(Setup!$E$36&lt;capexmin,Setup!$E$36*Headcount!BT$56&gt;0),Setup!$E$36*Headcount!BT$56,0)+'Outside Services &amp; Other'!BM309</f>
        <v>0</v>
      </c>
      <c r="BY133" s="5">
        <f>IF(AND(Setup!$E$36&lt;capexmin,Setup!$E$36*Headcount!BU$56&gt;0),Setup!$E$36*Headcount!BU$56,0)+'Outside Services &amp; Other'!BN309</f>
        <v>0</v>
      </c>
      <c r="BZ133" s="419" cm="1">
        <f t="array" ref="BZ133">SUMPRODUCT((YEAR($F$6:$BY$6)=BZ$6)*($F133:$BY133))</f>
        <v>0</v>
      </c>
      <c r="CA133" s="286" cm="1">
        <f t="array" ref="CA133">SUMPRODUCT((YEAR($F$6:$BY$6)=CA$6)*($F133:$BY133))</f>
        <v>0</v>
      </c>
      <c r="CB133" s="286" cm="1">
        <f t="array" ref="CB133">SUMPRODUCT((YEAR($F$6:$BY$6)=CB$6)*($F133:$BY133))</f>
        <v>0</v>
      </c>
      <c r="CC133" s="286" cm="1">
        <f t="array" ref="CC133">SUMPRODUCT((YEAR($F$6:$BY$6)=CC$6)*($F133:$BY133))</f>
        <v>0</v>
      </c>
      <c r="CD133" s="286" cm="1">
        <f t="array" ref="CD133">SUMPRODUCT((YEAR($F$6:$BY$6)=CD$6)*($F133:$BY133))</f>
        <v>0</v>
      </c>
      <c r="CE133" s="430" cm="1">
        <f t="array" ref="CE133">SUMPRODUCT((YEAR($F$6:$BY$6)=CE$6)*($F133:$BY133))</f>
        <v>0</v>
      </c>
    </row>
    <row r="134" spans="1:84">
      <c r="E134" s="276" t="s">
        <v>79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f>IF(AND(Setup!$F$36&lt;capexmin,Setup!$F$36*Headcount!N$56&gt;0),Setup!$F$36*Headcount!N$56,0)+'Outside Services &amp; Other'!G310</f>
        <v>0</v>
      </c>
      <c r="S134" s="5">
        <f>IF(AND(Setup!$F$36&lt;capexmin,Setup!$F$36*Headcount!O$56&gt;0),Setup!$F$36*Headcount!O$56,0)+'Outside Services &amp; Other'!H310</f>
        <v>0</v>
      </c>
      <c r="T134" s="5">
        <f>IF(AND(Setup!$F$36&lt;capexmin,Setup!$F$36*Headcount!P$56&gt;0),Setup!$F$36*Headcount!P$56,0)+'Outside Services &amp; Other'!I310</f>
        <v>0</v>
      </c>
      <c r="U134" s="5">
        <f>IF(AND(Setup!$F$36&lt;capexmin,Setup!$F$36*Headcount!Q$56&gt;0),Setup!$F$36*Headcount!Q$56,0)+'Outside Services &amp; Other'!J310</f>
        <v>0</v>
      </c>
      <c r="V134" s="5">
        <f>IF(AND(Setup!$F$36&lt;capexmin,Setup!$F$36*Headcount!R$56&gt;0),Setup!$F$36*Headcount!R$56,0)+'Outside Services &amp; Other'!K310</f>
        <v>0</v>
      </c>
      <c r="W134" s="5">
        <f>IF(AND(Setup!$F$36&lt;capexmin,Setup!$F$36*Headcount!S$56&gt;0),Setup!$F$36*Headcount!S$56,0)+'Outside Services &amp; Other'!L310</f>
        <v>0</v>
      </c>
      <c r="X134" s="5">
        <f>IF(AND(Setup!$F$36&lt;capexmin,Setup!$F$36*Headcount!T$56&gt;0),Setup!$F$36*Headcount!T$56,0)+'Outside Services &amp; Other'!M310</f>
        <v>0</v>
      </c>
      <c r="Y134" s="5">
        <f>IF(AND(Setup!$F$36&lt;capexmin,Setup!$F$36*Headcount!U$56&gt;0),Setup!$F$36*Headcount!U$56,0)+'Outside Services &amp; Other'!N310</f>
        <v>0</v>
      </c>
      <c r="Z134" s="5">
        <f>IF(AND(Setup!$F$36&lt;capexmin,Setup!$F$36*Headcount!V$56&gt;0),Setup!$F$36*Headcount!V$56,0)+'Outside Services &amp; Other'!O310</f>
        <v>0</v>
      </c>
      <c r="AA134" s="5">
        <f>IF(AND(Setup!$F$36&lt;capexmin,Setup!$F$36*Headcount!W$56&gt;0),Setup!$F$36*Headcount!W$56,0)+'Outside Services &amp; Other'!P310</f>
        <v>0</v>
      </c>
      <c r="AB134" s="5">
        <f>IF(AND(Setup!$F$36&lt;capexmin,Setup!$F$36*Headcount!X$56&gt;0),Setup!$F$36*Headcount!X$56,0)+'Outside Services &amp; Other'!Q310</f>
        <v>0</v>
      </c>
      <c r="AC134" s="5">
        <f>IF(AND(Setup!$F$36&lt;capexmin,Setup!$F$36*Headcount!Y$56&gt;0),Setup!$F$36*Headcount!Y$56,0)+'Outside Services &amp; Other'!R310</f>
        <v>0</v>
      </c>
      <c r="AD134" s="5">
        <f>IF(AND(Setup!$F$36&lt;capexmin,Setup!$F$36*Headcount!Z$56&gt;0),Setup!$F$36*Headcount!Z$56,0)+'Outside Services &amp; Other'!S310</f>
        <v>0</v>
      </c>
      <c r="AE134" s="5">
        <f>IF(AND(Setup!$F$36&lt;capexmin,Setup!$F$36*Headcount!AA$56&gt;0),Setup!$F$36*Headcount!AA$56,0)+'Outside Services &amp; Other'!T310</f>
        <v>0</v>
      </c>
      <c r="AF134" s="5">
        <f>IF(AND(Setup!$F$36&lt;capexmin,Setup!$F$36*Headcount!AB$56&gt;0),Setup!$F$36*Headcount!AB$56,0)+'Outside Services &amp; Other'!U310</f>
        <v>0</v>
      </c>
      <c r="AG134" s="5">
        <f>IF(AND(Setup!$F$36&lt;capexmin,Setup!$F$36*Headcount!AC$56&gt;0),Setup!$F$36*Headcount!AC$56,0)+'Outside Services &amp; Other'!V310</f>
        <v>0</v>
      </c>
      <c r="AH134" s="5">
        <f>IF(AND(Setup!$F$36&lt;capexmin,Setup!$F$36*Headcount!AD$56&gt;0),Setup!$F$36*Headcount!AD$56,0)+'Outside Services &amp; Other'!W310</f>
        <v>0</v>
      </c>
      <c r="AI134" s="5">
        <f>IF(AND(Setup!$F$36&lt;capexmin,Setup!$F$36*Headcount!AE$56&gt;0),Setup!$F$36*Headcount!AE$56,0)+'Outside Services &amp; Other'!X310</f>
        <v>0</v>
      </c>
      <c r="AJ134" s="5">
        <f>IF(AND(Setup!$F$36&lt;capexmin,Setup!$F$36*Headcount!AF$56&gt;0),Setup!$F$36*Headcount!AF$56,0)+'Outside Services &amp; Other'!Y310</f>
        <v>0</v>
      </c>
      <c r="AK134" s="5">
        <f>IF(AND(Setup!$F$36&lt;capexmin,Setup!$F$36*Headcount!AG$56&gt;0),Setup!$F$36*Headcount!AG$56,0)+'Outside Services &amp; Other'!Z310</f>
        <v>0</v>
      </c>
      <c r="AL134" s="5">
        <f>IF(AND(Setup!$F$36&lt;capexmin,Setup!$F$36*Headcount!AH$56&gt;0),Setup!$F$36*Headcount!AH$56,0)+'Outside Services &amp; Other'!AA310</f>
        <v>0</v>
      </c>
      <c r="AM134" s="5">
        <f>IF(AND(Setup!$F$36&lt;capexmin,Setup!$F$36*Headcount!AI$56&gt;0),Setup!$F$36*Headcount!AI$56,0)+'Outside Services &amp; Other'!AB310</f>
        <v>0</v>
      </c>
      <c r="AN134" s="5">
        <f>IF(AND(Setup!$F$36&lt;capexmin,Setup!$F$36*Headcount!AJ$56&gt;0),Setup!$F$36*Headcount!AJ$56,0)+'Outside Services &amp; Other'!AC310</f>
        <v>0</v>
      </c>
      <c r="AO134" s="5">
        <f>IF(AND(Setup!$F$36&lt;capexmin,Setup!$F$36*Headcount!AK$56&gt;0),Setup!$F$36*Headcount!AK$56,0)+'Outside Services &amp; Other'!AD310</f>
        <v>0</v>
      </c>
      <c r="AP134" s="5">
        <f>IF(AND(Setup!$F$36&lt;capexmin,Setup!$F$36*Headcount!AL$56&gt;0),Setup!$F$36*Headcount!AL$56,0)+'Outside Services &amp; Other'!AE310</f>
        <v>0</v>
      </c>
      <c r="AQ134" s="5">
        <f>IF(AND(Setup!$F$36&lt;capexmin,Setup!$F$36*Headcount!AM$56&gt;0),Setup!$F$36*Headcount!AM$56,0)+'Outside Services &amp; Other'!AF310</f>
        <v>0</v>
      </c>
      <c r="AR134" s="5">
        <f>IF(AND(Setup!$F$36&lt;capexmin,Setup!$F$36*Headcount!AN$56&gt;0),Setup!$F$36*Headcount!AN$56,0)+'Outside Services &amp; Other'!AG310</f>
        <v>0</v>
      </c>
      <c r="AS134" s="5">
        <f>IF(AND(Setup!$F$36&lt;capexmin,Setup!$F$36*Headcount!AO$56&gt;0),Setup!$F$36*Headcount!AO$56,0)+'Outside Services &amp; Other'!AH310</f>
        <v>0</v>
      </c>
      <c r="AT134" s="5">
        <f>IF(AND(Setup!$F$36&lt;capexmin,Setup!$F$36*Headcount!AP$56&gt;0),Setup!$F$36*Headcount!AP$56,0)+'Outside Services &amp; Other'!AI310</f>
        <v>0</v>
      </c>
      <c r="AU134" s="5">
        <f>IF(AND(Setup!$F$36&lt;capexmin,Setup!$F$36*Headcount!AQ$56&gt;0),Setup!$F$36*Headcount!AQ$56,0)+'Outside Services &amp; Other'!AJ310</f>
        <v>0</v>
      </c>
      <c r="AV134" s="5">
        <f>IF(AND(Setup!$F$36&lt;capexmin,Setup!$F$36*Headcount!AR$56&gt;0),Setup!$F$36*Headcount!AR$56,0)+'Outside Services &amp; Other'!AK310</f>
        <v>0</v>
      </c>
      <c r="AW134" s="5">
        <f>IF(AND(Setup!$F$36&lt;capexmin,Setup!$F$36*Headcount!AS$56&gt;0),Setup!$F$36*Headcount!AS$56,0)+'Outside Services &amp; Other'!AL310</f>
        <v>0</v>
      </c>
      <c r="AX134" s="5">
        <f>IF(AND(Setup!$F$36&lt;capexmin,Setup!$F$36*Headcount!AT$56&gt;0),Setup!$F$36*Headcount!AT$56,0)+'Outside Services &amp; Other'!AM310</f>
        <v>0</v>
      </c>
      <c r="AY134" s="5">
        <f>IF(AND(Setup!$F$36&lt;capexmin,Setup!$F$36*Headcount!AU$56&gt;0),Setup!$F$36*Headcount!AU$56,0)+'Outside Services &amp; Other'!AN310</f>
        <v>0</v>
      </c>
      <c r="AZ134" s="5">
        <f>IF(AND(Setup!$F$36&lt;capexmin,Setup!$F$36*Headcount!AV$56&gt;0),Setup!$F$36*Headcount!AV$56,0)+'Outside Services &amp; Other'!AO310</f>
        <v>0</v>
      </c>
      <c r="BA134" s="5">
        <f>IF(AND(Setup!$F$36&lt;capexmin,Setup!$F$36*Headcount!AW$56&gt;0),Setup!$F$36*Headcount!AW$56,0)+'Outside Services &amp; Other'!AP310</f>
        <v>0</v>
      </c>
      <c r="BB134" s="5">
        <f>IF(AND(Setup!$F$36&lt;capexmin,Setup!$F$36*Headcount!AX$56&gt;0),Setup!$F$36*Headcount!AX$56,0)+'Outside Services &amp; Other'!AQ310</f>
        <v>0</v>
      </c>
      <c r="BC134" s="5">
        <f>IF(AND(Setup!$F$36&lt;capexmin,Setup!$F$36*Headcount!AY$56&gt;0),Setup!$F$36*Headcount!AY$56,0)+'Outside Services &amp; Other'!AR310</f>
        <v>0</v>
      </c>
      <c r="BD134" s="5">
        <f>IF(AND(Setup!$F$36&lt;capexmin,Setup!$F$36*Headcount!AZ$56&gt;0),Setup!$F$36*Headcount!AZ$56,0)+'Outside Services &amp; Other'!AS310</f>
        <v>0</v>
      </c>
      <c r="BE134" s="5">
        <f>IF(AND(Setup!$F$36&lt;capexmin,Setup!$F$36*Headcount!BA$56&gt;0),Setup!$F$36*Headcount!BA$56,0)+'Outside Services &amp; Other'!AT310</f>
        <v>0</v>
      </c>
      <c r="BF134" s="5">
        <f>IF(AND(Setup!$F$36&lt;capexmin,Setup!$F$36*Headcount!BB$56&gt;0),Setup!$F$36*Headcount!BB$56,0)+'Outside Services &amp; Other'!AU310</f>
        <v>0</v>
      </c>
      <c r="BG134" s="5">
        <f>IF(AND(Setup!$F$36&lt;capexmin,Setup!$F$36*Headcount!BC$56&gt;0),Setup!$F$36*Headcount!BC$56,0)+'Outside Services &amp; Other'!AV310</f>
        <v>0</v>
      </c>
      <c r="BH134" s="5">
        <f>IF(AND(Setup!$F$36&lt;capexmin,Setup!$F$36*Headcount!BD$56&gt;0),Setup!$F$36*Headcount!BD$56,0)+'Outside Services &amp; Other'!AW310</f>
        <v>0</v>
      </c>
      <c r="BI134" s="5">
        <f>IF(AND(Setup!$F$36&lt;capexmin,Setup!$F$36*Headcount!BE$56&gt;0),Setup!$F$36*Headcount!BE$56,0)+'Outside Services &amp; Other'!AX310</f>
        <v>0</v>
      </c>
      <c r="BJ134" s="5">
        <f>IF(AND(Setup!$F$36&lt;capexmin,Setup!$F$36*Headcount!BF$56&gt;0),Setup!$F$36*Headcount!BF$56,0)+'Outside Services &amp; Other'!AY310</f>
        <v>0</v>
      </c>
      <c r="BK134" s="5">
        <f>IF(AND(Setup!$F$36&lt;capexmin,Setup!$F$36*Headcount!BG$56&gt;0),Setup!$F$36*Headcount!BG$56,0)+'Outside Services &amp; Other'!AZ310</f>
        <v>0</v>
      </c>
      <c r="BL134" s="5">
        <f>IF(AND(Setup!$F$36&lt;capexmin,Setup!$F$36*Headcount!BH$56&gt;0),Setup!$F$36*Headcount!BH$56,0)+'Outside Services &amp; Other'!BA310</f>
        <v>0</v>
      </c>
      <c r="BM134" s="5">
        <f>IF(AND(Setup!$F$36&lt;capexmin,Setup!$F$36*Headcount!BI$56&gt;0),Setup!$F$36*Headcount!BI$56,0)+'Outside Services &amp; Other'!BB310</f>
        <v>0</v>
      </c>
      <c r="BN134" s="5">
        <f>IF(AND(Setup!$F$36&lt;capexmin,Setup!$F$36*Headcount!BJ$56&gt;0),Setup!$F$36*Headcount!BJ$56,0)+'Outside Services &amp; Other'!BC310</f>
        <v>0</v>
      </c>
      <c r="BO134" s="5">
        <f>IF(AND(Setup!$F$36&lt;capexmin,Setup!$F$36*Headcount!BK$56&gt;0),Setup!$F$36*Headcount!BK$56,0)+'Outside Services &amp; Other'!BD310</f>
        <v>0</v>
      </c>
      <c r="BP134" s="5">
        <f>IF(AND(Setup!$F$36&lt;capexmin,Setup!$F$36*Headcount!BL$56&gt;0),Setup!$F$36*Headcount!BL$56,0)+'Outside Services &amp; Other'!BE310</f>
        <v>0</v>
      </c>
      <c r="BQ134" s="5">
        <f>IF(AND(Setup!$F$36&lt;capexmin,Setup!$F$36*Headcount!BM$56&gt;0),Setup!$F$36*Headcount!BM$56,0)+'Outside Services &amp; Other'!BF310</f>
        <v>0</v>
      </c>
      <c r="BR134" s="5">
        <f>IF(AND(Setup!$F$36&lt;capexmin,Setup!$F$36*Headcount!BN$56&gt;0),Setup!$F$36*Headcount!BN$56,0)+'Outside Services &amp; Other'!BG310</f>
        <v>0</v>
      </c>
      <c r="BS134" s="5">
        <f>IF(AND(Setup!$F$36&lt;capexmin,Setup!$F$36*Headcount!BO$56&gt;0),Setup!$F$36*Headcount!BO$56,0)+'Outside Services &amp; Other'!BH310</f>
        <v>0</v>
      </c>
      <c r="BT134" s="5">
        <f>IF(AND(Setup!$F$36&lt;capexmin,Setup!$F$36*Headcount!BP$56&gt;0),Setup!$F$36*Headcount!BP$56,0)+'Outside Services &amp; Other'!BI310</f>
        <v>0</v>
      </c>
      <c r="BU134" s="5">
        <f>IF(AND(Setup!$F$36&lt;capexmin,Setup!$F$36*Headcount!BQ$56&gt;0),Setup!$F$36*Headcount!BQ$56,0)+'Outside Services &amp; Other'!BJ310</f>
        <v>0</v>
      </c>
      <c r="BV134" s="5">
        <f>IF(AND(Setup!$F$36&lt;capexmin,Setup!$F$36*Headcount!BR$56&gt;0),Setup!$F$36*Headcount!BR$56,0)+'Outside Services &amp; Other'!BK310</f>
        <v>0</v>
      </c>
      <c r="BW134" s="5">
        <f>IF(AND(Setup!$F$36&lt;capexmin,Setup!$F$36*Headcount!BS$56&gt;0),Setup!$F$36*Headcount!BS$56,0)+'Outside Services &amp; Other'!BL310</f>
        <v>0</v>
      </c>
      <c r="BX134" s="5">
        <f>IF(AND(Setup!$F$36&lt;capexmin,Setup!$F$36*Headcount!BT$56&gt;0),Setup!$F$36*Headcount!BT$56,0)+'Outside Services &amp; Other'!BM310</f>
        <v>0</v>
      </c>
      <c r="BY134" s="5">
        <f>IF(AND(Setup!$F$36&lt;capexmin,Setup!$F$36*Headcount!BU$56&gt;0),Setup!$F$36*Headcount!BU$56,0)+'Outside Services &amp; Other'!BN310</f>
        <v>0</v>
      </c>
      <c r="BZ134" s="419" cm="1">
        <f t="array" ref="BZ134">SUMPRODUCT((YEAR($F$6:$BY$6)=BZ$6)*($F134:$BY134))</f>
        <v>0</v>
      </c>
      <c r="CA134" s="286" cm="1">
        <f t="array" ref="CA134">SUMPRODUCT((YEAR($F$6:$BY$6)=CA$6)*($F134:$BY134))</f>
        <v>0</v>
      </c>
      <c r="CB134" s="286" cm="1">
        <f t="array" ref="CB134">SUMPRODUCT((YEAR($F$6:$BY$6)=CB$6)*($F134:$BY134))</f>
        <v>0</v>
      </c>
      <c r="CC134" s="286" cm="1">
        <f t="array" ref="CC134">SUMPRODUCT((YEAR($F$6:$BY$6)=CC$6)*($F134:$BY134))</f>
        <v>0</v>
      </c>
      <c r="CD134" s="286" cm="1">
        <f t="array" ref="CD134">SUMPRODUCT((YEAR($F$6:$BY$6)=CD$6)*($F134:$BY134))</f>
        <v>0</v>
      </c>
      <c r="CE134" s="430" cm="1">
        <f t="array" ref="CE134">SUMPRODUCT((YEAR($F$6:$BY$6)=CE$6)*($F134:$BY134))</f>
        <v>0</v>
      </c>
    </row>
    <row r="135" spans="1:84">
      <c r="E135" s="276" t="s">
        <v>55</v>
      </c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419"/>
      <c r="CA135" s="286"/>
      <c r="CB135" s="286"/>
      <c r="CC135" s="286"/>
      <c r="CD135" s="286"/>
      <c r="CE135" s="430"/>
    </row>
    <row r="136" spans="1:84" s="4" customFormat="1">
      <c r="A136" s="48"/>
      <c r="E136" s="601" t="str">
        <f>'Outside Services &amp; Other'!D$240</f>
        <v>Consulting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f>SUMIFS('Outside Services &amp; Other'!G$247:G$281,'Outside Services &amp; Other'!$C$247:$C$281,CalcEngine!$E$121,'Outside Services &amp; Other'!$D$247:$D$281,CalcEngine!$E136)</f>
        <v>0</v>
      </c>
      <c r="S136" s="5">
        <f>SUMIFS('Outside Services &amp; Other'!H$247:H$281,'Outside Services &amp; Other'!$C$247:$C$281,CalcEngine!$E$121,'Outside Services &amp; Other'!$D$247:$D$281,CalcEngine!$E136)</f>
        <v>0</v>
      </c>
      <c r="T136" s="5">
        <f>SUMIFS('Outside Services &amp; Other'!I$247:I$281,'Outside Services &amp; Other'!$C$247:$C$281,CalcEngine!$E$121,'Outside Services &amp; Other'!$D$247:$D$281,CalcEngine!$E136)</f>
        <v>0</v>
      </c>
      <c r="U136" s="5">
        <f>SUMIFS('Outside Services &amp; Other'!J$247:J$281,'Outside Services &amp; Other'!$C$247:$C$281,CalcEngine!$E$121,'Outside Services &amp; Other'!$D$247:$D$281,CalcEngine!$E136)</f>
        <v>0</v>
      </c>
      <c r="V136" s="5">
        <f>SUMIFS('Outside Services &amp; Other'!K$247:K$281,'Outside Services &amp; Other'!$C$247:$C$281,CalcEngine!$E$121,'Outside Services &amp; Other'!$D$247:$D$281,CalcEngine!$E136)</f>
        <v>0</v>
      </c>
      <c r="W136" s="5">
        <f>SUMIFS('Outside Services &amp; Other'!L$247:L$281,'Outside Services &amp; Other'!$C$247:$C$281,CalcEngine!$E$121,'Outside Services &amp; Other'!$D$247:$D$281,CalcEngine!$E136)</f>
        <v>0</v>
      </c>
      <c r="X136" s="5">
        <f>SUMIFS('Outside Services &amp; Other'!M$247:M$281,'Outside Services &amp; Other'!$C$247:$C$281,CalcEngine!$E$121,'Outside Services &amp; Other'!$D$247:$D$281,CalcEngine!$E136)</f>
        <v>0</v>
      </c>
      <c r="Y136" s="5">
        <f>SUMIFS('Outside Services &amp; Other'!N$247:N$281,'Outside Services &amp; Other'!$C$247:$C$281,CalcEngine!$E$121,'Outside Services &amp; Other'!$D$247:$D$281,CalcEngine!$E136)</f>
        <v>0</v>
      </c>
      <c r="Z136" s="5">
        <f>SUMIFS('Outside Services &amp; Other'!O$247:O$281,'Outside Services &amp; Other'!$C$247:$C$281,CalcEngine!$E$121,'Outside Services &amp; Other'!$D$247:$D$281,CalcEngine!$E136)</f>
        <v>0</v>
      </c>
      <c r="AA136" s="5">
        <f>SUMIFS('Outside Services &amp; Other'!P$247:P$281,'Outside Services &amp; Other'!$C$247:$C$281,CalcEngine!$E$121,'Outside Services &amp; Other'!$D$247:$D$281,CalcEngine!$E136)</f>
        <v>0</v>
      </c>
      <c r="AB136" s="5">
        <f>SUMIFS('Outside Services &amp; Other'!Q$247:Q$281,'Outside Services &amp; Other'!$C$247:$C$281,CalcEngine!$E$121,'Outside Services &amp; Other'!$D$247:$D$281,CalcEngine!$E136)</f>
        <v>0</v>
      </c>
      <c r="AC136" s="5">
        <f>SUMIFS('Outside Services &amp; Other'!R$247:R$281,'Outside Services &amp; Other'!$C$247:$C$281,CalcEngine!$E$121,'Outside Services &amp; Other'!$D$247:$D$281,CalcEngine!$E136)</f>
        <v>0</v>
      </c>
      <c r="AD136" s="5">
        <f>SUMIFS('Outside Services &amp; Other'!S$247:S$281,'Outside Services &amp; Other'!$C$247:$C$281,CalcEngine!$E$121,'Outside Services &amp; Other'!$D$247:$D$281,CalcEngine!$E136)</f>
        <v>0</v>
      </c>
      <c r="AE136" s="5">
        <f>SUMIFS('Outside Services &amp; Other'!T$247:T$281,'Outside Services &amp; Other'!$C$247:$C$281,CalcEngine!$E$121,'Outside Services &amp; Other'!$D$247:$D$281,CalcEngine!$E136)</f>
        <v>0</v>
      </c>
      <c r="AF136" s="5">
        <f>SUMIFS('Outside Services &amp; Other'!U$247:U$281,'Outside Services &amp; Other'!$C$247:$C$281,CalcEngine!$E$121,'Outside Services &amp; Other'!$D$247:$D$281,CalcEngine!$E136)</f>
        <v>0</v>
      </c>
      <c r="AG136" s="5">
        <f>SUMIFS('Outside Services &amp; Other'!V$247:V$281,'Outside Services &amp; Other'!$C$247:$C$281,CalcEngine!$E$121,'Outside Services &amp; Other'!$D$247:$D$281,CalcEngine!$E136)</f>
        <v>0</v>
      </c>
      <c r="AH136" s="5">
        <f>SUMIFS('Outside Services &amp; Other'!W$247:W$281,'Outside Services &amp; Other'!$C$247:$C$281,CalcEngine!$E$121,'Outside Services &amp; Other'!$D$247:$D$281,CalcEngine!$E136)</f>
        <v>0</v>
      </c>
      <c r="AI136" s="5">
        <f>SUMIFS('Outside Services &amp; Other'!X$247:X$281,'Outside Services &amp; Other'!$C$247:$C$281,CalcEngine!$E$121,'Outside Services &amp; Other'!$D$247:$D$281,CalcEngine!$E136)</f>
        <v>0</v>
      </c>
      <c r="AJ136" s="5">
        <f>SUMIFS('Outside Services &amp; Other'!Y$247:Y$281,'Outside Services &amp; Other'!$C$247:$C$281,CalcEngine!$E$121,'Outside Services &amp; Other'!$D$247:$D$281,CalcEngine!$E136)</f>
        <v>0</v>
      </c>
      <c r="AK136" s="5">
        <f>SUMIFS('Outside Services &amp; Other'!Z$247:Z$281,'Outside Services &amp; Other'!$C$247:$C$281,CalcEngine!$E$121,'Outside Services &amp; Other'!$D$247:$D$281,CalcEngine!$E136)</f>
        <v>0</v>
      </c>
      <c r="AL136" s="5">
        <f>SUMIFS('Outside Services &amp; Other'!AA$247:AA$281,'Outside Services &amp; Other'!$C$247:$C$281,CalcEngine!$E$121,'Outside Services &amp; Other'!$D$247:$D$281,CalcEngine!$E136)</f>
        <v>0</v>
      </c>
      <c r="AM136" s="5">
        <f>SUMIFS('Outside Services &amp; Other'!AB$247:AB$281,'Outside Services &amp; Other'!$C$247:$C$281,CalcEngine!$E$121,'Outside Services &amp; Other'!$D$247:$D$281,CalcEngine!$E136)</f>
        <v>0</v>
      </c>
      <c r="AN136" s="5">
        <f>SUMIFS('Outside Services &amp; Other'!AC$247:AC$281,'Outside Services &amp; Other'!$C$247:$C$281,CalcEngine!$E$121,'Outside Services &amp; Other'!$D$247:$D$281,CalcEngine!$E136)</f>
        <v>0</v>
      </c>
      <c r="AO136" s="5">
        <f>SUMIFS('Outside Services &amp; Other'!AD$247:AD$281,'Outside Services &amp; Other'!$C$247:$C$281,CalcEngine!$E$121,'Outside Services &amp; Other'!$D$247:$D$281,CalcEngine!$E136)</f>
        <v>0</v>
      </c>
      <c r="AP136" s="5">
        <f>SUMIFS('Outside Services &amp; Other'!AE$247:AE$281,'Outside Services &amp; Other'!$C$247:$C$281,CalcEngine!$E$121,'Outside Services &amp; Other'!$D$247:$D$281,CalcEngine!$E136)</f>
        <v>0</v>
      </c>
      <c r="AQ136" s="5">
        <f>SUMIFS('Outside Services &amp; Other'!AF$247:AF$281,'Outside Services &amp; Other'!$C$247:$C$281,CalcEngine!$E$121,'Outside Services &amp; Other'!$D$247:$D$281,CalcEngine!$E136)</f>
        <v>0</v>
      </c>
      <c r="AR136" s="5">
        <f>SUMIFS('Outside Services &amp; Other'!AG$247:AG$281,'Outside Services &amp; Other'!$C$247:$C$281,CalcEngine!$E$121,'Outside Services &amp; Other'!$D$247:$D$281,CalcEngine!$E136)</f>
        <v>0</v>
      </c>
      <c r="AS136" s="5">
        <f>SUMIFS('Outside Services &amp; Other'!AH$247:AH$281,'Outside Services &amp; Other'!$C$247:$C$281,CalcEngine!$E$121,'Outside Services &amp; Other'!$D$247:$D$281,CalcEngine!$E136)</f>
        <v>0</v>
      </c>
      <c r="AT136" s="5">
        <f>SUMIFS('Outside Services &amp; Other'!AI$247:AI$281,'Outside Services &amp; Other'!$C$247:$C$281,CalcEngine!$E$121,'Outside Services &amp; Other'!$D$247:$D$281,CalcEngine!$E136)</f>
        <v>0</v>
      </c>
      <c r="AU136" s="5">
        <f>SUMIFS('Outside Services &amp; Other'!AJ$247:AJ$281,'Outside Services &amp; Other'!$C$247:$C$281,CalcEngine!$E$121,'Outside Services &amp; Other'!$D$247:$D$281,CalcEngine!$E136)</f>
        <v>0</v>
      </c>
      <c r="AV136" s="5">
        <f>SUMIFS('Outside Services &amp; Other'!AK$247:AK$281,'Outside Services &amp; Other'!$C$247:$C$281,CalcEngine!$E$121,'Outside Services &amp; Other'!$D$247:$D$281,CalcEngine!$E136)</f>
        <v>0</v>
      </c>
      <c r="AW136" s="5">
        <f>SUMIFS('Outside Services &amp; Other'!AL$247:AL$281,'Outside Services &amp; Other'!$C$247:$C$281,CalcEngine!$E$121,'Outside Services &amp; Other'!$D$247:$D$281,CalcEngine!$E136)</f>
        <v>0</v>
      </c>
      <c r="AX136" s="5">
        <f>SUMIFS('Outside Services &amp; Other'!AM$247:AM$281,'Outside Services &amp; Other'!$C$247:$C$281,CalcEngine!$E$121,'Outside Services &amp; Other'!$D$247:$D$281,CalcEngine!$E136)</f>
        <v>0</v>
      </c>
      <c r="AY136" s="5">
        <f>SUMIFS('Outside Services &amp; Other'!AN$247:AN$281,'Outside Services &amp; Other'!$C$247:$C$281,CalcEngine!$E$121,'Outside Services &amp; Other'!$D$247:$D$281,CalcEngine!$E136)</f>
        <v>0</v>
      </c>
      <c r="AZ136" s="5">
        <f>SUMIFS('Outside Services &amp; Other'!AO$247:AO$281,'Outside Services &amp; Other'!$C$247:$C$281,CalcEngine!$E$121,'Outside Services &amp; Other'!$D$247:$D$281,CalcEngine!$E136)</f>
        <v>0</v>
      </c>
      <c r="BA136" s="5">
        <f>SUMIFS('Outside Services &amp; Other'!AP$247:AP$281,'Outside Services &amp; Other'!$C$247:$C$281,CalcEngine!$E$121,'Outside Services &amp; Other'!$D$247:$D$281,CalcEngine!$E136)</f>
        <v>0</v>
      </c>
      <c r="BB136" s="5">
        <f>SUMIFS('Outside Services &amp; Other'!AQ$247:AQ$281,'Outside Services &amp; Other'!$C$247:$C$281,CalcEngine!$E$121,'Outside Services &amp; Other'!$D$247:$D$281,CalcEngine!$E136)</f>
        <v>0</v>
      </c>
      <c r="BC136" s="5">
        <f>SUMIFS('Outside Services &amp; Other'!AR$247:AR$281,'Outside Services &amp; Other'!$C$247:$C$281,CalcEngine!$E$121,'Outside Services &amp; Other'!$D$247:$D$281,CalcEngine!$E136)</f>
        <v>0</v>
      </c>
      <c r="BD136" s="5">
        <f>SUMIFS('Outside Services &amp; Other'!AS$247:AS$281,'Outside Services &amp; Other'!$C$247:$C$281,CalcEngine!$E$121,'Outside Services &amp; Other'!$D$247:$D$281,CalcEngine!$E136)</f>
        <v>0</v>
      </c>
      <c r="BE136" s="5">
        <f>SUMIFS('Outside Services &amp; Other'!AT$247:AT$281,'Outside Services &amp; Other'!$C$247:$C$281,CalcEngine!$E$121,'Outside Services &amp; Other'!$D$247:$D$281,CalcEngine!$E136)</f>
        <v>0</v>
      </c>
      <c r="BF136" s="5">
        <f>SUMIFS('Outside Services &amp; Other'!AU$247:AU$281,'Outside Services &amp; Other'!$C$247:$C$281,CalcEngine!$E$121,'Outside Services &amp; Other'!$D$247:$D$281,CalcEngine!$E136)</f>
        <v>0</v>
      </c>
      <c r="BG136" s="5">
        <f>SUMIFS('Outside Services &amp; Other'!AV$247:AV$281,'Outside Services &amp; Other'!$C$247:$C$281,CalcEngine!$E$121,'Outside Services &amp; Other'!$D$247:$D$281,CalcEngine!$E136)</f>
        <v>0</v>
      </c>
      <c r="BH136" s="5">
        <f>SUMIFS('Outside Services &amp; Other'!AW$247:AW$281,'Outside Services &amp; Other'!$C$247:$C$281,CalcEngine!$E$121,'Outside Services &amp; Other'!$D$247:$D$281,CalcEngine!$E136)</f>
        <v>0</v>
      </c>
      <c r="BI136" s="5">
        <f>SUMIFS('Outside Services &amp; Other'!AX$247:AX$281,'Outside Services &amp; Other'!$C$247:$C$281,CalcEngine!$E$121,'Outside Services &amp; Other'!$D$247:$D$281,CalcEngine!$E136)</f>
        <v>0</v>
      </c>
      <c r="BJ136" s="5">
        <f>SUMIFS('Outside Services &amp; Other'!AY$247:AY$281,'Outside Services &amp; Other'!$C$247:$C$281,CalcEngine!$E$121,'Outside Services &amp; Other'!$D$247:$D$281,CalcEngine!$E136)</f>
        <v>0</v>
      </c>
      <c r="BK136" s="5">
        <f>SUMIFS('Outside Services &amp; Other'!AZ$247:AZ$281,'Outside Services &amp; Other'!$C$247:$C$281,CalcEngine!$E$121,'Outside Services &amp; Other'!$D$247:$D$281,CalcEngine!$E136)</f>
        <v>0</v>
      </c>
      <c r="BL136" s="5">
        <f>SUMIFS('Outside Services &amp; Other'!BA$247:BA$281,'Outside Services &amp; Other'!$C$247:$C$281,CalcEngine!$E$121,'Outside Services &amp; Other'!$D$247:$D$281,CalcEngine!$E136)</f>
        <v>0</v>
      </c>
      <c r="BM136" s="5">
        <f>SUMIFS('Outside Services &amp; Other'!BB$247:BB$281,'Outside Services &amp; Other'!$C$247:$C$281,CalcEngine!$E$121,'Outside Services &amp; Other'!$D$247:$D$281,CalcEngine!$E136)</f>
        <v>0</v>
      </c>
      <c r="BN136" s="5">
        <f>SUMIFS('Outside Services &amp; Other'!BC$247:BC$281,'Outside Services &amp; Other'!$C$247:$C$281,CalcEngine!$E$121,'Outside Services &amp; Other'!$D$247:$D$281,CalcEngine!$E136)</f>
        <v>0</v>
      </c>
      <c r="BO136" s="5">
        <f>SUMIFS('Outside Services &amp; Other'!BD$247:BD$281,'Outside Services &amp; Other'!$C$247:$C$281,CalcEngine!$E$121,'Outside Services &amp; Other'!$D$247:$D$281,CalcEngine!$E136)</f>
        <v>0</v>
      </c>
      <c r="BP136" s="5">
        <f>SUMIFS('Outside Services &amp; Other'!BE$247:BE$281,'Outside Services &amp; Other'!$C$247:$C$281,CalcEngine!$E$121,'Outside Services &amp; Other'!$D$247:$D$281,CalcEngine!$E136)</f>
        <v>0</v>
      </c>
      <c r="BQ136" s="5">
        <f>SUMIFS('Outside Services &amp; Other'!BF$247:BF$281,'Outside Services &amp; Other'!$C$247:$C$281,CalcEngine!$E$121,'Outside Services &amp; Other'!$D$247:$D$281,CalcEngine!$E136)</f>
        <v>0</v>
      </c>
      <c r="BR136" s="5">
        <f>SUMIFS('Outside Services &amp; Other'!BG$247:BG$281,'Outside Services &amp; Other'!$C$247:$C$281,CalcEngine!$E$121,'Outside Services &amp; Other'!$D$247:$D$281,CalcEngine!$E136)</f>
        <v>0</v>
      </c>
      <c r="BS136" s="5">
        <f>SUMIFS('Outside Services &amp; Other'!BH$247:BH$281,'Outside Services &amp; Other'!$C$247:$C$281,CalcEngine!$E$121,'Outside Services &amp; Other'!$D$247:$D$281,CalcEngine!$E136)</f>
        <v>0</v>
      </c>
      <c r="BT136" s="5">
        <f>SUMIFS('Outside Services &amp; Other'!BI$247:BI$281,'Outside Services &amp; Other'!$C$247:$C$281,CalcEngine!$E$121,'Outside Services &amp; Other'!$D$247:$D$281,CalcEngine!$E136)</f>
        <v>0</v>
      </c>
      <c r="BU136" s="5">
        <f>SUMIFS('Outside Services &amp; Other'!BJ$247:BJ$281,'Outside Services &amp; Other'!$C$247:$C$281,CalcEngine!$E$121,'Outside Services &amp; Other'!$D$247:$D$281,CalcEngine!$E136)</f>
        <v>0</v>
      </c>
      <c r="BV136" s="5">
        <f>SUMIFS('Outside Services &amp; Other'!BK$247:BK$281,'Outside Services &amp; Other'!$C$247:$C$281,CalcEngine!$E$121,'Outside Services &amp; Other'!$D$247:$D$281,CalcEngine!$E136)</f>
        <v>0</v>
      </c>
      <c r="BW136" s="5">
        <f>SUMIFS('Outside Services &amp; Other'!BL$247:BL$281,'Outside Services &amp; Other'!$C$247:$C$281,CalcEngine!$E$121,'Outside Services &amp; Other'!$D$247:$D$281,CalcEngine!$E136)</f>
        <v>0</v>
      </c>
      <c r="BX136" s="5">
        <f>SUMIFS('Outside Services &amp; Other'!BM$247:BM$281,'Outside Services &amp; Other'!$C$247:$C$281,CalcEngine!$E$121,'Outside Services &amp; Other'!$D$247:$D$281,CalcEngine!$E136)</f>
        <v>0</v>
      </c>
      <c r="BY136" s="5">
        <f>SUMIFS('Outside Services &amp; Other'!BN$247:BN$281,'Outside Services &amp; Other'!$C$247:$C$281,CalcEngine!$E$121,'Outside Services &amp; Other'!$D$247:$D$281,CalcEngine!$E136)</f>
        <v>0</v>
      </c>
      <c r="BZ136" s="419" cm="1">
        <f t="array" ref="BZ136">SUMPRODUCT((YEAR($F$6:$BY$6)=BZ$6)*($F136:$BY136))</f>
        <v>0</v>
      </c>
      <c r="CA136" s="286" cm="1">
        <f t="array" ref="CA136">SUMPRODUCT((YEAR($F$6:$BY$6)=CA$6)*($F136:$BY136))</f>
        <v>0</v>
      </c>
      <c r="CB136" s="286" cm="1">
        <f t="array" ref="CB136">SUMPRODUCT((YEAR($F$6:$BY$6)=CB$6)*($F136:$BY136))</f>
        <v>0</v>
      </c>
      <c r="CC136" s="286" cm="1">
        <f t="array" ref="CC136">SUMPRODUCT((YEAR($F$6:$BY$6)=CC$6)*($F136:$BY136))</f>
        <v>0</v>
      </c>
      <c r="CD136" s="286" cm="1">
        <f t="array" ref="CD136">SUMPRODUCT((YEAR($F$6:$BY$6)=CD$6)*($F136:$BY136))</f>
        <v>0</v>
      </c>
      <c r="CE136" s="430" cm="1">
        <f t="array" ref="CE136">SUMPRODUCT((YEAR($F$6:$BY$6)=CE$6)*($F136:$BY136))</f>
        <v>0</v>
      </c>
      <c r="CF136" s="783"/>
    </row>
    <row r="137" spans="1:84" s="4" customFormat="1">
      <c r="A137" s="48"/>
      <c r="E137" s="601" t="str">
        <f>'Outside Services &amp; Other'!D$241</f>
        <v>Recruiting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f>SUMIFS('Outside Services &amp; Other'!G$247:G$281,'Outside Services &amp; Other'!$C$247:$C$281,CalcEngine!$E$121,'Outside Services &amp; Other'!$D$247:$D$281,CalcEngine!$E137)</f>
        <v>0</v>
      </c>
      <c r="S137" s="5">
        <f>SUMIFS('Outside Services &amp; Other'!H$247:H$281,'Outside Services &amp; Other'!$C$247:$C$281,CalcEngine!$E$121,'Outside Services &amp; Other'!$D$247:$D$281,CalcEngine!$E137)</f>
        <v>0</v>
      </c>
      <c r="T137" s="5">
        <f>SUMIFS('Outside Services &amp; Other'!I$247:I$281,'Outside Services &amp; Other'!$C$247:$C$281,CalcEngine!$E$121,'Outside Services &amp; Other'!$D$247:$D$281,CalcEngine!$E137)</f>
        <v>0</v>
      </c>
      <c r="U137" s="5">
        <f>SUMIFS('Outside Services &amp; Other'!J$247:J$281,'Outside Services &amp; Other'!$C$247:$C$281,CalcEngine!$E$121,'Outside Services &amp; Other'!$D$247:$D$281,CalcEngine!$E137)</f>
        <v>0</v>
      </c>
      <c r="V137" s="5">
        <f>SUMIFS('Outside Services &amp; Other'!K$247:K$281,'Outside Services &amp; Other'!$C$247:$C$281,CalcEngine!$E$121,'Outside Services &amp; Other'!$D$247:$D$281,CalcEngine!$E137)</f>
        <v>0</v>
      </c>
      <c r="W137" s="5">
        <f>SUMIFS('Outside Services &amp; Other'!L$247:L$281,'Outside Services &amp; Other'!$C$247:$C$281,CalcEngine!$E$121,'Outside Services &amp; Other'!$D$247:$D$281,CalcEngine!$E137)</f>
        <v>0</v>
      </c>
      <c r="X137" s="5">
        <f>SUMIFS('Outside Services &amp; Other'!M$247:M$281,'Outside Services &amp; Other'!$C$247:$C$281,CalcEngine!$E$121,'Outside Services &amp; Other'!$D$247:$D$281,CalcEngine!$E137)</f>
        <v>0</v>
      </c>
      <c r="Y137" s="5">
        <f>SUMIFS('Outside Services &amp; Other'!N$247:N$281,'Outside Services &amp; Other'!$C$247:$C$281,CalcEngine!$E$121,'Outside Services &amp; Other'!$D$247:$D$281,CalcEngine!$E137)</f>
        <v>0</v>
      </c>
      <c r="Z137" s="5">
        <f>SUMIFS('Outside Services &amp; Other'!O$247:O$281,'Outside Services &amp; Other'!$C$247:$C$281,CalcEngine!$E$121,'Outside Services &amp; Other'!$D$247:$D$281,CalcEngine!$E137)</f>
        <v>0</v>
      </c>
      <c r="AA137" s="5">
        <f>SUMIFS('Outside Services &amp; Other'!P$247:P$281,'Outside Services &amp; Other'!$C$247:$C$281,CalcEngine!$E$121,'Outside Services &amp; Other'!$D$247:$D$281,CalcEngine!$E137)</f>
        <v>0</v>
      </c>
      <c r="AB137" s="5">
        <f>SUMIFS('Outside Services &amp; Other'!Q$247:Q$281,'Outside Services &amp; Other'!$C$247:$C$281,CalcEngine!$E$121,'Outside Services &amp; Other'!$D$247:$D$281,CalcEngine!$E137)</f>
        <v>0</v>
      </c>
      <c r="AC137" s="5">
        <f>SUMIFS('Outside Services &amp; Other'!R$247:R$281,'Outside Services &amp; Other'!$C$247:$C$281,CalcEngine!$E$121,'Outside Services &amp; Other'!$D$247:$D$281,CalcEngine!$E137)</f>
        <v>0</v>
      </c>
      <c r="AD137" s="5">
        <f>SUMIFS('Outside Services &amp; Other'!S$247:S$281,'Outside Services &amp; Other'!$C$247:$C$281,CalcEngine!$E$121,'Outside Services &amp; Other'!$D$247:$D$281,CalcEngine!$E137)</f>
        <v>0</v>
      </c>
      <c r="AE137" s="5">
        <f>SUMIFS('Outside Services &amp; Other'!T$247:T$281,'Outside Services &amp; Other'!$C$247:$C$281,CalcEngine!$E$121,'Outside Services &amp; Other'!$D$247:$D$281,CalcEngine!$E137)</f>
        <v>0</v>
      </c>
      <c r="AF137" s="5">
        <f>SUMIFS('Outside Services &amp; Other'!U$247:U$281,'Outside Services &amp; Other'!$C$247:$C$281,CalcEngine!$E$121,'Outside Services &amp; Other'!$D$247:$D$281,CalcEngine!$E137)</f>
        <v>0</v>
      </c>
      <c r="AG137" s="5">
        <f>SUMIFS('Outside Services &amp; Other'!V$247:V$281,'Outside Services &amp; Other'!$C$247:$C$281,CalcEngine!$E$121,'Outside Services &amp; Other'!$D$247:$D$281,CalcEngine!$E137)</f>
        <v>0</v>
      </c>
      <c r="AH137" s="5">
        <f>SUMIFS('Outside Services &amp; Other'!W$247:W$281,'Outside Services &amp; Other'!$C$247:$C$281,CalcEngine!$E$121,'Outside Services &amp; Other'!$D$247:$D$281,CalcEngine!$E137)</f>
        <v>0</v>
      </c>
      <c r="AI137" s="5">
        <f>SUMIFS('Outside Services &amp; Other'!X$247:X$281,'Outside Services &amp; Other'!$C$247:$C$281,CalcEngine!$E$121,'Outside Services &amp; Other'!$D$247:$D$281,CalcEngine!$E137)</f>
        <v>0</v>
      </c>
      <c r="AJ137" s="5">
        <f>SUMIFS('Outside Services &amp; Other'!Y$247:Y$281,'Outside Services &amp; Other'!$C$247:$C$281,CalcEngine!$E$121,'Outside Services &amp; Other'!$D$247:$D$281,CalcEngine!$E137)</f>
        <v>0</v>
      </c>
      <c r="AK137" s="5">
        <f>SUMIFS('Outside Services &amp; Other'!Z$247:Z$281,'Outside Services &amp; Other'!$C$247:$C$281,CalcEngine!$E$121,'Outside Services &amp; Other'!$D$247:$D$281,CalcEngine!$E137)</f>
        <v>0</v>
      </c>
      <c r="AL137" s="5">
        <f>SUMIFS('Outside Services &amp; Other'!AA$247:AA$281,'Outside Services &amp; Other'!$C$247:$C$281,CalcEngine!$E$121,'Outside Services &amp; Other'!$D$247:$D$281,CalcEngine!$E137)</f>
        <v>0</v>
      </c>
      <c r="AM137" s="5">
        <f>SUMIFS('Outside Services &amp; Other'!AB$247:AB$281,'Outside Services &amp; Other'!$C$247:$C$281,CalcEngine!$E$121,'Outside Services &amp; Other'!$D$247:$D$281,CalcEngine!$E137)</f>
        <v>0</v>
      </c>
      <c r="AN137" s="5">
        <f>SUMIFS('Outside Services &amp; Other'!AC$247:AC$281,'Outside Services &amp; Other'!$C$247:$C$281,CalcEngine!$E$121,'Outside Services &amp; Other'!$D$247:$D$281,CalcEngine!$E137)</f>
        <v>0</v>
      </c>
      <c r="AO137" s="5">
        <f>SUMIFS('Outside Services &amp; Other'!AD$247:AD$281,'Outside Services &amp; Other'!$C$247:$C$281,CalcEngine!$E$121,'Outside Services &amp; Other'!$D$247:$D$281,CalcEngine!$E137)</f>
        <v>0</v>
      </c>
      <c r="AP137" s="5">
        <f>SUMIFS('Outside Services &amp; Other'!AE$247:AE$281,'Outside Services &amp; Other'!$C$247:$C$281,CalcEngine!$E$121,'Outside Services &amp; Other'!$D$247:$D$281,CalcEngine!$E137)</f>
        <v>0</v>
      </c>
      <c r="AQ137" s="5">
        <f>SUMIFS('Outside Services &amp; Other'!AF$247:AF$281,'Outside Services &amp; Other'!$C$247:$C$281,CalcEngine!$E$121,'Outside Services &amp; Other'!$D$247:$D$281,CalcEngine!$E137)</f>
        <v>0</v>
      </c>
      <c r="AR137" s="5">
        <f>SUMIFS('Outside Services &amp; Other'!AG$247:AG$281,'Outside Services &amp; Other'!$C$247:$C$281,CalcEngine!$E$121,'Outside Services &amp; Other'!$D$247:$D$281,CalcEngine!$E137)</f>
        <v>0</v>
      </c>
      <c r="AS137" s="5">
        <f>SUMIFS('Outside Services &amp; Other'!AH$247:AH$281,'Outside Services &amp; Other'!$C$247:$C$281,CalcEngine!$E$121,'Outside Services &amp; Other'!$D$247:$D$281,CalcEngine!$E137)</f>
        <v>0</v>
      </c>
      <c r="AT137" s="5">
        <f>SUMIFS('Outside Services &amp; Other'!AI$247:AI$281,'Outside Services &amp; Other'!$C$247:$C$281,CalcEngine!$E$121,'Outside Services &amp; Other'!$D$247:$D$281,CalcEngine!$E137)</f>
        <v>0</v>
      </c>
      <c r="AU137" s="5">
        <f>SUMIFS('Outside Services &amp; Other'!AJ$247:AJ$281,'Outside Services &amp; Other'!$C$247:$C$281,CalcEngine!$E$121,'Outside Services &amp; Other'!$D$247:$D$281,CalcEngine!$E137)</f>
        <v>0</v>
      </c>
      <c r="AV137" s="5">
        <f>SUMIFS('Outside Services &amp; Other'!AK$247:AK$281,'Outside Services &amp; Other'!$C$247:$C$281,CalcEngine!$E$121,'Outside Services &amp; Other'!$D$247:$D$281,CalcEngine!$E137)</f>
        <v>0</v>
      </c>
      <c r="AW137" s="5">
        <f>SUMIFS('Outside Services &amp; Other'!AL$247:AL$281,'Outside Services &amp; Other'!$C$247:$C$281,CalcEngine!$E$121,'Outside Services &amp; Other'!$D$247:$D$281,CalcEngine!$E137)</f>
        <v>0</v>
      </c>
      <c r="AX137" s="5">
        <f>SUMIFS('Outside Services &amp; Other'!AM$247:AM$281,'Outside Services &amp; Other'!$C$247:$C$281,CalcEngine!$E$121,'Outside Services &amp; Other'!$D$247:$D$281,CalcEngine!$E137)</f>
        <v>0</v>
      </c>
      <c r="AY137" s="5">
        <f>SUMIFS('Outside Services &amp; Other'!AN$247:AN$281,'Outside Services &amp; Other'!$C$247:$C$281,CalcEngine!$E$121,'Outside Services &amp; Other'!$D$247:$D$281,CalcEngine!$E137)</f>
        <v>0</v>
      </c>
      <c r="AZ137" s="5">
        <f>SUMIFS('Outside Services &amp; Other'!AO$247:AO$281,'Outside Services &amp; Other'!$C$247:$C$281,CalcEngine!$E$121,'Outside Services &amp; Other'!$D$247:$D$281,CalcEngine!$E137)</f>
        <v>0</v>
      </c>
      <c r="BA137" s="5">
        <f>SUMIFS('Outside Services &amp; Other'!AP$247:AP$281,'Outside Services &amp; Other'!$C$247:$C$281,CalcEngine!$E$121,'Outside Services &amp; Other'!$D$247:$D$281,CalcEngine!$E137)</f>
        <v>0</v>
      </c>
      <c r="BB137" s="5">
        <f>SUMIFS('Outside Services &amp; Other'!AQ$247:AQ$281,'Outside Services &amp; Other'!$C$247:$C$281,CalcEngine!$E$121,'Outside Services &amp; Other'!$D$247:$D$281,CalcEngine!$E137)</f>
        <v>0</v>
      </c>
      <c r="BC137" s="5">
        <f>SUMIFS('Outside Services &amp; Other'!AR$247:AR$281,'Outside Services &amp; Other'!$C$247:$C$281,CalcEngine!$E$121,'Outside Services &amp; Other'!$D$247:$D$281,CalcEngine!$E137)</f>
        <v>0</v>
      </c>
      <c r="BD137" s="5">
        <f>SUMIFS('Outside Services &amp; Other'!AS$247:AS$281,'Outside Services &amp; Other'!$C$247:$C$281,CalcEngine!$E$121,'Outside Services &amp; Other'!$D$247:$D$281,CalcEngine!$E137)</f>
        <v>0</v>
      </c>
      <c r="BE137" s="5">
        <f>SUMIFS('Outside Services &amp; Other'!AT$247:AT$281,'Outside Services &amp; Other'!$C$247:$C$281,CalcEngine!$E$121,'Outside Services &amp; Other'!$D$247:$D$281,CalcEngine!$E137)</f>
        <v>0</v>
      </c>
      <c r="BF137" s="5">
        <f>SUMIFS('Outside Services &amp; Other'!AU$247:AU$281,'Outside Services &amp; Other'!$C$247:$C$281,CalcEngine!$E$121,'Outside Services &amp; Other'!$D$247:$D$281,CalcEngine!$E137)</f>
        <v>0</v>
      </c>
      <c r="BG137" s="5">
        <f>SUMIFS('Outside Services &amp; Other'!AV$247:AV$281,'Outside Services &amp; Other'!$C$247:$C$281,CalcEngine!$E$121,'Outside Services &amp; Other'!$D$247:$D$281,CalcEngine!$E137)</f>
        <v>0</v>
      </c>
      <c r="BH137" s="5">
        <f>SUMIFS('Outside Services &amp; Other'!AW$247:AW$281,'Outside Services &amp; Other'!$C$247:$C$281,CalcEngine!$E$121,'Outside Services &amp; Other'!$D$247:$D$281,CalcEngine!$E137)</f>
        <v>0</v>
      </c>
      <c r="BI137" s="5">
        <f>SUMIFS('Outside Services &amp; Other'!AX$247:AX$281,'Outside Services &amp; Other'!$C$247:$C$281,CalcEngine!$E$121,'Outside Services &amp; Other'!$D$247:$D$281,CalcEngine!$E137)</f>
        <v>0</v>
      </c>
      <c r="BJ137" s="5">
        <f>SUMIFS('Outside Services &amp; Other'!AY$247:AY$281,'Outside Services &amp; Other'!$C$247:$C$281,CalcEngine!$E$121,'Outside Services &amp; Other'!$D$247:$D$281,CalcEngine!$E137)</f>
        <v>0</v>
      </c>
      <c r="BK137" s="5">
        <f>SUMIFS('Outside Services &amp; Other'!AZ$247:AZ$281,'Outside Services &amp; Other'!$C$247:$C$281,CalcEngine!$E$121,'Outside Services &amp; Other'!$D$247:$D$281,CalcEngine!$E137)</f>
        <v>0</v>
      </c>
      <c r="BL137" s="5">
        <f>SUMIFS('Outside Services &amp; Other'!BA$247:BA$281,'Outside Services &amp; Other'!$C$247:$C$281,CalcEngine!$E$121,'Outside Services &amp; Other'!$D$247:$D$281,CalcEngine!$E137)</f>
        <v>0</v>
      </c>
      <c r="BM137" s="5">
        <f>SUMIFS('Outside Services &amp; Other'!BB$247:BB$281,'Outside Services &amp; Other'!$C$247:$C$281,CalcEngine!$E$121,'Outside Services &amp; Other'!$D$247:$D$281,CalcEngine!$E137)</f>
        <v>0</v>
      </c>
      <c r="BN137" s="5">
        <f>SUMIFS('Outside Services &amp; Other'!BC$247:BC$281,'Outside Services &amp; Other'!$C$247:$C$281,CalcEngine!$E$121,'Outside Services &amp; Other'!$D$247:$D$281,CalcEngine!$E137)</f>
        <v>0</v>
      </c>
      <c r="BO137" s="5">
        <f>SUMIFS('Outside Services &amp; Other'!BD$247:BD$281,'Outside Services &amp; Other'!$C$247:$C$281,CalcEngine!$E$121,'Outside Services &amp; Other'!$D$247:$D$281,CalcEngine!$E137)</f>
        <v>0</v>
      </c>
      <c r="BP137" s="5">
        <f>SUMIFS('Outside Services &amp; Other'!BE$247:BE$281,'Outside Services &amp; Other'!$C$247:$C$281,CalcEngine!$E$121,'Outside Services &amp; Other'!$D$247:$D$281,CalcEngine!$E137)</f>
        <v>0</v>
      </c>
      <c r="BQ137" s="5">
        <f>SUMIFS('Outside Services &amp; Other'!BF$247:BF$281,'Outside Services &amp; Other'!$C$247:$C$281,CalcEngine!$E$121,'Outside Services &amp; Other'!$D$247:$D$281,CalcEngine!$E137)</f>
        <v>0</v>
      </c>
      <c r="BR137" s="5">
        <f>SUMIFS('Outside Services &amp; Other'!BG$247:BG$281,'Outside Services &amp; Other'!$C$247:$C$281,CalcEngine!$E$121,'Outside Services &amp; Other'!$D$247:$D$281,CalcEngine!$E137)</f>
        <v>0</v>
      </c>
      <c r="BS137" s="5">
        <f>SUMIFS('Outside Services &amp; Other'!BH$247:BH$281,'Outside Services &amp; Other'!$C$247:$C$281,CalcEngine!$E$121,'Outside Services &amp; Other'!$D$247:$D$281,CalcEngine!$E137)</f>
        <v>0</v>
      </c>
      <c r="BT137" s="5">
        <f>SUMIFS('Outside Services &amp; Other'!BI$247:BI$281,'Outside Services &amp; Other'!$C$247:$C$281,CalcEngine!$E$121,'Outside Services &amp; Other'!$D$247:$D$281,CalcEngine!$E137)</f>
        <v>0</v>
      </c>
      <c r="BU137" s="5">
        <f>SUMIFS('Outside Services &amp; Other'!BJ$247:BJ$281,'Outside Services &amp; Other'!$C$247:$C$281,CalcEngine!$E$121,'Outside Services &amp; Other'!$D$247:$D$281,CalcEngine!$E137)</f>
        <v>0</v>
      </c>
      <c r="BV137" s="5">
        <f>SUMIFS('Outside Services &amp; Other'!BK$247:BK$281,'Outside Services &amp; Other'!$C$247:$C$281,CalcEngine!$E$121,'Outside Services &amp; Other'!$D$247:$D$281,CalcEngine!$E137)</f>
        <v>0</v>
      </c>
      <c r="BW137" s="5">
        <f>SUMIFS('Outside Services &amp; Other'!BL$247:BL$281,'Outside Services &amp; Other'!$C$247:$C$281,CalcEngine!$E$121,'Outside Services &amp; Other'!$D$247:$D$281,CalcEngine!$E137)</f>
        <v>0</v>
      </c>
      <c r="BX137" s="5">
        <f>SUMIFS('Outside Services &amp; Other'!BM$247:BM$281,'Outside Services &amp; Other'!$C$247:$C$281,CalcEngine!$E$121,'Outside Services &amp; Other'!$D$247:$D$281,CalcEngine!$E137)</f>
        <v>0</v>
      </c>
      <c r="BY137" s="5">
        <f>SUMIFS('Outside Services &amp; Other'!BN$247:BN$281,'Outside Services &amp; Other'!$C$247:$C$281,CalcEngine!$E$121,'Outside Services &amp; Other'!$D$247:$D$281,CalcEngine!$E137)</f>
        <v>0</v>
      </c>
      <c r="BZ137" s="419" cm="1">
        <f t="array" ref="BZ137">SUMPRODUCT((YEAR($F$6:$BY$6)=BZ$6)*($F137:$BY137))</f>
        <v>0</v>
      </c>
      <c r="CA137" s="286" cm="1">
        <f t="array" ref="CA137">SUMPRODUCT((YEAR($F$6:$BY$6)=CA$6)*($F137:$BY137))</f>
        <v>0</v>
      </c>
      <c r="CB137" s="286" cm="1">
        <f t="array" ref="CB137">SUMPRODUCT((YEAR($F$6:$BY$6)=CB$6)*($F137:$BY137))</f>
        <v>0</v>
      </c>
      <c r="CC137" s="286" cm="1">
        <f t="array" ref="CC137">SUMPRODUCT((YEAR($F$6:$BY$6)=CC$6)*($F137:$BY137))</f>
        <v>0</v>
      </c>
      <c r="CD137" s="286" cm="1">
        <f t="array" ref="CD137">SUMPRODUCT((YEAR($F$6:$BY$6)=CD$6)*($F137:$BY137))</f>
        <v>0</v>
      </c>
      <c r="CE137" s="430" cm="1">
        <f t="array" ref="CE137">SUMPRODUCT((YEAR($F$6:$BY$6)=CE$6)*($F137:$BY137))</f>
        <v>0</v>
      </c>
      <c r="CF137" s="783"/>
    </row>
    <row r="138" spans="1:84" s="4" customFormat="1">
      <c r="A138" s="48"/>
      <c r="E138" s="601" t="str">
        <f>'Outside Services &amp; Other'!D$242</f>
        <v>Legal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f>SUMIFS('Outside Services &amp; Other'!G$247:G$281,'Outside Services &amp; Other'!$C$247:$C$281,CalcEngine!$E$121,'Outside Services &amp; Other'!$D$247:$D$281,CalcEngine!$E138)</f>
        <v>0</v>
      </c>
      <c r="S138" s="5">
        <f>SUMIFS('Outside Services &amp; Other'!H$247:H$281,'Outside Services &amp; Other'!$C$247:$C$281,CalcEngine!$E$121,'Outside Services &amp; Other'!$D$247:$D$281,CalcEngine!$E138)</f>
        <v>0</v>
      </c>
      <c r="T138" s="5">
        <f>SUMIFS('Outside Services &amp; Other'!I$247:I$281,'Outside Services &amp; Other'!$C$247:$C$281,CalcEngine!$E$121,'Outside Services &amp; Other'!$D$247:$D$281,CalcEngine!$E138)</f>
        <v>0</v>
      </c>
      <c r="U138" s="5">
        <f>SUMIFS('Outside Services &amp; Other'!J$247:J$281,'Outside Services &amp; Other'!$C$247:$C$281,CalcEngine!$E$121,'Outside Services &amp; Other'!$D$247:$D$281,CalcEngine!$E138)</f>
        <v>0</v>
      </c>
      <c r="V138" s="5">
        <f>SUMIFS('Outside Services &amp; Other'!K$247:K$281,'Outside Services &amp; Other'!$C$247:$C$281,CalcEngine!$E$121,'Outside Services &amp; Other'!$D$247:$D$281,CalcEngine!$E138)</f>
        <v>0</v>
      </c>
      <c r="W138" s="5">
        <f>SUMIFS('Outside Services &amp; Other'!L$247:L$281,'Outside Services &amp; Other'!$C$247:$C$281,CalcEngine!$E$121,'Outside Services &amp; Other'!$D$247:$D$281,CalcEngine!$E138)</f>
        <v>0</v>
      </c>
      <c r="X138" s="5">
        <f>SUMIFS('Outside Services &amp; Other'!M$247:M$281,'Outside Services &amp; Other'!$C$247:$C$281,CalcEngine!$E$121,'Outside Services &amp; Other'!$D$247:$D$281,CalcEngine!$E138)</f>
        <v>0</v>
      </c>
      <c r="Y138" s="5">
        <f>SUMIFS('Outside Services &amp; Other'!N$247:N$281,'Outside Services &amp; Other'!$C$247:$C$281,CalcEngine!$E$121,'Outside Services &amp; Other'!$D$247:$D$281,CalcEngine!$E138)</f>
        <v>0</v>
      </c>
      <c r="Z138" s="5">
        <f>SUMIFS('Outside Services &amp; Other'!O$247:O$281,'Outside Services &amp; Other'!$C$247:$C$281,CalcEngine!$E$121,'Outside Services &amp; Other'!$D$247:$D$281,CalcEngine!$E138)</f>
        <v>0</v>
      </c>
      <c r="AA138" s="5">
        <f>SUMIFS('Outside Services &amp; Other'!P$247:P$281,'Outside Services &amp; Other'!$C$247:$C$281,CalcEngine!$E$121,'Outside Services &amp; Other'!$D$247:$D$281,CalcEngine!$E138)</f>
        <v>0</v>
      </c>
      <c r="AB138" s="5">
        <f>SUMIFS('Outside Services &amp; Other'!Q$247:Q$281,'Outside Services &amp; Other'!$C$247:$C$281,CalcEngine!$E$121,'Outside Services &amp; Other'!$D$247:$D$281,CalcEngine!$E138)</f>
        <v>0</v>
      </c>
      <c r="AC138" s="5">
        <f>SUMIFS('Outside Services &amp; Other'!R$247:R$281,'Outside Services &amp; Other'!$C$247:$C$281,CalcEngine!$E$121,'Outside Services &amp; Other'!$D$247:$D$281,CalcEngine!$E138)</f>
        <v>0</v>
      </c>
      <c r="AD138" s="5">
        <f>SUMIFS('Outside Services &amp; Other'!S$247:S$281,'Outside Services &amp; Other'!$C$247:$C$281,CalcEngine!$E$121,'Outside Services &amp; Other'!$D$247:$D$281,CalcEngine!$E138)</f>
        <v>0</v>
      </c>
      <c r="AE138" s="5">
        <f>SUMIFS('Outside Services &amp; Other'!T$247:T$281,'Outside Services &amp; Other'!$C$247:$C$281,CalcEngine!$E$121,'Outside Services &amp; Other'!$D$247:$D$281,CalcEngine!$E138)</f>
        <v>0</v>
      </c>
      <c r="AF138" s="5">
        <f>SUMIFS('Outside Services &amp; Other'!U$247:U$281,'Outside Services &amp; Other'!$C$247:$C$281,CalcEngine!$E$121,'Outside Services &amp; Other'!$D$247:$D$281,CalcEngine!$E138)</f>
        <v>0</v>
      </c>
      <c r="AG138" s="5">
        <f>SUMIFS('Outside Services &amp; Other'!V$247:V$281,'Outside Services &amp; Other'!$C$247:$C$281,CalcEngine!$E$121,'Outside Services &amp; Other'!$D$247:$D$281,CalcEngine!$E138)</f>
        <v>0</v>
      </c>
      <c r="AH138" s="5">
        <f>SUMIFS('Outside Services &amp; Other'!W$247:W$281,'Outside Services &amp; Other'!$C$247:$C$281,CalcEngine!$E$121,'Outside Services &amp; Other'!$D$247:$D$281,CalcEngine!$E138)</f>
        <v>0</v>
      </c>
      <c r="AI138" s="5">
        <f>SUMIFS('Outside Services &amp; Other'!X$247:X$281,'Outside Services &amp; Other'!$C$247:$C$281,CalcEngine!$E$121,'Outside Services &amp; Other'!$D$247:$D$281,CalcEngine!$E138)</f>
        <v>0</v>
      </c>
      <c r="AJ138" s="5">
        <f>SUMIFS('Outside Services &amp; Other'!Y$247:Y$281,'Outside Services &amp; Other'!$C$247:$C$281,CalcEngine!$E$121,'Outside Services &amp; Other'!$D$247:$D$281,CalcEngine!$E138)</f>
        <v>0</v>
      </c>
      <c r="AK138" s="5">
        <f>SUMIFS('Outside Services &amp; Other'!Z$247:Z$281,'Outside Services &amp; Other'!$C$247:$C$281,CalcEngine!$E$121,'Outside Services &amp; Other'!$D$247:$D$281,CalcEngine!$E138)</f>
        <v>0</v>
      </c>
      <c r="AL138" s="5">
        <f>SUMIFS('Outside Services &amp; Other'!AA$247:AA$281,'Outside Services &amp; Other'!$C$247:$C$281,CalcEngine!$E$121,'Outside Services &amp; Other'!$D$247:$D$281,CalcEngine!$E138)</f>
        <v>0</v>
      </c>
      <c r="AM138" s="5">
        <f>SUMIFS('Outside Services &amp; Other'!AB$247:AB$281,'Outside Services &amp; Other'!$C$247:$C$281,CalcEngine!$E$121,'Outside Services &amp; Other'!$D$247:$D$281,CalcEngine!$E138)</f>
        <v>0</v>
      </c>
      <c r="AN138" s="5">
        <f>SUMIFS('Outside Services &amp; Other'!AC$247:AC$281,'Outside Services &amp; Other'!$C$247:$C$281,CalcEngine!$E$121,'Outside Services &amp; Other'!$D$247:$D$281,CalcEngine!$E138)</f>
        <v>0</v>
      </c>
      <c r="AO138" s="5">
        <f>SUMIFS('Outside Services &amp; Other'!AD$247:AD$281,'Outside Services &amp; Other'!$C$247:$C$281,CalcEngine!$E$121,'Outside Services &amp; Other'!$D$247:$D$281,CalcEngine!$E138)</f>
        <v>0</v>
      </c>
      <c r="AP138" s="5">
        <f>SUMIFS('Outside Services &amp; Other'!AE$247:AE$281,'Outside Services &amp; Other'!$C$247:$C$281,CalcEngine!$E$121,'Outside Services &amp; Other'!$D$247:$D$281,CalcEngine!$E138)</f>
        <v>0</v>
      </c>
      <c r="AQ138" s="5">
        <f>SUMIFS('Outside Services &amp; Other'!AF$247:AF$281,'Outside Services &amp; Other'!$C$247:$C$281,CalcEngine!$E$121,'Outside Services &amp; Other'!$D$247:$D$281,CalcEngine!$E138)</f>
        <v>0</v>
      </c>
      <c r="AR138" s="5">
        <f>SUMIFS('Outside Services &amp; Other'!AG$247:AG$281,'Outside Services &amp; Other'!$C$247:$C$281,CalcEngine!$E$121,'Outside Services &amp; Other'!$D$247:$D$281,CalcEngine!$E138)</f>
        <v>0</v>
      </c>
      <c r="AS138" s="5">
        <f>SUMIFS('Outside Services &amp; Other'!AH$247:AH$281,'Outside Services &amp; Other'!$C$247:$C$281,CalcEngine!$E$121,'Outside Services &amp; Other'!$D$247:$D$281,CalcEngine!$E138)</f>
        <v>0</v>
      </c>
      <c r="AT138" s="5">
        <f>SUMIFS('Outside Services &amp; Other'!AI$247:AI$281,'Outside Services &amp; Other'!$C$247:$C$281,CalcEngine!$E$121,'Outside Services &amp; Other'!$D$247:$D$281,CalcEngine!$E138)</f>
        <v>0</v>
      </c>
      <c r="AU138" s="5">
        <f>SUMIFS('Outside Services &amp; Other'!AJ$247:AJ$281,'Outside Services &amp; Other'!$C$247:$C$281,CalcEngine!$E$121,'Outside Services &amp; Other'!$D$247:$D$281,CalcEngine!$E138)</f>
        <v>0</v>
      </c>
      <c r="AV138" s="5">
        <f>SUMIFS('Outside Services &amp; Other'!AK$247:AK$281,'Outside Services &amp; Other'!$C$247:$C$281,CalcEngine!$E$121,'Outside Services &amp; Other'!$D$247:$D$281,CalcEngine!$E138)</f>
        <v>0</v>
      </c>
      <c r="AW138" s="5">
        <f>SUMIFS('Outside Services &amp; Other'!AL$247:AL$281,'Outside Services &amp; Other'!$C$247:$C$281,CalcEngine!$E$121,'Outside Services &amp; Other'!$D$247:$D$281,CalcEngine!$E138)</f>
        <v>0</v>
      </c>
      <c r="AX138" s="5">
        <f>SUMIFS('Outside Services &amp; Other'!AM$247:AM$281,'Outside Services &amp; Other'!$C$247:$C$281,CalcEngine!$E$121,'Outside Services &amp; Other'!$D$247:$D$281,CalcEngine!$E138)</f>
        <v>0</v>
      </c>
      <c r="AY138" s="5">
        <f>SUMIFS('Outside Services &amp; Other'!AN$247:AN$281,'Outside Services &amp; Other'!$C$247:$C$281,CalcEngine!$E$121,'Outside Services &amp; Other'!$D$247:$D$281,CalcEngine!$E138)</f>
        <v>0</v>
      </c>
      <c r="AZ138" s="5">
        <f>SUMIFS('Outside Services &amp; Other'!AO$247:AO$281,'Outside Services &amp; Other'!$C$247:$C$281,CalcEngine!$E$121,'Outside Services &amp; Other'!$D$247:$D$281,CalcEngine!$E138)</f>
        <v>0</v>
      </c>
      <c r="BA138" s="5">
        <f>SUMIFS('Outside Services &amp; Other'!AP$247:AP$281,'Outside Services &amp; Other'!$C$247:$C$281,CalcEngine!$E$121,'Outside Services &amp; Other'!$D$247:$D$281,CalcEngine!$E138)</f>
        <v>0</v>
      </c>
      <c r="BB138" s="5">
        <f>SUMIFS('Outside Services &amp; Other'!AQ$247:AQ$281,'Outside Services &amp; Other'!$C$247:$C$281,CalcEngine!$E$121,'Outside Services &amp; Other'!$D$247:$D$281,CalcEngine!$E138)</f>
        <v>0</v>
      </c>
      <c r="BC138" s="5">
        <f>SUMIFS('Outside Services &amp; Other'!AR$247:AR$281,'Outside Services &amp; Other'!$C$247:$C$281,CalcEngine!$E$121,'Outside Services &amp; Other'!$D$247:$D$281,CalcEngine!$E138)</f>
        <v>0</v>
      </c>
      <c r="BD138" s="5">
        <f>SUMIFS('Outside Services &amp; Other'!AS$247:AS$281,'Outside Services &amp; Other'!$C$247:$C$281,CalcEngine!$E$121,'Outside Services &amp; Other'!$D$247:$D$281,CalcEngine!$E138)</f>
        <v>0</v>
      </c>
      <c r="BE138" s="5">
        <f>SUMIFS('Outside Services &amp; Other'!AT$247:AT$281,'Outside Services &amp; Other'!$C$247:$C$281,CalcEngine!$E$121,'Outside Services &amp; Other'!$D$247:$D$281,CalcEngine!$E138)</f>
        <v>0</v>
      </c>
      <c r="BF138" s="5">
        <f>SUMIFS('Outside Services &amp; Other'!AU$247:AU$281,'Outside Services &amp; Other'!$C$247:$C$281,CalcEngine!$E$121,'Outside Services &amp; Other'!$D$247:$D$281,CalcEngine!$E138)</f>
        <v>0</v>
      </c>
      <c r="BG138" s="5">
        <f>SUMIFS('Outside Services &amp; Other'!AV$247:AV$281,'Outside Services &amp; Other'!$C$247:$C$281,CalcEngine!$E$121,'Outside Services &amp; Other'!$D$247:$D$281,CalcEngine!$E138)</f>
        <v>0</v>
      </c>
      <c r="BH138" s="5">
        <f>SUMIFS('Outside Services &amp; Other'!AW$247:AW$281,'Outside Services &amp; Other'!$C$247:$C$281,CalcEngine!$E$121,'Outside Services &amp; Other'!$D$247:$D$281,CalcEngine!$E138)</f>
        <v>0</v>
      </c>
      <c r="BI138" s="5">
        <f>SUMIFS('Outside Services &amp; Other'!AX$247:AX$281,'Outside Services &amp; Other'!$C$247:$C$281,CalcEngine!$E$121,'Outside Services &amp; Other'!$D$247:$D$281,CalcEngine!$E138)</f>
        <v>0</v>
      </c>
      <c r="BJ138" s="5">
        <f>SUMIFS('Outside Services &amp; Other'!AY$247:AY$281,'Outside Services &amp; Other'!$C$247:$C$281,CalcEngine!$E$121,'Outside Services &amp; Other'!$D$247:$D$281,CalcEngine!$E138)</f>
        <v>0</v>
      </c>
      <c r="BK138" s="5">
        <f>SUMIFS('Outside Services &amp; Other'!AZ$247:AZ$281,'Outside Services &amp; Other'!$C$247:$C$281,CalcEngine!$E$121,'Outside Services &amp; Other'!$D$247:$D$281,CalcEngine!$E138)</f>
        <v>0</v>
      </c>
      <c r="BL138" s="5">
        <f>SUMIFS('Outside Services &amp; Other'!BA$247:BA$281,'Outside Services &amp; Other'!$C$247:$C$281,CalcEngine!$E$121,'Outside Services &amp; Other'!$D$247:$D$281,CalcEngine!$E138)</f>
        <v>0</v>
      </c>
      <c r="BM138" s="5">
        <f>SUMIFS('Outside Services &amp; Other'!BB$247:BB$281,'Outside Services &amp; Other'!$C$247:$C$281,CalcEngine!$E$121,'Outside Services &amp; Other'!$D$247:$D$281,CalcEngine!$E138)</f>
        <v>0</v>
      </c>
      <c r="BN138" s="5">
        <f>SUMIFS('Outside Services &amp; Other'!BC$247:BC$281,'Outside Services &amp; Other'!$C$247:$C$281,CalcEngine!$E$121,'Outside Services &amp; Other'!$D$247:$D$281,CalcEngine!$E138)</f>
        <v>0</v>
      </c>
      <c r="BO138" s="5">
        <f>SUMIFS('Outside Services &amp; Other'!BD$247:BD$281,'Outside Services &amp; Other'!$C$247:$C$281,CalcEngine!$E$121,'Outside Services &amp; Other'!$D$247:$D$281,CalcEngine!$E138)</f>
        <v>0</v>
      </c>
      <c r="BP138" s="5">
        <f>SUMIFS('Outside Services &amp; Other'!BE$247:BE$281,'Outside Services &amp; Other'!$C$247:$C$281,CalcEngine!$E$121,'Outside Services &amp; Other'!$D$247:$D$281,CalcEngine!$E138)</f>
        <v>0</v>
      </c>
      <c r="BQ138" s="5">
        <f>SUMIFS('Outside Services &amp; Other'!BF$247:BF$281,'Outside Services &amp; Other'!$C$247:$C$281,CalcEngine!$E$121,'Outside Services &amp; Other'!$D$247:$D$281,CalcEngine!$E138)</f>
        <v>0</v>
      </c>
      <c r="BR138" s="5">
        <f>SUMIFS('Outside Services &amp; Other'!BG$247:BG$281,'Outside Services &amp; Other'!$C$247:$C$281,CalcEngine!$E$121,'Outside Services &amp; Other'!$D$247:$D$281,CalcEngine!$E138)</f>
        <v>0</v>
      </c>
      <c r="BS138" s="5">
        <f>SUMIFS('Outside Services &amp; Other'!BH$247:BH$281,'Outside Services &amp; Other'!$C$247:$C$281,CalcEngine!$E$121,'Outside Services &amp; Other'!$D$247:$D$281,CalcEngine!$E138)</f>
        <v>0</v>
      </c>
      <c r="BT138" s="5">
        <f>SUMIFS('Outside Services &amp; Other'!BI$247:BI$281,'Outside Services &amp; Other'!$C$247:$C$281,CalcEngine!$E$121,'Outside Services &amp; Other'!$D$247:$D$281,CalcEngine!$E138)</f>
        <v>0</v>
      </c>
      <c r="BU138" s="5">
        <f>SUMIFS('Outside Services &amp; Other'!BJ$247:BJ$281,'Outside Services &amp; Other'!$C$247:$C$281,CalcEngine!$E$121,'Outside Services &amp; Other'!$D$247:$D$281,CalcEngine!$E138)</f>
        <v>0</v>
      </c>
      <c r="BV138" s="5">
        <f>SUMIFS('Outside Services &amp; Other'!BK$247:BK$281,'Outside Services &amp; Other'!$C$247:$C$281,CalcEngine!$E$121,'Outside Services &amp; Other'!$D$247:$D$281,CalcEngine!$E138)</f>
        <v>0</v>
      </c>
      <c r="BW138" s="5">
        <f>SUMIFS('Outside Services &amp; Other'!BL$247:BL$281,'Outside Services &amp; Other'!$C$247:$C$281,CalcEngine!$E$121,'Outside Services &amp; Other'!$D$247:$D$281,CalcEngine!$E138)</f>
        <v>0</v>
      </c>
      <c r="BX138" s="5">
        <f>SUMIFS('Outside Services &amp; Other'!BM$247:BM$281,'Outside Services &amp; Other'!$C$247:$C$281,CalcEngine!$E$121,'Outside Services &amp; Other'!$D$247:$D$281,CalcEngine!$E138)</f>
        <v>0</v>
      </c>
      <c r="BY138" s="5">
        <f>SUMIFS('Outside Services &amp; Other'!BN$247:BN$281,'Outside Services &amp; Other'!$C$247:$C$281,CalcEngine!$E$121,'Outside Services &amp; Other'!$D$247:$D$281,CalcEngine!$E138)</f>
        <v>0</v>
      </c>
      <c r="BZ138" s="419" cm="1">
        <f t="array" ref="BZ138">SUMPRODUCT((YEAR($F$6:$BY$6)=BZ$6)*($F138:$BY138))</f>
        <v>0</v>
      </c>
      <c r="CA138" s="286" cm="1">
        <f t="array" ref="CA138">SUMPRODUCT((YEAR($F$6:$BY$6)=CA$6)*($F138:$BY138))</f>
        <v>0</v>
      </c>
      <c r="CB138" s="286" cm="1">
        <f t="array" ref="CB138">SUMPRODUCT((YEAR($F$6:$BY$6)=CB$6)*($F138:$BY138))</f>
        <v>0</v>
      </c>
      <c r="CC138" s="286" cm="1">
        <f t="array" ref="CC138">SUMPRODUCT((YEAR($F$6:$BY$6)=CC$6)*($F138:$BY138))</f>
        <v>0</v>
      </c>
      <c r="CD138" s="286" cm="1">
        <f t="array" ref="CD138">SUMPRODUCT((YEAR($F$6:$BY$6)=CD$6)*($F138:$BY138))</f>
        <v>0</v>
      </c>
      <c r="CE138" s="430" cm="1">
        <f t="array" ref="CE138">SUMPRODUCT((YEAR($F$6:$BY$6)=CE$6)*($F138:$BY138))</f>
        <v>0</v>
      </c>
      <c r="CF138" s="783"/>
    </row>
    <row r="139" spans="1:84" s="4" customFormat="1">
      <c r="A139" s="48"/>
      <c r="E139" s="601" t="str">
        <f>'Outside Services &amp; Other'!D$243</f>
        <v>Accounting &amp; Finance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f>SUMIFS('Outside Services &amp; Other'!G$247:G$281,'Outside Services &amp; Other'!$C$247:$C$281,CalcEngine!$E$121,'Outside Services &amp; Other'!$D$247:$D$281,CalcEngine!$E139)</f>
        <v>0</v>
      </c>
      <c r="S139" s="5">
        <f>SUMIFS('Outside Services &amp; Other'!H$247:H$281,'Outside Services &amp; Other'!$C$247:$C$281,CalcEngine!$E$121,'Outside Services &amp; Other'!$D$247:$D$281,CalcEngine!$E139)</f>
        <v>0</v>
      </c>
      <c r="T139" s="5">
        <f>SUMIFS('Outside Services &amp; Other'!I$247:I$281,'Outside Services &amp; Other'!$C$247:$C$281,CalcEngine!$E$121,'Outside Services &amp; Other'!$D$247:$D$281,CalcEngine!$E139)</f>
        <v>0</v>
      </c>
      <c r="U139" s="5">
        <f>SUMIFS('Outside Services &amp; Other'!J$247:J$281,'Outside Services &amp; Other'!$C$247:$C$281,CalcEngine!$E$121,'Outside Services &amp; Other'!$D$247:$D$281,CalcEngine!$E139)</f>
        <v>0</v>
      </c>
      <c r="V139" s="5">
        <f>SUMIFS('Outside Services &amp; Other'!K$247:K$281,'Outside Services &amp; Other'!$C$247:$C$281,CalcEngine!$E$121,'Outside Services &amp; Other'!$D$247:$D$281,CalcEngine!$E139)</f>
        <v>0</v>
      </c>
      <c r="W139" s="5">
        <f>SUMIFS('Outside Services &amp; Other'!L$247:L$281,'Outside Services &amp; Other'!$C$247:$C$281,CalcEngine!$E$121,'Outside Services &amp; Other'!$D$247:$D$281,CalcEngine!$E139)</f>
        <v>0</v>
      </c>
      <c r="X139" s="5">
        <f>SUMIFS('Outside Services &amp; Other'!M$247:M$281,'Outside Services &amp; Other'!$C$247:$C$281,CalcEngine!$E$121,'Outside Services &amp; Other'!$D$247:$D$281,CalcEngine!$E139)</f>
        <v>0</v>
      </c>
      <c r="Y139" s="5">
        <f>SUMIFS('Outside Services &amp; Other'!N$247:N$281,'Outside Services &amp; Other'!$C$247:$C$281,CalcEngine!$E$121,'Outside Services &amp; Other'!$D$247:$D$281,CalcEngine!$E139)</f>
        <v>0</v>
      </c>
      <c r="Z139" s="5">
        <f>SUMIFS('Outside Services &amp; Other'!O$247:O$281,'Outside Services &amp; Other'!$C$247:$C$281,CalcEngine!$E$121,'Outside Services &amp; Other'!$D$247:$D$281,CalcEngine!$E139)</f>
        <v>0</v>
      </c>
      <c r="AA139" s="5">
        <f>SUMIFS('Outside Services &amp; Other'!P$247:P$281,'Outside Services &amp; Other'!$C$247:$C$281,CalcEngine!$E$121,'Outside Services &amp; Other'!$D$247:$D$281,CalcEngine!$E139)</f>
        <v>0</v>
      </c>
      <c r="AB139" s="5">
        <f>SUMIFS('Outside Services &amp; Other'!Q$247:Q$281,'Outside Services &amp; Other'!$C$247:$C$281,CalcEngine!$E$121,'Outside Services &amp; Other'!$D$247:$D$281,CalcEngine!$E139)</f>
        <v>0</v>
      </c>
      <c r="AC139" s="5">
        <f>SUMIFS('Outside Services &amp; Other'!R$247:R$281,'Outside Services &amp; Other'!$C$247:$C$281,CalcEngine!$E$121,'Outside Services &amp; Other'!$D$247:$D$281,CalcEngine!$E139)</f>
        <v>0</v>
      </c>
      <c r="AD139" s="5">
        <f>SUMIFS('Outside Services &amp; Other'!S$247:S$281,'Outside Services &amp; Other'!$C$247:$C$281,CalcEngine!$E$121,'Outside Services &amp; Other'!$D$247:$D$281,CalcEngine!$E139)</f>
        <v>0</v>
      </c>
      <c r="AE139" s="5">
        <f>SUMIFS('Outside Services &amp; Other'!T$247:T$281,'Outside Services &amp; Other'!$C$247:$C$281,CalcEngine!$E$121,'Outside Services &amp; Other'!$D$247:$D$281,CalcEngine!$E139)</f>
        <v>0</v>
      </c>
      <c r="AF139" s="5">
        <f>SUMIFS('Outside Services &amp; Other'!U$247:U$281,'Outside Services &amp; Other'!$C$247:$C$281,CalcEngine!$E$121,'Outside Services &amp; Other'!$D$247:$D$281,CalcEngine!$E139)</f>
        <v>0</v>
      </c>
      <c r="AG139" s="5">
        <f>SUMIFS('Outside Services &amp; Other'!V$247:V$281,'Outside Services &amp; Other'!$C$247:$C$281,CalcEngine!$E$121,'Outside Services &amp; Other'!$D$247:$D$281,CalcEngine!$E139)</f>
        <v>0</v>
      </c>
      <c r="AH139" s="5">
        <f>SUMIFS('Outside Services &amp; Other'!W$247:W$281,'Outside Services &amp; Other'!$C$247:$C$281,CalcEngine!$E$121,'Outside Services &amp; Other'!$D$247:$D$281,CalcEngine!$E139)</f>
        <v>0</v>
      </c>
      <c r="AI139" s="5">
        <f>SUMIFS('Outside Services &amp; Other'!X$247:X$281,'Outside Services &amp; Other'!$C$247:$C$281,CalcEngine!$E$121,'Outside Services &amp; Other'!$D$247:$D$281,CalcEngine!$E139)</f>
        <v>0</v>
      </c>
      <c r="AJ139" s="5">
        <f>SUMIFS('Outside Services &amp; Other'!Y$247:Y$281,'Outside Services &amp; Other'!$C$247:$C$281,CalcEngine!$E$121,'Outside Services &amp; Other'!$D$247:$D$281,CalcEngine!$E139)</f>
        <v>0</v>
      </c>
      <c r="AK139" s="5">
        <f>SUMIFS('Outside Services &amp; Other'!Z$247:Z$281,'Outside Services &amp; Other'!$C$247:$C$281,CalcEngine!$E$121,'Outside Services &amp; Other'!$D$247:$D$281,CalcEngine!$E139)</f>
        <v>0</v>
      </c>
      <c r="AL139" s="5">
        <f>SUMIFS('Outside Services &amp; Other'!AA$247:AA$281,'Outside Services &amp; Other'!$C$247:$C$281,CalcEngine!$E$121,'Outside Services &amp; Other'!$D$247:$D$281,CalcEngine!$E139)</f>
        <v>0</v>
      </c>
      <c r="AM139" s="5">
        <f>SUMIFS('Outside Services &amp; Other'!AB$247:AB$281,'Outside Services &amp; Other'!$C$247:$C$281,CalcEngine!$E$121,'Outside Services &amp; Other'!$D$247:$D$281,CalcEngine!$E139)</f>
        <v>0</v>
      </c>
      <c r="AN139" s="5">
        <f>SUMIFS('Outside Services &amp; Other'!AC$247:AC$281,'Outside Services &amp; Other'!$C$247:$C$281,CalcEngine!$E$121,'Outside Services &amp; Other'!$D$247:$D$281,CalcEngine!$E139)</f>
        <v>0</v>
      </c>
      <c r="AO139" s="5">
        <f>SUMIFS('Outside Services &amp; Other'!AD$247:AD$281,'Outside Services &amp; Other'!$C$247:$C$281,CalcEngine!$E$121,'Outside Services &amp; Other'!$D$247:$D$281,CalcEngine!$E139)</f>
        <v>0</v>
      </c>
      <c r="AP139" s="5">
        <f>SUMIFS('Outside Services &amp; Other'!AE$247:AE$281,'Outside Services &amp; Other'!$C$247:$C$281,CalcEngine!$E$121,'Outside Services &amp; Other'!$D$247:$D$281,CalcEngine!$E139)</f>
        <v>0</v>
      </c>
      <c r="AQ139" s="5">
        <f>SUMIFS('Outside Services &amp; Other'!AF$247:AF$281,'Outside Services &amp; Other'!$C$247:$C$281,CalcEngine!$E$121,'Outside Services &amp; Other'!$D$247:$D$281,CalcEngine!$E139)</f>
        <v>0</v>
      </c>
      <c r="AR139" s="5">
        <f>SUMIFS('Outside Services &amp; Other'!AG$247:AG$281,'Outside Services &amp; Other'!$C$247:$C$281,CalcEngine!$E$121,'Outside Services &amp; Other'!$D$247:$D$281,CalcEngine!$E139)</f>
        <v>0</v>
      </c>
      <c r="AS139" s="5">
        <f>SUMIFS('Outside Services &amp; Other'!AH$247:AH$281,'Outside Services &amp; Other'!$C$247:$C$281,CalcEngine!$E$121,'Outside Services &amp; Other'!$D$247:$D$281,CalcEngine!$E139)</f>
        <v>0</v>
      </c>
      <c r="AT139" s="5">
        <f>SUMIFS('Outside Services &amp; Other'!AI$247:AI$281,'Outside Services &amp; Other'!$C$247:$C$281,CalcEngine!$E$121,'Outside Services &amp; Other'!$D$247:$D$281,CalcEngine!$E139)</f>
        <v>0</v>
      </c>
      <c r="AU139" s="5">
        <f>SUMIFS('Outside Services &amp; Other'!AJ$247:AJ$281,'Outside Services &amp; Other'!$C$247:$C$281,CalcEngine!$E$121,'Outside Services &amp; Other'!$D$247:$D$281,CalcEngine!$E139)</f>
        <v>0</v>
      </c>
      <c r="AV139" s="5">
        <f>SUMIFS('Outside Services &amp; Other'!AK$247:AK$281,'Outside Services &amp; Other'!$C$247:$C$281,CalcEngine!$E$121,'Outside Services &amp; Other'!$D$247:$D$281,CalcEngine!$E139)</f>
        <v>0</v>
      </c>
      <c r="AW139" s="5">
        <f>SUMIFS('Outside Services &amp; Other'!AL$247:AL$281,'Outside Services &amp; Other'!$C$247:$C$281,CalcEngine!$E$121,'Outside Services &amp; Other'!$D$247:$D$281,CalcEngine!$E139)</f>
        <v>0</v>
      </c>
      <c r="AX139" s="5">
        <f>SUMIFS('Outside Services &amp; Other'!AM$247:AM$281,'Outside Services &amp; Other'!$C$247:$C$281,CalcEngine!$E$121,'Outside Services &amp; Other'!$D$247:$D$281,CalcEngine!$E139)</f>
        <v>0</v>
      </c>
      <c r="AY139" s="5">
        <f>SUMIFS('Outside Services &amp; Other'!AN$247:AN$281,'Outside Services &amp; Other'!$C$247:$C$281,CalcEngine!$E$121,'Outside Services &amp; Other'!$D$247:$D$281,CalcEngine!$E139)</f>
        <v>0</v>
      </c>
      <c r="AZ139" s="5">
        <f>SUMIFS('Outside Services &amp; Other'!AO$247:AO$281,'Outside Services &amp; Other'!$C$247:$C$281,CalcEngine!$E$121,'Outside Services &amp; Other'!$D$247:$D$281,CalcEngine!$E139)</f>
        <v>0</v>
      </c>
      <c r="BA139" s="5">
        <f>SUMIFS('Outside Services &amp; Other'!AP$247:AP$281,'Outside Services &amp; Other'!$C$247:$C$281,CalcEngine!$E$121,'Outside Services &amp; Other'!$D$247:$D$281,CalcEngine!$E139)</f>
        <v>0</v>
      </c>
      <c r="BB139" s="5">
        <f>SUMIFS('Outside Services &amp; Other'!AQ$247:AQ$281,'Outside Services &amp; Other'!$C$247:$C$281,CalcEngine!$E$121,'Outside Services &amp; Other'!$D$247:$D$281,CalcEngine!$E139)</f>
        <v>0</v>
      </c>
      <c r="BC139" s="5">
        <f>SUMIFS('Outside Services &amp; Other'!AR$247:AR$281,'Outside Services &amp; Other'!$C$247:$C$281,CalcEngine!$E$121,'Outside Services &amp; Other'!$D$247:$D$281,CalcEngine!$E139)</f>
        <v>0</v>
      </c>
      <c r="BD139" s="5">
        <f>SUMIFS('Outside Services &amp; Other'!AS$247:AS$281,'Outside Services &amp; Other'!$C$247:$C$281,CalcEngine!$E$121,'Outside Services &amp; Other'!$D$247:$D$281,CalcEngine!$E139)</f>
        <v>0</v>
      </c>
      <c r="BE139" s="5">
        <f>SUMIFS('Outside Services &amp; Other'!AT$247:AT$281,'Outside Services &amp; Other'!$C$247:$C$281,CalcEngine!$E$121,'Outside Services &amp; Other'!$D$247:$D$281,CalcEngine!$E139)</f>
        <v>0</v>
      </c>
      <c r="BF139" s="5">
        <f>SUMIFS('Outside Services &amp; Other'!AU$247:AU$281,'Outside Services &amp; Other'!$C$247:$C$281,CalcEngine!$E$121,'Outside Services &amp; Other'!$D$247:$D$281,CalcEngine!$E139)</f>
        <v>0</v>
      </c>
      <c r="BG139" s="5">
        <f>SUMIFS('Outside Services &amp; Other'!AV$247:AV$281,'Outside Services &amp; Other'!$C$247:$C$281,CalcEngine!$E$121,'Outside Services &amp; Other'!$D$247:$D$281,CalcEngine!$E139)</f>
        <v>0</v>
      </c>
      <c r="BH139" s="5">
        <f>SUMIFS('Outside Services &amp; Other'!AW$247:AW$281,'Outside Services &amp; Other'!$C$247:$C$281,CalcEngine!$E$121,'Outside Services &amp; Other'!$D$247:$D$281,CalcEngine!$E139)</f>
        <v>0</v>
      </c>
      <c r="BI139" s="5">
        <f>SUMIFS('Outside Services &amp; Other'!AX$247:AX$281,'Outside Services &amp; Other'!$C$247:$C$281,CalcEngine!$E$121,'Outside Services &amp; Other'!$D$247:$D$281,CalcEngine!$E139)</f>
        <v>0</v>
      </c>
      <c r="BJ139" s="5">
        <f>SUMIFS('Outside Services &amp; Other'!AY$247:AY$281,'Outside Services &amp; Other'!$C$247:$C$281,CalcEngine!$E$121,'Outside Services &amp; Other'!$D$247:$D$281,CalcEngine!$E139)</f>
        <v>0</v>
      </c>
      <c r="BK139" s="5">
        <f>SUMIFS('Outside Services &amp; Other'!AZ$247:AZ$281,'Outside Services &amp; Other'!$C$247:$C$281,CalcEngine!$E$121,'Outside Services &amp; Other'!$D$247:$D$281,CalcEngine!$E139)</f>
        <v>0</v>
      </c>
      <c r="BL139" s="5">
        <f>SUMIFS('Outside Services &amp; Other'!BA$247:BA$281,'Outside Services &amp; Other'!$C$247:$C$281,CalcEngine!$E$121,'Outside Services &amp; Other'!$D$247:$D$281,CalcEngine!$E139)</f>
        <v>0</v>
      </c>
      <c r="BM139" s="5">
        <f>SUMIFS('Outside Services &amp; Other'!BB$247:BB$281,'Outside Services &amp; Other'!$C$247:$C$281,CalcEngine!$E$121,'Outside Services &amp; Other'!$D$247:$D$281,CalcEngine!$E139)</f>
        <v>0</v>
      </c>
      <c r="BN139" s="5">
        <f>SUMIFS('Outside Services &amp; Other'!BC$247:BC$281,'Outside Services &amp; Other'!$C$247:$C$281,CalcEngine!$E$121,'Outside Services &amp; Other'!$D$247:$D$281,CalcEngine!$E139)</f>
        <v>0</v>
      </c>
      <c r="BO139" s="5">
        <f>SUMIFS('Outside Services &amp; Other'!BD$247:BD$281,'Outside Services &amp; Other'!$C$247:$C$281,CalcEngine!$E$121,'Outside Services &amp; Other'!$D$247:$D$281,CalcEngine!$E139)</f>
        <v>0</v>
      </c>
      <c r="BP139" s="5">
        <f>SUMIFS('Outside Services &amp; Other'!BE$247:BE$281,'Outside Services &amp; Other'!$C$247:$C$281,CalcEngine!$E$121,'Outside Services &amp; Other'!$D$247:$D$281,CalcEngine!$E139)</f>
        <v>0</v>
      </c>
      <c r="BQ139" s="5">
        <f>SUMIFS('Outside Services &amp; Other'!BF$247:BF$281,'Outside Services &amp; Other'!$C$247:$C$281,CalcEngine!$E$121,'Outside Services &amp; Other'!$D$247:$D$281,CalcEngine!$E139)</f>
        <v>0</v>
      </c>
      <c r="BR139" s="5">
        <f>SUMIFS('Outside Services &amp; Other'!BG$247:BG$281,'Outside Services &amp; Other'!$C$247:$C$281,CalcEngine!$E$121,'Outside Services &amp; Other'!$D$247:$D$281,CalcEngine!$E139)</f>
        <v>0</v>
      </c>
      <c r="BS139" s="5">
        <f>SUMIFS('Outside Services &amp; Other'!BH$247:BH$281,'Outside Services &amp; Other'!$C$247:$C$281,CalcEngine!$E$121,'Outside Services &amp; Other'!$D$247:$D$281,CalcEngine!$E139)</f>
        <v>0</v>
      </c>
      <c r="BT139" s="5">
        <f>SUMIFS('Outside Services &amp; Other'!BI$247:BI$281,'Outside Services &amp; Other'!$C$247:$C$281,CalcEngine!$E$121,'Outside Services &amp; Other'!$D$247:$D$281,CalcEngine!$E139)</f>
        <v>0</v>
      </c>
      <c r="BU139" s="5">
        <f>SUMIFS('Outside Services &amp; Other'!BJ$247:BJ$281,'Outside Services &amp; Other'!$C$247:$C$281,CalcEngine!$E$121,'Outside Services &amp; Other'!$D$247:$D$281,CalcEngine!$E139)</f>
        <v>0</v>
      </c>
      <c r="BV139" s="5">
        <f>SUMIFS('Outside Services &amp; Other'!BK$247:BK$281,'Outside Services &amp; Other'!$C$247:$C$281,CalcEngine!$E$121,'Outside Services &amp; Other'!$D$247:$D$281,CalcEngine!$E139)</f>
        <v>0</v>
      </c>
      <c r="BW139" s="5">
        <f>SUMIFS('Outside Services &amp; Other'!BL$247:BL$281,'Outside Services &amp; Other'!$C$247:$C$281,CalcEngine!$E$121,'Outside Services &amp; Other'!$D$247:$D$281,CalcEngine!$E139)</f>
        <v>0</v>
      </c>
      <c r="BX139" s="5">
        <f>SUMIFS('Outside Services &amp; Other'!BM$247:BM$281,'Outside Services &amp; Other'!$C$247:$C$281,CalcEngine!$E$121,'Outside Services &amp; Other'!$D$247:$D$281,CalcEngine!$E139)</f>
        <v>0</v>
      </c>
      <c r="BY139" s="5">
        <f>SUMIFS('Outside Services &amp; Other'!BN$247:BN$281,'Outside Services &amp; Other'!$C$247:$C$281,CalcEngine!$E$121,'Outside Services &amp; Other'!$D$247:$D$281,CalcEngine!$E139)</f>
        <v>0</v>
      </c>
      <c r="BZ139" s="419" cm="1">
        <f t="array" ref="BZ139">SUMPRODUCT((YEAR($F$6:$BY$6)=BZ$6)*($F139:$BY139))</f>
        <v>0</v>
      </c>
      <c r="CA139" s="286" cm="1">
        <f t="array" ref="CA139">SUMPRODUCT((YEAR($F$6:$BY$6)=CA$6)*($F139:$BY139))</f>
        <v>0</v>
      </c>
      <c r="CB139" s="286" cm="1">
        <f t="array" ref="CB139">SUMPRODUCT((YEAR($F$6:$BY$6)=CB$6)*($F139:$BY139))</f>
        <v>0</v>
      </c>
      <c r="CC139" s="286" cm="1">
        <f t="array" ref="CC139">SUMPRODUCT((YEAR($F$6:$BY$6)=CC$6)*($F139:$BY139))</f>
        <v>0</v>
      </c>
      <c r="CD139" s="286" cm="1">
        <f t="array" ref="CD139">SUMPRODUCT((YEAR($F$6:$BY$6)=CD$6)*($F139:$BY139))</f>
        <v>0</v>
      </c>
      <c r="CE139" s="430" cm="1">
        <f t="array" ref="CE139">SUMPRODUCT((YEAR($F$6:$BY$6)=CE$6)*($F139:$BY139))</f>
        <v>0</v>
      </c>
      <c r="CF139" s="783"/>
    </row>
    <row r="140" spans="1:84" s="4" customFormat="1">
      <c r="A140" s="48"/>
      <c r="E140" s="601" t="str">
        <f>'Outside Services &amp; Other'!D$244</f>
        <v>Advertising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f>SUMIFS('Outside Services &amp; Other'!G$247:G$281,'Outside Services &amp; Other'!$C$247:$C$281,CalcEngine!$E$121,'Outside Services &amp; Other'!$D$247:$D$281,CalcEngine!$E140)</f>
        <v>0</v>
      </c>
      <c r="S140" s="5">
        <f>SUMIFS('Outside Services &amp; Other'!H$247:H$281,'Outside Services &amp; Other'!$C$247:$C$281,CalcEngine!$E$121,'Outside Services &amp; Other'!$D$247:$D$281,CalcEngine!$E140)</f>
        <v>0</v>
      </c>
      <c r="T140" s="5">
        <f>SUMIFS('Outside Services &amp; Other'!I$247:I$281,'Outside Services &amp; Other'!$C$247:$C$281,CalcEngine!$E$121,'Outside Services &amp; Other'!$D$247:$D$281,CalcEngine!$E140)</f>
        <v>0</v>
      </c>
      <c r="U140" s="5">
        <f>SUMIFS('Outside Services &amp; Other'!J$247:J$281,'Outside Services &amp; Other'!$C$247:$C$281,CalcEngine!$E$121,'Outside Services &amp; Other'!$D$247:$D$281,CalcEngine!$E140)</f>
        <v>0</v>
      </c>
      <c r="V140" s="5">
        <f>SUMIFS('Outside Services &amp; Other'!K$247:K$281,'Outside Services &amp; Other'!$C$247:$C$281,CalcEngine!$E$121,'Outside Services &amp; Other'!$D$247:$D$281,CalcEngine!$E140)</f>
        <v>0</v>
      </c>
      <c r="W140" s="5">
        <f>SUMIFS('Outside Services &amp; Other'!L$247:L$281,'Outside Services &amp; Other'!$C$247:$C$281,CalcEngine!$E$121,'Outside Services &amp; Other'!$D$247:$D$281,CalcEngine!$E140)</f>
        <v>0</v>
      </c>
      <c r="X140" s="5">
        <f>SUMIFS('Outside Services &amp; Other'!M$247:M$281,'Outside Services &amp; Other'!$C$247:$C$281,CalcEngine!$E$121,'Outside Services &amp; Other'!$D$247:$D$281,CalcEngine!$E140)</f>
        <v>0</v>
      </c>
      <c r="Y140" s="5">
        <f>SUMIFS('Outside Services &amp; Other'!N$247:N$281,'Outside Services &amp; Other'!$C$247:$C$281,CalcEngine!$E$121,'Outside Services &amp; Other'!$D$247:$D$281,CalcEngine!$E140)</f>
        <v>0</v>
      </c>
      <c r="Z140" s="5">
        <f>SUMIFS('Outside Services &amp; Other'!O$247:O$281,'Outside Services &amp; Other'!$C$247:$C$281,CalcEngine!$E$121,'Outside Services &amp; Other'!$D$247:$D$281,CalcEngine!$E140)</f>
        <v>0</v>
      </c>
      <c r="AA140" s="5">
        <f>SUMIFS('Outside Services &amp; Other'!P$247:P$281,'Outside Services &amp; Other'!$C$247:$C$281,CalcEngine!$E$121,'Outside Services &amp; Other'!$D$247:$D$281,CalcEngine!$E140)</f>
        <v>0</v>
      </c>
      <c r="AB140" s="5">
        <f>SUMIFS('Outside Services &amp; Other'!Q$247:Q$281,'Outside Services &amp; Other'!$C$247:$C$281,CalcEngine!$E$121,'Outside Services &amp; Other'!$D$247:$D$281,CalcEngine!$E140)</f>
        <v>0</v>
      </c>
      <c r="AC140" s="5">
        <f>SUMIFS('Outside Services &amp; Other'!R$247:R$281,'Outside Services &amp; Other'!$C$247:$C$281,CalcEngine!$E$121,'Outside Services &amp; Other'!$D$247:$D$281,CalcEngine!$E140)</f>
        <v>0</v>
      </c>
      <c r="AD140" s="5">
        <f>SUMIFS('Outside Services &amp; Other'!S$247:S$281,'Outside Services &amp; Other'!$C$247:$C$281,CalcEngine!$E$121,'Outside Services &amp; Other'!$D$247:$D$281,CalcEngine!$E140)</f>
        <v>0</v>
      </c>
      <c r="AE140" s="5">
        <f>SUMIFS('Outside Services &amp; Other'!T$247:T$281,'Outside Services &amp; Other'!$C$247:$C$281,CalcEngine!$E$121,'Outside Services &amp; Other'!$D$247:$D$281,CalcEngine!$E140)</f>
        <v>0</v>
      </c>
      <c r="AF140" s="5">
        <f>SUMIFS('Outside Services &amp; Other'!U$247:U$281,'Outside Services &amp; Other'!$C$247:$C$281,CalcEngine!$E$121,'Outside Services &amp; Other'!$D$247:$D$281,CalcEngine!$E140)</f>
        <v>0</v>
      </c>
      <c r="AG140" s="5">
        <f>SUMIFS('Outside Services &amp; Other'!V$247:V$281,'Outside Services &amp; Other'!$C$247:$C$281,CalcEngine!$E$121,'Outside Services &amp; Other'!$D$247:$D$281,CalcEngine!$E140)</f>
        <v>0</v>
      </c>
      <c r="AH140" s="5">
        <f>SUMIFS('Outside Services &amp; Other'!W$247:W$281,'Outside Services &amp; Other'!$C$247:$C$281,CalcEngine!$E$121,'Outside Services &amp; Other'!$D$247:$D$281,CalcEngine!$E140)</f>
        <v>0</v>
      </c>
      <c r="AI140" s="5">
        <f>SUMIFS('Outside Services &amp; Other'!X$247:X$281,'Outside Services &amp; Other'!$C$247:$C$281,CalcEngine!$E$121,'Outside Services &amp; Other'!$D$247:$D$281,CalcEngine!$E140)</f>
        <v>0</v>
      </c>
      <c r="AJ140" s="5">
        <f>SUMIFS('Outside Services &amp; Other'!Y$247:Y$281,'Outside Services &amp; Other'!$C$247:$C$281,CalcEngine!$E$121,'Outside Services &amp; Other'!$D$247:$D$281,CalcEngine!$E140)</f>
        <v>0</v>
      </c>
      <c r="AK140" s="5">
        <f>SUMIFS('Outside Services &amp; Other'!Z$247:Z$281,'Outside Services &amp; Other'!$C$247:$C$281,CalcEngine!$E$121,'Outside Services &amp; Other'!$D$247:$D$281,CalcEngine!$E140)</f>
        <v>0</v>
      </c>
      <c r="AL140" s="5">
        <f>SUMIFS('Outside Services &amp; Other'!AA$247:AA$281,'Outside Services &amp; Other'!$C$247:$C$281,CalcEngine!$E$121,'Outside Services &amp; Other'!$D$247:$D$281,CalcEngine!$E140)</f>
        <v>0</v>
      </c>
      <c r="AM140" s="5">
        <f>SUMIFS('Outside Services &amp; Other'!AB$247:AB$281,'Outside Services &amp; Other'!$C$247:$C$281,CalcEngine!$E$121,'Outside Services &amp; Other'!$D$247:$D$281,CalcEngine!$E140)</f>
        <v>0</v>
      </c>
      <c r="AN140" s="5">
        <f>SUMIFS('Outside Services &amp; Other'!AC$247:AC$281,'Outside Services &amp; Other'!$C$247:$C$281,CalcEngine!$E$121,'Outside Services &amp; Other'!$D$247:$D$281,CalcEngine!$E140)</f>
        <v>0</v>
      </c>
      <c r="AO140" s="5">
        <f>SUMIFS('Outside Services &amp; Other'!AD$247:AD$281,'Outside Services &amp; Other'!$C$247:$C$281,CalcEngine!$E$121,'Outside Services &amp; Other'!$D$247:$D$281,CalcEngine!$E140)</f>
        <v>0</v>
      </c>
      <c r="AP140" s="5">
        <f>SUMIFS('Outside Services &amp; Other'!AE$247:AE$281,'Outside Services &amp; Other'!$C$247:$C$281,CalcEngine!$E$121,'Outside Services &amp; Other'!$D$247:$D$281,CalcEngine!$E140)</f>
        <v>0</v>
      </c>
      <c r="AQ140" s="5">
        <f>SUMIFS('Outside Services &amp; Other'!AF$247:AF$281,'Outside Services &amp; Other'!$C$247:$C$281,CalcEngine!$E$121,'Outside Services &amp; Other'!$D$247:$D$281,CalcEngine!$E140)</f>
        <v>0</v>
      </c>
      <c r="AR140" s="5">
        <f>SUMIFS('Outside Services &amp; Other'!AG$247:AG$281,'Outside Services &amp; Other'!$C$247:$C$281,CalcEngine!$E$121,'Outside Services &amp; Other'!$D$247:$D$281,CalcEngine!$E140)</f>
        <v>0</v>
      </c>
      <c r="AS140" s="5">
        <f>SUMIFS('Outside Services &amp; Other'!AH$247:AH$281,'Outside Services &amp; Other'!$C$247:$C$281,CalcEngine!$E$121,'Outside Services &amp; Other'!$D$247:$D$281,CalcEngine!$E140)</f>
        <v>0</v>
      </c>
      <c r="AT140" s="5">
        <f>SUMIFS('Outside Services &amp; Other'!AI$247:AI$281,'Outside Services &amp; Other'!$C$247:$C$281,CalcEngine!$E$121,'Outside Services &amp; Other'!$D$247:$D$281,CalcEngine!$E140)</f>
        <v>0</v>
      </c>
      <c r="AU140" s="5">
        <f>SUMIFS('Outside Services &amp; Other'!AJ$247:AJ$281,'Outside Services &amp; Other'!$C$247:$C$281,CalcEngine!$E$121,'Outside Services &amp; Other'!$D$247:$D$281,CalcEngine!$E140)</f>
        <v>0</v>
      </c>
      <c r="AV140" s="5">
        <f>SUMIFS('Outside Services &amp; Other'!AK$247:AK$281,'Outside Services &amp; Other'!$C$247:$C$281,CalcEngine!$E$121,'Outside Services &amp; Other'!$D$247:$D$281,CalcEngine!$E140)</f>
        <v>0</v>
      </c>
      <c r="AW140" s="5">
        <f>SUMIFS('Outside Services &amp; Other'!AL$247:AL$281,'Outside Services &amp; Other'!$C$247:$C$281,CalcEngine!$E$121,'Outside Services &amp; Other'!$D$247:$D$281,CalcEngine!$E140)</f>
        <v>0</v>
      </c>
      <c r="AX140" s="5">
        <f>SUMIFS('Outside Services &amp; Other'!AM$247:AM$281,'Outside Services &amp; Other'!$C$247:$C$281,CalcEngine!$E$121,'Outside Services &amp; Other'!$D$247:$D$281,CalcEngine!$E140)</f>
        <v>0</v>
      </c>
      <c r="AY140" s="5">
        <f>SUMIFS('Outside Services &amp; Other'!AN$247:AN$281,'Outside Services &amp; Other'!$C$247:$C$281,CalcEngine!$E$121,'Outside Services &amp; Other'!$D$247:$D$281,CalcEngine!$E140)</f>
        <v>0</v>
      </c>
      <c r="AZ140" s="5">
        <f>SUMIFS('Outside Services &amp; Other'!AO$247:AO$281,'Outside Services &amp; Other'!$C$247:$C$281,CalcEngine!$E$121,'Outside Services &amp; Other'!$D$247:$D$281,CalcEngine!$E140)</f>
        <v>0</v>
      </c>
      <c r="BA140" s="5">
        <f>SUMIFS('Outside Services &amp; Other'!AP$247:AP$281,'Outside Services &amp; Other'!$C$247:$C$281,CalcEngine!$E$121,'Outside Services &amp; Other'!$D$247:$D$281,CalcEngine!$E140)</f>
        <v>0</v>
      </c>
      <c r="BB140" s="5">
        <f>SUMIFS('Outside Services &amp; Other'!AQ$247:AQ$281,'Outside Services &amp; Other'!$C$247:$C$281,CalcEngine!$E$121,'Outside Services &amp; Other'!$D$247:$D$281,CalcEngine!$E140)</f>
        <v>0</v>
      </c>
      <c r="BC140" s="5">
        <f>SUMIFS('Outside Services &amp; Other'!AR$247:AR$281,'Outside Services &amp; Other'!$C$247:$C$281,CalcEngine!$E$121,'Outside Services &amp; Other'!$D$247:$D$281,CalcEngine!$E140)</f>
        <v>0</v>
      </c>
      <c r="BD140" s="5">
        <f>SUMIFS('Outside Services &amp; Other'!AS$247:AS$281,'Outside Services &amp; Other'!$C$247:$C$281,CalcEngine!$E$121,'Outside Services &amp; Other'!$D$247:$D$281,CalcEngine!$E140)</f>
        <v>0</v>
      </c>
      <c r="BE140" s="5">
        <f>SUMIFS('Outside Services &amp; Other'!AT$247:AT$281,'Outside Services &amp; Other'!$C$247:$C$281,CalcEngine!$E$121,'Outside Services &amp; Other'!$D$247:$D$281,CalcEngine!$E140)</f>
        <v>0</v>
      </c>
      <c r="BF140" s="5">
        <f>SUMIFS('Outside Services &amp; Other'!AU$247:AU$281,'Outside Services &amp; Other'!$C$247:$C$281,CalcEngine!$E$121,'Outside Services &amp; Other'!$D$247:$D$281,CalcEngine!$E140)</f>
        <v>0</v>
      </c>
      <c r="BG140" s="5">
        <f>SUMIFS('Outside Services &amp; Other'!AV$247:AV$281,'Outside Services &amp; Other'!$C$247:$C$281,CalcEngine!$E$121,'Outside Services &amp; Other'!$D$247:$D$281,CalcEngine!$E140)</f>
        <v>0</v>
      </c>
      <c r="BH140" s="5">
        <f>SUMIFS('Outside Services &amp; Other'!AW$247:AW$281,'Outside Services &amp; Other'!$C$247:$C$281,CalcEngine!$E$121,'Outside Services &amp; Other'!$D$247:$D$281,CalcEngine!$E140)</f>
        <v>0</v>
      </c>
      <c r="BI140" s="5">
        <f>SUMIFS('Outside Services &amp; Other'!AX$247:AX$281,'Outside Services &amp; Other'!$C$247:$C$281,CalcEngine!$E$121,'Outside Services &amp; Other'!$D$247:$D$281,CalcEngine!$E140)</f>
        <v>0</v>
      </c>
      <c r="BJ140" s="5">
        <f>SUMIFS('Outside Services &amp; Other'!AY$247:AY$281,'Outside Services &amp; Other'!$C$247:$C$281,CalcEngine!$E$121,'Outside Services &amp; Other'!$D$247:$D$281,CalcEngine!$E140)</f>
        <v>0</v>
      </c>
      <c r="BK140" s="5">
        <f>SUMIFS('Outside Services &amp; Other'!AZ$247:AZ$281,'Outside Services &amp; Other'!$C$247:$C$281,CalcEngine!$E$121,'Outside Services &amp; Other'!$D$247:$D$281,CalcEngine!$E140)</f>
        <v>0</v>
      </c>
      <c r="BL140" s="5">
        <f>SUMIFS('Outside Services &amp; Other'!BA$247:BA$281,'Outside Services &amp; Other'!$C$247:$C$281,CalcEngine!$E$121,'Outside Services &amp; Other'!$D$247:$D$281,CalcEngine!$E140)</f>
        <v>0</v>
      </c>
      <c r="BM140" s="5">
        <f>SUMIFS('Outside Services &amp; Other'!BB$247:BB$281,'Outside Services &amp; Other'!$C$247:$C$281,CalcEngine!$E$121,'Outside Services &amp; Other'!$D$247:$D$281,CalcEngine!$E140)</f>
        <v>0</v>
      </c>
      <c r="BN140" s="5">
        <f>SUMIFS('Outside Services &amp; Other'!BC$247:BC$281,'Outside Services &amp; Other'!$C$247:$C$281,CalcEngine!$E$121,'Outside Services &amp; Other'!$D$247:$D$281,CalcEngine!$E140)</f>
        <v>0</v>
      </c>
      <c r="BO140" s="5">
        <f>SUMIFS('Outside Services &amp; Other'!BD$247:BD$281,'Outside Services &amp; Other'!$C$247:$C$281,CalcEngine!$E$121,'Outside Services &amp; Other'!$D$247:$D$281,CalcEngine!$E140)</f>
        <v>0</v>
      </c>
      <c r="BP140" s="5">
        <f>SUMIFS('Outside Services &amp; Other'!BE$247:BE$281,'Outside Services &amp; Other'!$C$247:$C$281,CalcEngine!$E$121,'Outside Services &amp; Other'!$D$247:$D$281,CalcEngine!$E140)</f>
        <v>0</v>
      </c>
      <c r="BQ140" s="5">
        <f>SUMIFS('Outside Services &amp; Other'!BF$247:BF$281,'Outside Services &amp; Other'!$C$247:$C$281,CalcEngine!$E$121,'Outside Services &amp; Other'!$D$247:$D$281,CalcEngine!$E140)</f>
        <v>0</v>
      </c>
      <c r="BR140" s="5">
        <f>SUMIFS('Outside Services &amp; Other'!BG$247:BG$281,'Outside Services &amp; Other'!$C$247:$C$281,CalcEngine!$E$121,'Outside Services &amp; Other'!$D$247:$D$281,CalcEngine!$E140)</f>
        <v>0</v>
      </c>
      <c r="BS140" s="5">
        <f>SUMIFS('Outside Services &amp; Other'!BH$247:BH$281,'Outside Services &amp; Other'!$C$247:$C$281,CalcEngine!$E$121,'Outside Services &amp; Other'!$D$247:$D$281,CalcEngine!$E140)</f>
        <v>0</v>
      </c>
      <c r="BT140" s="5">
        <f>SUMIFS('Outside Services &amp; Other'!BI$247:BI$281,'Outside Services &amp; Other'!$C$247:$C$281,CalcEngine!$E$121,'Outside Services &amp; Other'!$D$247:$D$281,CalcEngine!$E140)</f>
        <v>0</v>
      </c>
      <c r="BU140" s="5">
        <f>SUMIFS('Outside Services &amp; Other'!BJ$247:BJ$281,'Outside Services &amp; Other'!$C$247:$C$281,CalcEngine!$E$121,'Outside Services &amp; Other'!$D$247:$D$281,CalcEngine!$E140)</f>
        <v>0</v>
      </c>
      <c r="BV140" s="5">
        <f>SUMIFS('Outside Services &amp; Other'!BK$247:BK$281,'Outside Services &amp; Other'!$C$247:$C$281,CalcEngine!$E$121,'Outside Services &amp; Other'!$D$247:$D$281,CalcEngine!$E140)</f>
        <v>0</v>
      </c>
      <c r="BW140" s="5">
        <f>SUMIFS('Outside Services &amp; Other'!BL$247:BL$281,'Outside Services &amp; Other'!$C$247:$C$281,CalcEngine!$E$121,'Outside Services &amp; Other'!$D$247:$D$281,CalcEngine!$E140)</f>
        <v>0</v>
      </c>
      <c r="BX140" s="5">
        <f>SUMIFS('Outside Services &amp; Other'!BM$247:BM$281,'Outside Services &amp; Other'!$C$247:$C$281,CalcEngine!$E$121,'Outside Services &amp; Other'!$D$247:$D$281,CalcEngine!$E140)</f>
        <v>0</v>
      </c>
      <c r="BY140" s="5">
        <f>SUMIFS('Outside Services &amp; Other'!BN$247:BN$281,'Outside Services &amp; Other'!$C$247:$C$281,CalcEngine!$E$121,'Outside Services &amp; Other'!$D$247:$D$281,CalcEngine!$E140)</f>
        <v>0</v>
      </c>
      <c r="BZ140" s="419" cm="1">
        <f t="array" ref="BZ140">SUMPRODUCT((YEAR($F$6:$BY$6)=BZ$6)*($F140:$BY140))</f>
        <v>0</v>
      </c>
      <c r="CA140" s="286" cm="1">
        <f t="array" ref="CA140">SUMPRODUCT((YEAR($F$6:$BY$6)=CA$6)*($F140:$BY140))</f>
        <v>0</v>
      </c>
      <c r="CB140" s="286" cm="1">
        <f t="array" ref="CB140">SUMPRODUCT((YEAR($F$6:$BY$6)=CB$6)*($F140:$BY140))</f>
        <v>0</v>
      </c>
      <c r="CC140" s="286" cm="1">
        <f t="array" ref="CC140">SUMPRODUCT((YEAR($F$6:$BY$6)=CC$6)*($F140:$BY140))</f>
        <v>0</v>
      </c>
      <c r="CD140" s="286" cm="1">
        <f t="array" ref="CD140">SUMPRODUCT((YEAR($F$6:$BY$6)=CD$6)*($F140:$BY140))</f>
        <v>0</v>
      </c>
      <c r="CE140" s="430" cm="1">
        <f t="array" ref="CE140">SUMPRODUCT((YEAR($F$6:$BY$6)=CE$6)*($F140:$BY140))</f>
        <v>0</v>
      </c>
      <c r="CF140" s="783"/>
    </row>
    <row r="141" spans="1:84" s="4" customFormat="1">
      <c r="A141" s="48"/>
      <c r="E141" s="601" t="str">
        <f>'Outside Services &amp; Other'!D$245</f>
        <v>Trade Shows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f>SUMIFS('Outside Services &amp; Other'!G$247:G$281,'Outside Services &amp; Other'!$C$247:$C$281,CalcEngine!$E$121,'Outside Services &amp; Other'!$D$247:$D$281,CalcEngine!$E141)</f>
        <v>0</v>
      </c>
      <c r="S141" s="5">
        <f>SUMIFS('Outside Services &amp; Other'!H$247:H$281,'Outside Services &amp; Other'!$C$247:$C$281,CalcEngine!$E$121,'Outside Services &amp; Other'!$D$247:$D$281,CalcEngine!$E141)</f>
        <v>0</v>
      </c>
      <c r="T141" s="5">
        <f>SUMIFS('Outside Services &amp; Other'!I$247:I$281,'Outside Services &amp; Other'!$C$247:$C$281,CalcEngine!$E$121,'Outside Services &amp; Other'!$D$247:$D$281,CalcEngine!$E141)</f>
        <v>0</v>
      </c>
      <c r="U141" s="5">
        <f>SUMIFS('Outside Services &amp; Other'!J$247:J$281,'Outside Services &amp; Other'!$C$247:$C$281,CalcEngine!$E$121,'Outside Services &amp; Other'!$D$247:$D$281,CalcEngine!$E141)</f>
        <v>0</v>
      </c>
      <c r="V141" s="5">
        <f>SUMIFS('Outside Services &amp; Other'!K$247:K$281,'Outside Services &amp; Other'!$C$247:$C$281,CalcEngine!$E$121,'Outside Services &amp; Other'!$D$247:$D$281,CalcEngine!$E141)</f>
        <v>0</v>
      </c>
      <c r="W141" s="5">
        <f>SUMIFS('Outside Services &amp; Other'!L$247:L$281,'Outside Services &amp; Other'!$C$247:$C$281,CalcEngine!$E$121,'Outside Services &amp; Other'!$D$247:$D$281,CalcEngine!$E141)</f>
        <v>0</v>
      </c>
      <c r="X141" s="5">
        <f>SUMIFS('Outside Services &amp; Other'!M$247:M$281,'Outside Services &amp; Other'!$C$247:$C$281,CalcEngine!$E$121,'Outside Services &amp; Other'!$D$247:$D$281,CalcEngine!$E141)</f>
        <v>0</v>
      </c>
      <c r="Y141" s="5">
        <f>SUMIFS('Outside Services &amp; Other'!N$247:N$281,'Outside Services &amp; Other'!$C$247:$C$281,CalcEngine!$E$121,'Outside Services &amp; Other'!$D$247:$D$281,CalcEngine!$E141)</f>
        <v>0</v>
      </c>
      <c r="Z141" s="5">
        <f>SUMIFS('Outside Services &amp; Other'!O$247:O$281,'Outside Services &amp; Other'!$C$247:$C$281,CalcEngine!$E$121,'Outside Services &amp; Other'!$D$247:$D$281,CalcEngine!$E141)</f>
        <v>0</v>
      </c>
      <c r="AA141" s="5">
        <f>SUMIFS('Outside Services &amp; Other'!P$247:P$281,'Outside Services &amp; Other'!$C$247:$C$281,CalcEngine!$E$121,'Outside Services &amp; Other'!$D$247:$D$281,CalcEngine!$E141)</f>
        <v>0</v>
      </c>
      <c r="AB141" s="5">
        <f>SUMIFS('Outside Services &amp; Other'!Q$247:Q$281,'Outside Services &amp; Other'!$C$247:$C$281,CalcEngine!$E$121,'Outside Services &amp; Other'!$D$247:$D$281,CalcEngine!$E141)</f>
        <v>0</v>
      </c>
      <c r="AC141" s="5">
        <f>SUMIFS('Outside Services &amp; Other'!R$247:R$281,'Outside Services &amp; Other'!$C$247:$C$281,CalcEngine!$E$121,'Outside Services &amp; Other'!$D$247:$D$281,CalcEngine!$E141)</f>
        <v>0</v>
      </c>
      <c r="AD141" s="5">
        <f>SUMIFS('Outside Services &amp; Other'!S$247:S$281,'Outside Services &amp; Other'!$C$247:$C$281,CalcEngine!$E$121,'Outside Services &amp; Other'!$D$247:$D$281,CalcEngine!$E141)</f>
        <v>0</v>
      </c>
      <c r="AE141" s="5">
        <f>SUMIFS('Outside Services &amp; Other'!T$247:T$281,'Outside Services &amp; Other'!$C$247:$C$281,CalcEngine!$E$121,'Outside Services &amp; Other'!$D$247:$D$281,CalcEngine!$E141)</f>
        <v>0</v>
      </c>
      <c r="AF141" s="5">
        <f>SUMIFS('Outside Services &amp; Other'!U$247:U$281,'Outside Services &amp; Other'!$C$247:$C$281,CalcEngine!$E$121,'Outside Services &amp; Other'!$D$247:$D$281,CalcEngine!$E141)</f>
        <v>0</v>
      </c>
      <c r="AG141" s="5">
        <f>SUMIFS('Outside Services &amp; Other'!V$247:V$281,'Outside Services &amp; Other'!$C$247:$C$281,CalcEngine!$E$121,'Outside Services &amp; Other'!$D$247:$D$281,CalcEngine!$E141)</f>
        <v>0</v>
      </c>
      <c r="AH141" s="5">
        <f>SUMIFS('Outside Services &amp; Other'!W$247:W$281,'Outside Services &amp; Other'!$C$247:$C$281,CalcEngine!$E$121,'Outside Services &amp; Other'!$D$247:$D$281,CalcEngine!$E141)</f>
        <v>0</v>
      </c>
      <c r="AI141" s="5">
        <f>SUMIFS('Outside Services &amp; Other'!X$247:X$281,'Outside Services &amp; Other'!$C$247:$C$281,CalcEngine!$E$121,'Outside Services &amp; Other'!$D$247:$D$281,CalcEngine!$E141)</f>
        <v>0</v>
      </c>
      <c r="AJ141" s="5">
        <f>SUMIFS('Outside Services &amp; Other'!Y$247:Y$281,'Outside Services &amp; Other'!$C$247:$C$281,CalcEngine!$E$121,'Outside Services &amp; Other'!$D$247:$D$281,CalcEngine!$E141)</f>
        <v>0</v>
      </c>
      <c r="AK141" s="5">
        <f>SUMIFS('Outside Services &amp; Other'!Z$247:Z$281,'Outside Services &amp; Other'!$C$247:$C$281,CalcEngine!$E$121,'Outside Services &amp; Other'!$D$247:$D$281,CalcEngine!$E141)</f>
        <v>0</v>
      </c>
      <c r="AL141" s="5">
        <f>SUMIFS('Outside Services &amp; Other'!AA$247:AA$281,'Outside Services &amp; Other'!$C$247:$C$281,CalcEngine!$E$121,'Outside Services &amp; Other'!$D$247:$D$281,CalcEngine!$E141)</f>
        <v>0</v>
      </c>
      <c r="AM141" s="5">
        <f>SUMIFS('Outside Services &amp; Other'!AB$247:AB$281,'Outside Services &amp; Other'!$C$247:$C$281,CalcEngine!$E$121,'Outside Services &amp; Other'!$D$247:$D$281,CalcEngine!$E141)</f>
        <v>0</v>
      </c>
      <c r="AN141" s="5">
        <f>SUMIFS('Outside Services &amp; Other'!AC$247:AC$281,'Outside Services &amp; Other'!$C$247:$C$281,CalcEngine!$E$121,'Outside Services &amp; Other'!$D$247:$D$281,CalcEngine!$E141)</f>
        <v>0</v>
      </c>
      <c r="AO141" s="5">
        <f>SUMIFS('Outside Services &amp; Other'!AD$247:AD$281,'Outside Services &amp; Other'!$C$247:$C$281,CalcEngine!$E$121,'Outside Services &amp; Other'!$D$247:$D$281,CalcEngine!$E141)</f>
        <v>0</v>
      </c>
      <c r="AP141" s="5">
        <f>SUMIFS('Outside Services &amp; Other'!AE$247:AE$281,'Outside Services &amp; Other'!$C$247:$C$281,CalcEngine!$E$121,'Outside Services &amp; Other'!$D$247:$D$281,CalcEngine!$E141)</f>
        <v>0</v>
      </c>
      <c r="AQ141" s="5">
        <f>SUMIFS('Outside Services &amp; Other'!AF$247:AF$281,'Outside Services &amp; Other'!$C$247:$C$281,CalcEngine!$E$121,'Outside Services &amp; Other'!$D$247:$D$281,CalcEngine!$E141)</f>
        <v>0</v>
      </c>
      <c r="AR141" s="5">
        <f>SUMIFS('Outside Services &amp; Other'!AG$247:AG$281,'Outside Services &amp; Other'!$C$247:$C$281,CalcEngine!$E$121,'Outside Services &amp; Other'!$D$247:$D$281,CalcEngine!$E141)</f>
        <v>0</v>
      </c>
      <c r="AS141" s="5">
        <f>SUMIFS('Outside Services &amp; Other'!AH$247:AH$281,'Outside Services &amp; Other'!$C$247:$C$281,CalcEngine!$E$121,'Outside Services &amp; Other'!$D$247:$D$281,CalcEngine!$E141)</f>
        <v>0</v>
      </c>
      <c r="AT141" s="5">
        <f>SUMIFS('Outside Services &amp; Other'!AI$247:AI$281,'Outside Services &amp; Other'!$C$247:$C$281,CalcEngine!$E$121,'Outside Services &amp; Other'!$D$247:$D$281,CalcEngine!$E141)</f>
        <v>0</v>
      </c>
      <c r="AU141" s="5">
        <f>SUMIFS('Outside Services &amp; Other'!AJ$247:AJ$281,'Outside Services &amp; Other'!$C$247:$C$281,CalcEngine!$E$121,'Outside Services &amp; Other'!$D$247:$D$281,CalcEngine!$E141)</f>
        <v>0</v>
      </c>
      <c r="AV141" s="5">
        <f>SUMIFS('Outside Services &amp; Other'!AK$247:AK$281,'Outside Services &amp; Other'!$C$247:$C$281,CalcEngine!$E$121,'Outside Services &amp; Other'!$D$247:$D$281,CalcEngine!$E141)</f>
        <v>0</v>
      </c>
      <c r="AW141" s="5">
        <f>SUMIFS('Outside Services &amp; Other'!AL$247:AL$281,'Outside Services &amp; Other'!$C$247:$C$281,CalcEngine!$E$121,'Outside Services &amp; Other'!$D$247:$D$281,CalcEngine!$E141)</f>
        <v>0</v>
      </c>
      <c r="AX141" s="5">
        <f>SUMIFS('Outside Services &amp; Other'!AM$247:AM$281,'Outside Services &amp; Other'!$C$247:$C$281,CalcEngine!$E$121,'Outside Services &amp; Other'!$D$247:$D$281,CalcEngine!$E141)</f>
        <v>0</v>
      </c>
      <c r="AY141" s="5">
        <f>SUMIFS('Outside Services &amp; Other'!AN$247:AN$281,'Outside Services &amp; Other'!$C$247:$C$281,CalcEngine!$E$121,'Outside Services &amp; Other'!$D$247:$D$281,CalcEngine!$E141)</f>
        <v>0</v>
      </c>
      <c r="AZ141" s="5">
        <f>SUMIFS('Outside Services &amp; Other'!AO$247:AO$281,'Outside Services &amp; Other'!$C$247:$C$281,CalcEngine!$E$121,'Outside Services &amp; Other'!$D$247:$D$281,CalcEngine!$E141)</f>
        <v>0</v>
      </c>
      <c r="BA141" s="5">
        <f>SUMIFS('Outside Services &amp; Other'!AP$247:AP$281,'Outside Services &amp; Other'!$C$247:$C$281,CalcEngine!$E$121,'Outside Services &amp; Other'!$D$247:$D$281,CalcEngine!$E141)</f>
        <v>0</v>
      </c>
      <c r="BB141" s="5">
        <f>SUMIFS('Outside Services &amp; Other'!AQ$247:AQ$281,'Outside Services &amp; Other'!$C$247:$C$281,CalcEngine!$E$121,'Outside Services &amp; Other'!$D$247:$D$281,CalcEngine!$E141)</f>
        <v>0</v>
      </c>
      <c r="BC141" s="5">
        <f>SUMIFS('Outside Services &amp; Other'!AR$247:AR$281,'Outside Services &amp; Other'!$C$247:$C$281,CalcEngine!$E$121,'Outside Services &amp; Other'!$D$247:$D$281,CalcEngine!$E141)</f>
        <v>0</v>
      </c>
      <c r="BD141" s="5">
        <f>SUMIFS('Outside Services &amp; Other'!AS$247:AS$281,'Outside Services &amp; Other'!$C$247:$C$281,CalcEngine!$E$121,'Outside Services &amp; Other'!$D$247:$D$281,CalcEngine!$E141)</f>
        <v>0</v>
      </c>
      <c r="BE141" s="5">
        <f>SUMIFS('Outside Services &amp; Other'!AT$247:AT$281,'Outside Services &amp; Other'!$C$247:$C$281,CalcEngine!$E$121,'Outside Services &amp; Other'!$D$247:$D$281,CalcEngine!$E141)</f>
        <v>0</v>
      </c>
      <c r="BF141" s="5">
        <f>SUMIFS('Outside Services &amp; Other'!AU$247:AU$281,'Outside Services &amp; Other'!$C$247:$C$281,CalcEngine!$E$121,'Outside Services &amp; Other'!$D$247:$D$281,CalcEngine!$E141)</f>
        <v>0</v>
      </c>
      <c r="BG141" s="5">
        <f>SUMIFS('Outside Services &amp; Other'!AV$247:AV$281,'Outside Services &amp; Other'!$C$247:$C$281,CalcEngine!$E$121,'Outside Services &amp; Other'!$D$247:$D$281,CalcEngine!$E141)</f>
        <v>0</v>
      </c>
      <c r="BH141" s="5">
        <f>SUMIFS('Outside Services &amp; Other'!AW$247:AW$281,'Outside Services &amp; Other'!$C$247:$C$281,CalcEngine!$E$121,'Outside Services &amp; Other'!$D$247:$D$281,CalcEngine!$E141)</f>
        <v>0</v>
      </c>
      <c r="BI141" s="5">
        <f>SUMIFS('Outside Services &amp; Other'!AX$247:AX$281,'Outside Services &amp; Other'!$C$247:$C$281,CalcEngine!$E$121,'Outside Services &amp; Other'!$D$247:$D$281,CalcEngine!$E141)</f>
        <v>0</v>
      </c>
      <c r="BJ141" s="5">
        <f>SUMIFS('Outside Services &amp; Other'!AY$247:AY$281,'Outside Services &amp; Other'!$C$247:$C$281,CalcEngine!$E$121,'Outside Services &amp; Other'!$D$247:$D$281,CalcEngine!$E141)</f>
        <v>0</v>
      </c>
      <c r="BK141" s="5">
        <f>SUMIFS('Outside Services &amp; Other'!AZ$247:AZ$281,'Outside Services &amp; Other'!$C$247:$C$281,CalcEngine!$E$121,'Outside Services &amp; Other'!$D$247:$D$281,CalcEngine!$E141)</f>
        <v>0</v>
      </c>
      <c r="BL141" s="5">
        <f>SUMIFS('Outside Services &amp; Other'!BA$247:BA$281,'Outside Services &amp; Other'!$C$247:$C$281,CalcEngine!$E$121,'Outside Services &amp; Other'!$D$247:$D$281,CalcEngine!$E141)</f>
        <v>0</v>
      </c>
      <c r="BM141" s="5">
        <f>SUMIFS('Outside Services &amp; Other'!BB$247:BB$281,'Outside Services &amp; Other'!$C$247:$C$281,CalcEngine!$E$121,'Outside Services &amp; Other'!$D$247:$D$281,CalcEngine!$E141)</f>
        <v>0</v>
      </c>
      <c r="BN141" s="5">
        <f>SUMIFS('Outside Services &amp; Other'!BC$247:BC$281,'Outside Services &amp; Other'!$C$247:$C$281,CalcEngine!$E$121,'Outside Services &amp; Other'!$D$247:$D$281,CalcEngine!$E141)</f>
        <v>0</v>
      </c>
      <c r="BO141" s="5">
        <f>SUMIFS('Outside Services &amp; Other'!BD$247:BD$281,'Outside Services &amp; Other'!$C$247:$C$281,CalcEngine!$E$121,'Outside Services &amp; Other'!$D$247:$D$281,CalcEngine!$E141)</f>
        <v>0</v>
      </c>
      <c r="BP141" s="5">
        <f>SUMIFS('Outside Services &amp; Other'!BE$247:BE$281,'Outside Services &amp; Other'!$C$247:$C$281,CalcEngine!$E$121,'Outside Services &amp; Other'!$D$247:$D$281,CalcEngine!$E141)</f>
        <v>0</v>
      </c>
      <c r="BQ141" s="5">
        <f>SUMIFS('Outside Services &amp; Other'!BF$247:BF$281,'Outside Services &amp; Other'!$C$247:$C$281,CalcEngine!$E$121,'Outside Services &amp; Other'!$D$247:$D$281,CalcEngine!$E141)</f>
        <v>0</v>
      </c>
      <c r="BR141" s="5">
        <f>SUMIFS('Outside Services &amp; Other'!BG$247:BG$281,'Outside Services &amp; Other'!$C$247:$C$281,CalcEngine!$E$121,'Outside Services &amp; Other'!$D$247:$D$281,CalcEngine!$E141)</f>
        <v>0</v>
      </c>
      <c r="BS141" s="5">
        <f>SUMIFS('Outside Services &amp; Other'!BH$247:BH$281,'Outside Services &amp; Other'!$C$247:$C$281,CalcEngine!$E$121,'Outside Services &amp; Other'!$D$247:$D$281,CalcEngine!$E141)</f>
        <v>0</v>
      </c>
      <c r="BT141" s="5">
        <f>SUMIFS('Outside Services &amp; Other'!BI$247:BI$281,'Outside Services &amp; Other'!$C$247:$C$281,CalcEngine!$E$121,'Outside Services &amp; Other'!$D$247:$D$281,CalcEngine!$E141)</f>
        <v>0</v>
      </c>
      <c r="BU141" s="5">
        <f>SUMIFS('Outside Services &amp; Other'!BJ$247:BJ$281,'Outside Services &amp; Other'!$C$247:$C$281,CalcEngine!$E$121,'Outside Services &amp; Other'!$D$247:$D$281,CalcEngine!$E141)</f>
        <v>0</v>
      </c>
      <c r="BV141" s="5">
        <f>SUMIFS('Outside Services &amp; Other'!BK$247:BK$281,'Outside Services &amp; Other'!$C$247:$C$281,CalcEngine!$E$121,'Outside Services &amp; Other'!$D$247:$D$281,CalcEngine!$E141)</f>
        <v>0</v>
      </c>
      <c r="BW141" s="5">
        <f>SUMIFS('Outside Services &amp; Other'!BL$247:BL$281,'Outside Services &amp; Other'!$C$247:$C$281,CalcEngine!$E$121,'Outside Services &amp; Other'!$D$247:$D$281,CalcEngine!$E141)</f>
        <v>0</v>
      </c>
      <c r="BX141" s="5">
        <f>SUMIFS('Outside Services &amp; Other'!BM$247:BM$281,'Outside Services &amp; Other'!$C$247:$C$281,CalcEngine!$E$121,'Outside Services &amp; Other'!$D$247:$D$281,CalcEngine!$E141)</f>
        <v>0</v>
      </c>
      <c r="BY141" s="5">
        <f>SUMIFS('Outside Services &amp; Other'!BN$247:BN$281,'Outside Services &amp; Other'!$C$247:$C$281,CalcEngine!$E$121,'Outside Services &amp; Other'!$D$247:$D$281,CalcEngine!$E141)</f>
        <v>0</v>
      </c>
      <c r="BZ141" s="419" cm="1">
        <f t="array" ref="BZ141">SUMPRODUCT((YEAR($F$6:$BY$6)=BZ$6)*($F141:$BY141))</f>
        <v>0</v>
      </c>
      <c r="CA141" s="286" cm="1">
        <f t="array" ref="CA141">SUMPRODUCT((YEAR($F$6:$BY$6)=CA$6)*($F141:$BY141))</f>
        <v>0</v>
      </c>
      <c r="CB141" s="286" cm="1">
        <f t="array" ref="CB141">SUMPRODUCT((YEAR($F$6:$BY$6)=CB$6)*($F141:$BY141))</f>
        <v>0</v>
      </c>
      <c r="CC141" s="286" cm="1">
        <f t="array" ref="CC141">SUMPRODUCT((YEAR($F$6:$BY$6)=CC$6)*($F141:$BY141))</f>
        <v>0</v>
      </c>
      <c r="CD141" s="286" cm="1">
        <f t="array" ref="CD141">SUMPRODUCT((YEAR($F$6:$BY$6)=CD$6)*($F141:$BY141))</f>
        <v>0</v>
      </c>
      <c r="CE141" s="430" cm="1">
        <f t="array" ref="CE141">SUMPRODUCT((YEAR($F$6:$BY$6)=CE$6)*($F141:$BY141))</f>
        <v>0</v>
      </c>
      <c r="CF141" s="783"/>
    </row>
    <row r="142" spans="1:84" s="4" customFormat="1">
      <c r="A142" s="48"/>
      <c r="E142" s="601" t="str">
        <f>'Outside Services &amp; Other'!D$246</f>
        <v>Other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f>SUMIFS('Outside Services &amp; Other'!G$247:G$281,'Outside Services &amp; Other'!$C$247:$C$281,CalcEngine!$E$121,'Outside Services &amp; Other'!$D$247:$D$281,CalcEngine!$E142)</f>
        <v>0</v>
      </c>
      <c r="S142" s="5">
        <f>SUMIFS('Outside Services &amp; Other'!H$247:H$281,'Outside Services &amp; Other'!$C$247:$C$281,CalcEngine!$E$121,'Outside Services &amp; Other'!$D$247:$D$281,CalcEngine!$E142)</f>
        <v>0</v>
      </c>
      <c r="T142" s="5">
        <f>SUMIFS('Outside Services &amp; Other'!I$247:I$281,'Outside Services &amp; Other'!$C$247:$C$281,CalcEngine!$E$121,'Outside Services &amp; Other'!$D$247:$D$281,CalcEngine!$E142)</f>
        <v>0</v>
      </c>
      <c r="U142" s="5">
        <f>SUMIFS('Outside Services &amp; Other'!J$247:J$281,'Outside Services &amp; Other'!$C$247:$C$281,CalcEngine!$E$121,'Outside Services &amp; Other'!$D$247:$D$281,CalcEngine!$E142)</f>
        <v>0</v>
      </c>
      <c r="V142" s="5">
        <f>SUMIFS('Outside Services &amp; Other'!K$247:K$281,'Outside Services &amp; Other'!$C$247:$C$281,CalcEngine!$E$121,'Outside Services &amp; Other'!$D$247:$D$281,CalcEngine!$E142)</f>
        <v>0</v>
      </c>
      <c r="W142" s="5">
        <f>SUMIFS('Outside Services &amp; Other'!L$247:L$281,'Outside Services &amp; Other'!$C$247:$C$281,CalcEngine!$E$121,'Outside Services &amp; Other'!$D$247:$D$281,CalcEngine!$E142)</f>
        <v>0</v>
      </c>
      <c r="X142" s="5">
        <f>SUMIFS('Outside Services &amp; Other'!M$247:M$281,'Outside Services &amp; Other'!$C$247:$C$281,CalcEngine!$E$121,'Outside Services &amp; Other'!$D$247:$D$281,CalcEngine!$E142)</f>
        <v>0</v>
      </c>
      <c r="Y142" s="5">
        <f>SUMIFS('Outside Services &amp; Other'!N$247:N$281,'Outside Services &amp; Other'!$C$247:$C$281,CalcEngine!$E$121,'Outside Services &amp; Other'!$D$247:$D$281,CalcEngine!$E142)</f>
        <v>0</v>
      </c>
      <c r="Z142" s="5">
        <f>SUMIFS('Outside Services &amp; Other'!O$247:O$281,'Outside Services &amp; Other'!$C$247:$C$281,CalcEngine!$E$121,'Outside Services &amp; Other'!$D$247:$D$281,CalcEngine!$E142)</f>
        <v>0</v>
      </c>
      <c r="AA142" s="5">
        <f>SUMIFS('Outside Services &amp; Other'!P$247:P$281,'Outside Services &amp; Other'!$C$247:$C$281,CalcEngine!$E$121,'Outside Services &amp; Other'!$D$247:$D$281,CalcEngine!$E142)</f>
        <v>0</v>
      </c>
      <c r="AB142" s="5">
        <f>SUMIFS('Outside Services &amp; Other'!Q$247:Q$281,'Outside Services &amp; Other'!$C$247:$C$281,CalcEngine!$E$121,'Outside Services &amp; Other'!$D$247:$D$281,CalcEngine!$E142)</f>
        <v>0</v>
      </c>
      <c r="AC142" s="5">
        <f>SUMIFS('Outside Services &amp; Other'!R$247:R$281,'Outside Services &amp; Other'!$C$247:$C$281,CalcEngine!$E$121,'Outside Services &amp; Other'!$D$247:$D$281,CalcEngine!$E142)</f>
        <v>0</v>
      </c>
      <c r="AD142" s="5">
        <f>SUMIFS('Outside Services &amp; Other'!S$247:S$281,'Outside Services &amp; Other'!$C$247:$C$281,CalcEngine!$E$121,'Outside Services &amp; Other'!$D$247:$D$281,CalcEngine!$E142)</f>
        <v>0</v>
      </c>
      <c r="AE142" s="5">
        <f>SUMIFS('Outside Services &amp; Other'!T$247:T$281,'Outside Services &amp; Other'!$C$247:$C$281,CalcEngine!$E$121,'Outside Services &amp; Other'!$D$247:$D$281,CalcEngine!$E142)</f>
        <v>0</v>
      </c>
      <c r="AF142" s="5">
        <f>SUMIFS('Outside Services &amp; Other'!U$247:U$281,'Outside Services &amp; Other'!$C$247:$C$281,CalcEngine!$E$121,'Outside Services &amp; Other'!$D$247:$D$281,CalcEngine!$E142)</f>
        <v>0</v>
      </c>
      <c r="AG142" s="5">
        <f>SUMIFS('Outside Services &amp; Other'!V$247:V$281,'Outside Services &amp; Other'!$C$247:$C$281,CalcEngine!$E$121,'Outside Services &amp; Other'!$D$247:$D$281,CalcEngine!$E142)</f>
        <v>0</v>
      </c>
      <c r="AH142" s="5">
        <f>SUMIFS('Outside Services &amp; Other'!W$247:W$281,'Outside Services &amp; Other'!$C$247:$C$281,CalcEngine!$E$121,'Outside Services &amp; Other'!$D$247:$D$281,CalcEngine!$E142)</f>
        <v>0</v>
      </c>
      <c r="AI142" s="5">
        <f>SUMIFS('Outside Services &amp; Other'!X$247:X$281,'Outside Services &amp; Other'!$C$247:$C$281,CalcEngine!$E$121,'Outside Services &amp; Other'!$D$247:$D$281,CalcEngine!$E142)</f>
        <v>0</v>
      </c>
      <c r="AJ142" s="5">
        <f>SUMIFS('Outside Services &amp; Other'!Y$247:Y$281,'Outside Services &amp; Other'!$C$247:$C$281,CalcEngine!$E$121,'Outside Services &amp; Other'!$D$247:$D$281,CalcEngine!$E142)</f>
        <v>0</v>
      </c>
      <c r="AK142" s="5">
        <f>SUMIFS('Outside Services &amp; Other'!Z$247:Z$281,'Outside Services &amp; Other'!$C$247:$C$281,CalcEngine!$E$121,'Outside Services &amp; Other'!$D$247:$D$281,CalcEngine!$E142)</f>
        <v>0</v>
      </c>
      <c r="AL142" s="5">
        <f>SUMIFS('Outside Services &amp; Other'!AA$247:AA$281,'Outside Services &amp; Other'!$C$247:$C$281,CalcEngine!$E$121,'Outside Services &amp; Other'!$D$247:$D$281,CalcEngine!$E142)</f>
        <v>0</v>
      </c>
      <c r="AM142" s="5">
        <f>SUMIFS('Outside Services &amp; Other'!AB$247:AB$281,'Outside Services &amp; Other'!$C$247:$C$281,CalcEngine!$E$121,'Outside Services &amp; Other'!$D$247:$D$281,CalcEngine!$E142)</f>
        <v>0</v>
      </c>
      <c r="AN142" s="5">
        <f>SUMIFS('Outside Services &amp; Other'!AC$247:AC$281,'Outside Services &amp; Other'!$C$247:$C$281,CalcEngine!$E$121,'Outside Services &amp; Other'!$D$247:$D$281,CalcEngine!$E142)</f>
        <v>0</v>
      </c>
      <c r="AO142" s="5">
        <f>SUMIFS('Outside Services &amp; Other'!AD$247:AD$281,'Outside Services &amp; Other'!$C$247:$C$281,CalcEngine!$E$121,'Outside Services &amp; Other'!$D$247:$D$281,CalcEngine!$E142)</f>
        <v>0</v>
      </c>
      <c r="AP142" s="5">
        <f>SUMIFS('Outside Services &amp; Other'!AE$247:AE$281,'Outside Services &amp; Other'!$C$247:$C$281,CalcEngine!$E$121,'Outside Services &amp; Other'!$D$247:$D$281,CalcEngine!$E142)</f>
        <v>0</v>
      </c>
      <c r="AQ142" s="5">
        <f>SUMIFS('Outside Services &amp; Other'!AF$247:AF$281,'Outside Services &amp; Other'!$C$247:$C$281,CalcEngine!$E$121,'Outside Services &amp; Other'!$D$247:$D$281,CalcEngine!$E142)</f>
        <v>0</v>
      </c>
      <c r="AR142" s="5">
        <f>SUMIFS('Outside Services &amp; Other'!AG$247:AG$281,'Outside Services &amp; Other'!$C$247:$C$281,CalcEngine!$E$121,'Outside Services &amp; Other'!$D$247:$D$281,CalcEngine!$E142)</f>
        <v>0</v>
      </c>
      <c r="AS142" s="5">
        <f>SUMIFS('Outside Services &amp; Other'!AH$247:AH$281,'Outside Services &amp; Other'!$C$247:$C$281,CalcEngine!$E$121,'Outside Services &amp; Other'!$D$247:$D$281,CalcEngine!$E142)</f>
        <v>0</v>
      </c>
      <c r="AT142" s="5">
        <f>SUMIFS('Outside Services &amp; Other'!AI$247:AI$281,'Outside Services &amp; Other'!$C$247:$C$281,CalcEngine!$E$121,'Outside Services &amp; Other'!$D$247:$D$281,CalcEngine!$E142)</f>
        <v>0</v>
      </c>
      <c r="AU142" s="5">
        <f>SUMIFS('Outside Services &amp; Other'!AJ$247:AJ$281,'Outside Services &amp; Other'!$C$247:$C$281,CalcEngine!$E$121,'Outside Services &amp; Other'!$D$247:$D$281,CalcEngine!$E142)</f>
        <v>0</v>
      </c>
      <c r="AV142" s="5">
        <f>SUMIFS('Outside Services &amp; Other'!AK$247:AK$281,'Outside Services &amp; Other'!$C$247:$C$281,CalcEngine!$E$121,'Outside Services &amp; Other'!$D$247:$D$281,CalcEngine!$E142)</f>
        <v>0</v>
      </c>
      <c r="AW142" s="5">
        <f>SUMIFS('Outside Services &amp; Other'!AL$247:AL$281,'Outside Services &amp; Other'!$C$247:$C$281,CalcEngine!$E$121,'Outside Services &amp; Other'!$D$247:$D$281,CalcEngine!$E142)</f>
        <v>0</v>
      </c>
      <c r="AX142" s="5">
        <f>SUMIFS('Outside Services &amp; Other'!AM$247:AM$281,'Outside Services &amp; Other'!$C$247:$C$281,CalcEngine!$E$121,'Outside Services &amp; Other'!$D$247:$D$281,CalcEngine!$E142)</f>
        <v>0</v>
      </c>
      <c r="AY142" s="5">
        <f>SUMIFS('Outside Services &amp; Other'!AN$247:AN$281,'Outside Services &amp; Other'!$C$247:$C$281,CalcEngine!$E$121,'Outside Services &amp; Other'!$D$247:$D$281,CalcEngine!$E142)</f>
        <v>0</v>
      </c>
      <c r="AZ142" s="5">
        <f>SUMIFS('Outside Services &amp; Other'!AO$247:AO$281,'Outside Services &amp; Other'!$C$247:$C$281,CalcEngine!$E$121,'Outside Services &amp; Other'!$D$247:$D$281,CalcEngine!$E142)</f>
        <v>0</v>
      </c>
      <c r="BA142" s="5">
        <f>SUMIFS('Outside Services &amp; Other'!AP$247:AP$281,'Outside Services &amp; Other'!$C$247:$C$281,CalcEngine!$E$121,'Outside Services &amp; Other'!$D$247:$D$281,CalcEngine!$E142)</f>
        <v>0</v>
      </c>
      <c r="BB142" s="5">
        <f>SUMIFS('Outside Services &amp; Other'!AQ$247:AQ$281,'Outside Services &amp; Other'!$C$247:$C$281,CalcEngine!$E$121,'Outside Services &amp; Other'!$D$247:$D$281,CalcEngine!$E142)</f>
        <v>0</v>
      </c>
      <c r="BC142" s="5">
        <f>SUMIFS('Outside Services &amp; Other'!AR$247:AR$281,'Outside Services &amp; Other'!$C$247:$C$281,CalcEngine!$E$121,'Outside Services &amp; Other'!$D$247:$D$281,CalcEngine!$E142)</f>
        <v>0</v>
      </c>
      <c r="BD142" s="5">
        <f>SUMIFS('Outside Services &amp; Other'!AS$247:AS$281,'Outside Services &amp; Other'!$C$247:$C$281,CalcEngine!$E$121,'Outside Services &amp; Other'!$D$247:$D$281,CalcEngine!$E142)</f>
        <v>0</v>
      </c>
      <c r="BE142" s="5">
        <f>SUMIFS('Outside Services &amp; Other'!AT$247:AT$281,'Outside Services &amp; Other'!$C$247:$C$281,CalcEngine!$E$121,'Outside Services &amp; Other'!$D$247:$D$281,CalcEngine!$E142)</f>
        <v>0</v>
      </c>
      <c r="BF142" s="5">
        <f>SUMIFS('Outside Services &amp; Other'!AU$247:AU$281,'Outside Services &amp; Other'!$C$247:$C$281,CalcEngine!$E$121,'Outside Services &amp; Other'!$D$247:$D$281,CalcEngine!$E142)</f>
        <v>0</v>
      </c>
      <c r="BG142" s="5">
        <f>SUMIFS('Outside Services &amp; Other'!AV$247:AV$281,'Outside Services &amp; Other'!$C$247:$C$281,CalcEngine!$E$121,'Outside Services &amp; Other'!$D$247:$D$281,CalcEngine!$E142)</f>
        <v>0</v>
      </c>
      <c r="BH142" s="5">
        <f>SUMIFS('Outside Services &amp; Other'!AW$247:AW$281,'Outside Services &amp; Other'!$C$247:$C$281,CalcEngine!$E$121,'Outside Services &amp; Other'!$D$247:$D$281,CalcEngine!$E142)</f>
        <v>0</v>
      </c>
      <c r="BI142" s="5">
        <f>SUMIFS('Outside Services &amp; Other'!AX$247:AX$281,'Outside Services &amp; Other'!$C$247:$C$281,CalcEngine!$E$121,'Outside Services &amp; Other'!$D$247:$D$281,CalcEngine!$E142)</f>
        <v>0</v>
      </c>
      <c r="BJ142" s="5">
        <f>SUMIFS('Outside Services &amp; Other'!AY$247:AY$281,'Outside Services &amp; Other'!$C$247:$C$281,CalcEngine!$E$121,'Outside Services &amp; Other'!$D$247:$D$281,CalcEngine!$E142)</f>
        <v>0</v>
      </c>
      <c r="BK142" s="5">
        <f>SUMIFS('Outside Services &amp; Other'!AZ$247:AZ$281,'Outside Services &amp; Other'!$C$247:$C$281,CalcEngine!$E$121,'Outside Services &amp; Other'!$D$247:$D$281,CalcEngine!$E142)</f>
        <v>0</v>
      </c>
      <c r="BL142" s="5">
        <f>SUMIFS('Outside Services &amp; Other'!BA$247:BA$281,'Outside Services &amp; Other'!$C$247:$C$281,CalcEngine!$E$121,'Outside Services &amp; Other'!$D$247:$D$281,CalcEngine!$E142)</f>
        <v>0</v>
      </c>
      <c r="BM142" s="5">
        <f>SUMIFS('Outside Services &amp; Other'!BB$247:BB$281,'Outside Services &amp; Other'!$C$247:$C$281,CalcEngine!$E$121,'Outside Services &amp; Other'!$D$247:$D$281,CalcEngine!$E142)</f>
        <v>0</v>
      </c>
      <c r="BN142" s="5">
        <f>SUMIFS('Outside Services &amp; Other'!BC$247:BC$281,'Outside Services &amp; Other'!$C$247:$C$281,CalcEngine!$E$121,'Outside Services &amp; Other'!$D$247:$D$281,CalcEngine!$E142)</f>
        <v>0</v>
      </c>
      <c r="BO142" s="5">
        <f>SUMIFS('Outside Services &amp; Other'!BD$247:BD$281,'Outside Services &amp; Other'!$C$247:$C$281,CalcEngine!$E$121,'Outside Services &amp; Other'!$D$247:$D$281,CalcEngine!$E142)</f>
        <v>0</v>
      </c>
      <c r="BP142" s="5">
        <f>SUMIFS('Outside Services &amp; Other'!BE$247:BE$281,'Outside Services &amp; Other'!$C$247:$C$281,CalcEngine!$E$121,'Outside Services &amp; Other'!$D$247:$D$281,CalcEngine!$E142)</f>
        <v>0</v>
      </c>
      <c r="BQ142" s="5">
        <f>SUMIFS('Outside Services &amp; Other'!BF$247:BF$281,'Outside Services &amp; Other'!$C$247:$C$281,CalcEngine!$E$121,'Outside Services &amp; Other'!$D$247:$D$281,CalcEngine!$E142)</f>
        <v>0</v>
      </c>
      <c r="BR142" s="5">
        <f>SUMIFS('Outside Services &amp; Other'!BG$247:BG$281,'Outside Services &amp; Other'!$C$247:$C$281,CalcEngine!$E$121,'Outside Services &amp; Other'!$D$247:$D$281,CalcEngine!$E142)</f>
        <v>0</v>
      </c>
      <c r="BS142" s="5">
        <f>SUMIFS('Outside Services &amp; Other'!BH$247:BH$281,'Outside Services &amp; Other'!$C$247:$C$281,CalcEngine!$E$121,'Outside Services &amp; Other'!$D$247:$D$281,CalcEngine!$E142)</f>
        <v>0</v>
      </c>
      <c r="BT142" s="5">
        <f>SUMIFS('Outside Services &amp; Other'!BI$247:BI$281,'Outside Services &amp; Other'!$C$247:$C$281,CalcEngine!$E$121,'Outside Services &amp; Other'!$D$247:$D$281,CalcEngine!$E142)</f>
        <v>0</v>
      </c>
      <c r="BU142" s="5">
        <f>SUMIFS('Outside Services &amp; Other'!BJ$247:BJ$281,'Outside Services &amp; Other'!$C$247:$C$281,CalcEngine!$E$121,'Outside Services &amp; Other'!$D$247:$D$281,CalcEngine!$E142)</f>
        <v>0</v>
      </c>
      <c r="BV142" s="5">
        <f>SUMIFS('Outside Services &amp; Other'!BK$247:BK$281,'Outside Services &amp; Other'!$C$247:$C$281,CalcEngine!$E$121,'Outside Services &amp; Other'!$D$247:$D$281,CalcEngine!$E142)</f>
        <v>0</v>
      </c>
      <c r="BW142" s="5">
        <f>SUMIFS('Outside Services &amp; Other'!BL$247:BL$281,'Outside Services &amp; Other'!$C$247:$C$281,CalcEngine!$E$121,'Outside Services &amp; Other'!$D$247:$D$281,CalcEngine!$E142)</f>
        <v>0</v>
      </c>
      <c r="BX142" s="5">
        <f>SUMIFS('Outside Services &amp; Other'!BM$247:BM$281,'Outside Services &amp; Other'!$C$247:$C$281,CalcEngine!$E$121,'Outside Services &amp; Other'!$D$247:$D$281,CalcEngine!$E142)</f>
        <v>0</v>
      </c>
      <c r="BY142" s="5">
        <f>SUMIFS('Outside Services &amp; Other'!BN$247:BN$281,'Outside Services &amp; Other'!$C$247:$C$281,CalcEngine!$E$121,'Outside Services &amp; Other'!$D$247:$D$281,CalcEngine!$E142)</f>
        <v>0</v>
      </c>
      <c r="BZ142" s="419" cm="1">
        <f t="array" ref="BZ142">SUMPRODUCT((YEAR($F$6:$BY$6)=BZ$6)*($F142:$BY142))</f>
        <v>0</v>
      </c>
      <c r="CA142" s="286" cm="1">
        <f t="array" ref="CA142">SUMPRODUCT((YEAR($F$6:$BY$6)=CA$6)*($F142:$BY142))</f>
        <v>0</v>
      </c>
      <c r="CB142" s="286" cm="1">
        <f t="array" ref="CB142">SUMPRODUCT((YEAR($F$6:$BY$6)=CB$6)*($F142:$BY142))</f>
        <v>0</v>
      </c>
      <c r="CC142" s="286" cm="1">
        <f t="array" ref="CC142">SUMPRODUCT((YEAR($F$6:$BY$6)=CC$6)*($F142:$BY142))</f>
        <v>0</v>
      </c>
      <c r="CD142" s="286" cm="1">
        <f t="array" ref="CD142">SUMPRODUCT((YEAR($F$6:$BY$6)=CD$6)*($F142:$BY142))</f>
        <v>0</v>
      </c>
      <c r="CE142" s="430" cm="1">
        <f t="array" ref="CE142">SUMPRODUCT((YEAR($F$6:$BY$6)=CE$6)*($F142:$BY142))</f>
        <v>0</v>
      </c>
      <c r="CF142" s="783"/>
    </row>
    <row r="143" spans="1:84">
      <c r="E143" s="279" t="str">
        <f>"Total "&amp;E121</f>
        <v>Total Business Development</v>
      </c>
      <c r="F143" s="287">
        <f t="shared" ref="F143:AK143" si="384">SUM(F124:F142)</f>
        <v>0</v>
      </c>
      <c r="G143" s="287">
        <f t="shared" si="384"/>
        <v>0</v>
      </c>
      <c r="H143" s="287">
        <f t="shared" si="384"/>
        <v>0</v>
      </c>
      <c r="I143" s="287">
        <f t="shared" si="384"/>
        <v>0</v>
      </c>
      <c r="J143" s="287">
        <f t="shared" si="384"/>
        <v>0</v>
      </c>
      <c r="K143" s="287">
        <f t="shared" si="384"/>
        <v>0</v>
      </c>
      <c r="L143" s="287">
        <f t="shared" si="384"/>
        <v>0</v>
      </c>
      <c r="M143" s="287">
        <f t="shared" si="384"/>
        <v>0</v>
      </c>
      <c r="N143" s="287">
        <f t="shared" si="384"/>
        <v>0</v>
      </c>
      <c r="O143" s="287">
        <f t="shared" si="384"/>
        <v>0</v>
      </c>
      <c r="P143" s="287">
        <f t="shared" si="384"/>
        <v>0</v>
      </c>
      <c r="Q143" s="287">
        <f t="shared" si="384"/>
        <v>0</v>
      </c>
      <c r="R143" s="287">
        <f t="shared" si="384"/>
        <v>0</v>
      </c>
      <c r="S143" s="287">
        <f t="shared" si="384"/>
        <v>0</v>
      </c>
      <c r="T143" s="287">
        <f t="shared" si="384"/>
        <v>0</v>
      </c>
      <c r="U143" s="287">
        <f t="shared" si="384"/>
        <v>0</v>
      </c>
      <c r="V143" s="287">
        <f t="shared" si="384"/>
        <v>0</v>
      </c>
      <c r="W143" s="287">
        <f t="shared" si="384"/>
        <v>0</v>
      </c>
      <c r="X143" s="287">
        <f t="shared" si="384"/>
        <v>0</v>
      </c>
      <c r="Y143" s="287">
        <f t="shared" si="384"/>
        <v>0</v>
      </c>
      <c r="Z143" s="287">
        <f t="shared" si="384"/>
        <v>0</v>
      </c>
      <c r="AA143" s="287">
        <f t="shared" si="384"/>
        <v>0</v>
      </c>
      <c r="AB143" s="287">
        <f t="shared" si="384"/>
        <v>0</v>
      </c>
      <c r="AC143" s="287">
        <f t="shared" si="384"/>
        <v>0</v>
      </c>
      <c r="AD143" s="287">
        <f t="shared" si="384"/>
        <v>0</v>
      </c>
      <c r="AE143" s="287">
        <f t="shared" si="384"/>
        <v>0</v>
      </c>
      <c r="AF143" s="287">
        <f t="shared" si="384"/>
        <v>0</v>
      </c>
      <c r="AG143" s="287">
        <f t="shared" si="384"/>
        <v>0</v>
      </c>
      <c r="AH143" s="287">
        <f t="shared" si="384"/>
        <v>0</v>
      </c>
      <c r="AI143" s="287">
        <f t="shared" si="384"/>
        <v>0</v>
      </c>
      <c r="AJ143" s="287">
        <f t="shared" si="384"/>
        <v>0</v>
      </c>
      <c r="AK143" s="287">
        <f t="shared" si="384"/>
        <v>0</v>
      </c>
      <c r="AL143" s="287">
        <f t="shared" ref="AL143:BQ143" si="385">SUM(AL124:AL142)</f>
        <v>0</v>
      </c>
      <c r="AM143" s="287">
        <f t="shared" si="385"/>
        <v>0</v>
      </c>
      <c r="AN143" s="287">
        <f t="shared" si="385"/>
        <v>0</v>
      </c>
      <c r="AO143" s="287">
        <f t="shared" si="385"/>
        <v>0</v>
      </c>
      <c r="AP143" s="287">
        <f t="shared" si="385"/>
        <v>0</v>
      </c>
      <c r="AQ143" s="287">
        <f t="shared" si="385"/>
        <v>0</v>
      </c>
      <c r="AR143" s="287">
        <f t="shared" si="385"/>
        <v>0</v>
      </c>
      <c r="AS143" s="287">
        <f t="shared" si="385"/>
        <v>0</v>
      </c>
      <c r="AT143" s="287">
        <f t="shared" si="385"/>
        <v>0</v>
      </c>
      <c r="AU143" s="287">
        <f t="shared" si="385"/>
        <v>0</v>
      </c>
      <c r="AV143" s="287">
        <f t="shared" si="385"/>
        <v>0</v>
      </c>
      <c r="AW143" s="287">
        <f t="shared" si="385"/>
        <v>0</v>
      </c>
      <c r="AX143" s="287">
        <f t="shared" si="385"/>
        <v>0</v>
      </c>
      <c r="AY143" s="287">
        <f t="shared" si="385"/>
        <v>0</v>
      </c>
      <c r="AZ143" s="287">
        <f t="shared" si="385"/>
        <v>0</v>
      </c>
      <c r="BA143" s="287">
        <f t="shared" si="385"/>
        <v>0</v>
      </c>
      <c r="BB143" s="287">
        <f t="shared" si="385"/>
        <v>0</v>
      </c>
      <c r="BC143" s="287">
        <f t="shared" si="385"/>
        <v>0</v>
      </c>
      <c r="BD143" s="287">
        <f t="shared" si="385"/>
        <v>0</v>
      </c>
      <c r="BE143" s="287">
        <f t="shared" si="385"/>
        <v>0</v>
      </c>
      <c r="BF143" s="287">
        <f t="shared" si="385"/>
        <v>0</v>
      </c>
      <c r="BG143" s="287">
        <f t="shared" si="385"/>
        <v>0</v>
      </c>
      <c r="BH143" s="287">
        <f t="shared" si="385"/>
        <v>0</v>
      </c>
      <c r="BI143" s="287">
        <f t="shared" si="385"/>
        <v>0</v>
      </c>
      <c r="BJ143" s="287">
        <f t="shared" si="385"/>
        <v>0</v>
      </c>
      <c r="BK143" s="287">
        <f t="shared" si="385"/>
        <v>0</v>
      </c>
      <c r="BL143" s="287">
        <f t="shared" si="385"/>
        <v>0</v>
      </c>
      <c r="BM143" s="287">
        <f t="shared" si="385"/>
        <v>0</v>
      </c>
      <c r="BN143" s="287">
        <f t="shared" si="385"/>
        <v>0</v>
      </c>
      <c r="BO143" s="287">
        <f t="shared" si="385"/>
        <v>0</v>
      </c>
      <c r="BP143" s="287">
        <f t="shared" si="385"/>
        <v>0</v>
      </c>
      <c r="BQ143" s="287">
        <f t="shared" si="385"/>
        <v>0</v>
      </c>
      <c r="BR143" s="287">
        <f t="shared" ref="BR143:CE143" si="386">SUM(BR124:BR142)</f>
        <v>0</v>
      </c>
      <c r="BS143" s="287">
        <f t="shared" si="386"/>
        <v>0</v>
      </c>
      <c r="BT143" s="287">
        <f t="shared" si="386"/>
        <v>0</v>
      </c>
      <c r="BU143" s="287">
        <f t="shared" si="386"/>
        <v>0</v>
      </c>
      <c r="BV143" s="287">
        <f t="shared" si="386"/>
        <v>0</v>
      </c>
      <c r="BW143" s="287">
        <f t="shared" si="386"/>
        <v>0</v>
      </c>
      <c r="BX143" s="287">
        <f t="shared" si="386"/>
        <v>0</v>
      </c>
      <c r="BY143" s="287">
        <f t="shared" si="386"/>
        <v>0</v>
      </c>
      <c r="BZ143" s="425">
        <f t="shared" si="386"/>
        <v>0</v>
      </c>
      <c r="CA143" s="287">
        <f t="shared" si="386"/>
        <v>0</v>
      </c>
      <c r="CB143" s="287">
        <f t="shared" si="386"/>
        <v>0</v>
      </c>
      <c r="CC143" s="287">
        <f t="shared" si="386"/>
        <v>0</v>
      </c>
      <c r="CD143" s="287">
        <f t="shared" si="386"/>
        <v>0</v>
      </c>
      <c r="CE143" s="437">
        <f t="shared" si="386"/>
        <v>0</v>
      </c>
    </row>
    <row r="144" spans="1:84">
      <c r="E144" s="278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419"/>
      <c r="CA144" s="286"/>
      <c r="CB144" s="286"/>
      <c r="CC144" s="286"/>
      <c r="CD144" s="286"/>
      <c r="CE144" s="430"/>
    </row>
    <row r="145" spans="1:84">
      <c r="E145" s="9" t="str">
        <f>Dept4</f>
        <v>Operations</v>
      </c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419"/>
      <c r="CA145" s="286"/>
      <c r="CB145" s="286"/>
      <c r="CC145" s="286"/>
      <c r="CD145" s="286"/>
      <c r="CE145" s="430"/>
    </row>
    <row r="146" spans="1:84" s="4" customFormat="1">
      <c r="A146" s="48"/>
      <c r="E146" s="276" t="s">
        <v>75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f>SUMIF(Headcount!$F$44:$F$49,$E$145,Headcount!N$44:N$49)</f>
        <v>0</v>
      </c>
      <c r="S146" s="4">
        <f>SUMIF(Headcount!$F$44:$F$49,$E$145,Headcount!O$44:O$49)</f>
        <v>0</v>
      </c>
      <c r="T146" s="4">
        <f>SUMIF(Headcount!$F$44:$F$49,$E$145,Headcount!P$44:P$49)</f>
        <v>0</v>
      </c>
      <c r="U146" s="4">
        <f>SUMIF(Headcount!$F$44:$F$49,$E$145,Headcount!Q$44:Q$49)</f>
        <v>0</v>
      </c>
      <c r="V146" s="4">
        <f>SUMIF(Headcount!$F$44:$F$49,$E$145,Headcount!R$44:R$49)</f>
        <v>0</v>
      </c>
      <c r="W146" s="4">
        <f>SUMIF(Headcount!$F$44:$F$49,$E$145,Headcount!S$44:S$49)</f>
        <v>0</v>
      </c>
      <c r="X146" s="4">
        <f>SUMIF(Headcount!$F$44:$F$49,$E$145,Headcount!T$44:T$49)</f>
        <v>0</v>
      </c>
      <c r="Y146" s="4">
        <f>SUMIF(Headcount!$F$44:$F$49,$E$145,Headcount!U$44:U$49)</f>
        <v>0</v>
      </c>
      <c r="Z146" s="4">
        <f>SUMIF(Headcount!$F$44:$F$49,$E$145,Headcount!V$44:V$49)</f>
        <v>0</v>
      </c>
      <c r="AA146" s="4">
        <f>SUMIF(Headcount!$F$44:$F$49,$E$145,Headcount!W$44:W$49)</f>
        <v>0</v>
      </c>
      <c r="AB146" s="4">
        <f>SUMIF(Headcount!$F$44:$F$49,$E$145,Headcount!X$44:X$49)</f>
        <v>0</v>
      </c>
      <c r="AC146" s="4">
        <f>SUMIF(Headcount!$F$44:$F$49,$E$145,Headcount!Y$44:Y$49)</f>
        <v>0</v>
      </c>
      <c r="AD146" s="4">
        <f>SUMIF(Headcount!$F$44:$F$49,$E$145,Headcount!Z$44:Z$49)</f>
        <v>0</v>
      </c>
      <c r="AE146" s="4">
        <f>SUMIF(Headcount!$F$44:$F$49,$E$145,Headcount!AA$44:AA$49)</f>
        <v>0</v>
      </c>
      <c r="AF146" s="4">
        <f>SUMIF(Headcount!$F$44:$F$49,$E$145,Headcount!AB$44:AB$49)</f>
        <v>0</v>
      </c>
      <c r="AG146" s="4">
        <f>SUMIF(Headcount!$F$44:$F$49,$E$145,Headcount!AC$44:AC$49)</f>
        <v>0</v>
      </c>
      <c r="AH146" s="4">
        <f>SUMIF(Headcount!$F$44:$F$49,$E$145,Headcount!AD$44:AD$49)</f>
        <v>0</v>
      </c>
      <c r="AI146" s="4">
        <f>SUMIF(Headcount!$F$44:$F$49,$E$145,Headcount!AE$44:AE$49)</f>
        <v>0</v>
      </c>
      <c r="AJ146" s="4">
        <f>SUMIF(Headcount!$F$44:$F$49,$E$145,Headcount!AF$44:AF$49)</f>
        <v>0</v>
      </c>
      <c r="AK146" s="4">
        <f>SUMIF(Headcount!$F$44:$F$49,$E$145,Headcount!AG$44:AG$49)</f>
        <v>0</v>
      </c>
      <c r="AL146" s="4">
        <f>SUMIF(Headcount!$F$44:$F$49,$E$145,Headcount!AH$44:AH$49)</f>
        <v>0</v>
      </c>
      <c r="AM146" s="4">
        <f>SUMIF(Headcount!$F$44:$F$49,$E$145,Headcount!AI$44:AI$49)</f>
        <v>0</v>
      </c>
      <c r="AN146" s="4">
        <f>SUMIF(Headcount!$F$44:$F$49,$E$145,Headcount!AJ$44:AJ$49)</f>
        <v>0</v>
      </c>
      <c r="AO146" s="4">
        <f>SUMIF(Headcount!$F$44:$F$49,$E$145,Headcount!AK$44:AK$49)</f>
        <v>0</v>
      </c>
      <c r="AP146" s="4">
        <f>SUMIF(Headcount!$F$44:$F$49,$E$145,Headcount!AL$44:AL$49)</f>
        <v>0</v>
      </c>
      <c r="AQ146" s="4">
        <f>SUMIF(Headcount!$F$44:$F$49,$E$145,Headcount!AM$44:AM$49)</f>
        <v>0</v>
      </c>
      <c r="AR146" s="4">
        <f>SUMIF(Headcount!$F$44:$F$49,$E$145,Headcount!AN$44:AN$49)</f>
        <v>0</v>
      </c>
      <c r="AS146" s="4">
        <f>SUMIF(Headcount!$F$44:$F$49,$E$145,Headcount!AO$44:AO$49)</f>
        <v>0</v>
      </c>
      <c r="AT146" s="4">
        <f>SUMIF(Headcount!$F$44:$F$49,$E$145,Headcount!AP$44:AP$49)</f>
        <v>0</v>
      </c>
      <c r="AU146" s="4">
        <f>SUMIF(Headcount!$F$44:$F$49,$E$145,Headcount!AQ$44:AQ$49)</f>
        <v>0</v>
      </c>
      <c r="AV146" s="4">
        <f>SUMIF(Headcount!$F$44:$F$49,$E$145,Headcount!AR$44:AR$49)</f>
        <v>0</v>
      </c>
      <c r="AW146" s="4">
        <f>SUMIF(Headcount!$F$44:$F$49,$E$145,Headcount!AS$44:AS$49)</f>
        <v>0</v>
      </c>
      <c r="AX146" s="4">
        <f>SUMIF(Headcount!$F$44:$F$49,$E$145,Headcount!AT$44:AT$49)</f>
        <v>0</v>
      </c>
      <c r="AY146" s="4">
        <f>SUMIF(Headcount!$F$44:$F$49,$E$145,Headcount!AU$44:AU$49)</f>
        <v>0</v>
      </c>
      <c r="AZ146" s="4">
        <f>SUMIF(Headcount!$F$44:$F$49,$E$145,Headcount!AV$44:AV$49)</f>
        <v>0</v>
      </c>
      <c r="BA146" s="4">
        <f>SUMIF(Headcount!$F$44:$F$49,$E$145,Headcount!AW$44:AW$49)</f>
        <v>0</v>
      </c>
      <c r="BB146" s="4">
        <f>SUMIF(Headcount!$F$44:$F$49,$E$145,Headcount!AX$44:AX$49)</f>
        <v>0</v>
      </c>
      <c r="BC146" s="4">
        <f>SUMIF(Headcount!$F$44:$F$49,$E$145,Headcount!AY$44:AY$49)</f>
        <v>0</v>
      </c>
      <c r="BD146" s="4">
        <f>SUMIF(Headcount!$F$44:$F$49,$E$145,Headcount!AZ$44:AZ$49)</f>
        <v>0</v>
      </c>
      <c r="BE146" s="4">
        <f>SUMIF(Headcount!$F$44:$F$49,$E$145,Headcount!BA$44:BA$49)</f>
        <v>0</v>
      </c>
      <c r="BF146" s="4">
        <f>SUMIF(Headcount!$F$44:$F$49,$E$145,Headcount!BB$44:BB$49)</f>
        <v>0</v>
      </c>
      <c r="BG146" s="4">
        <f>SUMIF(Headcount!$F$44:$F$49,$E$145,Headcount!BC$44:BC$49)</f>
        <v>0</v>
      </c>
      <c r="BH146" s="4">
        <f>SUMIF(Headcount!$F$44:$F$49,$E$145,Headcount!BD$44:BD$49)</f>
        <v>0</v>
      </c>
      <c r="BI146" s="4">
        <f>SUMIF(Headcount!$F$44:$F$49,$E$145,Headcount!BE$44:BE$49)</f>
        <v>0</v>
      </c>
      <c r="BJ146" s="4">
        <f>SUMIF(Headcount!$F$44:$F$49,$E$145,Headcount!BF$44:BF$49)</f>
        <v>0</v>
      </c>
      <c r="BK146" s="4">
        <f>SUMIF(Headcount!$F$44:$F$49,$E$145,Headcount!BG$44:BG$49)</f>
        <v>0</v>
      </c>
      <c r="BL146" s="4">
        <f>SUMIF(Headcount!$F$44:$F$49,$E$145,Headcount!BH$44:BH$49)</f>
        <v>0</v>
      </c>
      <c r="BM146" s="4">
        <f>SUMIF(Headcount!$F$44:$F$49,$E$145,Headcount!BI$44:BI$49)</f>
        <v>0</v>
      </c>
      <c r="BN146" s="4">
        <f>SUMIF(Headcount!$F$44:$F$49,$E$145,Headcount!BJ$44:BJ$49)</f>
        <v>0</v>
      </c>
      <c r="BO146" s="4">
        <f>SUMIF(Headcount!$F$44:$F$49,$E$145,Headcount!BK$44:BK$49)</f>
        <v>0</v>
      </c>
      <c r="BP146" s="4">
        <f>SUMIF(Headcount!$F$44:$F$49,$E$145,Headcount!BL$44:BL$49)</f>
        <v>0</v>
      </c>
      <c r="BQ146" s="4">
        <f>SUMIF(Headcount!$F$44:$F$49,$E$145,Headcount!BM$44:BM$49)</f>
        <v>0</v>
      </c>
      <c r="BR146" s="4">
        <f>SUMIF(Headcount!$F$44:$F$49,$E$145,Headcount!BN$44:BN$49)</f>
        <v>0</v>
      </c>
      <c r="BS146" s="4">
        <f>SUMIF(Headcount!$F$44:$F$49,$E$145,Headcount!BO$44:BO$49)</f>
        <v>0</v>
      </c>
      <c r="BT146" s="4">
        <f>SUMIF(Headcount!$F$44:$F$49,$E$145,Headcount!BP$44:BP$49)</f>
        <v>0</v>
      </c>
      <c r="BU146" s="4">
        <f>SUMIF(Headcount!$F$44:$F$49,$E$145,Headcount!BQ$44:BQ$49)</f>
        <v>0</v>
      </c>
      <c r="BV146" s="4">
        <f>SUMIF(Headcount!$F$44:$F$49,$E$145,Headcount!BR$44:BR$49)</f>
        <v>0</v>
      </c>
      <c r="BW146" s="4">
        <f>SUMIF(Headcount!$F$44:$F$49,$E$145,Headcount!BS$44:BS$49)</f>
        <v>0</v>
      </c>
      <c r="BX146" s="4">
        <f>SUMIF(Headcount!$F$44:$F$49,$E$145,Headcount!BT$44:BT$49)</f>
        <v>0</v>
      </c>
      <c r="BY146" s="4">
        <f>SUMIF(Headcount!$F$44:$F$49,$E$145,Headcount!BU$44:BU$49)</f>
        <v>0</v>
      </c>
      <c r="BZ146" s="599">
        <f>Q146</f>
        <v>0</v>
      </c>
      <c r="CA146" s="4">
        <f>AC146</f>
        <v>0</v>
      </c>
      <c r="CB146" s="4">
        <f>AO146</f>
        <v>0</v>
      </c>
      <c r="CC146" s="4">
        <f>BA146</f>
        <v>0</v>
      </c>
      <c r="CD146" s="4">
        <f>BM146</f>
        <v>0</v>
      </c>
      <c r="CE146" s="600">
        <f>BY146</f>
        <v>0</v>
      </c>
      <c r="CF146" s="783"/>
    </row>
    <row r="147" spans="1:84" s="4" customFormat="1">
      <c r="A147" s="48"/>
      <c r="E147" s="276" t="s">
        <v>65</v>
      </c>
      <c r="BZ147" s="599"/>
      <c r="CE147" s="600"/>
      <c r="CF147" s="783"/>
    </row>
    <row r="148" spans="1:84" s="4" customFormat="1">
      <c r="A148" s="48"/>
      <c r="E148" s="278" t="s">
        <v>64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f>SUMIF(Headcount!$F$34:$F$39,$E$145,Headcount!N$34:N$39)</f>
        <v>0</v>
      </c>
      <c r="S148" s="5">
        <f>SUMIF(Headcount!$F$34:$F$39,$E$145,Headcount!O$34:O$39)</f>
        <v>0</v>
      </c>
      <c r="T148" s="5">
        <f>SUMIF(Headcount!$F$34:$F$39,$E$145,Headcount!P$34:P$39)</f>
        <v>0</v>
      </c>
      <c r="U148" s="5">
        <f>SUMIF(Headcount!$F$34:$F$39,$E$145,Headcount!Q$34:Q$39)</f>
        <v>0</v>
      </c>
      <c r="V148" s="5">
        <f>SUMIF(Headcount!$F$34:$F$39,$E$145,Headcount!R$34:R$39)</f>
        <v>0</v>
      </c>
      <c r="W148" s="5">
        <f>SUMIF(Headcount!$F$34:$F$39,$E$145,Headcount!S$34:S$39)</f>
        <v>0</v>
      </c>
      <c r="X148" s="5">
        <f>SUMIF(Headcount!$F$34:$F$39,$E$145,Headcount!T$34:T$39)</f>
        <v>0</v>
      </c>
      <c r="Y148" s="5">
        <f>SUMIF(Headcount!$F$34:$F$39,$E$145,Headcount!U$34:U$39)</f>
        <v>0</v>
      </c>
      <c r="Z148" s="5">
        <f>SUMIF(Headcount!$F$34:$F$39,$E$145,Headcount!V$34:V$39)</f>
        <v>0</v>
      </c>
      <c r="AA148" s="5">
        <f>SUMIF(Headcount!$F$34:$F$39,$E$145,Headcount!W$34:W$39)</f>
        <v>0</v>
      </c>
      <c r="AB148" s="5">
        <f>SUMIF(Headcount!$F$34:$F$39,$E$145,Headcount!X$34:X$39)</f>
        <v>0</v>
      </c>
      <c r="AC148" s="5">
        <f>SUMIF(Headcount!$F$34:$F$39,$E$145,Headcount!Y$34:Y$39)</f>
        <v>0</v>
      </c>
      <c r="AD148" s="5">
        <f>SUMIF(Headcount!$F$34:$F$39,$E$145,Headcount!Z$34:Z$39)</f>
        <v>0</v>
      </c>
      <c r="AE148" s="5">
        <f>SUMIF(Headcount!$F$34:$F$39,$E$145,Headcount!AA$34:AA$39)</f>
        <v>0</v>
      </c>
      <c r="AF148" s="5">
        <f>SUMIF(Headcount!$F$34:$F$39,$E$145,Headcount!AB$34:AB$39)</f>
        <v>0</v>
      </c>
      <c r="AG148" s="5">
        <f>SUMIF(Headcount!$F$34:$F$39,$E$145,Headcount!AC$34:AC$39)</f>
        <v>0</v>
      </c>
      <c r="AH148" s="5">
        <f>SUMIF(Headcount!$F$34:$F$39,$E$145,Headcount!AD$34:AD$39)</f>
        <v>0</v>
      </c>
      <c r="AI148" s="5">
        <f>SUMIF(Headcount!$F$34:$F$39,$E$145,Headcount!AE$34:AE$39)</f>
        <v>0</v>
      </c>
      <c r="AJ148" s="5">
        <f>SUMIF(Headcount!$F$34:$F$39,$E$145,Headcount!AF$34:AF$39)</f>
        <v>0</v>
      </c>
      <c r="AK148" s="5">
        <f>SUMIF(Headcount!$F$34:$F$39,$E$145,Headcount!AG$34:AG$39)</f>
        <v>0</v>
      </c>
      <c r="AL148" s="5">
        <f>SUMIF(Headcount!$F$34:$F$39,$E$145,Headcount!AH$34:AH$39)</f>
        <v>0</v>
      </c>
      <c r="AM148" s="5">
        <f>SUMIF(Headcount!$F$34:$F$39,$E$145,Headcount!AI$34:AI$39)</f>
        <v>0</v>
      </c>
      <c r="AN148" s="5">
        <f>SUMIF(Headcount!$F$34:$F$39,$E$145,Headcount!AJ$34:AJ$39)</f>
        <v>0</v>
      </c>
      <c r="AO148" s="5">
        <f>SUMIF(Headcount!$F$34:$F$39,$E$145,Headcount!AK$34:AK$39)</f>
        <v>0</v>
      </c>
      <c r="AP148" s="5">
        <f>SUMIF(Headcount!$F$34:$F$39,$E$145,Headcount!AL$34:AL$39)</f>
        <v>0</v>
      </c>
      <c r="AQ148" s="5">
        <f>SUMIF(Headcount!$F$34:$F$39,$E$145,Headcount!AM$34:AM$39)</f>
        <v>0</v>
      </c>
      <c r="AR148" s="5">
        <f>SUMIF(Headcount!$F$34:$F$39,$E$145,Headcount!AN$34:AN$39)</f>
        <v>0</v>
      </c>
      <c r="AS148" s="5">
        <f>SUMIF(Headcount!$F$34:$F$39,$E$145,Headcount!AO$34:AO$39)</f>
        <v>0</v>
      </c>
      <c r="AT148" s="5">
        <f>SUMIF(Headcount!$F$34:$F$39,$E$145,Headcount!AP$34:AP$39)</f>
        <v>0</v>
      </c>
      <c r="AU148" s="5">
        <f>SUMIF(Headcount!$F$34:$F$39,$E$145,Headcount!AQ$34:AQ$39)</f>
        <v>0</v>
      </c>
      <c r="AV148" s="5">
        <f>SUMIF(Headcount!$F$34:$F$39,$E$145,Headcount!AR$34:AR$39)</f>
        <v>0</v>
      </c>
      <c r="AW148" s="5">
        <f>SUMIF(Headcount!$F$34:$F$39,$E$145,Headcount!AS$34:AS$39)</f>
        <v>0</v>
      </c>
      <c r="AX148" s="5">
        <f>SUMIF(Headcount!$F$34:$F$39,$E$145,Headcount!AT$34:AT$39)</f>
        <v>0</v>
      </c>
      <c r="AY148" s="5">
        <f>SUMIF(Headcount!$F$34:$F$39,$E$145,Headcount!AU$34:AU$39)</f>
        <v>0</v>
      </c>
      <c r="AZ148" s="5">
        <f>SUMIF(Headcount!$F$34:$F$39,$E$145,Headcount!AV$34:AV$39)</f>
        <v>0</v>
      </c>
      <c r="BA148" s="5">
        <f>SUMIF(Headcount!$F$34:$F$39,$E$145,Headcount!AW$34:AW$39)</f>
        <v>0</v>
      </c>
      <c r="BB148" s="5">
        <f>SUMIF(Headcount!$F$34:$F$39,$E$145,Headcount!AX$34:AX$39)</f>
        <v>0</v>
      </c>
      <c r="BC148" s="5">
        <f>SUMIF(Headcount!$F$34:$F$39,$E$145,Headcount!AY$34:AY$39)</f>
        <v>0</v>
      </c>
      <c r="BD148" s="5">
        <f>SUMIF(Headcount!$F$34:$F$39,$E$145,Headcount!AZ$34:AZ$39)</f>
        <v>0</v>
      </c>
      <c r="BE148" s="5">
        <f>SUMIF(Headcount!$F$34:$F$39,$E$145,Headcount!BA$34:BA$39)</f>
        <v>0</v>
      </c>
      <c r="BF148" s="5">
        <f>SUMIF(Headcount!$F$34:$F$39,$E$145,Headcount!BB$34:BB$39)</f>
        <v>0</v>
      </c>
      <c r="BG148" s="5">
        <f>SUMIF(Headcount!$F$34:$F$39,$E$145,Headcount!BC$34:BC$39)</f>
        <v>0</v>
      </c>
      <c r="BH148" s="5">
        <f>SUMIF(Headcount!$F$34:$F$39,$E$145,Headcount!BD$34:BD$39)</f>
        <v>0</v>
      </c>
      <c r="BI148" s="5">
        <f>SUMIF(Headcount!$F$34:$F$39,$E$145,Headcount!BE$34:BE$39)</f>
        <v>0</v>
      </c>
      <c r="BJ148" s="5">
        <f>SUMIF(Headcount!$F$34:$F$39,$E$145,Headcount!BF$34:BF$39)</f>
        <v>0</v>
      </c>
      <c r="BK148" s="5">
        <f>SUMIF(Headcount!$F$34:$F$39,$E$145,Headcount!BG$34:BG$39)</f>
        <v>0</v>
      </c>
      <c r="BL148" s="5">
        <f>SUMIF(Headcount!$F$34:$F$39,$E$145,Headcount!BH$34:BH$39)</f>
        <v>0</v>
      </c>
      <c r="BM148" s="5">
        <f>SUMIF(Headcount!$F$34:$F$39,$E$145,Headcount!BI$34:BI$39)</f>
        <v>0</v>
      </c>
      <c r="BN148" s="5">
        <f>SUMIF(Headcount!$F$34:$F$39,$E$145,Headcount!BJ$34:BJ$39)</f>
        <v>0</v>
      </c>
      <c r="BO148" s="5">
        <f>SUMIF(Headcount!$F$34:$F$39,$E$145,Headcount!BK$34:BK$39)</f>
        <v>0</v>
      </c>
      <c r="BP148" s="5">
        <f>SUMIF(Headcount!$F$34:$F$39,$E$145,Headcount!BL$34:BL$39)</f>
        <v>0</v>
      </c>
      <c r="BQ148" s="5">
        <f>SUMIF(Headcount!$F$34:$F$39,$E$145,Headcount!BM$34:BM$39)</f>
        <v>0</v>
      </c>
      <c r="BR148" s="5">
        <f>SUMIF(Headcount!$F$34:$F$39,$E$145,Headcount!BN$34:BN$39)</f>
        <v>0</v>
      </c>
      <c r="BS148" s="5">
        <f>SUMIF(Headcount!$F$34:$F$39,$E$145,Headcount!BO$34:BO$39)</f>
        <v>0</v>
      </c>
      <c r="BT148" s="5">
        <f>SUMIF(Headcount!$F$34:$F$39,$E$145,Headcount!BP$34:BP$39)</f>
        <v>0</v>
      </c>
      <c r="BU148" s="5">
        <f>SUMIF(Headcount!$F$34:$F$39,$E$145,Headcount!BQ$34:BQ$39)</f>
        <v>0</v>
      </c>
      <c r="BV148" s="5">
        <f>SUMIF(Headcount!$F$34:$F$39,$E$145,Headcount!BR$34:BR$39)</f>
        <v>0</v>
      </c>
      <c r="BW148" s="5">
        <f>SUMIF(Headcount!$F$34:$F$39,$E$145,Headcount!BS$34:BS$39)</f>
        <v>0</v>
      </c>
      <c r="BX148" s="5">
        <f>SUMIF(Headcount!$F$34:$F$39,$E$145,Headcount!BT$34:BT$39)</f>
        <v>0</v>
      </c>
      <c r="BY148" s="5">
        <f>SUMIF(Headcount!$F$34:$F$39,$E$145,Headcount!BU$34:BU$39)</f>
        <v>0</v>
      </c>
      <c r="BZ148" s="419" cm="1">
        <f t="array" ref="BZ148">SUMPRODUCT((YEAR($F$6:$BY$6)=BZ$6)*($F148:$BY148))</f>
        <v>0</v>
      </c>
      <c r="CA148" s="286" cm="1">
        <f t="array" ref="CA148">SUMPRODUCT((YEAR($F$6:$BY$6)=CA$6)*($F148:$BY148))</f>
        <v>0</v>
      </c>
      <c r="CB148" s="286" cm="1">
        <f t="array" ref="CB148">SUMPRODUCT((YEAR($F$6:$BY$6)=CB$6)*($F148:$BY148))</f>
        <v>0</v>
      </c>
      <c r="CC148" s="286" cm="1">
        <f t="array" ref="CC148">SUMPRODUCT((YEAR($F$6:$BY$6)=CC$6)*($F148:$BY148))</f>
        <v>0</v>
      </c>
      <c r="CD148" s="286" cm="1">
        <f t="array" ref="CD148">SUMPRODUCT((YEAR($F$6:$BY$6)=CD$6)*($F148:$BY148))</f>
        <v>0</v>
      </c>
      <c r="CE148" s="430" cm="1">
        <f t="array" ref="CE148">SUMPRODUCT((YEAR($F$6:$BY$6)=CE$6)*($F148:$BY148))</f>
        <v>0</v>
      </c>
      <c r="CF148" s="783"/>
    </row>
    <row r="149" spans="1:84" s="4" customFormat="1">
      <c r="A149" s="48"/>
      <c r="E149" s="278" t="s">
        <v>77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f>SUMIF(Headcount!$F$34:$F$39,$E$145,Headcount!CB$34:CB$39)</f>
        <v>0</v>
      </c>
      <c r="S149" s="5">
        <f>SUMIF(Headcount!$F$34:$F$39,$E$145,Headcount!CC$34:CC$39)</f>
        <v>0</v>
      </c>
      <c r="T149" s="5">
        <f>SUMIF(Headcount!$F$34:$F$39,$E$145,Headcount!CD$34:CD$39)</f>
        <v>0</v>
      </c>
      <c r="U149" s="5">
        <f>SUMIF(Headcount!$F$34:$F$39,$E$145,Headcount!CE$34:CE$39)</f>
        <v>0</v>
      </c>
      <c r="V149" s="5">
        <f>SUMIF(Headcount!$F$34:$F$39,$E$145,Headcount!CF$34:CF$39)</f>
        <v>0</v>
      </c>
      <c r="W149" s="5">
        <f>SUMIF(Headcount!$F$34:$F$39,$E$145,Headcount!CG$34:CG$39)</f>
        <v>0</v>
      </c>
      <c r="X149" s="5">
        <f>SUMIF(Headcount!$F$34:$F$39,$E$145,Headcount!CH$34:CH$39)</f>
        <v>0</v>
      </c>
      <c r="Y149" s="5">
        <f>SUMIF(Headcount!$F$34:$F$39,$E$145,Headcount!CI$34:CI$39)</f>
        <v>0</v>
      </c>
      <c r="Z149" s="5">
        <f>SUMIF(Headcount!$F$34:$F$39,$E$145,Headcount!CJ$34:CJ$39)</f>
        <v>0</v>
      </c>
      <c r="AA149" s="5">
        <f>SUMIF(Headcount!$F$34:$F$39,$E$145,Headcount!CK$34:CK$39)</f>
        <v>0</v>
      </c>
      <c r="AB149" s="5">
        <f>SUMIF(Headcount!$F$34:$F$39,$E$145,Headcount!CL$34:CL$39)</f>
        <v>0</v>
      </c>
      <c r="AC149" s="5">
        <f>SUMIF(Headcount!$F$34:$F$39,$E$145,Headcount!CM$34:CM$39)</f>
        <v>0</v>
      </c>
      <c r="AD149" s="5">
        <f>SUMIF(Headcount!$F$34:$F$39,$E$145,Headcount!CN$34:CN$39)</f>
        <v>0</v>
      </c>
      <c r="AE149" s="5">
        <f>SUMIF(Headcount!$F$34:$F$39,$E$145,Headcount!CO$34:CO$39)</f>
        <v>0</v>
      </c>
      <c r="AF149" s="5">
        <f>SUMIF(Headcount!$F$34:$F$39,$E$145,Headcount!CP$34:CP$39)</f>
        <v>0</v>
      </c>
      <c r="AG149" s="5">
        <f>SUMIF(Headcount!$F$34:$F$39,$E$145,Headcount!CQ$34:CQ$39)</f>
        <v>0</v>
      </c>
      <c r="AH149" s="5">
        <f>SUMIF(Headcount!$F$34:$F$39,$E$145,Headcount!CR$34:CR$39)</f>
        <v>0</v>
      </c>
      <c r="AI149" s="5">
        <f>SUMIF(Headcount!$F$34:$F$39,$E$145,Headcount!CS$34:CS$39)</f>
        <v>0</v>
      </c>
      <c r="AJ149" s="5">
        <f>SUMIF(Headcount!$F$34:$F$39,$E$145,Headcount!CT$34:CT$39)</f>
        <v>0</v>
      </c>
      <c r="AK149" s="5">
        <f>SUMIF(Headcount!$F$34:$F$39,$E$145,Headcount!CU$34:CU$39)</f>
        <v>0</v>
      </c>
      <c r="AL149" s="5">
        <f>SUMIF(Headcount!$F$34:$F$39,$E$145,Headcount!CV$34:CV$39)</f>
        <v>0</v>
      </c>
      <c r="AM149" s="5">
        <f>SUMIF(Headcount!$F$34:$F$39,$E$145,Headcount!CW$34:CW$39)</f>
        <v>0</v>
      </c>
      <c r="AN149" s="5">
        <f>SUMIF(Headcount!$F$34:$F$39,$E$145,Headcount!CX$34:CX$39)</f>
        <v>0</v>
      </c>
      <c r="AO149" s="5">
        <f>SUMIF(Headcount!$F$34:$F$39,$E$145,Headcount!CY$34:CY$39)</f>
        <v>0</v>
      </c>
      <c r="AP149" s="5">
        <f>SUMIF(Headcount!$F$34:$F$39,$E$145,Headcount!CZ$34:CZ$39)</f>
        <v>0</v>
      </c>
      <c r="AQ149" s="5">
        <f>SUMIF(Headcount!$F$34:$F$39,$E$145,Headcount!DA$34:DA$39)</f>
        <v>0</v>
      </c>
      <c r="AR149" s="5">
        <f>SUMIF(Headcount!$F$34:$F$39,$E$145,Headcount!DB$34:DB$39)</f>
        <v>0</v>
      </c>
      <c r="AS149" s="5">
        <f>SUMIF(Headcount!$F$34:$F$39,$E$145,Headcount!DC$34:DC$39)</f>
        <v>0</v>
      </c>
      <c r="AT149" s="5">
        <f>SUMIF(Headcount!$F$34:$F$39,$E$145,Headcount!DD$34:DD$39)</f>
        <v>0</v>
      </c>
      <c r="AU149" s="5">
        <f>SUMIF(Headcount!$F$34:$F$39,$E$145,Headcount!DE$34:DE$39)</f>
        <v>0</v>
      </c>
      <c r="AV149" s="5">
        <f>SUMIF(Headcount!$F$34:$F$39,$E$145,Headcount!DF$34:DF$39)</f>
        <v>0</v>
      </c>
      <c r="AW149" s="5">
        <f>SUMIF(Headcount!$F$34:$F$39,$E$145,Headcount!DG$34:DG$39)</f>
        <v>0</v>
      </c>
      <c r="AX149" s="5">
        <f>SUMIF(Headcount!$F$34:$F$39,$E$145,Headcount!DH$34:DH$39)</f>
        <v>0</v>
      </c>
      <c r="AY149" s="5">
        <f>SUMIF(Headcount!$F$34:$F$39,$E$145,Headcount!DI$34:DI$39)</f>
        <v>0</v>
      </c>
      <c r="AZ149" s="5">
        <f>SUMIF(Headcount!$F$34:$F$39,$E$145,Headcount!DJ$34:DJ$39)</f>
        <v>0</v>
      </c>
      <c r="BA149" s="5">
        <f>SUMIF(Headcount!$F$34:$F$39,$E$145,Headcount!DK$34:DK$39)</f>
        <v>0</v>
      </c>
      <c r="BB149" s="5">
        <f>SUMIF(Headcount!$F$34:$F$39,$E$145,Headcount!DL$34:DL$39)</f>
        <v>0</v>
      </c>
      <c r="BC149" s="5">
        <f>SUMIF(Headcount!$F$34:$F$39,$E$145,Headcount!DM$34:DM$39)</f>
        <v>0</v>
      </c>
      <c r="BD149" s="5">
        <f>SUMIF(Headcount!$F$34:$F$39,$E$145,Headcount!DN$34:DN$39)</f>
        <v>0</v>
      </c>
      <c r="BE149" s="5">
        <f>SUMIF(Headcount!$F$34:$F$39,$E$145,Headcount!DO$34:DO$39)</f>
        <v>0</v>
      </c>
      <c r="BF149" s="5">
        <f>SUMIF(Headcount!$F$34:$F$39,$E$145,Headcount!DP$34:DP$39)</f>
        <v>0</v>
      </c>
      <c r="BG149" s="5">
        <f>SUMIF(Headcount!$F$34:$F$39,$E$145,Headcount!DQ$34:DQ$39)</f>
        <v>0</v>
      </c>
      <c r="BH149" s="5">
        <f>SUMIF(Headcount!$F$34:$F$39,$E$145,Headcount!DR$34:DR$39)</f>
        <v>0</v>
      </c>
      <c r="BI149" s="5">
        <f>SUMIF(Headcount!$F$34:$F$39,$E$145,Headcount!DS$34:DS$39)</f>
        <v>0</v>
      </c>
      <c r="BJ149" s="5">
        <f>SUMIF(Headcount!$F$34:$F$39,$E$145,Headcount!DT$34:DT$39)</f>
        <v>0</v>
      </c>
      <c r="BK149" s="5">
        <f>SUMIF(Headcount!$F$34:$F$39,$E$145,Headcount!DU$34:DU$39)</f>
        <v>0</v>
      </c>
      <c r="BL149" s="5">
        <f>SUMIF(Headcount!$F$34:$F$39,$E$145,Headcount!DV$34:DV$39)</f>
        <v>0</v>
      </c>
      <c r="BM149" s="5">
        <f>SUMIF(Headcount!$F$34:$F$39,$E$145,Headcount!DW$34:DW$39)</f>
        <v>0</v>
      </c>
      <c r="BN149" s="5">
        <f>SUMIF(Headcount!$F$34:$F$39,$E$145,Headcount!DX$34:DX$39)</f>
        <v>0</v>
      </c>
      <c r="BO149" s="5">
        <f>SUMIF(Headcount!$F$34:$F$39,$E$145,Headcount!DY$34:DY$39)</f>
        <v>0</v>
      </c>
      <c r="BP149" s="5">
        <f>SUMIF(Headcount!$F$34:$F$39,$E$145,Headcount!DZ$34:DZ$39)</f>
        <v>0</v>
      </c>
      <c r="BQ149" s="5">
        <f>SUMIF(Headcount!$F$34:$F$39,$E$145,Headcount!EA$34:EA$39)</f>
        <v>0</v>
      </c>
      <c r="BR149" s="5">
        <f>SUMIF(Headcount!$F$34:$F$39,$E$145,Headcount!EB$34:EB$39)</f>
        <v>0</v>
      </c>
      <c r="BS149" s="5">
        <f>SUMIF(Headcount!$F$34:$F$39,$E$145,Headcount!EC$34:EC$39)</f>
        <v>0</v>
      </c>
      <c r="BT149" s="5">
        <f>SUMIF(Headcount!$F$34:$F$39,$E$145,Headcount!ED$34:ED$39)</f>
        <v>0</v>
      </c>
      <c r="BU149" s="5">
        <f>SUMIF(Headcount!$F$34:$F$39,$E$145,Headcount!EE$34:EE$39)</f>
        <v>0</v>
      </c>
      <c r="BV149" s="5">
        <f>SUMIF(Headcount!$F$34:$F$39,$E$145,Headcount!EF$34:EF$39)</f>
        <v>0</v>
      </c>
      <c r="BW149" s="5">
        <f>SUMIF(Headcount!$F$34:$F$39,$E$145,Headcount!EG$34:EG$39)</f>
        <v>0</v>
      </c>
      <c r="BX149" s="5">
        <f>SUMIF(Headcount!$F$34:$F$39,$E$145,Headcount!EH$34:EH$39)</f>
        <v>0</v>
      </c>
      <c r="BY149" s="5">
        <f>SUMIF(Headcount!$F$34:$F$39,$E$145,Headcount!EI$34:EI$39)</f>
        <v>0</v>
      </c>
      <c r="BZ149" s="419" cm="1">
        <f t="array" ref="BZ149">SUMPRODUCT((YEAR($F$6:$BY$6)=BZ$6)*($F149:$BY149))</f>
        <v>0</v>
      </c>
      <c r="CA149" s="286" cm="1">
        <f t="array" ref="CA149">SUMPRODUCT((YEAR($F$6:$BY$6)=CA$6)*($F149:$BY149))</f>
        <v>0</v>
      </c>
      <c r="CB149" s="286" cm="1">
        <f t="array" ref="CB149">SUMPRODUCT((YEAR($F$6:$BY$6)=CB$6)*($F149:$BY149))</f>
        <v>0</v>
      </c>
      <c r="CC149" s="286" cm="1">
        <f t="array" ref="CC149">SUMPRODUCT((YEAR($F$6:$BY$6)=CC$6)*($F149:$BY149))</f>
        <v>0</v>
      </c>
      <c r="CD149" s="286" cm="1">
        <f t="array" ref="CD149">SUMPRODUCT((YEAR($F$6:$BY$6)=CD$6)*($F149:$BY149))</f>
        <v>0</v>
      </c>
      <c r="CE149" s="430" cm="1">
        <f t="array" ref="CE149">SUMPRODUCT((YEAR($F$6:$BY$6)=CE$6)*($F149:$BY149))</f>
        <v>0</v>
      </c>
      <c r="CF149" s="783"/>
    </row>
    <row r="150" spans="1:84">
      <c r="E150" s="278" t="s">
        <v>6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f t="shared" ref="R150:AW150" si="387">R148*EEBenefits</f>
        <v>0</v>
      </c>
      <c r="S150" s="5">
        <f t="shared" si="387"/>
        <v>0</v>
      </c>
      <c r="T150" s="5">
        <f t="shared" si="387"/>
        <v>0</v>
      </c>
      <c r="U150" s="5">
        <f t="shared" si="387"/>
        <v>0</v>
      </c>
      <c r="V150" s="5">
        <f t="shared" si="387"/>
        <v>0</v>
      </c>
      <c r="W150" s="5">
        <f t="shared" si="387"/>
        <v>0</v>
      </c>
      <c r="X150" s="5">
        <f t="shared" si="387"/>
        <v>0</v>
      </c>
      <c r="Y150" s="5">
        <f t="shared" si="387"/>
        <v>0</v>
      </c>
      <c r="Z150" s="5">
        <f t="shared" si="387"/>
        <v>0</v>
      </c>
      <c r="AA150" s="5">
        <f t="shared" si="387"/>
        <v>0</v>
      </c>
      <c r="AB150" s="5">
        <f t="shared" si="387"/>
        <v>0</v>
      </c>
      <c r="AC150" s="5">
        <f t="shared" si="387"/>
        <v>0</v>
      </c>
      <c r="AD150" s="5">
        <f t="shared" si="387"/>
        <v>0</v>
      </c>
      <c r="AE150" s="5">
        <f t="shared" si="387"/>
        <v>0</v>
      </c>
      <c r="AF150" s="5">
        <f t="shared" si="387"/>
        <v>0</v>
      </c>
      <c r="AG150" s="5">
        <f t="shared" si="387"/>
        <v>0</v>
      </c>
      <c r="AH150" s="5">
        <f t="shared" si="387"/>
        <v>0</v>
      </c>
      <c r="AI150" s="5">
        <f t="shared" si="387"/>
        <v>0</v>
      </c>
      <c r="AJ150" s="5">
        <f t="shared" si="387"/>
        <v>0</v>
      </c>
      <c r="AK150" s="5">
        <f t="shared" si="387"/>
        <v>0</v>
      </c>
      <c r="AL150" s="5">
        <f t="shared" si="387"/>
        <v>0</v>
      </c>
      <c r="AM150" s="5">
        <f t="shared" si="387"/>
        <v>0</v>
      </c>
      <c r="AN150" s="5">
        <f t="shared" si="387"/>
        <v>0</v>
      </c>
      <c r="AO150" s="5">
        <f t="shared" si="387"/>
        <v>0</v>
      </c>
      <c r="AP150" s="5">
        <f t="shared" si="387"/>
        <v>0</v>
      </c>
      <c r="AQ150" s="5">
        <f t="shared" si="387"/>
        <v>0</v>
      </c>
      <c r="AR150" s="5">
        <f t="shared" si="387"/>
        <v>0</v>
      </c>
      <c r="AS150" s="5">
        <f t="shared" si="387"/>
        <v>0</v>
      </c>
      <c r="AT150" s="5">
        <f t="shared" si="387"/>
        <v>0</v>
      </c>
      <c r="AU150" s="5">
        <f t="shared" si="387"/>
        <v>0</v>
      </c>
      <c r="AV150" s="5">
        <f t="shared" si="387"/>
        <v>0</v>
      </c>
      <c r="AW150" s="5">
        <f t="shared" si="387"/>
        <v>0</v>
      </c>
      <c r="AX150" s="5">
        <f t="shared" ref="AX150:BY150" si="388">AX148*EEBenefits</f>
        <v>0</v>
      </c>
      <c r="AY150" s="5">
        <f t="shared" si="388"/>
        <v>0</v>
      </c>
      <c r="AZ150" s="5">
        <f t="shared" si="388"/>
        <v>0</v>
      </c>
      <c r="BA150" s="5">
        <f t="shared" si="388"/>
        <v>0</v>
      </c>
      <c r="BB150" s="5">
        <f t="shared" si="388"/>
        <v>0</v>
      </c>
      <c r="BC150" s="5">
        <f t="shared" si="388"/>
        <v>0</v>
      </c>
      <c r="BD150" s="5">
        <f t="shared" si="388"/>
        <v>0</v>
      </c>
      <c r="BE150" s="5">
        <f t="shared" si="388"/>
        <v>0</v>
      </c>
      <c r="BF150" s="5">
        <f t="shared" si="388"/>
        <v>0</v>
      </c>
      <c r="BG150" s="5">
        <f t="shared" si="388"/>
        <v>0</v>
      </c>
      <c r="BH150" s="5">
        <f t="shared" si="388"/>
        <v>0</v>
      </c>
      <c r="BI150" s="5">
        <f t="shared" si="388"/>
        <v>0</v>
      </c>
      <c r="BJ150" s="5">
        <f t="shared" si="388"/>
        <v>0</v>
      </c>
      <c r="BK150" s="5">
        <f t="shared" si="388"/>
        <v>0</v>
      </c>
      <c r="BL150" s="5">
        <f t="shared" si="388"/>
        <v>0</v>
      </c>
      <c r="BM150" s="5">
        <f t="shared" si="388"/>
        <v>0</v>
      </c>
      <c r="BN150" s="5">
        <f t="shared" si="388"/>
        <v>0</v>
      </c>
      <c r="BO150" s="5">
        <f t="shared" si="388"/>
        <v>0</v>
      </c>
      <c r="BP150" s="5">
        <f t="shared" si="388"/>
        <v>0</v>
      </c>
      <c r="BQ150" s="5">
        <f t="shared" si="388"/>
        <v>0</v>
      </c>
      <c r="BR150" s="5">
        <f t="shared" si="388"/>
        <v>0</v>
      </c>
      <c r="BS150" s="5">
        <f t="shared" si="388"/>
        <v>0</v>
      </c>
      <c r="BT150" s="5">
        <f t="shared" si="388"/>
        <v>0</v>
      </c>
      <c r="BU150" s="5">
        <f t="shared" si="388"/>
        <v>0</v>
      </c>
      <c r="BV150" s="5">
        <f t="shared" si="388"/>
        <v>0</v>
      </c>
      <c r="BW150" s="5">
        <f t="shared" si="388"/>
        <v>0</v>
      </c>
      <c r="BX150" s="5">
        <f t="shared" si="388"/>
        <v>0</v>
      </c>
      <c r="BY150" s="5">
        <f t="shared" si="388"/>
        <v>0</v>
      </c>
      <c r="BZ150" s="419" cm="1">
        <f t="array" ref="BZ150">SUMPRODUCT((YEAR($F$6:$BY$6)=BZ$6)*($F150:$BY150))</f>
        <v>0</v>
      </c>
      <c r="CA150" s="286" cm="1">
        <f t="array" ref="CA150">SUMPRODUCT((YEAR($F$6:$BY$6)=CA$6)*($F150:$BY150))</f>
        <v>0</v>
      </c>
      <c r="CB150" s="286" cm="1">
        <f t="array" ref="CB150">SUMPRODUCT((YEAR($F$6:$BY$6)=CB$6)*($F150:$BY150))</f>
        <v>0</v>
      </c>
      <c r="CC150" s="286" cm="1">
        <f t="array" ref="CC150">SUMPRODUCT((YEAR($F$6:$BY$6)=CC$6)*($F150:$BY150))</f>
        <v>0</v>
      </c>
      <c r="CD150" s="286" cm="1">
        <f t="array" ref="CD150">SUMPRODUCT((YEAR($F$6:$BY$6)=CD$6)*($F150:$BY150))</f>
        <v>0</v>
      </c>
      <c r="CE150" s="430" cm="1">
        <f t="array" ref="CE150">SUMPRODUCT((YEAR($F$6:$BY$6)=CE$6)*($F150:$BY150))</f>
        <v>0</v>
      </c>
    </row>
    <row r="151" spans="1:84">
      <c r="E151" s="278" t="s">
        <v>76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f t="shared" ref="R151:AW151" si="389">R148*PayrollTax</f>
        <v>0</v>
      </c>
      <c r="S151" s="5">
        <f t="shared" si="389"/>
        <v>0</v>
      </c>
      <c r="T151" s="5">
        <f t="shared" si="389"/>
        <v>0</v>
      </c>
      <c r="U151" s="5">
        <f t="shared" si="389"/>
        <v>0</v>
      </c>
      <c r="V151" s="5">
        <f t="shared" si="389"/>
        <v>0</v>
      </c>
      <c r="W151" s="5">
        <f t="shared" si="389"/>
        <v>0</v>
      </c>
      <c r="X151" s="5">
        <f t="shared" si="389"/>
        <v>0</v>
      </c>
      <c r="Y151" s="5">
        <f t="shared" si="389"/>
        <v>0</v>
      </c>
      <c r="Z151" s="5">
        <f t="shared" si="389"/>
        <v>0</v>
      </c>
      <c r="AA151" s="5">
        <f t="shared" si="389"/>
        <v>0</v>
      </c>
      <c r="AB151" s="5">
        <f t="shared" si="389"/>
        <v>0</v>
      </c>
      <c r="AC151" s="5">
        <f t="shared" si="389"/>
        <v>0</v>
      </c>
      <c r="AD151" s="5">
        <f t="shared" si="389"/>
        <v>0</v>
      </c>
      <c r="AE151" s="5">
        <f t="shared" si="389"/>
        <v>0</v>
      </c>
      <c r="AF151" s="5">
        <f t="shared" si="389"/>
        <v>0</v>
      </c>
      <c r="AG151" s="5">
        <f t="shared" si="389"/>
        <v>0</v>
      </c>
      <c r="AH151" s="5">
        <f t="shared" si="389"/>
        <v>0</v>
      </c>
      <c r="AI151" s="5">
        <f t="shared" si="389"/>
        <v>0</v>
      </c>
      <c r="AJ151" s="5">
        <f t="shared" si="389"/>
        <v>0</v>
      </c>
      <c r="AK151" s="5">
        <f t="shared" si="389"/>
        <v>0</v>
      </c>
      <c r="AL151" s="5">
        <f t="shared" si="389"/>
        <v>0</v>
      </c>
      <c r="AM151" s="5">
        <f t="shared" si="389"/>
        <v>0</v>
      </c>
      <c r="AN151" s="5">
        <f t="shared" si="389"/>
        <v>0</v>
      </c>
      <c r="AO151" s="5">
        <f t="shared" si="389"/>
        <v>0</v>
      </c>
      <c r="AP151" s="5">
        <f t="shared" si="389"/>
        <v>0</v>
      </c>
      <c r="AQ151" s="5">
        <f t="shared" si="389"/>
        <v>0</v>
      </c>
      <c r="AR151" s="5">
        <f t="shared" si="389"/>
        <v>0</v>
      </c>
      <c r="AS151" s="5">
        <f t="shared" si="389"/>
        <v>0</v>
      </c>
      <c r="AT151" s="5">
        <f t="shared" si="389"/>
        <v>0</v>
      </c>
      <c r="AU151" s="5">
        <f t="shared" si="389"/>
        <v>0</v>
      </c>
      <c r="AV151" s="5">
        <f t="shared" si="389"/>
        <v>0</v>
      </c>
      <c r="AW151" s="5">
        <f t="shared" si="389"/>
        <v>0</v>
      </c>
      <c r="AX151" s="5">
        <f t="shared" ref="AX151:BY151" si="390">AX148*PayrollTax</f>
        <v>0</v>
      </c>
      <c r="AY151" s="5">
        <f t="shared" si="390"/>
        <v>0</v>
      </c>
      <c r="AZ151" s="5">
        <f t="shared" si="390"/>
        <v>0</v>
      </c>
      <c r="BA151" s="5">
        <f t="shared" si="390"/>
        <v>0</v>
      </c>
      <c r="BB151" s="5">
        <f t="shared" si="390"/>
        <v>0</v>
      </c>
      <c r="BC151" s="5">
        <f t="shared" si="390"/>
        <v>0</v>
      </c>
      <c r="BD151" s="5">
        <f t="shared" si="390"/>
        <v>0</v>
      </c>
      <c r="BE151" s="5">
        <f t="shared" si="390"/>
        <v>0</v>
      </c>
      <c r="BF151" s="5">
        <f t="shared" si="390"/>
        <v>0</v>
      </c>
      <c r="BG151" s="5">
        <f t="shared" si="390"/>
        <v>0</v>
      </c>
      <c r="BH151" s="5">
        <f t="shared" si="390"/>
        <v>0</v>
      </c>
      <c r="BI151" s="5">
        <f t="shared" si="390"/>
        <v>0</v>
      </c>
      <c r="BJ151" s="5">
        <f t="shared" si="390"/>
        <v>0</v>
      </c>
      <c r="BK151" s="5">
        <f t="shared" si="390"/>
        <v>0</v>
      </c>
      <c r="BL151" s="5">
        <f t="shared" si="390"/>
        <v>0</v>
      </c>
      <c r="BM151" s="5">
        <f t="shared" si="390"/>
        <v>0</v>
      </c>
      <c r="BN151" s="5">
        <f t="shared" si="390"/>
        <v>0</v>
      </c>
      <c r="BO151" s="5">
        <f t="shared" si="390"/>
        <v>0</v>
      </c>
      <c r="BP151" s="5">
        <f t="shared" si="390"/>
        <v>0</v>
      </c>
      <c r="BQ151" s="5">
        <f t="shared" si="390"/>
        <v>0</v>
      </c>
      <c r="BR151" s="5">
        <f t="shared" si="390"/>
        <v>0</v>
      </c>
      <c r="BS151" s="5">
        <f t="shared" si="390"/>
        <v>0</v>
      </c>
      <c r="BT151" s="5">
        <f t="shared" si="390"/>
        <v>0</v>
      </c>
      <c r="BU151" s="5">
        <f t="shared" si="390"/>
        <v>0</v>
      </c>
      <c r="BV151" s="5">
        <f t="shared" si="390"/>
        <v>0</v>
      </c>
      <c r="BW151" s="5">
        <f t="shared" si="390"/>
        <v>0</v>
      </c>
      <c r="BX151" s="5">
        <f t="shared" si="390"/>
        <v>0</v>
      </c>
      <c r="BY151" s="5">
        <f t="shared" si="390"/>
        <v>0</v>
      </c>
      <c r="BZ151" s="419" cm="1">
        <f t="array" ref="BZ151">SUMPRODUCT((YEAR($F$6:$BY$6)=BZ$6)*($F151:$BY151))</f>
        <v>0</v>
      </c>
      <c r="CA151" s="286" cm="1">
        <f t="array" ref="CA151">SUMPRODUCT((YEAR($F$6:$BY$6)=CA$6)*($F151:$BY151))</f>
        <v>0</v>
      </c>
      <c r="CB151" s="286" cm="1">
        <f t="array" ref="CB151">SUMPRODUCT((YEAR($F$6:$BY$6)=CB$6)*($F151:$BY151))</f>
        <v>0</v>
      </c>
      <c r="CC151" s="286" cm="1">
        <f t="array" ref="CC151">SUMPRODUCT((YEAR($F$6:$BY$6)=CC$6)*($F151:$BY151))</f>
        <v>0</v>
      </c>
      <c r="CD151" s="286" cm="1">
        <f t="array" ref="CD151">SUMPRODUCT((YEAR($F$6:$BY$6)=CD$6)*($F151:$BY151))</f>
        <v>0</v>
      </c>
      <c r="CE151" s="430" cm="1">
        <f t="array" ref="CE151">SUMPRODUCT((YEAR($F$6:$BY$6)=CE$6)*($F151:$BY151))</f>
        <v>0</v>
      </c>
    </row>
    <row r="152" spans="1:84">
      <c r="E152" s="278" t="s">
        <v>7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f t="shared" ref="R152:AW152" si="391">R146*PayrollFee</f>
        <v>0</v>
      </c>
      <c r="S152" s="5">
        <f t="shared" si="391"/>
        <v>0</v>
      </c>
      <c r="T152" s="5">
        <f t="shared" si="391"/>
        <v>0</v>
      </c>
      <c r="U152" s="5">
        <f t="shared" si="391"/>
        <v>0</v>
      </c>
      <c r="V152" s="5">
        <f t="shared" si="391"/>
        <v>0</v>
      </c>
      <c r="W152" s="5">
        <f t="shared" si="391"/>
        <v>0</v>
      </c>
      <c r="X152" s="5">
        <f t="shared" si="391"/>
        <v>0</v>
      </c>
      <c r="Y152" s="5">
        <f t="shared" si="391"/>
        <v>0</v>
      </c>
      <c r="Z152" s="5">
        <f t="shared" si="391"/>
        <v>0</v>
      </c>
      <c r="AA152" s="5">
        <f t="shared" si="391"/>
        <v>0</v>
      </c>
      <c r="AB152" s="5">
        <f t="shared" si="391"/>
        <v>0</v>
      </c>
      <c r="AC152" s="5">
        <f t="shared" si="391"/>
        <v>0</v>
      </c>
      <c r="AD152" s="5">
        <f t="shared" si="391"/>
        <v>0</v>
      </c>
      <c r="AE152" s="5">
        <f t="shared" si="391"/>
        <v>0</v>
      </c>
      <c r="AF152" s="5">
        <f t="shared" si="391"/>
        <v>0</v>
      </c>
      <c r="AG152" s="5">
        <f t="shared" si="391"/>
        <v>0</v>
      </c>
      <c r="AH152" s="5">
        <f t="shared" si="391"/>
        <v>0</v>
      </c>
      <c r="AI152" s="5">
        <f t="shared" si="391"/>
        <v>0</v>
      </c>
      <c r="AJ152" s="5">
        <f t="shared" si="391"/>
        <v>0</v>
      </c>
      <c r="AK152" s="5">
        <f t="shared" si="391"/>
        <v>0</v>
      </c>
      <c r="AL152" s="5">
        <f t="shared" si="391"/>
        <v>0</v>
      </c>
      <c r="AM152" s="5">
        <f t="shared" si="391"/>
        <v>0</v>
      </c>
      <c r="AN152" s="5">
        <f t="shared" si="391"/>
        <v>0</v>
      </c>
      <c r="AO152" s="5">
        <f t="shared" si="391"/>
        <v>0</v>
      </c>
      <c r="AP152" s="5">
        <f t="shared" si="391"/>
        <v>0</v>
      </c>
      <c r="AQ152" s="5">
        <f t="shared" si="391"/>
        <v>0</v>
      </c>
      <c r="AR152" s="5">
        <f t="shared" si="391"/>
        <v>0</v>
      </c>
      <c r="AS152" s="5">
        <f t="shared" si="391"/>
        <v>0</v>
      </c>
      <c r="AT152" s="5">
        <f t="shared" si="391"/>
        <v>0</v>
      </c>
      <c r="AU152" s="5">
        <f t="shared" si="391"/>
        <v>0</v>
      </c>
      <c r="AV152" s="5">
        <f t="shared" si="391"/>
        <v>0</v>
      </c>
      <c r="AW152" s="5">
        <f t="shared" si="391"/>
        <v>0</v>
      </c>
      <c r="AX152" s="5">
        <f t="shared" ref="AX152:BY152" si="392">AX146*PayrollFee</f>
        <v>0</v>
      </c>
      <c r="AY152" s="5">
        <f t="shared" si="392"/>
        <v>0</v>
      </c>
      <c r="AZ152" s="5">
        <f t="shared" si="392"/>
        <v>0</v>
      </c>
      <c r="BA152" s="5">
        <f t="shared" si="392"/>
        <v>0</v>
      </c>
      <c r="BB152" s="5">
        <f t="shared" si="392"/>
        <v>0</v>
      </c>
      <c r="BC152" s="5">
        <f t="shared" si="392"/>
        <v>0</v>
      </c>
      <c r="BD152" s="5">
        <f t="shared" si="392"/>
        <v>0</v>
      </c>
      <c r="BE152" s="5">
        <f t="shared" si="392"/>
        <v>0</v>
      </c>
      <c r="BF152" s="5">
        <f t="shared" si="392"/>
        <v>0</v>
      </c>
      <c r="BG152" s="5">
        <f t="shared" si="392"/>
        <v>0</v>
      </c>
      <c r="BH152" s="5">
        <f t="shared" si="392"/>
        <v>0</v>
      </c>
      <c r="BI152" s="5">
        <f t="shared" si="392"/>
        <v>0</v>
      </c>
      <c r="BJ152" s="5">
        <f t="shared" si="392"/>
        <v>0</v>
      </c>
      <c r="BK152" s="5">
        <f t="shared" si="392"/>
        <v>0</v>
      </c>
      <c r="BL152" s="5">
        <f t="shared" si="392"/>
        <v>0</v>
      </c>
      <c r="BM152" s="5">
        <f t="shared" si="392"/>
        <v>0</v>
      </c>
      <c r="BN152" s="5">
        <f t="shared" si="392"/>
        <v>0</v>
      </c>
      <c r="BO152" s="5">
        <f t="shared" si="392"/>
        <v>0</v>
      </c>
      <c r="BP152" s="5">
        <f t="shared" si="392"/>
        <v>0</v>
      </c>
      <c r="BQ152" s="5">
        <f t="shared" si="392"/>
        <v>0</v>
      </c>
      <c r="BR152" s="5">
        <f t="shared" si="392"/>
        <v>0</v>
      </c>
      <c r="BS152" s="5">
        <f t="shared" si="392"/>
        <v>0</v>
      </c>
      <c r="BT152" s="5">
        <f t="shared" si="392"/>
        <v>0</v>
      </c>
      <c r="BU152" s="5">
        <f t="shared" si="392"/>
        <v>0</v>
      </c>
      <c r="BV152" s="5">
        <f t="shared" si="392"/>
        <v>0</v>
      </c>
      <c r="BW152" s="5">
        <f t="shared" si="392"/>
        <v>0</v>
      </c>
      <c r="BX152" s="5">
        <f t="shared" si="392"/>
        <v>0</v>
      </c>
      <c r="BY152" s="5">
        <f t="shared" si="392"/>
        <v>0</v>
      </c>
      <c r="BZ152" s="419" cm="1">
        <f t="array" ref="BZ152">SUMPRODUCT((YEAR($F$6:$BY$6)=BZ$6)*($F152:$BY152))</f>
        <v>0</v>
      </c>
      <c r="CA152" s="286" cm="1">
        <f t="array" ref="CA152">SUMPRODUCT((YEAR($F$6:$BY$6)=CA$6)*($F152:$BY152))</f>
        <v>0</v>
      </c>
      <c r="CB152" s="286" cm="1">
        <f t="array" ref="CB152">SUMPRODUCT((YEAR($F$6:$BY$6)=CB$6)*($F152:$BY152))</f>
        <v>0</v>
      </c>
      <c r="CC152" s="286" cm="1">
        <f t="array" ref="CC152">SUMPRODUCT((YEAR($F$6:$BY$6)=CC$6)*($F152:$BY152))</f>
        <v>0</v>
      </c>
      <c r="CD152" s="286" cm="1">
        <f t="array" ref="CD152">SUMPRODUCT((YEAR($F$6:$BY$6)=CD$6)*($F152:$BY152))</f>
        <v>0</v>
      </c>
      <c r="CE152" s="430" cm="1">
        <f t="array" ref="CE152">SUMPRODUCT((YEAR($F$6:$BY$6)=CE$6)*($F152:$BY152))</f>
        <v>0</v>
      </c>
    </row>
    <row r="153" spans="1:84">
      <c r="E153" s="276" t="s">
        <v>11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f>R$146*Setup!$E$25+'Outside Services &amp; Other'!G311</f>
        <v>0</v>
      </c>
      <c r="S153" s="5">
        <f>S$146*Setup!$E$25+'Outside Services &amp; Other'!H311</f>
        <v>0</v>
      </c>
      <c r="T153" s="5">
        <f>T$146*Setup!$E$25+'Outside Services &amp; Other'!I311</f>
        <v>0</v>
      </c>
      <c r="U153" s="5">
        <f>U$146*Setup!$E$25+'Outside Services &amp; Other'!J311</f>
        <v>0</v>
      </c>
      <c r="V153" s="5">
        <f>V$146*Setup!$E$25+'Outside Services &amp; Other'!K311</f>
        <v>0</v>
      </c>
      <c r="W153" s="5">
        <f>W$146*Setup!$E$25+'Outside Services &amp; Other'!L311</f>
        <v>0</v>
      </c>
      <c r="X153" s="5">
        <f>X$146*Setup!$E$25+'Outside Services &amp; Other'!M311</f>
        <v>0</v>
      </c>
      <c r="Y153" s="5">
        <f>Y$146*Setup!$E$25+'Outside Services &amp; Other'!N311</f>
        <v>0</v>
      </c>
      <c r="Z153" s="5">
        <f>Z$146*Setup!$E$25+'Outside Services &amp; Other'!O311</f>
        <v>0</v>
      </c>
      <c r="AA153" s="5">
        <f>AA$146*Setup!$E$25+'Outside Services &amp; Other'!P311</f>
        <v>0</v>
      </c>
      <c r="AB153" s="5">
        <f>AB$146*Setup!$E$25+'Outside Services &amp; Other'!Q311</f>
        <v>0</v>
      </c>
      <c r="AC153" s="5">
        <f>AC$146*Setup!$E$25+'Outside Services &amp; Other'!R311</f>
        <v>0</v>
      </c>
      <c r="AD153" s="5">
        <f>AD$146*Setup!$E$25+'Outside Services &amp; Other'!S311</f>
        <v>0</v>
      </c>
      <c r="AE153" s="5">
        <f>AE$146*Setup!$E$25+'Outside Services &amp; Other'!T311</f>
        <v>0</v>
      </c>
      <c r="AF153" s="5">
        <f>AF$146*Setup!$E$25+'Outside Services &amp; Other'!U311</f>
        <v>0</v>
      </c>
      <c r="AG153" s="5">
        <f>AG$146*Setup!$E$25+'Outside Services &amp; Other'!V311</f>
        <v>0</v>
      </c>
      <c r="AH153" s="5">
        <f>AH$146*Setup!$E$25+'Outside Services &amp; Other'!W311</f>
        <v>0</v>
      </c>
      <c r="AI153" s="5">
        <f>AI$146*Setup!$E$25+'Outside Services &amp; Other'!X311</f>
        <v>0</v>
      </c>
      <c r="AJ153" s="5">
        <f>AJ$146*Setup!$E$25+'Outside Services &amp; Other'!Y311</f>
        <v>0</v>
      </c>
      <c r="AK153" s="5">
        <f>AK$146*Setup!$E$25+'Outside Services &amp; Other'!Z311</f>
        <v>0</v>
      </c>
      <c r="AL153" s="5">
        <f>AL$146*Setup!$E$25+'Outside Services &amp; Other'!AA311</f>
        <v>0</v>
      </c>
      <c r="AM153" s="5">
        <f>AM$146*Setup!$E$25+'Outside Services &amp; Other'!AB311</f>
        <v>0</v>
      </c>
      <c r="AN153" s="5">
        <f>AN$146*Setup!$E$25+'Outside Services &amp; Other'!AC311</f>
        <v>0</v>
      </c>
      <c r="AO153" s="5">
        <f>AO$146*Setup!$E$25+'Outside Services &amp; Other'!AD311</f>
        <v>0</v>
      </c>
      <c r="AP153" s="5">
        <f>AP$146*Setup!$E$25+'Outside Services &amp; Other'!AE311</f>
        <v>0</v>
      </c>
      <c r="AQ153" s="5">
        <f>AQ$146*Setup!$E$25+'Outside Services &amp; Other'!AF311</f>
        <v>0</v>
      </c>
      <c r="AR153" s="5">
        <f>AR$146*Setup!$E$25+'Outside Services &amp; Other'!AG311</f>
        <v>0</v>
      </c>
      <c r="AS153" s="5">
        <f>AS$146*Setup!$E$25+'Outside Services &amp; Other'!AH311</f>
        <v>0</v>
      </c>
      <c r="AT153" s="5">
        <f>AT$146*Setup!$E$25+'Outside Services &amp; Other'!AI311</f>
        <v>0</v>
      </c>
      <c r="AU153" s="5">
        <f>AU$146*Setup!$E$25+'Outside Services &amp; Other'!AJ311</f>
        <v>0</v>
      </c>
      <c r="AV153" s="5">
        <f>AV$146*Setup!$E$25+'Outside Services &amp; Other'!AK311</f>
        <v>0</v>
      </c>
      <c r="AW153" s="5">
        <f>AW$146*Setup!$E$25+'Outside Services &amp; Other'!AL311</f>
        <v>0</v>
      </c>
      <c r="AX153" s="5">
        <f>AX$146*Setup!$E$25+'Outside Services &amp; Other'!AM311</f>
        <v>0</v>
      </c>
      <c r="AY153" s="5">
        <f>AY$146*Setup!$E$25+'Outside Services &amp; Other'!AN311</f>
        <v>0</v>
      </c>
      <c r="AZ153" s="5">
        <f>AZ$146*Setup!$E$25+'Outside Services &amp; Other'!AO311</f>
        <v>0</v>
      </c>
      <c r="BA153" s="5">
        <f>BA$146*Setup!$E$25+'Outside Services &amp; Other'!AP311</f>
        <v>0</v>
      </c>
      <c r="BB153" s="5">
        <f>BB$146*Setup!$E$25+'Outside Services &amp; Other'!AQ311</f>
        <v>0</v>
      </c>
      <c r="BC153" s="5">
        <f>BC$146*Setup!$E$25+'Outside Services &amp; Other'!AR311</f>
        <v>0</v>
      </c>
      <c r="BD153" s="5">
        <f>BD$146*Setup!$E$25+'Outside Services &amp; Other'!AS311</f>
        <v>0</v>
      </c>
      <c r="BE153" s="5">
        <f>BE$146*Setup!$E$25+'Outside Services &amp; Other'!AT311</f>
        <v>0</v>
      </c>
      <c r="BF153" s="5">
        <f>BF$146*Setup!$E$25+'Outside Services &amp; Other'!AU311</f>
        <v>0</v>
      </c>
      <c r="BG153" s="5">
        <f>BG$146*Setup!$E$25+'Outside Services &amp; Other'!AV311</f>
        <v>0</v>
      </c>
      <c r="BH153" s="5">
        <f>BH$146*Setup!$E$25+'Outside Services &amp; Other'!AW311</f>
        <v>0</v>
      </c>
      <c r="BI153" s="5">
        <f>BI$146*Setup!$E$25+'Outside Services &amp; Other'!AX311</f>
        <v>0</v>
      </c>
      <c r="BJ153" s="5">
        <f>BJ$146*Setup!$E$25+'Outside Services &amp; Other'!AY311</f>
        <v>0</v>
      </c>
      <c r="BK153" s="5">
        <f>BK$146*Setup!$E$25+'Outside Services &amp; Other'!AZ311</f>
        <v>0</v>
      </c>
      <c r="BL153" s="5">
        <f>BL$146*Setup!$E$25+'Outside Services &amp; Other'!BA311</f>
        <v>0</v>
      </c>
      <c r="BM153" s="5">
        <f>BM$146*Setup!$E$25+'Outside Services &amp; Other'!BB311</f>
        <v>0</v>
      </c>
      <c r="BN153" s="5">
        <f>BN$146*Setup!$E$25+'Outside Services &amp; Other'!BC311</f>
        <v>0</v>
      </c>
      <c r="BO153" s="5">
        <f>BO$146*Setup!$E$25+'Outside Services &amp; Other'!BD311</f>
        <v>0</v>
      </c>
      <c r="BP153" s="5">
        <f>BP$146*Setup!$E$25+'Outside Services &amp; Other'!BE311</f>
        <v>0</v>
      </c>
      <c r="BQ153" s="5">
        <f>BQ$146*Setup!$E$25+'Outside Services &amp; Other'!BF311</f>
        <v>0</v>
      </c>
      <c r="BR153" s="5">
        <f>BR$146*Setup!$E$25+'Outside Services &amp; Other'!BG311</f>
        <v>0</v>
      </c>
      <c r="BS153" s="5">
        <f>BS$146*Setup!$E$25+'Outside Services &amp; Other'!BH311</f>
        <v>0</v>
      </c>
      <c r="BT153" s="5">
        <f>BT$146*Setup!$E$25+'Outside Services &amp; Other'!BI311</f>
        <v>0</v>
      </c>
      <c r="BU153" s="5">
        <f>BU$146*Setup!$E$25+'Outside Services &amp; Other'!BJ311</f>
        <v>0</v>
      </c>
      <c r="BV153" s="5">
        <f>BV$146*Setup!$E$25+'Outside Services &amp; Other'!BK311</f>
        <v>0</v>
      </c>
      <c r="BW153" s="5">
        <f>BW$146*Setup!$E$25+'Outside Services &amp; Other'!BL311</f>
        <v>0</v>
      </c>
      <c r="BX153" s="5">
        <f>BX$146*Setup!$E$25+'Outside Services &amp; Other'!BM311</f>
        <v>0</v>
      </c>
      <c r="BY153" s="5">
        <f>BY$146*Setup!$E$25+'Outside Services &amp; Other'!BN311</f>
        <v>0</v>
      </c>
      <c r="BZ153" s="419" cm="1">
        <f t="array" ref="BZ153">SUMPRODUCT((YEAR($F$6:$BY$6)=BZ$6)*($F153:$BY153))</f>
        <v>0</v>
      </c>
      <c r="CA153" s="286" cm="1">
        <f t="array" ref="CA153">SUMPRODUCT((YEAR($F$6:$BY$6)=CA$6)*($F153:$BY153))</f>
        <v>0</v>
      </c>
      <c r="CB153" s="286" cm="1">
        <f t="array" ref="CB153">SUMPRODUCT((YEAR($F$6:$BY$6)=CB$6)*($F153:$BY153))</f>
        <v>0</v>
      </c>
      <c r="CC153" s="286" cm="1">
        <f t="array" ref="CC153">SUMPRODUCT((YEAR($F$6:$BY$6)=CC$6)*($F153:$BY153))</f>
        <v>0</v>
      </c>
      <c r="CD153" s="286" cm="1">
        <f t="array" ref="CD153">SUMPRODUCT((YEAR($F$6:$BY$6)=CD$6)*($F153:$BY153))</f>
        <v>0</v>
      </c>
      <c r="CE153" s="430" cm="1">
        <f t="array" ref="CE153">SUMPRODUCT((YEAR($F$6:$BY$6)=CE$6)*($F153:$BY153))</f>
        <v>0</v>
      </c>
    </row>
    <row r="154" spans="1:84">
      <c r="E154" s="276" t="s">
        <v>10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f>R$146*Setup!$F$25+'Outside Services &amp; Other'!G312</f>
        <v>0</v>
      </c>
      <c r="S154" s="5">
        <f>S$146*Setup!$F$25+'Outside Services &amp; Other'!H312</f>
        <v>0</v>
      </c>
      <c r="T154" s="5">
        <f>T$146*Setup!$F$25+'Outside Services &amp; Other'!I312</f>
        <v>0</v>
      </c>
      <c r="U154" s="5">
        <f>U$146*Setup!$F$25+'Outside Services &amp; Other'!J312</f>
        <v>0</v>
      </c>
      <c r="V154" s="5">
        <f>V$146*Setup!$F$25+'Outside Services &amp; Other'!K312</f>
        <v>0</v>
      </c>
      <c r="W154" s="5">
        <f>W$146*Setup!$F$25+'Outside Services &amp; Other'!L312</f>
        <v>0</v>
      </c>
      <c r="X154" s="5">
        <f>X$146*Setup!$F$25+'Outside Services &amp; Other'!M312</f>
        <v>0</v>
      </c>
      <c r="Y154" s="5">
        <f>Y$146*Setup!$F$25+'Outside Services &amp; Other'!N312</f>
        <v>0</v>
      </c>
      <c r="Z154" s="5">
        <f>Z$146*Setup!$F$25+'Outside Services &amp; Other'!O312</f>
        <v>0</v>
      </c>
      <c r="AA154" s="5">
        <f>AA$146*Setup!$F$25+'Outside Services &amp; Other'!P312</f>
        <v>0</v>
      </c>
      <c r="AB154" s="5">
        <f>AB$146*Setup!$F$25+'Outside Services &amp; Other'!Q312</f>
        <v>0</v>
      </c>
      <c r="AC154" s="5">
        <f>AC$146*Setup!$F$25+'Outside Services &amp; Other'!R312</f>
        <v>0</v>
      </c>
      <c r="AD154" s="5">
        <f>AD$146*Setup!$F$25+'Outside Services &amp; Other'!S312</f>
        <v>0</v>
      </c>
      <c r="AE154" s="5">
        <f>AE$146*Setup!$F$25+'Outside Services &amp; Other'!T312</f>
        <v>0</v>
      </c>
      <c r="AF154" s="5">
        <f>AF$146*Setup!$F$25+'Outside Services &amp; Other'!U312</f>
        <v>0</v>
      </c>
      <c r="AG154" s="5">
        <f>AG$146*Setup!$F$25+'Outside Services &amp; Other'!V312</f>
        <v>0</v>
      </c>
      <c r="AH154" s="5">
        <f>AH$146*Setup!$F$25+'Outside Services &amp; Other'!W312</f>
        <v>0</v>
      </c>
      <c r="AI154" s="5">
        <f>AI$146*Setup!$F$25+'Outside Services &amp; Other'!X312</f>
        <v>0</v>
      </c>
      <c r="AJ154" s="5">
        <f>AJ$146*Setup!$F$25+'Outside Services &amp; Other'!Y312</f>
        <v>0</v>
      </c>
      <c r="AK154" s="5">
        <f>AK$146*Setup!$F$25+'Outside Services &amp; Other'!Z312</f>
        <v>0</v>
      </c>
      <c r="AL154" s="5">
        <f>AL$146*Setup!$F$25+'Outside Services &amp; Other'!AA312</f>
        <v>0</v>
      </c>
      <c r="AM154" s="5">
        <f>AM$146*Setup!$F$25+'Outside Services &amp; Other'!AB312</f>
        <v>0</v>
      </c>
      <c r="AN154" s="5">
        <f>AN$146*Setup!$F$25+'Outside Services &amp; Other'!AC312</f>
        <v>0</v>
      </c>
      <c r="AO154" s="5">
        <f>AO$146*Setup!$F$25+'Outside Services &amp; Other'!AD312</f>
        <v>0</v>
      </c>
      <c r="AP154" s="5">
        <f>AP$146*Setup!$F$25+'Outside Services &amp; Other'!AE312</f>
        <v>0</v>
      </c>
      <c r="AQ154" s="5">
        <f>AQ$146*Setup!$F$25+'Outside Services &amp; Other'!AF312</f>
        <v>0</v>
      </c>
      <c r="AR154" s="5">
        <f>AR$146*Setup!$F$25+'Outside Services &amp; Other'!AG312</f>
        <v>0</v>
      </c>
      <c r="AS154" s="5">
        <f>AS$146*Setup!$F$25+'Outside Services &amp; Other'!AH312</f>
        <v>0</v>
      </c>
      <c r="AT154" s="5">
        <f>AT$146*Setup!$F$25+'Outside Services &amp; Other'!AI312</f>
        <v>0</v>
      </c>
      <c r="AU154" s="5">
        <f>AU$146*Setup!$F$25+'Outside Services &amp; Other'!AJ312</f>
        <v>0</v>
      </c>
      <c r="AV154" s="5">
        <f>AV$146*Setup!$F$25+'Outside Services &amp; Other'!AK312</f>
        <v>0</v>
      </c>
      <c r="AW154" s="5">
        <f>AW$146*Setup!$F$25+'Outside Services &amp; Other'!AL312</f>
        <v>0</v>
      </c>
      <c r="AX154" s="5">
        <f>AX$146*Setup!$F$25+'Outside Services &amp; Other'!AM312</f>
        <v>0</v>
      </c>
      <c r="AY154" s="5">
        <f>AY$146*Setup!$F$25+'Outside Services &amp; Other'!AN312</f>
        <v>0</v>
      </c>
      <c r="AZ154" s="5">
        <f>AZ$146*Setup!$F$25+'Outside Services &amp; Other'!AO312</f>
        <v>0</v>
      </c>
      <c r="BA154" s="5">
        <f>BA$146*Setup!$F$25+'Outside Services &amp; Other'!AP312</f>
        <v>0</v>
      </c>
      <c r="BB154" s="5">
        <f>BB$146*Setup!$F$25+'Outside Services &amp; Other'!AQ312</f>
        <v>0</v>
      </c>
      <c r="BC154" s="5">
        <f>BC$146*Setup!$F$25+'Outside Services &amp; Other'!AR312</f>
        <v>0</v>
      </c>
      <c r="BD154" s="5">
        <f>BD$146*Setup!$F$25+'Outside Services &amp; Other'!AS312</f>
        <v>0</v>
      </c>
      <c r="BE154" s="5">
        <f>BE$146*Setup!$F$25+'Outside Services &amp; Other'!AT312</f>
        <v>0</v>
      </c>
      <c r="BF154" s="5">
        <f>BF$146*Setup!$F$25+'Outside Services &amp; Other'!AU312</f>
        <v>0</v>
      </c>
      <c r="BG154" s="5">
        <f>BG$146*Setup!$F$25+'Outside Services &amp; Other'!AV312</f>
        <v>0</v>
      </c>
      <c r="BH154" s="5">
        <f>BH$146*Setup!$F$25+'Outside Services &amp; Other'!AW312</f>
        <v>0</v>
      </c>
      <c r="BI154" s="5">
        <f>BI$146*Setup!$F$25+'Outside Services &amp; Other'!AX312</f>
        <v>0</v>
      </c>
      <c r="BJ154" s="5">
        <f>BJ$146*Setup!$F$25+'Outside Services &amp; Other'!AY312</f>
        <v>0</v>
      </c>
      <c r="BK154" s="5">
        <f>BK$146*Setup!$F$25+'Outside Services &amp; Other'!AZ312</f>
        <v>0</v>
      </c>
      <c r="BL154" s="5">
        <f>BL$146*Setup!$F$25+'Outside Services &amp; Other'!BA312</f>
        <v>0</v>
      </c>
      <c r="BM154" s="5">
        <f>BM$146*Setup!$F$25+'Outside Services &amp; Other'!BB312</f>
        <v>0</v>
      </c>
      <c r="BN154" s="5">
        <f>BN$146*Setup!$F$25+'Outside Services &amp; Other'!BC312</f>
        <v>0</v>
      </c>
      <c r="BO154" s="5">
        <f>BO$146*Setup!$F$25+'Outside Services &amp; Other'!BD312</f>
        <v>0</v>
      </c>
      <c r="BP154" s="5">
        <f>BP$146*Setup!$F$25+'Outside Services &amp; Other'!BE312</f>
        <v>0</v>
      </c>
      <c r="BQ154" s="5">
        <f>BQ$146*Setup!$F$25+'Outside Services &amp; Other'!BF312</f>
        <v>0</v>
      </c>
      <c r="BR154" s="5">
        <f>BR$146*Setup!$F$25+'Outside Services &amp; Other'!BG312</f>
        <v>0</v>
      </c>
      <c r="BS154" s="5">
        <f>BS$146*Setup!$F$25+'Outside Services &amp; Other'!BH312</f>
        <v>0</v>
      </c>
      <c r="BT154" s="5">
        <f>BT$146*Setup!$F$25+'Outside Services &amp; Other'!BI312</f>
        <v>0</v>
      </c>
      <c r="BU154" s="5">
        <f>BU$146*Setup!$F$25+'Outside Services &amp; Other'!BJ312</f>
        <v>0</v>
      </c>
      <c r="BV154" s="5">
        <f>BV$146*Setup!$F$25+'Outside Services &amp; Other'!BK312</f>
        <v>0</v>
      </c>
      <c r="BW154" s="5">
        <f>BW$146*Setup!$F$25+'Outside Services &amp; Other'!BL312</f>
        <v>0</v>
      </c>
      <c r="BX154" s="5">
        <f>BX$146*Setup!$F$25+'Outside Services &amp; Other'!BM312</f>
        <v>0</v>
      </c>
      <c r="BY154" s="5">
        <f>BY$146*Setup!$F$25+'Outside Services &amp; Other'!BN312</f>
        <v>0</v>
      </c>
      <c r="BZ154" s="419" cm="1">
        <f t="array" ref="BZ154">SUMPRODUCT((YEAR($F$6:$BY$6)=BZ$6)*($F154:$BY154))</f>
        <v>0</v>
      </c>
      <c r="CA154" s="286" cm="1">
        <f t="array" ref="CA154">SUMPRODUCT((YEAR($F$6:$BY$6)=CA$6)*($F154:$BY154))</f>
        <v>0</v>
      </c>
      <c r="CB154" s="286" cm="1">
        <f t="array" ref="CB154">SUMPRODUCT((YEAR($F$6:$BY$6)=CB$6)*($F154:$BY154))</f>
        <v>0</v>
      </c>
      <c r="CC154" s="286" cm="1">
        <f t="array" ref="CC154">SUMPRODUCT((YEAR($F$6:$BY$6)=CC$6)*($F154:$BY154))</f>
        <v>0</v>
      </c>
      <c r="CD154" s="286" cm="1">
        <f t="array" ref="CD154">SUMPRODUCT((YEAR($F$6:$BY$6)=CD$6)*($F154:$BY154))</f>
        <v>0</v>
      </c>
      <c r="CE154" s="430" cm="1">
        <f t="array" ref="CE154">SUMPRODUCT((YEAR($F$6:$BY$6)=CE$6)*($F154:$BY154))</f>
        <v>0</v>
      </c>
    </row>
    <row r="155" spans="1:84">
      <c r="E155" s="276" t="s">
        <v>650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f>R$146*Setup!$G$25+'Outside Services &amp; Other'!G313</f>
        <v>0</v>
      </c>
      <c r="S155" s="5">
        <f>S$146*Setup!$G$25+'Outside Services &amp; Other'!H313</f>
        <v>0</v>
      </c>
      <c r="T155" s="5">
        <f>T$146*Setup!$G$25+'Outside Services &amp; Other'!I313</f>
        <v>0</v>
      </c>
      <c r="U155" s="5">
        <f>U$146*Setup!$G$25+'Outside Services &amp; Other'!J313</f>
        <v>0</v>
      </c>
      <c r="V155" s="5">
        <f>V$146*Setup!$G$25+'Outside Services &amp; Other'!K313</f>
        <v>0</v>
      </c>
      <c r="W155" s="5">
        <f>W$146*Setup!$G$25+'Outside Services &amp; Other'!L313</f>
        <v>0</v>
      </c>
      <c r="X155" s="5">
        <f>X$146*Setup!$G$25+'Outside Services &amp; Other'!M313</f>
        <v>0</v>
      </c>
      <c r="Y155" s="5">
        <f>Y$146*Setup!$G$25+'Outside Services &amp; Other'!N313</f>
        <v>0</v>
      </c>
      <c r="Z155" s="5">
        <f>Z$146*Setup!$G$25+'Outside Services &amp; Other'!O313</f>
        <v>0</v>
      </c>
      <c r="AA155" s="5">
        <f>AA$146*Setup!$G$25+'Outside Services &amp; Other'!P313</f>
        <v>0</v>
      </c>
      <c r="AB155" s="5">
        <f>AB$146*Setup!$G$25+'Outside Services &amp; Other'!Q313</f>
        <v>0</v>
      </c>
      <c r="AC155" s="5">
        <f>AC$146*Setup!$G$25+'Outside Services &amp; Other'!R313</f>
        <v>0</v>
      </c>
      <c r="AD155" s="5">
        <f>AD$146*Setup!$G$25+'Outside Services &amp; Other'!S313</f>
        <v>0</v>
      </c>
      <c r="AE155" s="5">
        <f>AE$146*Setup!$G$25+'Outside Services &amp; Other'!T313</f>
        <v>0</v>
      </c>
      <c r="AF155" s="5">
        <f>AF$146*Setup!$G$25+'Outside Services &amp; Other'!U313</f>
        <v>0</v>
      </c>
      <c r="AG155" s="5">
        <f>AG$146*Setup!$G$25+'Outside Services &amp; Other'!V313</f>
        <v>0</v>
      </c>
      <c r="AH155" s="5">
        <f>AH$146*Setup!$G$25+'Outside Services &amp; Other'!W313</f>
        <v>0</v>
      </c>
      <c r="AI155" s="5">
        <f>AI$146*Setup!$G$25+'Outside Services &amp; Other'!X313</f>
        <v>0</v>
      </c>
      <c r="AJ155" s="5">
        <f>AJ$146*Setup!$G$25+'Outside Services &amp; Other'!Y313</f>
        <v>0</v>
      </c>
      <c r="AK155" s="5">
        <f>AK$146*Setup!$G$25+'Outside Services &amp; Other'!Z313</f>
        <v>0</v>
      </c>
      <c r="AL155" s="5">
        <f>AL$146*Setup!$G$25+'Outside Services &amp; Other'!AA313</f>
        <v>0</v>
      </c>
      <c r="AM155" s="5">
        <f>AM$146*Setup!$G$25+'Outside Services &amp; Other'!AB313</f>
        <v>0</v>
      </c>
      <c r="AN155" s="5">
        <f>AN$146*Setup!$G$25+'Outside Services &amp; Other'!AC313</f>
        <v>0</v>
      </c>
      <c r="AO155" s="5">
        <f>AO$146*Setup!$G$25+'Outside Services &amp; Other'!AD313</f>
        <v>0</v>
      </c>
      <c r="AP155" s="5">
        <f>AP$146*Setup!$G$25+'Outside Services &amp; Other'!AE313</f>
        <v>0</v>
      </c>
      <c r="AQ155" s="5">
        <f>AQ$146*Setup!$G$25+'Outside Services &amp; Other'!AF313</f>
        <v>0</v>
      </c>
      <c r="AR155" s="5">
        <f>AR$146*Setup!$G$25+'Outside Services &amp; Other'!AG313</f>
        <v>0</v>
      </c>
      <c r="AS155" s="5">
        <f>AS$146*Setup!$G$25+'Outside Services &amp; Other'!AH313</f>
        <v>0</v>
      </c>
      <c r="AT155" s="5">
        <f>AT$146*Setup!$G$25+'Outside Services &amp; Other'!AI313</f>
        <v>0</v>
      </c>
      <c r="AU155" s="5">
        <f>AU$146*Setup!$G$25+'Outside Services &amp; Other'!AJ313</f>
        <v>0</v>
      </c>
      <c r="AV155" s="5">
        <f>AV$146*Setup!$G$25+'Outside Services &amp; Other'!AK313</f>
        <v>0</v>
      </c>
      <c r="AW155" s="5">
        <f>AW$146*Setup!$G$25+'Outside Services &amp; Other'!AL313</f>
        <v>0</v>
      </c>
      <c r="AX155" s="5">
        <f>AX$146*Setup!$G$25+'Outside Services &amp; Other'!AM313</f>
        <v>0</v>
      </c>
      <c r="AY155" s="5">
        <f>AY$146*Setup!$G$25+'Outside Services &amp; Other'!AN313</f>
        <v>0</v>
      </c>
      <c r="AZ155" s="5">
        <f>AZ$146*Setup!$G$25+'Outside Services &amp; Other'!AO313</f>
        <v>0</v>
      </c>
      <c r="BA155" s="5">
        <f>BA$146*Setup!$G$25+'Outside Services &amp; Other'!AP313</f>
        <v>0</v>
      </c>
      <c r="BB155" s="5">
        <f>BB$146*Setup!$G$25+'Outside Services &amp; Other'!AQ313</f>
        <v>0</v>
      </c>
      <c r="BC155" s="5">
        <f>BC$146*Setup!$G$25+'Outside Services &amp; Other'!AR313</f>
        <v>0</v>
      </c>
      <c r="BD155" s="5">
        <f>BD$146*Setup!$G$25+'Outside Services &amp; Other'!AS313</f>
        <v>0</v>
      </c>
      <c r="BE155" s="5">
        <f>BE$146*Setup!$G$25+'Outside Services &amp; Other'!AT313</f>
        <v>0</v>
      </c>
      <c r="BF155" s="5">
        <f>BF$146*Setup!$G$25+'Outside Services &amp; Other'!AU313</f>
        <v>0</v>
      </c>
      <c r="BG155" s="5">
        <f>BG$146*Setup!$G$25+'Outside Services &amp; Other'!AV313</f>
        <v>0</v>
      </c>
      <c r="BH155" s="5">
        <f>BH$146*Setup!$G$25+'Outside Services &amp; Other'!AW313</f>
        <v>0</v>
      </c>
      <c r="BI155" s="5">
        <f>BI$146*Setup!$G$25+'Outside Services &amp; Other'!AX313</f>
        <v>0</v>
      </c>
      <c r="BJ155" s="5">
        <f>BJ$146*Setup!$G$25+'Outside Services &amp; Other'!AY313</f>
        <v>0</v>
      </c>
      <c r="BK155" s="5">
        <f>BK$146*Setup!$G$25+'Outside Services &amp; Other'!AZ313</f>
        <v>0</v>
      </c>
      <c r="BL155" s="5">
        <f>BL$146*Setup!$G$25+'Outside Services &amp; Other'!BA313</f>
        <v>0</v>
      </c>
      <c r="BM155" s="5">
        <f>BM$146*Setup!$G$25+'Outside Services &amp; Other'!BB313</f>
        <v>0</v>
      </c>
      <c r="BN155" s="5">
        <f>BN$146*Setup!$G$25+'Outside Services &amp; Other'!BC313</f>
        <v>0</v>
      </c>
      <c r="BO155" s="5">
        <f>BO$146*Setup!$G$25+'Outside Services &amp; Other'!BD313</f>
        <v>0</v>
      </c>
      <c r="BP155" s="5">
        <f>BP$146*Setup!$G$25+'Outside Services &amp; Other'!BE313</f>
        <v>0</v>
      </c>
      <c r="BQ155" s="5">
        <f>BQ$146*Setup!$G$25+'Outside Services &amp; Other'!BF313</f>
        <v>0</v>
      </c>
      <c r="BR155" s="5">
        <f>BR$146*Setup!$G$25+'Outside Services &amp; Other'!BG313</f>
        <v>0</v>
      </c>
      <c r="BS155" s="5">
        <f>BS$146*Setup!$G$25+'Outside Services &amp; Other'!BH313</f>
        <v>0</v>
      </c>
      <c r="BT155" s="5">
        <f>BT$146*Setup!$G$25+'Outside Services &amp; Other'!BI313</f>
        <v>0</v>
      </c>
      <c r="BU155" s="5">
        <f>BU$146*Setup!$G$25+'Outside Services &amp; Other'!BJ313</f>
        <v>0</v>
      </c>
      <c r="BV155" s="5">
        <f>BV$146*Setup!$G$25+'Outside Services &amp; Other'!BK313</f>
        <v>0</v>
      </c>
      <c r="BW155" s="5">
        <f>BW$146*Setup!$G$25+'Outside Services &amp; Other'!BL313</f>
        <v>0</v>
      </c>
      <c r="BX155" s="5">
        <f>BX$146*Setup!$G$25+'Outside Services &amp; Other'!BM313</f>
        <v>0</v>
      </c>
      <c r="BY155" s="5">
        <f>BY$146*Setup!$G$25+'Outside Services &amp; Other'!BN313</f>
        <v>0</v>
      </c>
      <c r="BZ155" s="419" cm="1">
        <f t="array" ref="BZ155">SUMPRODUCT((YEAR($F$6:$BY$6)=BZ$6)*($F155:$BY155))</f>
        <v>0</v>
      </c>
      <c r="CA155" s="286" cm="1">
        <f t="array" ref="CA155">SUMPRODUCT((YEAR($F$6:$BY$6)=CA$6)*($F155:$BY155))</f>
        <v>0</v>
      </c>
      <c r="CB155" s="286" cm="1">
        <f t="array" ref="CB155">SUMPRODUCT((YEAR($F$6:$BY$6)=CB$6)*($F155:$BY155))</f>
        <v>0</v>
      </c>
      <c r="CC155" s="286" cm="1">
        <f t="array" ref="CC155">SUMPRODUCT((YEAR($F$6:$BY$6)=CC$6)*($F155:$BY155))</f>
        <v>0</v>
      </c>
      <c r="CD155" s="286" cm="1">
        <f t="array" ref="CD155">SUMPRODUCT((YEAR($F$6:$BY$6)=CD$6)*($F155:$BY155))</f>
        <v>0</v>
      </c>
      <c r="CE155" s="430" cm="1">
        <f t="array" ref="CE155">SUMPRODUCT((YEAR($F$6:$BY$6)=CE$6)*($F155:$BY155))</f>
        <v>0</v>
      </c>
    </row>
    <row r="156" spans="1:84">
      <c r="E156" s="276" t="s">
        <v>43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f>R$146*Setup!$H$25+'Outside Services &amp; Other'!G314</f>
        <v>0</v>
      </c>
      <c r="S156" s="5">
        <f>S$146*Setup!$H$25+'Outside Services &amp; Other'!H314</f>
        <v>0</v>
      </c>
      <c r="T156" s="5">
        <f>T$146*Setup!$H$25+'Outside Services &amp; Other'!I314</f>
        <v>0</v>
      </c>
      <c r="U156" s="5">
        <f>U$146*Setup!$H$25+'Outside Services &amp; Other'!J314</f>
        <v>0</v>
      </c>
      <c r="V156" s="5">
        <f>V$146*Setup!$H$25+'Outside Services &amp; Other'!K314</f>
        <v>0</v>
      </c>
      <c r="W156" s="5">
        <f>W$146*Setup!$H$25+'Outside Services &amp; Other'!L314</f>
        <v>0</v>
      </c>
      <c r="X156" s="5">
        <f>X$146*Setup!$H$25+'Outside Services &amp; Other'!M314</f>
        <v>0</v>
      </c>
      <c r="Y156" s="5">
        <f>Y$146*Setup!$H$25+'Outside Services &amp; Other'!N314</f>
        <v>0</v>
      </c>
      <c r="Z156" s="5">
        <f>Z$146*Setup!$H$25+'Outside Services &amp; Other'!O314</f>
        <v>0</v>
      </c>
      <c r="AA156" s="5">
        <f>AA$146*Setup!$H$25+'Outside Services &amp; Other'!P314</f>
        <v>0</v>
      </c>
      <c r="AB156" s="5">
        <f>AB$146*Setup!$H$25+'Outside Services &amp; Other'!Q314</f>
        <v>0</v>
      </c>
      <c r="AC156" s="5">
        <f>AC$146*Setup!$H$25+'Outside Services &amp; Other'!R314</f>
        <v>0</v>
      </c>
      <c r="AD156" s="5">
        <f>AD$146*Setup!$H$25+'Outside Services &amp; Other'!S314</f>
        <v>0</v>
      </c>
      <c r="AE156" s="5">
        <f>AE$146*Setup!$H$25+'Outside Services &amp; Other'!T314</f>
        <v>0</v>
      </c>
      <c r="AF156" s="5">
        <f>AF$146*Setup!$H$25+'Outside Services &amp; Other'!U314</f>
        <v>0</v>
      </c>
      <c r="AG156" s="5">
        <f>AG$146*Setup!$H$25+'Outside Services &amp; Other'!V314</f>
        <v>0</v>
      </c>
      <c r="AH156" s="5">
        <f>AH$146*Setup!$H$25+'Outside Services &amp; Other'!W314</f>
        <v>0</v>
      </c>
      <c r="AI156" s="5">
        <f>AI$146*Setup!$H$25+'Outside Services &amp; Other'!X314</f>
        <v>0</v>
      </c>
      <c r="AJ156" s="5">
        <f>AJ$146*Setup!$H$25+'Outside Services &amp; Other'!Y314</f>
        <v>0</v>
      </c>
      <c r="AK156" s="5">
        <f>AK$146*Setup!$H$25+'Outside Services &amp; Other'!Z314</f>
        <v>0</v>
      </c>
      <c r="AL156" s="5">
        <f>AL$146*Setup!$H$25+'Outside Services &amp; Other'!AA314</f>
        <v>0</v>
      </c>
      <c r="AM156" s="5">
        <f>AM$146*Setup!$H$25+'Outside Services &amp; Other'!AB314</f>
        <v>0</v>
      </c>
      <c r="AN156" s="5">
        <f>AN$146*Setup!$H$25+'Outside Services &amp; Other'!AC314</f>
        <v>0</v>
      </c>
      <c r="AO156" s="5">
        <f>AO$146*Setup!$H$25+'Outside Services &amp; Other'!AD314</f>
        <v>0</v>
      </c>
      <c r="AP156" s="5">
        <f>AP$146*Setup!$H$25+'Outside Services &amp; Other'!AE314</f>
        <v>0</v>
      </c>
      <c r="AQ156" s="5">
        <f>AQ$146*Setup!$H$25+'Outside Services &amp; Other'!AF314</f>
        <v>0</v>
      </c>
      <c r="AR156" s="5">
        <f>AR$146*Setup!$H$25+'Outside Services &amp; Other'!AG314</f>
        <v>0</v>
      </c>
      <c r="AS156" s="5">
        <f>AS$146*Setup!$H$25+'Outside Services &amp; Other'!AH314</f>
        <v>0</v>
      </c>
      <c r="AT156" s="5">
        <f>AT$146*Setup!$H$25+'Outside Services &amp; Other'!AI314</f>
        <v>0</v>
      </c>
      <c r="AU156" s="5">
        <f>AU$146*Setup!$H$25+'Outside Services &amp; Other'!AJ314</f>
        <v>0</v>
      </c>
      <c r="AV156" s="5">
        <f>AV$146*Setup!$H$25+'Outside Services &amp; Other'!AK314</f>
        <v>0</v>
      </c>
      <c r="AW156" s="5">
        <f>AW$146*Setup!$H$25+'Outside Services &amp; Other'!AL314</f>
        <v>0</v>
      </c>
      <c r="AX156" s="5">
        <f>AX$146*Setup!$H$25+'Outside Services &amp; Other'!AM314</f>
        <v>0</v>
      </c>
      <c r="AY156" s="5">
        <f>AY$146*Setup!$H$25+'Outside Services &amp; Other'!AN314</f>
        <v>0</v>
      </c>
      <c r="AZ156" s="5">
        <f>AZ$146*Setup!$H$25+'Outside Services &amp; Other'!AO314</f>
        <v>0</v>
      </c>
      <c r="BA156" s="5">
        <f>BA$146*Setup!$H$25+'Outside Services &amp; Other'!AP314</f>
        <v>0</v>
      </c>
      <c r="BB156" s="5">
        <f>BB$146*Setup!$H$25+'Outside Services &amp; Other'!AQ314</f>
        <v>0</v>
      </c>
      <c r="BC156" s="5">
        <f>BC$146*Setup!$H$25+'Outside Services &amp; Other'!AR314</f>
        <v>0</v>
      </c>
      <c r="BD156" s="5">
        <f>BD$146*Setup!$H$25+'Outside Services &amp; Other'!AS314</f>
        <v>0</v>
      </c>
      <c r="BE156" s="5">
        <f>BE$146*Setup!$H$25+'Outside Services &amp; Other'!AT314</f>
        <v>0</v>
      </c>
      <c r="BF156" s="5">
        <f>BF$146*Setup!$H$25+'Outside Services &amp; Other'!AU314</f>
        <v>0</v>
      </c>
      <c r="BG156" s="5">
        <f>BG$146*Setup!$H$25+'Outside Services &amp; Other'!AV314</f>
        <v>0</v>
      </c>
      <c r="BH156" s="5">
        <f>BH$146*Setup!$H$25+'Outside Services &amp; Other'!AW314</f>
        <v>0</v>
      </c>
      <c r="BI156" s="5">
        <f>BI$146*Setup!$H$25+'Outside Services &amp; Other'!AX314</f>
        <v>0</v>
      </c>
      <c r="BJ156" s="5">
        <f>BJ$146*Setup!$H$25+'Outside Services &amp; Other'!AY314</f>
        <v>0</v>
      </c>
      <c r="BK156" s="5">
        <f>BK$146*Setup!$H$25+'Outside Services &amp; Other'!AZ314</f>
        <v>0</v>
      </c>
      <c r="BL156" s="5">
        <f>BL$146*Setup!$H$25+'Outside Services &amp; Other'!BA314</f>
        <v>0</v>
      </c>
      <c r="BM156" s="5">
        <f>BM$146*Setup!$H$25+'Outside Services &amp; Other'!BB314</f>
        <v>0</v>
      </c>
      <c r="BN156" s="5">
        <f>BN$146*Setup!$H$25+'Outside Services &amp; Other'!BC314</f>
        <v>0</v>
      </c>
      <c r="BO156" s="5">
        <f>BO$146*Setup!$H$25+'Outside Services &amp; Other'!BD314</f>
        <v>0</v>
      </c>
      <c r="BP156" s="5">
        <f>BP$146*Setup!$H$25+'Outside Services &amp; Other'!BE314</f>
        <v>0</v>
      </c>
      <c r="BQ156" s="5">
        <f>BQ$146*Setup!$H$25+'Outside Services &amp; Other'!BF314</f>
        <v>0</v>
      </c>
      <c r="BR156" s="5">
        <f>BR$146*Setup!$H$25+'Outside Services &amp; Other'!BG314</f>
        <v>0</v>
      </c>
      <c r="BS156" s="5">
        <f>BS$146*Setup!$H$25+'Outside Services &amp; Other'!BH314</f>
        <v>0</v>
      </c>
      <c r="BT156" s="5">
        <f>BT$146*Setup!$H$25+'Outside Services &amp; Other'!BI314</f>
        <v>0</v>
      </c>
      <c r="BU156" s="5">
        <f>BU$146*Setup!$H$25+'Outside Services &amp; Other'!BJ314</f>
        <v>0</v>
      </c>
      <c r="BV156" s="5">
        <f>BV$146*Setup!$H$25+'Outside Services &amp; Other'!BK314</f>
        <v>0</v>
      </c>
      <c r="BW156" s="5">
        <f>BW$146*Setup!$H$25+'Outside Services &amp; Other'!BL314</f>
        <v>0</v>
      </c>
      <c r="BX156" s="5">
        <f>BX$146*Setup!$H$25+'Outside Services &amp; Other'!BM314</f>
        <v>0</v>
      </c>
      <c r="BY156" s="5">
        <f>BY$146*Setup!$H$25+'Outside Services &amp; Other'!BN314</f>
        <v>0</v>
      </c>
      <c r="BZ156" s="419" cm="1">
        <f t="array" ref="BZ156">SUMPRODUCT((YEAR($F$6:$BY$6)=BZ$6)*($F156:$BY156))</f>
        <v>0</v>
      </c>
      <c r="CA156" s="286" cm="1">
        <f t="array" ref="CA156">SUMPRODUCT((YEAR($F$6:$BY$6)=CA$6)*($F156:$BY156))</f>
        <v>0</v>
      </c>
      <c r="CB156" s="286" cm="1">
        <f t="array" ref="CB156">SUMPRODUCT((YEAR($F$6:$BY$6)=CB$6)*($F156:$BY156))</f>
        <v>0</v>
      </c>
      <c r="CC156" s="286" cm="1">
        <f t="array" ref="CC156">SUMPRODUCT((YEAR($F$6:$BY$6)=CC$6)*($F156:$BY156))</f>
        <v>0</v>
      </c>
      <c r="CD156" s="286" cm="1">
        <f t="array" ref="CD156">SUMPRODUCT((YEAR($F$6:$BY$6)=CD$6)*($F156:$BY156))</f>
        <v>0</v>
      </c>
      <c r="CE156" s="430" cm="1">
        <f t="array" ref="CE156">SUMPRODUCT((YEAR($F$6:$BY$6)=CE$6)*($F156:$BY156))</f>
        <v>0</v>
      </c>
    </row>
    <row r="157" spans="1:84">
      <c r="E157" s="276" t="s">
        <v>78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f>IF(AND(Setup!$E$37&lt;capexmin,Setup!$E$37*Headcount!N$57&gt;0),Setup!$E$37*Headcount!N$57,0)+'Outside Services &amp; Other'!G315</f>
        <v>0</v>
      </c>
      <c r="S157" s="5">
        <f>IF(AND(Setup!$E$37&lt;capexmin,Setup!$E$37*Headcount!O$57&gt;0),Setup!$E$37*Headcount!O$57,0)+'Outside Services &amp; Other'!H315</f>
        <v>0</v>
      </c>
      <c r="T157" s="5">
        <f>IF(AND(Setup!$E$37&lt;capexmin,Setup!$E$37*Headcount!P$57&gt;0),Setup!$E$37*Headcount!P$57,0)+'Outside Services &amp; Other'!I315</f>
        <v>0</v>
      </c>
      <c r="U157" s="5">
        <f>IF(AND(Setup!$E$37&lt;capexmin,Setup!$E$37*Headcount!Q$57&gt;0),Setup!$E$37*Headcount!Q$57,0)+'Outside Services &amp; Other'!J315</f>
        <v>0</v>
      </c>
      <c r="V157" s="5">
        <f>IF(AND(Setup!$E$37&lt;capexmin,Setup!$E$37*Headcount!R$57&gt;0),Setup!$E$37*Headcount!R$57,0)+'Outside Services &amp; Other'!K315</f>
        <v>0</v>
      </c>
      <c r="W157" s="5">
        <f>IF(AND(Setup!$E$37&lt;capexmin,Setup!$E$37*Headcount!S$57&gt;0),Setup!$E$37*Headcount!S$57,0)+'Outside Services &amp; Other'!L315</f>
        <v>0</v>
      </c>
      <c r="X157" s="5">
        <f>IF(AND(Setup!$E$37&lt;capexmin,Setup!$E$37*Headcount!T$57&gt;0),Setup!$E$37*Headcount!T$57,0)+'Outside Services &amp; Other'!M315</f>
        <v>0</v>
      </c>
      <c r="Y157" s="5">
        <f>IF(AND(Setup!$E$37&lt;capexmin,Setup!$E$37*Headcount!U$57&gt;0),Setup!$E$37*Headcount!U$57,0)+'Outside Services &amp; Other'!N315</f>
        <v>0</v>
      </c>
      <c r="Z157" s="5">
        <f>IF(AND(Setup!$E$37&lt;capexmin,Setup!$E$37*Headcount!V$57&gt;0),Setup!$E$37*Headcount!V$57,0)+'Outside Services &amp; Other'!O315</f>
        <v>0</v>
      </c>
      <c r="AA157" s="5">
        <f>IF(AND(Setup!$E$37&lt;capexmin,Setup!$E$37*Headcount!W$57&gt;0),Setup!$E$37*Headcount!W$57,0)+'Outside Services &amp; Other'!P315</f>
        <v>0</v>
      </c>
      <c r="AB157" s="5">
        <f>IF(AND(Setup!$E$37&lt;capexmin,Setup!$E$37*Headcount!X$57&gt;0),Setup!$E$37*Headcount!X$57,0)+'Outside Services &amp; Other'!Q315</f>
        <v>0</v>
      </c>
      <c r="AC157" s="5">
        <f>IF(AND(Setup!$E$37&lt;capexmin,Setup!$E$37*Headcount!Y$57&gt;0),Setup!$E$37*Headcount!Y$57,0)+'Outside Services &amp; Other'!R315</f>
        <v>0</v>
      </c>
      <c r="AD157" s="5">
        <f>IF(AND(Setup!$E$37&lt;capexmin,Setup!$E$37*Headcount!Z$57&gt;0),Setup!$E$37*Headcount!Z$57,0)+'Outside Services &amp; Other'!S315</f>
        <v>0</v>
      </c>
      <c r="AE157" s="5">
        <f>IF(AND(Setup!$E$37&lt;capexmin,Setup!$E$37*Headcount!AA$57&gt;0),Setup!$E$37*Headcount!AA$57,0)+'Outside Services &amp; Other'!T315</f>
        <v>0</v>
      </c>
      <c r="AF157" s="5">
        <f>IF(AND(Setup!$E$37&lt;capexmin,Setup!$E$37*Headcount!AB$57&gt;0),Setup!$E$37*Headcount!AB$57,0)+'Outside Services &amp; Other'!U315</f>
        <v>0</v>
      </c>
      <c r="AG157" s="5">
        <f>IF(AND(Setup!$E$37&lt;capexmin,Setup!$E$37*Headcount!AC$57&gt;0),Setup!$E$37*Headcount!AC$57,0)+'Outside Services &amp; Other'!V315</f>
        <v>0</v>
      </c>
      <c r="AH157" s="5">
        <f>IF(AND(Setup!$E$37&lt;capexmin,Setup!$E$37*Headcount!AD$57&gt;0),Setup!$E$37*Headcount!AD$57,0)+'Outside Services &amp; Other'!W315</f>
        <v>0</v>
      </c>
      <c r="AI157" s="5">
        <f>IF(AND(Setup!$E$37&lt;capexmin,Setup!$E$37*Headcount!AE$57&gt;0),Setup!$E$37*Headcount!AE$57,0)+'Outside Services &amp; Other'!X315</f>
        <v>0</v>
      </c>
      <c r="AJ157" s="5">
        <f>IF(AND(Setup!$E$37&lt;capexmin,Setup!$E$37*Headcount!AF$57&gt;0),Setup!$E$37*Headcount!AF$57,0)+'Outside Services &amp; Other'!Y315</f>
        <v>0</v>
      </c>
      <c r="AK157" s="5">
        <f>IF(AND(Setup!$E$37&lt;capexmin,Setup!$E$37*Headcount!AG$57&gt;0),Setup!$E$37*Headcount!AG$57,0)+'Outside Services &amp; Other'!Z315</f>
        <v>0</v>
      </c>
      <c r="AL157" s="5">
        <f>IF(AND(Setup!$E$37&lt;capexmin,Setup!$E$37*Headcount!AH$57&gt;0),Setup!$E$37*Headcount!AH$57,0)+'Outside Services &amp; Other'!AA315</f>
        <v>0</v>
      </c>
      <c r="AM157" s="5">
        <f>IF(AND(Setup!$E$37&lt;capexmin,Setup!$E$37*Headcount!AI$57&gt;0),Setup!$E$37*Headcount!AI$57,0)+'Outside Services &amp; Other'!AB315</f>
        <v>0</v>
      </c>
      <c r="AN157" s="5">
        <f>IF(AND(Setup!$E$37&lt;capexmin,Setup!$E$37*Headcount!AJ$57&gt;0),Setup!$E$37*Headcount!AJ$57,0)+'Outside Services &amp; Other'!AC315</f>
        <v>0</v>
      </c>
      <c r="AO157" s="5">
        <f>IF(AND(Setup!$E$37&lt;capexmin,Setup!$E$37*Headcount!AK$57&gt;0),Setup!$E$37*Headcount!AK$57,0)+'Outside Services &amp; Other'!AD315</f>
        <v>0</v>
      </c>
      <c r="AP157" s="5">
        <f>IF(AND(Setup!$E$37&lt;capexmin,Setup!$E$37*Headcount!AL$57&gt;0),Setup!$E$37*Headcount!AL$57,0)+'Outside Services &amp; Other'!AE315</f>
        <v>0</v>
      </c>
      <c r="AQ157" s="5">
        <f>IF(AND(Setup!$E$37&lt;capexmin,Setup!$E$37*Headcount!AM$57&gt;0),Setup!$E$37*Headcount!AM$57,0)+'Outside Services &amp; Other'!AF315</f>
        <v>0</v>
      </c>
      <c r="AR157" s="5">
        <f>IF(AND(Setup!$E$37&lt;capexmin,Setup!$E$37*Headcount!AN$57&gt;0),Setup!$E$37*Headcount!AN$57,0)+'Outside Services &amp; Other'!AG315</f>
        <v>0</v>
      </c>
      <c r="AS157" s="5">
        <f>IF(AND(Setup!$E$37&lt;capexmin,Setup!$E$37*Headcount!AO$57&gt;0),Setup!$E$37*Headcount!AO$57,0)+'Outside Services &amp; Other'!AH315</f>
        <v>0</v>
      </c>
      <c r="AT157" s="5">
        <f>IF(AND(Setup!$E$37&lt;capexmin,Setup!$E$37*Headcount!AP$57&gt;0),Setup!$E$37*Headcount!AP$57,0)+'Outside Services &amp; Other'!AI315</f>
        <v>0</v>
      </c>
      <c r="AU157" s="5">
        <f>IF(AND(Setup!$E$37&lt;capexmin,Setup!$E$37*Headcount!AQ$57&gt;0),Setup!$E$37*Headcount!AQ$57,0)+'Outside Services &amp; Other'!AJ315</f>
        <v>0</v>
      </c>
      <c r="AV157" s="5">
        <f>IF(AND(Setup!$E$37&lt;capexmin,Setup!$E$37*Headcount!AR$57&gt;0),Setup!$E$37*Headcount!AR$57,0)+'Outside Services &amp; Other'!AK315</f>
        <v>0</v>
      </c>
      <c r="AW157" s="5">
        <f>IF(AND(Setup!$E$37&lt;capexmin,Setup!$E$37*Headcount!AS$57&gt;0),Setup!$E$37*Headcount!AS$57,0)+'Outside Services &amp; Other'!AL315</f>
        <v>0</v>
      </c>
      <c r="AX157" s="5">
        <f>IF(AND(Setup!$E$37&lt;capexmin,Setup!$E$37*Headcount!AT$57&gt;0),Setup!$E$37*Headcount!AT$57,0)+'Outside Services &amp; Other'!AM315</f>
        <v>0</v>
      </c>
      <c r="AY157" s="5">
        <f>IF(AND(Setup!$E$37&lt;capexmin,Setup!$E$37*Headcount!AU$57&gt;0),Setup!$E$37*Headcount!AU$57,0)+'Outside Services &amp; Other'!AN315</f>
        <v>0</v>
      </c>
      <c r="AZ157" s="5">
        <f>IF(AND(Setup!$E$37&lt;capexmin,Setup!$E$37*Headcount!AV$57&gt;0),Setup!$E$37*Headcount!AV$57,0)+'Outside Services &amp; Other'!AO315</f>
        <v>0</v>
      </c>
      <c r="BA157" s="5">
        <f>IF(AND(Setup!$E$37&lt;capexmin,Setup!$E$37*Headcount!AW$57&gt;0),Setup!$E$37*Headcount!AW$57,0)+'Outside Services &amp; Other'!AP315</f>
        <v>0</v>
      </c>
      <c r="BB157" s="5">
        <f>IF(AND(Setup!$E$37&lt;capexmin,Setup!$E$37*Headcount!AX$57&gt;0),Setup!$E$37*Headcount!AX$57,0)+'Outside Services &amp; Other'!AQ315</f>
        <v>0</v>
      </c>
      <c r="BC157" s="5">
        <f>IF(AND(Setup!$E$37&lt;capexmin,Setup!$E$37*Headcount!AY$57&gt;0),Setup!$E$37*Headcount!AY$57,0)+'Outside Services &amp; Other'!AR315</f>
        <v>0</v>
      </c>
      <c r="BD157" s="5">
        <f>IF(AND(Setup!$E$37&lt;capexmin,Setup!$E$37*Headcount!AZ$57&gt;0),Setup!$E$37*Headcount!AZ$57,0)+'Outside Services &amp; Other'!AS315</f>
        <v>0</v>
      </c>
      <c r="BE157" s="5">
        <f>IF(AND(Setup!$E$37&lt;capexmin,Setup!$E$37*Headcount!BA$57&gt;0),Setup!$E$37*Headcount!BA$57,0)+'Outside Services &amp; Other'!AT315</f>
        <v>0</v>
      </c>
      <c r="BF157" s="5">
        <f>IF(AND(Setup!$E$37&lt;capexmin,Setup!$E$37*Headcount!BB$57&gt;0),Setup!$E$37*Headcount!BB$57,0)+'Outside Services &amp; Other'!AU315</f>
        <v>0</v>
      </c>
      <c r="BG157" s="5">
        <f>IF(AND(Setup!$E$37&lt;capexmin,Setup!$E$37*Headcount!BC$57&gt;0),Setup!$E$37*Headcount!BC$57,0)+'Outside Services &amp; Other'!AV315</f>
        <v>0</v>
      </c>
      <c r="BH157" s="5">
        <f>IF(AND(Setup!$E$37&lt;capexmin,Setup!$E$37*Headcount!BD$57&gt;0),Setup!$E$37*Headcount!BD$57,0)+'Outside Services &amp; Other'!AW315</f>
        <v>0</v>
      </c>
      <c r="BI157" s="5">
        <f>IF(AND(Setup!$E$37&lt;capexmin,Setup!$E$37*Headcount!BE$57&gt;0),Setup!$E$37*Headcount!BE$57,0)+'Outside Services &amp; Other'!AX315</f>
        <v>0</v>
      </c>
      <c r="BJ157" s="5">
        <f>IF(AND(Setup!$E$37&lt;capexmin,Setup!$E$37*Headcount!BF$57&gt;0),Setup!$E$37*Headcount!BF$57,0)+'Outside Services &amp; Other'!AY315</f>
        <v>0</v>
      </c>
      <c r="BK157" s="5">
        <f>IF(AND(Setup!$E$37&lt;capexmin,Setup!$E$37*Headcount!BG$57&gt;0),Setup!$E$37*Headcount!BG$57,0)+'Outside Services &amp; Other'!AZ315</f>
        <v>0</v>
      </c>
      <c r="BL157" s="5">
        <f>IF(AND(Setup!$E$37&lt;capexmin,Setup!$E$37*Headcount!BH$57&gt;0),Setup!$E$37*Headcount!BH$57,0)+'Outside Services &amp; Other'!BA315</f>
        <v>0</v>
      </c>
      <c r="BM157" s="5">
        <f>IF(AND(Setup!$E$37&lt;capexmin,Setup!$E$37*Headcount!BI$57&gt;0),Setup!$E$37*Headcount!BI$57,0)+'Outside Services &amp; Other'!BB315</f>
        <v>0</v>
      </c>
      <c r="BN157" s="5">
        <f>IF(AND(Setup!$E$37&lt;capexmin,Setup!$E$37*Headcount!BJ$57&gt;0),Setup!$E$37*Headcount!BJ$57,0)+'Outside Services &amp; Other'!BC315</f>
        <v>0</v>
      </c>
      <c r="BO157" s="5">
        <f>IF(AND(Setup!$E$37&lt;capexmin,Setup!$E$37*Headcount!BK$57&gt;0),Setup!$E$37*Headcount!BK$57,0)+'Outside Services &amp; Other'!BD315</f>
        <v>0</v>
      </c>
      <c r="BP157" s="5">
        <f>IF(AND(Setup!$E$37&lt;capexmin,Setup!$E$37*Headcount!BL$57&gt;0),Setup!$E$37*Headcount!BL$57,0)+'Outside Services &amp; Other'!BE315</f>
        <v>0</v>
      </c>
      <c r="BQ157" s="5">
        <f>IF(AND(Setup!$E$37&lt;capexmin,Setup!$E$37*Headcount!BM$57&gt;0),Setup!$E$37*Headcount!BM$57,0)+'Outside Services &amp; Other'!BF315</f>
        <v>0</v>
      </c>
      <c r="BR157" s="5">
        <f>IF(AND(Setup!$E$37&lt;capexmin,Setup!$E$37*Headcount!BN$57&gt;0),Setup!$E$37*Headcount!BN$57,0)+'Outside Services &amp; Other'!BG315</f>
        <v>0</v>
      </c>
      <c r="BS157" s="5">
        <f>IF(AND(Setup!$E$37&lt;capexmin,Setup!$E$37*Headcount!BO$57&gt;0),Setup!$E$37*Headcount!BO$57,0)+'Outside Services &amp; Other'!BH315</f>
        <v>0</v>
      </c>
      <c r="BT157" s="5">
        <f>IF(AND(Setup!$E$37&lt;capexmin,Setup!$E$37*Headcount!BP$57&gt;0),Setup!$E$37*Headcount!BP$57,0)+'Outside Services &amp; Other'!BI315</f>
        <v>0</v>
      </c>
      <c r="BU157" s="5">
        <f>IF(AND(Setup!$E$37&lt;capexmin,Setup!$E$37*Headcount!BQ$57&gt;0),Setup!$E$37*Headcount!BQ$57,0)+'Outside Services &amp; Other'!BJ315</f>
        <v>0</v>
      </c>
      <c r="BV157" s="5">
        <f>IF(AND(Setup!$E$37&lt;capexmin,Setup!$E$37*Headcount!BR$57&gt;0),Setup!$E$37*Headcount!BR$57,0)+'Outside Services &amp; Other'!BK315</f>
        <v>0</v>
      </c>
      <c r="BW157" s="5">
        <f>IF(AND(Setup!$E$37&lt;capexmin,Setup!$E$37*Headcount!BS$57&gt;0),Setup!$E$37*Headcount!BS$57,0)+'Outside Services &amp; Other'!BL315</f>
        <v>0</v>
      </c>
      <c r="BX157" s="5">
        <f>IF(AND(Setup!$E$37&lt;capexmin,Setup!$E$37*Headcount!BT$57&gt;0),Setup!$E$37*Headcount!BT$57,0)+'Outside Services &amp; Other'!BM315</f>
        <v>0</v>
      </c>
      <c r="BY157" s="5">
        <f>IF(AND(Setup!$E$37&lt;capexmin,Setup!$E$37*Headcount!BU$57&gt;0),Setup!$E$37*Headcount!BU$57,0)+'Outside Services &amp; Other'!BN315</f>
        <v>0</v>
      </c>
      <c r="BZ157" s="419" cm="1">
        <f t="array" ref="BZ157">SUMPRODUCT((YEAR($F$6:$BY$6)=BZ$6)*($F157:$BY157))</f>
        <v>0</v>
      </c>
      <c r="CA157" s="286" cm="1">
        <f t="array" ref="CA157">SUMPRODUCT((YEAR($F$6:$BY$6)=CA$6)*($F157:$BY157))</f>
        <v>0</v>
      </c>
      <c r="CB157" s="286" cm="1">
        <f t="array" ref="CB157">SUMPRODUCT((YEAR($F$6:$BY$6)=CB$6)*($F157:$BY157))</f>
        <v>0</v>
      </c>
      <c r="CC157" s="286" cm="1">
        <f t="array" ref="CC157">SUMPRODUCT((YEAR($F$6:$BY$6)=CC$6)*($F157:$BY157))</f>
        <v>0</v>
      </c>
      <c r="CD157" s="286" cm="1">
        <f t="array" ref="CD157">SUMPRODUCT((YEAR($F$6:$BY$6)=CD$6)*($F157:$BY157))</f>
        <v>0</v>
      </c>
      <c r="CE157" s="430" cm="1">
        <f t="array" ref="CE157">SUMPRODUCT((YEAR($F$6:$BY$6)=CE$6)*($F157:$BY157))</f>
        <v>0</v>
      </c>
    </row>
    <row r="158" spans="1:84">
      <c r="E158" s="276" t="s">
        <v>79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f>IF(AND(Setup!$F$37&lt;capexmin,Setup!$F$37*Headcount!N$57&gt;0),Setup!$F$37*Headcount!N$57,0)+'Outside Services &amp; Other'!G316</f>
        <v>0</v>
      </c>
      <c r="S158" s="5">
        <f>IF(AND(Setup!$F$37&lt;capexmin,Setup!$F$37*Headcount!O$57&gt;0),Setup!$F$37*Headcount!O$57,0)+'Outside Services &amp; Other'!H316</f>
        <v>0</v>
      </c>
      <c r="T158" s="5">
        <f>IF(AND(Setup!$F$37&lt;capexmin,Setup!$F$37*Headcount!P$57&gt;0),Setup!$F$37*Headcount!P$57,0)+'Outside Services &amp; Other'!I316</f>
        <v>0</v>
      </c>
      <c r="U158" s="5">
        <f>IF(AND(Setup!$F$37&lt;capexmin,Setup!$F$37*Headcount!Q$57&gt;0),Setup!$F$37*Headcount!Q$57,0)+'Outside Services &amp; Other'!J316</f>
        <v>0</v>
      </c>
      <c r="V158" s="5">
        <f>IF(AND(Setup!$F$37&lt;capexmin,Setup!$F$37*Headcount!R$57&gt;0),Setup!$F$37*Headcount!R$57,0)+'Outside Services &amp; Other'!K316</f>
        <v>0</v>
      </c>
      <c r="W158" s="5">
        <f>IF(AND(Setup!$F$37&lt;capexmin,Setup!$F$37*Headcount!S$57&gt;0),Setup!$F$37*Headcount!S$57,0)+'Outside Services &amp; Other'!L316</f>
        <v>0</v>
      </c>
      <c r="X158" s="5">
        <f>IF(AND(Setup!$F$37&lt;capexmin,Setup!$F$37*Headcount!T$57&gt;0),Setup!$F$37*Headcount!T$57,0)+'Outside Services &amp; Other'!M316</f>
        <v>0</v>
      </c>
      <c r="Y158" s="5">
        <f>IF(AND(Setup!$F$37&lt;capexmin,Setup!$F$37*Headcount!U$57&gt;0),Setup!$F$37*Headcount!U$57,0)+'Outside Services &amp; Other'!N316</f>
        <v>0</v>
      </c>
      <c r="Z158" s="5">
        <f>IF(AND(Setup!$F$37&lt;capexmin,Setup!$F$37*Headcount!V$57&gt;0),Setup!$F$37*Headcount!V$57,0)+'Outside Services &amp; Other'!O316</f>
        <v>0</v>
      </c>
      <c r="AA158" s="5">
        <f>IF(AND(Setup!$F$37&lt;capexmin,Setup!$F$37*Headcount!W$57&gt;0),Setup!$F$37*Headcount!W$57,0)+'Outside Services &amp; Other'!P316</f>
        <v>0</v>
      </c>
      <c r="AB158" s="5">
        <f>IF(AND(Setup!$F$37&lt;capexmin,Setup!$F$37*Headcount!X$57&gt;0),Setup!$F$37*Headcount!X$57,0)+'Outside Services &amp; Other'!Q316</f>
        <v>0</v>
      </c>
      <c r="AC158" s="5">
        <f>IF(AND(Setup!$F$37&lt;capexmin,Setup!$F$37*Headcount!Y$57&gt;0),Setup!$F$37*Headcount!Y$57,0)+'Outside Services &amp; Other'!R316</f>
        <v>0</v>
      </c>
      <c r="AD158" s="5">
        <f>IF(AND(Setup!$F$37&lt;capexmin,Setup!$F$37*Headcount!Z$57&gt;0),Setup!$F$37*Headcount!Z$57,0)+'Outside Services &amp; Other'!S316</f>
        <v>0</v>
      </c>
      <c r="AE158" s="5">
        <f>IF(AND(Setup!$F$37&lt;capexmin,Setup!$F$37*Headcount!AA$57&gt;0),Setup!$F$37*Headcount!AA$57,0)+'Outside Services &amp; Other'!T316</f>
        <v>0</v>
      </c>
      <c r="AF158" s="5">
        <f>IF(AND(Setup!$F$37&lt;capexmin,Setup!$F$37*Headcount!AB$57&gt;0),Setup!$F$37*Headcount!AB$57,0)+'Outside Services &amp; Other'!U316</f>
        <v>0</v>
      </c>
      <c r="AG158" s="5">
        <f>IF(AND(Setup!$F$37&lt;capexmin,Setup!$F$37*Headcount!AC$57&gt;0),Setup!$F$37*Headcount!AC$57,0)+'Outside Services &amp; Other'!V316</f>
        <v>0</v>
      </c>
      <c r="AH158" s="5">
        <f>IF(AND(Setup!$F$37&lt;capexmin,Setup!$F$37*Headcount!AD$57&gt;0),Setup!$F$37*Headcount!AD$57,0)+'Outside Services &amp; Other'!W316</f>
        <v>0</v>
      </c>
      <c r="AI158" s="5">
        <f>IF(AND(Setup!$F$37&lt;capexmin,Setup!$F$37*Headcount!AE$57&gt;0),Setup!$F$37*Headcount!AE$57,0)+'Outside Services &amp; Other'!X316</f>
        <v>0</v>
      </c>
      <c r="AJ158" s="5">
        <f>IF(AND(Setup!$F$37&lt;capexmin,Setup!$F$37*Headcount!AF$57&gt;0),Setup!$F$37*Headcount!AF$57,0)+'Outside Services &amp; Other'!Y316</f>
        <v>0</v>
      </c>
      <c r="AK158" s="5">
        <f>IF(AND(Setup!$F$37&lt;capexmin,Setup!$F$37*Headcount!AG$57&gt;0),Setup!$F$37*Headcount!AG$57,0)+'Outside Services &amp; Other'!Z316</f>
        <v>0</v>
      </c>
      <c r="AL158" s="5">
        <f>IF(AND(Setup!$F$37&lt;capexmin,Setup!$F$37*Headcount!AH$57&gt;0),Setup!$F$37*Headcount!AH$57,0)+'Outside Services &amp; Other'!AA316</f>
        <v>0</v>
      </c>
      <c r="AM158" s="5">
        <f>IF(AND(Setup!$F$37&lt;capexmin,Setup!$F$37*Headcount!AI$57&gt;0),Setup!$F$37*Headcount!AI$57,0)+'Outside Services &amp; Other'!AB316</f>
        <v>0</v>
      </c>
      <c r="AN158" s="5">
        <f>IF(AND(Setup!$F$37&lt;capexmin,Setup!$F$37*Headcount!AJ$57&gt;0),Setup!$F$37*Headcount!AJ$57,0)+'Outside Services &amp; Other'!AC316</f>
        <v>0</v>
      </c>
      <c r="AO158" s="5">
        <f>IF(AND(Setup!$F$37&lt;capexmin,Setup!$F$37*Headcount!AK$57&gt;0),Setup!$F$37*Headcount!AK$57,0)+'Outside Services &amp; Other'!AD316</f>
        <v>0</v>
      </c>
      <c r="AP158" s="5">
        <f>IF(AND(Setup!$F$37&lt;capexmin,Setup!$F$37*Headcount!AL$57&gt;0),Setup!$F$37*Headcount!AL$57,0)+'Outside Services &amp; Other'!AE316</f>
        <v>0</v>
      </c>
      <c r="AQ158" s="5">
        <f>IF(AND(Setup!$F$37&lt;capexmin,Setup!$F$37*Headcount!AM$57&gt;0),Setup!$F$37*Headcount!AM$57,0)+'Outside Services &amp; Other'!AF316</f>
        <v>0</v>
      </c>
      <c r="AR158" s="5">
        <f>IF(AND(Setup!$F$37&lt;capexmin,Setup!$F$37*Headcount!AN$57&gt;0),Setup!$F$37*Headcount!AN$57,0)+'Outside Services &amp; Other'!AG316</f>
        <v>0</v>
      </c>
      <c r="AS158" s="5">
        <f>IF(AND(Setup!$F$37&lt;capexmin,Setup!$F$37*Headcount!AO$57&gt;0),Setup!$F$37*Headcount!AO$57,0)+'Outside Services &amp; Other'!AH316</f>
        <v>0</v>
      </c>
      <c r="AT158" s="5">
        <f>IF(AND(Setup!$F$37&lt;capexmin,Setup!$F$37*Headcount!AP$57&gt;0),Setup!$F$37*Headcount!AP$57,0)+'Outside Services &amp; Other'!AI316</f>
        <v>0</v>
      </c>
      <c r="AU158" s="5">
        <f>IF(AND(Setup!$F$37&lt;capexmin,Setup!$F$37*Headcount!AQ$57&gt;0),Setup!$F$37*Headcount!AQ$57,0)+'Outside Services &amp; Other'!AJ316</f>
        <v>0</v>
      </c>
      <c r="AV158" s="5">
        <f>IF(AND(Setup!$F$37&lt;capexmin,Setup!$F$37*Headcount!AR$57&gt;0),Setup!$F$37*Headcount!AR$57,0)+'Outside Services &amp; Other'!AK316</f>
        <v>0</v>
      </c>
      <c r="AW158" s="5">
        <f>IF(AND(Setup!$F$37&lt;capexmin,Setup!$F$37*Headcount!AS$57&gt;0),Setup!$F$37*Headcount!AS$57,0)+'Outside Services &amp; Other'!AL316</f>
        <v>0</v>
      </c>
      <c r="AX158" s="5">
        <f>IF(AND(Setup!$F$37&lt;capexmin,Setup!$F$37*Headcount!AT$57&gt;0),Setup!$F$37*Headcount!AT$57,0)+'Outside Services &amp; Other'!AM316</f>
        <v>0</v>
      </c>
      <c r="AY158" s="5">
        <f>IF(AND(Setup!$F$37&lt;capexmin,Setup!$F$37*Headcount!AU$57&gt;0),Setup!$F$37*Headcount!AU$57,0)+'Outside Services &amp; Other'!AN316</f>
        <v>0</v>
      </c>
      <c r="AZ158" s="5">
        <f>IF(AND(Setup!$F$37&lt;capexmin,Setup!$F$37*Headcount!AV$57&gt;0),Setup!$F$37*Headcount!AV$57,0)+'Outside Services &amp; Other'!AO316</f>
        <v>0</v>
      </c>
      <c r="BA158" s="5">
        <f>IF(AND(Setup!$F$37&lt;capexmin,Setup!$F$37*Headcount!AW$57&gt;0),Setup!$F$37*Headcount!AW$57,0)+'Outside Services &amp; Other'!AP316</f>
        <v>0</v>
      </c>
      <c r="BB158" s="5">
        <f>IF(AND(Setup!$F$37&lt;capexmin,Setup!$F$37*Headcount!AX$57&gt;0),Setup!$F$37*Headcount!AX$57,0)+'Outside Services &amp; Other'!AQ316</f>
        <v>0</v>
      </c>
      <c r="BC158" s="5">
        <f>IF(AND(Setup!$F$37&lt;capexmin,Setup!$F$37*Headcount!AY$57&gt;0),Setup!$F$37*Headcount!AY$57,0)+'Outside Services &amp; Other'!AR316</f>
        <v>0</v>
      </c>
      <c r="BD158" s="5">
        <f>IF(AND(Setup!$F$37&lt;capexmin,Setup!$F$37*Headcount!AZ$57&gt;0),Setup!$F$37*Headcount!AZ$57,0)+'Outside Services &amp; Other'!AS316</f>
        <v>0</v>
      </c>
      <c r="BE158" s="5">
        <f>IF(AND(Setup!$F$37&lt;capexmin,Setup!$F$37*Headcount!BA$57&gt;0),Setup!$F$37*Headcount!BA$57,0)+'Outside Services &amp; Other'!AT316</f>
        <v>0</v>
      </c>
      <c r="BF158" s="5">
        <f>IF(AND(Setup!$F$37&lt;capexmin,Setup!$F$37*Headcount!BB$57&gt;0),Setup!$F$37*Headcount!BB$57,0)+'Outside Services &amp; Other'!AU316</f>
        <v>0</v>
      </c>
      <c r="BG158" s="5">
        <f>IF(AND(Setup!$F$37&lt;capexmin,Setup!$F$37*Headcount!BC$57&gt;0),Setup!$F$37*Headcount!BC$57,0)+'Outside Services &amp; Other'!AV316</f>
        <v>0</v>
      </c>
      <c r="BH158" s="5">
        <f>IF(AND(Setup!$F$37&lt;capexmin,Setup!$F$37*Headcount!BD$57&gt;0),Setup!$F$37*Headcount!BD$57,0)+'Outside Services &amp; Other'!AW316</f>
        <v>0</v>
      </c>
      <c r="BI158" s="5">
        <f>IF(AND(Setup!$F$37&lt;capexmin,Setup!$F$37*Headcount!BE$57&gt;0),Setup!$F$37*Headcount!BE$57,0)+'Outside Services &amp; Other'!AX316</f>
        <v>0</v>
      </c>
      <c r="BJ158" s="5">
        <f>IF(AND(Setup!$F$37&lt;capexmin,Setup!$F$37*Headcount!BF$57&gt;0),Setup!$F$37*Headcount!BF$57,0)+'Outside Services &amp; Other'!AY316</f>
        <v>0</v>
      </c>
      <c r="BK158" s="5">
        <f>IF(AND(Setup!$F$37&lt;capexmin,Setup!$F$37*Headcount!BG$57&gt;0),Setup!$F$37*Headcount!BG$57,0)+'Outside Services &amp; Other'!AZ316</f>
        <v>0</v>
      </c>
      <c r="BL158" s="5">
        <f>IF(AND(Setup!$F$37&lt;capexmin,Setup!$F$37*Headcount!BH$57&gt;0),Setup!$F$37*Headcount!BH$57,0)+'Outside Services &amp; Other'!BA316</f>
        <v>0</v>
      </c>
      <c r="BM158" s="5">
        <f>IF(AND(Setup!$F$37&lt;capexmin,Setup!$F$37*Headcount!BI$57&gt;0),Setup!$F$37*Headcount!BI$57,0)+'Outside Services &amp; Other'!BB316</f>
        <v>0</v>
      </c>
      <c r="BN158" s="5">
        <f>IF(AND(Setup!$F$37&lt;capexmin,Setup!$F$37*Headcount!BJ$57&gt;0),Setup!$F$37*Headcount!BJ$57,0)+'Outside Services &amp; Other'!BC316</f>
        <v>0</v>
      </c>
      <c r="BO158" s="5">
        <f>IF(AND(Setup!$F$37&lt;capexmin,Setup!$F$37*Headcount!BK$57&gt;0),Setup!$F$37*Headcount!BK$57,0)+'Outside Services &amp; Other'!BD316</f>
        <v>0</v>
      </c>
      <c r="BP158" s="5">
        <f>IF(AND(Setup!$F$37&lt;capexmin,Setup!$F$37*Headcount!BL$57&gt;0),Setup!$F$37*Headcount!BL$57,0)+'Outside Services &amp; Other'!BE316</f>
        <v>0</v>
      </c>
      <c r="BQ158" s="5">
        <f>IF(AND(Setup!$F$37&lt;capexmin,Setup!$F$37*Headcount!BM$57&gt;0),Setup!$F$37*Headcount!BM$57,0)+'Outside Services &amp; Other'!BF316</f>
        <v>0</v>
      </c>
      <c r="BR158" s="5">
        <f>IF(AND(Setup!$F$37&lt;capexmin,Setup!$F$37*Headcount!BN$57&gt;0),Setup!$F$37*Headcount!BN$57,0)+'Outside Services &amp; Other'!BG316</f>
        <v>0</v>
      </c>
      <c r="BS158" s="5">
        <f>IF(AND(Setup!$F$37&lt;capexmin,Setup!$F$37*Headcount!BO$57&gt;0),Setup!$F$37*Headcount!BO$57,0)+'Outside Services &amp; Other'!BH316</f>
        <v>0</v>
      </c>
      <c r="BT158" s="5">
        <f>IF(AND(Setup!$F$37&lt;capexmin,Setup!$F$37*Headcount!BP$57&gt;0),Setup!$F$37*Headcount!BP$57,0)+'Outside Services &amp; Other'!BI316</f>
        <v>0</v>
      </c>
      <c r="BU158" s="5">
        <f>IF(AND(Setup!$F$37&lt;capexmin,Setup!$F$37*Headcount!BQ$57&gt;0),Setup!$F$37*Headcount!BQ$57,0)+'Outside Services &amp; Other'!BJ316</f>
        <v>0</v>
      </c>
      <c r="BV158" s="5">
        <f>IF(AND(Setup!$F$37&lt;capexmin,Setup!$F$37*Headcount!BR$57&gt;0),Setup!$F$37*Headcount!BR$57,0)+'Outside Services &amp; Other'!BK316</f>
        <v>0</v>
      </c>
      <c r="BW158" s="5">
        <f>IF(AND(Setup!$F$37&lt;capexmin,Setup!$F$37*Headcount!BS$57&gt;0),Setup!$F$37*Headcount!BS$57,0)+'Outside Services &amp; Other'!BL316</f>
        <v>0</v>
      </c>
      <c r="BX158" s="5">
        <f>IF(AND(Setup!$F$37&lt;capexmin,Setup!$F$37*Headcount!BT$57&gt;0),Setup!$F$37*Headcount!BT$57,0)+'Outside Services &amp; Other'!BM316</f>
        <v>0</v>
      </c>
      <c r="BY158" s="5">
        <f>IF(AND(Setup!$F$37&lt;capexmin,Setup!$F$37*Headcount!BU$57&gt;0),Setup!$F$37*Headcount!BU$57,0)+'Outside Services &amp; Other'!BN316</f>
        <v>0</v>
      </c>
      <c r="BZ158" s="419" cm="1">
        <f t="array" ref="BZ158">SUMPRODUCT((YEAR($F$6:$BY$6)=BZ$6)*($F158:$BY158))</f>
        <v>0</v>
      </c>
      <c r="CA158" s="286" cm="1">
        <f t="array" ref="CA158">SUMPRODUCT((YEAR($F$6:$BY$6)=CA$6)*($F158:$BY158))</f>
        <v>0</v>
      </c>
      <c r="CB158" s="286" cm="1">
        <f t="array" ref="CB158">SUMPRODUCT((YEAR($F$6:$BY$6)=CB$6)*($F158:$BY158))</f>
        <v>0</v>
      </c>
      <c r="CC158" s="286" cm="1">
        <f t="array" ref="CC158">SUMPRODUCT((YEAR($F$6:$BY$6)=CC$6)*($F158:$BY158))</f>
        <v>0</v>
      </c>
      <c r="CD158" s="286" cm="1">
        <f t="array" ref="CD158">SUMPRODUCT((YEAR($F$6:$BY$6)=CD$6)*($F158:$BY158))</f>
        <v>0</v>
      </c>
      <c r="CE158" s="430" cm="1">
        <f t="array" ref="CE158">SUMPRODUCT((YEAR($F$6:$BY$6)=CE$6)*($F158:$BY158))</f>
        <v>0</v>
      </c>
    </row>
    <row r="159" spans="1:84">
      <c r="E159" s="276" t="s">
        <v>55</v>
      </c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419"/>
      <c r="CA159" s="286"/>
      <c r="CB159" s="286"/>
      <c r="CC159" s="286"/>
      <c r="CD159" s="286"/>
      <c r="CE159" s="430"/>
    </row>
    <row r="160" spans="1:84">
      <c r="E160" s="601" t="str">
        <f>'Outside Services &amp; Other'!D$240</f>
        <v>Consulting</v>
      </c>
      <c r="F160" s="579">
        <v>0</v>
      </c>
      <c r="G160" s="579">
        <v>0</v>
      </c>
      <c r="H160" s="579">
        <v>0</v>
      </c>
      <c r="I160" s="579">
        <v>0</v>
      </c>
      <c r="J160" s="579">
        <v>0</v>
      </c>
      <c r="K160" s="579">
        <v>0</v>
      </c>
      <c r="L160" s="579">
        <v>0</v>
      </c>
      <c r="M160" s="579">
        <v>0</v>
      </c>
      <c r="N160" s="579">
        <v>0</v>
      </c>
      <c r="O160" s="579">
        <v>0</v>
      </c>
      <c r="P160" s="579">
        <v>0</v>
      </c>
      <c r="Q160" s="579">
        <v>0</v>
      </c>
      <c r="R160" s="5">
        <f>SUMIFS('Outside Services &amp; Other'!G$247:G$281,'Outside Services &amp; Other'!$C$247:$C$281,CalcEngine!$E$145,'Outside Services &amp; Other'!$D$247:$D$281,CalcEngine!$E160)</f>
        <v>0</v>
      </c>
      <c r="S160" s="579">
        <f>SUMIFS('Outside Services &amp; Other'!H$247:H$281,'Outside Services &amp; Other'!$C$247:$C$281,CalcEngine!$E$145,'Outside Services &amp; Other'!$D$247:$D$281,CalcEngine!$E160)</f>
        <v>0</v>
      </c>
      <c r="T160" s="579">
        <f>SUMIFS('Outside Services &amp; Other'!I$247:I$281,'Outside Services &amp; Other'!$C$247:$C$281,CalcEngine!$E$145,'Outside Services &amp; Other'!$D$247:$D$281,CalcEngine!$E160)</f>
        <v>0</v>
      </c>
      <c r="U160" s="579">
        <f>SUMIFS('Outside Services &amp; Other'!J$247:J$281,'Outside Services &amp; Other'!$C$247:$C$281,CalcEngine!$E$145,'Outside Services &amp; Other'!$D$247:$D$281,CalcEngine!$E160)</f>
        <v>0</v>
      </c>
      <c r="V160" s="579">
        <f>SUMIFS('Outside Services &amp; Other'!K$247:K$281,'Outside Services &amp; Other'!$C$247:$C$281,CalcEngine!$E$145,'Outside Services &amp; Other'!$D$247:$D$281,CalcEngine!$E160)</f>
        <v>0</v>
      </c>
      <c r="W160" s="579">
        <f>SUMIFS('Outside Services &amp; Other'!L$247:L$281,'Outside Services &amp; Other'!$C$247:$C$281,CalcEngine!$E$145,'Outside Services &amp; Other'!$D$247:$D$281,CalcEngine!$E160)</f>
        <v>0</v>
      </c>
      <c r="X160" s="579">
        <f>SUMIFS('Outside Services &amp; Other'!M$247:M$281,'Outside Services &amp; Other'!$C$247:$C$281,CalcEngine!$E$145,'Outside Services &amp; Other'!$D$247:$D$281,CalcEngine!$E160)</f>
        <v>0</v>
      </c>
      <c r="Y160" s="579">
        <f>SUMIFS('Outside Services &amp; Other'!N$247:N$281,'Outside Services &amp; Other'!$C$247:$C$281,CalcEngine!$E$145,'Outside Services &amp; Other'!$D$247:$D$281,CalcEngine!$E160)</f>
        <v>0</v>
      </c>
      <c r="Z160" s="579">
        <f>SUMIFS('Outside Services &amp; Other'!O$247:O$281,'Outside Services &amp; Other'!$C$247:$C$281,CalcEngine!$E$145,'Outside Services &amp; Other'!$D$247:$D$281,CalcEngine!$E160)</f>
        <v>0</v>
      </c>
      <c r="AA160" s="579">
        <f>SUMIFS('Outside Services &amp; Other'!P$247:P$281,'Outside Services &amp; Other'!$C$247:$C$281,CalcEngine!$E$145,'Outside Services &amp; Other'!$D$247:$D$281,CalcEngine!$E160)</f>
        <v>0</v>
      </c>
      <c r="AB160" s="579">
        <f>SUMIFS('Outside Services &amp; Other'!Q$247:Q$281,'Outside Services &amp; Other'!$C$247:$C$281,CalcEngine!$E$145,'Outside Services &amp; Other'!$D$247:$D$281,CalcEngine!$E160)</f>
        <v>0</v>
      </c>
      <c r="AC160" s="579">
        <f>SUMIFS('Outside Services &amp; Other'!R$247:R$281,'Outside Services &amp; Other'!$C$247:$C$281,CalcEngine!$E$145,'Outside Services &amp; Other'!$D$247:$D$281,CalcEngine!$E160)</f>
        <v>0</v>
      </c>
      <c r="AD160" s="579">
        <f>SUMIFS('Outside Services &amp; Other'!S$247:S$281,'Outside Services &amp; Other'!$C$247:$C$281,CalcEngine!$E$145,'Outside Services &amp; Other'!$D$247:$D$281,CalcEngine!$E160)</f>
        <v>0</v>
      </c>
      <c r="AE160" s="579">
        <f>SUMIFS('Outside Services &amp; Other'!T$247:T$281,'Outside Services &amp; Other'!$C$247:$C$281,CalcEngine!$E$145,'Outside Services &amp; Other'!$D$247:$D$281,CalcEngine!$E160)</f>
        <v>0</v>
      </c>
      <c r="AF160" s="579">
        <f>SUMIFS('Outside Services &amp; Other'!U$247:U$281,'Outside Services &amp; Other'!$C$247:$C$281,CalcEngine!$E$145,'Outside Services &amp; Other'!$D$247:$D$281,CalcEngine!$E160)</f>
        <v>0</v>
      </c>
      <c r="AG160" s="579">
        <f>SUMIFS('Outside Services &amp; Other'!V$247:V$281,'Outside Services &amp; Other'!$C$247:$C$281,CalcEngine!$E$145,'Outside Services &amp; Other'!$D$247:$D$281,CalcEngine!$E160)</f>
        <v>0</v>
      </c>
      <c r="AH160" s="579">
        <f>SUMIFS('Outside Services &amp; Other'!W$247:W$281,'Outside Services &amp; Other'!$C$247:$C$281,CalcEngine!$E$145,'Outside Services &amp; Other'!$D$247:$D$281,CalcEngine!$E160)</f>
        <v>0</v>
      </c>
      <c r="AI160" s="579">
        <f>SUMIFS('Outside Services &amp; Other'!X$247:X$281,'Outside Services &amp; Other'!$C$247:$C$281,CalcEngine!$E$145,'Outside Services &amp; Other'!$D$247:$D$281,CalcEngine!$E160)</f>
        <v>0</v>
      </c>
      <c r="AJ160" s="579">
        <f>SUMIFS('Outside Services &amp; Other'!Y$247:Y$281,'Outside Services &amp; Other'!$C$247:$C$281,CalcEngine!$E$145,'Outside Services &amp; Other'!$D$247:$D$281,CalcEngine!$E160)</f>
        <v>0</v>
      </c>
      <c r="AK160" s="579">
        <f>SUMIFS('Outside Services &amp; Other'!Z$247:Z$281,'Outside Services &amp; Other'!$C$247:$C$281,CalcEngine!$E$145,'Outside Services &amp; Other'!$D$247:$D$281,CalcEngine!$E160)</f>
        <v>0</v>
      </c>
      <c r="AL160" s="579">
        <f>SUMIFS('Outside Services &amp; Other'!AA$247:AA$281,'Outside Services &amp; Other'!$C$247:$C$281,CalcEngine!$E$145,'Outside Services &amp; Other'!$D$247:$D$281,CalcEngine!$E160)</f>
        <v>0</v>
      </c>
      <c r="AM160" s="579">
        <f>SUMIFS('Outside Services &amp; Other'!AB$247:AB$281,'Outside Services &amp; Other'!$C$247:$C$281,CalcEngine!$E$145,'Outside Services &amp; Other'!$D$247:$D$281,CalcEngine!$E160)</f>
        <v>0</v>
      </c>
      <c r="AN160" s="579">
        <f>SUMIFS('Outside Services &amp; Other'!AC$247:AC$281,'Outside Services &amp; Other'!$C$247:$C$281,CalcEngine!$E$145,'Outside Services &amp; Other'!$D$247:$D$281,CalcEngine!$E160)</f>
        <v>0</v>
      </c>
      <c r="AO160" s="579">
        <f>SUMIFS('Outside Services &amp; Other'!AD$247:AD$281,'Outside Services &amp; Other'!$C$247:$C$281,CalcEngine!$E$145,'Outside Services &amp; Other'!$D$247:$D$281,CalcEngine!$E160)</f>
        <v>0</v>
      </c>
      <c r="AP160" s="579">
        <f>SUMIFS('Outside Services &amp; Other'!AE$247:AE$281,'Outside Services &amp; Other'!$C$247:$C$281,CalcEngine!$E$145,'Outside Services &amp; Other'!$D$247:$D$281,CalcEngine!$E160)</f>
        <v>0</v>
      </c>
      <c r="AQ160" s="579">
        <f>SUMIFS('Outside Services &amp; Other'!AF$247:AF$281,'Outside Services &amp; Other'!$C$247:$C$281,CalcEngine!$E$145,'Outside Services &amp; Other'!$D$247:$D$281,CalcEngine!$E160)</f>
        <v>0</v>
      </c>
      <c r="AR160" s="579">
        <f>SUMIFS('Outside Services &amp; Other'!AG$247:AG$281,'Outside Services &amp; Other'!$C$247:$C$281,CalcEngine!$E$145,'Outside Services &amp; Other'!$D$247:$D$281,CalcEngine!$E160)</f>
        <v>0</v>
      </c>
      <c r="AS160" s="579">
        <f>SUMIFS('Outside Services &amp; Other'!AH$247:AH$281,'Outside Services &amp; Other'!$C$247:$C$281,CalcEngine!$E$145,'Outside Services &amp; Other'!$D$247:$D$281,CalcEngine!$E160)</f>
        <v>0</v>
      </c>
      <c r="AT160" s="579">
        <f>SUMIFS('Outside Services &amp; Other'!AI$247:AI$281,'Outside Services &amp; Other'!$C$247:$C$281,CalcEngine!$E$145,'Outside Services &amp; Other'!$D$247:$D$281,CalcEngine!$E160)</f>
        <v>0</v>
      </c>
      <c r="AU160" s="579">
        <f>SUMIFS('Outside Services &amp; Other'!AJ$247:AJ$281,'Outside Services &amp; Other'!$C$247:$C$281,CalcEngine!$E$145,'Outside Services &amp; Other'!$D$247:$D$281,CalcEngine!$E160)</f>
        <v>0</v>
      </c>
      <c r="AV160" s="579">
        <f>SUMIFS('Outside Services &amp; Other'!AK$247:AK$281,'Outside Services &amp; Other'!$C$247:$C$281,CalcEngine!$E$145,'Outside Services &amp; Other'!$D$247:$D$281,CalcEngine!$E160)</f>
        <v>0</v>
      </c>
      <c r="AW160" s="579">
        <f>SUMIFS('Outside Services &amp; Other'!AL$247:AL$281,'Outside Services &amp; Other'!$C$247:$C$281,CalcEngine!$E$145,'Outside Services &amp; Other'!$D$247:$D$281,CalcEngine!$E160)</f>
        <v>0</v>
      </c>
      <c r="AX160" s="579">
        <f>SUMIFS('Outside Services &amp; Other'!AM$247:AM$281,'Outside Services &amp; Other'!$C$247:$C$281,CalcEngine!$E$145,'Outside Services &amp; Other'!$D$247:$D$281,CalcEngine!$E160)</f>
        <v>0</v>
      </c>
      <c r="AY160" s="579">
        <f>SUMIFS('Outside Services &amp; Other'!AN$247:AN$281,'Outside Services &amp; Other'!$C$247:$C$281,CalcEngine!$E$145,'Outside Services &amp; Other'!$D$247:$D$281,CalcEngine!$E160)</f>
        <v>0</v>
      </c>
      <c r="AZ160" s="579">
        <f>SUMIFS('Outside Services &amp; Other'!AO$247:AO$281,'Outside Services &amp; Other'!$C$247:$C$281,CalcEngine!$E$145,'Outside Services &amp; Other'!$D$247:$D$281,CalcEngine!$E160)</f>
        <v>0</v>
      </c>
      <c r="BA160" s="579">
        <f>SUMIFS('Outside Services &amp; Other'!AP$247:AP$281,'Outside Services &amp; Other'!$C$247:$C$281,CalcEngine!$E$145,'Outside Services &amp; Other'!$D$247:$D$281,CalcEngine!$E160)</f>
        <v>0</v>
      </c>
      <c r="BB160" s="579">
        <f>SUMIFS('Outside Services &amp; Other'!AQ$247:AQ$281,'Outside Services &amp; Other'!$C$247:$C$281,CalcEngine!$E$145,'Outside Services &amp; Other'!$D$247:$D$281,CalcEngine!$E160)</f>
        <v>0</v>
      </c>
      <c r="BC160" s="579">
        <f>SUMIFS('Outside Services &amp; Other'!AR$247:AR$281,'Outside Services &amp; Other'!$C$247:$C$281,CalcEngine!$E$145,'Outside Services &amp; Other'!$D$247:$D$281,CalcEngine!$E160)</f>
        <v>0</v>
      </c>
      <c r="BD160" s="579">
        <f>SUMIFS('Outside Services &amp; Other'!AS$247:AS$281,'Outside Services &amp; Other'!$C$247:$C$281,CalcEngine!$E$145,'Outside Services &amp; Other'!$D$247:$D$281,CalcEngine!$E160)</f>
        <v>0</v>
      </c>
      <c r="BE160" s="579">
        <f>SUMIFS('Outside Services &amp; Other'!AT$247:AT$281,'Outside Services &amp; Other'!$C$247:$C$281,CalcEngine!$E$145,'Outside Services &amp; Other'!$D$247:$D$281,CalcEngine!$E160)</f>
        <v>0</v>
      </c>
      <c r="BF160" s="579">
        <f>SUMIFS('Outside Services &amp; Other'!AU$247:AU$281,'Outside Services &amp; Other'!$C$247:$C$281,CalcEngine!$E$145,'Outside Services &amp; Other'!$D$247:$D$281,CalcEngine!$E160)</f>
        <v>0</v>
      </c>
      <c r="BG160" s="579">
        <f>SUMIFS('Outside Services &amp; Other'!AV$247:AV$281,'Outside Services &amp; Other'!$C$247:$C$281,CalcEngine!$E$145,'Outside Services &amp; Other'!$D$247:$D$281,CalcEngine!$E160)</f>
        <v>0</v>
      </c>
      <c r="BH160" s="579">
        <f>SUMIFS('Outside Services &amp; Other'!AW$247:AW$281,'Outside Services &amp; Other'!$C$247:$C$281,CalcEngine!$E$145,'Outside Services &amp; Other'!$D$247:$D$281,CalcEngine!$E160)</f>
        <v>0</v>
      </c>
      <c r="BI160" s="579">
        <f>SUMIFS('Outside Services &amp; Other'!AX$247:AX$281,'Outside Services &amp; Other'!$C$247:$C$281,CalcEngine!$E$145,'Outside Services &amp; Other'!$D$247:$D$281,CalcEngine!$E160)</f>
        <v>0</v>
      </c>
      <c r="BJ160" s="579">
        <f>SUMIFS('Outside Services &amp; Other'!AY$247:AY$281,'Outside Services &amp; Other'!$C$247:$C$281,CalcEngine!$E$145,'Outside Services &amp; Other'!$D$247:$D$281,CalcEngine!$E160)</f>
        <v>0</v>
      </c>
      <c r="BK160" s="579">
        <f>SUMIFS('Outside Services &amp; Other'!AZ$247:AZ$281,'Outside Services &amp; Other'!$C$247:$C$281,CalcEngine!$E$145,'Outside Services &amp; Other'!$D$247:$D$281,CalcEngine!$E160)</f>
        <v>0</v>
      </c>
      <c r="BL160" s="579">
        <f>SUMIFS('Outside Services &amp; Other'!BA$247:BA$281,'Outside Services &amp; Other'!$C$247:$C$281,CalcEngine!$E$145,'Outside Services &amp; Other'!$D$247:$D$281,CalcEngine!$E160)</f>
        <v>0</v>
      </c>
      <c r="BM160" s="579">
        <f>SUMIFS('Outside Services &amp; Other'!BB$247:BB$281,'Outside Services &amp; Other'!$C$247:$C$281,CalcEngine!$E$145,'Outside Services &amp; Other'!$D$247:$D$281,CalcEngine!$E160)</f>
        <v>0</v>
      </c>
      <c r="BN160" s="579">
        <f>SUMIFS('Outside Services &amp; Other'!BC$247:BC$281,'Outside Services &amp; Other'!$C$247:$C$281,CalcEngine!$E$145,'Outside Services &amp; Other'!$D$247:$D$281,CalcEngine!$E160)</f>
        <v>0</v>
      </c>
      <c r="BO160" s="579">
        <f>SUMIFS('Outside Services &amp; Other'!BD$247:BD$281,'Outside Services &amp; Other'!$C$247:$C$281,CalcEngine!$E$145,'Outside Services &amp; Other'!$D$247:$D$281,CalcEngine!$E160)</f>
        <v>0</v>
      </c>
      <c r="BP160" s="579">
        <f>SUMIFS('Outside Services &amp; Other'!BE$247:BE$281,'Outside Services &amp; Other'!$C$247:$C$281,CalcEngine!$E$145,'Outside Services &amp; Other'!$D$247:$D$281,CalcEngine!$E160)</f>
        <v>0</v>
      </c>
      <c r="BQ160" s="579">
        <f>SUMIFS('Outside Services &amp; Other'!BF$247:BF$281,'Outside Services &amp; Other'!$C$247:$C$281,CalcEngine!$E$145,'Outside Services &amp; Other'!$D$247:$D$281,CalcEngine!$E160)</f>
        <v>0</v>
      </c>
      <c r="BR160" s="579">
        <f>SUMIFS('Outside Services &amp; Other'!BG$247:BG$281,'Outside Services &amp; Other'!$C$247:$C$281,CalcEngine!$E$145,'Outside Services &amp; Other'!$D$247:$D$281,CalcEngine!$E160)</f>
        <v>0</v>
      </c>
      <c r="BS160" s="579">
        <f>SUMIFS('Outside Services &amp; Other'!BH$247:BH$281,'Outside Services &amp; Other'!$C$247:$C$281,CalcEngine!$E$145,'Outside Services &amp; Other'!$D$247:$D$281,CalcEngine!$E160)</f>
        <v>0</v>
      </c>
      <c r="BT160" s="579">
        <f>SUMIFS('Outside Services &amp; Other'!BI$247:BI$281,'Outside Services &amp; Other'!$C$247:$C$281,CalcEngine!$E$145,'Outside Services &amp; Other'!$D$247:$D$281,CalcEngine!$E160)</f>
        <v>0</v>
      </c>
      <c r="BU160" s="579">
        <f>SUMIFS('Outside Services &amp; Other'!BJ$247:BJ$281,'Outside Services &amp; Other'!$C$247:$C$281,CalcEngine!$E$145,'Outside Services &amp; Other'!$D$247:$D$281,CalcEngine!$E160)</f>
        <v>0</v>
      </c>
      <c r="BV160" s="579">
        <f>SUMIFS('Outside Services &amp; Other'!BK$247:BK$281,'Outside Services &amp; Other'!$C$247:$C$281,CalcEngine!$E$145,'Outside Services &amp; Other'!$D$247:$D$281,CalcEngine!$E160)</f>
        <v>0</v>
      </c>
      <c r="BW160" s="579">
        <f>SUMIFS('Outside Services &amp; Other'!BL$247:BL$281,'Outside Services &amp; Other'!$C$247:$C$281,CalcEngine!$E$145,'Outside Services &amp; Other'!$D$247:$D$281,CalcEngine!$E160)</f>
        <v>0</v>
      </c>
      <c r="BX160" s="579">
        <f>SUMIFS('Outside Services &amp; Other'!BM$247:BM$281,'Outside Services &amp; Other'!$C$247:$C$281,CalcEngine!$E$145,'Outside Services &amp; Other'!$D$247:$D$281,CalcEngine!$E160)</f>
        <v>0</v>
      </c>
      <c r="BY160" s="579">
        <f>SUMIFS('Outside Services &amp; Other'!BN$247:BN$281,'Outside Services &amp; Other'!$C$247:$C$281,CalcEngine!$E$145,'Outside Services &amp; Other'!$D$247:$D$281,CalcEngine!$E160)</f>
        <v>0</v>
      </c>
      <c r="BZ160" s="419" cm="1">
        <f t="array" ref="BZ160">SUMPRODUCT((YEAR($F$6:$BY$6)=BZ$6)*($F160:$BY160))</f>
        <v>0</v>
      </c>
      <c r="CA160" s="286" cm="1">
        <f t="array" ref="CA160">SUMPRODUCT((YEAR($F$6:$BY$6)=CA$6)*($F160:$BY160))</f>
        <v>0</v>
      </c>
      <c r="CB160" s="286" cm="1">
        <f t="array" ref="CB160">SUMPRODUCT((YEAR($F$6:$BY$6)=CB$6)*($F160:$BY160))</f>
        <v>0</v>
      </c>
      <c r="CC160" s="286" cm="1">
        <f t="array" ref="CC160">SUMPRODUCT((YEAR($F$6:$BY$6)=CC$6)*($F160:$BY160))</f>
        <v>0</v>
      </c>
      <c r="CD160" s="286" cm="1">
        <f t="array" ref="CD160">SUMPRODUCT((YEAR($F$6:$BY$6)=CD$6)*($F160:$BY160))</f>
        <v>0</v>
      </c>
      <c r="CE160" s="430" cm="1">
        <f t="array" ref="CE160">SUMPRODUCT((YEAR($F$6:$BY$6)=CE$6)*($F160:$BY160))</f>
        <v>0</v>
      </c>
    </row>
    <row r="161" spans="1:84">
      <c r="E161" s="601" t="str">
        <f>'Outside Services &amp; Other'!D$241</f>
        <v>Recruiting</v>
      </c>
      <c r="F161" s="579">
        <v>0</v>
      </c>
      <c r="G161" s="579">
        <v>0</v>
      </c>
      <c r="H161" s="579">
        <v>0</v>
      </c>
      <c r="I161" s="579">
        <v>0</v>
      </c>
      <c r="J161" s="579">
        <v>0</v>
      </c>
      <c r="K161" s="579">
        <v>0</v>
      </c>
      <c r="L161" s="579">
        <v>0</v>
      </c>
      <c r="M161" s="579">
        <v>0</v>
      </c>
      <c r="N161" s="579">
        <v>0</v>
      </c>
      <c r="O161" s="579">
        <v>0</v>
      </c>
      <c r="P161" s="579">
        <v>0</v>
      </c>
      <c r="Q161" s="579">
        <v>0</v>
      </c>
      <c r="R161" s="5">
        <f>SUMIFS('Outside Services &amp; Other'!G$247:G$281,'Outside Services &amp; Other'!$C$247:$C$281,CalcEngine!$E$145,'Outside Services &amp; Other'!$D$247:$D$281,CalcEngine!$E161)</f>
        <v>0</v>
      </c>
      <c r="S161" s="5">
        <f>SUMIFS('Outside Services &amp; Other'!H$247:H$281,'Outside Services &amp; Other'!$C$247:$C$281,CalcEngine!$E$145,'Outside Services &amp; Other'!$D$247:$D$281,CalcEngine!$E161)</f>
        <v>0</v>
      </c>
      <c r="T161" s="5">
        <f>SUMIFS('Outside Services &amp; Other'!I$247:I$281,'Outside Services &amp; Other'!$C$247:$C$281,CalcEngine!$E$145,'Outside Services &amp; Other'!$D$247:$D$281,CalcEngine!$E161)</f>
        <v>0</v>
      </c>
      <c r="U161" s="5">
        <f>SUMIFS('Outside Services &amp; Other'!J$247:J$281,'Outside Services &amp; Other'!$C$247:$C$281,CalcEngine!$E$145,'Outside Services &amp; Other'!$D$247:$D$281,CalcEngine!$E161)</f>
        <v>0</v>
      </c>
      <c r="V161" s="5">
        <f>SUMIFS('Outside Services &amp; Other'!K$247:K$281,'Outside Services &amp; Other'!$C$247:$C$281,CalcEngine!$E$145,'Outside Services &amp; Other'!$D$247:$D$281,CalcEngine!$E161)</f>
        <v>0</v>
      </c>
      <c r="W161" s="5">
        <f>SUMIFS('Outside Services &amp; Other'!L$247:L$281,'Outside Services &amp; Other'!$C$247:$C$281,CalcEngine!$E$145,'Outside Services &amp; Other'!$D$247:$D$281,CalcEngine!$E161)</f>
        <v>0</v>
      </c>
      <c r="X161" s="5">
        <f>SUMIFS('Outside Services &amp; Other'!M$247:M$281,'Outside Services &amp; Other'!$C$247:$C$281,CalcEngine!$E$145,'Outside Services &amp; Other'!$D$247:$D$281,CalcEngine!$E161)</f>
        <v>0</v>
      </c>
      <c r="Y161" s="5">
        <f>SUMIFS('Outside Services &amp; Other'!N$247:N$281,'Outside Services &amp; Other'!$C$247:$C$281,CalcEngine!$E$145,'Outside Services &amp; Other'!$D$247:$D$281,CalcEngine!$E161)</f>
        <v>0</v>
      </c>
      <c r="Z161" s="5">
        <f>SUMIFS('Outside Services &amp; Other'!O$247:O$281,'Outside Services &amp; Other'!$C$247:$C$281,CalcEngine!$E$145,'Outside Services &amp; Other'!$D$247:$D$281,CalcEngine!$E161)</f>
        <v>0</v>
      </c>
      <c r="AA161" s="5">
        <f>SUMIFS('Outside Services &amp; Other'!P$247:P$281,'Outside Services &amp; Other'!$C$247:$C$281,CalcEngine!$E$145,'Outside Services &amp; Other'!$D$247:$D$281,CalcEngine!$E161)</f>
        <v>0</v>
      </c>
      <c r="AB161" s="5">
        <f>SUMIFS('Outside Services &amp; Other'!Q$247:Q$281,'Outside Services &amp; Other'!$C$247:$C$281,CalcEngine!$E$145,'Outside Services &amp; Other'!$D$247:$D$281,CalcEngine!$E161)</f>
        <v>0</v>
      </c>
      <c r="AC161" s="5">
        <f>SUMIFS('Outside Services &amp; Other'!R$247:R$281,'Outside Services &amp; Other'!$C$247:$C$281,CalcEngine!$E$145,'Outside Services &amp; Other'!$D$247:$D$281,CalcEngine!$E161)</f>
        <v>0</v>
      </c>
      <c r="AD161" s="5">
        <f>SUMIFS('Outside Services &amp; Other'!S$247:S$281,'Outside Services &amp; Other'!$C$247:$C$281,CalcEngine!$E$145,'Outside Services &amp; Other'!$D$247:$D$281,CalcEngine!$E161)</f>
        <v>0</v>
      </c>
      <c r="AE161" s="5">
        <f>SUMIFS('Outside Services &amp; Other'!T$247:T$281,'Outside Services &amp; Other'!$C$247:$C$281,CalcEngine!$E$145,'Outside Services &amp; Other'!$D$247:$D$281,CalcEngine!$E161)</f>
        <v>0</v>
      </c>
      <c r="AF161" s="5">
        <f>SUMIFS('Outside Services &amp; Other'!U$247:U$281,'Outside Services &amp; Other'!$C$247:$C$281,CalcEngine!$E$145,'Outside Services &amp; Other'!$D$247:$D$281,CalcEngine!$E161)</f>
        <v>0</v>
      </c>
      <c r="AG161" s="5">
        <f>SUMIFS('Outside Services &amp; Other'!V$247:V$281,'Outside Services &amp; Other'!$C$247:$C$281,CalcEngine!$E$145,'Outside Services &amp; Other'!$D$247:$D$281,CalcEngine!$E161)</f>
        <v>0</v>
      </c>
      <c r="AH161" s="5">
        <f>SUMIFS('Outside Services &amp; Other'!W$247:W$281,'Outside Services &amp; Other'!$C$247:$C$281,CalcEngine!$E$145,'Outside Services &amp; Other'!$D$247:$D$281,CalcEngine!$E161)</f>
        <v>0</v>
      </c>
      <c r="AI161" s="5">
        <f>SUMIFS('Outside Services &amp; Other'!X$247:X$281,'Outside Services &amp; Other'!$C$247:$C$281,CalcEngine!$E$145,'Outside Services &amp; Other'!$D$247:$D$281,CalcEngine!$E161)</f>
        <v>0</v>
      </c>
      <c r="AJ161" s="5">
        <f>SUMIFS('Outside Services &amp; Other'!Y$247:Y$281,'Outside Services &amp; Other'!$C$247:$C$281,CalcEngine!$E$145,'Outside Services &amp; Other'!$D$247:$D$281,CalcEngine!$E161)</f>
        <v>0</v>
      </c>
      <c r="AK161" s="5">
        <f>SUMIFS('Outside Services &amp; Other'!Z$247:Z$281,'Outside Services &amp; Other'!$C$247:$C$281,CalcEngine!$E$145,'Outside Services &amp; Other'!$D$247:$D$281,CalcEngine!$E161)</f>
        <v>0</v>
      </c>
      <c r="AL161" s="5">
        <f>SUMIFS('Outside Services &amp; Other'!AA$247:AA$281,'Outside Services &amp; Other'!$C$247:$C$281,CalcEngine!$E$145,'Outside Services &amp; Other'!$D$247:$D$281,CalcEngine!$E161)</f>
        <v>0</v>
      </c>
      <c r="AM161" s="5">
        <f>SUMIFS('Outside Services &amp; Other'!AB$247:AB$281,'Outside Services &amp; Other'!$C$247:$C$281,CalcEngine!$E$145,'Outside Services &amp; Other'!$D$247:$D$281,CalcEngine!$E161)</f>
        <v>0</v>
      </c>
      <c r="AN161" s="5">
        <f>SUMIFS('Outside Services &amp; Other'!AC$247:AC$281,'Outside Services &amp; Other'!$C$247:$C$281,CalcEngine!$E$145,'Outside Services &amp; Other'!$D$247:$D$281,CalcEngine!$E161)</f>
        <v>0</v>
      </c>
      <c r="AO161" s="5">
        <f>SUMIFS('Outside Services &amp; Other'!AD$247:AD$281,'Outside Services &amp; Other'!$C$247:$C$281,CalcEngine!$E$145,'Outside Services &amp; Other'!$D$247:$D$281,CalcEngine!$E161)</f>
        <v>0</v>
      </c>
      <c r="AP161" s="5">
        <f>SUMIFS('Outside Services &amp; Other'!AE$247:AE$281,'Outside Services &amp; Other'!$C$247:$C$281,CalcEngine!$E$145,'Outside Services &amp; Other'!$D$247:$D$281,CalcEngine!$E161)</f>
        <v>0</v>
      </c>
      <c r="AQ161" s="5">
        <f>SUMIFS('Outside Services &amp; Other'!AF$247:AF$281,'Outside Services &amp; Other'!$C$247:$C$281,CalcEngine!$E$145,'Outside Services &amp; Other'!$D$247:$D$281,CalcEngine!$E161)</f>
        <v>0</v>
      </c>
      <c r="AR161" s="5">
        <f>SUMIFS('Outside Services &amp; Other'!AG$247:AG$281,'Outside Services &amp; Other'!$C$247:$C$281,CalcEngine!$E$145,'Outside Services &amp; Other'!$D$247:$D$281,CalcEngine!$E161)</f>
        <v>0</v>
      </c>
      <c r="AS161" s="5">
        <f>SUMIFS('Outside Services &amp; Other'!AH$247:AH$281,'Outside Services &amp; Other'!$C$247:$C$281,CalcEngine!$E$145,'Outside Services &amp; Other'!$D$247:$D$281,CalcEngine!$E161)</f>
        <v>0</v>
      </c>
      <c r="AT161" s="5">
        <f>SUMIFS('Outside Services &amp; Other'!AI$247:AI$281,'Outside Services &amp; Other'!$C$247:$C$281,CalcEngine!$E$145,'Outside Services &amp; Other'!$D$247:$D$281,CalcEngine!$E161)</f>
        <v>0</v>
      </c>
      <c r="AU161" s="5">
        <f>SUMIFS('Outside Services &amp; Other'!AJ$247:AJ$281,'Outside Services &amp; Other'!$C$247:$C$281,CalcEngine!$E$145,'Outside Services &amp; Other'!$D$247:$D$281,CalcEngine!$E161)</f>
        <v>0</v>
      </c>
      <c r="AV161" s="5">
        <f>SUMIFS('Outside Services &amp; Other'!AK$247:AK$281,'Outside Services &amp; Other'!$C$247:$C$281,CalcEngine!$E$145,'Outside Services &amp; Other'!$D$247:$D$281,CalcEngine!$E161)</f>
        <v>0</v>
      </c>
      <c r="AW161" s="5">
        <f>SUMIFS('Outside Services &amp; Other'!AL$247:AL$281,'Outside Services &amp; Other'!$C$247:$C$281,CalcEngine!$E$145,'Outside Services &amp; Other'!$D$247:$D$281,CalcEngine!$E161)</f>
        <v>0</v>
      </c>
      <c r="AX161" s="5">
        <f>SUMIFS('Outside Services &amp; Other'!AM$247:AM$281,'Outside Services &amp; Other'!$C$247:$C$281,CalcEngine!$E$145,'Outside Services &amp; Other'!$D$247:$D$281,CalcEngine!$E161)</f>
        <v>0</v>
      </c>
      <c r="AY161" s="5">
        <f>SUMIFS('Outside Services &amp; Other'!AN$247:AN$281,'Outside Services &amp; Other'!$C$247:$C$281,CalcEngine!$E$145,'Outside Services &amp; Other'!$D$247:$D$281,CalcEngine!$E161)</f>
        <v>0</v>
      </c>
      <c r="AZ161" s="5">
        <f>SUMIFS('Outside Services &amp; Other'!AO$247:AO$281,'Outside Services &amp; Other'!$C$247:$C$281,CalcEngine!$E$145,'Outside Services &amp; Other'!$D$247:$D$281,CalcEngine!$E161)</f>
        <v>0</v>
      </c>
      <c r="BA161" s="5">
        <f>SUMIFS('Outside Services &amp; Other'!AP$247:AP$281,'Outside Services &amp; Other'!$C$247:$C$281,CalcEngine!$E$145,'Outside Services &amp; Other'!$D$247:$D$281,CalcEngine!$E161)</f>
        <v>0</v>
      </c>
      <c r="BB161" s="5">
        <f>SUMIFS('Outside Services &amp; Other'!AQ$247:AQ$281,'Outside Services &amp; Other'!$C$247:$C$281,CalcEngine!$E$145,'Outside Services &amp; Other'!$D$247:$D$281,CalcEngine!$E161)</f>
        <v>0</v>
      </c>
      <c r="BC161" s="5">
        <f>SUMIFS('Outside Services &amp; Other'!AR$247:AR$281,'Outside Services &amp; Other'!$C$247:$C$281,CalcEngine!$E$145,'Outside Services &amp; Other'!$D$247:$D$281,CalcEngine!$E161)</f>
        <v>0</v>
      </c>
      <c r="BD161" s="5">
        <f>SUMIFS('Outside Services &amp; Other'!AS$247:AS$281,'Outside Services &amp; Other'!$C$247:$C$281,CalcEngine!$E$145,'Outside Services &amp; Other'!$D$247:$D$281,CalcEngine!$E161)</f>
        <v>0</v>
      </c>
      <c r="BE161" s="5">
        <f>SUMIFS('Outside Services &amp; Other'!AT$247:AT$281,'Outside Services &amp; Other'!$C$247:$C$281,CalcEngine!$E$145,'Outside Services &amp; Other'!$D$247:$D$281,CalcEngine!$E161)</f>
        <v>0</v>
      </c>
      <c r="BF161" s="5">
        <f>SUMIFS('Outside Services &amp; Other'!AU$247:AU$281,'Outside Services &amp; Other'!$C$247:$C$281,CalcEngine!$E$145,'Outside Services &amp; Other'!$D$247:$D$281,CalcEngine!$E161)</f>
        <v>0</v>
      </c>
      <c r="BG161" s="5">
        <f>SUMIFS('Outside Services &amp; Other'!AV$247:AV$281,'Outside Services &amp; Other'!$C$247:$C$281,CalcEngine!$E$145,'Outside Services &amp; Other'!$D$247:$D$281,CalcEngine!$E161)</f>
        <v>0</v>
      </c>
      <c r="BH161" s="5">
        <f>SUMIFS('Outside Services &amp; Other'!AW$247:AW$281,'Outside Services &amp; Other'!$C$247:$C$281,CalcEngine!$E$145,'Outside Services &amp; Other'!$D$247:$D$281,CalcEngine!$E161)</f>
        <v>0</v>
      </c>
      <c r="BI161" s="5">
        <f>SUMIFS('Outside Services &amp; Other'!AX$247:AX$281,'Outside Services &amp; Other'!$C$247:$C$281,CalcEngine!$E$145,'Outside Services &amp; Other'!$D$247:$D$281,CalcEngine!$E161)</f>
        <v>0</v>
      </c>
      <c r="BJ161" s="5">
        <f>SUMIFS('Outside Services &amp; Other'!AY$247:AY$281,'Outside Services &amp; Other'!$C$247:$C$281,CalcEngine!$E$145,'Outside Services &amp; Other'!$D$247:$D$281,CalcEngine!$E161)</f>
        <v>0</v>
      </c>
      <c r="BK161" s="5">
        <f>SUMIFS('Outside Services &amp; Other'!AZ$247:AZ$281,'Outside Services &amp; Other'!$C$247:$C$281,CalcEngine!$E$145,'Outside Services &amp; Other'!$D$247:$D$281,CalcEngine!$E161)</f>
        <v>0</v>
      </c>
      <c r="BL161" s="5">
        <f>SUMIFS('Outside Services &amp; Other'!BA$247:BA$281,'Outside Services &amp; Other'!$C$247:$C$281,CalcEngine!$E$145,'Outside Services &amp; Other'!$D$247:$D$281,CalcEngine!$E161)</f>
        <v>0</v>
      </c>
      <c r="BM161" s="5">
        <f>SUMIFS('Outside Services &amp; Other'!BB$247:BB$281,'Outside Services &amp; Other'!$C$247:$C$281,CalcEngine!$E$145,'Outside Services &amp; Other'!$D$247:$D$281,CalcEngine!$E161)</f>
        <v>0</v>
      </c>
      <c r="BN161" s="5">
        <f>SUMIFS('Outside Services &amp; Other'!BC$247:BC$281,'Outside Services &amp; Other'!$C$247:$C$281,CalcEngine!$E$145,'Outside Services &amp; Other'!$D$247:$D$281,CalcEngine!$E161)</f>
        <v>0</v>
      </c>
      <c r="BO161" s="5">
        <f>SUMIFS('Outside Services &amp; Other'!BD$247:BD$281,'Outside Services &amp; Other'!$C$247:$C$281,CalcEngine!$E$145,'Outside Services &amp; Other'!$D$247:$D$281,CalcEngine!$E161)</f>
        <v>0</v>
      </c>
      <c r="BP161" s="5">
        <f>SUMIFS('Outside Services &amp; Other'!BE$247:BE$281,'Outside Services &amp; Other'!$C$247:$C$281,CalcEngine!$E$145,'Outside Services &amp; Other'!$D$247:$D$281,CalcEngine!$E161)</f>
        <v>0</v>
      </c>
      <c r="BQ161" s="5">
        <f>SUMIFS('Outside Services &amp; Other'!BF$247:BF$281,'Outside Services &amp; Other'!$C$247:$C$281,CalcEngine!$E$145,'Outside Services &amp; Other'!$D$247:$D$281,CalcEngine!$E161)</f>
        <v>0</v>
      </c>
      <c r="BR161" s="5">
        <f>SUMIFS('Outside Services &amp; Other'!BG$247:BG$281,'Outside Services &amp; Other'!$C$247:$C$281,CalcEngine!$E$145,'Outside Services &amp; Other'!$D$247:$D$281,CalcEngine!$E161)</f>
        <v>0</v>
      </c>
      <c r="BS161" s="5">
        <f>SUMIFS('Outside Services &amp; Other'!BH$247:BH$281,'Outside Services &amp; Other'!$C$247:$C$281,CalcEngine!$E$145,'Outside Services &amp; Other'!$D$247:$D$281,CalcEngine!$E161)</f>
        <v>0</v>
      </c>
      <c r="BT161" s="5">
        <f>SUMIFS('Outside Services &amp; Other'!BI$247:BI$281,'Outside Services &amp; Other'!$C$247:$C$281,CalcEngine!$E$145,'Outside Services &amp; Other'!$D$247:$D$281,CalcEngine!$E161)</f>
        <v>0</v>
      </c>
      <c r="BU161" s="5">
        <f>SUMIFS('Outside Services &amp; Other'!BJ$247:BJ$281,'Outside Services &amp; Other'!$C$247:$C$281,CalcEngine!$E$145,'Outside Services &amp; Other'!$D$247:$D$281,CalcEngine!$E161)</f>
        <v>0</v>
      </c>
      <c r="BV161" s="5">
        <f>SUMIFS('Outside Services &amp; Other'!BK$247:BK$281,'Outside Services &amp; Other'!$C$247:$C$281,CalcEngine!$E$145,'Outside Services &amp; Other'!$D$247:$D$281,CalcEngine!$E161)</f>
        <v>0</v>
      </c>
      <c r="BW161" s="5">
        <f>SUMIFS('Outside Services &amp; Other'!BL$247:BL$281,'Outside Services &amp; Other'!$C$247:$C$281,CalcEngine!$E$145,'Outside Services &amp; Other'!$D$247:$D$281,CalcEngine!$E161)</f>
        <v>0</v>
      </c>
      <c r="BX161" s="5">
        <f>SUMIFS('Outside Services &amp; Other'!BM$247:BM$281,'Outside Services &amp; Other'!$C$247:$C$281,CalcEngine!$E$145,'Outside Services &amp; Other'!$D$247:$D$281,CalcEngine!$E161)</f>
        <v>0</v>
      </c>
      <c r="BY161" s="5">
        <f>SUMIFS('Outside Services &amp; Other'!BN$247:BN$281,'Outside Services &amp; Other'!$C$247:$C$281,CalcEngine!$E$145,'Outside Services &amp; Other'!$D$247:$D$281,CalcEngine!$E161)</f>
        <v>0</v>
      </c>
      <c r="BZ161" s="419" cm="1">
        <f t="array" ref="BZ161">SUMPRODUCT((YEAR($F$6:$BY$6)=BZ$6)*($F161:$BY161))</f>
        <v>0</v>
      </c>
      <c r="CA161" s="286" cm="1">
        <f t="array" ref="CA161">SUMPRODUCT((YEAR($F$6:$BY$6)=CA$6)*($F161:$BY161))</f>
        <v>0</v>
      </c>
      <c r="CB161" s="286" cm="1">
        <f t="array" ref="CB161">SUMPRODUCT((YEAR($F$6:$BY$6)=CB$6)*($F161:$BY161))</f>
        <v>0</v>
      </c>
      <c r="CC161" s="286" cm="1">
        <f t="array" ref="CC161">SUMPRODUCT((YEAR($F$6:$BY$6)=CC$6)*($F161:$BY161))</f>
        <v>0</v>
      </c>
      <c r="CD161" s="286" cm="1">
        <f t="array" ref="CD161">SUMPRODUCT((YEAR($F$6:$BY$6)=CD$6)*($F161:$BY161))</f>
        <v>0</v>
      </c>
      <c r="CE161" s="430" cm="1">
        <f t="array" ref="CE161">SUMPRODUCT((YEAR($F$6:$BY$6)=CE$6)*($F161:$BY161))</f>
        <v>0</v>
      </c>
    </row>
    <row r="162" spans="1:84">
      <c r="E162" s="601" t="str">
        <f>'Outside Services &amp; Other'!D$242</f>
        <v>Legal</v>
      </c>
      <c r="F162" s="579">
        <v>0</v>
      </c>
      <c r="G162" s="579">
        <v>0</v>
      </c>
      <c r="H162" s="579">
        <v>0</v>
      </c>
      <c r="I162" s="579">
        <v>0</v>
      </c>
      <c r="J162" s="579">
        <v>0</v>
      </c>
      <c r="K162" s="579">
        <v>0</v>
      </c>
      <c r="L162" s="579">
        <v>0</v>
      </c>
      <c r="M162" s="579">
        <v>0</v>
      </c>
      <c r="N162" s="579">
        <v>0</v>
      </c>
      <c r="O162" s="579">
        <v>0</v>
      </c>
      <c r="P162" s="579">
        <v>0</v>
      </c>
      <c r="Q162" s="579">
        <v>0</v>
      </c>
      <c r="R162" s="5">
        <f>SUMIFS('Outside Services &amp; Other'!G$247:G$281,'Outside Services &amp; Other'!$C$247:$C$281,CalcEngine!$E$145,'Outside Services &amp; Other'!$D$247:$D$281,CalcEngine!$E162)</f>
        <v>0</v>
      </c>
      <c r="S162" s="579">
        <f>SUMIFS('Outside Services &amp; Other'!H$247:H$281,'Outside Services &amp; Other'!$C$247:$C$281,CalcEngine!$E$145,'Outside Services &amp; Other'!$D$247:$D$281,CalcEngine!$E162)</f>
        <v>0</v>
      </c>
      <c r="T162" s="579">
        <f>SUMIFS('Outside Services &amp; Other'!I$247:I$281,'Outside Services &amp; Other'!$C$247:$C$281,CalcEngine!$E$145,'Outside Services &amp; Other'!$D$247:$D$281,CalcEngine!$E162)</f>
        <v>0</v>
      </c>
      <c r="U162" s="579">
        <f>SUMIFS('Outside Services &amp; Other'!J$247:J$281,'Outside Services &amp; Other'!$C$247:$C$281,CalcEngine!$E$145,'Outside Services &amp; Other'!$D$247:$D$281,CalcEngine!$E162)</f>
        <v>0</v>
      </c>
      <c r="V162" s="579">
        <f>SUMIFS('Outside Services &amp; Other'!K$247:K$281,'Outside Services &amp; Other'!$C$247:$C$281,CalcEngine!$E$145,'Outside Services &amp; Other'!$D$247:$D$281,CalcEngine!$E162)</f>
        <v>0</v>
      </c>
      <c r="W162" s="579">
        <f>SUMIFS('Outside Services &amp; Other'!L$247:L$281,'Outside Services &amp; Other'!$C$247:$C$281,CalcEngine!$E$145,'Outside Services &amp; Other'!$D$247:$D$281,CalcEngine!$E162)</f>
        <v>0</v>
      </c>
      <c r="X162" s="579">
        <f>SUMIFS('Outside Services &amp; Other'!M$247:M$281,'Outside Services &amp; Other'!$C$247:$C$281,CalcEngine!$E$145,'Outside Services &amp; Other'!$D$247:$D$281,CalcEngine!$E162)</f>
        <v>0</v>
      </c>
      <c r="Y162" s="579">
        <f>SUMIFS('Outside Services &amp; Other'!N$247:N$281,'Outside Services &amp; Other'!$C$247:$C$281,CalcEngine!$E$145,'Outside Services &amp; Other'!$D$247:$D$281,CalcEngine!$E162)</f>
        <v>0</v>
      </c>
      <c r="Z162" s="579">
        <f>SUMIFS('Outside Services &amp; Other'!O$247:O$281,'Outside Services &amp; Other'!$C$247:$C$281,CalcEngine!$E$145,'Outside Services &amp; Other'!$D$247:$D$281,CalcEngine!$E162)</f>
        <v>0</v>
      </c>
      <c r="AA162" s="579">
        <f>SUMIFS('Outside Services &amp; Other'!P$247:P$281,'Outside Services &amp; Other'!$C$247:$C$281,CalcEngine!$E$145,'Outside Services &amp; Other'!$D$247:$D$281,CalcEngine!$E162)</f>
        <v>0</v>
      </c>
      <c r="AB162" s="579">
        <f>SUMIFS('Outside Services &amp; Other'!Q$247:Q$281,'Outside Services &amp; Other'!$C$247:$C$281,CalcEngine!$E$145,'Outside Services &amp; Other'!$D$247:$D$281,CalcEngine!$E162)</f>
        <v>0</v>
      </c>
      <c r="AC162" s="579">
        <f>SUMIFS('Outside Services &amp; Other'!R$247:R$281,'Outside Services &amp; Other'!$C$247:$C$281,CalcEngine!$E$145,'Outside Services &amp; Other'!$D$247:$D$281,CalcEngine!$E162)</f>
        <v>0</v>
      </c>
      <c r="AD162" s="579">
        <f>SUMIFS('Outside Services &amp; Other'!S$247:S$281,'Outside Services &amp; Other'!$C$247:$C$281,CalcEngine!$E$145,'Outside Services &amp; Other'!$D$247:$D$281,CalcEngine!$E162)</f>
        <v>0</v>
      </c>
      <c r="AE162" s="579">
        <f>SUMIFS('Outside Services &amp; Other'!T$247:T$281,'Outside Services &amp; Other'!$C$247:$C$281,CalcEngine!$E$145,'Outside Services &amp; Other'!$D$247:$D$281,CalcEngine!$E162)</f>
        <v>0</v>
      </c>
      <c r="AF162" s="579">
        <f>SUMIFS('Outside Services &amp; Other'!U$247:U$281,'Outside Services &amp; Other'!$C$247:$C$281,CalcEngine!$E$145,'Outside Services &amp; Other'!$D$247:$D$281,CalcEngine!$E162)</f>
        <v>0</v>
      </c>
      <c r="AG162" s="579">
        <f>SUMIFS('Outside Services &amp; Other'!V$247:V$281,'Outside Services &amp; Other'!$C$247:$C$281,CalcEngine!$E$145,'Outside Services &amp; Other'!$D$247:$D$281,CalcEngine!$E162)</f>
        <v>0</v>
      </c>
      <c r="AH162" s="579">
        <f>SUMIFS('Outside Services &amp; Other'!W$247:W$281,'Outside Services &amp; Other'!$C$247:$C$281,CalcEngine!$E$145,'Outside Services &amp; Other'!$D$247:$D$281,CalcEngine!$E162)</f>
        <v>0</v>
      </c>
      <c r="AI162" s="579">
        <f>SUMIFS('Outside Services &amp; Other'!X$247:X$281,'Outside Services &amp; Other'!$C$247:$C$281,CalcEngine!$E$145,'Outside Services &amp; Other'!$D$247:$D$281,CalcEngine!$E162)</f>
        <v>0</v>
      </c>
      <c r="AJ162" s="579">
        <f>SUMIFS('Outside Services &amp; Other'!Y$247:Y$281,'Outside Services &amp; Other'!$C$247:$C$281,CalcEngine!$E$145,'Outside Services &amp; Other'!$D$247:$D$281,CalcEngine!$E162)</f>
        <v>0</v>
      </c>
      <c r="AK162" s="579">
        <f>SUMIFS('Outside Services &amp; Other'!Z$247:Z$281,'Outside Services &amp; Other'!$C$247:$C$281,CalcEngine!$E$145,'Outside Services &amp; Other'!$D$247:$D$281,CalcEngine!$E162)</f>
        <v>0</v>
      </c>
      <c r="AL162" s="579">
        <f>SUMIFS('Outside Services &amp; Other'!AA$247:AA$281,'Outside Services &amp; Other'!$C$247:$C$281,CalcEngine!$E$145,'Outside Services &amp; Other'!$D$247:$D$281,CalcEngine!$E162)</f>
        <v>0</v>
      </c>
      <c r="AM162" s="579">
        <f>SUMIFS('Outside Services &amp; Other'!AB$247:AB$281,'Outside Services &amp; Other'!$C$247:$C$281,CalcEngine!$E$145,'Outside Services &amp; Other'!$D$247:$D$281,CalcEngine!$E162)</f>
        <v>0</v>
      </c>
      <c r="AN162" s="579">
        <f>SUMIFS('Outside Services &amp; Other'!AC$247:AC$281,'Outside Services &amp; Other'!$C$247:$C$281,CalcEngine!$E$145,'Outside Services &amp; Other'!$D$247:$D$281,CalcEngine!$E162)</f>
        <v>0</v>
      </c>
      <c r="AO162" s="579">
        <f>SUMIFS('Outside Services &amp; Other'!AD$247:AD$281,'Outside Services &amp; Other'!$C$247:$C$281,CalcEngine!$E$145,'Outside Services &amp; Other'!$D$247:$D$281,CalcEngine!$E162)</f>
        <v>0</v>
      </c>
      <c r="AP162" s="579">
        <f>SUMIFS('Outside Services &amp; Other'!AE$247:AE$281,'Outside Services &amp; Other'!$C$247:$C$281,CalcEngine!$E$145,'Outside Services &amp; Other'!$D$247:$D$281,CalcEngine!$E162)</f>
        <v>0</v>
      </c>
      <c r="AQ162" s="579">
        <f>SUMIFS('Outside Services &amp; Other'!AF$247:AF$281,'Outside Services &amp; Other'!$C$247:$C$281,CalcEngine!$E$145,'Outside Services &amp; Other'!$D$247:$D$281,CalcEngine!$E162)</f>
        <v>0</v>
      </c>
      <c r="AR162" s="579">
        <f>SUMIFS('Outside Services &amp; Other'!AG$247:AG$281,'Outside Services &amp; Other'!$C$247:$C$281,CalcEngine!$E$145,'Outside Services &amp; Other'!$D$247:$D$281,CalcEngine!$E162)</f>
        <v>0</v>
      </c>
      <c r="AS162" s="579">
        <f>SUMIFS('Outside Services &amp; Other'!AH$247:AH$281,'Outside Services &amp; Other'!$C$247:$C$281,CalcEngine!$E$145,'Outside Services &amp; Other'!$D$247:$D$281,CalcEngine!$E162)</f>
        <v>0</v>
      </c>
      <c r="AT162" s="579">
        <f>SUMIFS('Outside Services &amp; Other'!AI$247:AI$281,'Outside Services &amp; Other'!$C$247:$C$281,CalcEngine!$E$145,'Outside Services &amp; Other'!$D$247:$D$281,CalcEngine!$E162)</f>
        <v>0</v>
      </c>
      <c r="AU162" s="579">
        <f>SUMIFS('Outside Services &amp; Other'!AJ$247:AJ$281,'Outside Services &amp; Other'!$C$247:$C$281,CalcEngine!$E$145,'Outside Services &amp; Other'!$D$247:$D$281,CalcEngine!$E162)</f>
        <v>0</v>
      </c>
      <c r="AV162" s="579">
        <f>SUMIFS('Outside Services &amp; Other'!AK$247:AK$281,'Outside Services &amp; Other'!$C$247:$C$281,CalcEngine!$E$145,'Outside Services &amp; Other'!$D$247:$D$281,CalcEngine!$E162)</f>
        <v>0</v>
      </c>
      <c r="AW162" s="579">
        <f>SUMIFS('Outside Services &amp; Other'!AL$247:AL$281,'Outside Services &amp; Other'!$C$247:$C$281,CalcEngine!$E$145,'Outside Services &amp; Other'!$D$247:$D$281,CalcEngine!$E162)</f>
        <v>0</v>
      </c>
      <c r="AX162" s="579">
        <f>SUMIFS('Outside Services &amp; Other'!AM$247:AM$281,'Outside Services &amp; Other'!$C$247:$C$281,CalcEngine!$E$145,'Outside Services &amp; Other'!$D$247:$D$281,CalcEngine!$E162)</f>
        <v>0</v>
      </c>
      <c r="AY162" s="579">
        <f>SUMIFS('Outside Services &amp; Other'!AN$247:AN$281,'Outside Services &amp; Other'!$C$247:$C$281,CalcEngine!$E$145,'Outside Services &amp; Other'!$D$247:$D$281,CalcEngine!$E162)</f>
        <v>0</v>
      </c>
      <c r="AZ162" s="579">
        <f>SUMIFS('Outside Services &amp; Other'!AO$247:AO$281,'Outside Services &amp; Other'!$C$247:$C$281,CalcEngine!$E$145,'Outside Services &amp; Other'!$D$247:$D$281,CalcEngine!$E162)</f>
        <v>0</v>
      </c>
      <c r="BA162" s="579">
        <f>SUMIFS('Outside Services &amp; Other'!AP$247:AP$281,'Outside Services &amp; Other'!$C$247:$C$281,CalcEngine!$E$145,'Outside Services &amp; Other'!$D$247:$D$281,CalcEngine!$E162)</f>
        <v>0</v>
      </c>
      <c r="BB162" s="579">
        <f>SUMIFS('Outside Services &amp; Other'!AQ$247:AQ$281,'Outside Services &amp; Other'!$C$247:$C$281,CalcEngine!$E$145,'Outside Services &amp; Other'!$D$247:$D$281,CalcEngine!$E162)</f>
        <v>0</v>
      </c>
      <c r="BC162" s="579">
        <f>SUMIFS('Outside Services &amp; Other'!AR$247:AR$281,'Outside Services &amp; Other'!$C$247:$C$281,CalcEngine!$E$145,'Outside Services &amp; Other'!$D$247:$D$281,CalcEngine!$E162)</f>
        <v>0</v>
      </c>
      <c r="BD162" s="579">
        <f>SUMIFS('Outside Services &amp; Other'!AS$247:AS$281,'Outside Services &amp; Other'!$C$247:$C$281,CalcEngine!$E$145,'Outside Services &amp; Other'!$D$247:$D$281,CalcEngine!$E162)</f>
        <v>0</v>
      </c>
      <c r="BE162" s="579">
        <f>SUMIFS('Outside Services &amp; Other'!AT$247:AT$281,'Outside Services &amp; Other'!$C$247:$C$281,CalcEngine!$E$145,'Outside Services &amp; Other'!$D$247:$D$281,CalcEngine!$E162)</f>
        <v>0</v>
      </c>
      <c r="BF162" s="579">
        <f>SUMIFS('Outside Services &amp; Other'!AU$247:AU$281,'Outside Services &amp; Other'!$C$247:$C$281,CalcEngine!$E$145,'Outside Services &amp; Other'!$D$247:$D$281,CalcEngine!$E162)</f>
        <v>0</v>
      </c>
      <c r="BG162" s="579">
        <f>SUMIFS('Outside Services &amp; Other'!AV$247:AV$281,'Outside Services &amp; Other'!$C$247:$C$281,CalcEngine!$E$145,'Outside Services &amp; Other'!$D$247:$D$281,CalcEngine!$E162)</f>
        <v>0</v>
      </c>
      <c r="BH162" s="579">
        <f>SUMIFS('Outside Services &amp; Other'!AW$247:AW$281,'Outside Services &amp; Other'!$C$247:$C$281,CalcEngine!$E$145,'Outside Services &amp; Other'!$D$247:$D$281,CalcEngine!$E162)</f>
        <v>0</v>
      </c>
      <c r="BI162" s="579">
        <f>SUMIFS('Outside Services &amp; Other'!AX$247:AX$281,'Outside Services &amp; Other'!$C$247:$C$281,CalcEngine!$E$145,'Outside Services &amp; Other'!$D$247:$D$281,CalcEngine!$E162)</f>
        <v>0</v>
      </c>
      <c r="BJ162" s="579">
        <f>SUMIFS('Outside Services &amp; Other'!AY$247:AY$281,'Outside Services &amp; Other'!$C$247:$C$281,CalcEngine!$E$145,'Outside Services &amp; Other'!$D$247:$D$281,CalcEngine!$E162)</f>
        <v>0</v>
      </c>
      <c r="BK162" s="579">
        <f>SUMIFS('Outside Services &amp; Other'!AZ$247:AZ$281,'Outside Services &amp; Other'!$C$247:$C$281,CalcEngine!$E$145,'Outside Services &amp; Other'!$D$247:$D$281,CalcEngine!$E162)</f>
        <v>0</v>
      </c>
      <c r="BL162" s="579">
        <f>SUMIFS('Outside Services &amp; Other'!BA$247:BA$281,'Outside Services &amp; Other'!$C$247:$C$281,CalcEngine!$E$145,'Outside Services &amp; Other'!$D$247:$D$281,CalcEngine!$E162)</f>
        <v>0</v>
      </c>
      <c r="BM162" s="579">
        <f>SUMIFS('Outside Services &amp; Other'!BB$247:BB$281,'Outside Services &amp; Other'!$C$247:$C$281,CalcEngine!$E$145,'Outside Services &amp; Other'!$D$247:$D$281,CalcEngine!$E162)</f>
        <v>0</v>
      </c>
      <c r="BN162" s="579">
        <f>SUMIFS('Outside Services &amp; Other'!BC$247:BC$281,'Outside Services &amp; Other'!$C$247:$C$281,CalcEngine!$E$145,'Outside Services &amp; Other'!$D$247:$D$281,CalcEngine!$E162)</f>
        <v>0</v>
      </c>
      <c r="BO162" s="579">
        <f>SUMIFS('Outside Services &amp; Other'!BD$247:BD$281,'Outside Services &amp; Other'!$C$247:$C$281,CalcEngine!$E$145,'Outside Services &amp; Other'!$D$247:$D$281,CalcEngine!$E162)</f>
        <v>0</v>
      </c>
      <c r="BP162" s="579">
        <f>SUMIFS('Outside Services &amp; Other'!BE$247:BE$281,'Outside Services &amp; Other'!$C$247:$C$281,CalcEngine!$E$145,'Outside Services &amp; Other'!$D$247:$D$281,CalcEngine!$E162)</f>
        <v>0</v>
      </c>
      <c r="BQ162" s="579">
        <f>SUMIFS('Outside Services &amp; Other'!BF$247:BF$281,'Outside Services &amp; Other'!$C$247:$C$281,CalcEngine!$E$145,'Outside Services &amp; Other'!$D$247:$D$281,CalcEngine!$E162)</f>
        <v>0</v>
      </c>
      <c r="BR162" s="579">
        <f>SUMIFS('Outside Services &amp; Other'!BG$247:BG$281,'Outside Services &amp; Other'!$C$247:$C$281,CalcEngine!$E$145,'Outside Services &amp; Other'!$D$247:$D$281,CalcEngine!$E162)</f>
        <v>0</v>
      </c>
      <c r="BS162" s="579">
        <f>SUMIFS('Outside Services &amp; Other'!BH$247:BH$281,'Outside Services &amp; Other'!$C$247:$C$281,CalcEngine!$E$145,'Outside Services &amp; Other'!$D$247:$D$281,CalcEngine!$E162)</f>
        <v>0</v>
      </c>
      <c r="BT162" s="579">
        <f>SUMIFS('Outside Services &amp; Other'!BI$247:BI$281,'Outside Services &amp; Other'!$C$247:$C$281,CalcEngine!$E$145,'Outside Services &amp; Other'!$D$247:$D$281,CalcEngine!$E162)</f>
        <v>0</v>
      </c>
      <c r="BU162" s="579">
        <f>SUMIFS('Outside Services &amp; Other'!BJ$247:BJ$281,'Outside Services &amp; Other'!$C$247:$C$281,CalcEngine!$E$145,'Outside Services &amp; Other'!$D$247:$D$281,CalcEngine!$E162)</f>
        <v>0</v>
      </c>
      <c r="BV162" s="579">
        <f>SUMIFS('Outside Services &amp; Other'!BK$247:BK$281,'Outside Services &amp; Other'!$C$247:$C$281,CalcEngine!$E$145,'Outside Services &amp; Other'!$D$247:$D$281,CalcEngine!$E162)</f>
        <v>0</v>
      </c>
      <c r="BW162" s="579">
        <f>SUMIFS('Outside Services &amp; Other'!BL$247:BL$281,'Outside Services &amp; Other'!$C$247:$C$281,CalcEngine!$E$145,'Outside Services &amp; Other'!$D$247:$D$281,CalcEngine!$E162)</f>
        <v>0</v>
      </c>
      <c r="BX162" s="579">
        <f>SUMIFS('Outside Services &amp; Other'!BM$247:BM$281,'Outside Services &amp; Other'!$C$247:$C$281,CalcEngine!$E$145,'Outside Services &amp; Other'!$D$247:$D$281,CalcEngine!$E162)</f>
        <v>0</v>
      </c>
      <c r="BY162" s="579">
        <f>SUMIFS('Outside Services &amp; Other'!BN$247:BN$281,'Outside Services &amp; Other'!$C$247:$C$281,CalcEngine!$E$145,'Outside Services &amp; Other'!$D$247:$D$281,CalcEngine!$E162)</f>
        <v>0</v>
      </c>
      <c r="BZ162" s="419" cm="1">
        <f t="array" ref="BZ162">SUMPRODUCT((YEAR($F$6:$BY$6)=BZ$6)*($F162:$BY162))</f>
        <v>0</v>
      </c>
      <c r="CA162" s="286" cm="1">
        <f t="array" ref="CA162">SUMPRODUCT((YEAR($F$6:$BY$6)=CA$6)*($F162:$BY162))</f>
        <v>0</v>
      </c>
      <c r="CB162" s="286" cm="1">
        <f t="array" ref="CB162">SUMPRODUCT((YEAR($F$6:$BY$6)=CB$6)*($F162:$BY162))</f>
        <v>0</v>
      </c>
      <c r="CC162" s="286" cm="1">
        <f t="array" ref="CC162">SUMPRODUCT((YEAR($F$6:$BY$6)=CC$6)*($F162:$BY162))</f>
        <v>0</v>
      </c>
      <c r="CD162" s="286" cm="1">
        <f t="array" ref="CD162">SUMPRODUCT((YEAR($F$6:$BY$6)=CD$6)*($F162:$BY162))</f>
        <v>0</v>
      </c>
      <c r="CE162" s="430" cm="1">
        <f t="array" ref="CE162">SUMPRODUCT((YEAR($F$6:$BY$6)=CE$6)*($F162:$BY162))</f>
        <v>0</v>
      </c>
    </row>
    <row r="163" spans="1:84">
      <c r="E163" s="601" t="str">
        <f>'Outside Services &amp; Other'!D$243</f>
        <v>Accounting &amp; Finance</v>
      </c>
      <c r="F163" s="579">
        <v>0</v>
      </c>
      <c r="G163" s="579">
        <v>0</v>
      </c>
      <c r="H163" s="579">
        <v>0</v>
      </c>
      <c r="I163" s="579">
        <v>0</v>
      </c>
      <c r="J163" s="579">
        <v>0</v>
      </c>
      <c r="K163" s="579">
        <v>0</v>
      </c>
      <c r="L163" s="579">
        <v>0</v>
      </c>
      <c r="M163" s="579">
        <v>0</v>
      </c>
      <c r="N163" s="579">
        <v>0</v>
      </c>
      <c r="O163" s="579">
        <v>0</v>
      </c>
      <c r="P163" s="579">
        <v>0</v>
      </c>
      <c r="Q163" s="579">
        <v>0</v>
      </c>
      <c r="R163" s="5">
        <f>SUMIFS('Outside Services &amp; Other'!G$247:G$281,'Outside Services &amp; Other'!$C$247:$C$281,CalcEngine!$E$145,'Outside Services &amp; Other'!$D$247:$D$281,CalcEngine!$E163)</f>
        <v>0</v>
      </c>
      <c r="S163" s="579">
        <f>SUMIFS('Outside Services &amp; Other'!H$247:H$281,'Outside Services &amp; Other'!$C$247:$C$281,CalcEngine!$E$145,'Outside Services &amp; Other'!$D$247:$D$281,CalcEngine!$E163)</f>
        <v>0</v>
      </c>
      <c r="T163" s="579">
        <f>SUMIFS('Outside Services &amp; Other'!I$247:I$281,'Outside Services &amp; Other'!$C$247:$C$281,CalcEngine!$E$145,'Outside Services &amp; Other'!$D$247:$D$281,CalcEngine!$E163)</f>
        <v>0</v>
      </c>
      <c r="U163" s="579">
        <f>SUMIFS('Outside Services &amp; Other'!J$247:J$281,'Outside Services &amp; Other'!$C$247:$C$281,CalcEngine!$E$145,'Outside Services &amp; Other'!$D$247:$D$281,CalcEngine!$E163)</f>
        <v>0</v>
      </c>
      <c r="V163" s="579">
        <f>SUMIFS('Outside Services &amp; Other'!K$247:K$281,'Outside Services &amp; Other'!$C$247:$C$281,CalcEngine!$E$145,'Outside Services &amp; Other'!$D$247:$D$281,CalcEngine!$E163)</f>
        <v>0</v>
      </c>
      <c r="W163" s="579">
        <f>SUMIFS('Outside Services &amp; Other'!L$247:L$281,'Outside Services &amp; Other'!$C$247:$C$281,CalcEngine!$E$145,'Outside Services &amp; Other'!$D$247:$D$281,CalcEngine!$E163)</f>
        <v>0</v>
      </c>
      <c r="X163" s="579">
        <f>SUMIFS('Outside Services &amp; Other'!M$247:M$281,'Outside Services &amp; Other'!$C$247:$C$281,CalcEngine!$E$145,'Outside Services &amp; Other'!$D$247:$D$281,CalcEngine!$E163)</f>
        <v>0</v>
      </c>
      <c r="Y163" s="579">
        <f>SUMIFS('Outside Services &amp; Other'!N$247:N$281,'Outside Services &amp; Other'!$C$247:$C$281,CalcEngine!$E$145,'Outside Services &amp; Other'!$D$247:$D$281,CalcEngine!$E163)</f>
        <v>0</v>
      </c>
      <c r="Z163" s="579">
        <f>SUMIFS('Outside Services &amp; Other'!O$247:O$281,'Outside Services &amp; Other'!$C$247:$C$281,CalcEngine!$E$145,'Outside Services &amp; Other'!$D$247:$D$281,CalcEngine!$E163)</f>
        <v>0</v>
      </c>
      <c r="AA163" s="579">
        <f>SUMIFS('Outside Services &amp; Other'!P$247:P$281,'Outside Services &amp; Other'!$C$247:$C$281,CalcEngine!$E$145,'Outside Services &amp; Other'!$D$247:$D$281,CalcEngine!$E163)</f>
        <v>0</v>
      </c>
      <c r="AB163" s="579">
        <f>SUMIFS('Outside Services &amp; Other'!Q$247:Q$281,'Outside Services &amp; Other'!$C$247:$C$281,CalcEngine!$E$145,'Outside Services &amp; Other'!$D$247:$D$281,CalcEngine!$E163)</f>
        <v>0</v>
      </c>
      <c r="AC163" s="579">
        <f>SUMIFS('Outside Services &amp; Other'!R$247:R$281,'Outside Services &amp; Other'!$C$247:$C$281,CalcEngine!$E$145,'Outside Services &amp; Other'!$D$247:$D$281,CalcEngine!$E163)</f>
        <v>0</v>
      </c>
      <c r="AD163" s="579">
        <f>SUMIFS('Outside Services &amp; Other'!S$247:S$281,'Outside Services &amp; Other'!$C$247:$C$281,CalcEngine!$E$145,'Outside Services &amp; Other'!$D$247:$D$281,CalcEngine!$E163)</f>
        <v>0</v>
      </c>
      <c r="AE163" s="579">
        <f>SUMIFS('Outside Services &amp; Other'!T$247:T$281,'Outside Services &amp; Other'!$C$247:$C$281,CalcEngine!$E$145,'Outside Services &amp; Other'!$D$247:$D$281,CalcEngine!$E163)</f>
        <v>0</v>
      </c>
      <c r="AF163" s="579">
        <f>SUMIFS('Outside Services &amp; Other'!U$247:U$281,'Outside Services &amp; Other'!$C$247:$C$281,CalcEngine!$E$145,'Outside Services &amp; Other'!$D$247:$D$281,CalcEngine!$E163)</f>
        <v>0</v>
      </c>
      <c r="AG163" s="579">
        <f>SUMIFS('Outside Services &amp; Other'!V$247:V$281,'Outside Services &amp; Other'!$C$247:$C$281,CalcEngine!$E$145,'Outside Services &amp; Other'!$D$247:$D$281,CalcEngine!$E163)</f>
        <v>0</v>
      </c>
      <c r="AH163" s="579">
        <f>SUMIFS('Outside Services &amp; Other'!W$247:W$281,'Outside Services &amp; Other'!$C$247:$C$281,CalcEngine!$E$145,'Outside Services &amp; Other'!$D$247:$D$281,CalcEngine!$E163)</f>
        <v>0</v>
      </c>
      <c r="AI163" s="579">
        <f>SUMIFS('Outside Services &amp; Other'!X$247:X$281,'Outside Services &amp; Other'!$C$247:$C$281,CalcEngine!$E$145,'Outside Services &amp; Other'!$D$247:$D$281,CalcEngine!$E163)</f>
        <v>0</v>
      </c>
      <c r="AJ163" s="579">
        <f>SUMIFS('Outside Services &amp; Other'!Y$247:Y$281,'Outside Services &amp; Other'!$C$247:$C$281,CalcEngine!$E$145,'Outside Services &amp; Other'!$D$247:$D$281,CalcEngine!$E163)</f>
        <v>0</v>
      </c>
      <c r="AK163" s="579">
        <f>SUMIFS('Outside Services &amp; Other'!Z$247:Z$281,'Outside Services &amp; Other'!$C$247:$C$281,CalcEngine!$E$145,'Outside Services &amp; Other'!$D$247:$D$281,CalcEngine!$E163)</f>
        <v>0</v>
      </c>
      <c r="AL163" s="579">
        <f>SUMIFS('Outside Services &amp; Other'!AA$247:AA$281,'Outside Services &amp; Other'!$C$247:$C$281,CalcEngine!$E$145,'Outside Services &amp; Other'!$D$247:$D$281,CalcEngine!$E163)</f>
        <v>0</v>
      </c>
      <c r="AM163" s="579">
        <f>SUMIFS('Outside Services &amp; Other'!AB$247:AB$281,'Outside Services &amp; Other'!$C$247:$C$281,CalcEngine!$E$145,'Outside Services &amp; Other'!$D$247:$D$281,CalcEngine!$E163)</f>
        <v>0</v>
      </c>
      <c r="AN163" s="579">
        <f>SUMIFS('Outside Services &amp; Other'!AC$247:AC$281,'Outside Services &amp; Other'!$C$247:$C$281,CalcEngine!$E$145,'Outside Services &amp; Other'!$D$247:$D$281,CalcEngine!$E163)</f>
        <v>0</v>
      </c>
      <c r="AO163" s="579">
        <f>SUMIFS('Outside Services &amp; Other'!AD$247:AD$281,'Outside Services &amp; Other'!$C$247:$C$281,CalcEngine!$E$145,'Outside Services &amp; Other'!$D$247:$D$281,CalcEngine!$E163)</f>
        <v>0</v>
      </c>
      <c r="AP163" s="579">
        <f>SUMIFS('Outside Services &amp; Other'!AE$247:AE$281,'Outside Services &amp; Other'!$C$247:$C$281,CalcEngine!$E$145,'Outside Services &amp; Other'!$D$247:$D$281,CalcEngine!$E163)</f>
        <v>0</v>
      </c>
      <c r="AQ163" s="579">
        <f>SUMIFS('Outside Services &amp; Other'!AF$247:AF$281,'Outside Services &amp; Other'!$C$247:$C$281,CalcEngine!$E$145,'Outside Services &amp; Other'!$D$247:$D$281,CalcEngine!$E163)</f>
        <v>0</v>
      </c>
      <c r="AR163" s="579">
        <f>SUMIFS('Outside Services &amp; Other'!AG$247:AG$281,'Outside Services &amp; Other'!$C$247:$C$281,CalcEngine!$E$145,'Outside Services &amp; Other'!$D$247:$D$281,CalcEngine!$E163)</f>
        <v>0</v>
      </c>
      <c r="AS163" s="579">
        <f>SUMIFS('Outside Services &amp; Other'!AH$247:AH$281,'Outside Services &amp; Other'!$C$247:$C$281,CalcEngine!$E$145,'Outside Services &amp; Other'!$D$247:$D$281,CalcEngine!$E163)</f>
        <v>0</v>
      </c>
      <c r="AT163" s="579">
        <f>SUMIFS('Outside Services &amp; Other'!AI$247:AI$281,'Outside Services &amp; Other'!$C$247:$C$281,CalcEngine!$E$145,'Outside Services &amp; Other'!$D$247:$D$281,CalcEngine!$E163)</f>
        <v>0</v>
      </c>
      <c r="AU163" s="579">
        <f>SUMIFS('Outside Services &amp; Other'!AJ$247:AJ$281,'Outside Services &amp; Other'!$C$247:$C$281,CalcEngine!$E$145,'Outside Services &amp; Other'!$D$247:$D$281,CalcEngine!$E163)</f>
        <v>0</v>
      </c>
      <c r="AV163" s="579">
        <f>SUMIFS('Outside Services &amp; Other'!AK$247:AK$281,'Outside Services &amp; Other'!$C$247:$C$281,CalcEngine!$E$145,'Outside Services &amp; Other'!$D$247:$D$281,CalcEngine!$E163)</f>
        <v>0</v>
      </c>
      <c r="AW163" s="579">
        <f>SUMIFS('Outside Services &amp; Other'!AL$247:AL$281,'Outside Services &amp; Other'!$C$247:$C$281,CalcEngine!$E$145,'Outside Services &amp; Other'!$D$247:$D$281,CalcEngine!$E163)</f>
        <v>0</v>
      </c>
      <c r="AX163" s="579">
        <f>SUMIFS('Outside Services &amp; Other'!AM$247:AM$281,'Outside Services &amp; Other'!$C$247:$C$281,CalcEngine!$E$145,'Outside Services &amp; Other'!$D$247:$D$281,CalcEngine!$E163)</f>
        <v>0</v>
      </c>
      <c r="AY163" s="579">
        <f>SUMIFS('Outside Services &amp; Other'!AN$247:AN$281,'Outside Services &amp; Other'!$C$247:$C$281,CalcEngine!$E$145,'Outside Services &amp; Other'!$D$247:$D$281,CalcEngine!$E163)</f>
        <v>0</v>
      </c>
      <c r="AZ163" s="579">
        <f>SUMIFS('Outside Services &amp; Other'!AO$247:AO$281,'Outside Services &amp; Other'!$C$247:$C$281,CalcEngine!$E$145,'Outside Services &amp; Other'!$D$247:$D$281,CalcEngine!$E163)</f>
        <v>0</v>
      </c>
      <c r="BA163" s="579">
        <f>SUMIFS('Outside Services &amp; Other'!AP$247:AP$281,'Outside Services &amp; Other'!$C$247:$C$281,CalcEngine!$E$145,'Outside Services &amp; Other'!$D$247:$D$281,CalcEngine!$E163)</f>
        <v>0</v>
      </c>
      <c r="BB163" s="579">
        <f>SUMIFS('Outside Services &amp; Other'!AQ$247:AQ$281,'Outside Services &amp; Other'!$C$247:$C$281,CalcEngine!$E$145,'Outside Services &amp; Other'!$D$247:$D$281,CalcEngine!$E163)</f>
        <v>0</v>
      </c>
      <c r="BC163" s="579">
        <f>SUMIFS('Outside Services &amp; Other'!AR$247:AR$281,'Outside Services &amp; Other'!$C$247:$C$281,CalcEngine!$E$145,'Outside Services &amp; Other'!$D$247:$D$281,CalcEngine!$E163)</f>
        <v>0</v>
      </c>
      <c r="BD163" s="579">
        <f>SUMIFS('Outside Services &amp; Other'!AS$247:AS$281,'Outside Services &amp; Other'!$C$247:$C$281,CalcEngine!$E$145,'Outside Services &amp; Other'!$D$247:$D$281,CalcEngine!$E163)</f>
        <v>0</v>
      </c>
      <c r="BE163" s="579">
        <f>SUMIFS('Outside Services &amp; Other'!AT$247:AT$281,'Outside Services &amp; Other'!$C$247:$C$281,CalcEngine!$E$145,'Outside Services &amp; Other'!$D$247:$D$281,CalcEngine!$E163)</f>
        <v>0</v>
      </c>
      <c r="BF163" s="579">
        <f>SUMIFS('Outside Services &amp; Other'!AU$247:AU$281,'Outside Services &amp; Other'!$C$247:$C$281,CalcEngine!$E$145,'Outside Services &amp; Other'!$D$247:$D$281,CalcEngine!$E163)</f>
        <v>0</v>
      </c>
      <c r="BG163" s="579">
        <f>SUMIFS('Outside Services &amp; Other'!AV$247:AV$281,'Outside Services &amp; Other'!$C$247:$C$281,CalcEngine!$E$145,'Outside Services &amp; Other'!$D$247:$D$281,CalcEngine!$E163)</f>
        <v>0</v>
      </c>
      <c r="BH163" s="579">
        <f>SUMIFS('Outside Services &amp; Other'!AW$247:AW$281,'Outside Services &amp; Other'!$C$247:$C$281,CalcEngine!$E$145,'Outside Services &amp; Other'!$D$247:$D$281,CalcEngine!$E163)</f>
        <v>0</v>
      </c>
      <c r="BI163" s="579">
        <f>SUMIFS('Outside Services &amp; Other'!AX$247:AX$281,'Outside Services &amp; Other'!$C$247:$C$281,CalcEngine!$E$145,'Outside Services &amp; Other'!$D$247:$D$281,CalcEngine!$E163)</f>
        <v>0</v>
      </c>
      <c r="BJ163" s="579">
        <f>SUMIFS('Outside Services &amp; Other'!AY$247:AY$281,'Outside Services &amp; Other'!$C$247:$C$281,CalcEngine!$E$145,'Outside Services &amp; Other'!$D$247:$D$281,CalcEngine!$E163)</f>
        <v>0</v>
      </c>
      <c r="BK163" s="579">
        <f>SUMIFS('Outside Services &amp; Other'!AZ$247:AZ$281,'Outside Services &amp; Other'!$C$247:$C$281,CalcEngine!$E$145,'Outside Services &amp; Other'!$D$247:$D$281,CalcEngine!$E163)</f>
        <v>0</v>
      </c>
      <c r="BL163" s="579">
        <f>SUMIFS('Outside Services &amp; Other'!BA$247:BA$281,'Outside Services &amp; Other'!$C$247:$C$281,CalcEngine!$E$145,'Outside Services &amp; Other'!$D$247:$D$281,CalcEngine!$E163)</f>
        <v>0</v>
      </c>
      <c r="BM163" s="579">
        <f>SUMIFS('Outside Services &amp; Other'!BB$247:BB$281,'Outside Services &amp; Other'!$C$247:$C$281,CalcEngine!$E$145,'Outside Services &amp; Other'!$D$247:$D$281,CalcEngine!$E163)</f>
        <v>0</v>
      </c>
      <c r="BN163" s="579">
        <f>SUMIFS('Outside Services &amp; Other'!BC$247:BC$281,'Outside Services &amp; Other'!$C$247:$C$281,CalcEngine!$E$145,'Outside Services &amp; Other'!$D$247:$D$281,CalcEngine!$E163)</f>
        <v>0</v>
      </c>
      <c r="BO163" s="579">
        <f>SUMIFS('Outside Services &amp; Other'!BD$247:BD$281,'Outside Services &amp; Other'!$C$247:$C$281,CalcEngine!$E$145,'Outside Services &amp; Other'!$D$247:$D$281,CalcEngine!$E163)</f>
        <v>0</v>
      </c>
      <c r="BP163" s="579">
        <f>SUMIFS('Outside Services &amp; Other'!BE$247:BE$281,'Outside Services &amp; Other'!$C$247:$C$281,CalcEngine!$E$145,'Outside Services &amp; Other'!$D$247:$D$281,CalcEngine!$E163)</f>
        <v>0</v>
      </c>
      <c r="BQ163" s="579">
        <f>SUMIFS('Outside Services &amp; Other'!BF$247:BF$281,'Outside Services &amp; Other'!$C$247:$C$281,CalcEngine!$E$145,'Outside Services &amp; Other'!$D$247:$D$281,CalcEngine!$E163)</f>
        <v>0</v>
      </c>
      <c r="BR163" s="579">
        <f>SUMIFS('Outside Services &amp; Other'!BG$247:BG$281,'Outside Services &amp; Other'!$C$247:$C$281,CalcEngine!$E$145,'Outside Services &amp; Other'!$D$247:$D$281,CalcEngine!$E163)</f>
        <v>0</v>
      </c>
      <c r="BS163" s="579">
        <f>SUMIFS('Outside Services &amp; Other'!BH$247:BH$281,'Outside Services &amp; Other'!$C$247:$C$281,CalcEngine!$E$145,'Outside Services &amp; Other'!$D$247:$D$281,CalcEngine!$E163)</f>
        <v>0</v>
      </c>
      <c r="BT163" s="579">
        <f>SUMIFS('Outside Services &amp; Other'!BI$247:BI$281,'Outside Services &amp; Other'!$C$247:$C$281,CalcEngine!$E$145,'Outside Services &amp; Other'!$D$247:$D$281,CalcEngine!$E163)</f>
        <v>0</v>
      </c>
      <c r="BU163" s="579">
        <f>SUMIFS('Outside Services &amp; Other'!BJ$247:BJ$281,'Outside Services &amp; Other'!$C$247:$C$281,CalcEngine!$E$145,'Outside Services &amp; Other'!$D$247:$D$281,CalcEngine!$E163)</f>
        <v>0</v>
      </c>
      <c r="BV163" s="579">
        <f>SUMIFS('Outside Services &amp; Other'!BK$247:BK$281,'Outside Services &amp; Other'!$C$247:$C$281,CalcEngine!$E$145,'Outside Services &amp; Other'!$D$247:$D$281,CalcEngine!$E163)</f>
        <v>0</v>
      </c>
      <c r="BW163" s="579">
        <f>SUMIFS('Outside Services &amp; Other'!BL$247:BL$281,'Outside Services &amp; Other'!$C$247:$C$281,CalcEngine!$E$145,'Outside Services &amp; Other'!$D$247:$D$281,CalcEngine!$E163)</f>
        <v>0</v>
      </c>
      <c r="BX163" s="579">
        <f>SUMIFS('Outside Services &amp; Other'!BM$247:BM$281,'Outside Services &amp; Other'!$C$247:$C$281,CalcEngine!$E$145,'Outside Services &amp; Other'!$D$247:$D$281,CalcEngine!$E163)</f>
        <v>0</v>
      </c>
      <c r="BY163" s="579">
        <f>SUMIFS('Outside Services &amp; Other'!BN$247:BN$281,'Outside Services &amp; Other'!$C$247:$C$281,CalcEngine!$E$145,'Outside Services &amp; Other'!$D$247:$D$281,CalcEngine!$E163)</f>
        <v>0</v>
      </c>
      <c r="BZ163" s="419" cm="1">
        <f t="array" ref="BZ163">SUMPRODUCT((YEAR($F$6:$BY$6)=BZ$6)*($F163:$BY163))</f>
        <v>0</v>
      </c>
      <c r="CA163" s="286" cm="1">
        <f t="array" ref="CA163">SUMPRODUCT((YEAR($F$6:$BY$6)=CA$6)*($F163:$BY163))</f>
        <v>0</v>
      </c>
      <c r="CB163" s="286" cm="1">
        <f t="array" ref="CB163">SUMPRODUCT((YEAR($F$6:$BY$6)=CB$6)*($F163:$BY163))</f>
        <v>0</v>
      </c>
      <c r="CC163" s="286" cm="1">
        <f t="array" ref="CC163">SUMPRODUCT((YEAR($F$6:$BY$6)=CC$6)*($F163:$BY163))</f>
        <v>0</v>
      </c>
      <c r="CD163" s="286" cm="1">
        <f t="array" ref="CD163">SUMPRODUCT((YEAR($F$6:$BY$6)=CD$6)*($F163:$BY163))</f>
        <v>0</v>
      </c>
      <c r="CE163" s="430" cm="1">
        <f t="array" ref="CE163">SUMPRODUCT((YEAR($F$6:$BY$6)=CE$6)*($F163:$BY163))</f>
        <v>0</v>
      </c>
    </row>
    <row r="164" spans="1:84">
      <c r="E164" s="601" t="str">
        <f>'Outside Services &amp; Other'!D$244</f>
        <v>Advertising</v>
      </c>
      <c r="F164" s="579">
        <v>0</v>
      </c>
      <c r="G164" s="579">
        <v>0</v>
      </c>
      <c r="H164" s="579">
        <v>0</v>
      </c>
      <c r="I164" s="579">
        <v>0</v>
      </c>
      <c r="J164" s="579">
        <v>0</v>
      </c>
      <c r="K164" s="579">
        <v>0</v>
      </c>
      <c r="L164" s="579">
        <v>0</v>
      </c>
      <c r="M164" s="579">
        <v>0</v>
      </c>
      <c r="N164" s="579">
        <v>0</v>
      </c>
      <c r="O164" s="579">
        <v>0</v>
      </c>
      <c r="P164" s="579">
        <v>0</v>
      </c>
      <c r="Q164" s="579">
        <v>0</v>
      </c>
      <c r="R164" s="5">
        <f>SUMIFS('Outside Services &amp; Other'!G$247:G$281,'Outside Services &amp; Other'!$C$247:$C$281,CalcEngine!$E$145,'Outside Services &amp; Other'!$D$247:$D$281,CalcEngine!$E164)</f>
        <v>0</v>
      </c>
      <c r="S164" s="579">
        <f>SUMIFS('Outside Services &amp; Other'!H$247:H$281,'Outside Services &amp; Other'!$C$247:$C$281,CalcEngine!$E$145,'Outside Services &amp; Other'!$D$247:$D$281,CalcEngine!$E164)</f>
        <v>0</v>
      </c>
      <c r="T164" s="579">
        <f>SUMIFS('Outside Services &amp; Other'!I$247:I$281,'Outside Services &amp; Other'!$C$247:$C$281,CalcEngine!$E$145,'Outside Services &amp; Other'!$D$247:$D$281,CalcEngine!$E164)</f>
        <v>0</v>
      </c>
      <c r="U164" s="579">
        <f>SUMIFS('Outside Services &amp; Other'!J$247:J$281,'Outside Services &amp; Other'!$C$247:$C$281,CalcEngine!$E$145,'Outside Services &amp; Other'!$D$247:$D$281,CalcEngine!$E164)</f>
        <v>0</v>
      </c>
      <c r="V164" s="579">
        <f>SUMIFS('Outside Services &amp; Other'!K$247:K$281,'Outside Services &amp; Other'!$C$247:$C$281,CalcEngine!$E$145,'Outside Services &amp; Other'!$D$247:$D$281,CalcEngine!$E164)</f>
        <v>0</v>
      </c>
      <c r="W164" s="579">
        <f>SUMIFS('Outside Services &amp; Other'!L$247:L$281,'Outside Services &amp; Other'!$C$247:$C$281,CalcEngine!$E$145,'Outside Services &amp; Other'!$D$247:$D$281,CalcEngine!$E164)</f>
        <v>0</v>
      </c>
      <c r="X164" s="579">
        <f>SUMIFS('Outside Services &amp; Other'!M$247:M$281,'Outside Services &amp; Other'!$C$247:$C$281,CalcEngine!$E$145,'Outside Services &amp; Other'!$D$247:$D$281,CalcEngine!$E164)</f>
        <v>0</v>
      </c>
      <c r="Y164" s="579">
        <f>SUMIFS('Outside Services &amp; Other'!N$247:N$281,'Outside Services &amp; Other'!$C$247:$C$281,CalcEngine!$E$145,'Outside Services &amp; Other'!$D$247:$D$281,CalcEngine!$E164)</f>
        <v>0</v>
      </c>
      <c r="Z164" s="579">
        <f>SUMIFS('Outside Services &amp; Other'!O$247:O$281,'Outside Services &amp; Other'!$C$247:$C$281,CalcEngine!$E$145,'Outside Services &amp; Other'!$D$247:$D$281,CalcEngine!$E164)</f>
        <v>0</v>
      </c>
      <c r="AA164" s="579">
        <f>SUMIFS('Outside Services &amp; Other'!P$247:P$281,'Outside Services &amp; Other'!$C$247:$C$281,CalcEngine!$E$145,'Outside Services &amp; Other'!$D$247:$D$281,CalcEngine!$E164)</f>
        <v>0</v>
      </c>
      <c r="AB164" s="579">
        <f>SUMIFS('Outside Services &amp; Other'!Q$247:Q$281,'Outside Services &amp; Other'!$C$247:$C$281,CalcEngine!$E$145,'Outside Services &amp; Other'!$D$247:$D$281,CalcEngine!$E164)</f>
        <v>0</v>
      </c>
      <c r="AC164" s="579">
        <f>SUMIFS('Outside Services &amp; Other'!R$247:R$281,'Outside Services &amp; Other'!$C$247:$C$281,CalcEngine!$E$145,'Outside Services &amp; Other'!$D$247:$D$281,CalcEngine!$E164)</f>
        <v>0</v>
      </c>
      <c r="AD164" s="579">
        <f>SUMIFS('Outside Services &amp; Other'!S$247:S$281,'Outside Services &amp; Other'!$C$247:$C$281,CalcEngine!$E$145,'Outside Services &amp; Other'!$D$247:$D$281,CalcEngine!$E164)</f>
        <v>0</v>
      </c>
      <c r="AE164" s="579">
        <f>SUMIFS('Outside Services &amp; Other'!T$247:T$281,'Outside Services &amp; Other'!$C$247:$C$281,CalcEngine!$E$145,'Outside Services &amp; Other'!$D$247:$D$281,CalcEngine!$E164)</f>
        <v>0</v>
      </c>
      <c r="AF164" s="579">
        <f>SUMIFS('Outside Services &amp; Other'!U$247:U$281,'Outside Services &amp; Other'!$C$247:$C$281,CalcEngine!$E$145,'Outside Services &amp; Other'!$D$247:$D$281,CalcEngine!$E164)</f>
        <v>0</v>
      </c>
      <c r="AG164" s="579">
        <f>SUMIFS('Outside Services &amp; Other'!V$247:V$281,'Outside Services &amp; Other'!$C$247:$C$281,CalcEngine!$E$145,'Outside Services &amp; Other'!$D$247:$D$281,CalcEngine!$E164)</f>
        <v>0</v>
      </c>
      <c r="AH164" s="579">
        <f>SUMIFS('Outside Services &amp; Other'!W$247:W$281,'Outside Services &amp; Other'!$C$247:$C$281,CalcEngine!$E$145,'Outside Services &amp; Other'!$D$247:$D$281,CalcEngine!$E164)</f>
        <v>0</v>
      </c>
      <c r="AI164" s="579">
        <f>SUMIFS('Outside Services &amp; Other'!X$247:X$281,'Outside Services &amp; Other'!$C$247:$C$281,CalcEngine!$E$145,'Outside Services &amp; Other'!$D$247:$D$281,CalcEngine!$E164)</f>
        <v>0</v>
      </c>
      <c r="AJ164" s="579">
        <f>SUMIFS('Outside Services &amp; Other'!Y$247:Y$281,'Outside Services &amp; Other'!$C$247:$C$281,CalcEngine!$E$145,'Outside Services &amp; Other'!$D$247:$D$281,CalcEngine!$E164)</f>
        <v>0</v>
      </c>
      <c r="AK164" s="579">
        <f>SUMIFS('Outside Services &amp; Other'!Z$247:Z$281,'Outside Services &amp; Other'!$C$247:$C$281,CalcEngine!$E$145,'Outside Services &amp; Other'!$D$247:$D$281,CalcEngine!$E164)</f>
        <v>0</v>
      </c>
      <c r="AL164" s="579">
        <f>SUMIFS('Outside Services &amp; Other'!AA$247:AA$281,'Outside Services &amp; Other'!$C$247:$C$281,CalcEngine!$E$145,'Outside Services &amp; Other'!$D$247:$D$281,CalcEngine!$E164)</f>
        <v>0</v>
      </c>
      <c r="AM164" s="579">
        <f>SUMIFS('Outside Services &amp; Other'!AB$247:AB$281,'Outside Services &amp; Other'!$C$247:$C$281,CalcEngine!$E$145,'Outside Services &amp; Other'!$D$247:$D$281,CalcEngine!$E164)</f>
        <v>0</v>
      </c>
      <c r="AN164" s="579">
        <f>SUMIFS('Outside Services &amp; Other'!AC$247:AC$281,'Outside Services &amp; Other'!$C$247:$C$281,CalcEngine!$E$145,'Outside Services &amp; Other'!$D$247:$D$281,CalcEngine!$E164)</f>
        <v>0</v>
      </c>
      <c r="AO164" s="579">
        <f>SUMIFS('Outside Services &amp; Other'!AD$247:AD$281,'Outside Services &amp; Other'!$C$247:$C$281,CalcEngine!$E$145,'Outside Services &amp; Other'!$D$247:$D$281,CalcEngine!$E164)</f>
        <v>0</v>
      </c>
      <c r="AP164" s="579">
        <f>SUMIFS('Outside Services &amp; Other'!AE$247:AE$281,'Outside Services &amp; Other'!$C$247:$C$281,CalcEngine!$E$145,'Outside Services &amp; Other'!$D$247:$D$281,CalcEngine!$E164)</f>
        <v>0</v>
      </c>
      <c r="AQ164" s="579">
        <f>SUMIFS('Outside Services &amp; Other'!AF$247:AF$281,'Outside Services &amp; Other'!$C$247:$C$281,CalcEngine!$E$145,'Outside Services &amp; Other'!$D$247:$D$281,CalcEngine!$E164)</f>
        <v>0</v>
      </c>
      <c r="AR164" s="579">
        <f>SUMIFS('Outside Services &amp; Other'!AG$247:AG$281,'Outside Services &amp; Other'!$C$247:$C$281,CalcEngine!$E$145,'Outside Services &amp; Other'!$D$247:$D$281,CalcEngine!$E164)</f>
        <v>0</v>
      </c>
      <c r="AS164" s="579">
        <f>SUMIFS('Outside Services &amp; Other'!AH$247:AH$281,'Outside Services &amp; Other'!$C$247:$C$281,CalcEngine!$E$145,'Outside Services &amp; Other'!$D$247:$D$281,CalcEngine!$E164)</f>
        <v>0</v>
      </c>
      <c r="AT164" s="579">
        <f>SUMIFS('Outside Services &amp; Other'!AI$247:AI$281,'Outside Services &amp; Other'!$C$247:$C$281,CalcEngine!$E$145,'Outside Services &amp; Other'!$D$247:$D$281,CalcEngine!$E164)</f>
        <v>0</v>
      </c>
      <c r="AU164" s="579">
        <f>SUMIFS('Outside Services &amp; Other'!AJ$247:AJ$281,'Outside Services &amp; Other'!$C$247:$C$281,CalcEngine!$E$145,'Outside Services &amp; Other'!$D$247:$D$281,CalcEngine!$E164)</f>
        <v>0</v>
      </c>
      <c r="AV164" s="579">
        <f>SUMIFS('Outside Services &amp; Other'!AK$247:AK$281,'Outside Services &amp; Other'!$C$247:$C$281,CalcEngine!$E$145,'Outside Services &amp; Other'!$D$247:$D$281,CalcEngine!$E164)</f>
        <v>0</v>
      </c>
      <c r="AW164" s="579">
        <f>SUMIFS('Outside Services &amp; Other'!AL$247:AL$281,'Outside Services &amp; Other'!$C$247:$C$281,CalcEngine!$E$145,'Outside Services &amp; Other'!$D$247:$D$281,CalcEngine!$E164)</f>
        <v>0</v>
      </c>
      <c r="AX164" s="579">
        <f>SUMIFS('Outside Services &amp; Other'!AM$247:AM$281,'Outside Services &amp; Other'!$C$247:$C$281,CalcEngine!$E$145,'Outside Services &amp; Other'!$D$247:$D$281,CalcEngine!$E164)</f>
        <v>0</v>
      </c>
      <c r="AY164" s="579">
        <f>SUMIFS('Outside Services &amp; Other'!AN$247:AN$281,'Outside Services &amp; Other'!$C$247:$C$281,CalcEngine!$E$145,'Outside Services &amp; Other'!$D$247:$D$281,CalcEngine!$E164)</f>
        <v>0</v>
      </c>
      <c r="AZ164" s="579">
        <f>SUMIFS('Outside Services &amp; Other'!AO$247:AO$281,'Outside Services &amp; Other'!$C$247:$C$281,CalcEngine!$E$145,'Outside Services &amp; Other'!$D$247:$D$281,CalcEngine!$E164)</f>
        <v>0</v>
      </c>
      <c r="BA164" s="579">
        <f>SUMIFS('Outside Services &amp; Other'!AP$247:AP$281,'Outside Services &amp; Other'!$C$247:$C$281,CalcEngine!$E$145,'Outside Services &amp; Other'!$D$247:$D$281,CalcEngine!$E164)</f>
        <v>0</v>
      </c>
      <c r="BB164" s="579">
        <f>SUMIFS('Outside Services &amp; Other'!AQ$247:AQ$281,'Outside Services &amp; Other'!$C$247:$C$281,CalcEngine!$E$145,'Outside Services &amp; Other'!$D$247:$D$281,CalcEngine!$E164)</f>
        <v>0</v>
      </c>
      <c r="BC164" s="579">
        <f>SUMIFS('Outside Services &amp; Other'!AR$247:AR$281,'Outside Services &amp; Other'!$C$247:$C$281,CalcEngine!$E$145,'Outside Services &amp; Other'!$D$247:$D$281,CalcEngine!$E164)</f>
        <v>0</v>
      </c>
      <c r="BD164" s="579">
        <f>SUMIFS('Outside Services &amp; Other'!AS$247:AS$281,'Outside Services &amp; Other'!$C$247:$C$281,CalcEngine!$E$145,'Outside Services &amp; Other'!$D$247:$D$281,CalcEngine!$E164)</f>
        <v>0</v>
      </c>
      <c r="BE164" s="579">
        <f>SUMIFS('Outside Services &amp; Other'!AT$247:AT$281,'Outside Services &amp; Other'!$C$247:$C$281,CalcEngine!$E$145,'Outside Services &amp; Other'!$D$247:$D$281,CalcEngine!$E164)</f>
        <v>0</v>
      </c>
      <c r="BF164" s="579">
        <f>SUMIFS('Outside Services &amp; Other'!AU$247:AU$281,'Outside Services &amp; Other'!$C$247:$C$281,CalcEngine!$E$145,'Outside Services &amp; Other'!$D$247:$D$281,CalcEngine!$E164)</f>
        <v>0</v>
      </c>
      <c r="BG164" s="579">
        <f>SUMIFS('Outside Services &amp; Other'!AV$247:AV$281,'Outside Services &amp; Other'!$C$247:$C$281,CalcEngine!$E$145,'Outside Services &amp; Other'!$D$247:$D$281,CalcEngine!$E164)</f>
        <v>0</v>
      </c>
      <c r="BH164" s="579">
        <f>SUMIFS('Outside Services &amp; Other'!AW$247:AW$281,'Outside Services &amp; Other'!$C$247:$C$281,CalcEngine!$E$145,'Outside Services &amp; Other'!$D$247:$D$281,CalcEngine!$E164)</f>
        <v>0</v>
      </c>
      <c r="BI164" s="579">
        <f>SUMIFS('Outside Services &amp; Other'!AX$247:AX$281,'Outside Services &amp; Other'!$C$247:$C$281,CalcEngine!$E$145,'Outside Services &amp; Other'!$D$247:$D$281,CalcEngine!$E164)</f>
        <v>0</v>
      </c>
      <c r="BJ164" s="579">
        <f>SUMIFS('Outside Services &amp; Other'!AY$247:AY$281,'Outside Services &amp; Other'!$C$247:$C$281,CalcEngine!$E$145,'Outside Services &amp; Other'!$D$247:$D$281,CalcEngine!$E164)</f>
        <v>0</v>
      </c>
      <c r="BK164" s="579">
        <f>SUMIFS('Outside Services &amp; Other'!AZ$247:AZ$281,'Outside Services &amp; Other'!$C$247:$C$281,CalcEngine!$E$145,'Outside Services &amp; Other'!$D$247:$D$281,CalcEngine!$E164)</f>
        <v>0</v>
      </c>
      <c r="BL164" s="579">
        <f>SUMIFS('Outside Services &amp; Other'!BA$247:BA$281,'Outside Services &amp; Other'!$C$247:$C$281,CalcEngine!$E$145,'Outside Services &amp; Other'!$D$247:$D$281,CalcEngine!$E164)</f>
        <v>0</v>
      </c>
      <c r="BM164" s="579">
        <f>SUMIFS('Outside Services &amp; Other'!BB$247:BB$281,'Outside Services &amp; Other'!$C$247:$C$281,CalcEngine!$E$145,'Outside Services &amp; Other'!$D$247:$D$281,CalcEngine!$E164)</f>
        <v>0</v>
      </c>
      <c r="BN164" s="579">
        <f>SUMIFS('Outside Services &amp; Other'!BC$247:BC$281,'Outside Services &amp; Other'!$C$247:$C$281,CalcEngine!$E$145,'Outside Services &amp; Other'!$D$247:$D$281,CalcEngine!$E164)</f>
        <v>0</v>
      </c>
      <c r="BO164" s="579">
        <f>SUMIFS('Outside Services &amp; Other'!BD$247:BD$281,'Outside Services &amp; Other'!$C$247:$C$281,CalcEngine!$E$145,'Outside Services &amp; Other'!$D$247:$D$281,CalcEngine!$E164)</f>
        <v>0</v>
      </c>
      <c r="BP164" s="579">
        <f>SUMIFS('Outside Services &amp; Other'!BE$247:BE$281,'Outside Services &amp; Other'!$C$247:$C$281,CalcEngine!$E$145,'Outside Services &amp; Other'!$D$247:$D$281,CalcEngine!$E164)</f>
        <v>0</v>
      </c>
      <c r="BQ164" s="579">
        <f>SUMIFS('Outside Services &amp; Other'!BF$247:BF$281,'Outside Services &amp; Other'!$C$247:$C$281,CalcEngine!$E$145,'Outside Services &amp; Other'!$D$247:$D$281,CalcEngine!$E164)</f>
        <v>0</v>
      </c>
      <c r="BR164" s="579">
        <f>SUMIFS('Outside Services &amp; Other'!BG$247:BG$281,'Outside Services &amp; Other'!$C$247:$C$281,CalcEngine!$E$145,'Outside Services &amp; Other'!$D$247:$D$281,CalcEngine!$E164)</f>
        <v>0</v>
      </c>
      <c r="BS164" s="579">
        <f>SUMIFS('Outside Services &amp; Other'!BH$247:BH$281,'Outside Services &amp; Other'!$C$247:$C$281,CalcEngine!$E$145,'Outside Services &amp; Other'!$D$247:$D$281,CalcEngine!$E164)</f>
        <v>0</v>
      </c>
      <c r="BT164" s="579">
        <f>SUMIFS('Outside Services &amp; Other'!BI$247:BI$281,'Outside Services &amp; Other'!$C$247:$C$281,CalcEngine!$E$145,'Outside Services &amp; Other'!$D$247:$D$281,CalcEngine!$E164)</f>
        <v>0</v>
      </c>
      <c r="BU164" s="579">
        <f>SUMIFS('Outside Services &amp; Other'!BJ$247:BJ$281,'Outside Services &amp; Other'!$C$247:$C$281,CalcEngine!$E$145,'Outside Services &amp; Other'!$D$247:$D$281,CalcEngine!$E164)</f>
        <v>0</v>
      </c>
      <c r="BV164" s="579">
        <f>SUMIFS('Outside Services &amp; Other'!BK$247:BK$281,'Outside Services &amp; Other'!$C$247:$C$281,CalcEngine!$E$145,'Outside Services &amp; Other'!$D$247:$D$281,CalcEngine!$E164)</f>
        <v>0</v>
      </c>
      <c r="BW164" s="579">
        <f>SUMIFS('Outside Services &amp; Other'!BL$247:BL$281,'Outside Services &amp; Other'!$C$247:$C$281,CalcEngine!$E$145,'Outside Services &amp; Other'!$D$247:$D$281,CalcEngine!$E164)</f>
        <v>0</v>
      </c>
      <c r="BX164" s="579">
        <f>SUMIFS('Outside Services &amp; Other'!BM$247:BM$281,'Outside Services &amp; Other'!$C$247:$C$281,CalcEngine!$E$145,'Outside Services &amp; Other'!$D$247:$D$281,CalcEngine!$E164)</f>
        <v>0</v>
      </c>
      <c r="BY164" s="579">
        <f>SUMIFS('Outside Services &amp; Other'!BN$247:BN$281,'Outside Services &amp; Other'!$C$247:$C$281,CalcEngine!$E$145,'Outside Services &amp; Other'!$D$247:$D$281,CalcEngine!$E164)</f>
        <v>0</v>
      </c>
      <c r="BZ164" s="419" cm="1">
        <f t="array" ref="BZ164">SUMPRODUCT((YEAR($F$6:$BY$6)=BZ$6)*($F164:$BY164))</f>
        <v>0</v>
      </c>
      <c r="CA164" s="286" cm="1">
        <f t="array" ref="CA164">SUMPRODUCT((YEAR($F$6:$BY$6)=CA$6)*($F164:$BY164))</f>
        <v>0</v>
      </c>
      <c r="CB164" s="286" cm="1">
        <f t="array" ref="CB164">SUMPRODUCT((YEAR($F$6:$BY$6)=CB$6)*($F164:$BY164))</f>
        <v>0</v>
      </c>
      <c r="CC164" s="286" cm="1">
        <f t="array" ref="CC164">SUMPRODUCT((YEAR($F$6:$BY$6)=CC$6)*($F164:$BY164))</f>
        <v>0</v>
      </c>
      <c r="CD164" s="286" cm="1">
        <f t="array" ref="CD164">SUMPRODUCT((YEAR($F$6:$BY$6)=CD$6)*($F164:$BY164))</f>
        <v>0</v>
      </c>
      <c r="CE164" s="430" cm="1">
        <f t="array" ref="CE164">SUMPRODUCT((YEAR($F$6:$BY$6)=CE$6)*($F164:$BY164))</f>
        <v>0</v>
      </c>
    </row>
    <row r="165" spans="1:84">
      <c r="E165" s="601" t="str">
        <f>'Outside Services &amp; Other'!D$245</f>
        <v>Trade Shows</v>
      </c>
      <c r="F165" s="579">
        <v>0</v>
      </c>
      <c r="G165" s="579">
        <v>0</v>
      </c>
      <c r="H165" s="579">
        <v>0</v>
      </c>
      <c r="I165" s="579">
        <v>0</v>
      </c>
      <c r="J165" s="579">
        <v>0</v>
      </c>
      <c r="K165" s="579">
        <v>0</v>
      </c>
      <c r="L165" s="579">
        <v>0</v>
      </c>
      <c r="M165" s="579">
        <v>0</v>
      </c>
      <c r="N165" s="579">
        <v>0</v>
      </c>
      <c r="O165" s="579">
        <v>0</v>
      </c>
      <c r="P165" s="579">
        <v>0</v>
      </c>
      <c r="Q165" s="579">
        <v>0</v>
      </c>
      <c r="R165" s="5">
        <f>SUMIFS('Outside Services &amp; Other'!G$247:G$281,'Outside Services &amp; Other'!$C$247:$C$281,CalcEngine!$E$145,'Outside Services &amp; Other'!$D$247:$D$281,CalcEngine!$E165)</f>
        <v>0</v>
      </c>
      <c r="S165" s="579">
        <f>SUMIFS('Outside Services &amp; Other'!H$247:H$281,'Outside Services &amp; Other'!$C$247:$C$281,CalcEngine!$E$145,'Outside Services &amp; Other'!$D$247:$D$281,CalcEngine!$E165)</f>
        <v>0</v>
      </c>
      <c r="T165" s="579">
        <f>SUMIFS('Outside Services &amp; Other'!I$247:I$281,'Outside Services &amp; Other'!$C$247:$C$281,CalcEngine!$E$145,'Outside Services &amp; Other'!$D$247:$D$281,CalcEngine!$E165)</f>
        <v>0</v>
      </c>
      <c r="U165" s="579">
        <f>SUMIFS('Outside Services &amp; Other'!J$247:J$281,'Outside Services &amp; Other'!$C$247:$C$281,CalcEngine!$E$145,'Outside Services &amp; Other'!$D$247:$D$281,CalcEngine!$E165)</f>
        <v>0</v>
      </c>
      <c r="V165" s="579">
        <f>SUMIFS('Outside Services &amp; Other'!K$247:K$281,'Outside Services &amp; Other'!$C$247:$C$281,CalcEngine!$E$145,'Outside Services &amp; Other'!$D$247:$D$281,CalcEngine!$E165)</f>
        <v>0</v>
      </c>
      <c r="W165" s="579">
        <f>SUMIFS('Outside Services &amp; Other'!L$247:L$281,'Outside Services &amp; Other'!$C$247:$C$281,CalcEngine!$E$145,'Outside Services &amp; Other'!$D$247:$D$281,CalcEngine!$E165)</f>
        <v>0</v>
      </c>
      <c r="X165" s="579">
        <f>SUMIFS('Outside Services &amp; Other'!M$247:M$281,'Outside Services &amp; Other'!$C$247:$C$281,CalcEngine!$E$145,'Outside Services &amp; Other'!$D$247:$D$281,CalcEngine!$E165)</f>
        <v>0</v>
      </c>
      <c r="Y165" s="579">
        <f>SUMIFS('Outside Services &amp; Other'!N$247:N$281,'Outside Services &amp; Other'!$C$247:$C$281,CalcEngine!$E$145,'Outside Services &amp; Other'!$D$247:$D$281,CalcEngine!$E165)</f>
        <v>0</v>
      </c>
      <c r="Z165" s="579">
        <f>SUMIFS('Outside Services &amp; Other'!O$247:O$281,'Outside Services &amp; Other'!$C$247:$C$281,CalcEngine!$E$145,'Outside Services &amp; Other'!$D$247:$D$281,CalcEngine!$E165)</f>
        <v>0</v>
      </c>
      <c r="AA165" s="579">
        <f>SUMIFS('Outside Services &amp; Other'!P$247:P$281,'Outside Services &amp; Other'!$C$247:$C$281,CalcEngine!$E$145,'Outside Services &amp; Other'!$D$247:$D$281,CalcEngine!$E165)</f>
        <v>0</v>
      </c>
      <c r="AB165" s="579">
        <f>SUMIFS('Outside Services &amp; Other'!Q$247:Q$281,'Outside Services &amp; Other'!$C$247:$C$281,CalcEngine!$E$145,'Outside Services &amp; Other'!$D$247:$D$281,CalcEngine!$E165)</f>
        <v>0</v>
      </c>
      <c r="AC165" s="579">
        <f>SUMIFS('Outside Services &amp; Other'!R$247:R$281,'Outside Services &amp; Other'!$C$247:$C$281,CalcEngine!$E$145,'Outside Services &amp; Other'!$D$247:$D$281,CalcEngine!$E165)</f>
        <v>0</v>
      </c>
      <c r="AD165" s="579">
        <f>SUMIFS('Outside Services &amp; Other'!S$247:S$281,'Outside Services &amp; Other'!$C$247:$C$281,CalcEngine!$E$145,'Outside Services &amp; Other'!$D$247:$D$281,CalcEngine!$E165)</f>
        <v>0</v>
      </c>
      <c r="AE165" s="579">
        <f>SUMIFS('Outside Services &amp; Other'!T$247:T$281,'Outside Services &amp; Other'!$C$247:$C$281,CalcEngine!$E$145,'Outside Services &amp; Other'!$D$247:$D$281,CalcEngine!$E165)</f>
        <v>0</v>
      </c>
      <c r="AF165" s="579">
        <f>SUMIFS('Outside Services &amp; Other'!U$247:U$281,'Outside Services &amp; Other'!$C$247:$C$281,CalcEngine!$E$145,'Outside Services &amp; Other'!$D$247:$D$281,CalcEngine!$E165)</f>
        <v>0</v>
      </c>
      <c r="AG165" s="579">
        <f>SUMIFS('Outside Services &amp; Other'!V$247:V$281,'Outside Services &amp; Other'!$C$247:$C$281,CalcEngine!$E$145,'Outside Services &amp; Other'!$D$247:$D$281,CalcEngine!$E165)</f>
        <v>0</v>
      </c>
      <c r="AH165" s="579">
        <f>SUMIFS('Outside Services &amp; Other'!W$247:W$281,'Outside Services &amp; Other'!$C$247:$C$281,CalcEngine!$E$145,'Outside Services &amp; Other'!$D$247:$D$281,CalcEngine!$E165)</f>
        <v>0</v>
      </c>
      <c r="AI165" s="579">
        <f>SUMIFS('Outside Services &amp; Other'!X$247:X$281,'Outside Services &amp; Other'!$C$247:$C$281,CalcEngine!$E$145,'Outside Services &amp; Other'!$D$247:$D$281,CalcEngine!$E165)</f>
        <v>0</v>
      </c>
      <c r="AJ165" s="579">
        <f>SUMIFS('Outside Services &amp; Other'!Y$247:Y$281,'Outside Services &amp; Other'!$C$247:$C$281,CalcEngine!$E$145,'Outside Services &amp; Other'!$D$247:$D$281,CalcEngine!$E165)</f>
        <v>0</v>
      </c>
      <c r="AK165" s="579">
        <f>SUMIFS('Outside Services &amp; Other'!Z$247:Z$281,'Outside Services &amp; Other'!$C$247:$C$281,CalcEngine!$E$145,'Outside Services &amp; Other'!$D$247:$D$281,CalcEngine!$E165)</f>
        <v>0</v>
      </c>
      <c r="AL165" s="579">
        <f>SUMIFS('Outside Services &amp; Other'!AA$247:AA$281,'Outside Services &amp; Other'!$C$247:$C$281,CalcEngine!$E$145,'Outside Services &amp; Other'!$D$247:$D$281,CalcEngine!$E165)</f>
        <v>0</v>
      </c>
      <c r="AM165" s="579">
        <f>SUMIFS('Outside Services &amp; Other'!AB$247:AB$281,'Outside Services &amp; Other'!$C$247:$C$281,CalcEngine!$E$145,'Outside Services &amp; Other'!$D$247:$D$281,CalcEngine!$E165)</f>
        <v>0</v>
      </c>
      <c r="AN165" s="579">
        <f>SUMIFS('Outside Services &amp; Other'!AC$247:AC$281,'Outside Services &amp; Other'!$C$247:$C$281,CalcEngine!$E$145,'Outside Services &amp; Other'!$D$247:$D$281,CalcEngine!$E165)</f>
        <v>0</v>
      </c>
      <c r="AO165" s="579">
        <f>SUMIFS('Outside Services &amp; Other'!AD$247:AD$281,'Outside Services &amp; Other'!$C$247:$C$281,CalcEngine!$E$145,'Outside Services &amp; Other'!$D$247:$D$281,CalcEngine!$E165)</f>
        <v>0</v>
      </c>
      <c r="AP165" s="579">
        <f>SUMIFS('Outside Services &amp; Other'!AE$247:AE$281,'Outside Services &amp; Other'!$C$247:$C$281,CalcEngine!$E$145,'Outside Services &amp; Other'!$D$247:$D$281,CalcEngine!$E165)</f>
        <v>0</v>
      </c>
      <c r="AQ165" s="579">
        <f>SUMIFS('Outside Services &amp; Other'!AF$247:AF$281,'Outside Services &amp; Other'!$C$247:$C$281,CalcEngine!$E$145,'Outside Services &amp; Other'!$D$247:$D$281,CalcEngine!$E165)</f>
        <v>0</v>
      </c>
      <c r="AR165" s="579">
        <f>SUMIFS('Outside Services &amp; Other'!AG$247:AG$281,'Outside Services &amp; Other'!$C$247:$C$281,CalcEngine!$E$145,'Outside Services &amp; Other'!$D$247:$D$281,CalcEngine!$E165)</f>
        <v>0</v>
      </c>
      <c r="AS165" s="579">
        <f>SUMIFS('Outside Services &amp; Other'!AH$247:AH$281,'Outside Services &amp; Other'!$C$247:$C$281,CalcEngine!$E$145,'Outside Services &amp; Other'!$D$247:$D$281,CalcEngine!$E165)</f>
        <v>0</v>
      </c>
      <c r="AT165" s="579">
        <f>SUMIFS('Outside Services &amp; Other'!AI$247:AI$281,'Outside Services &amp; Other'!$C$247:$C$281,CalcEngine!$E$145,'Outside Services &amp; Other'!$D$247:$D$281,CalcEngine!$E165)</f>
        <v>0</v>
      </c>
      <c r="AU165" s="579">
        <f>SUMIFS('Outside Services &amp; Other'!AJ$247:AJ$281,'Outside Services &amp; Other'!$C$247:$C$281,CalcEngine!$E$145,'Outside Services &amp; Other'!$D$247:$D$281,CalcEngine!$E165)</f>
        <v>0</v>
      </c>
      <c r="AV165" s="579">
        <f>SUMIFS('Outside Services &amp; Other'!AK$247:AK$281,'Outside Services &amp; Other'!$C$247:$C$281,CalcEngine!$E$145,'Outside Services &amp; Other'!$D$247:$D$281,CalcEngine!$E165)</f>
        <v>0</v>
      </c>
      <c r="AW165" s="579">
        <f>SUMIFS('Outside Services &amp; Other'!AL$247:AL$281,'Outside Services &amp; Other'!$C$247:$C$281,CalcEngine!$E$145,'Outside Services &amp; Other'!$D$247:$D$281,CalcEngine!$E165)</f>
        <v>0</v>
      </c>
      <c r="AX165" s="579">
        <f>SUMIFS('Outside Services &amp; Other'!AM$247:AM$281,'Outside Services &amp; Other'!$C$247:$C$281,CalcEngine!$E$145,'Outside Services &amp; Other'!$D$247:$D$281,CalcEngine!$E165)</f>
        <v>0</v>
      </c>
      <c r="AY165" s="579">
        <f>SUMIFS('Outside Services &amp; Other'!AN$247:AN$281,'Outside Services &amp; Other'!$C$247:$C$281,CalcEngine!$E$145,'Outside Services &amp; Other'!$D$247:$D$281,CalcEngine!$E165)</f>
        <v>0</v>
      </c>
      <c r="AZ165" s="579">
        <f>SUMIFS('Outside Services &amp; Other'!AO$247:AO$281,'Outside Services &amp; Other'!$C$247:$C$281,CalcEngine!$E$145,'Outside Services &amp; Other'!$D$247:$D$281,CalcEngine!$E165)</f>
        <v>0</v>
      </c>
      <c r="BA165" s="579">
        <f>SUMIFS('Outside Services &amp; Other'!AP$247:AP$281,'Outside Services &amp; Other'!$C$247:$C$281,CalcEngine!$E$145,'Outside Services &amp; Other'!$D$247:$D$281,CalcEngine!$E165)</f>
        <v>0</v>
      </c>
      <c r="BB165" s="579">
        <f>SUMIFS('Outside Services &amp; Other'!AQ$247:AQ$281,'Outside Services &amp; Other'!$C$247:$C$281,CalcEngine!$E$145,'Outside Services &amp; Other'!$D$247:$D$281,CalcEngine!$E165)</f>
        <v>0</v>
      </c>
      <c r="BC165" s="579">
        <f>SUMIFS('Outside Services &amp; Other'!AR$247:AR$281,'Outside Services &amp; Other'!$C$247:$C$281,CalcEngine!$E$145,'Outside Services &amp; Other'!$D$247:$D$281,CalcEngine!$E165)</f>
        <v>0</v>
      </c>
      <c r="BD165" s="579">
        <f>SUMIFS('Outside Services &amp; Other'!AS$247:AS$281,'Outside Services &amp; Other'!$C$247:$C$281,CalcEngine!$E$145,'Outside Services &amp; Other'!$D$247:$D$281,CalcEngine!$E165)</f>
        <v>0</v>
      </c>
      <c r="BE165" s="579">
        <f>SUMIFS('Outside Services &amp; Other'!AT$247:AT$281,'Outside Services &amp; Other'!$C$247:$C$281,CalcEngine!$E$145,'Outside Services &amp; Other'!$D$247:$D$281,CalcEngine!$E165)</f>
        <v>0</v>
      </c>
      <c r="BF165" s="579">
        <f>SUMIFS('Outside Services &amp; Other'!AU$247:AU$281,'Outside Services &amp; Other'!$C$247:$C$281,CalcEngine!$E$145,'Outside Services &amp; Other'!$D$247:$D$281,CalcEngine!$E165)</f>
        <v>0</v>
      </c>
      <c r="BG165" s="579">
        <f>SUMIFS('Outside Services &amp; Other'!AV$247:AV$281,'Outside Services &amp; Other'!$C$247:$C$281,CalcEngine!$E$145,'Outside Services &amp; Other'!$D$247:$D$281,CalcEngine!$E165)</f>
        <v>0</v>
      </c>
      <c r="BH165" s="579">
        <f>SUMIFS('Outside Services &amp; Other'!AW$247:AW$281,'Outside Services &amp; Other'!$C$247:$C$281,CalcEngine!$E$145,'Outside Services &amp; Other'!$D$247:$D$281,CalcEngine!$E165)</f>
        <v>0</v>
      </c>
      <c r="BI165" s="579">
        <f>SUMIFS('Outside Services &amp; Other'!AX$247:AX$281,'Outside Services &amp; Other'!$C$247:$C$281,CalcEngine!$E$145,'Outside Services &amp; Other'!$D$247:$D$281,CalcEngine!$E165)</f>
        <v>0</v>
      </c>
      <c r="BJ165" s="579">
        <f>SUMIFS('Outside Services &amp; Other'!AY$247:AY$281,'Outside Services &amp; Other'!$C$247:$C$281,CalcEngine!$E$145,'Outside Services &amp; Other'!$D$247:$D$281,CalcEngine!$E165)</f>
        <v>0</v>
      </c>
      <c r="BK165" s="579">
        <f>SUMIFS('Outside Services &amp; Other'!AZ$247:AZ$281,'Outside Services &amp; Other'!$C$247:$C$281,CalcEngine!$E$145,'Outside Services &amp; Other'!$D$247:$D$281,CalcEngine!$E165)</f>
        <v>0</v>
      </c>
      <c r="BL165" s="579">
        <f>SUMIFS('Outside Services &amp; Other'!BA$247:BA$281,'Outside Services &amp; Other'!$C$247:$C$281,CalcEngine!$E$145,'Outside Services &amp; Other'!$D$247:$D$281,CalcEngine!$E165)</f>
        <v>0</v>
      </c>
      <c r="BM165" s="579">
        <f>SUMIFS('Outside Services &amp; Other'!BB$247:BB$281,'Outside Services &amp; Other'!$C$247:$C$281,CalcEngine!$E$145,'Outside Services &amp; Other'!$D$247:$D$281,CalcEngine!$E165)</f>
        <v>0</v>
      </c>
      <c r="BN165" s="579">
        <f>SUMIFS('Outside Services &amp; Other'!BC$247:BC$281,'Outside Services &amp; Other'!$C$247:$C$281,CalcEngine!$E$145,'Outside Services &amp; Other'!$D$247:$D$281,CalcEngine!$E165)</f>
        <v>0</v>
      </c>
      <c r="BO165" s="579">
        <f>SUMIFS('Outside Services &amp; Other'!BD$247:BD$281,'Outside Services &amp; Other'!$C$247:$C$281,CalcEngine!$E$145,'Outside Services &amp; Other'!$D$247:$D$281,CalcEngine!$E165)</f>
        <v>0</v>
      </c>
      <c r="BP165" s="579">
        <f>SUMIFS('Outside Services &amp; Other'!BE$247:BE$281,'Outside Services &amp; Other'!$C$247:$C$281,CalcEngine!$E$145,'Outside Services &amp; Other'!$D$247:$D$281,CalcEngine!$E165)</f>
        <v>0</v>
      </c>
      <c r="BQ165" s="579">
        <f>SUMIFS('Outside Services &amp; Other'!BF$247:BF$281,'Outside Services &amp; Other'!$C$247:$C$281,CalcEngine!$E$145,'Outside Services &amp; Other'!$D$247:$D$281,CalcEngine!$E165)</f>
        <v>0</v>
      </c>
      <c r="BR165" s="579">
        <f>SUMIFS('Outside Services &amp; Other'!BG$247:BG$281,'Outside Services &amp; Other'!$C$247:$C$281,CalcEngine!$E$145,'Outside Services &amp; Other'!$D$247:$D$281,CalcEngine!$E165)</f>
        <v>0</v>
      </c>
      <c r="BS165" s="579">
        <f>SUMIFS('Outside Services &amp; Other'!BH$247:BH$281,'Outside Services &amp; Other'!$C$247:$C$281,CalcEngine!$E$145,'Outside Services &amp; Other'!$D$247:$D$281,CalcEngine!$E165)</f>
        <v>0</v>
      </c>
      <c r="BT165" s="579">
        <f>SUMIFS('Outside Services &amp; Other'!BI$247:BI$281,'Outside Services &amp; Other'!$C$247:$C$281,CalcEngine!$E$145,'Outside Services &amp; Other'!$D$247:$D$281,CalcEngine!$E165)</f>
        <v>0</v>
      </c>
      <c r="BU165" s="579">
        <f>SUMIFS('Outside Services &amp; Other'!BJ$247:BJ$281,'Outside Services &amp; Other'!$C$247:$C$281,CalcEngine!$E$145,'Outside Services &amp; Other'!$D$247:$D$281,CalcEngine!$E165)</f>
        <v>0</v>
      </c>
      <c r="BV165" s="579">
        <f>SUMIFS('Outside Services &amp; Other'!BK$247:BK$281,'Outside Services &amp; Other'!$C$247:$C$281,CalcEngine!$E$145,'Outside Services &amp; Other'!$D$247:$D$281,CalcEngine!$E165)</f>
        <v>0</v>
      </c>
      <c r="BW165" s="579">
        <f>SUMIFS('Outside Services &amp; Other'!BL$247:BL$281,'Outside Services &amp; Other'!$C$247:$C$281,CalcEngine!$E$145,'Outside Services &amp; Other'!$D$247:$D$281,CalcEngine!$E165)</f>
        <v>0</v>
      </c>
      <c r="BX165" s="579">
        <f>SUMIFS('Outside Services &amp; Other'!BM$247:BM$281,'Outside Services &amp; Other'!$C$247:$C$281,CalcEngine!$E$145,'Outside Services &amp; Other'!$D$247:$D$281,CalcEngine!$E165)</f>
        <v>0</v>
      </c>
      <c r="BY165" s="579">
        <f>SUMIFS('Outside Services &amp; Other'!BN$247:BN$281,'Outside Services &amp; Other'!$C$247:$C$281,CalcEngine!$E$145,'Outside Services &amp; Other'!$D$247:$D$281,CalcEngine!$E165)</f>
        <v>0</v>
      </c>
      <c r="BZ165" s="419" cm="1">
        <f t="array" ref="BZ165">SUMPRODUCT((YEAR($F$6:$BY$6)=BZ$6)*($F165:$BY165))</f>
        <v>0</v>
      </c>
      <c r="CA165" s="286" cm="1">
        <f t="array" ref="CA165">SUMPRODUCT((YEAR($F$6:$BY$6)=CA$6)*($F165:$BY165))</f>
        <v>0</v>
      </c>
      <c r="CB165" s="286" cm="1">
        <f t="array" ref="CB165">SUMPRODUCT((YEAR($F$6:$BY$6)=CB$6)*($F165:$BY165))</f>
        <v>0</v>
      </c>
      <c r="CC165" s="286" cm="1">
        <f t="array" ref="CC165">SUMPRODUCT((YEAR($F$6:$BY$6)=CC$6)*($F165:$BY165))</f>
        <v>0</v>
      </c>
      <c r="CD165" s="286" cm="1">
        <f t="array" ref="CD165">SUMPRODUCT((YEAR($F$6:$BY$6)=CD$6)*($F165:$BY165))</f>
        <v>0</v>
      </c>
      <c r="CE165" s="430" cm="1">
        <f t="array" ref="CE165">SUMPRODUCT((YEAR($F$6:$BY$6)=CE$6)*($F165:$BY165))</f>
        <v>0</v>
      </c>
    </row>
    <row r="166" spans="1:84">
      <c r="E166" s="601" t="str">
        <f>'Outside Services &amp; Other'!D$246</f>
        <v>Other</v>
      </c>
      <c r="F166" s="579">
        <v>0</v>
      </c>
      <c r="G166" s="579">
        <v>0</v>
      </c>
      <c r="H166" s="579">
        <v>0</v>
      </c>
      <c r="I166" s="579">
        <v>0</v>
      </c>
      <c r="J166" s="579">
        <v>0</v>
      </c>
      <c r="K166" s="579">
        <v>0</v>
      </c>
      <c r="L166" s="579">
        <v>0</v>
      </c>
      <c r="M166" s="579">
        <v>0</v>
      </c>
      <c r="N166" s="579">
        <v>0</v>
      </c>
      <c r="O166" s="579">
        <v>0</v>
      </c>
      <c r="P166" s="579">
        <v>0</v>
      </c>
      <c r="Q166" s="579">
        <v>0</v>
      </c>
      <c r="R166" s="5">
        <f>SUMIFS('Outside Services &amp; Other'!G$247:G$281,'Outside Services &amp; Other'!$C$247:$C$281,CalcEngine!$E$145,'Outside Services &amp; Other'!$D$247:$D$281,CalcEngine!$E166)</f>
        <v>0</v>
      </c>
      <c r="S166" s="579">
        <f>SUMIFS('Outside Services &amp; Other'!H$247:H$281,'Outside Services &amp; Other'!$C$247:$C$281,CalcEngine!$E$145,'Outside Services &amp; Other'!$D$247:$D$281,CalcEngine!$E166)</f>
        <v>0</v>
      </c>
      <c r="T166" s="579">
        <f>SUMIFS('Outside Services &amp; Other'!I$247:I$281,'Outside Services &amp; Other'!$C$247:$C$281,CalcEngine!$E$145,'Outside Services &amp; Other'!$D$247:$D$281,CalcEngine!$E166)</f>
        <v>0</v>
      </c>
      <c r="U166" s="579">
        <f>SUMIFS('Outside Services &amp; Other'!J$247:J$281,'Outside Services &amp; Other'!$C$247:$C$281,CalcEngine!$E$145,'Outside Services &amp; Other'!$D$247:$D$281,CalcEngine!$E166)</f>
        <v>0</v>
      </c>
      <c r="V166" s="579">
        <f>SUMIFS('Outside Services &amp; Other'!K$247:K$281,'Outside Services &amp; Other'!$C$247:$C$281,CalcEngine!$E$145,'Outside Services &amp; Other'!$D$247:$D$281,CalcEngine!$E166)</f>
        <v>0</v>
      </c>
      <c r="W166" s="579">
        <f>SUMIFS('Outside Services &amp; Other'!L$247:L$281,'Outside Services &amp; Other'!$C$247:$C$281,CalcEngine!$E$145,'Outside Services &amp; Other'!$D$247:$D$281,CalcEngine!$E166)</f>
        <v>0</v>
      </c>
      <c r="X166" s="579">
        <f>SUMIFS('Outside Services &amp; Other'!M$247:M$281,'Outside Services &amp; Other'!$C$247:$C$281,CalcEngine!$E$145,'Outside Services &amp; Other'!$D$247:$D$281,CalcEngine!$E166)</f>
        <v>0</v>
      </c>
      <c r="Y166" s="579">
        <f>SUMIFS('Outside Services &amp; Other'!N$247:N$281,'Outside Services &amp; Other'!$C$247:$C$281,CalcEngine!$E$145,'Outside Services &amp; Other'!$D$247:$D$281,CalcEngine!$E166)</f>
        <v>0</v>
      </c>
      <c r="Z166" s="579">
        <f>SUMIFS('Outside Services &amp; Other'!O$247:O$281,'Outside Services &amp; Other'!$C$247:$C$281,CalcEngine!$E$145,'Outside Services &amp; Other'!$D$247:$D$281,CalcEngine!$E166)</f>
        <v>0</v>
      </c>
      <c r="AA166" s="579">
        <f>SUMIFS('Outside Services &amp; Other'!P$247:P$281,'Outside Services &amp; Other'!$C$247:$C$281,CalcEngine!$E$145,'Outside Services &amp; Other'!$D$247:$D$281,CalcEngine!$E166)</f>
        <v>0</v>
      </c>
      <c r="AB166" s="579">
        <f>SUMIFS('Outside Services &amp; Other'!Q$247:Q$281,'Outside Services &amp; Other'!$C$247:$C$281,CalcEngine!$E$145,'Outside Services &amp; Other'!$D$247:$D$281,CalcEngine!$E166)</f>
        <v>0</v>
      </c>
      <c r="AC166" s="579">
        <f>SUMIFS('Outside Services &amp; Other'!R$247:R$281,'Outside Services &amp; Other'!$C$247:$C$281,CalcEngine!$E$145,'Outside Services &amp; Other'!$D$247:$D$281,CalcEngine!$E166)</f>
        <v>0</v>
      </c>
      <c r="AD166" s="579">
        <f>SUMIFS('Outside Services &amp; Other'!S$247:S$281,'Outside Services &amp; Other'!$C$247:$C$281,CalcEngine!$E$145,'Outside Services &amp; Other'!$D$247:$D$281,CalcEngine!$E166)</f>
        <v>0</v>
      </c>
      <c r="AE166" s="579">
        <f>SUMIFS('Outside Services &amp; Other'!T$247:T$281,'Outside Services &amp; Other'!$C$247:$C$281,CalcEngine!$E$145,'Outside Services &amp; Other'!$D$247:$D$281,CalcEngine!$E166)</f>
        <v>0</v>
      </c>
      <c r="AF166" s="579">
        <f>SUMIFS('Outside Services &amp; Other'!U$247:U$281,'Outside Services &amp; Other'!$C$247:$C$281,CalcEngine!$E$145,'Outside Services &amp; Other'!$D$247:$D$281,CalcEngine!$E166)</f>
        <v>0</v>
      </c>
      <c r="AG166" s="579">
        <f>SUMIFS('Outside Services &amp; Other'!V$247:V$281,'Outside Services &amp; Other'!$C$247:$C$281,CalcEngine!$E$145,'Outside Services &amp; Other'!$D$247:$D$281,CalcEngine!$E166)</f>
        <v>0</v>
      </c>
      <c r="AH166" s="579">
        <f>SUMIFS('Outside Services &amp; Other'!W$247:W$281,'Outside Services &amp; Other'!$C$247:$C$281,CalcEngine!$E$145,'Outside Services &amp; Other'!$D$247:$D$281,CalcEngine!$E166)</f>
        <v>0</v>
      </c>
      <c r="AI166" s="579">
        <f>SUMIFS('Outside Services &amp; Other'!X$247:X$281,'Outside Services &amp; Other'!$C$247:$C$281,CalcEngine!$E$145,'Outside Services &amp; Other'!$D$247:$D$281,CalcEngine!$E166)</f>
        <v>0</v>
      </c>
      <c r="AJ166" s="579">
        <f>SUMIFS('Outside Services &amp; Other'!Y$247:Y$281,'Outside Services &amp; Other'!$C$247:$C$281,CalcEngine!$E$145,'Outside Services &amp; Other'!$D$247:$D$281,CalcEngine!$E166)</f>
        <v>0</v>
      </c>
      <c r="AK166" s="579">
        <f>SUMIFS('Outside Services &amp; Other'!Z$247:Z$281,'Outside Services &amp; Other'!$C$247:$C$281,CalcEngine!$E$145,'Outside Services &amp; Other'!$D$247:$D$281,CalcEngine!$E166)</f>
        <v>0</v>
      </c>
      <c r="AL166" s="579">
        <f>SUMIFS('Outside Services &amp; Other'!AA$247:AA$281,'Outside Services &amp; Other'!$C$247:$C$281,CalcEngine!$E$145,'Outside Services &amp; Other'!$D$247:$D$281,CalcEngine!$E166)</f>
        <v>0</v>
      </c>
      <c r="AM166" s="579">
        <f>SUMIFS('Outside Services &amp; Other'!AB$247:AB$281,'Outside Services &amp; Other'!$C$247:$C$281,CalcEngine!$E$145,'Outside Services &amp; Other'!$D$247:$D$281,CalcEngine!$E166)</f>
        <v>0</v>
      </c>
      <c r="AN166" s="579">
        <f>SUMIFS('Outside Services &amp; Other'!AC$247:AC$281,'Outside Services &amp; Other'!$C$247:$C$281,CalcEngine!$E$145,'Outside Services &amp; Other'!$D$247:$D$281,CalcEngine!$E166)</f>
        <v>0</v>
      </c>
      <c r="AO166" s="579">
        <f>SUMIFS('Outside Services &amp; Other'!AD$247:AD$281,'Outside Services &amp; Other'!$C$247:$C$281,CalcEngine!$E$145,'Outside Services &amp; Other'!$D$247:$D$281,CalcEngine!$E166)</f>
        <v>0</v>
      </c>
      <c r="AP166" s="579">
        <f>SUMIFS('Outside Services &amp; Other'!AE$247:AE$281,'Outside Services &amp; Other'!$C$247:$C$281,CalcEngine!$E$145,'Outside Services &amp; Other'!$D$247:$D$281,CalcEngine!$E166)</f>
        <v>0</v>
      </c>
      <c r="AQ166" s="579">
        <f>SUMIFS('Outside Services &amp; Other'!AF$247:AF$281,'Outside Services &amp; Other'!$C$247:$C$281,CalcEngine!$E$145,'Outside Services &amp; Other'!$D$247:$D$281,CalcEngine!$E166)</f>
        <v>0</v>
      </c>
      <c r="AR166" s="579">
        <f>SUMIFS('Outside Services &amp; Other'!AG$247:AG$281,'Outside Services &amp; Other'!$C$247:$C$281,CalcEngine!$E$145,'Outside Services &amp; Other'!$D$247:$D$281,CalcEngine!$E166)</f>
        <v>0</v>
      </c>
      <c r="AS166" s="579">
        <f>SUMIFS('Outside Services &amp; Other'!AH$247:AH$281,'Outside Services &amp; Other'!$C$247:$C$281,CalcEngine!$E$145,'Outside Services &amp; Other'!$D$247:$D$281,CalcEngine!$E166)</f>
        <v>0</v>
      </c>
      <c r="AT166" s="579">
        <f>SUMIFS('Outside Services &amp; Other'!AI$247:AI$281,'Outside Services &amp; Other'!$C$247:$C$281,CalcEngine!$E$145,'Outside Services &amp; Other'!$D$247:$D$281,CalcEngine!$E166)</f>
        <v>0</v>
      </c>
      <c r="AU166" s="579">
        <f>SUMIFS('Outside Services &amp; Other'!AJ$247:AJ$281,'Outside Services &amp; Other'!$C$247:$C$281,CalcEngine!$E$145,'Outside Services &amp; Other'!$D$247:$D$281,CalcEngine!$E166)</f>
        <v>0</v>
      </c>
      <c r="AV166" s="579">
        <f>SUMIFS('Outside Services &amp; Other'!AK$247:AK$281,'Outside Services &amp; Other'!$C$247:$C$281,CalcEngine!$E$145,'Outside Services &amp; Other'!$D$247:$D$281,CalcEngine!$E166)</f>
        <v>0</v>
      </c>
      <c r="AW166" s="579">
        <f>SUMIFS('Outside Services &amp; Other'!AL$247:AL$281,'Outside Services &amp; Other'!$C$247:$C$281,CalcEngine!$E$145,'Outside Services &amp; Other'!$D$247:$D$281,CalcEngine!$E166)</f>
        <v>0</v>
      </c>
      <c r="AX166" s="579">
        <f>SUMIFS('Outside Services &amp; Other'!AM$247:AM$281,'Outside Services &amp; Other'!$C$247:$C$281,CalcEngine!$E$145,'Outside Services &amp; Other'!$D$247:$D$281,CalcEngine!$E166)</f>
        <v>0</v>
      </c>
      <c r="AY166" s="579">
        <f>SUMIFS('Outside Services &amp; Other'!AN$247:AN$281,'Outside Services &amp; Other'!$C$247:$C$281,CalcEngine!$E$145,'Outside Services &amp; Other'!$D$247:$D$281,CalcEngine!$E166)</f>
        <v>0</v>
      </c>
      <c r="AZ166" s="579">
        <f>SUMIFS('Outside Services &amp; Other'!AO$247:AO$281,'Outside Services &amp; Other'!$C$247:$C$281,CalcEngine!$E$145,'Outside Services &amp; Other'!$D$247:$D$281,CalcEngine!$E166)</f>
        <v>0</v>
      </c>
      <c r="BA166" s="579">
        <f>SUMIFS('Outside Services &amp; Other'!AP$247:AP$281,'Outside Services &amp; Other'!$C$247:$C$281,CalcEngine!$E$145,'Outside Services &amp; Other'!$D$247:$D$281,CalcEngine!$E166)</f>
        <v>0</v>
      </c>
      <c r="BB166" s="579">
        <f>SUMIFS('Outside Services &amp; Other'!AQ$247:AQ$281,'Outside Services &amp; Other'!$C$247:$C$281,CalcEngine!$E$145,'Outside Services &amp; Other'!$D$247:$D$281,CalcEngine!$E166)</f>
        <v>0</v>
      </c>
      <c r="BC166" s="579">
        <f>SUMIFS('Outside Services &amp; Other'!AR$247:AR$281,'Outside Services &amp; Other'!$C$247:$C$281,CalcEngine!$E$145,'Outside Services &amp; Other'!$D$247:$D$281,CalcEngine!$E166)</f>
        <v>0</v>
      </c>
      <c r="BD166" s="579">
        <f>SUMIFS('Outside Services &amp; Other'!AS$247:AS$281,'Outside Services &amp; Other'!$C$247:$C$281,CalcEngine!$E$145,'Outside Services &amp; Other'!$D$247:$D$281,CalcEngine!$E166)</f>
        <v>0</v>
      </c>
      <c r="BE166" s="579">
        <f>SUMIFS('Outside Services &amp; Other'!AT$247:AT$281,'Outside Services &amp; Other'!$C$247:$C$281,CalcEngine!$E$145,'Outside Services &amp; Other'!$D$247:$D$281,CalcEngine!$E166)</f>
        <v>0</v>
      </c>
      <c r="BF166" s="579">
        <f>SUMIFS('Outside Services &amp; Other'!AU$247:AU$281,'Outside Services &amp; Other'!$C$247:$C$281,CalcEngine!$E$145,'Outside Services &amp; Other'!$D$247:$D$281,CalcEngine!$E166)</f>
        <v>0</v>
      </c>
      <c r="BG166" s="579">
        <f>SUMIFS('Outside Services &amp; Other'!AV$247:AV$281,'Outside Services &amp; Other'!$C$247:$C$281,CalcEngine!$E$145,'Outside Services &amp; Other'!$D$247:$D$281,CalcEngine!$E166)</f>
        <v>0</v>
      </c>
      <c r="BH166" s="579">
        <f>SUMIFS('Outside Services &amp; Other'!AW$247:AW$281,'Outside Services &amp; Other'!$C$247:$C$281,CalcEngine!$E$145,'Outside Services &amp; Other'!$D$247:$D$281,CalcEngine!$E166)</f>
        <v>0</v>
      </c>
      <c r="BI166" s="579">
        <f>SUMIFS('Outside Services &amp; Other'!AX$247:AX$281,'Outside Services &amp; Other'!$C$247:$C$281,CalcEngine!$E$145,'Outside Services &amp; Other'!$D$247:$D$281,CalcEngine!$E166)</f>
        <v>0</v>
      </c>
      <c r="BJ166" s="579">
        <f>SUMIFS('Outside Services &amp; Other'!AY$247:AY$281,'Outside Services &amp; Other'!$C$247:$C$281,CalcEngine!$E$145,'Outside Services &amp; Other'!$D$247:$D$281,CalcEngine!$E166)</f>
        <v>0</v>
      </c>
      <c r="BK166" s="579">
        <f>SUMIFS('Outside Services &amp; Other'!AZ$247:AZ$281,'Outside Services &amp; Other'!$C$247:$C$281,CalcEngine!$E$145,'Outside Services &amp; Other'!$D$247:$D$281,CalcEngine!$E166)</f>
        <v>0</v>
      </c>
      <c r="BL166" s="579">
        <f>SUMIFS('Outside Services &amp; Other'!BA$247:BA$281,'Outside Services &amp; Other'!$C$247:$C$281,CalcEngine!$E$145,'Outside Services &amp; Other'!$D$247:$D$281,CalcEngine!$E166)</f>
        <v>0</v>
      </c>
      <c r="BM166" s="579">
        <f>SUMIFS('Outside Services &amp; Other'!BB$247:BB$281,'Outside Services &amp; Other'!$C$247:$C$281,CalcEngine!$E$145,'Outside Services &amp; Other'!$D$247:$D$281,CalcEngine!$E166)</f>
        <v>0</v>
      </c>
      <c r="BN166" s="579">
        <f>SUMIFS('Outside Services &amp; Other'!BC$247:BC$281,'Outside Services &amp; Other'!$C$247:$C$281,CalcEngine!$E$145,'Outside Services &amp; Other'!$D$247:$D$281,CalcEngine!$E166)</f>
        <v>0</v>
      </c>
      <c r="BO166" s="579">
        <f>SUMIFS('Outside Services &amp; Other'!BD$247:BD$281,'Outside Services &amp; Other'!$C$247:$C$281,CalcEngine!$E$145,'Outside Services &amp; Other'!$D$247:$D$281,CalcEngine!$E166)</f>
        <v>0</v>
      </c>
      <c r="BP166" s="579">
        <f>SUMIFS('Outside Services &amp; Other'!BE$247:BE$281,'Outside Services &amp; Other'!$C$247:$C$281,CalcEngine!$E$145,'Outside Services &amp; Other'!$D$247:$D$281,CalcEngine!$E166)</f>
        <v>0</v>
      </c>
      <c r="BQ166" s="579">
        <f>SUMIFS('Outside Services &amp; Other'!BF$247:BF$281,'Outside Services &amp; Other'!$C$247:$C$281,CalcEngine!$E$145,'Outside Services &amp; Other'!$D$247:$D$281,CalcEngine!$E166)</f>
        <v>0</v>
      </c>
      <c r="BR166" s="579">
        <f>SUMIFS('Outside Services &amp; Other'!BG$247:BG$281,'Outside Services &amp; Other'!$C$247:$C$281,CalcEngine!$E$145,'Outside Services &amp; Other'!$D$247:$D$281,CalcEngine!$E166)</f>
        <v>0</v>
      </c>
      <c r="BS166" s="579">
        <f>SUMIFS('Outside Services &amp; Other'!BH$247:BH$281,'Outside Services &amp; Other'!$C$247:$C$281,CalcEngine!$E$145,'Outside Services &amp; Other'!$D$247:$D$281,CalcEngine!$E166)</f>
        <v>0</v>
      </c>
      <c r="BT166" s="579">
        <f>SUMIFS('Outside Services &amp; Other'!BI$247:BI$281,'Outside Services &amp; Other'!$C$247:$C$281,CalcEngine!$E$145,'Outside Services &amp; Other'!$D$247:$D$281,CalcEngine!$E166)</f>
        <v>0</v>
      </c>
      <c r="BU166" s="579">
        <f>SUMIFS('Outside Services &amp; Other'!BJ$247:BJ$281,'Outside Services &amp; Other'!$C$247:$C$281,CalcEngine!$E$145,'Outside Services &amp; Other'!$D$247:$D$281,CalcEngine!$E166)</f>
        <v>0</v>
      </c>
      <c r="BV166" s="579">
        <f>SUMIFS('Outside Services &amp; Other'!BK$247:BK$281,'Outside Services &amp; Other'!$C$247:$C$281,CalcEngine!$E$145,'Outside Services &amp; Other'!$D$247:$D$281,CalcEngine!$E166)</f>
        <v>0</v>
      </c>
      <c r="BW166" s="579">
        <f>SUMIFS('Outside Services &amp; Other'!BL$247:BL$281,'Outside Services &amp; Other'!$C$247:$C$281,CalcEngine!$E$145,'Outside Services &amp; Other'!$D$247:$D$281,CalcEngine!$E166)</f>
        <v>0</v>
      </c>
      <c r="BX166" s="579">
        <f>SUMIFS('Outside Services &amp; Other'!BM$247:BM$281,'Outside Services &amp; Other'!$C$247:$C$281,CalcEngine!$E$145,'Outside Services &amp; Other'!$D$247:$D$281,CalcEngine!$E166)</f>
        <v>0</v>
      </c>
      <c r="BY166" s="579">
        <f>SUMIFS('Outside Services &amp; Other'!BN$247:BN$281,'Outside Services &amp; Other'!$C$247:$C$281,CalcEngine!$E$145,'Outside Services &amp; Other'!$D$247:$D$281,CalcEngine!$E166)</f>
        <v>0</v>
      </c>
      <c r="BZ166" s="419" cm="1">
        <f t="array" ref="BZ166">SUMPRODUCT((YEAR($F$6:$BY$6)=BZ$6)*($F166:$BY166))</f>
        <v>0</v>
      </c>
      <c r="CA166" s="286" cm="1">
        <f t="array" ref="CA166">SUMPRODUCT((YEAR($F$6:$BY$6)=CA$6)*($F166:$BY166))</f>
        <v>0</v>
      </c>
      <c r="CB166" s="286" cm="1">
        <f t="array" ref="CB166">SUMPRODUCT((YEAR($F$6:$BY$6)=CB$6)*($F166:$BY166))</f>
        <v>0</v>
      </c>
      <c r="CC166" s="286" cm="1">
        <f t="array" ref="CC166">SUMPRODUCT((YEAR($F$6:$BY$6)=CC$6)*($F166:$BY166))</f>
        <v>0</v>
      </c>
      <c r="CD166" s="286" cm="1">
        <f t="array" ref="CD166">SUMPRODUCT((YEAR($F$6:$BY$6)=CD$6)*($F166:$BY166))</f>
        <v>0</v>
      </c>
      <c r="CE166" s="430" cm="1">
        <f t="array" ref="CE166">SUMPRODUCT((YEAR($F$6:$BY$6)=CE$6)*($F166:$BY166))</f>
        <v>0</v>
      </c>
    </row>
    <row r="167" spans="1:84">
      <c r="E167" s="279" t="str">
        <f>"Total "&amp;E145</f>
        <v>Total Operations</v>
      </c>
      <c r="F167" s="287">
        <f t="shared" ref="F167:AK167" si="393">SUM(F148:F166)</f>
        <v>0</v>
      </c>
      <c r="G167" s="287">
        <f t="shared" si="393"/>
        <v>0</v>
      </c>
      <c r="H167" s="287">
        <f t="shared" si="393"/>
        <v>0</v>
      </c>
      <c r="I167" s="287">
        <f t="shared" si="393"/>
        <v>0</v>
      </c>
      <c r="J167" s="287">
        <f t="shared" si="393"/>
        <v>0</v>
      </c>
      <c r="K167" s="287">
        <f t="shared" si="393"/>
        <v>0</v>
      </c>
      <c r="L167" s="287">
        <f t="shared" si="393"/>
        <v>0</v>
      </c>
      <c r="M167" s="287">
        <f t="shared" si="393"/>
        <v>0</v>
      </c>
      <c r="N167" s="287">
        <f t="shared" si="393"/>
        <v>0</v>
      </c>
      <c r="O167" s="287">
        <f t="shared" si="393"/>
        <v>0</v>
      </c>
      <c r="P167" s="287">
        <f t="shared" si="393"/>
        <v>0</v>
      </c>
      <c r="Q167" s="287">
        <f t="shared" si="393"/>
        <v>0</v>
      </c>
      <c r="R167" s="287">
        <f t="shared" si="393"/>
        <v>0</v>
      </c>
      <c r="S167" s="287">
        <f t="shared" si="393"/>
        <v>0</v>
      </c>
      <c r="T167" s="287">
        <f t="shared" si="393"/>
        <v>0</v>
      </c>
      <c r="U167" s="287">
        <f t="shared" si="393"/>
        <v>0</v>
      </c>
      <c r="V167" s="287">
        <f t="shared" si="393"/>
        <v>0</v>
      </c>
      <c r="W167" s="287">
        <f t="shared" si="393"/>
        <v>0</v>
      </c>
      <c r="X167" s="287">
        <f t="shared" si="393"/>
        <v>0</v>
      </c>
      <c r="Y167" s="287">
        <f t="shared" si="393"/>
        <v>0</v>
      </c>
      <c r="Z167" s="287">
        <f t="shared" si="393"/>
        <v>0</v>
      </c>
      <c r="AA167" s="287">
        <f t="shared" si="393"/>
        <v>0</v>
      </c>
      <c r="AB167" s="287">
        <f t="shared" si="393"/>
        <v>0</v>
      </c>
      <c r="AC167" s="287">
        <f t="shared" si="393"/>
        <v>0</v>
      </c>
      <c r="AD167" s="287">
        <f t="shared" si="393"/>
        <v>0</v>
      </c>
      <c r="AE167" s="287">
        <f t="shared" si="393"/>
        <v>0</v>
      </c>
      <c r="AF167" s="287">
        <f t="shared" si="393"/>
        <v>0</v>
      </c>
      <c r="AG167" s="287">
        <f t="shared" si="393"/>
        <v>0</v>
      </c>
      <c r="AH167" s="287">
        <f t="shared" si="393"/>
        <v>0</v>
      </c>
      <c r="AI167" s="287">
        <f t="shared" si="393"/>
        <v>0</v>
      </c>
      <c r="AJ167" s="287">
        <f t="shared" si="393"/>
        <v>0</v>
      </c>
      <c r="AK167" s="287">
        <f t="shared" si="393"/>
        <v>0</v>
      </c>
      <c r="AL167" s="287">
        <f t="shared" ref="AL167:BQ167" si="394">SUM(AL148:AL166)</f>
        <v>0</v>
      </c>
      <c r="AM167" s="287">
        <f t="shared" si="394"/>
        <v>0</v>
      </c>
      <c r="AN167" s="287">
        <f t="shared" si="394"/>
        <v>0</v>
      </c>
      <c r="AO167" s="287">
        <f t="shared" si="394"/>
        <v>0</v>
      </c>
      <c r="AP167" s="287">
        <f t="shared" si="394"/>
        <v>0</v>
      </c>
      <c r="AQ167" s="287">
        <f t="shared" si="394"/>
        <v>0</v>
      </c>
      <c r="AR167" s="287">
        <f t="shared" si="394"/>
        <v>0</v>
      </c>
      <c r="AS167" s="287">
        <f t="shared" si="394"/>
        <v>0</v>
      </c>
      <c r="AT167" s="287">
        <f t="shared" si="394"/>
        <v>0</v>
      </c>
      <c r="AU167" s="287">
        <f t="shared" si="394"/>
        <v>0</v>
      </c>
      <c r="AV167" s="287">
        <f t="shared" si="394"/>
        <v>0</v>
      </c>
      <c r="AW167" s="287">
        <f t="shared" si="394"/>
        <v>0</v>
      </c>
      <c r="AX167" s="287">
        <f t="shared" si="394"/>
        <v>0</v>
      </c>
      <c r="AY167" s="287">
        <f t="shared" si="394"/>
        <v>0</v>
      </c>
      <c r="AZ167" s="287">
        <f t="shared" si="394"/>
        <v>0</v>
      </c>
      <c r="BA167" s="287">
        <f t="shared" si="394"/>
        <v>0</v>
      </c>
      <c r="BB167" s="287">
        <f t="shared" si="394"/>
        <v>0</v>
      </c>
      <c r="BC167" s="287">
        <f t="shared" si="394"/>
        <v>0</v>
      </c>
      <c r="BD167" s="287">
        <f t="shared" si="394"/>
        <v>0</v>
      </c>
      <c r="BE167" s="287">
        <f t="shared" si="394"/>
        <v>0</v>
      </c>
      <c r="BF167" s="287">
        <f t="shared" si="394"/>
        <v>0</v>
      </c>
      <c r="BG167" s="287">
        <f t="shared" si="394"/>
        <v>0</v>
      </c>
      <c r="BH167" s="287">
        <f t="shared" si="394"/>
        <v>0</v>
      </c>
      <c r="BI167" s="287">
        <f t="shared" si="394"/>
        <v>0</v>
      </c>
      <c r="BJ167" s="287">
        <f t="shared" si="394"/>
        <v>0</v>
      </c>
      <c r="BK167" s="287">
        <f t="shared" si="394"/>
        <v>0</v>
      </c>
      <c r="BL167" s="287">
        <f t="shared" si="394"/>
        <v>0</v>
      </c>
      <c r="BM167" s="287">
        <f t="shared" si="394"/>
        <v>0</v>
      </c>
      <c r="BN167" s="287">
        <f t="shared" si="394"/>
        <v>0</v>
      </c>
      <c r="BO167" s="287">
        <f t="shared" si="394"/>
        <v>0</v>
      </c>
      <c r="BP167" s="287">
        <f t="shared" si="394"/>
        <v>0</v>
      </c>
      <c r="BQ167" s="287">
        <f t="shared" si="394"/>
        <v>0</v>
      </c>
      <c r="BR167" s="287">
        <f t="shared" ref="BR167:CE167" si="395">SUM(BR148:BR166)</f>
        <v>0</v>
      </c>
      <c r="BS167" s="287">
        <f t="shared" si="395"/>
        <v>0</v>
      </c>
      <c r="BT167" s="287">
        <f t="shared" si="395"/>
        <v>0</v>
      </c>
      <c r="BU167" s="287">
        <f t="shared" si="395"/>
        <v>0</v>
      </c>
      <c r="BV167" s="287">
        <f t="shared" si="395"/>
        <v>0</v>
      </c>
      <c r="BW167" s="287">
        <f t="shared" si="395"/>
        <v>0</v>
      </c>
      <c r="BX167" s="287">
        <f t="shared" si="395"/>
        <v>0</v>
      </c>
      <c r="BY167" s="287">
        <f t="shared" si="395"/>
        <v>0</v>
      </c>
      <c r="BZ167" s="425">
        <f t="shared" si="395"/>
        <v>0</v>
      </c>
      <c r="CA167" s="287">
        <f t="shared" si="395"/>
        <v>0</v>
      </c>
      <c r="CB167" s="287">
        <f t="shared" si="395"/>
        <v>0</v>
      </c>
      <c r="CC167" s="287">
        <f t="shared" si="395"/>
        <v>0</v>
      </c>
      <c r="CD167" s="287">
        <f t="shared" si="395"/>
        <v>0</v>
      </c>
      <c r="CE167" s="437">
        <f t="shared" si="395"/>
        <v>0</v>
      </c>
    </row>
    <row r="168" spans="1:84">
      <c r="E168" s="278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419"/>
      <c r="CA168" s="286"/>
      <c r="CB168" s="286"/>
      <c r="CC168" s="286"/>
      <c r="CD168" s="286"/>
      <c r="CE168" s="430"/>
    </row>
    <row r="169" spans="1:84">
      <c r="E169" s="9" t="str">
        <f>Dept5</f>
        <v>General &amp; Administrative</v>
      </c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419"/>
      <c r="CA169" s="286"/>
      <c r="CB169" s="286"/>
      <c r="CC169" s="286"/>
      <c r="CD169" s="286"/>
      <c r="CE169" s="430"/>
    </row>
    <row r="170" spans="1:84" s="4" customFormat="1">
      <c r="A170" s="48"/>
      <c r="E170" s="276" t="s">
        <v>75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f>SUMIF(Headcount!$F$44:$F$49,$E$169,Headcount!N$44:N$49)</f>
        <v>0</v>
      </c>
      <c r="S170" s="4">
        <f>SUMIF(Headcount!$F$44:$F$49,$E$169,Headcount!O$44:O$49)</f>
        <v>0</v>
      </c>
      <c r="T170" s="4">
        <f>SUMIF(Headcount!$F$44:$F$49,$E$169,Headcount!P$44:P$49)</f>
        <v>0</v>
      </c>
      <c r="U170" s="4">
        <f>SUMIF(Headcount!$F$44:$F$49,$E$169,Headcount!Q$44:Q$49)</f>
        <v>0</v>
      </c>
      <c r="V170" s="4">
        <f>SUMIF(Headcount!$F$44:$F$49,$E$169,Headcount!R$44:R$49)</f>
        <v>0</v>
      </c>
      <c r="W170" s="4">
        <f>SUMIF(Headcount!$F$44:$F$49,$E$169,Headcount!S$44:S$49)</f>
        <v>0</v>
      </c>
      <c r="X170" s="4">
        <f>SUMIF(Headcount!$F$44:$F$49,$E$169,Headcount!T$44:T$49)</f>
        <v>0</v>
      </c>
      <c r="Y170" s="4">
        <f>SUMIF(Headcount!$F$44:$F$49,$E$169,Headcount!U$44:U$49)</f>
        <v>0</v>
      </c>
      <c r="Z170" s="4">
        <f>SUMIF(Headcount!$F$44:$F$49,$E$169,Headcount!V$44:V$49)</f>
        <v>0</v>
      </c>
      <c r="AA170" s="4">
        <f>SUMIF(Headcount!$F$44:$F$49,$E$169,Headcount!W$44:W$49)</f>
        <v>0</v>
      </c>
      <c r="AB170" s="4">
        <f>SUMIF(Headcount!$F$44:$F$49,$E$169,Headcount!X$44:X$49)</f>
        <v>0</v>
      </c>
      <c r="AC170" s="4">
        <f>SUMIF(Headcount!$F$44:$F$49,$E$169,Headcount!Y$44:Y$49)</f>
        <v>0</v>
      </c>
      <c r="AD170" s="4">
        <f>SUMIF(Headcount!$F$44:$F$49,$E$169,Headcount!Z$44:Z$49)</f>
        <v>0</v>
      </c>
      <c r="AE170" s="4">
        <f>SUMIF(Headcount!$F$44:$F$49,$E$169,Headcount!AA$44:AA$49)</f>
        <v>0</v>
      </c>
      <c r="AF170" s="4">
        <f>SUMIF(Headcount!$F$44:$F$49,$E$169,Headcount!AB$44:AB$49)</f>
        <v>0</v>
      </c>
      <c r="AG170" s="4">
        <f>SUMIF(Headcount!$F$44:$F$49,$E$169,Headcount!AC$44:AC$49)</f>
        <v>0</v>
      </c>
      <c r="AH170" s="4">
        <f>SUMIF(Headcount!$F$44:$F$49,$E$169,Headcount!AD$44:AD$49)</f>
        <v>0</v>
      </c>
      <c r="AI170" s="4">
        <f>SUMIF(Headcount!$F$44:$F$49,$E$169,Headcount!AE$44:AE$49)</f>
        <v>0</v>
      </c>
      <c r="AJ170" s="4">
        <f>SUMIF(Headcount!$F$44:$F$49,$E$169,Headcount!AF$44:AF$49)</f>
        <v>0</v>
      </c>
      <c r="AK170" s="4">
        <f>SUMIF(Headcount!$F$44:$F$49,$E$169,Headcount!AG$44:AG$49)</f>
        <v>0</v>
      </c>
      <c r="AL170" s="4">
        <f>SUMIF(Headcount!$F$44:$F$49,$E$169,Headcount!AH$44:AH$49)</f>
        <v>0</v>
      </c>
      <c r="AM170" s="4">
        <f>SUMIF(Headcount!$F$44:$F$49,$E$169,Headcount!AI$44:AI$49)</f>
        <v>0</v>
      </c>
      <c r="AN170" s="4">
        <f>SUMIF(Headcount!$F$44:$F$49,$E$169,Headcount!AJ$44:AJ$49)</f>
        <v>0</v>
      </c>
      <c r="AO170" s="4">
        <f>SUMIF(Headcount!$F$44:$F$49,$E$169,Headcount!AK$44:AK$49)</f>
        <v>0</v>
      </c>
      <c r="AP170" s="4">
        <f>SUMIF(Headcount!$F$44:$F$49,$E$169,Headcount!AL$44:AL$49)</f>
        <v>0</v>
      </c>
      <c r="AQ170" s="4">
        <f>SUMIF(Headcount!$F$44:$F$49,$E$169,Headcount!AM$44:AM$49)</f>
        <v>0</v>
      </c>
      <c r="AR170" s="4">
        <f>SUMIF(Headcount!$F$44:$F$49,$E$169,Headcount!AN$44:AN$49)</f>
        <v>0</v>
      </c>
      <c r="AS170" s="4">
        <f>SUMIF(Headcount!$F$44:$F$49,$E$169,Headcount!AO$44:AO$49)</f>
        <v>0</v>
      </c>
      <c r="AT170" s="4">
        <f>SUMIF(Headcount!$F$44:$F$49,$E$169,Headcount!AP$44:AP$49)</f>
        <v>0</v>
      </c>
      <c r="AU170" s="4">
        <f>SUMIF(Headcount!$F$44:$F$49,$E$169,Headcount!AQ$44:AQ$49)</f>
        <v>0</v>
      </c>
      <c r="AV170" s="4">
        <f>SUMIF(Headcount!$F$44:$F$49,$E$169,Headcount!AR$44:AR$49)</f>
        <v>0</v>
      </c>
      <c r="AW170" s="4">
        <f>SUMIF(Headcount!$F$44:$F$49,$E$169,Headcount!AS$44:AS$49)</f>
        <v>0</v>
      </c>
      <c r="AX170" s="4">
        <f>SUMIF(Headcount!$F$44:$F$49,$E$169,Headcount!AT$44:AT$49)</f>
        <v>0</v>
      </c>
      <c r="AY170" s="4">
        <f>SUMIF(Headcount!$F$44:$F$49,$E$169,Headcount!AU$44:AU$49)</f>
        <v>0</v>
      </c>
      <c r="AZ170" s="4">
        <f>SUMIF(Headcount!$F$44:$F$49,$E$169,Headcount!AV$44:AV$49)</f>
        <v>0</v>
      </c>
      <c r="BA170" s="4">
        <f>SUMIF(Headcount!$F$44:$F$49,$E$169,Headcount!AW$44:AW$49)</f>
        <v>0</v>
      </c>
      <c r="BB170" s="4">
        <f>SUMIF(Headcount!$F$44:$F$49,$E$169,Headcount!AX$44:AX$49)</f>
        <v>0</v>
      </c>
      <c r="BC170" s="4">
        <f>SUMIF(Headcount!$F$44:$F$49,$E$169,Headcount!AY$44:AY$49)</f>
        <v>0</v>
      </c>
      <c r="BD170" s="4">
        <f>SUMIF(Headcount!$F$44:$F$49,$E$169,Headcount!AZ$44:AZ$49)</f>
        <v>0</v>
      </c>
      <c r="BE170" s="4">
        <f>SUMIF(Headcount!$F$44:$F$49,$E$169,Headcount!BA$44:BA$49)</f>
        <v>0</v>
      </c>
      <c r="BF170" s="4">
        <f>SUMIF(Headcount!$F$44:$F$49,$E$169,Headcount!BB$44:BB$49)</f>
        <v>0</v>
      </c>
      <c r="BG170" s="4">
        <f>SUMIF(Headcount!$F$44:$F$49,$E$169,Headcount!BC$44:BC$49)</f>
        <v>0</v>
      </c>
      <c r="BH170" s="4">
        <f>SUMIF(Headcount!$F$44:$F$49,$E$169,Headcount!BD$44:BD$49)</f>
        <v>0</v>
      </c>
      <c r="BI170" s="4">
        <f>SUMIF(Headcount!$F$44:$F$49,$E$169,Headcount!BE$44:BE$49)</f>
        <v>0</v>
      </c>
      <c r="BJ170" s="4">
        <f>SUMIF(Headcount!$F$44:$F$49,$E$169,Headcount!BF$44:BF$49)</f>
        <v>0</v>
      </c>
      <c r="BK170" s="4">
        <f>SUMIF(Headcount!$F$44:$F$49,$E$169,Headcount!BG$44:BG$49)</f>
        <v>0</v>
      </c>
      <c r="BL170" s="4">
        <f>SUMIF(Headcount!$F$44:$F$49,$E$169,Headcount!BH$44:BH$49)</f>
        <v>0</v>
      </c>
      <c r="BM170" s="4">
        <f>SUMIF(Headcount!$F$44:$F$49,$E$169,Headcount!BI$44:BI$49)</f>
        <v>0</v>
      </c>
      <c r="BN170" s="4">
        <f>SUMIF(Headcount!$F$44:$F$49,$E$169,Headcount!BJ$44:BJ$49)</f>
        <v>0</v>
      </c>
      <c r="BO170" s="4">
        <f>SUMIF(Headcount!$F$44:$F$49,$E$169,Headcount!BK$44:BK$49)</f>
        <v>0</v>
      </c>
      <c r="BP170" s="4">
        <f>SUMIF(Headcount!$F$44:$F$49,$E$169,Headcount!BL$44:BL$49)</f>
        <v>0</v>
      </c>
      <c r="BQ170" s="4">
        <f>SUMIF(Headcount!$F$44:$F$49,$E$169,Headcount!BM$44:BM$49)</f>
        <v>0</v>
      </c>
      <c r="BR170" s="4">
        <f>SUMIF(Headcount!$F$44:$F$49,$E$169,Headcount!BN$44:BN$49)</f>
        <v>0</v>
      </c>
      <c r="BS170" s="4">
        <f>SUMIF(Headcount!$F$44:$F$49,$E$169,Headcount!BO$44:BO$49)</f>
        <v>0</v>
      </c>
      <c r="BT170" s="4">
        <f>SUMIF(Headcount!$F$44:$F$49,$E$169,Headcount!BP$44:BP$49)</f>
        <v>0</v>
      </c>
      <c r="BU170" s="4">
        <f>SUMIF(Headcount!$F$44:$F$49,$E$169,Headcount!BQ$44:BQ$49)</f>
        <v>0</v>
      </c>
      <c r="BV170" s="4">
        <f>SUMIF(Headcount!$F$44:$F$49,$E$169,Headcount!BR$44:BR$49)</f>
        <v>0</v>
      </c>
      <c r="BW170" s="4">
        <f>SUMIF(Headcount!$F$44:$F$49,$E$169,Headcount!BS$44:BS$49)</f>
        <v>0</v>
      </c>
      <c r="BX170" s="4">
        <f>SUMIF(Headcount!$F$44:$F$49,$E$169,Headcount!BT$44:BT$49)</f>
        <v>0</v>
      </c>
      <c r="BY170" s="4">
        <f>SUMIF(Headcount!$F$44:$F$49,$E$169,Headcount!BU$44:BU$49)</f>
        <v>0</v>
      </c>
      <c r="BZ170" s="599">
        <f>Q170</f>
        <v>0</v>
      </c>
      <c r="CA170" s="4">
        <f>AC170</f>
        <v>0</v>
      </c>
      <c r="CB170" s="4">
        <f>AO170</f>
        <v>0</v>
      </c>
      <c r="CC170" s="4">
        <f>BA170</f>
        <v>0</v>
      </c>
      <c r="CD170" s="4">
        <f>BM170</f>
        <v>0</v>
      </c>
      <c r="CE170" s="600">
        <f>BY170</f>
        <v>0</v>
      </c>
      <c r="CF170" s="783"/>
    </row>
    <row r="171" spans="1:84" s="4" customFormat="1">
      <c r="A171" s="48"/>
      <c r="E171" s="276" t="s">
        <v>65</v>
      </c>
      <c r="BZ171" s="599"/>
      <c r="CE171" s="600"/>
      <c r="CF171" s="783"/>
    </row>
    <row r="172" spans="1:84" s="4" customFormat="1">
      <c r="A172" s="48"/>
      <c r="E172" s="278" t="s">
        <v>64</v>
      </c>
      <c r="F172" s="194">
        <v>0</v>
      </c>
      <c r="G172" s="194">
        <v>0</v>
      </c>
      <c r="H172" s="194">
        <v>0</v>
      </c>
      <c r="I172" s="194">
        <v>0</v>
      </c>
      <c r="J172" s="194">
        <v>0</v>
      </c>
      <c r="K172" s="194">
        <v>0</v>
      </c>
      <c r="L172" s="194">
        <v>0</v>
      </c>
      <c r="M172" s="194">
        <v>0</v>
      </c>
      <c r="N172" s="194">
        <v>0</v>
      </c>
      <c r="O172" s="194">
        <v>0</v>
      </c>
      <c r="P172" s="194">
        <v>0</v>
      </c>
      <c r="Q172" s="194">
        <v>0</v>
      </c>
      <c r="R172" s="5">
        <f>SUMIF(Headcount!$F$34:$F$39,$E$169,Headcount!N$34:N$39)</f>
        <v>0</v>
      </c>
      <c r="S172" s="5">
        <f>SUMIF(Headcount!$F$34:$F$39,$E$169,Headcount!O$34:O$39)</f>
        <v>0</v>
      </c>
      <c r="T172" s="5">
        <f>SUMIF(Headcount!$F$34:$F$39,$E$169,Headcount!P$34:P$39)</f>
        <v>0</v>
      </c>
      <c r="U172" s="5">
        <f>SUMIF(Headcount!$F$34:$F$39,$E$169,Headcount!Q$34:Q$39)</f>
        <v>0</v>
      </c>
      <c r="V172" s="5">
        <f>SUMIF(Headcount!$F$34:$F$39,$E$169,Headcount!R$34:R$39)</f>
        <v>0</v>
      </c>
      <c r="W172" s="5">
        <f>SUMIF(Headcount!$F$34:$F$39,$E$169,Headcount!S$34:S$39)</f>
        <v>0</v>
      </c>
      <c r="X172" s="5">
        <f>SUMIF(Headcount!$F$34:$F$39,$E$169,Headcount!T$34:T$39)</f>
        <v>0</v>
      </c>
      <c r="Y172" s="5">
        <f>SUMIF(Headcount!$F$34:$F$39,$E$169,Headcount!U$34:U$39)</f>
        <v>0</v>
      </c>
      <c r="Z172" s="5">
        <f>SUMIF(Headcount!$F$34:$F$39,$E$169,Headcount!V$34:V$39)</f>
        <v>0</v>
      </c>
      <c r="AA172" s="5">
        <f>SUMIF(Headcount!$F$34:$F$39,$E$169,Headcount!W$34:W$39)</f>
        <v>0</v>
      </c>
      <c r="AB172" s="5">
        <f>SUMIF(Headcount!$F$34:$F$39,$E$169,Headcount!X$34:X$39)</f>
        <v>0</v>
      </c>
      <c r="AC172" s="5">
        <f>SUMIF(Headcount!$F$34:$F$39,$E$169,Headcount!Y$34:Y$39)</f>
        <v>0</v>
      </c>
      <c r="AD172" s="5">
        <f>SUMIF(Headcount!$F$34:$F$39,$E$169,Headcount!Z$34:Z$39)</f>
        <v>0</v>
      </c>
      <c r="AE172" s="5">
        <f>SUMIF(Headcount!$F$34:$F$39,$E$169,Headcount!AA$34:AA$39)</f>
        <v>0</v>
      </c>
      <c r="AF172" s="5">
        <f>SUMIF(Headcount!$F$34:$F$39,$E$169,Headcount!AB$34:AB$39)</f>
        <v>0</v>
      </c>
      <c r="AG172" s="5">
        <f>SUMIF(Headcount!$F$34:$F$39,$E$169,Headcount!AC$34:AC$39)</f>
        <v>0</v>
      </c>
      <c r="AH172" s="5">
        <f>SUMIF(Headcount!$F$34:$F$39,$E$169,Headcount!AD$34:AD$39)</f>
        <v>0</v>
      </c>
      <c r="AI172" s="5">
        <f>SUMIF(Headcount!$F$34:$F$39,$E$169,Headcount!AE$34:AE$39)</f>
        <v>0</v>
      </c>
      <c r="AJ172" s="5">
        <f>SUMIF(Headcount!$F$34:$F$39,$E$169,Headcount!AF$34:AF$39)</f>
        <v>0</v>
      </c>
      <c r="AK172" s="5">
        <f>SUMIF(Headcount!$F$34:$F$39,$E$169,Headcount!AG$34:AG$39)</f>
        <v>0</v>
      </c>
      <c r="AL172" s="5">
        <f>SUMIF(Headcount!$F$34:$F$39,$E$169,Headcount!AH$34:AH$39)</f>
        <v>0</v>
      </c>
      <c r="AM172" s="5">
        <f>SUMIF(Headcount!$F$34:$F$39,$E$169,Headcount!AI$34:AI$39)</f>
        <v>0</v>
      </c>
      <c r="AN172" s="5">
        <f>SUMIF(Headcount!$F$34:$F$39,$E$169,Headcount!AJ$34:AJ$39)</f>
        <v>0</v>
      </c>
      <c r="AO172" s="5">
        <f>SUMIF(Headcount!$F$34:$F$39,$E$169,Headcount!AK$34:AK$39)</f>
        <v>0</v>
      </c>
      <c r="AP172" s="5">
        <f>SUMIF(Headcount!$F$34:$F$39,$E$169,Headcount!AL$34:AL$39)</f>
        <v>0</v>
      </c>
      <c r="AQ172" s="5">
        <f>SUMIF(Headcount!$F$34:$F$39,$E$169,Headcount!AM$34:AM$39)</f>
        <v>0</v>
      </c>
      <c r="AR172" s="5">
        <f>SUMIF(Headcount!$F$34:$F$39,$E$169,Headcount!AN$34:AN$39)</f>
        <v>0</v>
      </c>
      <c r="AS172" s="5">
        <f>SUMIF(Headcount!$F$34:$F$39,$E$169,Headcount!AO$34:AO$39)</f>
        <v>0</v>
      </c>
      <c r="AT172" s="5">
        <f>SUMIF(Headcount!$F$34:$F$39,$E$169,Headcount!AP$34:AP$39)</f>
        <v>0</v>
      </c>
      <c r="AU172" s="5">
        <f>SUMIF(Headcount!$F$34:$F$39,$E$169,Headcount!AQ$34:AQ$39)</f>
        <v>0</v>
      </c>
      <c r="AV172" s="5">
        <f>SUMIF(Headcount!$F$34:$F$39,$E$169,Headcount!AR$34:AR$39)</f>
        <v>0</v>
      </c>
      <c r="AW172" s="5">
        <f>SUMIF(Headcount!$F$34:$F$39,$E$169,Headcount!AS$34:AS$39)</f>
        <v>0</v>
      </c>
      <c r="AX172" s="5">
        <f>SUMIF(Headcount!$F$34:$F$39,$E$169,Headcount!AT$34:AT$39)</f>
        <v>0</v>
      </c>
      <c r="AY172" s="5">
        <f>SUMIF(Headcount!$F$34:$F$39,$E$169,Headcount!AU$34:AU$39)</f>
        <v>0</v>
      </c>
      <c r="AZ172" s="5">
        <f>SUMIF(Headcount!$F$34:$F$39,$E$169,Headcount!AV$34:AV$39)</f>
        <v>0</v>
      </c>
      <c r="BA172" s="5">
        <f>SUMIF(Headcount!$F$34:$F$39,$E$169,Headcount!AW$34:AW$39)</f>
        <v>0</v>
      </c>
      <c r="BB172" s="5">
        <f>SUMIF(Headcount!$F$34:$F$39,$E$169,Headcount!AX$34:AX$39)</f>
        <v>0</v>
      </c>
      <c r="BC172" s="5">
        <f>SUMIF(Headcount!$F$34:$F$39,$E$169,Headcount!AY$34:AY$39)</f>
        <v>0</v>
      </c>
      <c r="BD172" s="5">
        <f>SUMIF(Headcount!$F$34:$F$39,$E$169,Headcount!AZ$34:AZ$39)</f>
        <v>0</v>
      </c>
      <c r="BE172" s="5">
        <f>SUMIF(Headcount!$F$34:$F$39,$E$169,Headcount!BA$34:BA$39)</f>
        <v>0</v>
      </c>
      <c r="BF172" s="5">
        <f>SUMIF(Headcount!$F$34:$F$39,$E$169,Headcount!BB$34:BB$39)</f>
        <v>0</v>
      </c>
      <c r="BG172" s="5">
        <f>SUMIF(Headcount!$F$34:$F$39,$E$169,Headcount!BC$34:BC$39)</f>
        <v>0</v>
      </c>
      <c r="BH172" s="5">
        <f>SUMIF(Headcount!$F$34:$F$39,$E$169,Headcount!BD$34:BD$39)</f>
        <v>0</v>
      </c>
      <c r="BI172" s="5">
        <f>SUMIF(Headcount!$F$34:$F$39,$E$169,Headcount!BE$34:BE$39)</f>
        <v>0</v>
      </c>
      <c r="BJ172" s="5">
        <f>SUMIF(Headcount!$F$34:$F$39,$E$169,Headcount!BF$34:BF$39)</f>
        <v>0</v>
      </c>
      <c r="BK172" s="5">
        <f>SUMIF(Headcount!$F$34:$F$39,$E$169,Headcount!BG$34:BG$39)</f>
        <v>0</v>
      </c>
      <c r="BL172" s="5">
        <f>SUMIF(Headcount!$F$34:$F$39,$E$169,Headcount!BH$34:BH$39)</f>
        <v>0</v>
      </c>
      <c r="BM172" s="5">
        <f>SUMIF(Headcount!$F$34:$F$39,$E$169,Headcount!BI$34:BI$39)</f>
        <v>0</v>
      </c>
      <c r="BN172" s="5">
        <f>SUMIF(Headcount!$F$34:$F$39,$E$169,Headcount!BJ$34:BJ$39)</f>
        <v>0</v>
      </c>
      <c r="BO172" s="5">
        <f>SUMIF(Headcount!$F$34:$F$39,$E$169,Headcount!BK$34:BK$39)</f>
        <v>0</v>
      </c>
      <c r="BP172" s="5">
        <f>SUMIF(Headcount!$F$34:$F$39,$E$169,Headcount!BL$34:BL$39)</f>
        <v>0</v>
      </c>
      <c r="BQ172" s="5">
        <f>SUMIF(Headcount!$F$34:$F$39,$E$169,Headcount!BM$34:BM$39)</f>
        <v>0</v>
      </c>
      <c r="BR172" s="5">
        <f>SUMIF(Headcount!$F$34:$F$39,$E$169,Headcount!BN$34:BN$39)</f>
        <v>0</v>
      </c>
      <c r="BS172" s="5">
        <f>SUMIF(Headcount!$F$34:$F$39,$E$169,Headcount!BO$34:BO$39)</f>
        <v>0</v>
      </c>
      <c r="BT172" s="5">
        <f>SUMIF(Headcount!$F$34:$F$39,$E$169,Headcount!BP$34:BP$39)</f>
        <v>0</v>
      </c>
      <c r="BU172" s="5">
        <f>SUMIF(Headcount!$F$34:$F$39,$E$169,Headcount!BQ$34:BQ$39)</f>
        <v>0</v>
      </c>
      <c r="BV172" s="5">
        <f>SUMIF(Headcount!$F$34:$F$39,$E$169,Headcount!BR$34:BR$39)</f>
        <v>0</v>
      </c>
      <c r="BW172" s="5">
        <f>SUMIF(Headcount!$F$34:$F$39,$E$169,Headcount!BS$34:BS$39)</f>
        <v>0</v>
      </c>
      <c r="BX172" s="5">
        <f>SUMIF(Headcount!$F$34:$F$39,$E$169,Headcount!BT$34:BT$39)</f>
        <v>0</v>
      </c>
      <c r="BY172" s="5">
        <f>SUMIF(Headcount!$F$34:$F$39,$E$169,Headcount!BU$34:BU$39)</f>
        <v>0</v>
      </c>
      <c r="BZ172" s="419" cm="1">
        <f t="array" ref="BZ172">SUMPRODUCT((YEAR($F$6:$BY$6)=BZ$6)*($F172:$BY172))</f>
        <v>0</v>
      </c>
      <c r="CA172" s="286" cm="1">
        <f t="array" ref="CA172">SUMPRODUCT((YEAR($F$6:$BY$6)=CA$6)*($F172:$BY172))</f>
        <v>0</v>
      </c>
      <c r="CB172" s="286" cm="1">
        <f t="array" ref="CB172">SUMPRODUCT((YEAR($F$6:$BY$6)=CB$6)*($F172:$BY172))</f>
        <v>0</v>
      </c>
      <c r="CC172" s="286" cm="1">
        <f t="array" ref="CC172">SUMPRODUCT((YEAR($F$6:$BY$6)=CC$6)*($F172:$BY172))</f>
        <v>0</v>
      </c>
      <c r="CD172" s="286" cm="1">
        <f t="array" ref="CD172">SUMPRODUCT((YEAR($F$6:$BY$6)=CD$6)*($F172:$BY172))</f>
        <v>0</v>
      </c>
      <c r="CE172" s="430" cm="1">
        <f t="array" ref="CE172">SUMPRODUCT((YEAR($F$6:$BY$6)=CE$6)*($F172:$BY172))</f>
        <v>0</v>
      </c>
      <c r="CF172" s="783"/>
    </row>
    <row r="173" spans="1:84" s="4" customFormat="1">
      <c r="A173" s="48"/>
      <c r="E173" s="278" t="s">
        <v>77</v>
      </c>
      <c r="F173" s="194">
        <v>0</v>
      </c>
      <c r="G173" s="194">
        <v>0</v>
      </c>
      <c r="H173" s="194">
        <v>0</v>
      </c>
      <c r="I173" s="194">
        <v>0</v>
      </c>
      <c r="J173" s="194">
        <v>0</v>
      </c>
      <c r="K173" s="194">
        <v>0</v>
      </c>
      <c r="L173" s="194">
        <v>0</v>
      </c>
      <c r="M173" s="194">
        <v>0</v>
      </c>
      <c r="N173" s="194">
        <v>0</v>
      </c>
      <c r="O173" s="194">
        <v>0</v>
      </c>
      <c r="P173" s="194">
        <v>0</v>
      </c>
      <c r="Q173" s="194">
        <v>0</v>
      </c>
      <c r="R173" s="5">
        <f>SUMIF(Headcount!$F$34:$F$39,$E$169,Headcount!CB$34:CB$39)</f>
        <v>0</v>
      </c>
      <c r="S173" s="5">
        <f>SUMIF(Headcount!$F$34:$F$39,$E$169,Headcount!CC$34:CC$39)</f>
        <v>0</v>
      </c>
      <c r="T173" s="5">
        <f>SUMIF(Headcount!$F$34:$F$39,$E$169,Headcount!CD$34:CD$39)</f>
        <v>0</v>
      </c>
      <c r="U173" s="5">
        <f>SUMIF(Headcount!$F$34:$F$39,$E$169,Headcount!CE$34:CE$39)</f>
        <v>0</v>
      </c>
      <c r="V173" s="5">
        <f>SUMIF(Headcount!$F$34:$F$39,$E$169,Headcount!CF$34:CF$39)</f>
        <v>0</v>
      </c>
      <c r="W173" s="5">
        <f>SUMIF(Headcount!$F$34:$F$39,$E$169,Headcount!CG$34:CG$39)</f>
        <v>0</v>
      </c>
      <c r="X173" s="5">
        <f>SUMIF(Headcount!$F$34:$F$39,$E$169,Headcount!CH$34:CH$39)</f>
        <v>0</v>
      </c>
      <c r="Y173" s="5">
        <f>SUMIF(Headcount!$F$34:$F$39,$E$169,Headcount!CI$34:CI$39)</f>
        <v>0</v>
      </c>
      <c r="Z173" s="5">
        <f>SUMIF(Headcount!$F$34:$F$39,$E$169,Headcount!CJ$34:CJ$39)</f>
        <v>0</v>
      </c>
      <c r="AA173" s="5">
        <f>SUMIF(Headcount!$F$34:$F$39,$E$169,Headcount!CK$34:CK$39)</f>
        <v>0</v>
      </c>
      <c r="AB173" s="5">
        <f>SUMIF(Headcount!$F$34:$F$39,$E$169,Headcount!CL$34:CL$39)</f>
        <v>0</v>
      </c>
      <c r="AC173" s="5">
        <f>SUMIF(Headcount!$F$34:$F$39,$E$169,Headcount!CM$34:CM$39)</f>
        <v>0</v>
      </c>
      <c r="AD173" s="5">
        <f>SUMIF(Headcount!$F$34:$F$39,$E$169,Headcount!CN$34:CN$39)</f>
        <v>0</v>
      </c>
      <c r="AE173" s="5">
        <f>SUMIF(Headcount!$F$34:$F$39,$E$169,Headcount!CO$34:CO$39)</f>
        <v>0</v>
      </c>
      <c r="AF173" s="5">
        <f>SUMIF(Headcount!$F$34:$F$39,$E$169,Headcount!CP$34:CP$39)</f>
        <v>0</v>
      </c>
      <c r="AG173" s="5">
        <f>SUMIF(Headcount!$F$34:$F$39,$E$169,Headcount!CQ$34:CQ$39)</f>
        <v>0</v>
      </c>
      <c r="AH173" s="5">
        <f>SUMIF(Headcount!$F$34:$F$39,$E$169,Headcount!CR$34:CR$39)</f>
        <v>0</v>
      </c>
      <c r="AI173" s="5">
        <f>SUMIF(Headcount!$F$34:$F$39,$E$169,Headcount!CS$34:CS$39)</f>
        <v>0</v>
      </c>
      <c r="AJ173" s="5">
        <f>SUMIF(Headcount!$F$34:$F$39,$E$169,Headcount!CT$34:CT$39)</f>
        <v>0</v>
      </c>
      <c r="AK173" s="5">
        <f>SUMIF(Headcount!$F$34:$F$39,$E$169,Headcount!CU$34:CU$39)</f>
        <v>0</v>
      </c>
      <c r="AL173" s="5">
        <f>SUMIF(Headcount!$F$34:$F$39,$E$169,Headcount!CV$34:CV$39)</f>
        <v>0</v>
      </c>
      <c r="AM173" s="5">
        <f>SUMIF(Headcount!$F$34:$F$39,$E$169,Headcount!CW$34:CW$39)</f>
        <v>0</v>
      </c>
      <c r="AN173" s="5">
        <f>SUMIF(Headcount!$F$34:$F$39,$E$169,Headcount!CX$34:CX$39)</f>
        <v>0</v>
      </c>
      <c r="AO173" s="5">
        <f>SUMIF(Headcount!$F$34:$F$39,$E$169,Headcount!CY$34:CY$39)</f>
        <v>0</v>
      </c>
      <c r="AP173" s="5">
        <f>SUMIF(Headcount!$F$34:$F$39,$E$169,Headcount!CZ$34:CZ$39)</f>
        <v>0</v>
      </c>
      <c r="AQ173" s="5">
        <f>SUMIF(Headcount!$F$34:$F$39,$E$169,Headcount!DA$34:DA$39)</f>
        <v>0</v>
      </c>
      <c r="AR173" s="5">
        <f>SUMIF(Headcount!$F$34:$F$39,$E$169,Headcount!DB$34:DB$39)</f>
        <v>0</v>
      </c>
      <c r="AS173" s="5">
        <f>SUMIF(Headcount!$F$34:$F$39,$E$169,Headcount!DC$34:DC$39)</f>
        <v>0</v>
      </c>
      <c r="AT173" s="5">
        <f>SUMIF(Headcount!$F$34:$F$39,$E$169,Headcount!DD$34:DD$39)</f>
        <v>0</v>
      </c>
      <c r="AU173" s="5">
        <f>SUMIF(Headcount!$F$34:$F$39,$E$169,Headcount!DE$34:DE$39)</f>
        <v>0</v>
      </c>
      <c r="AV173" s="5">
        <f>SUMIF(Headcount!$F$34:$F$39,$E$169,Headcount!DF$34:DF$39)</f>
        <v>0</v>
      </c>
      <c r="AW173" s="5">
        <f>SUMIF(Headcount!$F$34:$F$39,$E$169,Headcount!DG$34:DG$39)</f>
        <v>0</v>
      </c>
      <c r="AX173" s="5">
        <f>SUMIF(Headcount!$F$34:$F$39,$E$169,Headcount!DH$34:DH$39)</f>
        <v>0</v>
      </c>
      <c r="AY173" s="5">
        <f>SUMIF(Headcount!$F$34:$F$39,$E$169,Headcount!DI$34:DI$39)</f>
        <v>0</v>
      </c>
      <c r="AZ173" s="5">
        <f>SUMIF(Headcount!$F$34:$F$39,$E$169,Headcount!DJ$34:DJ$39)</f>
        <v>0</v>
      </c>
      <c r="BA173" s="5">
        <f>SUMIF(Headcount!$F$34:$F$39,$E$169,Headcount!DK$34:DK$39)</f>
        <v>0</v>
      </c>
      <c r="BB173" s="5">
        <f>SUMIF(Headcount!$F$34:$F$39,$E$169,Headcount!DL$34:DL$39)</f>
        <v>0</v>
      </c>
      <c r="BC173" s="5">
        <f>SUMIF(Headcount!$F$34:$F$39,$E$169,Headcount!DM$34:DM$39)</f>
        <v>0</v>
      </c>
      <c r="BD173" s="5">
        <f>SUMIF(Headcount!$F$34:$F$39,$E$169,Headcount!DN$34:DN$39)</f>
        <v>0</v>
      </c>
      <c r="BE173" s="5">
        <f>SUMIF(Headcount!$F$34:$F$39,$E$169,Headcount!DO$34:DO$39)</f>
        <v>0</v>
      </c>
      <c r="BF173" s="5">
        <f>SUMIF(Headcount!$F$34:$F$39,$E$169,Headcount!DP$34:DP$39)</f>
        <v>0</v>
      </c>
      <c r="BG173" s="5">
        <f>SUMIF(Headcount!$F$34:$F$39,$E$169,Headcount!DQ$34:DQ$39)</f>
        <v>0</v>
      </c>
      <c r="BH173" s="5">
        <f>SUMIF(Headcount!$F$34:$F$39,$E$169,Headcount!DR$34:DR$39)</f>
        <v>0</v>
      </c>
      <c r="BI173" s="5">
        <f>SUMIF(Headcount!$F$34:$F$39,$E$169,Headcount!DS$34:DS$39)</f>
        <v>0</v>
      </c>
      <c r="BJ173" s="5">
        <f>SUMIF(Headcount!$F$34:$F$39,$E$169,Headcount!DT$34:DT$39)</f>
        <v>0</v>
      </c>
      <c r="BK173" s="5">
        <f>SUMIF(Headcount!$F$34:$F$39,$E$169,Headcount!DU$34:DU$39)</f>
        <v>0</v>
      </c>
      <c r="BL173" s="5">
        <f>SUMIF(Headcount!$F$34:$F$39,$E$169,Headcount!DV$34:DV$39)</f>
        <v>0</v>
      </c>
      <c r="BM173" s="5">
        <f>SUMIF(Headcount!$F$34:$F$39,$E$169,Headcount!DW$34:DW$39)</f>
        <v>0</v>
      </c>
      <c r="BN173" s="5">
        <f>SUMIF(Headcount!$F$34:$F$39,$E$169,Headcount!DX$34:DX$39)</f>
        <v>0</v>
      </c>
      <c r="BO173" s="5">
        <f>SUMIF(Headcount!$F$34:$F$39,$E$169,Headcount!DY$34:DY$39)</f>
        <v>0</v>
      </c>
      <c r="BP173" s="5">
        <f>SUMIF(Headcount!$F$34:$F$39,$E$169,Headcount!DZ$34:DZ$39)</f>
        <v>0</v>
      </c>
      <c r="BQ173" s="5">
        <f>SUMIF(Headcount!$F$34:$F$39,$E$169,Headcount!EA$34:EA$39)</f>
        <v>0</v>
      </c>
      <c r="BR173" s="5">
        <f>SUMIF(Headcount!$F$34:$F$39,$E$169,Headcount!EB$34:EB$39)</f>
        <v>0</v>
      </c>
      <c r="BS173" s="5">
        <f>SUMIF(Headcount!$F$34:$F$39,$E$169,Headcount!EC$34:EC$39)</f>
        <v>0</v>
      </c>
      <c r="BT173" s="5">
        <f>SUMIF(Headcount!$F$34:$F$39,$E$169,Headcount!ED$34:ED$39)</f>
        <v>0</v>
      </c>
      <c r="BU173" s="5">
        <f>SUMIF(Headcount!$F$34:$F$39,$E$169,Headcount!EE$34:EE$39)</f>
        <v>0</v>
      </c>
      <c r="BV173" s="5">
        <f>SUMIF(Headcount!$F$34:$F$39,$E$169,Headcount!EF$34:EF$39)</f>
        <v>0</v>
      </c>
      <c r="BW173" s="5">
        <f>SUMIF(Headcount!$F$34:$F$39,$E$169,Headcount!EG$34:EG$39)</f>
        <v>0</v>
      </c>
      <c r="BX173" s="5">
        <f>SUMIF(Headcount!$F$34:$F$39,$E$169,Headcount!EH$34:EH$39)</f>
        <v>0</v>
      </c>
      <c r="BY173" s="5">
        <f>SUMIF(Headcount!$F$34:$F$39,$E$169,Headcount!EI$34:EI$39)</f>
        <v>0</v>
      </c>
      <c r="BZ173" s="419" cm="1">
        <f t="array" ref="BZ173">SUMPRODUCT((YEAR($F$6:$BY$6)=BZ$6)*($F173:$BY173))</f>
        <v>0</v>
      </c>
      <c r="CA173" s="286" cm="1">
        <f t="array" ref="CA173">SUMPRODUCT((YEAR($F$6:$BY$6)=CA$6)*($F173:$BY173))</f>
        <v>0</v>
      </c>
      <c r="CB173" s="286" cm="1">
        <f t="array" ref="CB173">SUMPRODUCT((YEAR($F$6:$BY$6)=CB$6)*($F173:$BY173))</f>
        <v>0</v>
      </c>
      <c r="CC173" s="286" cm="1">
        <f t="array" ref="CC173">SUMPRODUCT((YEAR($F$6:$BY$6)=CC$6)*($F173:$BY173))</f>
        <v>0</v>
      </c>
      <c r="CD173" s="286" cm="1">
        <f t="array" ref="CD173">SUMPRODUCT((YEAR($F$6:$BY$6)=CD$6)*($F173:$BY173))</f>
        <v>0</v>
      </c>
      <c r="CE173" s="430" cm="1">
        <f t="array" ref="CE173">SUMPRODUCT((YEAR($F$6:$BY$6)=CE$6)*($F173:$BY173))</f>
        <v>0</v>
      </c>
      <c r="CF173" s="783"/>
    </row>
    <row r="174" spans="1:84">
      <c r="E174" s="278" t="s">
        <v>6</v>
      </c>
      <c r="F174" s="194">
        <v>0</v>
      </c>
      <c r="G174" s="194">
        <v>0</v>
      </c>
      <c r="H174" s="194">
        <v>0</v>
      </c>
      <c r="I174" s="194">
        <v>0</v>
      </c>
      <c r="J174" s="194">
        <v>0</v>
      </c>
      <c r="K174" s="194">
        <v>0</v>
      </c>
      <c r="L174" s="194">
        <v>0</v>
      </c>
      <c r="M174" s="194">
        <v>0</v>
      </c>
      <c r="N174" s="194">
        <v>0</v>
      </c>
      <c r="O174" s="194">
        <v>0</v>
      </c>
      <c r="P174" s="194">
        <v>0</v>
      </c>
      <c r="Q174" s="194">
        <v>0</v>
      </c>
      <c r="R174" s="5">
        <f t="shared" ref="R174:AW174" si="396">R172*EEBenefits</f>
        <v>0</v>
      </c>
      <c r="S174" s="5">
        <f t="shared" si="396"/>
        <v>0</v>
      </c>
      <c r="T174" s="5">
        <f t="shared" si="396"/>
        <v>0</v>
      </c>
      <c r="U174" s="5">
        <f t="shared" si="396"/>
        <v>0</v>
      </c>
      <c r="V174" s="5">
        <f t="shared" si="396"/>
        <v>0</v>
      </c>
      <c r="W174" s="5">
        <f t="shared" si="396"/>
        <v>0</v>
      </c>
      <c r="X174" s="5">
        <f t="shared" si="396"/>
        <v>0</v>
      </c>
      <c r="Y174" s="5">
        <f t="shared" si="396"/>
        <v>0</v>
      </c>
      <c r="Z174" s="5">
        <f t="shared" si="396"/>
        <v>0</v>
      </c>
      <c r="AA174" s="5">
        <f t="shared" si="396"/>
        <v>0</v>
      </c>
      <c r="AB174" s="5">
        <f t="shared" si="396"/>
        <v>0</v>
      </c>
      <c r="AC174" s="5">
        <f t="shared" si="396"/>
        <v>0</v>
      </c>
      <c r="AD174" s="5">
        <f t="shared" si="396"/>
        <v>0</v>
      </c>
      <c r="AE174" s="5">
        <f t="shared" si="396"/>
        <v>0</v>
      </c>
      <c r="AF174" s="5">
        <f t="shared" si="396"/>
        <v>0</v>
      </c>
      <c r="AG174" s="5">
        <f t="shared" si="396"/>
        <v>0</v>
      </c>
      <c r="AH174" s="5">
        <f t="shared" si="396"/>
        <v>0</v>
      </c>
      <c r="AI174" s="5">
        <f t="shared" si="396"/>
        <v>0</v>
      </c>
      <c r="AJ174" s="5">
        <f t="shared" si="396"/>
        <v>0</v>
      </c>
      <c r="AK174" s="5">
        <f t="shared" si="396"/>
        <v>0</v>
      </c>
      <c r="AL174" s="5">
        <f t="shared" si="396"/>
        <v>0</v>
      </c>
      <c r="AM174" s="5">
        <f t="shared" si="396"/>
        <v>0</v>
      </c>
      <c r="AN174" s="5">
        <f t="shared" si="396"/>
        <v>0</v>
      </c>
      <c r="AO174" s="5">
        <f t="shared" si="396"/>
        <v>0</v>
      </c>
      <c r="AP174" s="5">
        <f t="shared" si="396"/>
        <v>0</v>
      </c>
      <c r="AQ174" s="5">
        <f t="shared" si="396"/>
        <v>0</v>
      </c>
      <c r="AR174" s="5">
        <f t="shared" si="396"/>
        <v>0</v>
      </c>
      <c r="AS174" s="5">
        <f t="shared" si="396"/>
        <v>0</v>
      </c>
      <c r="AT174" s="5">
        <f t="shared" si="396"/>
        <v>0</v>
      </c>
      <c r="AU174" s="5">
        <f t="shared" si="396"/>
        <v>0</v>
      </c>
      <c r="AV174" s="5">
        <f t="shared" si="396"/>
        <v>0</v>
      </c>
      <c r="AW174" s="5">
        <f t="shared" si="396"/>
        <v>0</v>
      </c>
      <c r="AX174" s="5">
        <f t="shared" ref="AX174:BY174" si="397">AX172*EEBenefits</f>
        <v>0</v>
      </c>
      <c r="AY174" s="5">
        <f t="shared" si="397"/>
        <v>0</v>
      </c>
      <c r="AZ174" s="5">
        <f t="shared" si="397"/>
        <v>0</v>
      </c>
      <c r="BA174" s="5">
        <f t="shared" si="397"/>
        <v>0</v>
      </c>
      <c r="BB174" s="5">
        <f t="shared" si="397"/>
        <v>0</v>
      </c>
      <c r="BC174" s="5">
        <f t="shared" si="397"/>
        <v>0</v>
      </c>
      <c r="BD174" s="5">
        <f t="shared" si="397"/>
        <v>0</v>
      </c>
      <c r="BE174" s="5">
        <f t="shared" si="397"/>
        <v>0</v>
      </c>
      <c r="BF174" s="5">
        <f t="shared" si="397"/>
        <v>0</v>
      </c>
      <c r="BG174" s="5">
        <f t="shared" si="397"/>
        <v>0</v>
      </c>
      <c r="BH174" s="5">
        <f t="shared" si="397"/>
        <v>0</v>
      </c>
      <c r="BI174" s="5">
        <f t="shared" si="397"/>
        <v>0</v>
      </c>
      <c r="BJ174" s="5">
        <f t="shared" si="397"/>
        <v>0</v>
      </c>
      <c r="BK174" s="5">
        <f t="shared" si="397"/>
        <v>0</v>
      </c>
      <c r="BL174" s="5">
        <f t="shared" si="397"/>
        <v>0</v>
      </c>
      <c r="BM174" s="5">
        <f t="shared" si="397"/>
        <v>0</v>
      </c>
      <c r="BN174" s="5">
        <f t="shared" si="397"/>
        <v>0</v>
      </c>
      <c r="BO174" s="5">
        <f t="shared" si="397"/>
        <v>0</v>
      </c>
      <c r="BP174" s="5">
        <f t="shared" si="397"/>
        <v>0</v>
      </c>
      <c r="BQ174" s="5">
        <f t="shared" si="397"/>
        <v>0</v>
      </c>
      <c r="BR174" s="5">
        <f t="shared" si="397"/>
        <v>0</v>
      </c>
      <c r="BS174" s="5">
        <f t="shared" si="397"/>
        <v>0</v>
      </c>
      <c r="BT174" s="5">
        <f t="shared" si="397"/>
        <v>0</v>
      </c>
      <c r="BU174" s="5">
        <f t="shared" si="397"/>
        <v>0</v>
      </c>
      <c r="BV174" s="5">
        <f t="shared" si="397"/>
        <v>0</v>
      </c>
      <c r="BW174" s="5">
        <f t="shared" si="397"/>
        <v>0</v>
      </c>
      <c r="BX174" s="5">
        <f t="shared" si="397"/>
        <v>0</v>
      </c>
      <c r="BY174" s="5">
        <f t="shared" si="397"/>
        <v>0</v>
      </c>
      <c r="BZ174" s="419" cm="1">
        <f t="array" ref="BZ174">SUMPRODUCT((YEAR($F$6:$BY$6)=BZ$6)*($F174:$BY174))</f>
        <v>0</v>
      </c>
      <c r="CA174" s="286" cm="1">
        <f t="array" ref="CA174">SUMPRODUCT((YEAR($F$6:$BY$6)=CA$6)*($F174:$BY174))</f>
        <v>0</v>
      </c>
      <c r="CB174" s="286" cm="1">
        <f t="array" ref="CB174">SUMPRODUCT((YEAR($F$6:$BY$6)=CB$6)*($F174:$BY174))</f>
        <v>0</v>
      </c>
      <c r="CC174" s="286" cm="1">
        <f t="array" ref="CC174">SUMPRODUCT((YEAR($F$6:$BY$6)=CC$6)*($F174:$BY174))</f>
        <v>0</v>
      </c>
      <c r="CD174" s="286" cm="1">
        <f t="array" ref="CD174">SUMPRODUCT((YEAR($F$6:$BY$6)=CD$6)*($F174:$BY174))</f>
        <v>0</v>
      </c>
      <c r="CE174" s="430" cm="1">
        <f t="array" ref="CE174">SUMPRODUCT((YEAR($F$6:$BY$6)=CE$6)*($F174:$BY174))</f>
        <v>0</v>
      </c>
    </row>
    <row r="175" spans="1:84">
      <c r="E175" s="278" t="s">
        <v>76</v>
      </c>
      <c r="F175" s="194">
        <v>0</v>
      </c>
      <c r="G175" s="194">
        <v>0</v>
      </c>
      <c r="H175" s="194">
        <v>0</v>
      </c>
      <c r="I175" s="194">
        <v>0</v>
      </c>
      <c r="J175" s="194">
        <v>0</v>
      </c>
      <c r="K175" s="194">
        <v>0</v>
      </c>
      <c r="L175" s="194">
        <v>0</v>
      </c>
      <c r="M175" s="194">
        <v>0</v>
      </c>
      <c r="N175" s="194">
        <v>0</v>
      </c>
      <c r="O175" s="194">
        <v>0</v>
      </c>
      <c r="P175" s="194">
        <v>0</v>
      </c>
      <c r="Q175" s="194">
        <v>0</v>
      </c>
      <c r="R175" s="5">
        <f t="shared" ref="R175:AW175" si="398">R172*PayrollTax</f>
        <v>0</v>
      </c>
      <c r="S175" s="5">
        <f t="shared" si="398"/>
        <v>0</v>
      </c>
      <c r="T175" s="5">
        <f t="shared" si="398"/>
        <v>0</v>
      </c>
      <c r="U175" s="5">
        <f t="shared" si="398"/>
        <v>0</v>
      </c>
      <c r="V175" s="5">
        <f t="shared" si="398"/>
        <v>0</v>
      </c>
      <c r="W175" s="5">
        <f t="shared" si="398"/>
        <v>0</v>
      </c>
      <c r="X175" s="5">
        <f t="shared" si="398"/>
        <v>0</v>
      </c>
      <c r="Y175" s="5">
        <f t="shared" si="398"/>
        <v>0</v>
      </c>
      <c r="Z175" s="5">
        <f t="shared" si="398"/>
        <v>0</v>
      </c>
      <c r="AA175" s="5">
        <f t="shared" si="398"/>
        <v>0</v>
      </c>
      <c r="AB175" s="5">
        <f t="shared" si="398"/>
        <v>0</v>
      </c>
      <c r="AC175" s="5">
        <f t="shared" si="398"/>
        <v>0</v>
      </c>
      <c r="AD175" s="5">
        <f t="shared" si="398"/>
        <v>0</v>
      </c>
      <c r="AE175" s="5">
        <f t="shared" si="398"/>
        <v>0</v>
      </c>
      <c r="AF175" s="5">
        <f t="shared" si="398"/>
        <v>0</v>
      </c>
      <c r="AG175" s="5">
        <f t="shared" si="398"/>
        <v>0</v>
      </c>
      <c r="AH175" s="5">
        <f t="shared" si="398"/>
        <v>0</v>
      </c>
      <c r="AI175" s="5">
        <f t="shared" si="398"/>
        <v>0</v>
      </c>
      <c r="AJ175" s="5">
        <f t="shared" si="398"/>
        <v>0</v>
      </c>
      <c r="AK175" s="5">
        <f t="shared" si="398"/>
        <v>0</v>
      </c>
      <c r="AL175" s="5">
        <f t="shared" si="398"/>
        <v>0</v>
      </c>
      <c r="AM175" s="5">
        <f t="shared" si="398"/>
        <v>0</v>
      </c>
      <c r="AN175" s="5">
        <f t="shared" si="398"/>
        <v>0</v>
      </c>
      <c r="AO175" s="5">
        <f t="shared" si="398"/>
        <v>0</v>
      </c>
      <c r="AP175" s="5">
        <f t="shared" si="398"/>
        <v>0</v>
      </c>
      <c r="AQ175" s="5">
        <f t="shared" si="398"/>
        <v>0</v>
      </c>
      <c r="AR175" s="5">
        <f t="shared" si="398"/>
        <v>0</v>
      </c>
      <c r="AS175" s="5">
        <f t="shared" si="398"/>
        <v>0</v>
      </c>
      <c r="AT175" s="5">
        <f t="shared" si="398"/>
        <v>0</v>
      </c>
      <c r="AU175" s="5">
        <f t="shared" si="398"/>
        <v>0</v>
      </c>
      <c r="AV175" s="5">
        <f t="shared" si="398"/>
        <v>0</v>
      </c>
      <c r="AW175" s="5">
        <f t="shared" si="398"/>
        <v>0</v>
      </c>
      <c r="AX175" s="5">
        <f t="shared" ref="AX175:BY175" si="399">AX172*PayrollTax</f>
        <v>0</v>
      </c>
      <c r="AY175" s="5">
        <f t="shared" si="399"/>
        <v>0</v>
      </c>
      <c r="AZ175" s="5">
        <f t="shared" si="399"/>
        <v>0</v>
      </c>
      <c r="BA175" s="5">
        <f t="shared" si="399"/>
        <v>0</v>
      </c>
      <c r="BB175" s="5">
        <f t="shared" si="399"/>
        <v>0</v>
      </c>
      <c r="BC175" s="5">
        <f t="shared" si="399"/>
        <v>0</v>
      </c>
      <c r="BD175" s="5">
        <f t="shared" si="399"/>
        <v>0</v>
      </c>
      <c r="BE175" s="5">
        <f t="shared" si="399"/>
        <v>0</v>
      </c>
      <c r="BF175" s="5">
        <f t="shared" si="399"/>
        <v>0</v>
      </c>
      <c r="BG175" s="5">
        <f t="shared" si="399"/>
        <v>0</v>
      </c>
      <c r="BH175" s="5">
        <f t="shared" si="399"/>
        <v>0</v>
      </c>
      <c r="BI175" s="5">
        <f t="shared" si="399"/>
        <v>0</v>
      </c>
      <c r="BJ175" s="5">
        <f t="shared" si="399"/>
        <v>0</v>
      </c>
      <c r="BK175" s="5">
        <f t="shared" si="399"/>
        <v>0</v>
      </c>
      <c r="BL175" s="5">
        <f t="shared" si="399"/>
        <v>0</v>
      </c>
      <c r="BM175" s="5">
        <f t="shared" si="399"/>
        <v>0</v>
      </c>
      <c r="BN175" s="5">
        <f t="shared" si="399"/>
        <v>0</v>
      </c>
      <c r="BO175" s="5">
        <f t="shared" si="399"/>
        <v>0</v>
      </c>
      <c r="BP175" s="5">
        <f t="shared" si="399"/>
        <v>0</v>
      </c>
      <c r="BQ175" s="5">
        <f t="shared" si="399"/>
        <v>0</v>
      </c>
      <c r="BR175" s="5">
        <f t="shared" si="399"/>
        <v>0</v>
      </c>
      <c r="BS175" s="5">
        <f t="shared" si="399"/>
        <v>0</v>
      </c>
      <c r="BT175" s="5">
        <f t="shared" si="399"/>
        <v>0</v>
      </c>
      <c r="BU175" s="5">
        <f t="shared" si="399"/>
        <v>0</v>
      </c>
      <c r="BV175" s="5">
        <f t="shared" si="399"/>
        <v>0</v>
      </c>
      <c r="BW175" s="5">
        <f t="shared" si="399"/>
        <v>0</v>
      </c>
      <c r="BX175" s="5">
        <f t="shared" si="399"/>
        <v>0</v>
      </c>
      <c r="BY175" s="5">
        <f t="shared" si="399"/>
        <v>0</v>
      </c>
      <c r="BZ175" s="419" cm="1">
        <f t="array" ref="BZ175">SUMPRODUCT((YEAR($F$6:$BY$6)=BZ$6)*($F175:$BY175))</f>
        <v>0</v>
      </c>
      <c r="CA175" s="286" cm="1">
        <f t="array" ref="CA175">SUMPRODUCT((YEAR($F$6:$BY$6)=CA$6)*($F175:$BY175))</f>
        <v>0</v>
      </c>
      <c r="CB175" s="286" cm="1">
        <f t="array" ref="CB175">SUMPRODUCT((YEAR($F$6:$BY$6)=CB$6)*($F175:$BY175))</f>
        <v>0</v>
      </c>
      <c r="CC175" s="286" cm="1">
        <f t="array" ref="CC175">SUMPRODUCT((YEAR($F$6:$BY$6)=CC$6)*($F175:$BY175))</f>
        <v>0</v>
      </c>
      <c r="CD175" s="286" cm="1">
        <f t="array" ref="CD175">SUMPRODUCT((YEAR($F$6:$BY$6)=CD$6)*($F175:$BY175))</f>
        <v>0</v>
      </c>
      <c r="CE175" s="430" cm="1">
        <f t="array" ref="CE175">SUMPRODUCT((YEAR($F$6:$BY$6)=CE$6)*($F175:$BY175))</f>
        <v>0</v>
      </c>
    </row>
    <row r="176" spans="1:84">
      <c r="E176" s="278" t="s">
        <v>7</v>
      </c>
      <c r="F176" s="194">
        <v>0</v>
      </c>
      <c r="G176" s="194">
        <v>0</v>
      </c>
      <c r="H176" s="194">
        <v>0</v>
      </c>
      <c r="I176" s="194">
        <v>0</v>
      </c>
      <c r="J176" s="194">
        <v>0</v>
      </c>
      <c r="K176" s="194">
        <v>0</v>
      </c>
      <c r="L176" s="194">
        <v>0</v>
      </c>
      <c r="M176" s="194">
        <v>0</v>
      </c>
      <c r="N176" s="194">
        <v>0</v>
      </c>
      <c r="O176" s="194">
        <v>0</v>
      </c>
      <c r="P176" s="194">
        <v>0</v>
      </c>
      <c r="Q176" s="194">
        <v>0</v>
      </c>
      <c r="R176" s="5">
        <f t="shared" ref="R176:AW176" si="400">R170*PayrollFee</f>
        <v>0</v>
      </c>
      <c r="S176" s="5">
        <f t="shared" si="400"/>
        <v>0</v>
      </c>
      <c r="T176" s="5">
        <f t="shared" si="400"/>
        <v>0</v>
      </c>
      <c r="U176" s="5">
        <f t="shared" si="400"/>
        <v>0</v>
      </c>
      <c r="V176" s="5">
        <f t="shared" si="400"/>
        <v>0</v>
      </c>
      <c r="W176" s="5">
        <f t="shared" si="400"/>
        <v>0</v>
      </c>
      <c r="X176" s="5">
        <f t="shared" si="400"/>
        <v>0</v>
      </c>
      <c r="Y176" s="5">
        <f t="shared" si="400"/>
        <v>0</v>
      </c>
      <c r="Z176" s="5">
        <f t="shared" si="400"/>
        <v>0</v>
      </c>
      <c r="AA176" s="5">
        <f t="shared" si="400"/>
        <v>0</v>
      </c>
      <c r="AB176" s="5">
        <f t="shared" si="400"/>
        <v>0</v>
      </c>
      <c r="AC176" s="5">
        <f t="shared" si="400"/>
        <v>0</v>
      </c>
      <c r="AD176" s="5">
        <f t="shared" si="400"/>
        <v>0</v>
      </c>
      <c r="AE176" s="5">
        <f t="shared" si="400"/>
        <v>0</v>
      </c>
      <c r="AF176" s="5">
        <f t="shared" si="400"/>
        <v>0</v>
      </c>
      <c r="AG176" s="5">
        <f t="shared" si="400"/>
        <v>0</v>
      </c>
      <c r="AH176" s="5">
        <f t="shared" si="400"/>
        <v>0</v>
      </c>
      <c r="AI176" s="5">
        <f t="shared" si="400"/>
        <v>0</v>
      </c>
      <c r="AJ176" s="5">
        <f t="shared" si="400"/>
        <v>0</v>
      </c>
      <c r="AK176" s="5">
        <f t="shared" si="400"/>
        <v>0</v>
      </c>
      <c r="AL176" s="5">
        <f t="shared" si="400"/>
        <v>0</v>
      </c>
      <c r="AM176" s="5">
        <f t="shared" si="400"/>
        <v>0</v>
      </c>
      <c r="AN176" s="5">
        <f t="shared" si="400"/>
        <v>0</v>
      </c>
      <c r="AO176" s="5">
        <f t="shared" si="400"/>
        <v>0</v>
      </c>
      <c r="AP176" s="5">
        <f t="shared" si="400"/>
        <v>0</v>
      </c>
      <c r="AQ176" s="5">
        <f t="shared" si="400"/>
        <v>0</v>
      </c>
      <c r="AR176" s="5">
        <f t="shared" si="400"/>
        <v>0</v>
      </c>
      <c r="AS176" s="5">
        <f t="shared" si="400"/>
        <v>0</v>
      </c>
      <c r="AT176" s="5">
        <f t="shared" si="400"/>
        <v>0</v>
      </c>
      <c r="AU176" s="5">
        <f t="shared" si="400"/>
        <v>0</v>
      </c>
      <c r="AV176" s="5">
        <f t="shared" si="400"/>
        <v>0</v>
      </c>
      <c r="AW176" s="5">
        <f t="shared" si="400"/>
        <v>0</v>
      </c>
      <c r="AX176" s="5">
        <f t="shared" ref="AX176:BY176" si="401">AX170*PayrollFee</f>
        <v>0</v>
      </c>
      <c r="AY176" s="5">
        <f t="shared" si="401"/>
        <v>0</v>
      </c>
      <c r="AZ176" s="5">
        <f t="shared" si="401"/>
        <v>0</v>
      </c>
      <c r="BA176" s="5">
        <f t="shared" si="401"/>
        <v>0</v>
      </c>
      <c r="BB176" s="5">
        <f t="shared" si="401"/>
        <v>0</v>
      </c>
      <c r="BC176" s="5">
        <f t="shared" si="401"/>
        <v>0</v>
      </c>
      <c r="BD176" s="5">
        <f t="shared" si="401"/>
        <v>0</v>
      </c>
      <c r="BE176" s="5">
        <f t="shared" si="401"/>
        <v>0</v>
      </c>
      <c r="BF176" s="5">
        <f t="shared" si="401"/>
        <v>0</v>
      </c>
      <c r="BG176" s="5">
        <f t="shared" si="401"/>
        <v>0</v>
      </c>
      <c r="BH176" s="5">
        <f t="shared" si="401"/>
        <v>0</v>
      </c>
      <c r="BI176" s="5">
        <f t="shared" si="401"/>
        <v>0</v>
      </c>
      <c r="BJ176" s="5">
        <f t="shared" si="401"/>
        <v>0</v>
      </c>
      <c r="BK176" s="5">
        <f t="shared" si="401"/>
        <v>0</v>
      </c>
      <c r="BL176" s="5">
        <f t="shared" si="401"/>
        <v>0</v>
      </c>
      <c r="BM176" s="5">
        <f t="shared" si="401"/>
        <v>0</v>
      </c>
      <c r="BN176" s="5">
        <f t="shared" si="401"/>
        <v>0</v>
      </c>
      <c r="BO176" s="5">
        <f t="shared" si="401"/>
        <v>0</v>
      </c>
      <c r="BP176" s="5">
        <f t="shared" si="401"/>
        <v>0</v>
      </c>
      <c r="BQ176" s="5">
        <f t="shared" si="401"/>
        <v>0</v>
      </c>
      <c r="BR176" s="5">
        <f t="shared" si="401"/>
        <v>0</v>
      </c>
      <c r="BS176" s="5">
        <f t="shared" si="401"/>
        <v>0</v>
      </c>
      <c r="BT176" s="5">
        <f t="shared" si="401"/>
        <v>0</v>
      </c>
      <c r="BU176" s="5">
        <f t="shared" si="401"/>
        <v>0</v>
      </c>
      <c r="BV176" s="5">
        <f t="shared" si="401"/>
        <v>0</v>
      </c>
      <c r="BW176" s="5">
        <f t="shared" si="401"/>
        <v>0</v>
      </c>
      <c r="BX176" s="5">
        <f t="shared" si="401"/>
        <v>0</v>
      </c>
      <c r="BY176" s="5">
        <f t="shared" si="401"/>
        <v>0</v>
      </c>
      <c r="BZ176" s="419" cm="1">
        <f t="array" ref="BZ176">SUMPRODUCT((YEAR($F$6:$BY$6)=BZ$6)*($F176:$BY176))</f>
        <v>0</v>
      </c>
      <c r="CA176" s="286" cm="1">
        <f t="array" ref="CA176">SUMPRODUCT((YEAR($F$6:$BY$6)=CA$6)*($F176:$BY176))</f>
        <v>0</v>
      </c>
      <c r="CB176" s="286" cm="1">
        <f t="array" ref="CB176">SUMPRODUCT((YEAR($F$6:$BY$6)=CB$6)*($F176:$BY176))</f>
        <v>0</v>
      </c>
      <c r="CC176" s="286" cm="1">
        <f t="array" ref="CC176">SUMPRODUCT((YEAR($F$6:$BY$6)=CC$6)*($F176:$BY176))</f>
        <v>0</v>
      </c>
      <c r="CD176" s="286" cm="1">
        <f t="array" ref="CD176">SUMPRODUCT((YEAR($F$6:$BY$6)=CD$6)*($F176:$BY176))</f>
        <v>0</v>
      </c>
      <c r="CE176" s="430" cm="1">
        <f t="array" ref="CE176">SUMPRODUCT((YEAR($F$6:$BY$6)=CE$6)*($F176:$BY176))</f>
        <v>0</v>
      </c>
    </row>
    <row r="177" spans="1:84">
      <c r="E177" s="276" t="s">
        <v>11</v>
      </c>
      <c r="F177" s="194">
        <v>0</v>
      </c>
      <c r="G177" s="194">
        <v>0</v>
      </c>
      <c r="H177" s="194">
        <v>0</v>
      </c>
      <c r="I177" s="194">
        <v>0</v>
      </c>
      <c r="J177" s="194">
        <v>0</v>
      </c>
      <c r="K177" s="194">
        <v>0</v>
      </c>
      <c r="L177" s="194">
        <v>0</v>
      </c>
      <c r="M177" s="194">
        <v>0</v>
      </c>
      <c r="N177" s="194">
        <v>0</v>
      </c>
      <c r="O177" s="194">
        <v>0</v>
      </c>
      <c r="P177" s="194">
        <v>0</v>
      </c>
      <c r="Q177" s="194">
        <v>0</v>
      </c>
      <c r="R177" s="5">
        <f>R$170*Setup!$E$26+'Outside Services &amp; Other'!G317</f>
        <v>0</v>
      </c>
      <c r="S177" s="5">
        <f>S$170*Setup!$E$26+'Outside Services &amp; Other'!H317</f>
        <v>0</v>
      </c>
      <c r="T177" s="5">
        <f>T$170*Setup!$E$26+'Outside Services &amp; Other'!I317</f>
        <v>0</v>
      </c>
      <c r="U177" s="5">
        <f>U$170*Setup!$E$26+'Outside Services &amp; Other'!J317</f>
        <v>0</v>
      </c>
      <c r="V177" s="5">
        <f>V$170*Setup!$E$26+'Outside Services &amp; Other'!K317</f>
        <v>0</v>
      </c>
      <c r="W177" s="5">
        <f>W$170*Setup!$E$26+'Outside Services &amp; Other'!L317</f>
        <v>0</v>
      </c>
      <c r="X177" s="5">
        <f>X$170*Setup!$E$26+'Outside Services &amp; Other'!M317</f>
        <v>0</v>
      </c>
      <c r="Y177" s="5">
        <f>Y$170*Setup!$E$26+'Outside Services &amp; Other'!N317</f>
        <v>0</v>
      </c>
      <c r="Z177" s="5">
        <f>Z$170*Setup!$E$26+'Outside Services &amp; Other'!O317</f>
        <v>0</v>
      </c>
      <c r="AA177" s="5">
        <f>AA$170*Setup!$E$26+'Outside Services &amp; Other'!P317</f>
        <v>0</v>
      </c>
      <c r="AB177" s="5">
        <f>AB$170*Setup!$E$26+'Outside Services &amp; Other'!Q317</f>
        <v>0</v>
      </c>
      <c r="AC177" s="5">
        <f>AC$170*Setup!$E$26+'Outside Services &amp; Other'!R317</f>
        <v>0</v>
      </c>
      <c r="AD177" s="5">
        <f>AD$170*Setup!$E$26+'Outside Services &amp; Other'!S317</f>
        <v>0</v>
      </c>
      <c r="AE177" s="5">
        <f>AE$170*Setup!$E$26+'Outside Services &amp; Other'!T317</f>
        <v>0</v>
      </c>
      <c r="AF177" s="5">
        <f>AF$170*Setup!$E$26+'Outside Services &amp; Other'!U317</f>
        <v>0</v>
      </c>
      <c r="AG177" s="5">
        <f>AG$170*Setup!$E$26+'Outside Services &amp; Other'!V317</f>
        <v>0</v>
      </c>
      <c r="AH177" s="5">
        <f>AH$170*Setup!$E$26+'Outside Services &amp; Other'!W317</f>
        <v>0</v>
      </c>
      <c r="AI177" s="5">
        <f>AI$170*Setup!$E$26+'Outside Services &amp; Other'!X317</f>
        <v>0</v>
      </c>
      <c r="AJ177" s="5">
        <f>AJ$170*Setup!$E$26+'Outside Services &amp; Other'!Y317</f>
        <v>0</v>
      </c>
      <c r="AK177" s="5">
        <f>AK$170*Setup!$E$26+'Outside Services &amp; Other'!Z317</f>
        <v>0</v>
      </c>
      <c r="AL177" s="5">
        <f>AL$170*Setup!$E$26+'Outside Services &amp; Other'!AA317</f>
        <v>0</v>
      </c>
      <c r="AM177" s="5">
        <f>AM$170*Setup!$E$26+'Outside Services &amp; Other'!AB317</f>
        <v>0</v>
      </c>
      <c r="AN177" s="5">
        <f>AN$170*Setup!$E$26+'Outside Services &amp; Other'!AC317</f>
        <v>0</v>
      </c>
      <c r="AO177" s="5">
        <f>AO$170*Setup!$E$26+'Outside Services &amp; Other'!AD317</f>
        <v>0</v>
      </c>
      <c r="AP177" s="5">
        <f>AP$170*Setup!$E$26+'Outside Services &amp; Other'!AE317</f>
        <v>0</v>
      </c>
      <c r="AQ177" s="5">
        <f>AQ$170*Setup!$E$26+'Outside Services &amp; Other'!AF317</f>
        <v>0</v>
      </c>
      <c r="AR177" s="5">
        <f>AR$170*Setup!$E$26+'Outside Services &amp; Other'!AG317</f>
        <v>0</v>
      </c>
      <c r="AS177" s="5">
        <f>AS$170*Setup!$E$26+'Outside Services &amp; Other'!AH317</f>
        <v>0</v>
      </c>
      <c r="AT177" s="5">
        <f>AT$170*Setup!$E$26+'Outside Services &amp; Other'!AI317</f>
        <v>0</v>
      </c>
      <c r="AU177" s="5">
        <f>AU$170*Setup!$E$26+'Outside Services &amp; Other'!AJ317</f>
        <v>0</v>
      </c>
      <c r="AV177" s="5">
        <f>AV$170*Setup!$E$26+'Outside Services &amp; Other'!AK317</f>
        <v>0</v>
      </c>
      <c r="AW177" s="5">
        <f>AW$170*Setup!$E$26+'Outside Services &amp; Other'!AL317</f>
        <v>0</v>
      </c>
      <c r="AX177" s="5">
        <f>AX$170*Setup!$E$26+'Outside Services &amp; Other'!AM317</f>
        <v>0</v>
      </c>
      <c r="AY177" s="5">
        <f>AY$170*Setup!$E$26+'Outside Services &amp; Other'!AN317</f>
        <v>0</v>
      </c>
      <c r="AZ177" s="5">
        <f>AZ$170*Setup!$E$26+'Outside Services &amp; Other'!AO317</f>
        <v>0</v>
      </c>
      <c r="BA177" s="5">
        <f>BA$170*Setup!$E$26+'Outside Services &amp; Other'!AP317</f>
        <v>0</v>
      </c>
      <c r="BB177" s="5">
        <f>BB$170*Setup!$E$26+'Outside Services &amp; Other'!AQ317</f>
        <v>0</v>
      </c>
      <c r="BC177" s="5">
        <f>BC$170*Setup!$E$26+'Outside Services &amp; Other'!AR317</f>
        <v>0</v>
      </c>
      <c r="BD177" s="5">
        <f>BD$170*Setup!$E$26+'Outside Services &amp; Other'!AS317</f>
        <v>0</v>
      </c>
      <c r="BE177" s="5">
        <f>BE$170*Setup!$E$26+'Outside Services &amp; Other'!AT317</f>
        <v>0</v>
      </c>
      <c r="BF177" s="5">
        <f>BF$170*Setup!$E$26+'Outside Services &amp; Other'!AU317</f>
        <v>0</v>
      </c>
      <c r="BG177" s="5">
        <f>BG$170*Setup!$E$26+'Outside Services &amp; Other'!AV317</f>
        <v>0</v>
      </c>
      <c r="BH177" s="5">
        <f>BH$170*Setup!$E$26+'Outside Services &amp; Other'!AW317</f>
        <v>0</v>
      </c>
      <c r="BI177" s="5">
        <f>BI$170*Setup!$E$26+'Outside Services &amp; Other'!AX317</f>
        <v>0</v>
      </c>
      <c r="BJ177" s="5">
        <f>BJ$170*Setup!$E$26+'Outside Services &amp; Other'!AY317</f>
        <v>0</v>
      </c>
      <c r="BK177" s="5">
        <f>BK$170*Setup!$E$26+'Outside Services &amp; Other'!AZ317</f>
        <v>0</v>
      </c>
      <c r="BL177" s="5">
        <f>BL$170*Setup!$E$26+'Outside Services &amp; Other'!BA317</f>
        <v>0</v>
      </c>
      <c r="BM177" s="5">
        <f>BM$170*Setup!$E$26+'Outside Services &amp; Other'!BB317</f>
        <v>0</v>
      </c>
      <c r="BN177" s="5">
        <f>BN$170*Setup!$E$26+'Outside Services &amp; Other'!BC317</f>
        <v>0</v>
      </c>
      <c r="BO177" s="5">
        <f>BO$170*Setup!$E$26+'Outside Services &amp; Other'!BD317</f>
        <v>0</v>
      </c>
      <c r="BP177" s="5">
        <f>BP$170*Setup!$E$26+'Outside Services &amp; Other'!BE317</f>
        <v>0</v>
      </c>
      <c r="BQ177" s="5">
        <f>BQ$170*Setup!$E$26+'Outside Services &amp; Other'!BF317</f>
        <v>0</v>
      </c>
      <c r="BR177" s="5">
        <f>BR$170*Setup!$E$26+'Outside Services &amp; Other'!BG317</f>
        <v>0</v>
      </c>
      <c r="BS177" s="5">
        <f>BS$170*Setup!$E$26+'Outside Services &amp; Other'!BH317</f>
        <v>0</v>
      </c>
      <c r="BT177" s="5">
        <f>BT$170*Setup!$E$26+'Outside Services &amp; Other'!BI317</f>
        <v>0</v>
      </c>
      <c r="BU177" s="5">
        <f>BU$170*Setup!$E$26+'Outside Services &amp; Other'!BJ317</f>
        <v>0</v>
      </c>
      <c r="BV177" s="5">
        <f>BV$170*Setup!$E$26+'Outside Services &amp; Other'!BK317</f>
        <v>0</v>
      </c>
      <c r="BW177" s="5">
        <f>BW$170*Setup!$E$26+'Outside Services &amp; Other'!BL317</f>
        <v>0</v>
      </c>
      <c r="BX177" s="5">
        <f>BX$170*Setup!$E$26+'Outside Services &amp; Other'!BM317</f>
        <v>0</v>
      </c>
      <c r="BY177" s="5">
        <f>BY$170*Setup!$E$26+'Outside Services &amp; Other'!BN317</f>
        <v>0</v>
      </c>
      <c r="BZ177" s="419" cm="1">
        <f t="array" ref="BZ177">SUMPRODUCT((YEAR($F$6:$BY$6)=BZ$6)*($F177:$BY177))</f>
        <v>0</v>
      </c>
      <c r="CA177" s="286" cm="1">
        <f t="array" ref="CA177">SUMPRODUCT((YEAR($F$6:$BY$6)=CA$6)*($F177:$BY177))</f>
        <v>0</v>
      </c>
      <c r="CB177" s="286" cm="1">
        <f t="array" ref="CB177">SUMPRODUCT((YEAR($F$6:$BY$6)=CB$6)*($F177:$BY177))</f>
        <v>0</v>
      </c>
      <c r="CC177" s="286" cm="1">
        <f t="array" ref="CC177">SUMPRODUCT((YEAR($F$6:$BY$6)=CC$6)*($F177:$BY177))</f>
        <v>0</v>
      </c>
      <c r="CD177" s="286" cm="1">
        <f t="array" ref="CD177">SUMPRODUCT((YEAR($F$6:$BY$6)=CD$6)*($F177:$BY177))</f>
        <v>0</v>
      </c>
      <c r="CE177" s="430" cm="1">
        <f t="array" ref="CE177">SUMPRODUCT((YEAR($F$6:$BY$6)=CE$6)*($F177:$BY177))</f>
        <v>0</v>
      </c>
    </row>
    <row r="178" spans="1:84">
      <c r="E178" s="276" t="s">
        <v>10</v>
      </c>
      <c r="F178" s="194">
        <v>0</v>
      </c>
      <c r="G178" s="194">
        <v>0</v>
      </c>
      <c r="H178" s="194">
        <v>0</v>
      </c>
      <c r="I178" s="194">
        <v>0</v>
      </c>
      <c r="J178" s="194">
        <v>0</v>
      </c>
      <c r="K178" s="194">
        <v>0</v>
      </c>
      <c r="L178" s="194">
        <v>0</v>
      </c>
      <c r="M178" s="194">
        <v>0</v>
      </c>
      <c r="N178" s="194">
        <v>0</v>
      </c>
      <c r="O178" s="194">
        <v>0</v>
      </c>
      <c r="P178" s="194">
        <v>0</v>
      </c>
      <c r="Q178" s="194">
        <v>0</v>
      </c>
      <c r="R178" s="5">
        <f>R$170*Setup!$F$26+'Outside Services &amp; Other'!G318</f>
        <v>0</v>
      </c>
      <c r="S178" s="5">
        <f>S$170*Setup!$F$26+'Outside Services &amp; Other'!H318</f>
        <v>0</v>
      </c>
      <c r="T178" s="5">
        <f>T$170*Setup!$F$26+'Outside Services &amp; Other'!I318</f>
        <v>0</v>
      </c>
      <c r="U178" s="5">
        <f>U$170*Setup!$F$26+'Outside Services &amp; Other'!J318</f>
        <v>0</v>
      </c>
      <c r="V178" s="5">
        <f>V$170*Setup!$F$26+'Outside Services &amp; Other'!K318</f>
        <v>0</v>
      </c>
      <c r="W178" s="5">
        <f>W$170*Setup!$F$26+'Outside Services &amp; Other'!L318</f>
        <v>0</v>
      </c>
      <c r="X178" s="5">
        <f>X$170*Setup!$F$26+'Outside Services &amp; Other'!M318</f>
        <v>0</v>
      </c>
      <c r="Y178" s="5">
        <f>Y$170*Setup!$F$26+'Outside Services &amp; Other'!N318</f>
        <v>0</v>
      </c>
      <c r="Z178" s="5">
        <f>Z$170*Setup!$F$26+'Outside Services &amp; Other'!O318</f>
        <v>0</v>
      </c>
      <c r="AA178" s="5">
        <f>AA$170*Setup!$F$26+'Outside Services &amp; Other'!P318</f>
        <v>0</v>
      </c>
      <c r="AB178" s="5">
        <f>AB$170*Setup!$F$26+'Outside Services &amp; Other'!Q318</f>
        <v>0</v>
      </c>
      <c r="AC178" s="5">
        <f>AC$170*Setup!$F$26+'Outside Services &amp; Other'!R318</f>
        <v>0</v>
      </c>
      <c r="AD178" s="5">
        <f>AD$170*Setup!$F$26+'Outside Services &amp; Other'!S318</f>
        <v>0</v>
      </c>
      <c r="AE178" s="5">
        <f>AE$170*Setup!$F$26+'Outside Services &amp; Other'!T318</f>
        <v>0</v>
      </c>
      <c r="AF178" s="5">
        <f>AF$170*Setup!$F$26+'Outside Services &amp; Other'!U318</f>
        <v>0</v>
      </c>
      <c r="AG178" s="5">
        <f>AG$170*Setup!$F$26+'Outside Services &amp; Other'!V318</f>
        <v>0</v>
      </c>
      <c r="AH178" s="5">
        <f>AH$170*Setup!$F$26+'Outside Services &amp; Other'!W318</f>
        <v>0</v>
      </c>
      <c r="AI178" s="5">
        <f>AI$170*Setup!$F$26+'Outside Services &amp; Other'!X318</f>
        <v>0</v>
      </c>
      <c r="AJ178" s="5">
        <f>AJ$170*Setup!$F$26+'Outside Services &amp; Other'!Y318</f>
        <v>0</v>
      </c>
      <c r="AK178" s="5">
        <f>AK$170*Setup!$F$26+'Outside Services &amp; Other'!Z318</f>
        <v>0</v>
      </c>
      <c r="AL178" s="5">
        <f>AL$170*Setup!$F$26+'Outside Services &amp; Other'!AA318</f>
        <v>0</v>
      </c>
      <c r="AM178" s="5">
        <f>AM$170*Setup!$F$26+'Outside Services &amp; Other'!AB318</f>
        <v>0</v>
      </c>
      <c r="AN178" s="5">
        <f>AN$170*Setup!$F$26+'Outside Services &amp; Other'!AC318</f>
        <v>0</v>
      </c>
      <c r="AO178" s="5">
        <f>AO$170*Setup!$F$26+'Outside Services &amp; Other'!AD318</f>
        <v>0</v>
      </c>
      <c r="AP178" s="5">
        <f>AP$170*Setup!$F$26+'Outside Services &amp; Other'!AE318</f>
        <v>0</v>
      </c>
      <c r="AQ178" s="5">
        <f>AQ$170*Setup!$F$26+'Outside Services &amp; Other'!AF318</f>
        <v>0</v>
      </c>
      <c r="AR178" s="5">
        <f>AR$170*Setup!$F$26+'Outside Services &amp; Other'!AG318</f>
        <v>0</v>
      </c>
      <c r="AS178" s="5">
        <f>AS$170*Setup!$F$26+'Outside Services &amp; Other'!AH318</f>
        <v>0</v>
      </c>
      <c r="AT178" s="5">
        <f>AT$170*Setup!$F$26+'Outside Services &amp; Other'!AI318</f>
        <v>0</v>
      </c>
      <c r="AU178" s="5">
        <f>AU$170*Setup!$F$26+'Outside Services &amp; Other'!AJ318</f>
        <v>0</v>
      </c>
      <c r="AV178" s="5">
        <f>AV$170*Setup!$F$26+'Outside Services &amp; Other'!AK318</f>
        <v>0</v>
      </c>
      <c r="AW178" s="5">
        <f>AW$170*Setup!$F$26+'Outside Services &amp; Other'!AL318</f>
        <v>0</v>
      </c>
      <c r="AX178" s="5">
        <f>AX$170*Setup!$F$26+'Outside Services &amp; Other'!AM318</f>
        <v>0</v>
      </c>
      <c r="AY178" s="5">
        <f>AY$170*Setup!$F$26+'Outside Services &amp; Other'!AN318</f>
        <v>0</v>
      </c>
      <c r="AZ178" s="5">
        <f>AZ$170*Setup!$F$26+'Outside Services &amp; Other'!AO318</f>
        <v>0</v>
      </c>
      <c r="BA178" s="5">
        <f>BA$170*Setup!$F$26+'Outside Services &amp; Other'!AP318</f>
        <v>0</v>
      </c>
      <c r="BB178" s="5">
        <f>BB$170*Setup!$F$26+'Outside Services &amp; Other'!AQ318</f>
        <v>0</v>
      </c>
      <c r="BC178" s="5">
        <f>BC$170*Setup!$F$26+'Outside Services &amp; Other'!AR318</f>
        <v>0</v>
      </c>
      <c r="BD178" s="5">
        <f>BD$170*Setup!$F$26+'Outside Services &amp; Other'!AS318</f>
        <v>0</v>
      </c>
      <c r="BE178" s="5">
        <f>BE$170*Setup!$F$26+'Outside Services &amp; Other'!AT318</f>
        <v>0</v>
      </c>
      <c r="BF178" s="5">
        <f>BF$170*Setup!$F$26+'Outside Services &amp; Other'!AU318</f>
        <v>0</v>
      </c>
      <c r="BG178" s="5">
        <f>BG$170*Setup!$F$26+'Outside Services &amp; Other'!AV318</f>
        <v>0</v>
      </c>
      <c r="BH178" s="5">
        <f>BH$170*Setup!$F$26+'Outside Services &amp; Other'!AW318</f>
        <v>0</v>
      </c>
      <c r="BI178" s="5">
        <f>BI$170*Setup!$F$26+'Outside Services &amp; Other'!AX318</f>
        <v>0</v>
      </c>
      <c r="BJ178" s="5">
        <f>BJ$170*Setup!$F$26+'Outside Services &amp; Other'!AY318</f>
        <v>0</v>
      </c>
      <c r="BK178" s="5">
        <f>BK$170*Setup!$F$26+'Outside Services &amp; Other'!AZ318</f>
        <v>0</v>
      </c>
      <c r="BL178" s="5">
        <f>BL$170*Setup!$F$26+'Outside Services &amp; Other'!BA318</f>
        <v>0</v>
      </c>
      <c r="BM178" s="5">
        <f>BM$170*Setup!$F$26+'Outside Services &amp; Other'!BB318</f>
        <v>0</v>
      </c>
      <c r="BN178" s="5">
        <f>BN$170*Setup!$F$26+'Outside Services &amp; Other'!BC318</f>
        <v>0</v>
      </c>
      <c r="BO178" s="5">
        <f>BO$170*Setup!$F$26+'Outside Services &amp; Other'!BD318</f>
        <v>0</v>
      </c>
      <c r="BP178" s="5">
        <f>BP$170*Setup!$F$26+'Outside Services &amp; Other'!BE318</f>
        <v>0</v>
      </c>
      <c r="BQ178" s="5">
        <f>BQ$170*Setup!$F$26+'Outside Services &amp; Other'!BF318</f>
        <v>0</v>
      </c>
      <c r="BR178" s="5">
        <f>BR$170*Setup!$F$26+'Outside Services &amp; Other'!BG318</f>
        <v>0</v>
      </c>
      <c r="BS178" s="5">
        <f>BS$170*Setup!$F$26+'Outside Services &amp; Other'!BH318</f>
        <v>0</v>
      </c>
      <c r="BT178" s="5">
        <f>BT$170*Setup!$F$26+'Outside Services &amp; Other'!BI318</f>
        <v>0</v>
      </c>
      <c r="BU178" s="5">
        <f>BU$170*Setup!$F$26+'Outside Services &amp; Other'!BJ318</f>
        <v>0</v>
      </c>
      <c r="BV178" s="5">
        <f>BV$170*Setup!$F$26+'Outside Services &amp; Other'!BK318</f>
        <v>0</v>
      </c>
      <c r="BW178" s="5">
        <f>BW$170*Setup!$F$26+'Outside Services &amp; Other'!BL318</f>
        <v>0</v>
      </c>
      <c r="BX178" s="5">
        <f>BX$170*Setup!$F$26+'Outside Services &amp; Other'!BM318</f>
        <v>0</v>
      </c>
      <c r="BY178" s="5">
        <f>BY$170*Setup!$F$26+'Outside Services &amp; Other'!BN318</f>
        <v>0</v>
      </c>
      <c r="BZ178" s="419" cm="1">
        <f t="array" ref="BZ178">SUMPRODUCT((YEAR($F$6:$BY$6)=BZ$6)*($F178:$BY178))</f>
        <v>0</v>
      </c>
      <c r="CA178" s="286" cm="1">
        <f t="array" ref="CA178">SUMPRODUCT((YEAR($F$6:$BY$6)=CA$6)*($F178:$BY178))</f>
        <v>0</v>
      </c>
      <c r="CB178" s="286" cm="1">
        <f t="array" ref="CB178">SUMPRODUCT((YEAR($F$6:$BY$6)=CB$6)*($F178:$BY178))</f>
        <v>0</v>
      </c>
      <c r="CC178" s="286" cm="1">
        <f t="array" ref="CC178">SUMPRODUCT((YEAR($F$6:$BY$6)=CC$6)*($F178:$BY178))</f>
        <v>0</v>
      </c>
      <c r="CD178" s="286" cm="1">
        <f t="array" ref="CD178">SUMPRODUCT((YEAR($F$6:$BY$6)=CD$6)*($F178:$BY178))</f>
        <v>0</v>
      </c>
      <c r="CE178" s="430" cm="1">
        <f t="array" ref="CE178">SUMPRODUCT((YEAR($F$6:$BY$6)=CE$6)*($F178:$BY178))</f>
        <v>0</v>
      </c>
    </row>
    <row r="179" spans="1:84">
      <c r="E179" s="276" t="s">
        <v>650</v>
      </c>
      <c r="F179" s="194">
        <v>0</v>
      </c>
      <c r="G179" s="194">
        <v>0</v>
      </c>
      <c r="H179" s="194">
        <v>0</v>
      </c>
      <c r="I179" s="194">
        <v>0</v>
      </c>
      <c r="J179" s="194">
        <v>0</v>
      </c>
      <c r="K179" s="194">
        <v>0</v>
      </c>
      <c r="L179" s="194">
        <v>0</v>
      </c>
      <c r="M179" s="194">
        <v>0</v>
      </c>
      <c r="N179" s="194">
        <v>0</v>
      </c>
      <c r="O179" s="194">
        <v>0</v>
      </c>
      <c r="P179" s="194">
        <v>0</v>
      </c>
      <c r="Q179" s="194">
        <v>0</v>
      </c>
      <c r="R179" s="5">
        <f>R$170*Setup!$G$26+'Outside Services &amp; Other'!G319</f>
        <v>0</v>
      </c>
      <c r="S179" s="5">
        <f>S$170*Setup!$G$26+'Outside Services &amp; Other'!H319</f>
        <v>0</v>
      </c>
      <c r="T179" s="5">
        <f>T$170*Setup!$G$26+'Outside Services &amp; Other'!I319</f>
        <v>0</v>
      </c>
      <c r="U179" s="5">
        <f>U$170*Setup!$G$26+'Outside Services &amp; Other'!J319</f>
        <v>0</v>
      </c>
      <c r="V179" s="5">
        <f>V$170*Setup!$G$26+'Outside Services &amp; Other'!K319</f>
        <v>0</v>
      </c>
      <c r="W179" s="5">
        <f>W$170*Setup!$G$26+'Outside Services &amp; Other'!L319</f>
        <v>0</v>
      </c>
      <c r="X179" s="5">
        <f>X$170*Setup!$G$26+'Outside Services &amp; Other'!M319</f>
        <v>0</v>
      </c>
      <c r="Y179" s="5">
        <f>Y$170*Setup!$G$26+'Outside Services &amp; Other'!N319</f>
        <v>0</v>
      </c>
      <c r="Z179" s="5">
        <f>Z$170*Setup!$G$26+'Outside Services &amp; Other'!O319</f>
        <v>0</v>
      </c>
      <c r="AA179" s="5">
        <f>AA$170*Setup!$G$26+'Outside Services &amp; Other'!P319</f>
        <v>0</v>
      </c>
      <c r="AB179" s="5">
        <f>AB$170*Setup!$G$26+'Outside Services &amp; Other'!Q319</f>
        <v>0</v>
      </c>
      <c r="AC179" s="5">
        <f>AC$170*Setup!$G$26+'Outside Services &amp; Other'!R319</f>
        <v>0</v>
      </c>
      <c r="AD179" s="5">
        <f>AD$170*Setup!$G$26+'Outside Services &amp; Other'!S319</f>
        <v>0</v>
      </c>
      <c r="AE179" s="5">
        <f>AE$170*Setup!$G$26+'Outside Services &amp; Other'!T319</f>
        <v>0</v>
      </c>
      <c r="AF179" s="5">
        <f>AF$170*Setup!$G$26+'Outside Services &amp; Other'!U319</f>
        <v>0</v>
      </c>
      <c r="AG179" s="5">
        <f>AG$170*Setup!$G$26+'Outside Services &amp; Other'!V319</f>
        <v>0</v>
      </c>
      <c r="AH179" s="5">
        <f>AH$170*Setup!$G$26+'Outside Services &amp; Other'!W319</f>
        <v>0</v>
      </c>
      <c r="AI179" s="5">
        <f>AI$170*Setup!$G$26+'Outside Services &amp; Other'!X319</f>
        <v>0</v>
      </c>
      <c r="AJ179" s="5">
        <f>AJ$170*Setup!$G$26+'Outside Services &amp; Other'!Y319</f>
        <v>0</v>
      </c>
      <c r="AK179" s="5">
        <f>AK$170*Setup!$G$26+'Outside Services &amp; Other'!Z319</f>
        <v>0</v>
      </c>
      <c r="AL179" s="5">
        <f>AL$170*Setup!$G$26+'Outside Services &amp; Other'!AA319</f>
        <v>0</v>
      </c>
      <c r="AM179" s="5">
        <f>AM$170*Setup!$G$26+'Outside Services &amp; Other'!AB319</f>
        <v>0</v>
      </c>
      <c r="AN179" s="5">
        <f>AN$170*Setup!$G$26+'Outside Services &amp; Other'!AC319</f>
        <v>0</v>
      </c>
      <c r="AO179" s="5">
        <f>AO$170*Setup!$G$26+'Outside Services &amp; Other'!AD319</f>
        <v>0</v>
      </c>
      <c r="AP179" s="5">
        <f>AP$170*Setup!$G$26+'Outside Services &amp; Other'!AE319</f>
        <v>0</v>
      </c>
      <c r="AQ179" s="5">
        <f>AQ$170*Setup!$G$26+'Outside Services &amp; Other'!AF319</f>
        <v>0</v>
      </c>
      <c r="AR179" s="5">
        <f>AR$170*Setup!$G$26+'Outside Services &amp; Other'!AG319</f>
        <v>0</v>
      </c>
      <c r="AS179" s="5">
        <f>AS$170*Setup!$G$26+'Outside Services &amp; Other'!AH319</f>
        <v>0</v>
      </c>
      <c r="AT179" s="5">
        <f>AT$170*Setup!$G$26+'Outside Services &amp; Other'!AI319</f>
        <v>0</v>
      </c>
      <c r="AU179" s="5">
        <f>AU$170*Setup!$G$26+'Outside Services &amp; Other'!AJ319</f>
        <v>0</v>
      </c>
      <c r="AV179" s="5">
        <f>AV$170*Setup!$G$26+'Outside Services &amp; Other'!AK319</f>
        <v>0</v>
      </c>
      <c r="AW179" s="5">
        <f>AW$170*Setup!$G$26+'Outside Services &amp; Other'!AL319</f>
        <v>0</v>
      </c>
      <c r="AX179" s="5">
        <f>AX$170*Setup!$G$26+'Outside Services &amp; Other'!AM319</f>
        <v>0</v>
      </c>
      <c r="AY179" s="5">
        <f>AY$170*Setup!$G$26+'Outside Services &amp; Other'!AN319</f>
        <v>0</v>
      </c>
      <c r="AZ179" s="5">
        <f>AZ$170*Setup!$G$26+'Outside Services &amp; Other'!AO319</f>
        <v>0</v>
      </c>
      <c r="BA179" s="5">
        <f>BA$170*Setup!$G$26+'Outside Services &amp; Other'!AP319</f>
        <v>0</v>
      </c>
      <c r="BB179" s="5">
        <f>BB$170*Setup!$G$26+'Outside Services &amp; Other'!AQ319</f>
        <v>0</v>
      </c>
      <c r="BC179" s="5">
        <f>BC$170*Setup!$G$26+'Outside Services &amp; Other'!AR319</f>
        <v>0</v>
      </c>
      <c r="BD179" s="5">
        <f>BD$170*Setup!$G$26+'Outside Services &amp; Other'!AS319</f>
        <v>0</v>
      </c>
      <c r="BE179" s="5">
        <f>BE$170*Setup!$G$26+'Outside Services &amp; Other'!AT319</f>
        <v>0</v>
      </c>
      <c r="BF179" s="5">
        <f>BF$170*Setup!$G$26+'Outside Services &amp; Other'!AU319</f>
        <v>0</v>
      </c>
      <c r="BG179" s="5">
        <f>BG$170*Setup!$G$26+'Outside Services &amp; Other'!AV319</f>
        <v>0</v>
      </c>
      <c r="BH179" s="5">
        <f>BH$170*Setup!$G$26+'Outside Services &amp; Other'!AW319</f>
        <v>0</v>
      </c>
      <c r="BI179" s="5">
        <f>BI$170*Setup!$G$26+'Outside Services &amp; Other'!AX319</f>
        <v>0</v>
      </c>
      <c r="BJ179" s="5">
        <f>BJ$170*Setup!$G$26+'Outside Services &amp; Other'!AY319</f>
        <v>0</v>
      </c>
      <c r="BK179" s="5">
        <f>BK$170*Setup!$G$26+'Outside Services &amp; Other'!AZ319</f>
        <v>0</v>
      </c>
      <c r="BL179" s="5">
        <f>BL$170*Setup!$G$26+'Outside Services &amp; Other'!BA319</f>
        <v>0</v>
      </c>
      <c r="BM179" s="5">
        <f>BM$170*Setup!$G$26+'Outside Services &amp; Other'!BB319</f>
        <v>0</v>
      </c>
      <c r="BN179" s="5">
        <f>BN$170*Setup!$G$26+'Outside Services &amp; Other'!BC319</f>
        <v>0</v>
      </c>
      <c r="BO179" s="5">
        <f>BO$170*Setup!$G$26+'Outside Services &amp; Other'!BD319</f>
        <v>0</v>
      </c>
      <c r="BP179" s="5">
        <f>BP$170*Setup!$G$26+'Outside Services &amp; Other'!BE319</f>
        <v>0</v>
      </c>
      <c r="BQ179" s="5">
        <f>BQ$170*Setup!$G$26+'Outside Services &amp; Other'!BF319</f>
        <v>0</v>
      </c>
      <c r="BR179" s="5">
        <f>BR$170*Setup!$G$26+'Outside Services &amp; Other'!BG319</f>
        <v>0</v>
      </c>
      <c r="BS179" s="5">
        <f>BS$170*Setup!$G$26+'Outside Services &amp; Other'!BH319</f>
        <v>0</v>
      </c>
      <c r="BT179" s="5">
        <f>BT$170*Setup!$G$26+'Outside Services &amp; Other'!BI319</f>
        <v>0</v>
      </c>
      <c r="BU179" s="5">
        <f>BU$170*Setup!$G$26+'Outside Services &amp; Other'!BJ319</f>
        <v>0</v>
      </c>
      <c r="BV179" s="5">
        <f>BV$170*Setup!$G$26+'Outside Services &amp; Other'!BK319</f>
        <v>0</v>
      </c>
      <c r="BW179" s="5">
        <f>BW$170*Setup!$G$26+'Outside Services &amp; Other'!BL319</f>
        <v>0</v>
      </c>
      <c r="BX179" s="5">
        <f>BX$170*Setup!$G$26+'Outside Services &amp; Other'!BM319</f>
        <v>0</v>
      </c>
      <c r="BY179" s="5">
        <f>BY$170*Setup!$G$26+'Outside Services &amp; Other'!BN319</f>
        <v>0</v>
      </c>
      <c r="BZ179" s="419" cm="1">
        <f t="array" ref="BZ179">SUMPRODUCT((YEAR($F$6:$BY$6)=BZ$6)*($F179:$BY179))</f>
        <v>0</v>
      </c>
      <c r="CA179" s="286" cm="1">
        <f t="array" ref="CA179">SUMPRODUCT((YEAR($F$6:$BY$6)=CA$6)*($F179:$BY179))</f>
        <v>0</v>
      </c>
      <c r="CB179" s="286" cm="1">
        <f t="array" ref="CB179">SUMPRODUCT((YEAR($F$6:$BY$6)=CB$6)*($F179:$BY179))</f>
        <v>0</v>
      </c>
      <c r="CC179" s="286" cm="1">
        <f t="array" ref="CC179">SUMPRODUCT((YEAR($F$6:$BY$6)=CC$6)*($F179:$BY179))</f>
        <v>0</v>
      </c>
      <c r="CD179" s="286" cm="1">
        <f t="array" ref="CD179">SUMPRODUCT((YEAR($F$6:$BY$6)=CD$6)*($F179:$BY179))</f>
        <v>0</v>
      </c>
      <c r="CE179" s="430" cm="1">
        <f t="array" ref="CE179">SUMPRODUCT((YEAR($F$6:$BY$6)=CE$6)*($F179:$BY179))</f>
        <v>0</v>
      </c>
    </row>
    <row r="180" spans="1:84">
      <c r="E180" s="276" t="s">
        <v>43</v>
      </c>
      <c r="F180" s="194">
        <v>0</v>
      </c>
      <c r="G180" s="194">
        <v>0</v>
      </c>
      <c r="H180" s="194">
        <v>0</v>
      </c>
      <c r="I180" s="194">
        <v>0</v>
      </c>
      <c r="J180" s="194">
        <v>0</v>
      </c>
      <c r="K180" s="194">
        <v>0</v>
      </c>
      <c r="L180" s="194">
        <v>0</v>
      </c>
      <c r="M180" s="194">
        <v>0</v>
      </c>
      <c r="N180" s="194">
        <v>0</v>
      </c>
      <c r="O180" s="194">
        <v>0</v>
      </c>
      <c r="P180" s="194">
        <v>0</v>
      </c>
      <c r="Q180" s="194">
        <v>0</v>
      </c>
      <c r="R180" s="5">
        <f>R$170*Setup!$H$26+'Outside Services &amp; Other'!G320</f>
        <v>0</v>
      </c>
      <c r="S180" s="5">
        <f>S$170*Setup!$H$26+'Outside Services &amp; Other'!H320</f>
        <v>0</v>
      </c>
      <c r="T180" s="5">
        <f>T$170*Setup!$H$26+'Outside Services &amp; Other'!I320</f>
        <v>0</v>
      </c>
      <c r="U180" s="5">
        <f>U$170*Setup!$H$26+'Outside Services &amp; Other'!J320</f>
        <v>0</v>
      </c>
      <c r="V180" s="5">
        <f>V$170*Setup!$H$26+'Outside Services &amp; Other'!K320</f>
        <v>0</v>
      </c>
      <c r="W180" s="5">
        <f>W$170*Setup!$H$26+'Outside Services &amp; Other'!L320</f>
        <v>0</v>
      </c>
      <c r="X180" s="5">
        <f>X$170*Setup!$H$26+'Outside Services &amp; Other'!M320</f>
        <v>0</v>
      </c>
      <c r="Y180" s="5">
        <f>Y$170*Setup!$H$26+'Outside Services &amp; Other'!N320</f>
        <v>0</v>
      </c>
      <c r="Z180" s="5">
        <f>Z$170*Setup!$H$26+'Outside Services &amp; Other'!O320</f>
        <v>0</v>
      </c>
      <c r="AA180" s="5">
        <f>AA$170*Setup!$H$26+'Outside Services &amp; Other'!P320</f>
        <v>0</v>
      </c>
      <c r="AB180" s="5">
        <f>AB$170*Setup!$H$26+'Outside Services &amp; Other'!Q320</f>
        <v>0</v>
      </c>
      <c r="AC180" s="5">
        <f>AC$170*Setup!$H$26+'Outside Services &amp; Other'!R320</f>
        <v>0</v>
      </c>
      <c r="AD180" s="5">
        <f>AD$170*Setup!$H$26+'Outside Services &amp; Other'!S320</f>
        <v>0</v>
      </c>
      <c r="AE180" s="5">
        <f>AE$170*Setup!$H$26+'Outside Services &amp; Other'!T320</f>
        <v>0</v>
      </c>
      <c r="AF180" s="5">
        <f>AF$170*Setup!$H$26+'Outside Services &amp; Other'!U320</f>
        <v>0</v>
      </c>
      <c r="AG180" s="5">
        <f>AG$170*Setup!$H$26+'Outside Services &amp; Other'!V320</f>
        <v>0</v>
      </c>
      <c r="AH180" s="5">
        <f>AH$170*Setup!$H$26+'Outside Services &amp; Other'!W320</f>
        <v>0</v>
      </c>
      <c r="AI180" s="5">
        <f>AI$170*Setup!$H$26+'Outside Services &amp; Other'!X320</f>
        <v>0</v>
      </c>
      <c r="AJ180" s="5">
        <f>AJ$170*Setup!$H$26+'Outside Services &amp; Other'!Y320</f>
        <v>0</v>
      </c>
      <c r="AK180" s="5">
        <f>AK$170*Setup!$H$26+'Outside Services &amp; Other'!Z320</f>
        <v>0</v>
      </c>
      <c r="AL180" s="5">
        <f>AL$170*Setup!$H$26+'Outside Services &amp; Other'!AA320</f>
        <v>0</v>
      </c>
      <c r="AM180" s="5">
        <f>AM$170*Setup!$H$26+'Outside Services &amp; Other'!AB320</f>
        <v>0</v>
      </c>
      <c r="AN180" s="5">
        <f>AN$170*Setup!$H$26+'Outside Services &amp; Other'!AC320</f>
        <v>0</v>
      </c>
      <c r="AO180" s="5">
        <f>AO$170*Setup!$H$26+'Outside Services &amp; Other'!AD320</f>
        <v>0</v>
      </c>
      <c r="AP180" s="5">
        <f>AP$170*Setup!$H$26+'Outside Services &amp; Other'!AE320</f>
        <v>0</v>
      </c>
      <c r="AQ180" s="5">
        <f>AQ$170*Setup!$H$26+'Outside Services &amp; Other'!AF320</f>
        <v>0</v>
      </c>
      <c r="AR180" s="5">
        <f>AR$170*Setup!$H$26+'Outside Services &amp; Other'!AG320</f>
        <v>0</v>
      </c>
      <c r="AS180" s="5">
        <f>AS$170*Setup!$H$26+'Outside Services &amp; Other'!AH320</f>
        <v>0</v>
      </c>
      <c r="AT180" s="5">
        <f>AT$170*Setup!$H$26+'Outside Services &amp; Other'!AI320</f>
        <v>0</v>
      </c>
      <c r="AU180" s="5">
        <f>AU$170*Setup!$H$26+'Outside Services &amp; Other'!AJ320</f>
        <v>0</v>
      </c>
      <c r="AV180" s="5">
        <f>AV$170*Setup!$H$26+'Outside Services &amp; Other'!AK320</f>
        <v>0</v>
      </c>
      <c r="AW180" s="5">
        <f>AW$170*Setup!$H$26+'Outside Services &amp; Other'!AL320</f>
        <v>0</v>
      </c>
      <c r="AX180" s="5">
        <f>AX$170*Setup!$H$26+'Outside Services &amp; Other'!AM320</f>
        <v>0</v>
      </c>
      <c r="AY180" s="5">
        <f>AY$170*Setup!$H$26+'Outside Services &amp; Other'!AN320</f>
        <v>0</v>
      </c>
      <c r="AZ180" s="5">
        <f>AZ$170*Setup!$H$26+'Outside Services &amp; Other'!AO320</f>
        <v>0</v>
      </c>
      <c r="BA180" s="5">
        <f>BA$170*Setup!$H$26+'Outside Services &amp; Other'!AP320</f>
        <v>0</v>
      </c>
      <c r="BB180" s="5">
        <f>BB$170*Setup!$H$26+'Outside Services &amp; Other'!AQ320</f>
        <v>0</v>
      </c>
      <c r="BC180" s="5">
        <f>BC$170*Setup!$H$26+'Outside Services &amp; Other'!AR320</f>
        <v>0</v>
      </c>
      <c r="BD180" s="5">
        <f>BD$170*Setup!$H$26+'Outside Services &amp; Other'!AS320</f>
        <v>0</v>
      </c>
      <c r="BE180" s="5">
        <f>BE$170*Setup!$H$26+'Outside Services &amp; Other'!AT320</f>
        <v>0</v>
      </c>
      <c r="BF180" s="5">
        <f>BF$170*Setup!$H$26+'Outside Services &amp; Other'!AU320</f>
        <v>0</v>
      </c>
      <c r="BG180" s="5">
        <f>BG$170*Setup!$H$26+'Outside Services &amp; Other'!AV320</f>
        <v>0</v>
      </c>
      <c r="BH180" s="5">
        <f>BH$170*Setup!$H$26+'Outside Services &amp; Other'!AW320</f>
        <v>0</v>
      </c>
      <c r="BI180" s="5">
        <f>BI$170*Setup!$H$26+'Outside Services &amp; Other'!AX320</f>
        <v>0</v>
      </c>
      <c r="BJ180" s="5">
        <f>BJ$170*Setup!$H$26+'Outside Services &amp; Other'!AY320</f>
        <v>0</v>
      </c>
      <c r="BK180" s="5">
        <f>BK$170*Setup!$H$26+'Outside Services &amp; Other'!AZ320</f>
        <v>0</v>
      </c>
      <c r="BL180" s="5">
        <f>BL$170*Setup!$H$26+'Outside Services &amp; Other'!BA320</f>
        <v>0</v>
      </c>
      <c r="BM180" s="5">
        <f>BM$170*Setup!$H$26+'Outside Services &amp; Other'!BB320</f>
        <v>0</v>
      </c>
      <c r="BN180" s="5">
        <f>BN$170*Setup!$H$26+'Outside Services &amp; Other'!BC320</f>
        <v>0</v>
      </c>
      <c r="BO180" s="5">
        <f>BO$170*Setup!$H$26+'Outside Services &amp; Other'!BD320</f>
        <v>0</v>
      </c>
      <c r="BP180" s="5">
        <f>BP$170*Setup!$H$26+'Outside Services &amp; Other'!BE320</f>
        <v>0</v>
      </c>
      <c r="BQ180" s="5">
        <f>BQ$170*Setup!$H$26+'Outside Services &amp; Other'!BF320</f>
        <v>0</v>
      </c>
      <c r="BR180" s="5">
        <f>BR$170*Setup!$H$26+'Outside Services &amp; Other'!BG320</f>
        <v>0</v>
      </c>
      <c r="BS180" s="5">
        <f>BS$170*Setup!$H$26+'Outside Services &amp; Other'!BH320</f>
        <v>0</v>
      </c>
      <c r="BT180" s="5">
        <f>BT$170*Setup!$H$26+'Outside Services &amp; Other'!BI320</f>
        <v>0</v>
      </c>
      <c r="BU180" s="5">
        <f>BU$170*Setup!$H$26+'Outside Services &amp; Other'!BJ320</f>
        <v>0</v>
      </c>
      <c r="BV180" s="5">
        <f>BV$170*Setup!$H$26+'Outside Services &amp; Other'!BK320</f>
        <v>0</v>
      </c>
      <c r="BW180" s="5">
        <f>BW$170*Setup!$H$26+'Outside Services &amp; Other'!BL320</f>
        <v>0</v>
      </c>
      <c r="BX180" s="5">
        <f>BX$170*Setup!$H$26+'Outside Services &amp; Other'!BM320</f>
        <v>0</v>
      </c>
      <c r="BY180" s="5">
        <f>BY$170*Setup!$H$26+'Outside Services &amp; Other'!BN320</f>
        <v>0</v>
      </c>
      <c r="BZ180" s="419" cm="1">
        <f t="array" ref="BZ180">SUMPRODUCT((YEAR($F$6:$BY$6)=BZ$6)*($F180:$BY180))</f>
        <v>0</v>
      </c>
      <c r="CA180" s="286" cm="1">
        <f t="array" ref="CA180">SUMPRODUCT((YEAR($F$6:$BY$6)=CA$6)*($F180:$BY180))</f>
        <v>0</v>
      </c>
      <c r="CB180" s="286" cm="1">
        <f t="array" ref="CB180">SUMPRODUCT((YEAR($F$6:$BY$6)=CB$6)*($F180:$BY180))</f>
        <v>0</v>
      </c>
      <c r="CC180" s="286" cm="1">
        <f t="array" ref="CC180">SUMPRODUCT((YEAR($F$6:$BY$6)=CC$6)*($F180:$BY180))</f>
        <v>0</v>
      </c>
      <c r="CD180" s="286" cm="1">
        <f t="array" ref="CD180">SUMPRODUCT((YEAR($F$6:$BY$6)=CD$6)*($F180:$BY180))</f>
        <v>0</v>
      </c>
      <c r="CE180" s="430" cm="1">
        <f t="array" ref="CE180">SUMPRODUCT((YEAR($F$6:$BY$6)=CE$6)*($F180:$BY180))</f>
        <v>0</v>
      </c>
    </row>
    <row r="181" spans="1:84">
      <c r="E181" s="276" t="s">
        <v>78</v>
      </c>
      <c r="F181" s="194">
        <v>0</v>
      </c>
      <c r="G181" s="194">
        <v>0</v>
      </c>
      <c r="H181" s="194">
        <v>0</v>
      </c>
      <c r="I181" s="194">
        <v>0</v>
      </c>
      <c r="J181" s="194">
        <v>0</v>
      </c>
      <c r="K181" s="194">
        <v>0</v>
      </c>
      <c r="L181" s="194">
        <v>0</v>
      </c>
      <c r="M181" s="194">
        <v>0</v>
      </c>
      <c r="N181" s="194">
        <v>0</v>
      </c>
      <c r="O181" s="194">
        <v>0</v>
      </c>
      <c r="P181" s="194">
        <v>0</v>
      </c>
      <c r="Q181" s="194">
        <v>0</v>
      </c>
      <c r="R181" s="5">
        <f>IF(AND(Setup!$E$38&lt;capexmin,Setup!$E$38*Headcount!N$58&gt;0),Setup!$E$38*Headcount!N$58,0)+'Outside Services &amp; Other'!G321</f>
        <v>0</v>
      </c>
      <c r="S181" s="5">
        <f>IF(AND(Setup!$E$38&lt;capexmin,Setup!$E$38*Headcount!O$58&gt;0),Setup!$E$38*Headcount!O$58,0)+'Outside Services &amp; Other'!H321</f>
        <v>0</v>
      </c>
      <c r="T181" s="5">
        <f>IF(AND(Setup!$E$38&lt;capexmin,Setup!$E$38*Headcount!P$58&gt;0),Setup!$E$38*Headcount!P$58,0)+'Outside Services &amp; Other'!I321</f>
        <v>0</v>
      </c>
      <c r="U181" s="5">
        <f>IF(AND(Setup!$E$38&lt;capexmin,Setup!$E$38*Headcount!Q$58&gt;0),Setup!$E$38*Headcount!Q$58,0)+'Outside Services &amp; Other'!J321</f>
        <v>0</v>
      </c>
      <c r="V181" s="5">
        <f>IF(AND(Setup!$E$38&lt;capexmin,Setup!$E$38*Headcount!R$58&gt;0),Setup!$E$38*Headcount!R$58,0)+'Outside Services &amp; Other'!K321</f>
        <v>0</v>
      </c>
      <c r="W181" s="5">
        <f>IF(AND(Setup!$E$38&lt;capexmin,Setup!$E$38*Headcount!S$58&gt;0),Setup!$E$38*Headcount!S$58,0)+'Outside Services &amp; Other'!L321</f>
        <v>0</v>
      </c>
      <c r="X181" s="5">
        <f>IF(AND(Setup!$E$38&lt;capexmin,Setup!$E$38*Headcount!T$58&gt;0),Setup!$E$38*Headcount!T$58,0)+'Outside Services &amp; Other'!M321</f>
        <v>0</v>
      </c>
      <c r="Y181" s="5">
        <f>IF(AND(Setup!$E$38&lt;capexmin,Setup!$E$38*Headcount!U$58&gt;0),Setup!$E$38*Headcount!U$58,0)+'Outside Services &amp; Other'!N321</f>
        <v>0</v>
      </c>
      <c r="Z181" s="5">
        <f>IF(AND(Setup!$E$38&lt;capexmin,Setup!$E$38*Headcount!V$58&gt;0),Setup!$E$38*Headcount!V$58,0)+'Outside Services &amp; Other'!O321</f>
        <v>0</v>
      </c>
      <c r="AA181" s="5">
        <f>IF(AND(Setup!$E$38&lt;capexmin,Setup!$E$38*Headcount!W$58&gt;0),Setup!$E$38*Headcount!W$58,0)+'Outside Services &amp; Other'!P321</f>
        <v>0</v>
      </c>
      <c r="AB181" s="5">
        <f>IF(AND(Setup!$E$38&lt;capexmin,Setup!$E$38*Headcount!X$58&gt;0),Setup!$E$38*Headcount!X$58,0)+'Outside Services &amp; Other'!Q321</f>
        <v>0</v>
      </c>
      <c r="AC181" s="5">
        <f>IF(AND(Setup!$E$38&lt;capexmin,Setup!$E$38*Headcount!Y$58&gt;0),Setup!$E$38*Headcount!Y$58,0)+'Outside Services &amp; Other'!R321</f>
        <v>0</v>
      </c>
      <c r="AD181" s="5">
        <f>IF(AND(Setup!$E$38&lt;capexmin,Setup!$E$38*Headcount!Z$58&gt;0),Setup!$E$38*Headcount!Z$58,0)+'Outside Services &amp; Other'!S321</f>
        <v>0</v>
      </c>
      <c r="AE181" s="5">
        <f>IF(AND(Setup!$E$38&lt;capexmin,Setup!$E$38*Headcount!AA$58&gt;0),Setup!$E$38*Headcount!AA$58,0)+'Outside Services &amp; Other'!T321</f>
        <v>0</v>
      </c>
      <c r="AF181" s="5">
        <f>IF(AND(Setup!$E$38&lt;capexmin,Setup!$E$38*Headcount!AB$58&gt;0),Setup!$E$38*Headcount!AB$58,0)+'Outside Services &amp; Other'!U321</f>
        <v>0</v>
      </c>
      <c r="AG181" s="5">
        <f>IF(AND(Setup!$E$38&lt;capexmin,Setup!$E$38*Headcount!AC$58&gt;0),Setup!$E$38*Headcount!AC$58,0)+'Outside Services &amp; Other'!V321</f>
        <v>0</v>
      </c>
      <c r="AH181" s="5">
        <f>IF(AND(Setup!$E$38&lt;capexmin,Setup!$E$38*Headcount!AD$58&gt;0),Setup!$E$38*Headcount!AD$58,0)+'Outside Services &amp; Other'!W321</f>
        <v>0</v>
      </c>
      <c r="AI181" s="5">
        <f>IF(AND(Setup!$E$38&lt;capexmin,Setup!$E$38*Headcount!AE$58&gt;0),Setup!$E$38*Headcount!AE$58,0)+'Outside Services &amp; Other'!X321</f>
        <v>0</v>
      </c>
      <c r="AJ181" s="5">
        <f>IF(AND(Setup!$E$38&lt;capexmin,Setup!$E$38*Headcount!AF$58&gt;0),Setup!$E$38*Headcount!AF$58,0)+'Outside Services &amp; Other'!Y321</f>
        <v>0</v>
      </c>
      <c r="AK181" s="5">
        <f>IF(AND(Setup!$E$38&lt;capexmin,Setup!$E$38*Headcount!AG$58&gt;0),Setup!$E$38*Headcount!AG$58,0)+'Outside Services &amp; Other'!Z321</f>
        <v>0</v>
      </c>
      <c r="AL181" s="5">
        <f>IF(AND(Setup!$E$38&lt;capexmin,Setup!$E$38*Headcount!AH$58&gt;0),Setup!$E$38*Headcount!AH$58,0)+'Outside Services &amp; Other'!AA321</f>
        <v>0</v>
      </c>
      <c r="AM181" s="5">
        <f>IF(AND(Setup!$E$38&lt;capexmin,Setup!$E$38*Headcount!AI$58&gt;0),Setup!$E$38*Headcount!AI$58,0)+'Outside Services &amp; Other'!AB321</f>
        <v>0</v>
      </c>
      <c r="AN181" s="5">
        <f>IF(AND(Setup!$E$38&lt;capexmin,Setup!$E$38*Headcount!AJ$58&gt;0),Setup!$E$38*Headcount!AJ$58,0)+'Outside Services &amp; Other'!AC321</f>
        <v>0</v>
      </c>
      <c r="AO181" s="5">
        <f>IF(AND(Setup!$E$38&lt;capexmin,Setup!$E$38*Headcount!AK$58&gt;0),Setup!$E$38*Headcount!AK$58,0)+'Outside Services &amp; Other'!AD321</f>
        <v>0</v>
      </c>
      <c r="AP181" s="5">
        <f>IF(AND(Setup!$E$38&lt;capexmin,Setup!$E$38*Headcount!AL$58&gt;0),Setup!$E$38*Headcount!AL$58,0)+'Outside Services &amp; Other'!AE321</f>
        <v>0</v>
      </c>
      <c r="AQ181" s="5">
        <f>IF(AND(Setup!$E$38&lt;capexmin,Setup!$E$38*Headcount!AM$58&gt;0),Setup!$E$38*Headcount!AM$58,0)+'Outside Services &amp; Other'!AF321</f>
        <v>0</v>
      </c>
      <c r="AR181" s="5">
        <f>IF(AND(Setup!$E$38&lt;capexmin,Setup!$E$38*Headcount!AN$58&gt;0),Setup!$E$38*Headcount!AN$58,0)+'Outside Services &amp; Other'!AG321</f>
        <v>0</v>
      </c>
      <c r="AS181" s="5">
        <f>IF(AND(Setup!$E$38&lt;capexmin,Setup!$E$38*Headcount!AO$58&gt;0),Setup!$E$38*Headcount!AO$58,0)+'Outside Services &amp; Other'!AH321</f>
        <v>0</v>
      </c>
      <c r="AT181" s="5">
        <f>IF(AND(Setup!$E$38&lt;capexmin,Setup!$E$38*Headcount!AP$58&gt;0),Setup!$E$38*Headcount!AP$58,0)+'Outside Services &amp; Other'!AI321</f>
        <v>0</v>
      </c>
      <c r="AU181" s="5">
        <f>IF(AND(Setup!$E$38&lt;capexmin,Setup!$E$38*Headcount!AQ$58&gt;0),Setup!$E$38*Headcount!AQ$58,0)+'Outside Services &amp; Other'!AJ321</f>
        <v>0</v>
      </c>
      <c r="AV181" s="5">
        <f>IF(AND(Setup!$E$38&lt;capexmin,Setup!$E$38*Headcount!AR$58&gt;0),Setup!$E$38*Headcount!AR$58,0)+'Outside Services &amp; Other'!AK321</f>
        <v>0</v>
      </c>
      <c r="AW181" s="5">
        <f>IF(AND(Setup!$E$38&lt;capexmin,Setup!$E$38*Headcount!AS$58&gt;0),Setup!$E$38*Headcount!AS$58,0)+'Outside Services &amp; Other'!AL321</f>
        <v>0</v>
      </c>
      <c r="AX181" s="5">
        <f>IF(AND(Setup!$E$38&lt;capexmin,Setup!$E$38*Headcount!AT$58&gt;0),Setup!$E$38*Headcount!AT$58,0)+'Outside Services &amp; Other'!AM321</f>
        <v>0</v>
      </c>
      <c r="AY181" s="5">
        <f>IF(AND(Setup!$E$38&lt;capexmin,Setup!$E$38*Headcount!AU$58&gt;0),Setup!$E$38*Headcount!AU$58,0)+'Outside Services &amp; Other'!AN321</f>
        <v>0</v>
      </c>
      <c r="AZ181" s="5">
        <f>IF(AND(Setup!$E$38&lt;capexmin,Setup!$E$38*Headcount!AV$58&gt;0),Setup!$E$38*Headcount!AV$58,0)+'Outside Services &amp; Other'!AO321</f>
        <v>0</v>
      </c>
      <c r="BA181" s="5">
        <f>IF(AND(Setup!$E$38&lt;capexmin,Setup!$E$38*Headcount!AW$58&gt;0),Setup!$E$38*Headcount!AW$58,0)+'Outside Services &amp; Other'!AP321</f>
        <v>0</v>
      </c>
      <c r="BB181" s="5">
        <f>IF(AND(Setup!$E$38&lt;capexmin,Setup!$E$38*Headcount!AX$58&gt;0),Setup!$E$38*Headcount!AX$58,0)+'Outside Services &amp; Other'!AQ321</f>
        <v>0</v>
      </c>
      <c r="BC181" s="5">
        <f>IF(AND(Setup!$E$38&lt;capexmin,Setup!$E$38*Headcount!AY$58&gt;0),Setup!$E$38*Headcount!AY$58,0)+'Outside Services &amp; Other'!AR321</f>
        <v>0</v>
      </c>
      <c r="BD181" s="5">
        <f>IF(AND(Setup!$E$38&lt;capexmin,Setup!$E$38*Headcount!AZ$58&gt;0),Setup!$E$38*Headcount!AZ$58,0)+'Outside Services &amp; Other'!AS321</f>
        <v>0</v>
      </c>
      <c r="BE181" s="5">
        <f>IF(AND(Setup!$E$38&lt;capexmin,Setup!$E$38*Headcount!BA$58&gt;0),Setup!$E$38*Headcount!BA$58,0)+'Outside Services &amp; Other'!AT321</f>
        <v>0</v>
      </c>
      <c r="BF181" s="5">
        <f>IF(AND(Setup!$E$38&lt;capexmin,Setup!$E$38*Headcount!BB$58&gt;0),Setup!$E$38*Headcount!BB$58,0)+'Outside Services &amp; Other'!AU321</f>
        <v>0</v>
      </c>
      <c r="BG181" s="5">
        <f>IF(AND(Setup!$E$38&lt;capexmin,Setup!$E$38*Headcount!BC$58&gt;0),Setup!$E$38*Headcount!BC$58,0)+'Outside Services &amp; Other'!AV321</f>
        <v>0</v>
      </c>
      <c r="BH181" s="5">
        <f>IF(AND(Setup!$E$38&lt;capexmin,Setup!$E$38*Headcount!BD$58&gt;0),Setup!$E$38*Headcount!BD$58,0)+'Outside Services &amp; Other'!AW321</f>
        <v>0</v>
      </c>
      <c r="BI181" s="5">
        <f>IF(AND(Setup!$E$38&lt;capexmin,Setup!$E$38*Headcount!BE$58&gt;0),Setup!$E$38*Headcount!BE$58,0)+'Outside Services &amp; Other'!AX321</f>
        <v>0</v>
      </c>
      <c r="BJ181" s="5">
        <f>IF(AND(Setup!$E$38&lt;capexmin,Setup!$E$38*Headcount!BF$58&gt;0),Setup!$E$38*Headcount!BF$58,0)+'Outside Services &amp; Other'!AY321</f>
        <v>0</v>
      </c>
      <c r="BK181" s="5">
        <f>IF(AND(Setup!$E$38&lt;capexmin,Setup!$E$38*Headcount!BG$58&gt;0),Setup!$E$38*Headcount!BG$58,0)+'Outside Services &amp; Other'!AZ321</f>
        <v>0</v>
      </c>
      <c r="BL181" s="5">
        <f>IF(AND(Setup!$E$38&lt;capexmin,Setup!$E$38*Headcount!BH$58&gt;0),Setup!$E$38*Headcount!BH$58,0)+'Outside Services &amp; Other'!BA321</f>
        <v>0</v>
      </c>
      <c r="BM181" s="5">
        <f>IF(AND(Setup!$E$38&lt;capexmin,Setup!$E$38*Headcount!BI$58&gt;0),Setup!$E$38*Headcount!BI$58,0)+'Outside Services &amp; Other'!BB321</f>
        <v>0</v>
      </c>
      <c r="BN181" s="5">
        <f>IF(AND(Setup!$E$38&lt;capexmin,Setup!$E$38*Headcount!BJ$58&gt;0),Setup!$E$38*Headcount!BJ$58,0)+'Outside Services &amp; Other'!BC321</f>
        <v>0</v>
      </c>
      <c r="BO181" s="5">
        <f>IF(AND(Setup!$E$38&lt;capexmin,Setup!$E$38*Headcount!BK$58&gt;0),Setup!$E$38*Headcount!BK$58,0)+'Outside Services &amp; Other'!BD321</f>
        <v>0</v>
      </c>
      <c r="BP181" s="5">
        <f>IF(AND(Setup!$E$38&lt;capexmin,Setup!$E$38*Headcount!BL$58&gt;0),Setup!$E$38*Headcount!BL$58,0)+'Outside Services &amp; Other'!BE321</f>
        <v>0</v>
      </c>
      <c r="BQ181" s="5">
        <f>IF(AND(Setup!$E$38&lt;capexmin,Setup!$E$38*Headcount!BM$58&gt;0),Setup!$E$38*Headcount!BM$58,0)+'Outside Services &amp; Other'!BF321</f>
        <v>0</v>
      </c>
      <c r="BR181" s="5">
        <f>IF(AND(Setup!$E$38&lt;capexmin,Setup!$E$38*Headcount!BN$58&gt;0),Setup!$E$38*Headcount!BN$58,0)+'Outside Services &amp; Other'!BG321</f>
        <v>0</v>
      </c>
      <c r="BS181" s="5">
        <f>IF(AND(Setup!$E$38&lt;capexmin,Setup!$E$38*Headcount!BO$58&gt;0),Setup!$E$38*Headcount!BO$58,0)+'Outside Services &amp; Other'!BH321</f>
        <v>0</v>
      </c>
      <c r="BT181" s="5">
        <f>IF(AND(Setup!$E$38&lt;capexmin,Setup!$E$38*Headcount!BP$58&gt;0),Setup!$E$38*Headcount!BP$58,0)+'Outside Services &amp; Other'!BI321</f>
        <v>0</v>
      </c>
      <c r="BU181" s="5">
        <f>IF(AND(Setup!$E$38&lt;capexmin,Setup!$E$38*Headcount!BQ$58&gt;0),Setup!$E$38*Headcount!BQ$58,0)+'Outside Services &amp; Other'!BJ321</f>
        <v>0</v>
      </c>
      <c r="BV181" s="5">
        <f>IF(AND(Setup!$E$38&lt;capexmin,Setup!$E$38*Headcount!BR$58&gt;0),Setup!$E$38*Headcount!BR$58,0)+'Outside Services &amp; Other'!BK321</f>
        <v>0</v>
      </c>
      <c r="BW181" s="5">
        <f>IF(AND(Setup!$E$38&lt;capexmin,Setup!$E$38*Headcount!BS$58&gt;0),Setup!$E$38*Headcount!BS$58,0)+'Outside Services &amp; Other'!BL321</f>
        <v>0</v>
      </c>
      <c r="BX181" s="5">
        <f>IF(AND(Setup!$E$38&lt;capexmin,Setup!$E$38*Headcount!BT$58&gt;0),Setup!$E$38*Headcount!BT$58,0)+'Outside Services &amp; Other'!BM321</f>
        <v>0</v>
      </c>
      <c r="BY181" s="5">
        <f>IF(AND(Setup!$E$38&lt;capexmin,Setup!$E$38*Headcount!BU$58&gt;0),Setup!$E$38*Headcount!BU$58,0)+'Outside Services &amp; Other'!BN321</f>
        <v>0</v>
      </c>
      <c r="BZ181" s="419" cm="1">
        <f t="array" ref="BZ181">SUMPRODUCT((YEAR($F$6:$BY$6)=BZ$6)*($F181:$BY181))</f>
        <v>0</v>
      </c>
      <c r="CA181" s="286" cm="1">
        <f t="array" ref="CA181">SUMPRODUCT((YEAR($F$6:$BY$6)=CA$6)*($F181:$BY181))</f>
        <v>0</v>
      </c>
      <c r="CB181" s="286" cm="1">
        <f t="array" ref="CB181">SUMPRODUCT((YEAR($F$6:$BY$6)=CB$6)*($F181:$BY181))</f>
        <v>0</v>
      </c>
      <c r="CC181" s="286" cm="1">
        <f t="array" ref="CC181">SUMPRODUCT((YEAR($F$6:$BY$6)=CC$6)*($F181:$BY181))</f>
        <v>0</v>
      </c>
      <c r="CD181" s="286" cm="1">
        <f t="array" ref="CD181">SUMPRODUCT((YEAR($F$6:$BY$6)=CD$6)*($F181:$BY181))</f>
        <v>0</v>
      </c>
      <c r="CE181" s="430" cm="1">
        <f t="array" ref="CE181">SUMPRODUCT((YEAR($F$6:$BY$6)=CE$6)*($F181:$BY181))</f>
        <v>0</v>
      </c>
    </row>
    <row r="182" spans="1:84">
      <c r="E182" s="276" t="s">
        <v>79</v>
      </c>
      <c r="F182" s="194">
        <v>0</v>
      </c>
      <c r="G182" s="194">
        <v>0</v>
      </c>
      <c r="H182" s="194">
        <v>0</v>
      </c>
      <c r="I182" s="194">
        <v>0</v>
      </c>
      <c r="J182" s="194">
        <v>0</v>
      </c>
      <c r="K182" s="194">
        <v>0</v>
      </c>
      <c r="L182" s="194">
        <v>0</v>
      </c>
      <c r="M182" s="194">
        <v>0</v>
      </c>
      <c r="N182" s="194">
        <v>0</v>
      </c>
      <c r="O182" s="194">
        <v>0</v>
      </c>
      <c r="P182" s="194">
        <v>0</v>
      </c>
      <c r="Q182" s="194">
        <v>0</v>
      </c>
      <c r="R182" s="5">
        <f>IF(AND(Setup!$F$38&lt;capexmin,Setup!$F$38*Headcount!N$58&gt;0),Setup!$F$38*Headcount!N$58,0)+'Outside Services &amp; Other'!G322</f>
        <v>0</v>
      </c>
      <c r="S182" s="5">
        <f>IF(AND(Setup!$F$38&lt;capexmin,Setup!$F$38*Headcount!O$58&gt;0),Setup!$F$38*Headcount!O$58,0)+'Outside Services &amp; Other'!H322</f>
        <v>0</v>
      </c>
      <c r="T182" s="5">
        <f>IF(AND(Setup!$F$38&lt;capexmin,Setup!$F$38*Headcount!P$58&gt;0),Setup!$F$38*Headcount!P$58,0)+'Outside Services &amp; Other'!I322</f>
        <v>0</v>
      </c>
      <c r="U182" s="5">
        <f>IF(AND(Setup!$F$38&lt;capexmin,Setup!$F$38*Headcount!Q$58&gt;0),Setup!$F$38*Headcount!Q$58,0)+'Outside Services &amp; Other'!J322</f>
        <v>0</v>
      </c>
      <c r="V182" s="5">
        <f>IF(AND(Setup!$F$38&lt;capexmin,Setup!$F$38*Headcount!R$58&gt;0),Setup!$F$38*Headcount!R$58,0)+'Outside Services &amp; Other'!K322</f>
        <v>0</v>
      </c>
      <c r="W182" s="5">
        <f>IF(AND(Setup!$F$38&lt;capexmin,Setup!$F$38*Headcount!S$58&gt;0),Setup!$F$38*Headcount!S$58,0)+'Outside Services &amp; Other'!L322</f>
        <v>0</v>
      </c>
      <c r="X182" s="5">
        <f>IF(AND(Setup!$F$38&lt;capexmin,Setup!$F$38*Headcount!T$58&gt;0),Setup!$F$38*Headcount!T$58,0)+'Outside Services &amp; Other'!M322</f>
        <v>0</v>
      </c>
      <c r="Y182" s="5">
        <f>IF(AND(Setup!$F$38&lt;capexmin,Setup!$F$38*Headcount!U$58&gt;0),Setup!$F$38*Headcount!U$58,0)+'Outside Services &amp; Other'!N322</f>
        <v>0</v>
      </c>
      <c r="Z182" s="5">
        <f>IF(AND(Setup!$F$38&lt;capexmin,Setup!$F$38*Headcount!V$58&gt;0),Setup!$F$38*Headcount!V$58,0)+'Outside Services &amp; Other'!O322</f>
        <v>0</v>
      </c>
      <c r="AA182" s="5">
        <f>IF(AND(Setup!$F$38&lt;capexmin,Setup!$F$38*Headcount!W$58&gt;0),Setup!$F$38*Headcount!W$58,0)+'Outside Services &amp; Other'!P322</f>
        <v>0</v>
      </c>
      <c r="AB182" s="5">
        <f>IF(AND(Setup!$F$38&lt;capexmin,Setup!$F$38*Headcount!X$58&gt;0),Setup!$F$38*Headcount!X$58,0)+'Outside Services &amp; Other'!Q322</f>
        <v>0</v>
      </c>
      <c r="AC182" s="5">
        <f>IF(AND(Setup!$F$38&lt;capexmin,Setup!$F$38*Headcount!Y$58&gt;0),Setup!$F$38*Headcount!Y$58,0)+'Outside Services &amp; Other'!R322</f>
        <v>0</v>
      </c>
      <c r="AD182" s="5">
        <f>IF(AND(Setup!$F$38&lt;capexmin,Setup!$F$38*Headcount!Z$58&gt;0),Setup!$F$38*Headcount!Z$58,0)+'Outside Services &amp; Other'!S322</f>
        <v>0</v>
      </c>
      <c r="AE182" s="5">
        <f>IF(AND(Setup!$F$38&lt;capexmin,Setup!$F$38*Headcount!AA$58&gt;0),Setup!$F$38*Headcount!AA$58,0)+'Outside Services &amp; Other'!T322</f>
        <v>0</v>
      </c>
      <c r="AF182" s="5">
        <f>IF(AND(Setup!$F$38&lt;capexmin,Setup!$F$38*Headcount!AB$58&gt;0),Setup!$F$38*Headcount!AB$58,0)+'Outside Services &amp; Other'!U322</f>
        <v>0</v>
      </c>
      <c r="AG182" s="5">
        <f>IF(AND(Setup!$F$38&lt;capexmin,Setup!$F$38*Headcount!AC$58&gt;0),Setup!$F$38*Headcount!AC$58,0)+'Outside Services &amp; Other'!V322</f>
        <v>0</v>
      </c>
      <c r="AH182" s="5">
        <f>IF(AND(Setup!$F$38&lt;capexmin,Setup!$F$38*Headcount!AD$58&gt;0),Setup!$F$38*Headcount!AD$58,0)+'Outside Services &amp; Other'!W322</f>
        <v>0</v>
      </c>
      <c r="AI182" s="5">
        <f>IF(AND(Setup!$F$38&lt;capexmin,Setup!$F$38*Headcount!AE$58&gt;0),Setup!$F$38*Headcount!AE$58,0)+'Outside Services &amp; Other'!X322</f>
        <v>0</v>
      </c>
      <c r="AJ182" s="5">
        <f>IF(AND(Setup!$F$38&lt;capexmin,Setup!$F$38*Headcount!AF$58&gt;0),Setup!$F$38*Headcount!AF$58,0)+'Outside Services &amp; Other'!Y322</f>
        <v>0</v>
      </c>
      <c r="AK182" s="5">
        <f>IF(AND(Setup!$F$38&lt;capexmin,Setup!$F$38*Headcount!AG$58&gt;0),Setup!$F$38*Headcount!AG$58,0)+'Outside Services &amp; Other'!Z322</f>
        <v>0</v>
      </c>
      <c r="AL182" s="5">
        <f>IF(AND(Setup!$F$38&lt;capexmin,Setup!$F$38*Headcount!AH$58&gt;0),Setup!$F$38*Headcount!AH$58,0)+'Outside Services &amp; Other'!AA322</f>
        <v>0</v>
      </c>
      <c r="AM182" s="5">
        <f>IF(AND(Setup!$F$38&lt;capexmin,Setup!$F$38*Headcount!AI$58&gt;0),Setup!$F$38*Headcount!AI$58,0)+'Outside Services &amp; Other'!AB322</f>
        <v>0</v>
      </c>
      <c r="AN182" s="5">
        <f>IF(AND(Setup!$F$38&lt;capexmin,Setup!$F$38*Headcount!AJ$58&gt;0),Setup!$F$38*Headcount!AJ$58,0)+'Outside Services &amp; Other'!AC322</f>
        <v>0</v>
      </c>
      <c r="AO182" s="5">
        <f>IF(AND(Setup!$F$38&lt;capexmin,Setup!$F$38*Headcount!AK$58&gt;0),Setup!$F$38*Headcount!AK$58,0)+'Outside Services &amp; Other'!AD322</f>
        <v>0</v>
      </c>
      <c r="AP182" s="5">
        <f>IF(AND(Setup!$F$38&lt;capexmin,Setup!$F$38*Headcount!AL$58&gt;0),Setup!$F$38*Headcount!AL$58,0)+'Outside Services &amp; Other'!AE322</f>
        <v>0</v>
      </c>
      <c r="AQ182" s="5">
        <f>IF(AND(Setup!$F$38&lt;capexmin,Setup!$F$38*Headcount!AM$58&gt;0),Setup!$F$38*Headcount!AM$58,0)+'Outside Services &amp; Other'!AF322</f>
        <v>0</v>
      </c>
      <c r="AR182" s="5">
        <f>IF(AND(Setup!$F$38&lt;capexmin,Setup!$F$38*Headcount!AN$58&gt;0),Setup!$F$38*Headcount!AN$58,0)+'Outside Services &amp; Other'!AG322</f>
        <v>0</v>
      </c>
      <c r="AS182" s="5">
        <f>IF(AND(Setup!$F$38&lt;capexmin,Setup!$F$38*Headcount!AO$58&gt;0),Setup!$F$38*Headcount!AO$58,0)+'Outside Services &amp; Other'!AH322</f>
        <v>0</v>
      </c>
      <c r="AT182" s="5">
        <f>IF(AND(Setup!$F$38&lt;capexmin,Setup!$F$38*Headcount!AP$58&gt;0),Setup!$F$38*Headcount!AP$58,0)+'Outside Services &amp; Other'!AI322</f>
        <v>0</v>
      </c>
      <c r="AU182" s="5">
        <f>IF(AND(Setup!$F$38&lt;capexmin,Setup!$F$38*Headcount!AQ$58&gt;0),Setup!$F$38*Headcount!AQ$58,0)+'Outside Services &amp; Other'!AJ322</f>
        <v>0</v>
      </c>
      <c r="AV182" s="5">
        <f>IF(AND(Setup!$F$38&lt;capexmin,Setup!$F$38*Headcount!AR$58&gt;0),Setup!$F$38*Headcount!AR$58,0)+'Outside Services &amp; Other'!AK322</f>
        <v>0</v>
      </c>
      <c r="AW182" s="5">
        <f>IF(AND(Setup!$F$38&lt;capexmin,Setup!$F$38*Headcount!AS$58&gt;0),Setup!$F$38*Headcount!AS$58,0)+'Outside Services &amp; Other'!AL322</f>
        <v>0</v>
      </c>
      <c r="AX182" s="5">
        <f>IF(AND(Setup!$F$38&lt;capexmin,Setup!$F$38*Headcount!AT$58&gt;0),Setup!$F$38*Headcount!AT$58,0)+'Outside Services &amp; Other'!AM322</f>
        <v>0</v>
      </c>
      <c r="AY182" s="5">
        <f>IF(AND(Setup!$F$38&lt;capexmin,Setup!$F$38*Headcount!AU$58&gt;0),Setup!$F$38*Headcount!AU$58,0)+'Outside Services &amp; Other'!AN322</f>
        <v>0</v>
      </c>
      <c r="AZ182" s="5">
        <f>IF(AND(Setup!$F$38&lt;capexmin,Setup!$F$38*Headcount!AV$58&gt;0),Setup!$F$38*Headcount!AV$58,0)+'Outside Services &amp; Other'!AO322</f>
        <v>0</v>
      </c>
      <c r="BA182" s="5">
        <f>IF(AND(Setup!$F$38&lt;capexmin,Setup!$F$38*Headcount!AW$58&gt;0),Setup!$F$38*Headcount!AW$58,0)+'Outside Services &amp; Other'!AP322</f>
        <v>0</v>
      </c>
      <c r="BB182" s="5">
        <f>IF(AND(Setup!$F$38&lt;capexmin,Setup!$F$38*Headcount!AX$58&gt;0),Setup!$F$38*Headcount!AX$58,0)+'Outside Services &amp; Other'!AQ322</f>
        <v>0</v>
      </c>
      <c r="BC182" s="5">
        <f>IF(AND(Setup!$F$38&lt;capexmin,Setup!$F$38*Headcount!AY$58&gt;0),Setup!$F$38*Headcount!AY$58,0)+'Outside Services &amp; Other'!AR322</f>
        <v>0</v>
      </c>
      <c r="BD182" s="5">
        <f>IF(AND(Setup!$F$38&lt;capexmin,Setup!$F$38*Headcount!AZ$58&gt;0),Setup!$F$38*Headcount!AZ$58,0)+'Outside Services &amp; Other'!AS322</f>
        <v>0</v>
      </c>
      <c r="BE182" s="5">
        <f>IF(AND(Setup!$F$38&lt;capexmin,Setup!$F$38*Headcount!BA$58&gt;0),Setup!$F$38*Headcount!BA$58,0)+'Outside Services &amp; Other'!AT322</f>
        <v>0</v>
      </c>
      <c r="BF182" s="5">
        <f>IF(AND(Setup!$F$38&lt;capexmin,Setup!$F$38*Headcount!BB$58&gt;0),Setup!$F$38*Headcount!BB$58,0)+'Outside Services &amp; Other'!AU322</f>
        <v>0</v>
      </c>
      <c r="BG182" s="5">
        <f>IF(AND(Setup!$F$38&lt;capexmin,Setup!$F$38*Headcount!BC$58&gt;0),Setup!$F$38*Headcount!BC$58,0)+'Outside Services &amp; Other'!AV322</f>
        <v>0</v>
      </c>
      <c r="BH182" s="5">
        <f>IF(AND(Setup!$F$38&lt;capexmin,Setup!$F$38*Headcount!BD$58&gt;0),Setup!$F$38*Headcount!BD$58,0)+'Outside Services &amp; Other'!AW322</f>
        <v>0</v>
      </c>
      <c r="BI182" s="5">
        <f>IF(AND(Setup!$F$38&lt;capexmin,Setup!$F$38*Headcount!BE$58&gt;0),Setup!$F$38*Headcount!BE$58,0)+'Outside Services &amp; Other'!AX322</f>
        <v>0</v>
      </c>
      <c r="BJ182" s="5">
        <f>IF(AND(Setup!$F$38&lt;capexmin,Setup!$F$38*Headcount!BF$58&gt;0),Setup!$F$38*Headcount!BF$58,0)+'Outside Services &amp; Other'!AY322</f>
        <v>0</v>
      </c>
      <c r="BK182" s="5">
        <f>IF(AND(Setup!$F$38&lt;capexmin,Setup!$F$38*Headcount!BG$58&gt;0),Setup!$F$38*Headcount!BG$58,0)+'Outside Services &amp; Other'!AZ322</f>
        <v>0</v>
      </c>
      <c r="BL182" s="5">
        <f>IF(AND(Setup!$F$38&lt;capexmin,Setup!$F$38*Headcount!BH$58&gt;0),Setup!$F$38*Headcount!BH$58,0)+'Outside Services &amp; Other'!BA322</f>
        <v>0</v>
      </c>
      <c r="BM182" s="5">
        <f>IF(AND(Setup!$F$38&lt;capexmin,Setup!$F$38*Headcount!BI$58&gt;0),Setup!$F$38*Headcount!BI$58,0)+'Outside Services &amp; Other'!BB322</f>
        <v>0</v>
      </c>
      <c r="BN182" s="5">
        <f>IF(AND(Setup!$F$38&lt;capexmin,Setup!$F$38*Headcount!BJ$58&gt;0),Setup!$F$38*Headcount!BJ$58,0)+'Outside Services &amp; Other'!BC322</f>
        <v>0</v>
      </c>
      <c r="BO182" s="5">
        <f>IF(AND(Setup!$F$38&lt;capexmin,Setup!$F$38*Headcount!BK$58&gt;0),Setup!$F$38*Headcount!BK$58,0)+'Outside Services &amp; Other'!BD322</f>
        <v>0</v>
      </c>
      <c r="BP182" s="5">
        <f>IF(AND(Setup!$F$38&lt;capexmin,Setup!$F$38*Headcount!BL$58&gt;0),Setup!$F$38*Headcount!BL$58,0)+'Outside Services &amp; Other'!BE322</f>
        <v>0</v>
      </c>
      <c r="BQ182" s="5">
        <f>IF(AND(Setup!$F$38&lt;capexmin,Setup!$F$38*Headcount!BM$58&gt;0),Setup!$F$38*Headcount!BM$58,0)+'Outside Services &amp; Other'!BF322</f>
        <v>0</v>
      </c>
      <c r="BR182" s="5">
        <f>IF(AND(Setup!$F$38&lt;capexmin,Setup!$F$38*Headcount!BN$58&gt;0),Setup!$F$38*Headcount!BN$58,0)+'Outside Services &amp; Other'!BG322</f>
        <v>0</v>
      </c>
      <c r="BS182" s="5">
        <f>IF(AND(Setup!$F$38&lt;capexmin,Setup!$F$38*Headcount!BO$58&gt;0),Setup!$F$38*Headcount!BO$58,0)+'Outside Services &amp; Other'!BH322</f>
        <v>0</v>
      </c>
      <c r="BT182" s="5">
        <f>IF(AND(Setup!$F$38&lt;capexmin,Setup!$F$38*Headcount!BP$58&gt;0),Setup!$F$38*Headcount!BP$58,0)+'Outside Services &amp; Other'!BI322</f>
        <v>0</v>
      </c>
      <c r="BU182" s="5">
        <f>IF(AND(Setup!$F$38&lt;capexmin,Setup!$F$38*Headcount!BQ$58&gt;0),Setup!$F$38*Headcount!BQ$58,0)+'Outside Services &amp; Other'!BJ322</f>
        <v>0</v>
      </c>
      <c r="BV182" s="5">
        <f>IF(AND(Setup!$F$38&lt;capexmin,Setup!$F$38*Headcount!BR$58&gt;0),Setup!$F$38*Headcount!BR$58,0)+'Outside Services &amp; Other'!BK322</f>
        <v>0</v>
      </c>
      <c r="BW182" s="5">
        <f>IF(AND(Setup!$F$38&lt;capexmin,Setup!$F$38*Headcount!BS$58&gt;0),Setup!$F$38*Headcount!BS$58,0)+'Outside Services &amp; Other'!BL322</f>
        <v>0</v>
      </c>
      <c r="BX182" s="5">
        <f>IF(AND(Setup!$F$38&lt;capexmin,Setup!$F$38*Headcount!BT$58&gt;0),Setup!$F$38*Headcount!BT$58,0)+'Outside Services &amp; Other'!BM322</f>
        <v>0</v>
      </c>
      <c r="BY182" s="5">
        <f>IF(AND(Setup!$F$38&lt;capexmin,Setup!$F$38*Headcount!BU$58&gt;0),Setup!$F$38*Headcount!BU$58,0)+'Outside Services &amp; Other'!BN322</f>
        <v>0</v>
      </c>
      <c r="BZ182" s="419" cm="1">
        <f t="array" ref="BZ182">SUMPRODUCT((YEAR($F$6:$BY$6)=BZ$6)*($F182:$BY182))</f>
        <v>0</v>
      </c>
      <c r="CA182" s="286" cm="1">
        <f t="array" ref="CA182">SUMPRODUCT((YEAR($F$6:$BY$6)=CA$6)*($F182:$BY182))</f>
        <v>0</v>
      </c>
      <c r="CB182" s="286" cm="1">
        <f t="array" ref="CB182">SUMPRODUCT((YEAR($F$6:$BY$6)=CB$6)*($F182:$BY182))</f>
        <v>0</v>
      </c>
      <c r="CC182" s="286" cm="1">
        <f t="array" ref="CC182">SUMPRODUCT((YEAR($F$6:$BY$6)=CC$6)*($F182:$BY182))</f>
        <v>0</v>
      </c>
      <c r="CD182" s="286" cm="1">
        <f t="array" ref="CD182">SUMPRODUCT((YEAR($F$6:$BY$6)=CD$6)*($F182:$BY182))</f>
        <v>0</v>
      </c>
      <c r="CE182" s="430" cm="1">
        <f t="array" ref="CE182">SUMPRODUCT((YEAR($F$6:$BY$6)=CE$6)*($F182:$BY182))</f>
        <v>0</v>
      </c>
    </row>
    <row r="183" spans="1:84">
      <c r="E183" s="276" t="s">
        <v>55</v>
      </c>
      <c r="F183" s="194"/>
      <c r="G183" s="194"/>
      <c r="H183" s="194"/>
      <c r="I183" s="194"/>
      <c r="J183" s="194"/>
      <c r="K183" s="194"/>
      <c r="L183" s="194"/>
      <c r="M183" s="194"/>
      <c r="N183" s="194"/>
      <c r="O183" s="194"/>
      <c r="P183" s="194"/>
      <c r="Q183" s="194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419"/>
      <c r="CA183" s="286"/>
      <c r="CB183" s="286"/>
      <c r="CC183" s="286"/>
      <c r="CD183" s="286"/>
      <c r="CE183" s="430"/>
    </row>
    <row r="184" spans="1:84" s="4" customFormat="1">
      <c r="A184" s="48"/>
      <c r="E184" s="601" t="str">
        <f>'Outside Services &amp; Other'!D$240</f>
        <v>Consulting</v>
      </c>
      <c r="F184" s="194">
        <v>0</v>
      </c>
      <c r="G184" s="194">
        <v>0</v>
      </c>
      <c r="H184" s="194">
        <v>0</v>
      </c>
      <c r="I184" s="194">
        <v>0</v>
      </c>
      <c r="J184" s="194">
        <v>0</v>
      </c>
      <c r="K184" s="194">
        <v>0</v>
      </c>
      <c r="L184" s="194">
        <v>0</v>
      </c>
      <c r="M184" s="194">
        <v>0</v>
      </c>
      <c r="N184" s="194">
        <v>0</v>
      </c>
      <c r="O184" s="194">
        <v>0</v>
      </c>
      <c r="P184" s="194">
        <v>0</v>
      </c>
      <c r="Q184" s="194">
        <v>0</v>
      </c>
      <c r="R184" s="5">
        <f>SUMIFS('Outside Services &amp; Other'!G$247:G$281,'Outside Services &amp; Other'!$C$247:$C$281,CalcEngine!$E$169,'Outside Services &amp; Other'!$D$247:$D$281,CalcEngine!$E184)</f>
        <v>0</v>
      </c>
      <c r="S184" s="5">
        <f>SUMIFS('Outside Services &amp; Other'!H$247:H$281,'Outside Services &amp; Other'!$C$247:$C$281,CalcEngine!$E$169,'Outside Services &amp; Other'!$D$247:$D$281,CalcEngine!$E184)</f>
        <v>0</v>
      </c>
      <c r="T184" s="5">
        <f>SUMIFS('Outside Services &amp; Other'!I$247:I$281,'Outside Services &amp; Other'!$C$247:$C$281,CalcEngine!$E$169,'Outside Services &amp; Other'!$D$247:$D$281,CalcEngine!$E184)</f>
        <v>0</v>
      </c>
      <c r="U184" s="5">
        <f>SUMIFS('Outside Services &amp; Other'!J$247:J$281,'Outside Services &amp; Other'!$C$247:$C$281,CalcEngine!$E$169,'Outside Services &amp; Other'!$D$247:$D$281,CalcEngine!$E184)</f>
        <v>0</v>
      </c>
      <c r="V184" s="5">
        <f>SUMIFS('Outside Services &amp; Other'!K$247:K$281,'Outside Services &amp; Other'!$C$247:$C$281,CalcEngine!$E$169,'Outside Services &amp; Other'!$D$247:$D$281,CalcEngine!$E184)</f>
        <v>0</v>
      </c>
      <c r="W184" s="5">
        <f>SUMIFS('Outside Services &amp; Other'!L$247:L$281,'Outside Services &amp; Other'!$C$247:$C$281,CalcEngine!$E$169,'Outside Services &amp; Other'!$D$247:$D$281,CalcEngine!$E184)</f>
        <v>0</v>
      </c>
      <c r="X184" s="5">
        <f>SUMIFS('Outside Services &amp; Other'!M$247:M$281,'Outside Services &amp; Other'!$C$247:$C$281,CalcEngine!$E$169,'Outside Services &amp; Other'!$D$247:$D$281,CalcEngine!$E184)</f>
        <v>0</v>
      </c>
      <c r="Y184" s="5">
        <f>SUMIFS('Outside Services &amp; Other'!N$247:N$281,'Outside Services &amp; Other'!$C$247:$C$281,CalcEngine!$E$169,'Outside Services &amp; Other'!$D$247:$D$281,CalcEngine!$E184)</f>
        <v>0</v>
      </c>
      <c r="Z184" s="5">
        <f>SUMIFS('Outside Services &amp; Other'!O$247:O$281,'Outside Services &amp; Other'!$C$247:$C$281,CalcEngine!$E$169,'Outside Services &amp; Other'!$D$247:$D$281,CalcEngine!$E184)</f>
        <v>0</v>
      </c>
      <c r="AA184" s="5">
        <f>SUMIFS('Outside Services &amp; Other'!P$247:P$281,'Outside Services &amp; Other'!$C$247:$C$281,CalcEngine!$E$169,'Outside Services &amp; Other'!$D$247:$D$281,CalcEngine!$E184)</f>
        <v>0</v>
      </c>
      <c r="AB184" s="5">
        <f>SUMIFS('Outside Services &amp; Other'!Q$247:Q$281,'Outside Services &amp; Other'!$C$247:$C$281,CalcEngine!$E$169,'Outside Services &amp; Other'!$D$247:$D$281,CalcEngine!$E184)</f>
        <v>0</v>
      </c>
      <c r="AC184" s="5">
        <f>SUMIFS('Outside Services &amp; Other'!R$247:R$281,'Outside Services &amp; Other'!$C$247:$C$281,CalcEngine!$E$169,'Outside Services &amp; Other'!$D$247:$D$281,CalcEngine!$E184)</f>
        <v>0</v>
      </c>
      <c r="AD184" s="5">
        <f>SUMIFS('Outside Services &amp; Other'!S$247:S$281,'Outside Services &amp; Other'!$C$247:$C$281,CalcEngine!$E$169,'Outside Services &amp; Other'!$D$247:$D$281,CalcEngine!$E184)</f>
        <v>0</v>
      </c>
      <c r="AE184" s="5">
        <f>SUMIFS('Outside Services &amp; Other'!T$247:T$281,'Outside Services &amp; Other'!$C$247:$C$281,CalcEngine!$E$169,'Outside Services &amp; Other'!$D$247:$D$281,CalcEngine!$E184)</f>
        <v>0</v>
      </c>
      <c r="AF184" s="5">
        <f>SUMIFS('Outside Services &amp; Other'!U$247:U$281,'Outside Services &amp; Other'!$C$247:$C$281,CalcEngine!$E$169,'Outside Services &amp; Other'!$D$247:$D$281,CalcEngine!$E184)</f>
        <v>0</v>
      </c>
      <c r="AG184" s="5">
        <f>SUMIFS('Outside Services &amp; Other'!V$247:V$281,'Outside Services &amp; Other'!$C$247:$C$281,CalcEngine!$E$169,'Outside Services &amp; Other'!$D$247:$D$281,CalcEngine!$E184)</f>
        <v>0</v>
      </c>
      <c r="AH184" s="5">
        <f>SUMIFS('Outside Services &amp; Other'!W$247:W$281,'Outside Services &amp; Other'!$C$247:$C$281,CalcEngine!$E$169,'Outside Services &amp; Other'!$D$247:$D$281,CalcEngine!$E184)</f>
        <v>0</v>
      </c>
      <c r="AI184" s="5">
        <f>SUMIFS('Outside Services &amp; Other'!X$247:X$281,'Outside Services &amp; Other'!$C$247:$C$281,CalcEngine!$E$169,'Outside Services &amp; Other'!$D$247:$D$281,CalcEngine!$E184)</f>
        <v>0</v>
      </c>
      <c r="AJ184" s="5">
        <f>SUMIFS('Outside Services &amp; Other'!Y$247:Y$281,'Outside Services &amp; Other'!$C$247:$C$281,CalcEngine!$E$169,'Outside Services &amp; Other'!$D$247:$D$281,CalcEngine!$E184)</f>
        <v>0</v>
      </c>
      <c r="AK184" s="5">
        <f>SUMIFS('Outside Services &amp; Other'!Z$247:Z$281,'Outside Services &amp; Other'!$C$247:$C$281,CalcEngine!$E$169,'Outside Services &amp; Other'!$D$247:$D$281,CalcEngine!$E184)</f>
        <v>0</v>
      </c>
      <c r="AL184" s="5">
        <f>SUMIFS('Outside Services &amp; Other'!AA$247:AA$281,'Outside Services &amp; Other'!$C$247:$C$281,CalcEngine!$E$169,'Outside Services &amp; Other'!$D$247:$D$281,CalcEngine!$E184)</f>
        <v>0</v>
      </c>
      <c r="AM184" s="5">
        <f>SUMIFS('Outside Services &amp; Other'!AB$247:AB$281,'Outside Services &amp; Other'!$C$247:$C$281,CalcEngine!$E$169,'Outside Services &amp; Other'!$D$247:$D$281,CalcEngine!$E184)</f>
        <v>0</v>
      </c>
      <c r="AN184" s="5">
        <f>SUMIFS('Outside Services &amp; Other'!AC$247:AC$281,'Outside Services &amp; Other'!$C$247:$C$281,CalcEngine!$E$169,'Outside Services &amp; Other'!$D$247:$D$281,CalcEngine!$E184)</f>
        <v>0</v>
      </c>
      <c r="AO184" s="5">
        <f>SUMIFS('Outside Services &amp; Other'!AD$247:AD$281,'Outside Services &amp; Other'!$C$247:$C$281,CalcEngine!$E$169,'Outside Services &amp; Other'!$D$247:$D$281,CalcEngine!$E184)</f>
        <v>0</v>
      </c>
      <c r="AP184" s="5">
        <f>SUMIFS('Outside Services &amp; Other'!AE$247:AE$281,'Outside Services &amp; Other'!$C$247:$C$281,CalcEngine!$E$169,'Outside Services &amp; Other'!$D$247:$D$281,CalcEngine!$E184)</f>
        <v>0</v>
      </c>
      <c r="AQ184" s="5">
        <f>SUMIFS('Outside Services &amp; Other'!AF$247:AF$281,'Outside Services &amp; Other'!$C$247:$C$281,CalcEngine!$E$169,'Outside Services &amp; Other'!$D$247:$D$281,CalcEngine!$E184)</f>
        <v>0</v>
      </c>
      <c r="AR184" s="5">
        <f>SUMIFS('Outside Services &amp; Other'!AG$247:AG$281,'Outside Services &amp; Other'!$C$247:$C$281,CalcEngine!$E$169,'Outside Services &amp; Other'!$D$247:$D$281,CalcEngine!$E184)</f>
        <v>0</v>
      </c>
      <c r="AS184" s="5">
        <f>SUMIFS('Outside Services &amp; Other'!AH$247:AH$281,'Outside Services &amp; Other'!$C$247:$C$281,CalcEngine!$E$169,'Outside Services &amp; Other'!$D$247:$D$281,CalcEngine!$E184)</f>
        <v>0</v>
      </c>
      <c r="AT184" s="5">
        <f>SUMIFS('Outside Services &amp; Other'!AI$247:AI$281,'Outside Services &amp; Other'!$C$247:$C$281,CalcEngine!$E$169,'Outside Services &amp; Other'!$D$247:$D$281,CalcEngine!$E184)</f>
        <v>0</v>
      </c>
      <c r="AU184" s="5">
        <f>SUMIFS('Outside Services &amp; Other'!AJ$247:AJ$281,'Outside Services &amp; Other'!$C$247:$C$281,CalcEngine!$E$169,'Outside Services &amp; Other'!$D$247:$D$281,CalcEngine!$E184)</f>
        <v>0</v>
      </c>
      <c r="AV184" s="5">
        <f>SUMIFS('Outside Services &amp; Other'!AK$247:AK$281,'Outside Services &amp; Other'!$C$247:$C$281,CalcEngine!$E$169,'Outside Services &amp; Other'!$D$247:$D$281,CalcEngine!$E184)</f>
        <v>0</v>
      </c>
      <c r="AW184" s="5">
        <f>SUMIFS('Outside Services &amp; Other'!AL$247:AL$281,'Outside Services &amp; Other'!$C$247:$C$281,CalcEngine!$E$169,'Outside Services &amp; Other'!$D$247:$D$281,CalcEngine!$E184)</f>
        <v>0</v>
      </c>
      <c r="AX184" s="5">
        <f>SUMIFS('Outside Services &amp; Other'!AM$247:AM$281,'Outside Services &amp; Other'!$C$247:$C$281,CalcEngine!$E$169,'Outside Services &amp; Other'!$D$247:$D$281,CalcEngine!$E184)</f>
        <v>0</v>
      </c>
      <c r="AY184" s="5">
        <f>SUMIFS('Outside Services &amp; Other'!AN$247:AN$281,'Outside Services &amp; Other'!$C$247:$C$281,CalcEngine!$E$169,'Outside Services &amp; Other'!$D$247:$D$281,CalcEngine!$E184)</f>
        <v>0</v>
      </c>
      <c r="AZ184" s="5">
        <f>SUMIFS('Outside Services &amp; Other'!AO$247:AO$281,'Outside Services &amp; Other'!$C$247:$C$281,CalcEngine!$E$169,'Outside Services &amp; Other'!$D$247:$D$281,CalcEngine!$E184)</f>
        <v>0</v>
      </c>
      <c r="BA184" s="5">
        <f>SUMIFS('Outside Services &amp; Other'!AP$247:AP$281,'Outside Services &amp; Other'!$C$247:$C$281,CalcEngine!$E$169,'Outside Services &amp; Other'!$D$247:$D$281,CalcEngine!$E184)</f>
        <v>0</v>
      </c>
      <c r="BB184" s="5">
        <f>SUMIFS('Outside Services &amp; Other'!AQ$247:AQ$281,'Outside Services &amp; Other'!$C$247:$C$281,CalcEngine!$E$169,'Outside Services &amp; Other'!$D$247:$D$281,CalcEngine!$E184)</f>
        <v>0</v>
      </c>
      <c r="BC184" s="5">
        <f>SUMIFS('Outside Services &amp; Other'!AR$247:AR$281,'Outside Services &amp; Other'!$C$247:$C$281,CalcEngine!$E$169,'Outside Services &amp; Other'!$D$247:$D$281,CalcEngine!$E184)</f>
        <v>0</v>
      </c>
      <c r="BD184" s="5">
        <f>SUMIFS('Outside Services &amp; Other'!AS$247:AS$281,'Outside Services &amp; Other'!$C$247:$C$281,CalcEngine!$E$169,'Outside Services &amp; Other'!$D$247:$D$281,CalcEngine!$E184)</f>
        <v>0</v>
      </c>
      <c r="BE184" s="5">
        <f>SUMIFS('Outside Services &amp; Other'!AT$247:AT$281,'Outside Services &amp; Other'!$C$247:$C$281,CalcEngine!$E$169,'Outside Services &amp; Other'!$D$247:$D$281,CalcEngine!$E184)</f>
        <v>0</v>
      </c>
      <c r="BF184" s="5">
        <f>SUMIFS('Outside Services &amp; Other'!AU$247:AU$281,'Outside Services &amp; Other'!$C$247:$C$281,CalcEngine!$E$169,'Outside Services &amp; Other'!$D$247:$D$281,CalcEngine!$E184)</f>
        <v>0</v>
      </c>
      <c r="BG184" s="5">
        <f>SUMIFS('Outside Services &amp; Other'!AV$247:AV$281,'Outside Services &amp; Other'!$C$247:$C$281,CalcEngine!$E$169,'Outside Services &amp; Other'!$D$247:$D$281,CalcEngine!$E184)</f>
        <v>0</v>
      </c>
      <c r="BH184" s="5">
        <f>SUMIFS('Outside Services &amp; Other'!AW$247:AW$281,'Outside Services &amp; Other'!$C$247:$C$281,CalcEngine!$E$169,'Outside Services &amp; Other'!$D$247:$D$281,CalcEngine!$E184)</f>
        <v>0</v>
      </c>
      <c r="BI184" s="5">
        <f>SUMIFS('Outside Services &amp; Other'!AX$247:AX$281,'Outside Services &amp; Other'!$C$247:$C$281,CalcEngine!$E$169,'Outside Services &amp; Other'!$D$247:$D$281,CalcEngine!$E184)</f>
        <v>0</v>
      </c>
      <c r="BJ184" s="5">
        <f>SUMIFS('Outside Services &amp; Other'!AY$247:AY$281,'Outside Services &amp; Other'!$C$247:$C$281,CalcEngine!$E$169,'Outside Services &amp; Other'!$D$247:$D$281,CalcEngine!$E184)</f>
        <v>0</v>
      </c>
      <c r="BK184" s="5">
        <f>SUMIFS('Outside Services &amp; Other'!AZ$247:AZ$281,'Outside Services &amp; Other'!$C$247:$C$281,CalcEngine!$E$169,'Outside Services &amp; Other'!$D$247:$D$281,CalcEngine!$E184)</f>
        <v>0</v>
      </c>
      <c r="BL184" s="5">
        <f>SUMIFS('Outside Services &amp; Other'!BA$247:BA$281,'Outside Services &amp; Other'!$C$247:$C$281,CalcEngine!$E$169,'Outside Services &amp; Other'!$D$247:$D$281,CalcEngine!$E184)</f>
        <v>0</v>
      </c>
      <c r="BM184" s="5">
        <f>SUMIFS('Outside Services &amp; Other'!BB$247:BB$281,'Outside Services &amp; Other'!$C$247:$C$281,CalcEngine!$E$169,'Outside Services &amp; Other'!$D$247:$D$281,CalcEngine!$E184)</f>
        <v>0</v>
      </c>
      <c r="BN184" s="5">
        <f>SUMIFS('Outside Services &amp; Other'!BC$247:BC$281,'Outside Services &amp; Other'!$C$247:$C$281,CalcEngine!$E$169,'Outside Services &amp; Other'!$D$247:$D$281,CalcEngine!$E184)</f>
        <v>0</v>
      </c>
      <c r="BO184" s="5">
        <f>SUMIFS('Outside Services &amp; Other'!BD$247:BD$281,'Outside Services &amp; Other'!$C$247:$C$281,CalcEngine!$E$169,'Outside Services &amp; Other'!$D$247:$D$281,CalcEngine!$E184)</f>
        <v>0</v>
      </c>
      <c r="BP184" s="5">
        <f>SUMIFS('Outside Services &amp; Other'!BE$247:BE$281,'Outside Services &amp; Other'!$C$247:$C$281,CalcEngine!$E$169,'Outside Services &amp; Other'!$D$247:$D$281,CalcEngine!$E184)</f>
        <v>0</v>
      </c>
      <c r="BQ184" s="5">
        <f>SUMIFS('Outside Services &amp; Other'!BF$247:BF$281,'Outside Services &amp; Other'!$C$247:$C$281,CalcEngine!$E$169,'Outside Services &amp; Other'!$D$247:$D$281,CalcEngine!$E184)</f>
        <v>0</v>
      </c>
      <c r="BR184" s="5">
        <f>SUMIFS('Outside Services &amp; Other'!BG$247:BG$281,'Outside Services &amp; Other'!$C$247:$C$281,CalcEngine!$E$169,'Outside Services &amp; Other'!$D$247:$D$281,CalcEngine!$E184)</f>
        <v>0</v>
      </c>
      <c r="BS184" s="5">
        <f>SUMIFS('Outside Services &amp; Other'!BH$247:BH$281,'Outside Services &amp; Other'!$C$247:$C$281,CalcEngine!$E$169,'Outside Services &amp; Other'!$D$247:$D$281,CalcEngine!$E184)</f>
        <v>0</v>
      </c>
      <c r="BT184" s="5">
        <f>SUMIFS('Outside Services &amp; Other'!BI$247:BI$281,'Outside Services &amp; Other'!$C$247:$C$281,CalcEngine!$E$169,'Outside Services &amp; Other'!$D$247:$D$281,CalcEngine!$E184)</f>
        <v>0</v>
      </c>
      <c r="BU184" s="5">
        <f>SUMIFS('Outside Services &amp; Other'!BJ$247:BJ$281,'Outside Services &amp; Other'!$C$247:$C$281,CalcEngine!$E$169,'Outside Services &amp; Other'!$D$247:$D$281,CalcEngine!$E184)</f>
        <v>0</v>
      </c>
      <c r="BV184" s="5">
        <f>SUMIFS('Outside Services &amp; Other'!BK$247:BK$281,'Outside Services &amp; Other'!$C$247:$C$281,CalcEngine!$E$169,'Outside Services &amp; Other'!$D$247:$D$281,CalcEngine!$E184)</f>
        <v>0</v>
      </c>
      <c r="BW184" s="5">
        <f>SUMIFS('Outside Services &amp; Other'!BL$247:BL$281,'Outside Services &amp; Other'!$C$247:$C$281,CalcEngine!$E$169,'Outside Services &amp; Other'!$D$247:$D$281,CalcEngine!$E184)</f>
        <v>0</v>
      </c>
      <c r="BX184" s="5">
        <f>SUMIFS('Outside Services &amp; Other'!BM$247:BM$281,'Outside Services &amp; Other'!$C$247:$C$281,CalcEngine!$E$169,'Outside Services &amp; Other'!$D$247:$D$281,CalcEngine!$E184)</f>
        <v>0</v>
      </c>
      <c r="BY184" s="5">
        <f>SUMIFS('Outside Services &amp; Other'!BN$247:BN$281,'Outside Services &amp; Other'!$C$247:$C$281,CalcEngine!$E$169,'Outside Services &amp; Other'!$D$247:$D$281,CalcEngine!$E184)</f>
        <v>0</v>
      </c>
      <c r="BZ184" s="419" cm="1">
        <f t="array" ref="BZ184">SUMPRODUCT((YEAR($F$6:$BY$6)=BZ$6)*($F184:$BY184))</f>
        <v>0</v>
      </c>
      <c r="CA184" s="286" cm="1">
        <f t="array" ref="CA184">SUMPRODUCT((YEAR($F$6:$BY$6)=CA$6)*($F184:$BY184))</f>
        <v>0</v>
      </c>
      <c r="CB184" s="286" cm="1">
        <f t="array" ref="CB184">SUMPRODUCT((YEAR($F$6:$BY$6)=CB$6)*($F184:$BY184))</f>
        <v>0</v>
      </c>
      <c r="CC184" s="286" cm="1">
        <f t="array" ref="CC184">SUMPRODUCT((YEAR($F$6:$BY$6)=CC$6)*($F184:$BY184))</f>
        <v>0</v>
      </c>
      <c r="CD184" s="286" cm="1">
        <f t="array" ref="CD184">SUMPRODUCT((YEAR($F$6:$BY$6)=CD$6)*($F184:$BY184))</f>
        <v>0</v>
      </c>
      <c r="CE184" s="430" cm="1">
        <f t="array" ref="CE184">SUMPRODUCT((YEAR($F$6:$BY$6)=CE$6)*($F184:$BY184))</f>
        <v>0</v>
      </c>
      <c r="CF184" s="783"/>
    </row>
    <row r="185" spans="1:84" s="4" customFormat="1">
      <c r="A185" s="48"/>
      <c r="E185" s="601" t="str">
        <f>'Outside Services &amp; Other'!D$241</f>
        <v>Recruiting</v>
      </c>
      <c r="F185" s="194">
        <v>0</v>
      </c>
      <c r="G185" s="194">
        <v>0</v>
      </c>
      <c r="H185" s="194">
        <v>0</v>
      </c>
      <c r="I185" s="194">
        <v>0</v>
      </c>
      <c r="J185" s="194">
        <v>0</v>
      </c>
      <c r="K185" s="194">
        <v>0</v>
      </c>
      <c r="L185" s="194">
        <v>0</v>
      </c>
      <c r="M185" s="194">
        <v>0</v>
      </c>
      <c r="N185" s="194">
        <v>0</v>
      </c>
      <c r="O185" s="194">
        <v>0</v>
      </c>
      <c r="P185" s="194">
        <v>0</v>
      </c>
      <c r="Q185" s="194">
        <v>0</v>
      </c>
      <c r="R185" s="5">
        <f>SUMIFS('Outside Services &amp; Other'!G$247:G$281,'Outside Services &amp; Other'!$C$247:$C$281,CalcEngine!$E$169,'Outside Services &amp; Other'!$D$247:$D$281,CalcEngine!$E185)</f>
        <v>0</v>
      </c>
      <c r="S185" s="5">
        <f>SUMIFS('Outside Services &amp; Other'!H$247:H$281,'Outside Services &amp; Other'!$C$247:$C$281,CalcEngine!$E$169,'Outside Services &amp; Other'!$D$247:$D$281,CalcEngine!$E185)</f>
        <v>0</v>
      </c>
      <c r="T185" s="5">
        <f>SUMIFS('Outside Services &amp; Other'!I$247:I$281,'Outside Services &amp; Other'!$C$247:$C$281,CalcEngine!$E$169,'Outside Services &amp; Other'!$D$247:$D$281,CalcEngine!$E185)</f>
        <v>0</v>
      </c>
      <c r="U185" s="5">
        <f>SUMIFS('Outside Services &amp; Other'!J$247:J$281,'Outside Services &amp; Other'!$C$247:$C$281,CalcEngine!$E$169,'Outside Services &amp; Other'!$D$247:$D$281,CalcEngine!$E185)</f>
        <v>0</v>
      </c>
      <c r="V185" s="5">
        <f>SUMIFS('Outside Services &amp; Other'!K$247:K$281,'Outside Services &amp; Other'!$C$247:$C$281,CalcEngine!$E$169,'Outside Services &amp; Other'!$D$247:$D$281,CalcEngine!$E185)</f>
        <v>0</v>
      </c>
      <c r="W185" s="5">
        <f>SUMIFS('Outside Services &amp; Other'!L$247:L$281,'Outside Services &amp; Other'!$C$247:$C$281,CalcEngine!$E$169,'Outside Services &amp; Other'!$D$247:$D$281,CalcEngine!$E185)</f>
        <v>0</v>
      </c>
      <c r="X185" s="5">
        <f>SUMIFS('Outside Services &amp; Other'!M$247:M$281,'Outside Services &amp; Other'!$C$247:$C$281,CalcEngine!$E$169,'Outside Services &amp; Other'!$D$247:$D$281,CalcEngine!$E185)</f>
        <v>0</v>
      </c>
      <c r="Y185" s="5">
        <f>SUMIFS('Outside Services &amp; Other'!N$247:N$281,'Outside Services &amp; Other'!$C$247:$C$281,CalcEngine!$E$169,'Outside Services &amp; Other'!$D$247:$D$281,CalcEngine!$E185)</f>
        <v>0</v>
      </c>
      <c r="Z185" s="5">
        <f>SUMIFS('Outside Services &amp; Other'!O$247:O$281,'Outside Services &amp; Other'!$C$247:$C$281,CalcEngine!$E$169,'Outside Services &amp; Other'!$D$247:$D$281,CalcEngine!$E185)</f>
        <v>0</v>
      </c>
      <c r="AA185" s="5">
        <f>SUMIFS('Outside Services &amp; Other'!P$247:P$281,'Outside Services &amp; Other'!$C$247:$C$281,CalcEngine!$E$169,'Outside Services &amp; Other'!$D$247:$D$281,CalcEngine!$E185)</f>
        <v>0</v>
      </c>
      <c r="AB185" s="5">
        <f>SUMIFS('Outside Services &amp; Other'!Q$247:Q$281,'Outside Services &amp; Other'!$C$247:$C$281,CalcEngine!$E$169,'Outside Services &amp; Other'!$D$247:$D$281,CalcEngine!$E185)</f>
        <v>0</v>
      </c>
      <c r="AC185" s="5">
        <f>SUMIFS('Outside Services &amp; Other'!R$247:R$281,'Outside Services &amp; Other'!$C$247:$C$281,CalcEngine!$E$169,'Outside Services &amp; Other'!$D$247:$D$281,CalcEngine!$E185)</f>
        <v>0</v>
      </c>
      <c r="AD185" s="5">
        <f>SUMIFS('Outside Services &amp; Other'!S$247:S$281,'Outside Services &amp; Other'!$C$247:$C$281,CalcEngine!$E$169,'Outside Services &amp; Other'!$D$247:$D$281,CalcEngine!$E185)</f>
        <v>0</v>
      </c>
      <c r="AE185" s="5">
        <f>SUMIFS('Outside Services &amp; Other'!T$247:T$281,'Outside Services &amp; Other'!$C$247:$C$281,CalcEngine!$E$169,'Outside Services &amp; Other'!$D$247:$D$281,CalcEngine!$E185)</f>
        <v>0</v>
      </c>
      <c r="AF185" s="5">
        <f>SUMIFS('Outside Services &amp; Other'!U$247:U$281,'Outside Services &amp; Other'!$C$247:$C$281,CalcEngine!$E$169,'Outside Services &amp; Other'!$D$247:$D$281,CalcEngine!$E185)</f>
        <v>0</v>
      </c>
      <c r="AG185" s="5">
        <f>SUMIFS('Outside Services &amp; Other'!V$247:V$281,'Outside Services &amp; Other'!$C$247:$C$281,CalcEngine!$E$169,'Outside Services &amp; Other'!$D$247:$D$281,CalcEngine!$E185)</f>
        <v>0</v>
      </c>
      <c r="AH185" s="5">
        <f>SUMIFS('Outside Services &amp; Other'!W$247:W$281,'Outside Services &amp; Other'!$C$247:$C$281,CalcEngine!$E$169,'Outside Services &amp; Other'!$D$247:$D$281,CalcEngine!$E185)</f>
        <v>0</v>
      </c>
      <c r="AI185" s="5">
        <f>SUMIFS('Outside Services &amp; Other'!X$247:X$281,'Outside Services &amp; Other'!$C$247:$C$281,CalcEngine!$E$169,'Outside Services &amp; Other'!$D$247:$D$281,CalcEngine!$E185)</f>
        <v>0</v>
      </c>
      <c r="AJ185" s="5">
        <f>SUMIFS('Outside Services &amp; Other'!Y$247:Y$281,'Outside Services &amp; Other'!$C$247:$C$281,CalcEngine!$E$169,'Outside Services &amp; Other'!$D$247:$D$281,CalcEngine!$E185)</f>
        <v>0</v>
      </c>
      <c r="AK185" s="5">
        <f>SUMIFS('Outside Services &amp; Other'!Z$247:Z$281,'Outside Services &amp; Other'!$C$247:$C$281,CalcEngine!$E$169,'Outside Services &amp; Other'!$D$247:$D$281,CalcEngine!$E185)</f>
        <v>0</v>
      </c>
      <c r="AL185" s="5">
        <f>SUMIFS('Outside Services &amp; Other'!AA$247:AA$281,'Outside Services &amp; Other'!$C$247:$C$281,CalcEngine!$E$169,'Outside Services &amp; Other'!$D$247:$D$281,CalcEngine!$E185)</f>
        <v>0</v>
      </c>
      <c r="AM185" s="5">
        <f>SUMIFS('Outside Services &amp; Other'!AB$247:AB$281,'Outside Services &amp; Other'!$C$247:$C$281,CalcEngine!$E$169,'Outside Services &amp; Other'!$D$247:$D$281,CalcEngine!$E185)</f>
        <v>0</v>
      </c>
      <c r="AN185" s="5">
        <f>SUMIFS('Outside Services &amp; Other'!AC$247:AC$281,'Outside Services &amp; Other'!$C$247:$C$281,CalcEngine!$E$169,'Outside Services &amp; Other'!$D$247:$D$281,CalcEngine!$E185)</f>
        <v>0</v>
      </c>
      <c r="AO185" s="5">
        <f>SUMIFS('Outside Services &amp; Other'!AD$247:AD$281,'Outside Services &amp; Other'!$C$247:$C$281,CalcEngine!$E$169,'Outside Services &amp; Other'!$D$247:$D$281,CalcEngine!$E185)</f>
        <v>0</v>
      </c>
      <c r="AP185" s="5">
        <f>SUMIFS('Outside Services &amp; Other'!AE$247:AE$281,'Outside Services &amp; Other'!$C$247:$C$281,CalcEngine!$E$169,'Outside Services &amp; Other'!$D$247:$D$281,CalcEngine!$E185)</f>
        <v>0</v>
      </c>
      <c r="AQ185" s="5">
        <f>SUMIFS('Outside Services &amp; Other'!AF$247:AF$281,'Outside Services &amp; Other'!$C$247:$C$281,CalcEngine!$E$169,'Outside Services &amp; Other'!$D$247:$D$281,CalcEngine!$E185)</f>
        <v>0</v>
      </c>
      <c r="AR185" s="5">
        <f>SUMIFS('Outside Services &amp; Other'!AG$247:AG$281,'Outside Services &amp; Other'!$C$247:$C$281,CalcEngine!$E$169,'Outside Services &amp; Other'!$D$247:$D$281,CalcEngine!$E185)</f>
        <v>0</v>
      </c>
      <c r="AS185" s="5">
        <f>SUMIFS('Outside Services &amp; Other'!AH$247:AH$281,'Outside Services &amp; Other'!$C$247:$C$281,CalcEngine!$E$169,'Outside Services &amp; Other'!$D$247:$D$281,CalcEngine!$E185)</f>
        <v>0</v>
      </c>
      <c r="AT185" s="5">
        <f>SUMIFS('Outside Services &amp; Other'!AI$247:AI$281,'Outside Services &amp; Other'!$C$247:$C$281,CalcEngine!$E$169,'Outside Services &amp; Other'!$D$247:$D$281,CalcEngine!$E185)</f>
        <v>0</v>
      </c>
      <c r="AU185" s="5">
        <f>SUMIFS('Outside Services &amp; Other'!AJ$247:AJ$281,'Outside Services &amp; Other'!$C$247:$C$281,CalcEngine!$E$169,'Outside Services &amp; Other'!$D$247:$D$281,CalcEngine!$E185)</f>
        <v>0</v>
      </c>
      <c r="AV185" s="5">
        <f>SUMIFS('Outside Services &amp; Other'!AK$247:AK$281,'Outside Services &amp; Other'!$C$247:$C$281,CalcEngine!$E$169,'Outside Services &amp; Other'!$D$247:$D$281,CalcEngine!$E185)</f>
        <v>0</v>
      </c>
      <c r="AW185" s="5">
        <f>SUMIFS('Outside Services &amp; Other'!AL$247:AL$281,'Outside Services &amp; Other'!$C$247:$C$281,CalcEngine!$E$169,'Outside Services &amp; Other'!$D$247:$D$281,CalcEngine!$E185)</f>
        <v>0</v>
      </c>
      <c r="AX185" s="5">
        <f>SUMIFS('Outside Services &amp; Other'!AM$247:AM$281,'Outside Services &amp; Other'!$C$247:$C$281,CalcEngine!$E$169,'Outside Services &amp; Other'!$D$247:$D$281,CalcEngine!$E185)</f>
        <v>0</v>
      </c>
      <c r="AY185" s="5">
        <f>SUMIFS('Outside Services &amp; Other'!AN$247:AN$281,'Outside Services &amp; Other'!$C$247:$C$281,CalcEngine!$E$169,'Outside Services &amp; Other'!$D$247:$D$281,CalcEngine!$E185)</f>
        <v>0</v>
      </c>
      <c r="AZ185" s="5">
        <f>SUMIFS('Outside Services &amp; Other'!AO$247:AO$281,'Outside Services &amp; Other'!$C$247:$C$281,CalcEngine!$E$169,'Outside Services &amp; Other'!$D$247:$D$281,CalcEngine!$E185)</f>
        <v>0</v>
      </c>
      <c r="BA185" s="5">
        <f>SUMIFS('Outside Services &amp; Other'!AP$247:AP$281,'Outside Services &amp; Other'!$C$247:$C$281,CalcEngine!$E$169,'Outside Services &amp; Other'!$D$247:$D$281,CalcEngine!$E185)</f>
        <v>0</v>
      </c>
      <c r="BB185" s="5">
        <f>SUMIFS('Outside Services &amp; Other'!AQ$247:AQ$281,'Outside Services &amp; Other'!$C$247:$C$281,CalcEngine!$E$169,'Outside Services &amp; Other'!$D$247:$D$281,CalcEngine!$E185)</f>
        <v>0</v>
      </c>
      <c r="BC185" s="5">
        <f>SUMIFS('Outside Services &amp; Other'!AR$247:AR$281,'Outside Services &amp; Other'!$C$247:$C$281,CalcEngine!$E$169,'Outside Services &amp; Other'!$D$247:$D$281,CalcEngine!$E185)</f>
        <v>0</v>
      </c>
      <c r="BD185" s="5">
        <f>SUMIFS('Outside Services &amp; Other'!AS$247:AS$281,'Outside Services &amp; Other'!$C$247:$C$281,CalcEngine!$E$169,'Outside Services &amp; Other'!$D$247:$D$281,CalcEngine!$E185)</f>
        <v>0</v>
      </c>
      <c r="BE185" s="5">
        <f>SUMIFS('Outside Services &amp; Other'!AT$247:AT$281,'Outside Services &amp; Other'!$C$247:$C$281,CalcEngine!$E$169,'Outside Services &amp; Other'!$D$247:$D$281,CalcEngine!$E185)</f>
        <v>0</v>
      </c>
      <c r="BF185" s="5">
        <f>SUMIFS('Outside Services &amp; Other'!AU$247:AU$281,'Outside Services &amp; Other'!$C$247:$C$281,CalcEngine!$E$169,'Outside Services &amp; Other'!$D$247:$D$281,CalcEngine!$E185)</f>
        <v>0</v>
      </c>
      <c r="BG185" s="5">
        <f>SUMIFS('Outside Services &amp; Other'!AV$247:AV$281,'Outside Services &amp; Other'!$C$247:$C$281,CalcEngine!$E$169,'Outside Services &amp; Other'!$D$247:$D$281,CalcEngine!$E185)</f>
        <v>0</v>
      </c>
      <c r="BH185" s="5">
        <f>SUMIFS('Outside Services &amp; Other'!AW$247:AW$281,'Outside Services &amp; Other'!$C$247:$C$281,CalcEngine!$E$169,'Outside Services &amp; Other'!$D$247:$D$281,CalcEngine!$E185)</f>
        <v>0</v>
      </c>
      <c r="BI185" s="5">
        <f>SUMIFS('Outside Services &amp; Other'!AX$247:AX$281,'Outside Services &amp; Other'!$C$247:$C$281,CalcEngine!$E$169,'Outside Services &amp; Other'!$D$247:$D$281,CalcEngine!$E185)</f>
        <v>0</v>
      </c>
      <c r="BJ185" s="5">
        <f>SUMIFS('Outside Services &amp; Other'!AY$247:AY$281,'Outside Services &amp; Other'!$C$247:$C$281,CalcEngine!$E$169,'Outside Services &amp; Other'!$D$247:$D$281,CalcEngine!$E185)</f>
        <v>0</v>
      </c>
      <c r="BK185" s="5">
        <f>SUMIFS('Outside Services &amp; Other'!AZ$247:AZ$281,'Outside Services &amp; Other'!$C$247:$C$281,CalcEngine!$E$169,'Outside Services &amp; Other'!$D$247:$D$281,CalcEngine!$E185)</f>
        <v>0</v>
      </c>
      <c r="BL185" s="5">
        <f>SUMIFS('Outside Services &amp; Other'!BA$247:BA$281,'Outside Services &amp; Other'!$C$247:$C$281,CalcEngine!$E$169,'Outside Services &amp; Other'!$D$247:$D$281,CalcEngine!$E185)</f>
        <v>0</v>
      </c>
      <c r="BM185" s="5">
        <f>SUMIFS('Outside Services &amp; Other'!BB$247:BB$281,'Outside Services &amp; Other'!$C$247:$C$281,CalcEngine!$E$169,'Outside Services &amp; Other'!$D$247:$D$281,CalcEngine!$E185)</f>
        <v>0</v>
      </c>
      <c r="BN185" s="5">
        <f>SUMIFS('Outside Services &amp; Other'!BC$247:BC$281,'Outside Services &amp; Other'!$C$247:$C$281,CalcEngine!$E$169,'Outside Services &amp; Other'!$D$247:$D$281,CalcEngine!$E185)</f>
        <v>0</v>
      </c>
      <c r="BO185" s="5">
        <f>SUMIFS('Outside Services &amp; Other'!BD$247:BD$281,'Outside Services &amp; Other'!$C$247:$C$281,CalcEngine!$E$169,'Outside Services &amp; Other'!$D$247:$D$281,CalcEngine!$E185)</f>
        <v>0</v>
      </c>
      <c r="BP185" s="5">
        <f>SUMIFS('Outside Services &amp; Other'!BE$247:BE$281,'Outside Services &amp; Other'!$C$247:$C$281,CalcEngine!$E$169,'Outside Services &amp; Other'!$D$247:$D$281,CalcEngine!$E185)</f>
        <v>0</v>
      </c>
      <c r="BQ185" s="5">
        <f>SUMIFS('Outside Services &amp; Other'!BF$247:BF$281,'Outside Services &amp; Other'!$C$247:$C$281,CalcEngine!$E$169,'Outside Services &amp; Other'!$D$247:$D$281,CalcEngine!$E185)</f>
        <v>0</v>
      </c>
      <c r="BR185" s="5">
        <f>SUMIFS('Outside Services &amp; Other'!BG$247:BG$281,'Outside Services &amp; Other'!$C$247:$C$281,CalcEngine!$E$169,'Outside Services &amp; Other'!$D$247:$D$281,CalcEngine!$E185)</f>
        <v>0</v>
      </c>
      <c r="BS185" s="5">
        <f>SUMIFS('Outside Services &amp; Other'!BH$247:BH$281,'Outside Services &amp; Other'!$C$247:$C$281,CalcEngine!$E$169,'Outside Services &amp; Other'!$D$247:$D$281,CalcEngine!$E185)</f>
        <v>0</v>
      </c>
      <c r="BT185" s="5">
        <f>SUMIFS('Outside Services &amp; Other'!BI$247:BI$281,'Outside Services &amp; Other'!$C$247:$C$281,CalcEngine!$E$169,'Outside Services &amp; Other'!$D$247:$D$281,CalcEngine!$E185)</f>
        <v>0</v>
      </c>
      <c r="BU185" s="5">
        <f>SUMIFS('Outside Services &amp; Other'!BJ$247:BJ$281,'Outside Services &amp; Other'!$C$247:$C$281,CalcEngine!$E$169,'Outside Services &amp; Other'!$D$247:$D$281,CalcEngine!$E185)</f>
        <v>0</v>
      </c>
      <c r="BV185" s="5">
        <f>SUMIFS('Outside Services &amp; Other'!BK$247:BK$281,'Outside Services &amp; Other'!$C$247:$C$281,CalcEngine!$E$169,'Outside Services &amp; Other'!$D$247:$D$281,CalcEngine!$E185)</f>
        <v>0</v>
      </c>
      <c r="BW185" s="5">
        <f>SUMIFS('Outside Services &amp; Other'!BL$247:BL$281,'Outside Services &amp; Other'!$C$247:$C$281,CalcEngine!$E$169,'Outside Services &amp; Other'!$D$247:$D$281,CalcEngine!$E185)</f>
        <v>0</v>
      </c>
      <c r="BX185" s="5">
        <f>SUMIFS('Outside Services &amp; Other'!BM$247:BM$281,'Outside Services &amp; Other'!$C$247:$C$281,CalcEngine!$E$169,'Outside Services &amp; Other'!$D$247:$D$281,CalcEngine!$E185)</f>
        <v>0</v>
      </c>
      <c r="BY185" s="5">
        <f>SUMIFS('Outside Services &amp; Other'!BN$247:BN$281,'Outside Services &amp; Other'!$C$247:$C$281,CalcEngine!$E$169,'Outside Services &amp; Other'!$D$247:$D$281,CalcEngine!$E185)</f>
        <v>0</v>
      </c>
      <c r="BZ185" s="419" cm="1">
        <f t="array" ref="BZ185">SUMPRODUCT((YEAR($F$6:$BY$6)=BZ$6)*($F185:$BY185))</f>
        <v>0</v>
      </c>
      <c r="CA185" s="286" cm="1">
        <f t="array" ref="CA185">SUMPRODUCT((YEAR($F$6:$BY$6)=CA$6)*($F185:$BY185))</f>
        <v>0</v>
      </c>
      <c r="CB185" s="286" cm="1">
        <f t="array" ref="CB185">SUMPRODUCT((YEAR($F$6:$BY$6)=CB$6)*($F185:$BY185))</f>
        <v>0</v>
      </c>
      <c r="CC185" s="286" cm="1">
        <f t="array" ref="CC185">SUMPRODUCT((YEAR($F$6:$BY$6)=CC$6)*($F185:$BY185))</f>
        <v>0</v>
      </c>
      <c r="CD185" s="286" cm="1">
        <f t="array" ref="CD185">SUMPRODUCT((YEAR($F$6:$BY$6)=CD$6)*($F185:$BY185))</f>
        <v>0</v>
      </c>
      <c r="CE185" s="430" cm="1">
        <f t="array" ref="CE185">SUMPRODUCT((YEAR($F$6:$BY$6)=CE$6)*($F185:$BY185))</f>
        <v>0</v>
      </c>
      <c r="CF185" s="783"/>
    </row>
    <row r="186" spans="1:84" s="4" customFormat="1">
      <c r="A186" s="48"/>
      <c r="E186" s="601" t="str">
        <f>'Outside Services &amp; Other'!D$242</f>
        <v>Legal</v>
      </c>
      <c r="F186" s="194">
        <v>0</v>
      </c>
      <c r="G186" s="194">
        <v>0</v>
      </c>
      <c r="H186" s="194">
        <v>0</v>
      </c>
      <c r="I186" s="194">
        <v>0</v>
      </c>
      <c r="J186" s="194">
        <v>0</v>
      </c>
      <c r="K186" s="194">
        <v>0</v>
      </c>
      <c r="L186" s="194">
        <v>0</v>
      </c>
      <c r="M186" s="194">
        <v>0</v>
      </c>
      <c r="N186" s="194">
        <v>0</v>
      </c>
      <c r="O186" s="194">
        <v>0</v>
      </c>
      <c r="P186" s="194">
        <v>0</v>
      </c>
      <c r="Q186" s="194">
        <v>0</v>
      </c>
      <c r="R186" s="5">
        <f>SUMIFS('Outside Services &amp; Other'!G$247:G$281,'Outside Services &amp; Other'!$C$247:$C$281,CalcEngine!$E$169,'Outside Services &amp; Other'!$D$247:$D$281,CalcEngine!$E186)</f>
        <v>0</v>
      </c>
      <c r="S186" s="5">
        <f>SUMIFS('Outside Services &amp; Other'!H$247:H$281,'Outside Services &amp; Other'!$C$247:$C$281,CalcEngine!$E$169,'Outside Services &amp; Other'!$D$247:$D$281,CalcEngine!$E186)</f>
        <v>0</v>
      </c>
      <c r="T186" s="5">
        <f>SUMIFS('Outside Services &amp; Other'!I$247:I$281,'Outside Services &amp; Other'!$C$247:$C$281,CalcEngine!$E$169,'Outside Services &amp; Other'!$D$247:$D$281,CalcEngine!$E186)</f>
        <v>0</v>
      </c>
      <c r="U186" s="5">
        <f>SUMIFS('Outside Services &amp; Other'!J$247:J$281,'Outside Services &amp; Other'!$C$247:$C$281,CalcEngine!$E$169,'Outside Services &amp; Other'!$D$247:$D$281,CalcEngine!$E186)</f>
        <v>0</v>
      </c>
      <c r="V186" s="5">
        <f>SUMIFS('Outside Services &amp; Other'!K$247:K$281,'Outside Services &amp; Other'!$C$247:$C$281,CalcEngine!$E$169,'Outside Services &amp; Other'!$D$247:$D$281,CalcEngine!$E186)</f>
        <v>0</v>
      </c>
      <c r="W186" s="5">
        <f>SUMIFS('Outside Services &amp; Other'!L$247:L$281,'Outside Services &amp; Other'!$C$247:$C$281,CalcEngine!$E$169,'Outside Services &amp; Other'!$D$247:$D$281,CalcEngine!$E186)</f>
        <v>0</v>
      </c>
      <c r="X186" s="5">
        <f>SUMIFS('Outside Services &amp; Other'!M$247:M$281,'Outside Services &amp; Other'!$C$247:$C$281,CalcEngine!$E$169,'Outside Services &amp; Other'!$D$247:$D$281,CalcEngine!$E186)</f>
        <v>0</v>
      </c>
      <c r="Y186" s="5">
        <f>SUMIFS('Outside Services &amp; Other'!N$247:N$281,'Outside Services &amp; Other'!$C$247:$C$281,CalcEngine!$E$169,'Outside Services &amp; Other'!$D$247:$D$281,CalcEngine!$E186)</f>
        <v>0</v>
      </c>
      <c r="Z186" s="5">
        <f>SUMIFS('Outside Services &amp; Other'!O$247:O$281,'Outside Services &amp; Other'!$C$247:$C$281,CalcEngine!$E$169,'Outside Services &amp; Other'!$D$247:$D$281,CalcEngine!$E186)</f>
        <v>0</v>
      </c>
      <c r="AA186" s="5">
        <f>SUMIFS('Outside Services &amp; Other'!P$247:P$281,'Outside Services &amp; Other'!$C$247:$C$281,CalcEngine!$E$169,'Outside Services &amp; Other'!$D$247:$D$281,CalcEngine!$E186)</f>
        <v>0</v>
      </c>
      <c r="AB186" s="5">
        <f>SUMIFS('Outside Services &amp; Other'!Q$247:Q$281,'Outside Services &amp; Other'!$C$247:$C$281,CalcEngine!$E$169,'Outside Services &amp; Other'!$D$247:$D$281,CalcEngine!$E186)</f>
        <v>0</v>
      </c>
      <c r="AC186" s="5">
        <f>SUMIFS('Outside Services &amp; Other'!R$247:R$281,'Outside Services &amp; Other'!$C$247:$C$281,CalcEngine!$E$169,'Outside Services &amp; Other'!$D$247:$D$281,CalcEngine!$E186)</f>
        <v>0</v>
      </c>
      <c r="AD186" s="5">
        <f>SUMIFS('Outside Services &amp; Other'!S$247:S$281,'Outside Services &amp; Other'!$C$247:$C$281,CalcEngine!$E$169,'Outside Services &amp; Other'!$D$247:$D$281,CalcEngine!$E186)</f>
        <v>0</v>
      </c>
      <c r="AE186" s="5">
        <f>SUMIFS('Outside Services &amp; Other'!T$247:T$281,'Outside Services &amp; Other'!$C$247:$C$281,CalcEngine!$E$169,'Outside Services &amp; Other'!$D$247:$D$281,CalcEngine!$E186)</f>
        <v>0</v>
      </c>
      <c r="AF186" s="5">
        <f>SUMIFS('Outside Services &amp; Other'!U$247:U$281,'Outside Services &amp; Other'!$C$247:$C$281,CalcEngine!$E$169,'Outside Services &amp; Other'!$D$247:$D$281,CalcEngine!$E186)</f>
        <v>0</v>
      </c>
      <c r="AG186" s="5">
        <f>SUMIFS('Outside Services &amp; Other'!V$247:V$281,'Outside Services &amp; Other'!$C$247:$C$281,CalcEngine!$E$169,'Outside Services &amp; Other'!$D$247:$D$281,CalcEngine!$E186)</f>
        <v>0</v>
      </c>
      <c r="AH186" s="5">
        <f>SUMIFS('Outside Services &amp; Other'!W$247:W$281,'Outside Services &amp; Other'!$C$247:$C$281,CalcEngine!$E$169,'Outside Services &amp; Other'!$D$247:$D$281,CalcEngine!$E186)</f>
        <v>0</v>
      </c>
      <c r="AI186" s="5">
        <f>SUMIFS('Outside Services &amp; Other'!X$247:X$281,'Outside Services &amp; Other'!$C$247:$C$281,CalcEngine!$E$169,'Outside Services &amp; Other'!$D$247:$D$281,CalcEngine!$E186)</f>
        <v>0</v>
      </c>
      <c r="AJ186" s="5">
        <f>SUMIFS('Outside Services &amp; Other'!Y$247:Y$281,'Outside Services &amp; Other'!$C$247:$C$281,CalcEngine!$E$169,'Outside Services &amp; Other'!$D$247:$D$281,CalcEngine!$E186)</f>
        <v>0</v>
      </c>
      <c r="AK186" s="5">
        <f>SUMIFS('Outside Services &amp; Other'!Z$247:Z$281,'Outside Services &amp; Other'!$C$247:$C$281,CalcEngine!$E$169,'Outside Services &amp; Other'!$D$247:$D$281,CalcEngine!$E186)</f>
        <v>0</v>
      </c>
      <c r="AL186" s="5">
        <f>SUMIFS('Outside Services &amp; Other'!AA$247:AA$281,'Outside Services &amp; Other'!$C$247:$C$281,CalcEngine!$E$169,'Outside Services &amp; Other'!$D$247:$D$281,CalcEngine!$E186)</f>
        <v>0</v>
      </c>
      <c r="AM186" s="5">
        <f>SUMIFS('Outside Services &amp; Other'!AB$247:AB$281,'Outside Services &amp; Other'!$C$247:$C$281,CalcEngine!$E$169,'Outside Services &amp; Other'!$D$247:$D$281,CalcEngine!$E186)</f>
        <v>0</v>
      </c>
      <c r="AN186" s="5">
        <f>SUMIFS('Outside Services &amp; Other'!AC$247:AC$281,'Outside Services &amp; Other'!$C$247:$C$281,CalcEngine!$E$169,'Outside Services &amp; Other'!$D$247:$D$281,CalcEngine!$E186)</f>
        <v>0</v>
      </c>
      <c r="AO186" s="5">
        <f>SUMIFS('Outside Services &amp; Other'!AD$247:AD$281,'Outside Services &amp; Other'!$C$247:$C$281,CalcEngine!$E$169,'Outside Services &amp; Other'!$D$247:$D$281,CalcEngine!$E186)</f>
        <v>0</v>
      </c>
      <c r="AP186" s="5">
        <f>SUMIFS('Outside Services &amp; Other'!AE$247:AE$281,'Outside Services &amp; Other'!$C$247:$C$281,CalcEngine!$E$169,'Outside Services &amp; Other'!$D$247:$D$281,CalcEngine!$E186)</f>
        <v>0</v>
      </c>
      <c r="AQ186" s="5">
        <f>SUMIFS('Outside Services &amp; Other'!AF$247:AF$281,'Outside Services &amp; Other'!$C$247:$C$281,CalcEngine!$E$169,'Outside Services &amp; Other'!$D$247:$D$281,CalcEngine!$E186)</f>
        <v>0</v>
      </c>
      <c r="AR186" s="5">
        <f>SUMIFS('Outside Services &amp; Other'!AG$247:AG$281,'Outside Services &amp; Other'!$C$247:$C$281,CalcEngine!$E$169,'Outside Services &amp; Other'!$D$247:$D$281,CalcEngine!$E186)</f>
        <v>0</v>
      </c>
      <c r="AS186" s="5">
        <f>SUMIFS('Outside Services &amp; Other'!AH$247:AH$281,'Outside Services &amp; Other'!$C$247:$C$281,CalcEngine!$E$169,'Outside Services &amp; Other'!$D$247:$D$281,CalcEngine!$E186)</f>
        <v>0</v>
      </c>
      <c r="AT186" s="5">
        <f>SUMIFS('Outside Services &amp; Other'!AI$247:AI$281,'Outside Services &amp; Other'!$C$247:$C$281,CalcEngine!$E$169,'Outside Services &amp; Other'!$D$247:$D$281,CalcEngine!$E186)</f>
        <v>0</v>
      </c>
      <c r="AU186" s="5">
        <f>SUMIFS('Outside Services &amp; Other'!AJ$247:AJ$281,'Outside Services &amp; Other'!$C$247:$C$281,CalcEngine!$E$169,'Outside Services &amp; Other'!$D$247:$D$281,CalcEngine!$E186)</f>
        <v>0</v>
      </c>
      <c r="AV186" s="5">
        <f>SUMIFS('Outside Services &amp; Other'!AK$247:AK$281,'Outside Services &amp; Other'!$C$247:$C$281,CalcEngine!$E$169,'Outside Services &amp; Other'!$D$247:$D$281,CalcEngine!$E186)</f>
        <v>0</v>
      </c>
      <c r="AW186" s="5">
        <f>SUMIFS('Outside Services &amp; Other'!AL$247:AL$281,'Outside Services &amp; Other'!$C$247:$C$281,CalcEngine!$E$169,'Outside Services &amp; Other'!$D$247:$D$281,CalcEngine!$E186)</f>
        <v>0</v>
      </c>
      <c r="AX186" s="5">
        <f>SUMIFS('Outside Services &amp; Other'!AM$247:AM$281,'Outside Services &amp; Other'!$C$247:$C$281,CalcEngine!$E$169,'Outside Services &amp; Other'!$D$247:$D$281,CalcEngine!$E186)</f>
        <v>0</v>
      </c>
      <c r="AY186" s="5">
        <f>SUMIFS('Outside Services &amp; Other'!AN$247:AN$281,'Outside Services &amp; Other'!$C$247:$C$281,CalcEngine!$E$169,'Outside Services &amp; Other'!$D$247:$D$281,CalcEngine!$E186)</f>
        <v>0</v>
      </c>
      <c r="AZ186" s="5">
        <f>SUMIFS('Outside Services &amp; Other'!AO$247:AO$281,'Outside Services &amp; Other'!$C$247:$C$281,CalcEngine!$E$169,'Outside Services &amp; Other'!$D$247:$D$281,CalcEngine!$E186)</f>
        <v>0</v>
      </c>
      <c r="BA186" s="5">
        <f>SUMIFS('Outside Services &amp; Other'!AP$247:AP$281,'Outside Services &amp; Other'!$C$247:$C$281,CalcEngine!$E$169,'Outside Services &amp; Other'!$D$247:$D$281,CalcEngine!$E186)</f>
        <v>0</v>
      </c>
      <c r="BB186" s="5">
        <f>SUMIFS('Outside Services &amp; Other'!AQ$247:AQ$281,'Outside Services &amp; Other'!$C$247:$C$281,CalcEngine!$E$169,'Outside Services &amp; Other'!$D$247:$D$281,CalcEngine!$E186)</f>
        <v>0</v>
      </c>
      <c r="BC186" s="5">
        <f>SUMIFS('Outside Services &amp; Other'!AR$247:AR$281,'Outside Services &amp; Other'!$C$247:$C$281,CalcEngine!$E$169,'Outside Services &amp; Other'!$D$247:$D$281,CalcEngine!$E186)</f>
        <v>0</v>
      </c>
      <c r="BD186" s="5">
        <f>SUMIFS('Outside Services &amp; Other'!AS$247:AS$281,'Outside Services &amp; Other'!$C$247:$C$281,CalcEngine!$E$169,'Outside Services &amp; Other'!$D$247:$D$281,CalcEngine!$E186)</f>
        <v>0</v>
      </c>
      <c r="BE186" s="5">
        <f>SUMIFS('Outside Services &amp; Other'!AT$247:AT$281,'Outside Services &amp; Other'!$C$247:$C$281,CalcEngine!$E$169,'Outside Services &amp; Other'!$D$247:$D$281,CalcEngine!$E186)</f>
        <v>0</v>
      </c>
      <c r="BF186" s="5">
        <f>SUMIFS('Outside Services &amp; Other'!AU$247:AU$281,'Outside Services &amp; Other'!$C$247:$C$281,CalcEngine!$E$169,'Outside Services &amp; Other'!$D$247:$D$281,CalcEngine!$E186)</f>
        <v>0</v>
      </c>
      <c r="BG186" s="5">
        <f>SUMIFS('Outside Services &amp; Other'!AV$247:AV$281,'Outside Services &amp; Other'!$C$247:$C$281,CalcEngine!$E$169,'Outside Services &amp; Other'!$D$247:$D$281,CalcEngine!$E186)</f>
        <v>0</v>
      </c>
      <c r="BH186" s="5">
        <f>SUMIFS('Outside Services &amp; Other'!AW$247:AW$281,'Outside Services &amp; Other'!$C$247:$C$281,CalcEngine!$E$169,'Outside Services &amp; Other'!$D$247:$D$281,CalcEngine!$E186)</f>
        <v>0</v>
      </c>
      <c r="BI186" s="5">
        <f>SUMIFS('Outside Services &amp; Other'!AX$247:AX$281,'Outside Services &amp; Other'!$C$247:$C$281,CalcEngine!$E$169,'Outside Services &amp; Other'!$D$247:$D$281,CalcEngine!$E186)</f>
        <v>0</v>
      </c>
      <c r="BJ186" s="5">
        <f>SUMIFS('Outside Services &amp; Other'!AY$247:AY$281,'Outside Services &amp; Other'!$C$247:$C$281,CalcEngine!$E$169,'Outside Services &amp; Other'!$D$247:$D$281,CalcEngine!$E186)</f>
        <v>0</v>
      </c>
      <c r="BK186" s="5">
        <f>SUMIFS('Outside Services &amp; Other'!AZ$247:AZ$281,'Outside Services &amp; Other'!$C$247:$C$281,CalcEngine!$E$169,'Outside Services &amp; Other'!$D$247:$D$281,CalcEngine!$E186)</f>
        <v>0</v>
      </c>
      <c r="BL186" s="5">
        <f>SUMIFS('Outside Services &amp; Other'!BA$247:BA$281,'Outside Services &amp; Other'!$C$247:$C$281,CalcEngine!$E$169,'Outside Services &amp; Other'!$D$247:$D$281,CalcEngine!$E186)</f>
        <v>0</v>
      </c>
      <c r="BM186" s="5">
        <f>SUMIFS('Outside Services &amp; Other'!BB$247:BB$281,'Outside Services &amp; Other'!$C$247:$C$281,CalcEngine!$E$169,'Outside Services &amp; Other'!$D$247:$D$281,CalcEngine!$E186)</f>
        <v>0</v>
      </c>
      <c r="BN186" s="5">
        <f>SUMIFS('Outside Services &amp; Other'!BC$247:BC$281,'Outside Services &amp; Other'!$C$247:$C$281,CalcEngine!$E$169,'Outside Services &amp; Other'!$D$247:$D$281,CalcEngine!$E186)</f>
        <v>0</v>
      </c>
      <c r="BO186" s="5">
        <f>SUMIFS('Outside Services &amp; Other'!BD$247:BD$281,'Outside Services &amp; Other'!$C$247:$C$281,CalcEngine!$E$169,'Outside Services &amp; Other'!$D$247:$D$281,CalcEngine!$E186)</f>
        <v>0</v>
      </c>
      <c r="BP186" s="5">
        <f>SUMIFS('Outside Services &amp; Other'!BE$247:BE$281,'Outside Services &amp; Other'!$C$247:$C$281,CalcEngine!$E$169,'Outside Services &amp; Other'!$D$247:$D$281,CalcEngine!$E186)</f>
        <v>0</v>
      </c>
      <c r="BQ186" s="5">
        <f>SUMIFS('Outside Services &amp; Other'!BF$247:BF$281,'Outside Services &amp; Other'!$C$247:$C$281,CalcEngine!$E$169,'Outside Services &amp; Other'!$D$247:$D$281,CalcEngine!$E186)</f>
        <v>0</v>
      </c>
      <c r="BR186" s="5">
        <f>SUMIFS('Outside Services &amp; Other'!BG$247:BG$281,'Outside Services &amp; Other'!$C$247:$C$281,CalcEngine!$E$169,'Outside Services &amp; Other'!$D$247:$D$281,CalcEngine!$E186)</f>
        <v>0</v>
      </c>
      <c r="BS186" s="5">
        <f>SUMIFS('Outside Services &amp; Other'!BH$247:BH$281,'Outside Services &amp; Other'!$C$247:$C$281,CalcEngine!$E$169,'Outside Services &amp; Other'!$D$247:$D$281,CalcEngine!$E186)</f>
        <v>0</v>
      </c>
      <c r="BT186" s="5">
        <f>SUMIFS('Outside Services &amp; Other'!BI$247:BI$281,'Outside Services &amp; Other'!$C$247:$C$281,CalcEngine!$E$169,'Outside Services &amp; Other'!$D$247:$D$281,CalcEngine!$E186)</f>
        <v>0</v>
      </c>
      <c r="BU186" s="5">
        <f>SUMIFS('Outside Services &amp; Other'!BJ$247:BJ$281,'Outside Services &amp; Other'!$C$247:$C$281,CalcEngine!$E$169,'Outside Services &amp; Other'!$D$247:$D$281,CalcEngine!$E186)</f>
        <v>0</v>
      </c>
      <c r="BV186" s="5">
        <f>SUMIFS('Outside Services &amp; Other'!BK$247:BK$281,'Outside Services &amp; Other'!$C$247:$C$281,CalcEngine!$E$169,'Outside Services &amp; Other'!$D$247:$D$281,CalcEngine!$E186)</f>
        <v>0</v>
      </c>
      <c r="BW186" s="5">
        <f>SUMIFS('Outside Services &amp; Other'!BL$247:BL$281,'Outside Services &amp; Other'!$C$247:$C$281,CalcEngine!$E$169,'Outside Services &amp; Other'!$D$247:$D$281,CalcEngine!$E186)</f>
        <v>0</v>
      </c>
      <c r="BX186" s="5">
        <f>SUMIFS('Outside Services &amp; Other'!BM$247:BM$281,'Outside Services &amp; Other'!$C$247:$C$281,CalcEngine!$E$169,'Outside Services &amp; Other'!$D$247:$D$281,CalcEngine!$E186)</f>
        <v>0</v>
      </c>
      <c r="BY186" s="5">
        <f>SUMIFS('Outside Services &amp; Other'!BN$247:BN$281,'Outside Services &amp; Other'!$C$247:$C$281,CalcEngine!$E$169,'Outside Services &amp; Other'!$D$247:$D$281,CalcEngine!$E186)</f>
        <v>0</v>
      </c>
      <c r="BZ186" s="419" cm="1">
        <f t="array" ref="BZ186">SUMPRODUCT((YEAR($F$6:$BY$6)=BZ$6)*($F186:$BY186))</f>
        <v>0</v>
      </c>
      <c r="CA186" s="286" cm="1">
        <f t="array" ref="CA186">SUMPRODUCT((YEAR($F$6:$BY$6)=CA$6)*($F186:$BY186))</f>
        <v>0</v>
      </c>
      <c r="CB186" s="286" cm="1">
        <f t="array" ref="CB186">SUMPRODUCT((YEAR($F$6:$BY$6)=CB$6)*($F186:$BY186))</f>
        <v>0</v>
      </c>
      <c r="CC186" s="286" cm="1">
        <f t="array" ref="CC186">SUMPRODUCT((YEAR($F$6:$BY$6)=CC$6)*($F186:$BY186))</f>
        <v>0</v>
      </c>
      <c r="CD186" s="286" cm="1">
        <f t="array" ref="CD186">SUMPRODUCT((YEAR($F$6:$BY$6)=CD$6)*($F186:$BY186))</f>
        <v>0</v>
      </c>
      <c r="CE186" s="430" cm="1">
        <f t="array" ref="CE186">SUMPRODUCT((YEAR($F$6:$BY$6)=CE$6)*($F186:$BY186))</f>
        <v>0</v>
      </c>
      <c r="CF186" s="783"/>
    </row>
    <row r="187" spans="1:84" s="4" customFormat="1">
      <c r="A187" s="48"/>
      <c r="E187" s="601" t="str">
        <f>'Outside Services &amp; Other'!D$243</f>
        <v>Accounting &amp; Finance</v>
      </c>
      <c r="F187" s="194">
        <v>0</v>
      </c>
      <c r="G187" s="194">
        <v>0</v>
      </c>
      <c r="H187" s="194">
        <v>0</v>
      </c>
      <c r="I187" s="194">
        <v>0</v>
      </c>
      <c r="J187" s="194">
        <v>0</v>
      </c>
      <c r="K187" s="194">
        <v>0</v>
      </c>
      <c r="L187" s="194">
        <v>0</v>
      </c>
      <c r="M187" s="194">
        <v>0</v>
      </c>
      <c r="N187" s="194">
        <v>0</v>
      </c>
      <c r="O187" s="194">
        <v>0</v>
      </c>
      <c r="P187" s="194">
        <v>0</v>
      </c>
      <c r="Q187" s="194">
        <v>0</v>
      </c>
      <c r="R187" s="5">
        <f>SUMIFS('Outside Services &amp; Other'!G$247:G$281,'Outside Services &amp; Other'!$C$247:$C$281,CalcEngine!$E$169,'Outside Services &amp; Other'!$D$247:$D$281,CalcEngine!$E187)</f>
        <v>0</v>
      </c>
      <c r="S187" s="5">
        <f>SUMIFS('Outside Services &amp; Other'!H$247:H$281,'Outside Services &amp; Other'!$C$247:$C$281,CalcEngine!$E$169,'Outside Services &amp; Other'!$D$247:$D$281,CalcEngine!$E187)</f>
        <v>0</v>
      </c>
      <c r="T187" s="5">
        <f>SUMIFS('Outside Services &amp; Other'!I$247:I$281,'Outside Services &amp; Other'!$C$247:$C$281,CalcEngine!$E$169,'Outside Services &amp; Other'!$D$247:$D$281,CalcEngine!$E187)</f>
        <v>0</v>
      </c>
      <c r="U187" s="5">
        <f>SUMIFS('Outside Services &amp; Other'!J$247:J$281,'Outside Services &amp; Other'!$C$247:$C$281,CalcEngine!$E$169,'Outside Services &amp; Other'!$D$247:$D$281,CalcEngine!$E187)</f>
        <v>0</v>
      </c>
      <c r="V187" s="5">
        <f>SUMIFS('Outside Services &amp; Other'!K$247:K$281,'Outside Services &amp; Other'!$C$247:$C$281,CalcEngine!$E$169,'Outside Services &amp; Other'!$D$247:$D$281,CalcEngine!$E187)</f>
        <v>0</v>
      </c>
      <c r="W187" s="5">
        <f>SUMIFS('Outside Services &amp; Other'!L$247:L$281,'Outside Services &amp; Other'!$C$247:$C$281,CalcEngine!$E$169,'Outside Services &amp; Other'!$D$247:$D$281,CalcEngine!$E187)</f>
        <v>0</v>
      </c>
      <c r="X187" s="5">
        <f>SUMIFS('Outside Services &amp; Other'!M$247:M$281,'Outside Services &amp; Other'!$C$247:$C$281,CalcEngine!$E$169,'Outside Services &amp; Other'!$D$247:$D$281,CalcEngine!$E187)</f>
        <v>0</v>
      </c>
      <c r="Y187" s="5">
        <f>SUMIFS('Outside Services &amp; Other'!N$247:N$281,'Outside Services &amp; Other'!$C$247:$C$281,CalcEngine!$E$169,'Outside Services &amp; Other'!$D$247:$D$281,CalcEngine!$E187)</f>
        <v>0</v>
      </c>
      <c r="Z187" s="5">
        <f>SUMIFS('Outside Services &amp; Other'!O$247:O$281,'Outside Services &amp; Other'!$C$247:$C$281,CalcEngine!$E$169,'Outside Services &amp; Other'!$D$247:$D$281,CalcEngine!$E187)</f>
        <v>0</v>
      </c>
      <c r="AA187" s="5">
        <f>SUMIFS('Outside Services &amp; Other'!P$247:P$281,'Outside Services &amp; Other'!$C$247:$C$281,CalcEngine!$E$169,'Outside Services &amp; Other'!$D$247:$D$281,CalcEngine!$E187)</f>
        <v>0</v>
      </c>
      <c r="AB187" s="5">
        <f>SUMIFS('Outside Services &amp; Other'!Q$247:Q$281,'Outside Services &amp; Other'!$C$247:$C$281,CalcEngine!$E$169,'Outside Services &amp; Other'!$D$247:$D$281,CalcEngine!$E187)</f>
        <v>0</v>
      </c>
      <c r="AC187" s="5">
        <f>SUMIFS('Outside Services &amp; Other'!R$247:R$281,'Outside Services &amp; Other'!$C$247:$C$281,CalcEngine!$E$169,'Outside Services &amp; Other'!$D$247:$D$281,CalcEngine!$E187)</f>
        <v>0</v>
      </c>
      <c r="AD187" s="5">
        <f>SUMIFS('Outside Services &amp; Other'!S$247:S$281,'Outside Services &amp; Other'!$C$247:$C$281,CalcEngine!$E$169,'Outside Services &amp; Other'!$D$247:$D$281,CalcEngine!$E187)</f>
        <v>0</v>
      </c>
      <c r="AE187" s="5">
        <f>SUMIFS('Outside Services &amp; Other'!T$247:T$281,'Outside Services &amp; Other'!$C$247:$C$281,CalcEngine!$E$169,'Outside Services &amp; Other'!$D$247:$D$281,CalcEngine!$E187)</f>
        <v>0</v>
      </c>
      <c r="AF187" s="5">
        <f>SUMIFS('Outside Services &amp; Other'!U$247:U$281,'Outside Services &amp; Other'!$C$247:$C$281,CalcEngine!$E$169,'Outside Services &amp; Other'!$D$247:$D$281,CalcEngine!$E187)</f>
        <v>0</v>
      </c>
      <c r="AG187" s="5">
        <f>SUMIFS('Outside Services &amp; Other'!V$247:V$281,'Outside Services &amp; Other'!$C$247:$C$281,CalcEngine!$E$169,'Outside Services &amp; Other'!$D$247:$D$281,CalcEngine!$E187)</f>
        <v>0</v>
      </c>
      <c r="AH187" s="5">
        <f>SUMIFS('Outside Services &amp; Other'!W$247:W$281,'Outside Services &amp; Other'!$C$247:$C$281,CalcEngine!$E$169,'Outside Services &amp; Other'!$D$247:$D$281,CalcEngine!$E187)</f>
        <v>0</v>
      </c>
      <c r="AI187" s="5">
        <f>SUMIFS('Outside Services &amp; Other'!X$247:X$281,'Outside Services &amp; Other'!$C$247:$C$281,CalcEngine!$E$169,'Outside Services &amp; Other'!$D$247:$D$281,CalcEngine!$E187)</f>
        <v>0</v>
      </c>
      <c r="AJ187" s="5">
        <f>SUMIFS('Outside Services &amp; Other'!Y$247:Y$281,'Outside Services &amp; Other'!$C$247:$C$281,CalcEngine!$E$169,'Outside Services &amp; Other'!$D$247:$D$281,CalcEngine!$E187)</f>
        <v>0</v>
      </c>
      <c r="AK187" s="5">
        <f>SUMIFS('Outside Services &amp; Other'!Z$247:Z$281,'Outside Services &amp; Other'!$C$247:$C$281,CalcEngine!$E$169,'Outside Services &amp; Other'!$D$247:$D$281,CalcEngine!$E187)</f>
        <v>0</v>
      </c>
      <c r="AL187" s="5">
        <f>SUMIFS('Outside Services &amp; Other'!AA$247:AA$281,'Outside Services &amp; Other'!$C$247:$C$281,CalcEngine!$E$169,'Outside Services &amp; Other'!$D$247:$D$281,CalcEngine!$E187)</f>
        <v>0</v>
      </c>
      <c r="AM187" s="5">
        <f>SUMIFS('Outside Services &amp; Other'!AB$247:AB$281,'Outside Services &amp; Other'!$C$247:$C$281,CalcEngine!$E$169,'Outside Services &amp; Other'!$D$247:$D$281,CalcEngine!$E187)</f>
        <v>0</v>
      </c>
      <c r="AN187" s="5">
        <f>SUMIFS('Outside Services &amp; Other'!AC$247:AC$281,'Outside Services &amp; Other'!$C$247:$C$281,CalcEngine!$E$169,'Outside Services &amp; Other'!$D$247:$D$281,CalcEngine!$E187)</f>
        <v>0</v>
      </c>
      <c r="AO187" s="5">
        <f>SUMIFS('Outside Services &amp; Other'!AD$247:AD$281,'Outside Services &amp; Other'!$C$247:$C$281,CalcEngine!$E$169,'Outside Services &amp; Other'!$D$247:$D$281,CalcEngine!$E187)</f>
        <v>0</v>
      </c>
      <c r="AP187" s="5">
        <f>SUMIFS('Outside Services &amp; Other'!AE$247:AE$281,'Outside Services &amp; Other'!$C$247:$C$281,CalcEngine!$E$169,'Outside Services &amp; Other'!$D$247:$D$281,CalcEngine!$E187)</f>
        <v>0</v>
      </c>
      <c r="AQ187" s="5">
        <f>SUMIFS('Outside Services &amp; Other'!AF$247:AF$281,'Outside Services &amp; Other'!$C$247:$C$281,CalcEngine!$E$169,'Outside Services &amp; Other'!$D$247:$D$281,CalcEngine!$E187)</f>
        <v>0</v>
      </c>
      <c r="AR187" s="5">
        <f>SUMIFS('Outside Services &amp; Other'!AG$247:AG$281,'Outside Services &amp; Other'!$C$247:$C$281,CalcEngine!$E$169,'Outside Services &amp; Other'!$D$247:$D$281,CalcEngine!$E187)</f>
        <v>0</v>
      </c>
      <c r="AS187" s="5">
        <f>SUMIFS('Outside Services &amp; Other'!AH$247:AH$281,'Outside Services &amp; Other'!$C$247:$C$281,CalcEngine!$E$169,'Outside Services &amp; Other'!$D$247:$D$281,CalcEngine!$E187)</f>
        <v>0</v>
      </c>
      <c r="AT187" s="5">
        <f>SUMIFS('Outside Services &amp; Other'!AI$247:AI$281,'Outside Services &amp; Other'!$C$247:$C$281,CalcEngine!$E$169,'Outside Services &amp; Other'!$D$247:$D$281,CalcEngine!$E187)</f>
        <v>0</v>
      </c>
      <c r="AU187" s="5">
        <f>SUMIFS('Outside Services &amp; Other'!AJ$247:AJ$281,'Outside Services &amp; Other'!$C$247:$C$281,CalcEngine!$E$169,'Outside Services &amp; Other'!$D$247:$D$281,CalcEngine!$E187)</f>
        <v>0</v>
      </c>
      <c r="AV187" s="5">
        <f>SUMIFS('Outside Services &amp; Other'!AK$247:AK$281,'Outside Services &amp; Other'!$C$247:$C$281,CalcEngine!$E$169,'Outside Services &amp; Other'!$D$247:$D$281,CalcEngine!$E187)</f>
        <v>0</v>
      </c>
      <c r="AW187" s="5">
        <f>SUMIFS('Outside Services &amp; Other'!AL$247:AL$281,'Outside Services &amp; Other'!$C$247:$C$281,CalcEngine!$E$169,'Outside Services &amp; Other'!$D$247:$D$281,CalcEngine!$E187)</f>
        <v>0</v>
      </c>
      <c r="AX187" s="5">
        <f>SUMIFS('Outside Services &amp; Other'!AM$247:AM$281,'Outside Services &amp; Other'!$C$247:$C$281,CalcEngine!$E$169,'Outside Services &amp; Other'!$D$247:$D$281,CalcEngine!$E187)</f>
        <v>0</v>
      </c>
      <c r="AY187" s="5">
        <f>SUMIFS('Outside Services &amp; Other'!AN$247:AN$281,'Outside Services &amp; Other'!$C$247:$C$281,CalcEngine!$E$169,'Outside Services &amp; Other'!$D$247:$D$281,CalcEngine!$E187)</f>
        <v>0</v>
      </c>
      <c r="AZ187" s="5">
        <f>SUMIFS('Outside Services &amp; Other'!AO$247:AO$281,'Outside Services &amp; Other'!$C$247:$C$281,CalcEngine!$E$169,'Outside Services &amp; Other'!$D$247:$D$281,CalcEngine!$E187)</f>
        <v>0</v>
      </c>
      <c r="BA187" s="5">
        <f>SUMIFS('Outside Services &amp; Other'!AP$247:AP$281,'Outside Services &amp; Other'!$C$247:$C$281,CalcEngine!$E$169,'Outside Services &amp; Other'!$D$247:$D$281,CalcEngine!$E187)</f>
        <v>0</v>
      </c>
      <c r="BB187" s="5">
        <f>SUMIFS('Outside Services &amp; Other'!AQ$247:AQ$281,'Outside Services &amp; Other'!$C$247:$C$281,CalcEngine!$E$169,'Outside Services &amp; Other'!$D$247:$D$281,CalcEngine!$E187)</f>
        <v>0</v>
      </c>
      <c r="BC187" s="5">
        <f>SUMIFS('Outside Services &amp; Other'!AR$247:AR$281,'Outside Services &amp; Other'!$C$247:$C$281,CalcEngine!$E$169,'Outside Services &amp; Other'!$D$247:$D$281,CalcEngine!$E187)</f>
        <v>0</v>
      </c>
      <c r="BD187" s="5">
        <f>SUMIFS('Outside Services &amp; Other'!AS$247:AS$281,'Outside Services &amp; Other'!$C$247:$C$281,CalcEngine!$E$169,'Outside Services &amp; Other'!$D$247:$D$281,CalcEngine!$E187)</f>
        <v>0</v>
      </c>
      <c r="BE187" s="5">
        <f>SUMIFS('Outside Services &amp; Other'!AT$247:AT$281,'Outside Services &amp; Other'!$C$247:$C$281,CalcEngine!$E$169,'Outside Services &amp; Other'!$D$247:$D$281,CalcEngine!$E187)</f>
        <v>0</v>
      </c>
      <c r="BF187" s="5">
        <f>SUMIFS('Outside Services &amp; Other'!AU$247:AU$281,'Outside Services &amp; Other'!$C$247:$C$281,CalcEngine!$E$169,'Outside Services &amp; Other'!$D$247:$D$281,CalcEngine!$E187)</f>
        <v>0</v>
      </c>
      <c r="BG187" s="5">
        <f>SUMIFS('Outside Services &amp; Other'!AV$247:AV$281,'Outside Services &amp; Other'!$C$247:$C$281,CalcEngine!$E$169,'Outside Services &amp; Other'!$D$247:$D$281,CalcEngine!$E187)</f>
        <v>0</v>
      </c>
      <c r="BH187" s="5">
        <f>SUMIFS('Outside Services &amp; Other'!AW$247:AW$281,'Outside Services &amp; Other'!$C$247:$C$281,CalcEngine!$E$169,'Outside Services &amp; Other'!$D$247:$D$281,CalcEngine!$E187)</f>
        <v>0</v>
      </c>
      <c r="BI187" s="5">
        <f>SUMIFS('Outside Services &amp; Other'!AX$247:AX$281,'Outside Services &amp; Other'!$C$247:$C$281,CalcEngine!$E$169,'Outside Services &amp; Other'!$D$247:$D$281,CalcEngine!$E187)</f>
        <v>0</v>
      </c>
      <c r="BJ187" s="5">
        <f>SUMIFS('Outside Services &amp; Other'!AY$247:AY$281,'Outside Services &amp; Other'!$C$247:$C$281,CalcEngine!$E$169,'Outside Services &amp; Other'!$D$247:$D$281,CalcEngine!$E187)</f>
        <v>0</v>
      </c>
      <c r="BK187" s="5">
        <f>SUMIFS('Outside Services &amp; Other'!AZ$247:AZ$281,'Outside Services &amp; Other'!$C$247:$C$281,CalcEngine!$E$169,'Outside Services &amp; Other'!$D$247:$D$281,CalcEngine!$E187)</f>
        <v>0</v>
      </c>
      <c r="BL187" s="5">
        <f>SUMIFS('Outside Services &amp; Other'!BA$247:BA$281,'Outside Services &amp; Other'!$C$247:$C$281,CalcEngine!$E$169,'Outside Services &amp; Other'!$D$247:$D$281,CalcEngine!$E187)</f>
        <v>0</v>
      </c>
      <c r="BM187" s="5">
        <f>SUMIFS('Outside Services &amp; Other'!BB$247:BB$281,'Outside Services &amp; Other'!$C$247:$C$281,CalcEngine!$E$169,'Outside Services &amp; Other'!$D$247:$D$281,CalcEngine!$E187)</f>
        <v>0</v>
      </c>
      <c r="BN187" s="5">
        <f>SUMIFS('Outside Services &amp; Other'!BC$247:BC$281,'Outside Services &amp; Other'!$C$247:$C$281,CalcEngine!$E$169,'Outside Services &amp; Other'!$D$247:$D$281,CalcEngine!$E187)</f>
        <v>0</v>
      </c>
      <c r="BO187" s="5">
        <f>SUMIFS('Outside Services &amp; Other'!BD$247:BD$281,'Outside Services &amp; Other'!$C$247:$C$281,CalcEngine!$E$169,'Outside Services &amp; Other'!$D$247:$D$281,CalcEngine!$E187)</f>
        <v>0</v>
      </c>
      <c r="BP187" s="5">
        <f>SUMIFS('Outside Services &amp; Other'!BE$247:BE$281,'Outside Services &amp; Other'!$C$247:$C$281,CalcEngine!$E$169,'Outside Services &amp; Other'!$D$247:$D$281,CalcEngine!$E187)</f>
        <v>0</v>
      </c>
      <c r="BQ187" s="5">
        <f>SUMIFS('Outside Services &amp; Other'!BF$247:BF$281,'Outside Services &amp; Other'!$C$247:$C$281,CalcEngine!$E$169,'Outside Services &amp; Other'!$D$247:$D$281,CalcEngine!$E187)</f>
        <v>0</v>
      </c>
      <c r="BR187" s="5">
        <f>SUMIFS('Outside Services &amp; Other'!BG$247:BG$281,'Outside Services &amp; Other'!$C$247:$C$281,CalcEngine!$E$169,'Outside Services &amp; Other'!$D$247:$D$281,CalcEngine!$E187)</f>
        <v>0</v>
      </c>
      <c r="BS187" s="5">
        <f>SUMIFS('Outside Services &amp; Other'!BH$247:BH$281,'Outside Services &amp; Other'!$C$247:$C$281,CalcEngine!$E$169,'Outside Services &amp; Other'!$D$247:$D$281,CalcEngine!$E187)</f>
        <v>0</v>
      </c>
      <c r="BT187" s="5">
        <f>SUMIFS('Outside Services &amp; Other'!BI$247:BI$281,'Outside Services &amp; Other'!$C$247:$C$281,CalcEngine!$E$169,'Outside Services &amp; Other'!$D$247:$D$281,CalcEngine!$E187)</f>
        <v>0</v>
      </c>
      <c r="BU187" s="5">
        <f>SUMIFS('Outside Services &amp; Other'!BJ$247:BJ$281,'Outside Services &amp; Other'!$C$247:$C$281,CalcEngine!$E$169,'Outside Services &amp; Other'!$D$247:$D$281,CalcEngine!$E187)</f>
        <v>0</v>
      </c>
      <c r="BV187" s="5">
        <f>SUMIFS('Outside Services &amp; Other'!BK$247:BK$281,'Outside Services &amp; Other'!$C$247:$C$281,CalcEngine!$E$169,'Outside Services &amp; Other'!$D$247:$D$281,CalcEngine!$E187)</f>
        <v>0</v>
      </c>
      <c r="BW187" s="5">
        <f>SUMIFS('Outside Services &amp; Other'!BL$247:BL$281,'Outside Services &amp; Other'!$C$247:$C$281,CalcEngine!$E$169,'Outside Services &amp; Other'!$D$247:$D$281,CalcEngine!$E187)</f>
        <v>0</v>
      </c>
      <c r="BX187" s="5">
        <f>SUMIFS('Outside Services &amp; Other'!BM$247:BM$281,'Outside Services &amp; Other'!$C$247:$C$281,CalcEngine!$E$169,'Outside Services &amp; Other'!$D$247:$D$281,CalcEngine!$E187)</f>
        <v>0</v>
      </c>
      <c r="BY187" s="5">
        <f>SUMIFS('Outside Services &amp; Other'!BN$247:BN$281,'Outside Services &amp; Other'!$C$247:$C$281,CalcEngine!$E$169,'Outside Services &amp; Other'!$D$247:$D$281,CalcEngine!$E187)</f>
        <v>0</v>
      </c>
      <c r="BZ187" s="419" cm="1">
        <f t="array" ref="BZ187">SUMPRODUCT((YEAR($F$6:$BY$6)=BZ$6)*($F187:$BY187))</f>
        <v>0</v>
      </c>
      <c r="CA187" s="286" cm="1">
        <f t="array" ref="CA187">SUMPRODUCT((YEAR($F$6:$BY$6)=CA$6)*($F187:$BY187))</f>
        <v>0</v>
      </c>
      <c r="CB187" s="286" cm="1">
        <f t="array" ref="CB187">SUMPRODUCT((YEAR($F$6:$BY$6)=CB$6)*($F187:$BY187))</f>
        <v>0</v>
      </c>
      <c r="CC187" s="286" cm="1">
        <f t="array" ref="CC187">SUMPRODUCT((YEAR($F$6:$BY$6)=CC$6)*($F187:$BY187))</f>
        <v>0</v>
      </c>
      <c r="CD187" s="286" cm="1">
        <f t="array" ref="CD187">SUMPRODUCT((YEAR($F$6:$BY$6)=CD$6)*($F187:$BY187))</f>
        <v>0</v>
      </c>
      <c r="CE187" s="430" cm="1">
        <f t="array" ref="CE187">SUMPRODUCT((YEAR($F$6:$BY$6)=CE$6)*($F187:$BY187))</f>
        <v>0</v>
      </c>
      <c r="CF187" s="783"/>
    </row>
    <row r="188" spans="1:84" s="4" customFormat="1">
      <c r="A188" s="48"/>
      <c r="E188" s="601" t="str">
        <f>'Outside Services &amp; Other'!D$244</f>
        <v>Advertising</v>
      </c>
      <c r="F188" s="194">
        <v>0</v>
      </c>
      <c r="G188" s="194">
        <v>0</v>
      </c>
      <c r="H188" s="194">
        <v>0</v>
      </c>
      <c r="I188" s="194">
        <v>0</v>
      </c>
      <c r="J188" s="194">
        <v>0</v>
      </c>
      <c r="K188" s="194">
        <v>0</v>
      </c>
      <c r="L188" s="194">
        <v>0</v>
      </c>
      <c r="M188" s="194">
        <v>0</v>
      </c>
      <c r="N188" s="194">
        <v>0</v>
      </c>
      <c r="O188" s="194">
        <v>0</v>
      </c>
      <c r="P188" s="194">
        <v>0</v>
      </c>
      <c r="Q188" s="194">
        <v>0</v>
      </c>
      <c r="R188" s="5">
        <f>SUMIFS('Outside Services &amp; Other'!G$247:G$281,'Outside Services &amp; Other'!$C$247:$C$281,CalcEngine!$E$169,'Outside Services &amp; Other'!$D$247:$D$281,CalcEngine!$E188)</f>
        <v>0</v>
      </c>
      <c r="S188" s="5">
        <f>SUMIFS('Outside Services &amp; Other'!H$247:H$281,'Outside Services &amp; Other'!$C$247:$C$281,CalcEngine!$E$169,'Outside Services &amp; Other'!$D$247:$D$281,CalcEngine!$E188)</f>
        <v>0</v>
      </c>
      <c r="T188" s="5">
        <f>SUMIFS('Outside Services &amp; Other'!I$247:I$281,'Outside Services &amp; Other'!$C$247:$C$281,CalcEngine!$E$169,'Outside Services &amp; Other'!$D$247:$D$281,CalcEngine!$E188)</f>
        <v>0</v>
      </c>
      <c r="U188" s="5">
        <f>SUMIFS('Outside Services &amp; Other'!J$247:J$281,'Outside Services &amp; Other'!$C$247:$C$281,CalcEngine!$E$169,'Outside Services &amp; Other'!$D$247:$D$281,CalcEngine!$E188)</f>
        <v>0</v>
      </c>
      <c r="V188" s="5">
        <f>SUMIFS('Outside Services &amp; Other'!K$247:K$281,'Outside Services &amp; Other'!$C$247:$C$281,CalcEngine!$E$169,'Outside Services &amp; Other'!$D$247:$D$281,CalcEngine!$E188)</f>
        <v>0</v>
      </c>
      <c r="W188" s="5">
        <f>SUMIFS('Outside Services &amp; Other'!L$247:L$281,'Outside Services &amp; Other'!$C$247:$C$281,CalcEngine!$E$169,'Outside Services &amp; Other'!$D$247:$D$281,CalcEngine!$E188)</f>
        <v>0</v>
      </c>
      <c r="X188" s="5">
        <f>SUMIFS('Outside Services &amp; Other'!M$247:M$281,'Outside Services &amp; Other'!$C$247:$C$281,CalcEngine!$E$169,'Outside Services &amp; Other'!$D$247:$D$281,CalcEngine!$E188)</f>
        <v>0</v>
      </c>
      <c r="Y188" s="5">
        <f>SUMIFS('Outside Services &amp; Other'!N$247:N$281,'Outside Services &amp; Other'!$C$247:$C$281,CalcEngine!$E$169,'Outside Services &amp; Other'!$D$247:$D$281,CalcEngine!$E188)</f>
        <v>0</v>
      </c>
      <c r="Z188" s="5">
        <f>SUMIFS('Outside Services &amp; Other'!O$247:O$281,'Outside Services &amp; Other'!$C$247:$C$281,CalcEngine!$E$169,'Outside Services &amp; Other'!$D$247:$D$281,CalcEngine!$E188)</f>
        <v>0</v>
      </c>
      <c r="AA188" s="5">
        <f>SUMIFS('Outside Services &amp; Other'!P$247:P$281,'Outside Services &amp; Other'!$C$247:$C$281,CalcEngine!$E$169,'Outside Services &amp; Other'!$D$247:$D$281,CalcEngine!$E188)</f>
        <v>0</v>
      </c>
      <c r="AB188" s="5">
        <f>SUMIFS('Outside Services &amp; Other'!Q$247:Q$281,'Outside Services &amp; Other'!$C$247:$C$281,CalcEngine!$E$169,'Outside Services &amp; Other'!$D$247:$D$281,CalcEngine!$E188)</f>
        <v>0</v>
      </c>
      <c r="AC188" s="5">
        <f>SUMIFS('Outside Services &amp; Other'!R$247:R$281,'Outside Services &amp; Other'!$C$247:$C$281,CalcEngine!$E$169,'Outside Services &amp; Other'!$D$247:$D$281,CalcEngine!$E188)</f>
        <v>0</v>
      </c>
      <c r="AD188" s="5">
        <f>SUMIFS('Outside Services &amp; Other'!S$247:S$281,'Outside Services &amp; Other'!$C$247:$C$281,CalcEngine!$E$169,'Outside Services &amp; Other'!$D$247:$D$281,CalcEngine!$E188)</f>
        <v>0</v>
      </c>
      <c r="AE188" s="5">
        <f>SUMIFS('Outside Services &amp; Other'!T$247:T$281,'Outside Services &amp; Other'!$C$247:$C$281,CalcEngine!$E$169,'Outside Services &amp; Other'!$D$247:$D$281,CalcEngine!$E188)</f>
        <v>0</v>
      </c>
      <c r="AF188" s="5">
        <f>SUMIFS('Outside Services &amp; Other'!U$247:U$281,'Outside Services &amp; Other'!$C$247:$C$281,CalcEngine!$E$169,'Outside Services &amp; Other'!$D$247:$D$281,CalcEngine!$E188)</f>
        <v>0</v>
      </c>
      <c r="AG188" s="5">
        <f>SUMIFS('Outside Services &amp; Other'!V$247:V$281,'Outside Services &amp; Other'!$C$247:$C$281,CalcEngine!$E$169,'Outside Services &amp; Other'!$D$247:$D$281,CalcEngine!$E188)</f>
        <v>0</v>
      </c>
      <c r="AH188" s="5">
        <f>SUMIFS('Outside Services &amp; Other'!W$247:W$281,'Outside Services &amp; Other'!$C$247:$C$281,CalcEngine!$E$169,'Outside Services &amp; Other'!$D$247:$D$281,CalcEngine!$E188)</f>
        <v>0</v>
      </c>
      <c r="AI188" s="5">
        <f>SUMIFS('Outside Services &amp; Other'!X$247:X$281,'Outside Services &amp; Other'!$C$247:$C$281,CalcEngine!$E$169,'Outside Services &amp; Other'!$D$247:$D$281,CalcEngine!$E188)</f>
        <v>0</v>
      </c>
      <c r="AJ188" s="5">
        <f>SUMIFS('Outside Services &amp; Other'!Y$247:Y$281,'Outside Services &amp; Other'!$C$247:$C$281,CalcEngine!$E$169,'Outside Services &amp; Other'!$D$247:$D$281,CalcEngine!$E188)</f>
        <v>0</v>
      </c>
      <c r="AK188" s="5">
        <f>SUMIFS('Outside Services &amp; Other'!Z$247:Z$281,'Outside Services &amp; Other'!$C$247:$C$281,CalcEngine!$E$169,'Outside Services &amp; Other'!$D$247:$D$281,CalcEngine!$E188)</f>
        <v>0</v>
      </c>
      <c r="AL188" s="5">
        <f>SUMIFS('Outside Services &amp; Other'!AA$247:AA$281,'Outside Services &amp; Other'!$C$247:$C$281,CalcEngine!$E$169,'Outside Services &amp; Other'!$D$247:$D$281,CalcEngine!$E188)</f>
        <v>0</v>
      </c>
      <c r="AM188" s="5">
        <f>SUMIFS('Outside Services &amp; Other'!AB$247:AB$281,'Outside Services &amp; Other'!$C$247:$C$281,CalcEngine!$E$169,'Outside Services &amp; Other'!$D$247:$D$281,CalcEngine!$E188)</f>
        <v>0</v>
      </c>
      <c r="AN188" s="5">
        <f>SUMIFS('Outside Services &amp; Other'!AC$247:AC$281,'Outside Services &amp; Other'!$C$247:$C$281,CalcEngine!$E$169,'Outside Services &amp; Other'!$D$247:$D$281,CalcEngine!$E188)</f>
        <v>0</v>
      </c>
      <c r="AO188" s="5">
        <f>SUMIFS('Outside Services &amp; Other'!AD$247:AD$281,'Outside Services &amp; Other'!$C$247:$C$281,CalcEngine!$E$169,'Outside Services &amp; Other'!$D$247:$D$281,CalcEngine!$E188)</f>
        <v>0</v>
      </c>
      <c r="AP188" s="5">
        <f>SUMIFS('Outside Services &amp; Other'!AE$247:AE$281,'Outside Services &amp; Other'!$C$247:$C$281,CalcEngine!$E$169,'Outside Services &amp; Other'!$D$247:$D$281,CalcEngine!$E188)</f>
        <v>0</v>
      </c>
      <c r="AQ188" s="5">
        <f>SUMIFS('Outside Services &amp; Other'!AF$247:AF$281,'Outside Services &amp; Other'!$C$247:$C$281,CalcEngine!$E$169,'Outside Services &amp; Other'!$D$247:$D$281,CalcEngine!$E188)</f>
        <v>0</v>
      </c>
      <c r="AR188" s="5">
        <f>SUMIFS('Outside Services &amp; Other'!AG$247:AG$281,'Outside Services &amp; Other'!$C$247:$C$281,CalcEngine!$E$169,'Outside Services &amp; Other'!$D$247:$D$281,CalcEngine!$E188)</f>
        <v>0</v>
      </c>
      <c r="AS188" s="5">
        <f>SUMIFS('Outside Services &amp; Other'!AH$247:AH$281,'Outside Services &amp; Other'!$C$247:$C$281,CalcEngine!$E$169,'Outside Services &amp; Other'!$D$247:$D$281,CalcEngine!$E188)</f>
        <v>0</v>
      </c>
      <c r="AT188" s="5">
        <f>SUMIFS('Outside Services &amp; Other'!AI$247:AI$281,'Outside Services &amp; Other'!$C$247:$C$281,CalcEngine!$E$169,'Outside Services &amp; Other'!$D$247:$D$281,CalcEngine!$E188)</f>
        <v>0</v>
      </c>
      <c r="AU188" s="5">
        <f>SUMIFS('Outside Services &amp; Other'!AJ$247:AJ$281,'Outside Services &amp; Other'!$C$247:$C$281,CalcEngine!$E$169,'Outside Services &amp; Other'!$D$247:$D$281,CalcEngine!$E188)</f>
        <v>0</v>
      </c>
      <c r="AV188" s="5">
        <f>SUMIFS('Outside Services &amp; Other'!AK$247:AK$281,'Outside Services &amp; Other'!$C$247:$C$281,CalcEngine!$E$169,'Outside Services &amp; Other'!$D$247:$D$281,CalcEngine!$E188)</f>
        <v>0</v>
      </c>
      <c r="AW188" s="5">
        <f>SUMIFS('Outside Services &amp; Other'!AL$247:AL$281,'Outside Services &amp; Other'!$C$247:$C$281,CalcEngine!$E$169,'Outside Services &amp; Other'!$D$247:$D$281,CalcEngine!$E188)</f>
        <v>0</v>
      </c>
      <c r="AX188" s="5">
        <f>SUMIFS('Outside Services &amp; Other'!AM$247:AM$281,'Outside Services &amp; Other'!$C$247:$C$281,CalcEngine!$E$169,'Outside Services &amp; Other'!$D$247:$D$281,CalcEngine!$E188)</f>
        <v>0</v>
      </c>
      <c r="AY188" s="5">
        <f>SUMIFS('Outside Services &amp; Other'!AN$247:AN$281,'Outside Services &amp; Other'!$C$247:$C$281,CalcEngine!$E$169,'Outside Services &amp; Other'!$D$247:$D$281,CalcEngine!$E188)</f>
        <v>0</v>
      </c>
      <c r="AZ188" s="5">
        <f>SUMIFS('Outside Services &amp; Other'!AO$247:AO$281,'Outside Services &amp; Other'!$C$247:$C$281,CalcEngine!$E$169,'Outside Services &amp; Other'!$D$247:$D$281,CalcEngine!$E188)</f>
        <v>0</v>
      </c>
      <c r="BA188" s="5">
        <f>SUMIFS('Outside Services &amp; Other'!AP$247:AP$281,'Outside Services &amp; Other'!$C$247:$C$281,CalcEngine!$E$169,'Outside Services &amp; Other'!$D$247:$D$281,CalcEngine!$E188)</f>
        <v>0</v>
      </c>
      <c r="BB188" s="5">
        <f>SUMIFS('Outside Services &amp; Other'!AQ$247:AQ$281,'Outside Services &amp; Other'!$C$247:$C$281,CalcEngine!$E$169,'Outside Services &amp; Other'!$D$247:$D$281,CalcEngine!$E188)</f>
        <v>0</v>
      </c>
      <c r="BC188" s="5">
        <f>SUMIFS('Outside Services &amp; Other'!AR$247:AR$281,'Outside Services &amp; Other'!$C$247:$C$281,CalcEngine!$E$169,'Outside Services &amp; Other'!$D$247:$D$281,CalcEngine!$E188)</f>
        <v>0</v>
      </c>
      <c r="BD188" s="5">
        <f>SUMIFS('Outside Services &amp; Other'!AS$247:AS$281,'Outside Services &amp; Other'!$C$247:$C$281,CalcEngine!$E$169,'Outside Services &amp; Other'!$D$247:$D$281,CalcEngine!$E188)</f>
        <v>0</v>
      </c>
      <c r="BE188" s="5">
        <f>SUMIFS('Outside Services &amp; Other'!AT$247:AT$281,'Outside Services &amp; Other'!$C$247:$C$281,CalcEngine!$E$169,'Outside Services &amp; Other'!$D$247:$D$281,CalcEngine!$E188)</f>
        <v>0</v>
      </c>
      <c r="BF188" s="5">
        <f>SUMIFS('Outside Services &amp; Other'!AU$247:AU$281,'Outside Services &amp; Other'!$C$247:$C$281,CalcEngine!$E$169,'Outside Services &amp; Other'!$D$247:$D$281,CalcEngine!$E188)</f>
        <v>0</v>
      </c>
      <c r="BG188" s="5">
        <f>SUMIFS('Outside Services &amp; Other'!AV$247:AV$281,'Outside Services &amp; Other'!$C$247:$C$281,CalcEngine!$E$169,'Outside Services &amp; Other'!$D$247:$D$281,CalcEngine!$E188)</f>
        <v>0</v>
      </c>
      <c r="BH188" s="5">
        <f>SUMIFS('Outside Services &amp; Other'!AW$247:AW$281,'Outside Services &amp; Other'!$C$247:$C$281,CalcEngine!$E$169,'Outside Services &amp; Other'!$D$247:$D$281,CalcEngine!$E188)</f>
        <v>0</v>
      </c>
      <c r="BI188" s="5">
        <f>SUMIFS('Outside Services &amp; Other'!AX$247:AX$281,'Outside Services &amp; Other'!$C$247:$C$281,CalcEngine!$E$169,'Outside Services &amp; Other'!$D$247:$D$281,CalcEngine!$E188)</f>
        <v>0</v>
      </c>
      <c r="BJ188" s="5">
        <f>SUMIFS('Outside Services &amp; Other'!AY$247:AY$281,'Outside Services &amp; Other'!$C$247:$C$281,CalcEngine!$E$169,'Outside Services &amp; Other'!$D$247:$D$281,CalcEngine!$E188)</f>
        <v>0</v>
      </c>
      <c r="BK188" s="5">
        <f>SUMIFS('Outside Services &amp; Other'!AZ$247:AZ$281,'Outside Services &amp; Other'!$C$247:$C$281,CalcEngine!$E$169,'Outside Services &amp; Other'!$D$247:$D$281,CalcEngine!$E188)</f>
        <v>0</v>
      </c>
      <c r="BL188" s="5">
        <f>SUMIFS('Outside Services &amp; Other'!BA$247:BA$281,'Outside Services &amp; Other'!$C$247:$C$281,CalcEngine!$E$169,'Outside Services &amp; Other'!$D$247:$D$281,CalcEngine!$E188)</f>
        <v>0</v>
      </c>
      <c r="BM188" s="5">
        <f>SUMIFS('Outside Services &amp; Other'!BB$247:BB$281,'Outside Services &amp; Other'!$C$247:$C$281,CalcEngine!$E$169,'Outside Services &amp; Other'!$D$247:$D$281,CalcEngine!$E188)</f>
        <v>0</v>
      </c>
      <c r="BN188" s="5">
        <f>SUMIFS('Outside Services &amp; Other'!BC$247:BC$281,'Outside Services &amp; Other'!$C$247:$C$281,CalcEngine!$E$169,'Outside Services &amp; Other'!$D$247:$D$281,CalcEngine!$E188)</f>
        <v>0</v>
      </c>
      <c r="BO188" s="5">
        <f>SUMIFS('Outside Services &amp; Other'!BD$247:BD$281,'Outside Services &amp; Other'!$C$247:$C$281,CalcEngine!$E$169,'Outside Services &amp; Other'!$D$247:$D$281,CalcEngine!$E188)</f>
        <v>0</v>
      </c>
      <c r="BP188" s="5">
        <f>SUMIFS('Outside Services &amp; Other'!BE$247:BE$281,'Outside Services &amp; Other'!$C$247:$C$281,CalcEngine!$E$169,'Outside Services &amp; Other'!$D$247:$D$281,CalcEngine!$E188)</f>
        <v>0</v>
      </c>
      <c r="BQ188" s="5">
        <f>SUMIFS('Outside Services &amp; Other'!BF$247:BF$281,'Outside Services &amp; Other'!$C$247:$C$281,CalcEngine!$E$169,'Outside Services &amp; Other'!$D$247:$D$281,CalcEngine!$E188)</f>
        <v>0</v>
      </c>
      <c r="BR188" s="5">
        <f>SUMIFS('Outside Services &amp; Other'!BG$247:BG$281,'Outside Services &amp; Other'!$C$247:$C$281,CalcEngine!$E$169,'Outside Services &amp; Other'!$D$247:$D$281,CalcEngine!$E188)</f>
        <v>0</v>
      </c>
      <c r="BS188" s="5">
        <f>SUMIFS('Outside Services &amp; Other'!BH$247:BH$281,'Outside Services &amp; Other'!$C$247:$C$281,CalcEngine!$E$169,'Outside Services &amp; Other'!$D$247:$D$281,CalcEngine!$E188)</f>
        <v>0</v>
      </c>
      <c r="BT188" s="5">
        <f>SUMIFS('Outside Services &amp; Other'!BI$247:BI$281,'Outside Services &amp; Other'!$C$247:$C$281,CalcEngine!$E$169,'Outside Services &amp; Other'!$D$247:$D$281,CalcEngine!$E188)</f>
        <v>0</v>
      </c>
      <c r="BU188" s="5">
        <f>SUMIFS('Outside Services &amp; Other'!BJ$247:BJ$281,'Outside Services &amp; Other'!$C$247:$C$281,CalcEngine!$E$169,'Outside Services &amp; Other'!$D$247:$D$281,CalcEngine!$E188)</f>
        <v>0</v>
      </c>
      <c r="BV188" s="5">
        <f>SUMIFS('Outside Services &amp; Other'!BK$247:BK$281,'Outside Services &amp; Other'!$C$247:$C$281,CalcEngine!$E$169,'Outside Services &amp; Other'!$D$247:$D$281,CalcEngine!$E188)</f>
        <v>0</v>
      </c>
      <c r="BW188" s="5">
        <f>SUMIFS('Outside Services &amp; Other'!BL$247:BL$281,'Outside Services &amp; Other'!$C$247:$C$281,CalcEngine!$E$169,'Outside Services &amp; Other'!$D$247:$D$281,CalcEngine!$E188)</f>
        <v>0</v>
      </c>
      <c r="BX188" s="5">
        <f>SUMIFS('Outside Services &amp; Other'!BM$247:BM$281,'Outside Services &amp; Other'!$C$247:$C$281,CalcEngine!$E$169,'Outside Services &amp; Other'!$D$247:$D$281,CalcEngine!$E188)</f>
        <v>0</v>
      </c>
      <c r="BY188" s="5">
        <f>SUMIFS('Outside Services &amp; Other'!BN$247:BN$281,'Outside Services &amp; Other'!$C$247:$C$281,CalcEngine!$E$169,'Outside Services &amp; Other'!$D$247:$D$281,CalcEngine!$E188)</f>
        <v>0</v>
      </c>
      <c r="BZ188" s="419" cm="1">
        <f t="array" ref="BZ188">SUMPRODUCT((YEAR($F$6:$BY$6)=BZ$6)*($F188:$BY188))</f>
        <v>0</v>
      </c>
      <c r="CA188" s="286" cm="1">
        <f t="array" ref="CA188">SUMPRODUCT((YEAR($F$6:$BY$6)=CA$6)*($F188:$BY188))</f>
        <v>0</v>
      </c>
      <c r="CB188" s="286" cm="1">
        <f t="array" ref="CB188">SUMPRODUCT((YEAR($F$6:$BY$6)=CB$6)*($F188:$BY188))</f>
        <v>0</v>
      </c>
      <c r="CC188" s="286" cm="1">
        <f t="array" ref="CC188">SUMPRODUCT((YEAR($F$6:$BY$6)=CC$6)*($F188:$BY188))</f>
        <v>0</v>
      </c>
      <c r="CD188" s="286" cm="1">
        <f t="array" ref="CD188">SUMPRODUCT((YEAR($F$6:$BY$6)=CD$6)*($F188:$BY188))</f>
        <v>0</v>
      </c>
      <c r="CE188" s="430" cm="1">
        <f t="array" ref="CE188">SUMPRODUCT((YEAR($F$6:$BY$6)=CE$6)*($F188:$BY188))</f>
        <v>0</v>
      </c>
      <c r="CF188" s="783"/>
    </row>
    <row r="189" spans="1:84" s="4" customFormat="1">
      <c r="A189" s="48"/>
      <c r="E189" s="601" t="str">
        <f>'Outside Services &amp; Other'!D$245</f>
        <v>Trade Shows</v>
      </c>
      <c r="F189" s="194">
        <v>0</v>
      </c>
      <c r="G189" s="194">
        <v>0</v>
      </c>
      <c r="H189" s="194">
        <v>0</v>
      </c>
      <c r="I189" s="194">
        <v>0</v>
      </c>
      <c r="J189" s="194">
        <v>0</v>
      </c>
      <c r="K189" s="194">
        <v>0</v>
      </c>
      <c r="L189" s="194">
        <v>0</v>
      </c>
      <c r="M189" s="194">
        <v>0</v>
      </c>
      <c r="N189" s="194">
        <v>0</v>
      </c>
      <c r="O189" s="194">
        <v>0</v>
      </c>
      <c r="P189" s="194">
        <v>0</v>
      </c>
      <c r="Q189" s="194">
        <v>0</v>
      </c>
      <c r="R189" s="5">
        <f>SUMIFS('Outside Services &amp; Other'!G$247:G$281,'Outside Services &amp; Other'!$C$247:$C$281,CalcEngine!$E$169,'Outside Services &amp; Other'!$D$247:$D$281,CalcEngine!$E189)</f>
        <v>0</v>
      </c>
      <c r="S189" s="5">
        <f>SUMIFS('Outside Services &amp; Other'!H$247:H$281,'Outside Services &amp; Other'!$C$247:$C$281,CalcEngine!$E$169,'Outside Services &amp; Other'!$D$247:$D$281,CalcEngine!$E189)</f>
        <v>0</v>
      </c>
      <c r="T189" s="5">
        <f>SUMIFS('Outside Services &amp; Other'!I$247:I$281,'Outside Services &amp; Other'!$C$247:$C$281,CalcEngine!$E$169,'Outside Services &amp; Other'!$D$247:$D$281,CalcEngine!$E189)</f>
        <v>0</v>
      </c>
      <c r="U189" s="5">
        <f>SUMIFS('Outside Services &amp; Other'!J$247:J$281,'Outside Services &amp; Other'!$C$247:$C$281,CalcEngine!$E$169,'Outside Services &amp; Other'!$D$247:$D$281,CalcEngine!$E189)</f>
        <v>0</v>
      </c>
      <c r="V189" s="5">
        <f>SUMIFS('Outside Services &amp; Other'!K$247:K$281,'Outside Services &amp; Other'!$C$247:$C$281,CalcEngine!$E$169,'Outside Services &amp; Other'!$D$247:$D$281,CalcEngine!$E189)</f>
        <v>0</v>
      </c>
      <c r="W189" s="5">
        <f>SUMIFS('Outside Services &amp; Other'!L$247:L$281,'Outside Services &amp; Other'!$C$247:$C$281,CalcEngine!$E$169,'Outside Services &amp; Other'!$D$247:$D$281,CalcEngine!$E189)</f>
        <v>0</v>
      </c>
      <c r="X189" s="5">
        <f>SUMIFS('Outside Services &amp; Other'!M$247:M$281,'Outside Services &amp; Other'!$C$247:$C$281,CalcEngine!$E$169,'Outside Services &amp; Other'!$D$247:$D$281,CalcEngine!$E189)</f>
        <v>0</v>
      </c>
      <c r="Y189" s="5">
        <f>SUMIFS('Outside Services &amp; Other'!N$247:N$281,'Outside Services &amp; Other'!$C$247:$C$281,CalcEngine!$E$169,'Outside Services &amp; Other'!$D$247:$D$281,CalcEngine!$E189)</f>
        <v>0</v>
      </c>
      <c r="Z189" s="5">
        <f>SUMIFS('Outside Services &amp; Other'!O$247:O$281,'Outside Services &amp; Other'!$C$247:$C$281,CalcEngine!$E$169,'Outside Services &amp; Other'!$D$247:$D$281,CalcEngine!$E189)</f>
        <v>0</v>
      </c>
      <c r="AA189" s="5">
        <f>SUMIFS('Outside Services &amp; Other'!P$247:P$281,'Outside Services &amp; Other'!$C$247:$C$281,CalcEngine!$E$169,'Outside Services &amp; Other'!$D$247:$D$281,CalcEngine!$E189)</f>
        <v>0</v>
      </c>
      <c r="AB189" s="5">
        <f>SUMIFS('Outside Services &amp; Other'!Q$247:Q$281,'Outside Services &amp; Other'!$C$247:$C$281,CalcEngine!$E$169,'Outside Services &amp; Other'!$D$247:$D$281,CalcEngine!$E189)</f>
        <v>0</v>
      </c>
      <c r="AC189" s="5">
        <f>SUMIFS('Outside Services &amp; Other'!R$247:R$281,'Outside Services &amp; Other'!$C$247:$C$281,CalcEngine!$E$169,'Outside Services &amp; Other'!$D$247:$D$281,CalcEngine!$E189)</f>
        <v>0</v>
      </c>
      <c r="AD189" s="5">
        <f>SUMIFS('Outside Services &amp; Other'!S$247:S$281,'Outside Services &amp; Other'!$C$247:$C$281,CalcEngine!$E$169,'Outside Services &amp; Other'!$D$247:$D$281,CalcEngine!$E189)</f>
        <v>0</v>
      </c>
      <c r="AE189" s="5">
        <f>SUMIFS('Outside Services &amp; Other'!T$247:T$281,'Outside Services &amp; Other'!$C$247:$C$281,CalcEngine!$E$169,'Outside Services &amp; Other'!$D$247:$D$281,CalcEngine!$E189)</f>
        <v>0</v>
      </c>
      <c r="AF189" s="5">
        <f>SUMIFS('Outside Services &amp; Other'!U$247:U$281,'Outside Services &amp; Other'!$C$247:$C$281,CalcEngine!$E$169,'Outside Services &amp; Other'!$D$247:$D$281,CalcEngine!$E189)</f>
        <v>0</v>
      </c>
      <c r="AG189" s="5">
        <f>SUMIFS('Outside Services &amp; Other'!V$247:V$281,'Outside Services &amp; Other'!$C$247:$C$281,CalcEngine!$E$169,'Outside Services &amp; Other'!$D$247:$D$281,CalcEngine!$E189)</f>
        <v>0</v>
      </c>
      <c r="AH189" s="5">
        <f>SUMIFS('Outside Services &amp; Other'!W$247:W$281,'Outside Services &amp; Other'!$C$247:$C$281,CalcEngine!$E$169,'Outside Services &amp; Other'!$D$247:$D$281,CalcEngine!$E189)</f>
        <v>0</v>
      </c>
      <c r="AI189" s="5">
        <f>SUMIFS('Outside Services &amp; Other'!X$247:X$281,'Outside Services &amp; Other'!$C$247:$C$281,CalcEngine!$E$169,'Outside Services &amp; Other'!$D$247:$D$281,CalcEngine!$E189)</f>
        <v>0</v>
      </c>
      <c r="AJ189" s="5">
        <f>SUMIFS('Outside Services &amp; Other'!Y$247:Y$281,'Outside Services &amp; Other'!$C$247:$C$281,CalcEngine!$E$169,'Outside Services &amp; Other'!$D$247:$D$281,CalcEngine!$E189)</f>
        <v>0</v>
      </c>
      <c r="AK189" s="5">
        <f>SUMIFS('Outside Services &amp; Other'!Z$247:Z$281,'Outside Services &amp; Other'!$C$247:$C$281,CalcEngine!$E$169,'Outside Services &amp; Other'!$D$247:$D$281,CalcEngine!$E189)</f>
        <v>0</v>
      </c>
      <c r="AL189" s="5">
        <f>SUMIFS('Outside Services &amp; Other'!AA$247:AA$281,'Outside Services &amp; Other'!$C$247:$C$281,CalcEngine!$E$169,'Outside Services &amp; Other'!$D$247:$D$281,CalcEngine!$E189)</f>
        <v>0</v>
      </c>
      <c r="AM189" s="5">
        <f>SUMIFS('Outside Services &amp; Other'!AB$247:AB$281,'Outside Services &amp; Other'!$C$247:$C$281,CalcEngine!$E$169,'Outside Services &amp; Other'!$D$247:$D$281,CalcEngine!$E189)</f>
        <v>0</v>
      </c>
      <c r="AN189" s="5">
        <f>SUMIFS('Outside Services &amp; Other'!AC$247:AC$281,'Outside Services &amp; Other'!$C$247:$C$281,CalcEngine!$E$169,'Outside Services &amp; Other'!$D$247:$D$281,CalcEngine!$E189)</f>
        <v>0</v>
      </c>
      <c r="AO189" s="5">
        <f>SUMIFS('Outside Services &amp; Other'!AD$247:AD$281,'Outside Services &amp; Other'!$C$247:$C$281,CalcEngine!$E$169,'Outside Services &amp; Other'!$D$247:$D$281,CalcEngine!$E189)</f>
        <v>0</v>
      </c>
      <c r="AP189" s="5">
        <f>SUMIFS('Outside Services &amp; Other'!AE$247:AE$281,'Outside Services &amp; Other'!$C$247:$C$281,CalcEngine!$E$169,'Outside Services &amp; Other'!$D$247:$D$281,CalcEngine!$E189)</f>
        <v>0</v>
      </c>
      <c r="AQ189" s="5">
        <f>SUMIFS('Outside Services &amp; Other'!AF$247:AF$281,'Outside Services &amp; Other'!$C$247:$C$281,CalcEngine!$E$169,'Outside Services &amp; Other'!$D$247:$D$281,CalcEngine!$E189)</f>
        <v>0</v>
      </c>
      <c r="AR189" s="5">
        <f>SUMIFS('Outside Services &amp; Other'!AG$247:AG$281,'Outside Services &amp; Other'!$C$247:$C$281,CalcEngine!$E$169,'Outside Services &amp; Other'!$D$247:$D$281,CalcEngine!$E189)</f>
        <v>0</v>
      </c>
      <c r="AS189" s="5">
        <f>SUMIFS('Outside Services &amp; Other'!AH$247:AH$281,'Outside Services &amp; Other'!$C$247:$C$281,CalcEngine!$E$169,'Outside Services &amp; Other'!$D$247:$D$281,CalcEngine!$E189)</f>
        <v>0</v>
      </c>
      <c r="AT189" s="5">
        <f>SUMIFS('Outside Services &amp; Other'!AI$247:AI$281,'Outside Services &amp; Other'!$C$247:$C$281,CalcEngine!$E$169,'Outside Services &amp; Other'!$D$247:$D$281,CalcEngine!$E189)</f>
        <v>0</v>
      </c>
      <c r="AU189" s="5">
        <f>SUMIFS('Outside Services &amp; Other'!AJ$247:AJ$281,'Outside Services &amp; Other'!$C$247:$C$281,CalcEngine!$E$169,'Outside Services &amp; Other'!$D$247:$D$281,CalcEngine!$E189)</f>
        <v>0</v>
      </c>
      <c r="AV189" s="5">
        <f>SUMIFS('Outside Services &amp; Other'!AK$247:AK$281,'Outside Services &amp; Other'!$C$247:$C$281,CalcEngine!$E$169,'Outside Services &amp; Other'!$D$247:$D$281,CalcEngine!$E189)</f>
        <v>0</v>
      </c>
      <c r="AW189" s="5">
        <f>SUMIFS('Outside Services &amp; Other'!AL$247:AL$281,'Outside Services &amp; Other'!$C$247:$C$281,CalcEngine!$E$169,'Outside Services &amp; Other'!$D$247:$D$281,CalcEngine!$E189)</f>
        <v>0</v>
      </c>
      <c r="AX189" s="5">
        <f>SUMIFS('Outside Services &amp; Other'!AM$247:AM$281,'Outside Services &amp; Other'!$C$247:$C$281,CalcEngine!$E$169,'Outside Services &amp; Other'!$D$247:$D$281,CalcEngine!$E189)</f>
        <v>0</v>
      </c>
      <c r="AY189" s="5">
        <f>SUMIFS('Outside Services &amp; Other'!AN$247:AN$281,'Outside Services &amp; Other'!$C$247:$C$281,CalcEngine!$E$169,'Outside Services &amp; Other'!$D$247:$D$281,CalcEngine!$E189)</f>
        <v>0</v>
      </c>
      <c r="AZ189" s="5">
        <f>SUMIFS('Outside Services &amp; Other'!AO$247:AO$281,'Outside Services &amp; Other'!$C$247:$C$281,CalcEngine!$E$169,'Outside Services &amp; Other'!$D$247:$D$281,CalcEngine!$E189)</f>
        <v>0</v>
      </c>
      <c r="BA189" s="5">
        <f>SUMIFS('Outside Services &amp; Other'!AP$247:AP$281,'Outside Services &amp; Other'!$C$247:$C$281,CalcEngine!$E$169,'Outside Services &amp; Other'!$D$247:$D$281,CalcEngine!$E189)</f>
        <v>0</v>
      </c>
      <c r="BB189" s="5">
        <f>SUMIFS('Outside Services &amp; Other'!AQ$247:AQ$281,'Outside Services &amp; Other'!$C$247:$C$281,CalcEngine!$E$169,'Outside Services &amp; Other'!$D$247:$D$281,CalcEngine!$E189)</f>
        <v>0</v>
      </c>
      <c r="BC189" s="5">
        <f>SUMIFS('Outside Services &amp; Other'!AR$247:AR$281,'Outside Services &amp; Other'!$C$247:$C$281,CalcEngine!$E$169,'Outside Services &amp; Other'!$D$247:$D$281,CalcEngine!$E189)</f>
        <v>0</v>
      </c>
      <c r="BD189" s="5">
        <f>SUMIFS('Outside Services &amp; Other'!AS$247:AS$281,'Outside Services &amp; Other'!$C$247:$C$281,CalcEngine!$E$169,'Outside Services &amp; Other'!$D$247:$D$281,CalcEngine!$E189)</f>
        <v>0</v>
      </c>
      <c r="BE189" s="5">
        <f>SUMIFS('Outside Services &amp; Other'!AT$247:AT$281,'Outside Services &amp; Other'!$C$247:$C$281,CalcEngine!$E$169,'Outside Services &amp; Other'!$D$247:$D$281,CalcEngine!$E189)</f>
        <v>0</v>
      </c>
      <c r="BF189" s="5">
        <f>SUMIFS('Outside Services &amp; Other'!AU$247:AU$281,'Outside Services &amp; Other'!$C$247:$C$281,CalcEngine!$E$169,'Outside Services &amp; Other'!$D$247:$D$281,CalcEngine!$E189)</f>
        <v>0</v>
      </c>
      <c r="BG189" s="5">
        <f>SUMIFS('Outside Services &amp; Other'!AV$247:AV$281,'Outside Services &amp; Other'!$C$247:$C$281,CalcEngine!$E$169,'Outside Services &amp; Other'!$D$247:$D$281,CalcEngine!$E189)</f>
        <v>0</v>
      </c>
      <c r="BH189" s="5">
        <f>SUMIFS('Outside Services &amp; Other'!AW$247:AW$281,'Outside Services &amp; Other'!$C$247:$C$281,CalcEngine!$E$169,'Outside Services &amp; Other'!$D$247:$D$281,CalcEngine!$E189)</f>
        <v>0</v>
      </c>
      <c r="BI189" s="5">
        <f>SUMIFS('Outside Services &amp; Other'!AX$247:AX$281,'Outside Services &amp; Other'!$C$247:$C$281,CalcEngine!$E$169,'Outside Services &amp; Other'!$D$247:$D$281,CalcEngine!$E189)</f>
        <v>0</v>
      </c>
      <c r="BJ189" s="5">
        <f>SUMIFS('Outside Services &amp; Other'!AY$247:AY$281,'Outside Services &amp; Other'!$C$247:$C$281,CalcEngine!$E$169,'Outside Services &amp; Other'!$D$247:$D$281,CalcEngine!$E189)</f>
        <v>0</v>
      </c>
      <c r="BK189" s="5">
        <f>SUMIFS('Outside Services &amp; Other'!AZ$247:AZ$281,'Outside Services &amp; Other'!$C$247:$C$281,CalcEngine!$E$169,'Outside Services &amp; Other'!$D$247:$D$281,CalcEngine!$E189)</f>
        <v>0</v>
      </c>
      <c r="BL189" s="5">
        <f>SUMIFS('Outside Services &amp; Other'!BA$247:BA$281,'Outside Services &amp; Other'!$C$247:$C$281,CalcEngine!$E$169,'Outside Services &amp; Other'!$D$247:$D$281,CalcEngine!$E189)</f>
        <v>0</v>
      </c>
      <c r="BM189" s="5">
        <f>SUMIFS('Outside Services &amp; Other'!BB$247:BB$281,'Outside Services &amp; Other'!$C$247:$C$281,CalcEngine!$E$169,'Outside Services &amp; Other'!$D$247:$D$281,CalcEngine!$E189)</f>
        <v>0</v>
      </c>
      <c r="BN189" s="5">
        <f>SUMIFS('Outside Services &amp; Other'!BC$247:BC$281,'Outside Services &amp; Other'!$C$247:$C$281,CalcEngine!$E$169,'Outside Services &amp; Other'!$D$247:$D$281,CalcEngine!$E189)</f>
        <v>0</v>
      </c>
      <c r="BO189" s="5">
        <f>SUMIFS('Outside Services &amp; Other'!BD$247:BD$281,'Outside Services &amp; Other'!$C$247:$C$281,CalcEngine!$E$169,'Outside Services &amp; Other'!$D$247:$D$281,CalcEngine!$E189)</f>
        <v>0</v>
      </c>
      <c r="BP189" s="5">
        <f>SUMIFS('Outside Services &amp; Other'!BE$247:BE$281,'Outside Services &amp; Other'!$C$247:$C$281,CalcEngine!$E$169,'Outside Services &amp; Other'!$D$247:$D$281,CalcEngine!$E189)</f>
        <v>0</v>
      </c>
      <c r="BQ189" s="5">
        <f>SUMIFS('Outside Services &amp; Other'!BF$247:BF$281,'Outside Services &amp; Other'!$C$247:$C$281,CalcEngine!$E$169,'Outside Services &amp; Other'!$D$247:$D$281,CalcEngine!$E189)</f>
        <v>0</v>
      </c>
      <c r="BR189" s="5">
        <f>SUMIFS('Outside Services &amp; Other'!BG$247:BG$281,'Outside Services &amp; Other'!$C$247:$C$281,CalcEngine!$E$169,'Outside Services &amp; Other'!$D$247:$D$281,CalcEngine!$E189)</f>
        <v>0</v>
      </c>
      <c r="BS189" s="5">
        <f>SUMIFS('Outside Services &amp; Other'!BH$247:BH$281,'Outside Services &amp; Other'!$C$247:$C$281,CalcEngine!$E$169,'Outside Services &amp; Other'!$D$247:$D$281,CalcEngine!$E189)</f>
        <v>0</v>
      </c>
      <c r="BT189" s="5">
        <f>SUMIFS('Outside Services &amp; Other'!BI$247:BI$281,'Outside Services &amp; Other'!$C$247:$C$281,CalcEngine!$E$169,'Outside Services &amp; Other'!$D$247:$D$281,CalcEngine!$E189)</f>
        <v>0</v>
      </c>
      <c r="BU189" s="5">
        <f>SUMIFS('Outside Services &amp; Other'!BJ$247:BJ$281,'Outside Services &amp; Other'!$C$247:$C$281,CalcEngine!$E$169,'Outside Services &amp; Other'!$D$247:$D$281,CalcEngine!$E189)</f>
        <v>0</v>
      </c>
      <c r="BV189" s="5">
        <f>SUMIFS('Outside Services &amp; Other'!BK$247:BK$281,'Outside Services &amp; Other'!$C$247:$C$281,CalcEngine!$E$169,'Outside Services &amp; Other'!$D$247:$D$281,CalcEngine!$E189)</f>
        <v>0</v>
      </c>
      <c r="BW189" s="5">
        <f>SUMIFS('Outside Services &amp; Other'!BL$247:BL$281,'Outside Services &amp; Other'!$C$247:$C$281,CalcEngine!$E$169,'Outside Services &amp; Other'!$D$247:$D$281,CalcEngine!$E189)</f>
        <v>0</v>
      </c>
      <c r="BX189" s="5">
        <f>SUMIFS('Outside Services &amp; Other'!BM$247:BM$281,'Outside Services &amp; Other'!$C$247:$C$281,CalcEngine!$E$169,'Outside Services &amp; Other'!$D$247:$D$281,CalcEngine!$E189)</f>
        <v>0</v>
      </c>
      <c r="BY189" s="5">
        <f>SUMIFS('Outside Services &amp; Other'!BN$247:BN$281,'Outside Services &amp; Other'!$C$247:$C$281,CalcEngine!$E$169,'Outside Services &amp; Other'!$D$247:$D$281,CalcEngine!$E189)</f>
        <v>0</v>
      </c>
      <c r="BZ189" s="419" cm="1">
        <f t="array" ref="BZ189">SUMPRODUCT((YEAR($F$6:$BY$6)=BZ$6)*($F189:$BY189))</f>
        <v>0</v>
      </c>
      <c r="CA189" s="286" cm="1">
        <f t="array" ref="CA189">SUMPRODUCT((YEAR($F$6:$BY$6)=CA$6)*($F189:$BY189))</f>
        <v>0</v>
      </c>
      <c r="CB189" s="286" cm="1">
        <f t="array" ref="CB189">SUMPRODUCT((YEAR($F$6:$BY$6)=CB$6)*($F189:$BY189))</f>
        <v>0</v>
      </c>
      <c r="CC189" s="286" cm="1">
        <f t="array" ref="CC189">SUMPRODUCT((YEAR($F$6:$BY$6)=CC$6)*($F189:$BY189))</f>
        <v>0</v>
      </c>
      <c r="CD189" s="286" cm="1">
        <f t="array" ref="CD189">SUMPRODUCT((YEAR($F$6:$BY$6)=CD$6)*($F189:$BY189))</f>
        <v>0</v>
      </c>
      <c r="CE189" s="430" cm="1">
        <f t="array" ref="CE189">SUMPRODUCT((YEAR($F$6:$BY$6)=CE$6)*($F189:$BY189))</f>
        <v>0</v>
      </c>
      <c r="CF189" s="783"/>
    </row>
    <row r="190" spans="1:84" s="4" customFormat="1">
      <c r="A190" s="48"/>
      <c r="E190" s="601" t="str">
        <f>'Outside Services &amp; Other'!D$246</f>
        <v>Other</v>
      </c>
      <c r="F190" s="194">
        <v>0</v>
      </c>
      <c r="G190" s="194">
        <v>0</v>
      </c>
      <c r="H190" s="194">
        <v>0</v>
      </c>
      <c r="I190" s="194">
        <v>0</v>
      </c>
      <c r="J190" s="194">
        <v>0</v>
      </c>
      <c r="K190" s="194">
        <v>0</v>
      </c>
      <c r="L190" s="194">
        <v>0</v>
      </c>
      <c r="M190" s="194">
        <v>0</v>
      </c>
      <c r="N190" s="194">
        <v>0</v>
      </c>
      <c r="O190" s="194">
        <v>0</v>
      </c>
      <c r="P190" s="194">
        <v>0</v>
      </c>
      <c r="Q190" s="194">
        <v>0</v>
      </c>
      <c r="R190" s="5">
        <f>SUMIFS('Outside Services &amp; Other'!G$247:G$281,'Outside Services &amp; Other'!$C$247:$C$281,CalcEngine!$E$169,'Outside Services &amp; Other'!$D$247:$D$281,CalcEngine!$E190)</f>
        <v>0</v>
      </c>
      <c r="S190" s="5">
        <f>SUMIFS('Outside Services &amp; Other'!H$247:H$281,'Outside Services &amp; Other'!$C$247:$C$281,CalcEngine!$E$169,'Outside Services &amp; Other'!$D$247:$D$281,CalcEngine!$E190)</f>
        <v>0</v>
      </c>
      <c r="T190" s="5">
        <f>SUMIFS('Outside Services &amp; Other'!I$247:I$281,'Outside Services &amp; Other'!$C$247:$C$281,CalcEngine!$E$169,'Outside Services &amp; Other'!$D$247:$D$281,CalcEngine!$E190)</f>
        <v>0</v>
      </c>
      <c r="U190" s="5">
        <f>SUMIFS('Outside Services &amp; Other'!J$247:J$281,'Outside Services &amp; Other'!$C$247:$C$281,CalcEngine!$E$169,'Outside Services &amp; Other'!$D$247:$D$281,CalcEngine!$E190)</f>
        <v>0</v>
      </c>
      <c r="V190" s="5">
        <f>SUMIFS('Outside Services &amp; Other'!K$247:K$281,'Outside Services &amp; Other'!$C$247:$C$281,CalcEngine!$E$169,'Outside Services &amp; Other'!$D$247:$D$281,CalcEngine!$E190)</f>
        <v>0</v>
      </c>
      <c r="W190" s="5">
        <f>SUMIFS('Outside Services &amp; Other'!L$247:L$281,'Outside Services &amp; Other'!$C$247:$C$281,CalcEngine!$E$169,'Outside Services &amp; Other'!$D$247:$D$281,CalcEngine!$E190)</f>
        <v>0</v>
      </c>
      <c r="X190" s="5">
        <f>SUMIFS('Outside Services &amp; Other'!M$247:M$281,'Outside Services &amp; Other'!$C$247:$C$281,CalcEngine!$E$169,'Outside Services &amp; Other'!$D$247:$D$281,CalcEngine!$E190)</f>
        <v>0</v>
      </c>
      <c r="Y190" s="5">
        <f>SUMIFS('Outside Services &amp; Other'!N$247:N$281,'Outside Services &amp; Other'!$C$247:$C$281,CalcEngine!$E$169,'Outside Services &amp; Other'!$D$247:$D$281,CalcEngine!$E190)</f>
        <v>0</v>
      </c>
      <c r="Z190" s="5">
        <f>SUMIFS('Outside Services &amp; Other'!O$247:O$281,'Outside Services &amp; Other'!$C$247:$C$281,CalcEngine!$E$169,'Outside Services &amp; Other'!$D$247:$D$281,CalcEngine!$E190)</f>
        <v>0</v>
      </c>
      <c r="AA190" s="5">
        <f>SUMIFS('Outside Services &amp; Other'!P$247:P$281,'Outside Services &amp; Other'!$C$247:$C$281,CalcEngine!$E$169,'Outside Services &amp; Other'!$D$247:$D$281,CalcEngine!$E190)</f>
        <v>0</v>
      </c>
      <c r="AB190" s="5">
        <f>SUMIFS('Outside Services &amp; Other'!Q$247:Q$281,'Outside Services &amp; Other'!$C$247:$C$281,CalcEngine!$E$169,'Outside Services &amp; Other'!$D$247:$D$281,CalcEngine!$E190)</f>
        <v>0</v>
      </c>
      <c r="AC190" s="5">
        <f>SUMIFS('Outside Services &amp; Other'!R$247:R$281,'Outside Services &amp; Other'!$C$247:$C$281,CalcEngine!$E$169,'Outside Services &amp; Other'!$D$247:$D$281,CalcEngine!$E190)</f>
        <v>0</v>
      </c>
      <c r="AD190" s="5">
        <f>SUMIFS('Outside Services &amp; Other'!S$247:S$281,'Outside Services &amp; Other'!$C$247:$C$281,CalcEngine!$E$169,'Outside Services &amp; Other'!$D$247:$D$281,CalcEngine!$E190)</f>
        <v>0</v>
      </c>
      <c r="AE190" s="5">
        <f>SUMIFS('Outside Services &amp; Other'!T$247:T$281,'Outside Services &amp; Other'!$C$247:$C$281,CalcEngine!$E$169,'Outside Services &amp; Other'!$D$247:$D$281,CalcEngine!$E190)</f>
        <v>0</v>
      </c>
      <c r="AF190" s="5">
        <f>SUMIFS('Outside Services &amp; Other'!U$247:U$281,'Outside Services &amp; Other'!$C$247:$C$281,CalcEngine!$E$169,'Outside Services &amp; Other'!$D$247:$D$281,CalcEngine!$E190)</f>
        <v>0</v>
      </c>
      <c r="AG190" s="5">
        <f>SUMIFS('Outside Services &amp; Other'!V$247:V$281,'Outside Services &amp; Other'!$C$247:$C$281,CalcEngine!$E$169,'Outside Services &amp; Other'!$D$247:$D$281,CalcEngine!$E190)</f>
        <v>0</v>
      </c>
      <c r="AH190" s="5">
        <f>SUMIFS('Outside Services &amp; Other'!W$247:W$281,'Outside Services &amp; Other'!$C$247:$C$281,CalcEngine!$E$169,'Outside Services &amp; Other'!$D$247:$D$281,CalcEngine!$E190)</f>
        <v>0</v>
      </c>
      <c r="AI190" s="5">
        <f>SUMIFS('Outside Services &amp; Other'!X$247:X$281,'Outside Services &amp; Other'!$C$247:$C$281,CalcEngine!$E$169,'Outside Services &amp; Other'!$D$247:$D$281,CalcEngine!$E190)</f>
        <v>0</v>
      </c>
      <c r="AJ190" s="5">
        <f>SUMIFS('Outside Services &amp; Other'!Y$247:Y$281,'Outside Services &amp; Other'!$C$247:$C$281,CalcEngine!$E$169,'Outside Services &amp; Other'!$D$247:$D$281,CalcEngine!$E190)</f>
        <v>0</v>
      </c>
      <c r="AK190" s="5">
        <f>SUMIFS('Outside Services &amp; Other'!Z$247:Z$281,'Outside Services &amp; Other'!$C$247:$C$281,CalcEngine!$E$169,'Outside Services &amp; Other'!$D$247:$D$281,CalcEngine!$E190)</f>
        <v>0</v>
      </c>
      <c r="AL190" s="5">
        <f>SUMIFS('Outside Services &amp; Other'!AA$247:AA$281,'Outside Services &amp; Other'!$C$247:$C$281,CalcEngine!$E$169,'Outside Services &amp; Other'!$D$247:$D$281,CalcEngine!$E190)</f>
        <v>0</v>
      </c>
      <c r="AM190" s="5">
        <f>SUMIFS('Outside Services &amp; Other'!AB$247:AB$281,'Outside Services &amp; Other'!$C$247:$C$281,CalcEngine!$E$169,'Outside Services &amp; Other'!$D$247:$D$281,CalcEngine!$E190)</f>
        <v>0</v>
      </c>
      <c r="AN190" s="5">
        <f>SUMIFS('Outside Services &amp; Other'!AC$247:AC$281,'Outside Services &amp; Other'!$C$247:$C$281,CalcEngine!$E$169,'Outside Services &amp; Other'!$D$247:$D$281,CalcEngine!$E190)</f>
        <v>0</v>
      </c>
      <c r="AO190" s="5">
        <f>SUMIFS('Outside Services &amp; Other'!AD$247:AD$281,'Outside Services &amp; Other'!$C$247:$C$281,CalcEngine!$E$169,'Outside Services &amp; Other'!$D$247:$D$281,CalcEngine!$E190)</f>
        <v>0</v>
      </c>
      <c r="AP190" s="5">
        <f>SUMIFS('Outside Services &amp; Other'!AE$247:AE$281,'Outside Services &amp; Other'!$C$247:$C$281,CalcEngine!$E$169,'Outside Services &amp; Other'!$D$247:$D$281,CalcEngine!$E190)</f>
        <v>0</v>
      </c>
      <c r="AQ190" s="5">
        <f>SUMIFS('Outside Services &amp; Other'!AF$247:AF$281,'Outside Services &amp; Other'!$C$247:$C$281,CalcEngine!$E$169,'Outside Services &amp; Other'!$D$247:$D$281,CalcEngine!$E190)</f>
        <v>0</v>
      </c>
      <c r="AR190" s="5">
        <f>SUMIFS('Outside Services &amp; Other'!AG$247:AG$281,'Outside Services &amp; Other'!$C$247:$C$281,CalcEngine!$E$169,'Outside Services &amp; Other'!$D$247:$D$281,CalcEngine!$E190)</f>
        <v>0</v>
      </c>
      <c r="AS190" s="5">
        <f>SUMIFS('Outside Services &amp; Other'!AH$247:AH$281,'Outside Services &amp; Other'!$C$247:$C$281,CalcEngine!$E$169,'Outside Services &amp; Other'!$D$247:$D$281,CalcEngine!$E190)</f>
        <v>0</v>
      </c>
      <c r="AT190" s="5">
        <f>SUMIFS('Outside Services &amp; Other'!AI$247:AI$281,'Outside Services &amp; Other'!$C$247:$C$281,CalcEngine!$E$169,'Outside Services &amp; Other'!$D$247:$D$281,CalcEngine!$E190)</f>
        <v>0</v>
      </c>
      <c r="AU190" s="5">
        <f>SUMIFS('Outside Services &amp; Other'!AJ$247:AJ$281,'Outside Services &amp; Other'!$C$247:$C$281,CalcEngine!$E$169,'Outside Services &amp; Other'!$D$247:$D$281,CalcEngine!$E190)</f>
        <v>0</v>
      </c>
      <c r="AV190" s="5">
        <f>SUMIFS('Outside Services &amp; Other'!AK$247:AK$281,'Outside Services &amp; Other'!$C$247:$C$281,CalcEngine!$E$169,'Outside Services &amp; Other'!$D$247:$D$281,CalcEngine!$E190)</f>
        <v>0</v>
      </c>
      <c r="AW190" s="5">
        <f>SUMIFS('Outside Services &amp; Other'!AL$247:AL$281,'Outside Services &amp; Other'!$C$247:$C$281,CalcEngine!$E$169,'Outside Services &amp; Other'!$D$247:$D$281,CalcEngine!$E190)</f>
        <v>0</v>
      </c>
      <c r="AX190" s="5">
        <f>SUMIFS('Outside Services &amp; Other'!AM$247:AM$281,'Outside Services &amp; Other'!$C$247:$C$281,CalcEngine!$E$169,'Outside Services &amp; Other'!$D$247:$D$281,CalcEngine!$E190)</f>
        <v>0</v>
      </c>
      <c r="AY190" s="5">
        <f>SUMIFS('Outside Services &amp; Other'!AN$247:AN$281,'Outside Services &amp; Other'!$C$247:$C$281,CalcEngine!$E$169,'Outside Services &amp; Other'!$D$247:$D$281,CalcEngine!$E190)</f>
        <v>0</v>
      </c>
      <c r="AZ190" s="5">
        <f>SUMIFS('Outside Services &amp; Other'!AO$247:AO$281,'Outside Services &amp; Other'!$C$247:$C$281,CalcEngine!$E$169,'Outside Services &amp; Other'!$D$247:$D$281,CalcEngine!$E190)</f>
        <v>0</v>
      </c>
      <c r="BA190" s="5">
        <f>SUMIFS('Outside Services &amp; Other'!AP$247:AP$281,'Outside Services &amp; Other'!$C$247:$C$281,CalcEngine!$E$169,'Outside Services &amp; Other'!$D$247:$D$281,CalcEngine!$E190)</f>
        <v>0</v>
      </c>
      <c r="BB190" s="5">
        <f>SUMIFS('Outside Services &amp; Other'!AQ$247:AQ$281,'Outside Services &amp; Other'!$C$247:$C$281,CalcEngine!$E$169,'Outside Services &amp; Other'!$D$247:$D$281,CalcEngine!$E190)</f>
        <v>0</v>
      </c>
      <c r="BC190" s="5">
        <f>SUMIFS('Outside Services &amp; Other'!AR$247:AR$281,'Outside Services &amp; Other'!$C$247:$C$281,CalcEngine!$E$169,'Outside Services &amp; Other'!$D$247:$D$281,CalcEngine!$E190)</f>
        <v>0</v>
      </c>
      <c r="BD190" s="5">
        <f>SUMIFS('Outside Services &amp; Other'!AS$247:AS$281,'Outside Services &amp; Other'!$C$247:$C$281,CalcEngine!$E$169,'Outside Services &amp; Other'!$D$247:$D$281,CalcEngine!$E190)</f>
        <v>0</v>
      </c>
      <c r="BE190" s="5">
        <f>SUMIFS('Outside Services &amp; Other'!AT$247:AT$281,'Outside Services &amp; Other'!$C$247:$C$281,CalcEngine!$E$169,'Outside Services &amp; Other'!$D$247:$D$281,CalcEngine!$E190)</f>
        <v>0</v>
      </c>
      <c r="BF190" s="5">
        <f>SUMIFS('Outside Services &amp; Other'!AU$247:AU$281,'Outside Services &amp; Other'!$C$247:$C$281,CalcEngine!$E$169,'Outside Services &amp; Other'!$D$247:$D$281,CalcEngine!$E190)</f>
        <v>0</v>
      </c>
      <c r="BG190" s="5">
        <f>SUMIFS('Outside Services &amp; Other'!AV$247:AV$281,'Outside Services &amp; Other'!$C$247:$C$281,CalcEngine!$E$169,'Outside Services &amp; Other'!$D$247:$D$281,CalcEngine!$E190)</f>
        <v>0</v>
      </c>
      <c r="BH190" s="5">
        <f>SUMIFS('Outside Services &amp; Other'!AW$247:AW$281,'Outside Services &amp; Other'!$C$247:$C$281,CalcEngine!$E$169,'Outside Services &amp; Other'!$D$247:$D$281,CalcEngine!$E190)</f>
        <v>0</v>
      </c>
      <c r="BI190" s="5">
        <f>SUMIFS('Outside Services &amp; Other'!AX$247:AX$281,'Outside Services &amp; Other'!$C$247:$C$281,CalcEngine!$E$169,'Outside Services &amp; Other'!$D$247:$D$281,CalcEngine!$E190)</f>
        <v>0</v>
      </c>
      <c r="BJ190" s="5">
        <f>SUMIFS('Outside Services &amp; Other'!AY$247:AY$281,'Outside Services &amp; Other'!$C$247:$C$281,CalcEngine!$E$169,'Outside Services &amp; Other'!$D$247:$D$281,CalcEngine!$E190)</f>
        <v>0</v>
      </c>
      <c r="BK190" s="5">
        <f>SUMIFS('Outside Services &amp; Other'!AZ$247:AZ$281,'Outside Services &amp; Other'!$C$247:$C$281,CalcEngine!$E$169,'Outside Services &amp; Other'!$D$247:$D$281,CalcEngine!$E190)</f>
        <v>0</v>
      </c>
      <c r="BL190" s="5">
        <f>SUMIFS('Outside Services &amp; Other'!BA$247:BA$281,'Outside Services &amp; Other'!$C$247:$C$281,CalcEngine!$E$169,'Outside Services &amp; Other'!$D$247:$D$281,CalcEngine!$E190)</f>
        <v>0</v>
      </c>
      <c r="BM190" s="5">
        <f>SUMIFS('Outside Services &amp; Other'!BB$247:BB$281,'Outside Services &amp; Other'!$C$247:$C$281,CalcEngine!$E$169,'Outside Services &amp; Other'!$D$247:$D$281,CalcEngine!$E190)</f>
        <v>0</v>
      </c>
      <c r="BN190" s="5">
        <f>SUMIFS('Outside Services &amp; Other'!BC$247:BC$281,'Outside Services &amp; Other'!$C$247:$C$281,CalcEngine!$E$169,'Outside Services &amp; Other'!$D$247:$D$281,CalcEngine!$E190)</f>
        <v>0</v>
      </c>
      <c r="BO190" s="5">
        <f>SUMIFS('Outside Services &amp; Other'!BD$247:BD$281,'Outside Services &amp; Other'!$C$247:$C$281,CalcEngine!$E$169,'Outside Services &amp; Other'!$D$247:$D$281,CalcEngine!$E190)</f>
        <v>0</v>
      </c>
      <c r="BP190" s="5">
        <f>SUMIFS('Outside Services &amp; Other'!BE$247:BE$281,'Outside Services &amp; Other'!$C$247:$C$281,CalcEngine!$E$169,'Outside Services &amp; Other'!$D$247:$D$281,CalcEngine!$E190)</f>
        <v>0</v>
      </c>
      <c r="BQ190" s="5">
        <f>SUMIFS('Outside Services &amp; Other'!BF$247:BF$281,'Outside Services &amp; Other'!$C$247:$C$281,CalcEngine!$E$169,'Outside Services &amp; Other'!$D$247:$D$281,CalcEngine!$E190)</f>
        <v>0</v>
      </c>
      <c r="BR190" s="5">
        <f>SUMIFS('Outside Services &amp; Other'!BG$247:BG$281,'Outside Services &amp; Other'!$C$247:$C$281,CalcEngine!$E$169,'Outside Services &amp; Other'!$D$247:$D$281,CalcEngine!$E190)</f>
        <v>0</v>
      </c>
      <c r="BS190" s="5">
        <f>SUMIFS('Outside Services &amp; Other'!BH$247:BH$281,'Outside Services &amp; Other'!$C$247:$C$281,CalcEngine!$E$169,'Outside Services &amp; Other'!$D$247:$D$281,CalcEngine!$E190)</f>
        <v>0</v>
      </c>
      <c r="BT190" s="5">
        <f>SUMIFS('Outside Services &amp; Other'!BI$247:BI$281,'Outside Services &amp; Other'!$C$247:$C$281,CalcEngine!$E$169,'Outside Services &amp; Other'!$D$247:$D$281,CalcEngine!$E190)</f>
        <v>0</v>
      </c>
      <c r="BU190" s="5">
        <f>SUMIFS('Outside Services &amp; Other'!BJ$247:BJ$281,'Outside Services &amp; Other'!$C$247:$C$281,CalcEngine!$E$169,'Outside Services &amp; Other'!$D$247:$D$281,CalcEngine!$E190)</f>
        <v>0</v>
      </c>
      <c r="BV190" s="5">
        <f>SUMIFS('Outside Services &amp; Other'!BK$247:BK$281,'Outside Services &amp; Other'!$C$247:$C$281,CalcEngine!$E$169,'Outside Services &amp; Other'!$D$247:$D$281,CalcEngine!$E190)</f>
        <v>0</v>
      </c>
      <c r="BW190" s="5">
        <f>SUMIFS('Outside Services &amp; Other'!BL$247:BL$281,'Outside Services &amp; Other'!$C$247:$C$281,CalcEngine!$E$169,'Outside Services &amp; Other'!$D$247:$D$281,CalcEngine!$E190)</f>
        <v>0</v>
      </c>
      <c r="BX190" s="5">
        <f>SUMIFS('Outside Services &amp; Other'!BM$247:BM$281,'Outside Services &amp; Other'!$C$247:$C$281,CalcEngine!$E$169,'Outside Services &amp; Other'!$D$247:$D$281,CalcEngine!$E190)</f>
        <v>0</v>
      </c>
      <c r="BY190" s="5">
        <f>SUMIFS('Outside Services &amp; Other'!BN$247:BN$281,'Outside Services &amp; Other'!$C$247:$C$281,CalcEngine!$E$169,'Outside Services &amp; Other'!$D$247:$D$281,CalcEngine!$E190)</f>
        <v>0</v>
      </c>
      <c r="BZ190" s="419" cm="1">
        <f t="array" ref="BZ190">SUMPRODUCT((YEAR($F$6:$BY$6)=BZ$6)*($F190:$BY190))</f>
        <v>0</v>
      </c>
      <c r="CA190" s="286" cm="1">
        <f t="array" ref="CA190">SUMPRODUCT((YEAR($F$6:$BY$6)=CA$6)*($F190:$BY190))</f>
        <v>0</v>
      </c>
      <c r="CB190" s="286" cm="1">
        <f t="array" ref="CB190">SUMPRODUCT((YEAR($F$6:$BY$6)=CB$6)*($F190:$BY190))</f>
        <v>0</v>
      </c>
      <c r="CC190" s="286" cm="1">
        <f t="array" ref="CC190">SUMPRODUCT((YEAR($F$6:$BY$6)=CC$6)*($F190:$BY190))</f>
        <v>0</v>
      </c>
      <c r="CD190" s="286" cm="1">
        <f t="array" ref="CD190">SUMPRODUCT((YEAR($F$6:$BY$6)=CD$6)*($F190:$BY190))</f>
        <v>0</v>
      </c>
      <c r="CE190" s="430" cm="1">
        <f t="array" ref="CE190">SUMPRODUCT((YEAR($F$6:$BY$6)=CE$6)*($F190:$BY190))</f>
        <v>0</v>
      </c>
      <c r="CF190" s="783"/>
    </row>
    <row r="191" spans="1:84">
      <c r="E191" s="276" t="s">
        <v>83</v>
      </c>
      <c r="F191" s="194"/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419"/>
      <c r="CA191" s="286"/>
      <c r="CB191" s="286"/>
      <c r="CC191" s="286"/>
      <c r="CD191" s="286"/>
      <c r="CE191" s="430"/>
    </row>
    <row r="192" spans="1:84" s="4" customFormat="1">
      <c r="A192" s="48"/>
      <c r="E192" s="278" t="s">
        <v>44</v>
      </c>
      <c r="F192" s="194">
        <v>0</v>
      </c>
      <c r="G192" s="194">
        <v>0</v>
      </c>
      <c r="H192" s="194">
        <v>0</v>
      </c>
      <c r="I192" s="194">
        <v>0</v>
      </c>
      <c r="J192" s="194">
        <v>0</v>
      </c>
      <c r="K192" s="194">
        <v>0</v>
      </c>
      <c r="L192" s="194">
        <v>0</v>
      </c>
      <c r="M192" s="194">
        <v>0</v>
      </c>
      <c r="N192" s="194">
        <v>0</v>
      </c>
      <c r="O192" s="194">
        <v>0</v>
      </c>
      <c r="P192" s="194">
        <v>0</v>
      </c>
      <c r="Q192" s="194">
        <v>0</v>
      </c>
      <c r="R192" s="5">
        <f>SUMIFS('Outside Services &amp; Other'!G$293:G$328,'Outside Services &amp; Other'!$C$293:$C$328,CalcEngine!$E$169,'Outside Services &amp; Other'!$D$293:$D$328,CalcEngine!$E192)</f>
        <v>0</v>
      </c>
      <c r="S192" s="5">
        <f>SUMIFS('Outside Services &amp; Other'!H$293:H$328,'Outside Services &amp; Other'!$C$293:$C$328,CalcEngine!$E$169,'Outside Services &amp; Other'!$D$293:$D$328,CalcEngine!$E192)</f>
        <v>0</v>
      </c>
      <c r="T192" s="5">
        <f>SUMIFS('Outside Services &amp; Other'!I$293:I$328,'Outside Services &amp; Other'!$C$293:$C$328,CalcEngine!$E$169,'Outside Services &amp; Other'!$D$293:$D$328,CalcEngine!$E192)</f>
        <v>0</v>
      </c>
      <c r="U192" s="5">
        <f>SUMIFS('Outside Services &amp; Other'!J$293:J$328,'Outside Services &amp; Other'!$C$293:$C$328,CalcEngine!$E$169,'Outside Services &amp; Other'!$D$293:$D$328,CalcEngine!$E192)</f>
        <v>0</v>
      </c>
      <c r="V192" s="5">
        <f>SUMIFS('Outside Services &amp; Other'!K$293:K$328,'Outside Services &amp; Other'!$C$293:$C$328,CalcEngine!$E$169,'Outside Services &amp; Other'!$D$293:$D$328,CalcEngine!$E192)</f>
        <v>0</v>
      </c>
      <c r="W192" s="5">
        <f>SUMIFS('Outside Services &amp; Other'!L$293:L$328,'Outside Services &amp; Other'!$C$293:$C$328,CalcEngine!$E$169,'Outside Services &amp; Other'!$D$293:$D$328,CalcEngine!$E192)</f>
        <v>0</v>
      </c>
      <c r="X192" s="5">
        <f>SUMIFS('Outside Services &amp; Other'!M$293:M$328,'Outside Services &amp; Other'!$C$293:$C$328,CalcEngine!$E$169,'Outside Services &amp; Other'!$D$293:$D$328,CalcEngine!$E192)</f>
        <v>0</v>
      </c>
      <c r="Y192" s="5">
        <f>SUMIFS('Outside Services &amp; Other'!N$293:N$328,'Outside Services &amp; Other'!$C$293:$C$328,CalcEngine!$E$169,'Outside Services &amp; Other'!$D$293:$D$328,CalcEngine!$E192)</f>
        <v>0</v>
      </c>
      <c r="Z192" s="5">
        <f>SUMIFS('Outside Services &amp; Other'!O$293:O$328,'Outside Services &amp; Other'!$C$293:$C$328,CalcEngine!$E$169,'Outside Services &amp; Other'!$D$293:$D$328,CalcEngine!$E192)</f>
        <v>0</v>
      </c>
      <c r="AA192" s="5">
        <f>SUMIFS('Outside Services &amp; Other'!P$293:P$328,'Outside Services &amp; Other'!$C$293:$C$328,CalcEngine!$E$169,'Outside Services &amp; Other'!$D$293:$D$328,CalcEngine!$E192)</f>
        <v>0</v>
      </c>
      <c r="AB192" s="5">
        <f>SUMIFS('Outside Services &amp; Other'!Q$293:Q$328,'Outside Services &amp; Other'!$C$293:$C$328,CalcEngine!$E$169,'Outside Services &amp; Other'!$D$293:$D$328,CalcEngine!$E192)</f>
        <v>0</v>
      </c>
      <c r="AC192" s="5">
        <f>SUMIFS('Outside Services &amp; Other'!R$293:R$328,'Outside Services &amp; Other'!$C$293:$C$328,CalcEngine!$E$169,'Outside Services &amp; Other'!$D$293:$D$328,CalcEngine!$E192)</f>
        <v>0</v>
      </c>
      <c r="AD192" s="5">
        <f>SUMIFS('Outside Services &amp; Other'!S$293:S$328,'Outside Services &amp; Other'!$C$293:$C$328,CalcEngine!$E$169,'Outside Services &amp; Other'!$D$293:$D$328,CalcEngine!$E192)</f>
        <v>0</v>
      </c>
      <c r="AE192" s="5">
        <f>SUMIFS('Outside Services &amp; Other'!T$293:T$328,'Outside Services &amp; Other'!$C$293:$C$328,CalcEngine!$E$169,'Outside Services &amp; Other'!$D$293:$D$328,CalcEngine!$E192)</f>
        <v>0</v>
      </c>
      <c r="AF192" s="5">
        <f>SUMIFS('Outside Services &amp; Other'!U$293:U$328,'Outside Services &amp; Other'!$C$293:$C$328,CalcEngine!$E$169,'Outside Services &amp; Other'!$D$293:$D$328,CalcEngine!$E192)</f>
        <v>0</v>
      </c>
      <c r="AG192" s="5">
        <f>SUMIFS('Outside Services &amp; Other'!V$293:V$328,'Outside Services &amp; Other'!$C$293:$C$328,CalcEngine!$E$169,'Outside Services &amp; Other'!$D$293:$D$328,CalcEngine!$E192)</f>
        <v>0</v>
      </c>
      <c r="AH192" s="5">
        <f>SUMIFS('Outside Services &amp; Other'!W$293:W$328,'Outside Services &amp; Other'!$C$293:$C$328,CalcEngine!$E$169,'Outside Services &amp; Other'!$D$293:$D$328,CalcEngine!$E192)</f>
        <v>0</v>
      </c>
      <c r="AI192" s="5">
        <f>SUMIFS('Outside Services &amp; Other'!X$293:X$328,'Outside Services &amp; Other'!$C$293:$C$328,CalcEngine!$E$169,'Outside Services &amp; Other'!$D$293:$D$328,CalcEngine!$E192)</f>
        <v>0</v>
      </c>
      <c r="AJ192" s="5">
        <f>SUMIFS('Outside Services &amp; Other'!Y$293:Y$328,'Outside Services &amp; Other'!$C$293:$C$328,CalcEngine!$E$169,'Outside Services &amp; Other'!$D$293:$D$328,CalcEngine!$E192)</f>
        <v>0</v>
      </c>
      <c r="AK192" s="5">
        <f>SUMIFS('Outside Services &amp; Other'!Z$293:Z$328,'Outside Services &amp; Other'!$C$293:$C$328,CalcEngine!$E$169,'Outside Services &amp; Other'!$D$293:$D$328,CalcEngine!$E192)</f>
        <v>0</v>
      </c>
      <c r="AL192" s="5">
        <f>SUMIFS('Outside Services &amp; Other'!AA$293:AA$328,'Outside Services &amp; Other'!$C$293:$C$328,CalcEngine!$E$169,'Outside Services &amp; Other'!$D$293:$D$328,CalcEngine!$E192)</f>
        <v>0</v>
      </c>
      <c r="AM192" s="5">
        <f>SUMIFS('Outside Services &amp; Other'!AB$293:AB$328,'Outside Services &amp; Other'!$C$293:$C$328,CalcEngine!$E$169,'Outside Services &amp; Other'!$D$293:$D$328,CalcEngine!$E192)</f>
        <v>0</v>
      </c>
      <c r="AN192" s="5">
        <f>SUMIFS('Outside Services &amp; Other'!AC$293:AC$328,'Outside Services &amp; Other'!$C$293:$C$328,CalcEngine!$E$169,'Outside Services &amp; Other'!$D$293:$D$328,CalcEngine!$E192)</f>
        <v>0</v>
      </c>
      <c r="AO192" s="5">
        <f>SUMIFS('Outside Services &amp; Other'!AD$293:AD$328,'Outside Services &amp; Other'!$C$293:$C$328,CalcEngine!$E$169,'Outside Services &amp; Other'!$D$293:$D$328,CalcEngine!$E192)</f>
        <v>0</v>
      </c>
      <c r="AP192" s="5">
        <f>SUMIFS('Outside Services &amp; Other'!AE$293:AE$328,'Outside Services &amp; Other'!$C$293:$C$328,CalcEngine!$E$169,'Outside Services &amp; Other'!$D$293:$D$328,CalcEngine!$E192)</f>
        <v>0</v>
      </c>
      <c r="AQ192" s="5">
        <f>SUMIFS('Outside Services &amp; Other'!AF$293:AF$328,'Outside Services &amp; Other'!$C$293:$C$328,CalcEngine!$E$169,'Outside Services &amp; Other'!$D$293:$D$328,CalcEngine!$E192)</f>
        <v>0</v>
      </c>
      <c r="AR192" s="5">
        <f>SUMIFS('Outside Services &amp; Other'!AG$293:AG$328,'Outside Services &amp; Other'!$C$293:$C$328,CalcEngine!$E$169,'Outside Services &amp; Other'!$D$293:$D$328,CalcEngine!$E192)</f>
        <v>0</v>
      </c>
      <c r="AS192" s="5">
        <f>SUMIFS('Outside Services &amp; Other'!AH$293:AH$328,'Outside Services &amp; Other'!$C$293:$C$328,CalcEngine!$E$169,'Outside Services &amp; Other'!$D$293:$D$328,CalcEngine!$E192)</f>
        <v>0</v>
      </c>
      <c r="AT192" s="5">
        <f>SUMIFS('Outside Services &amp; Other'!AI$293:AI$328,'Outside Services &amp; Other'!$C$293:$C$328,CalcEngine!$E$169,'Outside Services &amp; Other'!$D$293:$D$328,CalcEngine!$E192)</f>
        <v>0</v>
      </c>
      <c r="AU192" s="5">
        <f>SUMIFS('Outside Services &amp; Other'!AJ$293:AJ$328,'Outside Services &amp; Other'!$C$293:$C$328,CalcEngine!$E$169,'Outside Services &amp; Other'!$D$293:$D$328,CalcEngine!$E192)</f>
        <v>0</v>
      </c>
      <c r="AV192" s="5">
        <f>SUMIFS('Outside Services &amp; Other'!AK$293:AK$328,'Outside Services &amp; Other'!$C$293:$C$328,CalcEngine!$E$169,'Outside Services &amp; Other'!$D$293:$D$328,CalcEngine!$E192)</f>
        <v>0</v>
      </c>
      <c r="AW192" s="5">
        <f>SUMIFS('Outside Services &amp; Other'!AL$293:AL$328,'Outside Services &amp; Other'!$C$293:$C$328,CalcEngine!$E$169,'Outside Services &amp; Other'!$D$293:$D$328,CalcEngine!$E192)</f>
        <v>0</v>
      </c>
      <c r="AX192" s="5">
        <f>SUMIFS('Outside Services &amp; Other'!AM$293:AM$328,'Outside Services &amp; Other'!$C$293:$C$328,CalcEngine!$E$169,'Outside Services &amp; Other'!$D$293:$D$328,CalcEngine!$E192)</f>
        <v>0</v>
      </c>
      <c r="AY192" s="5">
        <f>SUMIFS('Outside Services &amp; Other'!AN$293:AN$328,'Outside Services &amp; Other'!$C$293:$C$328,CalcEngine!$E$169,'Outside Services &amp; Other'!$D$293:$D$328,CalcEngine!$E192)</f>
        <v>0</v>
      </c>
      <c r="AZ192" s="5">
        <f>SUMIFS('Outside Services &amp; Other'!AO$293:AO$328,'Outside Services &amp; Other'!$C$293:$C$328,CalcEngine!$E$169,'Outside Services &amp; Other'!$D$293:$D$328,CalcEngine!$E192)</f>
        <v>0</v>
      </c>
      <c r="BA192" s="5">
        <f>SUMIFS('Outside Services &amp; Other'!AP$293:AP$328,'Outside Services &amp; Other'!$C$293:$C$328,CalcEngine!$E$169,'Outside Services &amp; Other'!$D$293:$D$328,CalcEngine!$E192)</f>
        <v>0</v>
      </c>
      <c r="BB192" s="5">
        <f>SUMIFS('Outside Services &amp; Other'!AQ$293:AQ$328,'Outside Services &amp; Other'!$C$293:$C$328,CalcEngine!$E$169,'Outside Services &amp; Other'!$D$293:$D$328,CalcEngine!$E192)</f>
        <v>0</v>
      </c>
      <c r="BC192" s="5">
        <f>SUMIFS('Outside Services &amp; Other'!AR$293:AR$328,'Outside Services &amp; Other'!$C$293:$C$328,CalcEngine!$E$169,'Outside Services &amp; Other'!$D$293:$D$328,CalcEngine!$E192)</f>
        <v>0</v>
      </c>
      <c r="BD192" s="5">
        <f>SUMIFS('Outside Services &amp; Other'!AS$293:AS$328,'Outside Services &amp; Other'!$C$293:$C$328,CalcEngine!$E$169,'Outside Services &amp; Other'!$D$293:$D$328,CalcEngine!$E192)</f>
        <v>0</v>
      </c>
      <c r="BE192" s="5">
        <f>SUMIFS('Outside Services &amp; Other'!AT$293:AT$328,'Outside Services &amp; Other'!$C$293:$C$328,CalcEngine!$E$169,'Outside Services &amp; Other'!$D$293:$D$328,CalcEngine!$E192)</f>
        <v>0</v>
      </c>
      <c r="BF192" s="5">
        <f>SUMIFS('Outside Services &amp; Other'!AU$293:AU$328,'Outside Services &amp; Other'!$C$293:$C$328,CalcEngine!$E$169,'Outside Services &amp; Other'!$D$293:$D$328,CalcEngine!$E192)</f>
        <v>0</v>
      </c>
      <c r="BG192" s="5">
        <f>SUMIFS('Outside Services &amp; Other'!AV$293:AV$328,'Outside Services &amp; Other'!$C$293:$C$328,CalcEngine!$E$169,'Outside Services &amp; Other'!$D$293:$D$328,CalcEngine!$E192)</f>
        <v>0</v>
      </c>
      <c r="BH192" s="5">
        <f>SUMIFS('Outside Services &amp; Other'!AW$293:AW$328,'Outside Services &amp; Other'!$C$293:$C$328,CalcEngine!$E$169,'Outside Services &amp; Other'!$D$293:$D$328,CalcEngine!$E192)</f>
        <v>0</v>
      </c>
      <c r="BI192" s="5">
        <f>SUMIFS('Outside Services &amp; Other'!AX$293:AX$328,'Outside Services &amp; Other'!$C$293:$C$328,CalcEngine!$E$169,'Outside Services &amp; Other'!$D$293:$D$328,CalcEngine!$E192)</f>
        <v>0</v>
      </c>
      <c r="BJ192" s="5">
        <f>SUMIFS('Outside Services &amp; Other'!AY$293:AY$328,'Outside Services &amp; Other'!$C$293:$C$328,CalcEngine!$E$169,'Outside Services &amp; Other'!$D$293:$D$328,CalcEngine!$E192)</f>
        <v>0</v>
      </c>
      <c r="BK192" s="5">
        <f>SUMIFS('Outside Services &amp; Other'!AZ$293:AZ$328,'Outside Services &amp; Other'!$C$293:$C$328,CalcEngine!$E$169,'Outside Services &amp; Other'!$D$293:$D$328,CalcEngine!$E192)</f>
        <v>0</v>
      </c>
      <c r="BL192" s="5">
        <f>SUMIFS('Outside Services &amp; Other'!BA$293:BA$328,'Outside Services &amp; Other'!$C$293:$C$328,CalcEngine!$E$169,'Outside Services &amp; Other'!$D$293:$D$328,CalcEngine!$E192)</f>
        <v>0</v>
      </c>
      <c r="BM192" s="5">
        <f>SUMIFS('Outside Services &amp; Other'!BB$293:BB$328,'Outside Services &amp; Other'!$C$293:$C$328,CalcEngine!$E$169,'Outside Services &amp; Other'!$D$293:$D$328,CalcEngine!$E192)</f>
        <v>0</v>
      </c>
      <c r="BN192" s="5">
        <f>SUMIFS('Outside Services &amp; Other'!BC$293:BC$328,'Outside Services &amp; Other'!$C$293:$C$328,CalcEngine!$E$169,'Outside Services &amp; Other'!$D$293:$D$328,CalcEngine!$E192)</f>
        <v>0</v>
      </c>
      <c r="BO192" s="5">
        <f>SUMIFS('Outside Services &amp; Other'!BD$293:BD$328,'Outside Services &amp; Other'!$C$293:$C$328,CalcEngine!$E$169,'Outside Services &amp; Other'!$D$293:$D$328,CalcEngine!$E192)</f>
        <v>0</v>
      </c>
      <c r="BP192" s="5">
        <f>SUMIFS('Outside Services &amp; Other'!BE$293:BE$328,'Outside Services &amp; Other'!$C$293:$C$328,CalcEngine!$E$169,'Outside Services &amp; Other'!$D$293:$D$328,CalcEngine!$E192)</f>
        <v>0</v>
      </c>
      <c r="BQ192" s="5">
        <f>SUMIFS('Outside Services &amp; Other'!BF$293:BF$328,'Outside Services &amp; Other'!$C$293:$C$328,CalcEngine!$E$169,'Outside Services &amp; Other'!$D$293:$D$328,CalcEngine!$E192)</f>
        <v>0</v>
      </c>
      <c r="BR192" s="5">
        <f>SUMIFS('Outside Services &amp; Other'!BG$293:BG$328,'Outside Services &amp; Other'!$C$293:$C$328,CalcEngine!$E$169,'Outside Services &amp; Other'!$D$293:$D$328,CalcEngine!$E192)</f>
        <v>0</v>
      </c>
      <c r="BS192" s="5">
        <f>SUMIFS('Outside Services &amp; Other'!BH$293:BH$328,'Outside Services &amp; Other'!$C$293:$C$328,CalcEngine!$E$169,'Outside Services &amp; Other'!$D$293:$D$328,CalcEngine!$E192)</f>
        <v>0</v>
      </c>
      <c r="BT192" s="5">
        <f>SUMIFS('Outside Services &amp; Other'!BI$293:BI$328,'Outside Services &amp; Other'!$C$293:$C$328,CalcEngine!$E$169,'Outside Services &amp; Other'!$D$293:$D$328,CalcEngine!$E192)</f>
        <v>0</v>
      </c>
      <c r="BU192" s="5">
        <f>SUMIFS('Outside Services &amp; Other'!BJ$293:BJ$328,'Outside Services &amp; Other'!$C$293:$C$328,CalcEngine!$E$169,'Outside Services &amp; Other'!$D$293:$D$328,CalcEngine!$E192)</f>
        <v>0</v>
      </c>
      <c r="BV192" s="5">
        <f>SUMIFS('Outside Services &amp; Other'!BK$293:BK$328,'Outside Services &amp; Other'!$C$293:$C$328,CalcEngine!$E$169,'Outside Services &amp; Other'!$D$293:$D$328,CalcEngine!$E192)</f>
        <v>0</v>
      </c>
      <c r="BW192" s="5">
        <f>SUMIFS('Outside Services &amp; Other'!BL$293:BL$328,'Outside Services &amp; Other'!$C$293:$C$328,CalcEngine!$E$169,'Outside Services &amp; Other'!$D$293:$D$328,CalcEngine!$E192)</f>
        <v>0</v>
      </c>
      <c r="BX192" s="5">
        <f>SUMIFS('Outside Services &amp; Other'!BM$293:BM$328,'Outside Services &amp; Other'!$C$293:$C$328,CalcEngine!$E$169,'Outside Services &amp; Other'!$D$293:$D$328,CalcEngine!$E192)</f>
        <v>0</v>
      </c>
      <c r="BY192" s="5">
        <f>SUMIFS('Outside Services &amp; Other'!BN$293:BN$328,'Outside Services &amp; Other'!$C$293:$C$328,CalcEngine!$E$169,'Outside Services &amp; Other'!$D$293:$D$328,CalcEngine!$E192)</f>
        <v>0</v>
      </c>
      <c r="BZ192" s="419" cm="1">
        <f t="array" ref="BZ192">SUMPRODUCT((YEAR($F$6:$BY$6)=BZ$6)*($F192:$BY192))</f>
        <v>0</v>
      </c>
      <c r="CA192" s="286" cm="1">
        <f t="array" ref="CA192">SUMPRODUCT((YEAR($F$6:$BY$6)=CA$6)*($F192:$BY192))</f>
        <v>0</v>
      </c>
      <c r="CB192" s="286" cm="1">
        <f t="array" ref="CB192">SUMPRODUCT((YEAR($F$6:$BY$6)=CB$6)*($F192:$BY192))</f>
        <v>0</v>
      </c>
      <c r="CC192" s="286" cm="1">
        <f t="array" ref="CC192">SUMPRODUCT((YEAR($F$6:$BY$6)=CC$6)*($F192:$BY192))</f>
        <v>0</v>
      </c>
      <c r="CD192" s="286" cm="1">
        <f t="array" ref="CD192">SUMPRODUCT((YEAR($F$6:$BY$6)=CD$6)*($F192:$BY192))</f>
        <v>0</v>
      </c>
      <c r="CE192" s="430" cm="1">
        <f t="array" ref="CE192">SUMPRODUCT((YEAR($F$6:$BY$6)=CE$6)*($F192:$BY192))</f>
        <v>0</v>
      </c>
      <c r="CF192" s="783"/>
    </row>
    <row r="193" spans="1:84" s="4" customFormat="1">
      <c r="A193" s="48"/>
      <c r="E193" s="278" t="s">
        <v>61</v>
      </c>
      <c r="F193" s="194">
        <v>0</v>
      </c>
      <c r="G193" s="194">
        <v>0</v>
      </c>
      <c r="H193" s="194">
        <v>0</v>
      </c>
      <c r="I193" s="194">
        <v>0</v>
      </c>
      <c r="J193" s="194">
        <v>0</v>
      </c>
      <c r="K193" s="194">
        <v>0</v>
      </c>
      <c r="L193" s="194">
        <v>0</v>
      </c>
      <c r="M193" s="194">
        <v>0</v>
      </c>
      <c r="N193" s="194">
        <v>0</v>
      </c>
      <c r="O193" s="194">
        <v>0</v>
      </c>
      <c r="P193" s="194">
        <v>0</v>
      </c>
      <c r="Q193" s="194">
        <v>0</v>
      </c>
      <c r="R193" s="5">
        <f>SUMIFS('Outside Services &amp; Other'!G$293:G$328,'Outside Services &amp; Other'!$C$293:$C$328,CalcEngine!$E$169,'Outside Services &amp; Other'!$D$293:$D$328,CalcEngine!$E193)</f>
        <v>0</v>
      </c>
      <c r="S193" s="5">
        <f>SUMIFS('Outside Services &amp; Other'!H$293:H$328,'Outside Services &amp; Other'!$C$293:$C$328,CalcEngine!$E$169,'Outside Services &amp; Other'!$D$293:$D$328,CalcEngine!$E193)</f>
        <v>0</v>
      </c>
      <c r="T193" s="5">
        <f>SUMIFS('Outside Services &amp; Other'!I$293:I$328,'Outside Services &amp; Other'!$C$293:$C$328,CalcEngine!$E$169,'Outside Services &amp; Other'!$D$293:$D$328,CalcEngine!$E193)</f>
        <v>0</v>
      </c>
      <c r="U193" s="5">
        <f>SUMIFS('Outside Services &amp; Other'!J$293:J$328,'Outside Services &amp; Other'!$C$293:$C$328,CalcEngine!$E$169,'Outside Services &amp; Other'!$D$293:$D$328,CalcEngine!$E193)</f>
        <v>0</v>
      </c>
      <c r="V193" s="5">
        <f>SUMIFS('Outside Services &amp; Other'!K$293:K$328,'Outside Services &amp; Other'!$C$293:$C$328,CalcEngine!$E$169,'Outside Services &amp; Other'!$D$293:$D$328,CalcEngine!$E193)</f>
        <v>0</v>
      </c>
      <c r="W193" s="5">
        <f>SUMIFS('Outside Services &amp; Other'!L$293:L$328,'Outside Services &amp; Other'!$C$293:$C$328,CalcEngine!$E$169,'Outside Services &amp; Other'!$D$293:$D$328,CalcEngine!$E193)</f>
        <v>0</v>
      </c>
      <c r="X193" s="5">
        <f>SUMIFS('Outside Services &amp; Other'!M$293:M$328,'Outside Services &amp; Other'!$C$293:$C$328,CalcEngine!$E$169,'Outside Services &amp; Other'!$D$293:$D$328,CalcEngine!$E193)</f>
        <v>0</v>
      </c>
      <c r="Y193" s="5">
        <f>SUMIFS('Outside Services &amp; Other'!N$293:N$328,'Outside Services &amp; Other'!$C$293:$C$328,CalcEngine!$E$169,'Outside Services &amp; Other'!$D$293:$D$328,CalcEngine!$E193)</f>
        <v>0</v>
      </c>
      <c r="Z193" s="5">
        <f>SUMIFS('Outside Services &amp; Other'!O$293:O$328,'Outside Services &amp; Other'!$C$293:$C$328,CalcEngine!$E$169,'Outside Services &amp; Other'!$D$293:$D$328,CalcEngine!$E193)</f>
        <v>0</v>
      </c>
      <c r="AA193" s="5">
        <f>SUMIFS('Outside Services &amp; Other'!P$293:P$328,'Outside Services &amp; Other'!$C$293:$C$328,CalcEngine!$E$169,'Outside Services &amp; Other'!$D$293:$D$328,CalcEngine!$E193)</f>
        <v>0</v>
      </c>
      <c r="AB193" s="5">
        <f>SUMIFS('Outside Services &amp; Other'!Q$293:Q$328,'Outside Services &amp; Other'!$C$293:$C$328,CalcEngine!$E$169,'Outside Services &amp; Other'!$D$293:$D$328,CalcEngine!$E193)</f>
        <v>0</v>
      </c>
      <c r="AC193" s="5">
        <f>SUMIFS('Outside Services &amp; Other'!R$293:R$328,'Outside Services &amp; Other'!$C$293:$C$328,CalcEngine!$E$169,'Outside Services &amp; Other'!$D$293:$D$328,CalcEngine!$E193)</f>
        <v>0</v>
      </c>
      <c r="AD193" s="5">
        <f>SUMIFS('Outside Services &amp; Other'!S$293:S$328,'Outside Services &amp; Other'!$C$293:$C$328,CalcEngine!$E$169,'Outside Services &amp; Other'!$D$293:$D$328,CalcEngine!$E193)</f>
        <v>0</v>
      </c>
      <c r="AE193" s="5">
        <f>SUMIFS('Outside Services &amp; Other'!T$293:T$328,'Outside Services &amp; Other'!$C$293:$C$328,CalcEngine!$E$169,'Outside Services &amp; Other'!$D$293:$D$328,CalcEngine!$E193)</f>
        <v>0</v>
      </c>
      <c r="AF193" s="5">
        <f>SUMIFS('Outside Services &amp; Other'!U$293:U$328,'Outside Services &amp; Other'!$C$293:$C$328,CalcEngine!$E$169,'Outside Services &amp; Other'!$D$293:$D$328,CalcEngine!$E193)</f>
        <v>0</v>
      </c>
      <c r="AG193" s="5">
        <f>SUMIFS('Outside Services &amp; Other'!V$293:V$328,'Outside Services &amp; Other'!$C$293:$C$328,CalcEngine!$E$169,'Outside Services &amp; Other'!$D$293:$D$328,CalcEngine!$E193)</f>
        <v>0</v>
      </c>
      <c r="AH193" s="5">
        <f>SUMIFS('Outside Services &amp; Other'!W$293:W$328,'Outside Services &amp; Other'!$C$293:$C$328,CalcEngine!$E$169,'Outside Services &amp; Other'!$D$293:$D$328,CalcEngine!$E193)</f>
        <v>0</v>
      </c>
      <c r="AI193" s="5">
        <f>SUMIFS('Outside Services &amp; Other'!X$293:X$328,'Outside Services &amp; Other'!$C$293:$C$328,CalcEngine!$E$169,'Outside Services &amp; Other'!$D$293:$D$328,CalcEngine!$E193)</f>
        <v>0</v>
      </c>
      <c r="AJ193" s="5">
        <f>SUMIFS('Outside Services &amp; Other'!Y$293:Y$328,'Outside Services &amp; Other'!$C$293:$C$328,CalcEngine!$E$169,'Outside Services &amp; Other'!$D$293:$D$328,CalcEngine!$E193)</f>
        <v>0</v>
      </c>
      <c r="AK193" s="5">
        <f>SUMIFS('Outside Services &amp; Other'!Z$293:Z$328,'Outside Services &amp; Other'!$C$293:$C$328,CalcEngine!$E$169,'Outside Services &amp; Other'!$D$293:$D$328,CalcEngine!$E193)</f>
        <v>0</v>
      </c>
      <c r="AL193" s="5">
        <f>SUMIFS('Outside Services &amp; Other'!AA$293:AA$328,'Outside Services &amp; Other'!$C$293:$C$328,CalcEngine!$E$169,'Outside Services &amp; Other'!$D$293:$D$328,CalcEngine!$E193)</f>
        <v>0</v>
      </c>
      <c r="AM193" s="5">
        <f>SUMIFS('Outside Services &amp; Other'!AB$293:AB$328,'Outside Services &amp; Other'!$C$293:$C$328,CalcEngine!$E$169,'Outside Services &amp; Other'!$D$293:$D$328,CalcEngine!$E193)</f>
        <v>0</v>
      </c>
      <c r="AN193" s="5">
        <f>SUMIFS('Outside Services &amp; Other'!AC$293:AC$328,'Outside Services &amp; Other'!$C$293:$C$328,CalcEngine!$E$169,'Outside Services &amp; Other'!$D$293:$D$328,CalcEngine!$E193)</f>
        <v>0</v>
      </c>
      <c r="AO193" s="5">
        <f>SUMIFS('Outside Services &amp; Other'!AD$293:AD$328,'Outside Services &amp; Other'!$C$293:$C$328,CalcEngine!$E$169,'Outside Services &amp; Other'!$D$293:$D$328,CalcEngine!$E193)</f>
        <v>0</v>
      </c>
      <c r="AP193" s="5">
        <f>SUMIFS('Outside Services &amp; Other'!AE$293:AE$328,'Outside Services &amp; Other'!$C$293:$C$328,CalcEngine!$E$169,'Outside Services &amp; Other'!$D$293:$D$328,CalcEngine!$E193)</f>
        <v>0</v>
      </c>
      <c r="AQ193" s="5">
        <f>SUMIFS('Outside Services &amp; Other'!AF$293:AF$328,'Outside Services &amp; Other'!$C$293:$C$328,CalcEngine!$E$169,'Outside Services &amp; Other'!$D$293:$D$328,CalcEngine!$E193)</f>
        <v>0</v>
      </c>
      <c r="AR193" s="5">
        <f>SUMIFS('Outside Services &amp; Other'!AG$293:AG$328,'Outside Services &amp; Other'!$C$293:$C$328,CalcEngine!$E$169,'Outside Services &amp; Other'!$D$293:$D$328,CalcEngine!$E193)</f>
        <v>0</v>
      </c>
      <c r="AS193" s="5">
        <f>SUMIFS('Outside Services &amp; Other'!AH$293:AH$328,'Outside Services &amp; Other'!$C$293:$C$328,CalcEngine!$E$169,'Outside Services &amp; Other'!$D$293:$D$328,CalcEngine!$E193)</f>
        <v>0</v>
      </c>
      <c r="AT193" s="5">
        <f>SUMIFS('Outside Services &amp; Other'!AI$293:AI$328,'Outside Services &amp; Other'!$C$293:$C$328,CalcEngine!$E$169,'Outside Services &amp; Other'!$D$293:$D$328,CalcEngine!$E193)</f>
        <v>0</v>
      </c>
      <c r="AU193" s="5">
        <f>SUMIFS('Outside Services &amp; Other'!AJ$293:AJ$328,'Outside Services &amp; Other'!$C$293:$C$328,CalcEngine!$E$169,'Outside Services &amp; Other'!$D$293:$D$328,CalcEngine!$E193)</f>
        <v>0</v>
      </c>
      <c r="AV193" s="5">
        <f>SUMIFS('Outside Services &amp; Other'!AK$293:AK$328,'Outside Services &amp; Other'!$C$293:$C$328,CalcEngine!$E$169,'Outside Services &amp; Other'!$D$293:$D$328,CalcEngine!$E193)</f>
        <v>0</v>
      </c>
      <c r="AW193" s="5">
        <f>SUMIFS('Outside Services &amp; Other'!AL$293:AL$328,'Outside Services &amp; Other'!$C$293:$C$328,CalcEngine!$E$169,'Outside Services &amp; Other'!$D$293:$D$328,CalcEngine!$E193)</f>
        <v>0</v>
      </c>
      <c r="AX193" s="5">
        <f>SUMIFS('Outside Services &amp; Other'!AM$293:AM$328,'Outside Services &amp; Other'!$C$293:$C$328,CalcEngine!$E$169,'Outside Services &amp; Other'!$D$293:$D$328,CalcEngine!$E193)</f>
        <v>0</v>
      </c>
      <c r="AY193" s="5">
        <f>SUMIFS('Outside Services &amp; Other'!AN$293:AN$328,'Outside Services &amp; Other'!$C$293:$C$328,CalcEngine!$E$169,'Outside Services &amp; Other'!$D$293:$D$328,CalcEngine!$E193)</f>
        <v>0</v>
      </c>
      <c r="AZ193" s="5">
        <f>SUMIFS('Outside Services &amp; Other'!AO$293:AO$328,'Outside Services &amp; Other'!$C$293:$C$328,CalcEngine!$E$169,'Outside Services &amp; Other'!$D$293:$D$328,CalcEngine!$E193)</f>
        <v>0</v>
      </c>
      <c r="BA193" s="5">
        <f>SUMIFS('Outside Services &amp; Other'!AP$293:AP$328,'Outside Services &amp; Other'!$C$293:$C$328,CalcEngine!$E$169,'Outside Services &amp; Other'!$D$293:$D$328,CalcEngine!$E193)</f>
        <v>0</v>
      </c>
      <c r="BB193" s="5">
        <f>SUMIFS('Outside Services &amp; Other'!AQ$293:AQ$328,'Outside Services &amp; Other'!$C$293:$C$328,CalcEngine!$E$169,'Outside Services &amp; Other'!$D$293:$D$328,CalcEngine!$E193)</f>
        <v>0</v>
      </c>
      <c r="BC193" s="5">
        <f>SUMIFS('Outside Services &amp; Other'!AR$293:AR$328,'Outside Services &amp; Other'!$C$293:$C$328,CalcEngine!$E$169,'Outside Services &amp; Other'!$D$293:$D$328,CalcEngine!$E193)</f>
        <v>0</v>
      </c>
      <c r="BD193" s="5">
        <f>SUMIFS('Outside Services &amp; Other'!AS$293:AS$328,'Outside Services &amp; Other'!$C$293:$C$328,CalcEngine!$E$169,'Outside Services &amp; Other'!$D$293:$D$328,CalcEngine!$E193)</f>
        <v>0</v>
      </c>
      <c r="BE193" s="5">
        <f>SUMIFS('Outside Services &amp; Other'!AT$293:AT$328,'Outside Services &amp; Other'!$C$293:$C$328,CalcEngine!$E$169,'Outside Services &amp; Other'!$D$293:$D$328,CalcEngine!$E193)</f>
        <v>0</v>
      </c>
      <c r="BF193" s="5">
        <f>SUMIFS('Outside Services &amp; Other'!AU$293:AU$328,'Outside Services &amp; Other'!$C$293:$C$328,CalcEngine!$E$169,'Outside Services &amp; Other'!$D$293:$D$328,CalcEngine!$E193)</f>
        <v>0</v>
      </c>
      <c r="BG193" s="5">
        <f>SUMIFS('Outside Services &amp; Other'!AV$293:AV$328,'Outside Services &amp; Other'!$C$293:$C$328,CalcEngine!$E$169,'Outside Services &amp; Other'!$D$293:$D$328,CalcEngine!$E193)</f>
        <v>0</v>
      </c>
      <c r="BH193" s="5">
        <f>SUMIFS('Outside Services &amp; Other'!AW$293:AW$328,'Outside Services &amp; Other'!$C$293:$C$328,CalcEngine!$E$169,'Outside Services &amp; Other'!$D$293:$D$328,CalcEngine!$E193)</f>
        <v>0</v>
      </c>
      <c r="BI193" s="5">
        <f>SUMIFS('Outside Services &amp; Other'!AX$293:AX$328,'Outside Services &amp; Other'!$C$293:$C$328,CalcEngine!$E$169,'Outside Services &amp; Other'!$D$293:$D$328,CalcEngine!$E193)</f>
        <v>0</v>
      </c>
      <c r="BJ193" s="5">
        <f>SUMIFS('Outside Services &amp; Other'!AY$293:AY$328,'Outside Services &amp; Other'!$C$293:$C$328,CalcEngine!$E$169,'Outside Services &amp; Other'!$D$293:$D$328,CalcEngine!$E193)</f>
        <v>0</v>
      </c>
      <c r="BK193" s="5">
        <f>SUMIFS('Outside Services &amp; Other'!AZ$293:AZ$328,'Outside Services &amp; Other'!$C$293:$C$328,CalcEngine!$E$169,'Outside Services &amp; Other'!$D$293:$D$328,CalcEngine!$E193)</f>
        <v>0</v>
      </c>
      <c r="BL193" s="5">
        <f>SUMIFS('Outside Services &amp; Other'!BA$293:BA$328,'Outside Services &amp; Other'!$C$293:$C$328,CalcEngine!$E$169,'Outside Services &amp; Other'!$D$293:$D$328,CalcEngine!$E193)</f>
        <v>0</v>
      </c>
      <c r="BM193" s="5">
        <f>SUMIFS('Outside Services &amp; Other'!BB$293:BB$328,'Outside Services &amp; Other'!$C$293:$C$328,CalcEngine!$E$169,'Outside Services &amp; Other'!$D$293:$D$328,CalcEngine!$E193)</f>
        <v>0</v>
      </c>
      <c r="BN193" s="5">
        <f>SUMIFS('Outside Services &amp; Other'!BC$293:BC$328,'Outside Services &amp; Other'!$C$293:$C$328,CalcEngine!$E$169,'Outside Services &amp; Other'!$D$293:$D$328,CalcEngine!$E193)</f>
        <v>0</v>
      </c>
      <c r="BO193" s="5">
        <f>SUMIFS('Outside Services &amp; Other'!BD$293:BD$328,'Outside Services &amp; Other'!$C$293:$C$328,CalcEngine!$E$169,'Outside Services &amp; Other'!$D$293:$D$328,CalcEngine!$E193)</f>
        <v>0</v>
      </c>
      <c r="BP193" s="5">
        <f>SUMIFS('Outside Services &amp; Other'!BE$293:BE$328,'Outside Services &amp; Other'!$C$293:$C$328,CalcEngine!$E$169,'Outside Services &amp; Other'!$D$293:$D$328,CalcEngine!$E193)</f>
        <v>0</v>
      </c>
      <c r="BQ193" s="5">
        <f>SUMIFS('Outside Services &amp; Other'!BF$293:BF$328,'Outside Services &amp; Other'!$C$293:$C$328,CalcEngine!$E$169,'Outside Services &amp; Other'!$D$293:$D$328,CalcEngine!$E193)</f>
        <v>0</v>
      </c>
      <c r="BR193" s="5">
        <f>SUMIFS('Outside Services &amp; Other'!BG$293:BG$328,'Outside Services &amp; Other'!$C$293:$C$328,CalcEngine!$E$169,'Outside Services &amp; Other'!$D$293:$D$328,CalcEngine!$E193)</f>
        <v>0</v>
      </c>
      <c r="BS193" s="5">
        <f>SUMIFS('Outside Services &amp; Other'!BH$293:BH$328,'Outside Services &amp; Other'!$C$293:$C$328,CalcEngine!$E$169,'Outside Services &amp; Other'!$D$293:$D$328,CalcEngine!$E193)</f>
        <v>0</v>
      </c>
      <c r="BT193" s="5">
        <f>SUMIFS('Outside Services &amp; Other'!BI$293:BI$328,'Outside Services &amp; Other'!$C$293:$C$328,CalcEngine!$E$169,'Outside Services &amp; Other'!$D$293:$D$328,CalcEngine!$E193)</f>
        <v>0</v>
      </c>
      <c r="BU193" s="5">
        <f>SUMIFS('Outside Services &amp; Other'!BJ$293:BJ$328,'Outside Services &amp; Other'!$C$293:$C$328,CalcEngine!$E$169,'Outside Services &amp; Other'!$D$293:$D$328,CalcEngine!$E193)</f>
        <v>0</v>
      </c>
      <c r="BV193" s="5">
        <f>SUMIFS('Outside Services &amp; Other'!BK$293:BK$328,'Outside Services &amp; Other'!$C$293:$C$328,CalcEngine!$E$169,'Outside Services &amp; Other'!$D$293:$D$328,CalcEngine!$E193)</f>
        <v>0</v>
      </c>
      <c r="BW193" s="5">
        <f>SUMIFS('Outside Services &amp; Other'!BL$293:BL$328,'Outside Services &amp; Other'!$C$293:$C$328,CalcEngine!$E$169,'Outside Services &amp; Other'!$D$293:$D$328,CalcEngine!$E193)</f>
        <v>0</v>
      </c>
      <c r="BX193" s="5">
        <f>SUMIFS('Outside Services &amp; Other'!BM$293:BM$328,'Outside Services &amp; Other'!$C$293:$C$328,CalcEngine!$E$169,'Outside Services &amp; Other'!$D$293:$D$328,CalcEngine!$E193)</f>
        <v>0</v>
      </c>
      <c r="BY193" s="5">
        <f>SUMIFS('Outside Services &amp; Other'!BN$293:BN$328,'Outside Services &amp; Other'!$C$293:$C$328,CalcEngine!$E$169,'Outside Services &amp; Other'!$D$293:$D$328,CalcEngine!$E193)</f>
        <v>0</v>
      </c>
      <c r="BZ193" s="419" cm="1">
        <f t="array" ref="BZ193">SUMPRODUCT((YEAR($F$6:$BY$6)=BZ$6)*($F193:$BY193))</f>
        <v>0</v>
      </c>
      <c r="CA193" s="286" cm="1">
        <f t="array" ref="CA193">SUMPRODUCT((YEAR($F$6:$BY$6)=CA$6)*($F193:$BY193))</f>
        <v>0</v>
      </c>
      <c r="CB193" s="286" cm="1">
        <f t="array" ref="CB193">SUMPRODUCT((YEAR($F$6:$BY$6)=CB$6)*($F193:$BY193))</f>
        <v>0</v>
      </c>
      <c r="CC193" s="286" cm="1">
        <f t="array" ref="CC193">SUMPRODUCT((YEAR($F$6:$BY$6)=CC$6)*($F193:$BY193))</f>
        <v>0</v>
      </c>
      <c r="CD193" s="286" cm="1">
        <f t="array" ref="CD193">SUMPRODUCT((YEAR($F$6:$BY$6)=CD$6)*($F193:$BY193))</f>
        <v>0</v>
      </c>
      <c r="CE193" s="430" cm="1">
        <f t="array" ref="CE193">SUMPRODUCT((YEAR($F$6:$BY$6)=CE$6)*($F193:$BY193))</f>
        <v>0</v>
      </c>
      <c r="CF193" s="783"/>
    </row>
    <row r="194" spans="1:84" s="4" customFormat="1">
      <c r="A194" s="48"/>
      <c r="E194" s="278" t="s">
        <v>62</v>
      </c>
      <c r="F194" s="194">
        <v>0</v>
      </c>
      <c r="G194" s="194">
        <v>0</v>
      </c>
      <c r="H194" s="194">
        <v>0</v>
      </c>
      <c r="I194" s="194">
        <v>0</v>
      </c>
      <c r="J194" s="194">
        <v>0</v>
      </c>
      <c r="K194" s="194">
        <v>0</v>
      </c>
      <c r="L194" s="194">
        <v>0</v>
      </c>
      <c r="M194" s="194">
        <v>0</v>
      </c>
      <c r="N194" s="194">
        <v>0</v>
      </c>
      <c r="O194" s="194">
        <v>0</v>
      </c>
      <c r="P194" s="194">
        <v>0</v>
      </c>
      <c r="Q194" s="194">
        <v>0</v>
      </c>
      <c r="R194" s="5">
        <f>SUMIFS('Outside Services &amp; Other'!G$293:G$328,'Outside Services &amp; Other'!$C$293:$C$328,CalcEngine!$E$169,'Outside Services &amp; Other'!$D$293:$D$328,CalcEngine!$E194)</f>
        <v>0</v>
      </c>
      <c r="S194" s="5">
        <f>SUMIFS('Outside Services &amp; Other'!H$293:H$328,'Outside Services &amp; Other'!$C$293:$C$328,CalcEngine!$E$169,'Outside Services &amp; Other'!$D$293:$D$328,CalcEngine!$E194)</f>
        <v>0</v>
      </c>
      <c r="T194" s="5">
        <f>SUMIFS('Outside Services &amp; Other'!I$293:I$328,'Outside Services &amp; Other'!$C$293:$C$328,CalcEngine!$E$169,'Outside Services &amp; Other'!$D$293:$D$328,CalcEngine!$E194)</f>
        <v>0</v>
      </c>
      <c r="U194" s="5">
        <f>SUMIFS('Outside Services &amp; Other'!J$293:J$328,'Outside Services &amp; Other'!$C$293:$C$328,CalcEngine!$E$169,'Outside Services &amp; Other'!$D$293:$D$328,CalcEngine!$E194)</f>
        <v>0</v>
      </c>
      <c r="V194" s="5">
        <f>SUMIFS('Outside Services &amp; Other'!K$293:K$328,'Outside Services &amp; Other'!$C$293:$C$328,CalcEngine!$E$169,'Outside Services &amp; Other'!$D$293:$D$328,CalcEngine!$E194)</f>
        <v>0</v>
      </c>
      <c r="W194" s="5">
        <f>SUMIFS('Outside Services &amp; Other'!L$293:L$328,'Outside Services &amp; Other'!$C$293:$C$328,CalcEngine!$E$169,'Outside Services &amp; Other'!$D$293:$D$328,CalcEngine!$E194)</f>
        <v>0</v>
      </c>
      <c r="X194" s="5">
        <f>SUMIFS('Outside Services &amp; Other'!M$293:M$328,'Outside Services &amp; Other'!$C$293:$C$328,CalcEngine!$E$169,'Outside Services &amp; Other'!$D$293:$D$328,CalcEngine!$E194)</f>
        <v>0</v>
      </c>
      <c r="Y194" s="5">
        <f>SUMIFS('Outside Services &amp; Other'!N$293:N$328,'Outside Services &amp; Other'!$C$293:$C$328,CalcEngine!$E$169,'Outside Services &amp; Other'!$D$293:$D$328,CalcEngine!$E194)</f>
        <v>0</v>
      </c>
      <c r="Z194" s="5">
        <f>SUMIFS('Outside Services &amp; Other'!O$293:O$328,'Outside Services &amp; Other'!$C$293:$C$328,CalcEngine!$E$169,'Outside Services &amp; Other'!$D$293:$D$328,CalcEngine!$E194)</f>
        <v>0</v>
      </c>
      <c r="AA194" s="5">
        <f>SUMIFS('Outside Services &amp; Other'!P$293:P$328,'Outside Services &amp; Other'!$C$293:$C$328,CalcEngine!$E$169,'Outside Services &amp; Other'!$D$293:$D$328,CalcEngine!$E194)</f>
        <v>0</v>
      </c>
      <c r="AB194" s="5">
        <f>SUMIFS('Outside Services &amp; Other'!Q$293:Q$328,'Outside Services &amp; Other'!$C$293:$C$328,CalcEngine!$E$169,'Outside Services &amp; Other'!$D$293:$D$328,CalcEngine!$E194)</f>
        <v>0</v>
      </c>
      <c r="AC194" s="5">
        <f>SUMIFS('Outside Services &amp; Other'!R$293:R$328,'Outside Services &amp; Other'!$C$293:$C$328,CalcEngine!$E$169,'Outside Services &amp; Other'!$D$293:$D$328,CalcEngine!$E194)</f>
        <v>0</v>
      </c>
      <c r="AD194" s="5">
        <f>SUMIFS('Outside Services &amp; Other'!S$293:S$328,'Outside Services &amp; Other'!$C$293:$C$328,CalcEngine!$E$169,'Outside Services &amp; Other'!$D$293:$D$328,CalcEngine!$E194)</f>
        <v>0</v>
      </c>
      <c r="AE194" s="5">
        <f>SUMIFS('Outside Services &amp; Other'!T$293:T$328,'Outside Services &amp; Other'!$C$293:$C$328,CalcEngine!$E$169,'Outside Services &amp; Other'!$D$293:$D$328,CalcEngine!$E194)</f>
        <v>0</v>
      </c>
      <c r="AF194" s="5">
        <f>SUMIFS('Outside Services &amp; Other'!U$293:U$328,'Outside Services &amp; Other'!$C$293:$C$328,CalcEngine!$E$169,'Outside Services &amp; Other'!$D$293:$D$328,CalcEngine!$E194)</f>
        <v>0</v>
      </c>
      <c r="AG194" s="5">
        <f>SUMIFS('Outside Services &amp; Other'!V$293:V$328,'Outside Services &amp; Other'!$C$293:$C$328,CalcEngine!$E$169,'Outside Services &amp; Other'!$D$293:$D$328,CalcEngine!$E194)</f>
        <v>0</v>
      </c>
      <c r="AH194" s="5">
        <f>SUMIFS('Outside Services &amp; Other'!W$293:W$328,'Outside Services &amp; Other'!$C$293:$C$328,CalcEngine!$E$169,'Outside Services &amp; Other'!$D$293:$D$328,CalcEngine!$E194)</f>
        <v>0</v>
      </c>
      <c r="AI194" s="5">
        <f>SUMIFS('Outside Services &amp; Other'!X$293:X$328,'Outside Services &amp; Other'!$C$293:$C$328,CalcEngine!$E$169,'Outside Services &amp; Other'!$D$293:$D$328,CalcEngine!$E194)</f>
        <v>0</v>
      </c>
      <c r="AJ194" s="5">
        <f>SUMIFS('Outside Services &amp; Other'!Y$293:Y$328,'Outside Services &amp; Other'!$C$293:$C$328,CalcEngine!$E$169,'Outside Services &amp; Other'!$D$293:$D$328,CalcEngine!$E194)</f>
        <v>0</v>
      </c>
      <c r="AK194" s="5">
        <f>SUMIFS('Outside Services &amp; Other'!Z$293:Z$328,'Outside Services &amp; Other'!$C$293:$C$328,CalcEngine!$E$169,'Outside Services &amp; Other'!$D$293:$D$328,CalcEngine!$E194)</f>
        <v>0</v>
      </c>
      <c r="AL194" s="5">
        <f>SUMIFS('Outside Services &amp; Other'!AA$293:AA$328,'Outside Services &amp; Other'!$C$293:$C$328,CalcEngine!$E$169,'Outside Services &amp; Other'!$D$293:$D$328,CalcEngine!$E194)</f>
        <v>0</v>
      </c>
      <c r="AM194" s="5">
        <f>SUMIFS('Outside Services &amp; Other'!AB$293:AB$328,'Outside Services &amp; Other'!$C$293:$C$328,CalcEngine!$E$169,'Outside Services &amp; Other'!$D$293:$D$328,CalcEngine!$E194)</f>
        <v>0</v>
      </c>
      <c r="AN194" s="5">
        <f>SUMIFS('Outside Services &amp; Other'!AC$293:AC$328,'Outside Services &amp; Other'!$C$293:$C$328,CalcEngine!$E$169,'Outside Services &amp; Other'!$D$293:$D$328,CalcEngine!$E194)</f>
        <v>0</v>
      </c>
      <c r="AO194" s="5">
        <f>SUMIFS('Outside Services &amp; Other'!AD$293:AD$328,'Outside Services &amp; Other'!$C$293:$C$328,CalcEngine!$E$169,'Outside Services &amp; Other'!$D$293:$D$328,CalcEngine!$E194)</f>
        <v>0</v>
      </c>
      <c r="AP194" s="5">
        <f>SUMIFS('Outside Services &amp; Other'!AE$293:AE$328,'Outside Services &amp; Other'!$C$293:$C$328,CalcEngine!$E$169,'Outside Services &amp; Other'!$D$293:$D$328,CalcEngine!$E194)</f>
        <v>0</v>
      </c>
      <c r="AQ194" s="5">
        <f>SUMIFS('Outside Services &amp; Other'!AF$293:AF$328,'Outside Services &amp; Other'!$C$293:$C$328,CalcEngine!$E$169,'Outside Services &amp; Other'!$D$293:$D$328,CalcEngine!$E194)</f>
        <v>0</v>
      </c>
      <c r="AR194" s="5">
        <f>SUMIFS('Outside Services &amp; Other'!AG$293:AG$328,'Outside Services &amp; Other'!$C$293:$C$328,CalcEngine!$E$169,'Outside Services &amp; Other'!$D$293:$D$328,CalcEngine!$E194)</f>
        <v>0</v>
      </c>
      <c r="AS194" s="5">
        <f>SUMIFS('Outside Services &amp; Other'!AH$293:AH$328,'Outside Services &amp; Other'!$C$293:$C$328,CalcEngine!$E$169,'Outside Services &amp; Other'!$D$293:$D$328,CalcEngine!$E194)</f>
        <v>0</v>
      </c>
      <c r="AT194" s="5">
        <f>SUMIFS('Outside Services &amp; Other'!AI$293:AI$328,'Outside Services &amp; Other'!$C$293:$C$328,CalcEngine!$E$169,'Outside Services &amp; Other'!$D$293:$D$328,CalcEngine!$E194)</f>
        <v>0</v>
      </c>
      <c r="AU194" s="5">
        <f>SUMIFS('Outside Services &amp; Other'!AJ$293:AJ$328,'Outside Services &amp; Other'!$C$293:$C$328,CalcEngine!$E$169,'Outside Services &amp; Other'!$D$293:$D$328,CalcEngine!$E194)</f>
        <v>0</v>
      </c>
      <c r="AV194" s="5">
        <f>SUMIFS('Outside Services &amp; Other'!AK$293:AK$328,'Outside Services &amp; Other'!$C$293:$C$328,CalcEngine!$E$169,'Outside Services &amp; Other'!$D$293:$D$328,CalcEngine!$E194)</f>
        <v>0</v>
      </c>
      <c r="AW194" s="5">
        <f>SUMIFS('Outside Services &amp; Other'!AL$293:AL$328,'Outside Services &amp; Other'!$C$293:$C$328,CalcEngine!$E$169,'Outside Services &amp; Other'!$D$293:$D$328,CalcEngine!$E194)</f>
        <v>0</v>
      </c>
      <c r="AX194" s="5">
        <f>SUMIFS('Outside Services &amp; Other'!AM$293:AM$328,'Outside Services &amp; Other'!$C$293:$C$328,CalcEngine!$E$169,'Outside Services &amp; Other'!$D$293:$D$328,CalcEngine!$E194)</f>
        <v>0</v>
      </c>
      <c r="AY194" s="5">
        <f>SUMIFS('Outside Services &amp; Other'!AN$293:AN$328,'Outside Services &amp; Other'!$C$293:$C$328,CalcEngine!$E$169,'Outside Services &amp; Other'!$D$293:$D$328,CalcEngine!$E194)</f>
        <v>0</v>
      </c>
      <c r="AZ194" s="5">
        <f>SUMIFS('Outside Services &amp; Other'!AO$293:AO$328,'Outside Services &amp; Other'!$C$293:$C$328,CalcEngine!$E$169,'Outside Services &amp; Other'!$D$293:$D$328,CalcEngine!$E194)</f>
        <v>0</v>
      </c>
      <c r="BA194" s="5">
        <f>SUMIFS('Outside Services &amp; Other'!AP$293:AP$328,'Outside Services &amp; Other'!$C$293:$C$328,CalcEngine!$E$169,'Outside Services &amp; Other'!$D$293:$D$328,CalcEngine!$E194)</f>
        <v>0</v>
      </c>
      <c r="BB194" s="5">
        <f>SUMIFS('Outside Services &amp; Other'!AQ$293:AQ$328,'Outside Services &amp; Other'!$C$293:$C$328,CalcEngine!$E$169,'Outside Services &amp; Other'!$D$293:$D$328,CalcEngine!$E194)</f>
        <v>0</v>
      </c>
      <c r="BC194" s="5">
        <f>SUMIFS('Outside Services &amp; Other'!AR$293:AR$328,'Outside Services &amp; Other'!$C$293:$C$328,CalcEngine!$E$169,'Outside Services &amp; Other'!$D$293:$D$328,CalcEngine!$E194)</f>
        <v>0</v>
      </c>
      <c r="BD194" s="5">
        <f>SUMIFS('Outside Services &amp; Other'!AS$293:AS$328,'Outside Services &amp; Other'!$C$293:$C$328,CalcEngine!$E$169,'Outside Services &amp; Other'!$D$293:$D$328,CalcEngine!$E194)</f>
        <v>0</v>
      </c>
      <c r="BE194" s="5">
        <f>SUMIFS('Outside Services &amp; Other'!AT$293:AT$328,'Outside Services &amp; Other'!$C$293:$C$328,CalcEngine!$E$169,'Outside Services &amp; Other'!$D$293:$D$328,CalcEngine!$E194)</f>
        <v>0</v>
      </c>
      <c r="BF194" s="5">
        <f>SUMIFS('Outside Services &amp; Other'!AU$293:AU$328,'Outside Services &amp; Other'!$C$293:$C$328,CalcEngine!$E$169,'Outside Services &amp; Other'!$D$293:$D$328,CalcEngine!$E194)</f>
        <v>0</v>
      </c>
      <c r="BG194" s="5">
        <f>SUMIFS('Outside Services &amp; Other'!AV$293:AV$328,'Outside Services &amp; Other'!$C$293:$C$328,CalcEngine!$E$169,'Outside Services &amp; Other'!$D$293:$D$328,CalcEngine!$E194)</f>
        <v>0</v>
      </c>
      <c r="BH194" s="5">
        <f>SUMIFS('Outside Services &amp; Other'!AW$293:AW$328,'Outside Services &amp; Other'!$C$293:$C$328,CalcEngine!$E$169,'Outside Services &amp; Other'!$D$293:$D$328,CalcEngine!$E194)</f>
        <v>0</v>
      </c>
      <c r="BI194" s="5">
        <f>SUMIFS('Outside Services &amp; Other'!AX$293:AX$328,'Outside Services &amp; Other'!$C$293:$C$328,CalcEngine!$E$169,'Outside Services &amp; Other'!$D$293:$D$328,CalcEngine!$E194)</f>
        <v>0</v>
      </c>
      <c r="BJ194" s="5">
        <f>SUMIFS('Outside Services &amp; Other'!AY$293:AY$328,'Outside Services &amp; Other'!$C$293:$C$328,CalcEngine!$E$169,'Outside Services &amp; Other'!$D$293:$D$328,CalcEngine!$E194)</f>
        <v>0</v>
      </c>
      <c r="BK194" s="5">
        <f>SUMIFS('Outside Services &amp; Other'!AZ$293:AZ$328,'Outside Services &amp; Other'!$C$293:$C$328,CalcEngine!$E$169,'Outside Services &amp; Other'!$D$293:$D$328,CalcEngine!$E194)</f>
        <v>0</v>
      </c>
      <c r="BL194" s="5">
        <f>SUMIFS('Outside Services &amp; Other'!BA$293:BA$328,'Outside Services &amp; Other'!$C$293:$C$328,CalcEngine!$E$169,'Outside Services &amp; Other'!$D$293:$D$328,CalcEngine!$E194)</f>
        <v>0</v>
      </c>
      <c r="BM194" s="5">
        <f>SUMIFS('Outside Services &amp; Other'!BB$293:BB$328,'Outside Services &amp; Other'!$C$293:$C$328,CalcEngine!$E$169,'Outside Services &amp; Other'!$D$293:$D$328,CalcEngine!$E194)</f>
        <v>0</v>
      </c>
      <c r="BN194" s="5">
        <f>SUMIFS('Outside Services &amp; Other'!BC$293:BC$328,'Outside Services &amp; Other'!$C$293:$C$328,CalcEngine!$E$169,'Outside Services &amp; Other'!$D$293:$D$328,CalcEngine!$E194)</f>
        <v>0</v>
      </c>
      <c r="BO194" s="5">
        <f>SUMIFS('Outside Services &amp; Other'!BD$293:BD$328,'Outside Services &amp; Other'!$C$293:$C$328,CalcEngine!$E$169,'Outside Services &amp; Other'!$D$293:$D$328,CalcEngine!$E194)</f>
        <v>0</v>
      </c>
      <c r="BP194" s="5">
        <f>SUMIFS('Outside Services &amp; Other'!BE$293:BE$328,'Outside Services &amp; Other'!$C$293:$C$328,CalcEngine!$E$169,'Outside Services &amp; Other'!$D$293:$D$328,CalcEngine!$E194)</f>
        <v>0</v>
      </c>
      <c r="BQ194" s="5">
        <f>SUMIFS('Outside Services &amp; Other'!BF$293:BF$328,'Outside Services &amp; Other'!$C$293:$C$328,CalcEngine!$E$169,'Outside Services &amp; Other'!$D$293:$D$328,CalcEngine!$E194)</f>
        <v>0</v>
      </c>
      <c r="BR194" s="5">
        <f>SUMIFS('Outside Services &amp; Other'!BG$293:BG$328,'Outside Services &amp; Other'!$C$293:$C$328,CalcEngine!$E$169,'Outside Services &amp; Other'!$D$293:$D$328,CalcEngine!$E194)</f>
        <v>0</v>
      </c>
      <c r="BS194" s="5">
        <f>SUMIFS('Outside Services &amp; Other'!BH$293:BH$328,'Outside Services &amp; Other'!$C$293:$C$328,CalcEngine!$E$169,'Outside Services &amp; Other'!$D$293:$D$328,CalcEngine!$E194)</f>
        <v>0</v>
      </c>
      <c r="BT194" s="5">
        <f>SUMIFS('Outside Services &amp; Other'!BI$293:BI$328,'Outside Services &amp; Other'!$C$293:$C$328,CalcEngine!$E$169,'Outside Services &amp; Other'!$D$293:$D$328,CalcEngine!$E194)</f>
        <v>0</v>
      </c>
      <c r="BU194" s="5">
        <f>SUMIFS('Outside Services &amp; Other'!BJ$293:BJ$328,'Outside Services &amp; Other'!$C$293:$C$328,CalcEngine!$E$169,'Outside Services &amp; Other'!$D$293:$D$328,CalcEngine!$E194)</f>
        <v>0</v>
      </c>
      <c r="BV194" s="5">
        <f>SUMIFS('Outside Services &amp; Other'!BK$293:BK$328,'Outside Services &amp; Other'!$C$293:$C$328,CalcEngine!$E$169,'Outside Services &amp; Other'!$D$293:$D$328,CalcEngine!$E194)</f>
        <v>0</v>
      </c>
      <c r="BW194" s="5">
        <f>SUMIFS('Outside Services &amp; Other'!BL$293:BL$328,'Outside Services &amp; Other'!$C$293:$C$328,CalcEngine!$E$169,'Outside Services &amp; Other'!$D$293:$D$328,CalcEngine!$E194)</f>
        <v>0</v>
      </c>
      <c r="BX194" s="5">
        <f>SUMIFS('Outside Services &amp; Other'!BM$293:BM$328,'Outside Services &amp; Other'!$C$293:$C$328,CalcEngine!$E$169,'Outside Services &amp; Other'!$D$293:$D$328,CalcEngine!$E194)</f>
        <v>0</v>
      </c>
      <c r="BY194" s="5">
        <f>SUMIFS('Outside Services &amp; Other'!BN$293:BN$328,'Outside Services &amp; Other'!$C$293:$C$328,CalcEngine!$E$169,'Outside Services &amp; Other'!$D$293:$D$328,CalcEngine!$E194)</f>
        <v>0</v>
      </c>
      <c r="BZ194" s="419" cm="1">
        <f t="array" ref="BZ194">SUMPRODUCT((YEAR($F$6:$BY$6)=BZ$6)*($F194:$BY194))</f>
        <v>0</v>
      </c>
      <c r="CA194" s="286" cm="1">
        <f t="array" ref="CA194">SUMPRODUCT((YEAR($F$6:$BY$6)=CA$6)*($F194:$BY194))</f>
        <v>0</v>
      </c>
      <c r="CB194" s="286" cm="1">
        <f t="array" ref="CB194">SUMPRODUCT((YEAR($F$6:$BY$6)=CB$6)*($F194:$BY194))</f>
        <v>0</v>
      </c>
      <c r="CC194" s="286" cm="1">
        <f t="array" ref="CC194">SUMPRODUCT((YEAR($F$6:$BY$6)=CC$6)*($F194:$BY194))</f>
        <v>0</v>
      </c>
      <c r="CD194" s="286" cm="1">
        <f t="array" ref="CD194">SUMPRODUCT((YEAR($F$6:$BY$6)=CD$6)*($F194:$BY194))</f>
        <v>0</v>
      </c>
      <c r="CE194" s="430" cm="1">
        <f t="array" ref="CE194">SUMPRODUCT((YEAR($F$6:$BY$6)=CE$6)*($F194:$BY194))</f>
        <v>0</v>
      </c>
      <c r="CF194" s="783"/>
    </row>
    <row r="195" spans="1:84" s="4" customFormat="1">
      <c r="A195" s="48"/>
      <c r="E195" s="276" t="s">
        <v>80</v>
      </c>
      <c r="F195" s="194">
        <v>0</v>
      </c>
      <c r="G195" s="194">
        <v>0</v>
      </c>
      <c r="H195" s="194">
        <v>0</v>
      </c>
      <c r="I195" s="194">
        <v>0</v>
      </c>
      <c r="J195" s="194">
        <v>0</v>
      </c>
      <c r="K195" s="194">
        <v>0</v>
      </c>
      <c r="L195" s="194">
        <v>0</v>
      </c>
      <c r="M195" s="194">
        <v>0</v>
      </c>
      <c r="N195" s="194">
        <v>0</v>
      </c>
      <c r="O195" s="194">
        <v>0</v>
      </c>
      <c r="P195" s="194">
        <v>0</v>
      </c>
      <c r="Q195" s="194">
        <v>0</v>
      </c>
      <c r="R195" s="5">
        <f>SUMIFS('Outside Services &amp; Other'!G$293:G$328,'Outside Services &amp; Other'!$C$293:$C$328,CalcEngine!$E$169,'Outside Services &amp; Other'!$D$293:$D$328,CalcEngine!$E195)</f>
        <v>0</v>
      </c>
      <c r="S195" s="5">
        <f>SUMIFS('Outside Services &amp; Other'!H$293:H$328,'Outside Services &amp; Other'!$C$293:$C$328,CalcEngine!$E$169,'Outside Services &amp; Other'!$D$293:$D$328,CalcEngine!$E195)</f>
        <v>0</v>
      </c>
      <c r="T195" s="5">
        <f>SUMIFS('Outside Services &amp; Other'!I$293:I$328,'Outside Services &amp; Other'!$C$293:$C$328,CalcEngine!$E$169,'Outside Services &amp; Other'!$D$293:$D$328,CalcEngine!$E195)</f>
        <v>0</v>
      </c>
      <c r="U195" s="5">
        <f>SUMIFS('Outside Services &amp; Other'!J$293:J$328,'Outside Services &amp; Other'!$C$293:$C$328,CalcEngine!$E$169,'Outside Services &amp; Other'!$D$293:$D$328,CalcEngine!$E195)</f>
        <v>0</v>
      </c>
      <c r="V195" s="5">
        <f>SUMIFS('Outside Services &amp; Other'!K$293:K$328,'Outside Services &amp; Other'!$C$293:$C$328,CalcEngine!$E$169,'Outside Services &amp; Other'!$D$293:$D$328,CalcEngine!$E195)</f>
        <v>0</v>
      </c>
      <c r="W195" s="5">
        <f>SUMIFS('Outside Services &amp; Other'!L$293:L$328,'Outside Services &amp; Other'!$C$293:$C$328,CalcEngine!$E$169,'Outside Services &amp; Other'!$D$293:$D$328,CalcEngine!$E195)</f>
        <v>0</v>
      </c>
      <c r="X195" s="5">
        <f>SUMIFS('Outside Services &amp; Other'!M$293:M$328,'Outside Services &amp; Other'!$C$293:$C$328,CalcEngine!$E$169,'Outside Services &amp; Other'!$D$293:$D$328,CalcEngine!$E195)</f>
        <v>0</v>
      </c>
      <c r="Y195" s="5">
        <f>SUMIFS('Outside Services &amp; Other'!N$293:N$328,'Outside Services &amp; Other'!$C$293:$C$328,CalcEngine!$E$169,'Outside Services &amp; Other'!$D$293:$D$328,CalcEngine!$E195)</f>
        <v>0</v>
      </c>
      <c r="Z195" s="5">
        <f>SUMIFS('Outside Services &amp; Other'!O$293:O$328,'Outside Services &amp; Other'!$C$293:$C$328,CalcEngine!$E$169,'Outside Services &amp; Other'!$D$293:$D$328,CalcEngine!$E195)</f>
        <v>0</v>
      </c>
      <c r="AA195" s="5">
        <f>SUMIFS('Outside Services &amp; Other'!P$293:P$328,'Outside Services &amp; Other'!$C$293:$C$328,CalcEngine!$E$169,'Outside Services &amp; Other'!$D$293:$D$328,CalcEngine!$E195)</f>
        <v>0</v>
      </c>
      <c r="AB195" s="5">
        <f>SUMIFS('Outside Services &amp; Other'!Q$293:Q$328,'Outside Services &amp; Other'!$C$293:$C$328,CalcEngine!$E$169,'Outside Services &amp; Other'!$D$293:$D$328,CalcEngine!$E195)</f>
        <v>0</v>
      </c>
      <c r="AC195" s="5">
        <f>SUMIFS('Outside Services &amp; Other'!R$293:R$328,'Outside Services &amp; Other'!$C$293:$C$328,CalcEngine!$E$169,'Outside Services &amp; Other'!$D$293:$D$328,CalcEngine!$E195)</f>
        <v>0</v>
      </c>
      <c r="AD195" s="5">
        <f>SUMIFS('Outside Services &amp; Other'!S$293:S$328,'Outside Services &amp; Other'!$C$293:$C$328,CalcEngine!$E$169,'Outside Services &amp; Other'!$D$293:$D$328,CalcEngine!$E195)</f>
        <v>0</v>
      </c>
      <c r="AE195" s="5">
        <f>SUMIFS('Outside Services &amp; Other'!T$293:T$328,'Outside Services &amp; Other'!$C$293:$C$328,CalcEngine!$E$169,'Outside Services &amp; Other'!$D$293:$D$328,CalcEngine!$E195)</f>
        <v>0</v>
      </c>
      <c r="AF195" s="5">
        <f>SUMIFS('Outside Services &amp; Other'!U$293:U$328,'Outside Services &amp; Other'!$C$293:$C$328,CalcEngine!$E$169,'Outside Services &amp; Other'!$D$293:$D$328,CalcEngine!$E195)</f>
        <v>0</v>
      </c>
      <c r="AG195" s="5">
        <f>SUMIFS('Outside Services &amp; Other'!V$293:V$328,'Outside Services &amp; Other'!$C$293:$C$328,CalcEngine!$E$169,'Outside Services &amp; Other'!$D$293:$D$328,CalcEngine!$E195)</f>
        <v>0</v>
      </c>
      <c r="AH195" s="5">
        <f>SUMIFS('Outside Services &amp; Other'!W$293:W$328,'Outside Services &amp; Other'!$C$293:$C$328,CalcEngine!$E$169,'Outside Services &amp; Other'!$D$293:$D$328,CalcEngine!$E195)</f>
        <v>0</v>
      </c>
      <c r="AI195" s="5">
        <f>SUMIFS('Outside Services &amp; Other'!X$293:X$328,'Outside Services &amp; Other'!$C$293:$C$328,CalcEngine!$E$169,'Outside Services &amp; Other'!$D$293:$D$328,CalcEngine!$E195)</f>
        <v>0</v>
      </c>
      <c r="AJ195" s="5">
        <f>SUMIFS('Outside Services &amp; Other'!Y$293:Y$328,'Outside Services &amp; Other'!$C$293:$C$328,CalcEngine!$E$169,'Outside Services &amp; Other'!$D$293:$D$328,CalcEngine!$E195)</f>
        <v>0</v>
      </c>
      <c r="AK195" s="5">
        <f>SUMIFS('Outside Services &amp; Other'!Z$293:Z$328,'Outside Services &amp; Other'!$C$293:$C$328,CalcEngine!$E$169,'Outside Services &amp; Other'!$D$293:$D$328,CalcEngine!$E195)</f>
        <v>0</v>
      </c>
      <c r="AL195" s="5">
        <f>SUMIFS('Outside Services &amp; Other'!AA$293:AA$328,'Outside Services &amp; Other'!$C$293:$C$328,CalcEngine!$E$169,'Outside Services &amp; Other'!$D$293:$D$328,CalcEngine!$E195)</f>
        <v>0</v>
      </c>
      <c r="AM195" s="5">
        <f>SUMIFS('Outside Services &amp; Other'!AB$293:AB$328,'Outside Services &amp; Other'!$C$293:$C$328,CalcEngine!$E$169,'Outside Services &amp; Other'!$D$293:$D$328,CalcEngine!$E195)</f>
        <v>0</v>
      </c>
      <c r="AN195" s="5">
        <f>SUMIFS('Outside Services &amp; Other'!AC$293:AC$328,'Outside Services &amp; Other'!$C$293:$C$328,CalcEngine!$E$169,'Outside Services &amp; Other'!$D$293:$D$328,CalcEngine!$E195)</f>
        <v>0</v>
      </c>
      <c r="AO195" s="5">
        <f>SUMIFS('Outside Services &amp; Other'!AD$293:AD$328,'Outside Services &amp; Other'!$C$293:$C$328,CalcEngine!$E$169,'Outside Services &amp; Other'!$D$293:$D$328,CalcEngine!$E195)</f>
        <v>0</v>
      </c>
      <c r="AP195" s="5">
        <f>SUMIFS('Outside Services &amp; Other'!AE$293:AE$328,'Outside Services &amp; Other'!$C$293:$C$328,CalcEngine!$E$169,'Outside Services &amp; Other'!$D$293:$D$328,CalcEngine!$E195)</f>
        <v>0</v>
      </c>
      <c r="AQ195" s="5">
        <f>SUMIFS('Outside Services &amp; Other'!AF$293:AF$328,'Outside Services &amp; Other'!$C$293:$C$328,CalcEngine!$E$169,'Outside Services &amp; Other'!$D$293:$D$328,CalcEngine!$E195)</f>
        <v>0</v>
      </c>
      <c r="AR195" s="5">
        <f>SUMIFS('Outside Services &amp; Other'!AG$293:AG$328,'Outside Services &amp; Other'!$C$293:$C$328,CalcEngine!$E$169,'Outside Services &amp; Other'!$D$293:$D$328,CalcEngine!$E195)</f>
        <v>0</v>
      </c>
      <c r="AS195" s="5">
        <f>SUMIFS('Outside Services &amp; Other'!AH$293:AH$328,'Outside Services &amp; Other'!$C$293:$C$328,CalcEngine!$E$169,'Outside Services &amp; Other'!$D$293:$D$328,CalcEngine!$E195)</f>
        <v>0</v>
      </c>
      <c r="AT195" s="5">
        <f>SUMIFS('Outside Services &amp; Other'!AI$293:AI$328,'Outside Services &amp; Other'!$C$293:$C$328,CalcEngine!$E$169,'Outside Services &amp; Other'!$D$293:$D$328,CalcEngine!$E195)</f>
        <v>0</v>
      </c>
      <c r="AU195" s="5">
        <f>SUMIFS('Outside Services &amp; Other'!AJ$293:AJ$328,'Outside Services &amp; Other'!$C$293:$C$328,CalcEngine!$E$169,'Outside Services &amp; Other'!$D$293:$D$328,CalcEngine!$E195)</f>
        <v>0</v>
      </c>
      <c r="AV195" s="5">
        <f>SUMIFS('Outside Services &amp; Other'!AK$293:AK$328,'Outside Services &amp; Other'!$C$293:$C$328,CalcEngine!$E$169,'Outside Services &amp; Other'!$D$293:$D$328,CalcEngine!$E195)</f>
        <v>0</v>
      </c>
      <c r="AW195" s="5">
        <f>SUMIFS('Outside Services &amp; Other'!AL$293:AL$328,'Outside Services &amp; Other'!$C$293:$C$328,CalcEngine!$E$169,'Outside Services &amp; Other'!$D$293:$D$328,CalcEngine!$E195)</f>
        <v>0</v>
      </c>
      <c r="AX195" s="5">
        <f>SUMIFS('Outside Services &amp; Other'!AM$293:AM$328,'Outside Services &amp; Other'!$C$293:$C$328,CalcEngine!$E$169,'Outside Services &amp; Other'!$D$293:$D$328,CalcEngine!$E195)</f>
        <v>0</v>
      </c>
      <c r="AY195" s="5">
        <f>SUMIFS('Outside Services &amp; Other'!AN$293:AN$328,'Outside Services &amp; Other'!$C$293:$C$328,CalcEngine!$E$169,'Outside Services &amp; Other'!$D$293:$D$328,CalcEngine!$E195)</f>
        <v>0</v>
      </c>
      <c r="AZ195" s="5">
        <f>SUMIFS('Outside Services &amp; Other'!AO$293:AO$328,'Outside Services &amp; Other'!$C$293:$C$328,CalcEngine!$E$169,'Outside Services &amp; Other'!$D$293:$D$328,CalcEngine!$E195)</f>
        <v>0</v>
      </c>
      <c r="BA195" s="5">
        <f>SUMIFS('Outside Services &amp; Other'!AP$293:AP$328,'Outside Services &amp; Other'!$C$293:$C$328,CalcEngine!$E$169,'Outside Services &amp; Other'!$D$293:$D$328,CalcEngine!$E195)</f>
        <v>0</v>
      </c>
      <c r="BB195" s="5">
        <f>SUMIFS('Outside Services &amp; Other'!AQ$293:AQ$328,'Outside Services &amp; Other'!$C$293:$C$328,CalcEngine!$E$169,'Outside Services &amp; Other'!$D$293:$D$328,CalcEngine!$E195)</f>
        <v>0</v>
      </c>
      <c r="BC195" s="5">
        <f>SUMIFS('Outside Services &amp; Other'!AR$293:AR$328,'Outside Services &amp; Other'!$C$293:$C$328,CalcEngine!$E$169,'Outside Services &amp; Other'!$D$293:$D$328,CalcEngine!$E195)</f>
        <v>0</v>
      </c>
      <c r="BD195" s="5">
        <f>SUMIFS('Outside Services &amp; Other'!AS$293:AS$328,'Outside Services &amp; Other'!$C$293:$C$328,CalcEngine!$E$169,'Outside Services &amp; Other'!$D$293:$D$328,CalcEngine!$E195)</f>
        <v>0</v>
      </c>
      <c r="BE195" s="5">
        <f>SUMIFS('Outside Services &amp; Other'!AT$293:AT$328,'Outside Services &amp; Other'!$C$293:$C$328,CalcEngine!$E$169,'Outside Services &amp; Other'!$D$293:$D$328,CalcEngine!$E195)</f>
        <v>0</v>
      </c>
      <c r="BF195" s="5">
        <f>SUMIFS('Outside Services &amp; Other'!AU$293:AU$328,'Outside Services &amp; Other'!$C$293:$C$328,CalcEngine!$E$169,'Outside Services &amp; Other'!$D$293:$D$328,CalcEngine!$E195)</f>
        <v>0</v>
      </c>
      <c r="BG195" s="5">
        <f>SUMIFS('Outside Services &amp; Other'!AV$293:AV$328,'Outside Services &amp; Other'!$C$293:$C$328,CalcEngine!$E$169,'Outside Services &amp; Other'!$D$293:$D$328,CalcEngine!$E195)</f>
        <v>0</v>
      </c>
      <c r="BH195" s="5">
        <f>SUMIFS('Outside Services &amp; Other'!AW$293:AW$328,'Outside Services &amp; Other'!$C$293:$C$328,CalcEngine!$E$169,'Outside Services &amp; Other'!$D$293:$D$328,CalcEngine!$E195)</f>
        <v>0</v>
      </c>
      <c r="BI195" s="5">
        <f>SUMIFS('Outside Services &amp; Other'!AX$293:AX$328,'Outside Services &amp; Other'!$C$293:$C$328,CalcEngine!$E$169,'Outside Services &amp; Other'!$D$293:$D$328,CalcEngine!$E195)</f>
        <v>0</v>
      </c>
      <c r="BJ195" s="5">
        <f>SUMIFS('Outside Services &amp; Other'!AY$293:AY$328,'Outside Services &amp; Other'!$C$293:$C$328,CalcEngine!$E$169,'Outside Services &amp; Other'!$D$293:$D$328,CalcEngine!$E195)</f>
        <v>0</v>
      </c>
      <c r="BK195" s="5">
        <f>SUMIFS('Outside Services &amp; Other'!AZ$293:AZ$328,'Outside Services &amp; Other'!$C$293:$C$328,CalcEngine!$E$169,'Outside Services &amp; Other'!$D$293:$D$328,CalcEngine!$E195)</f>
        <v>0</v>
      </c>
      <c r="BL195" s="5">
        <f>SUMIFS('Outside Services &amp; Other'!BA$293:BA$328,'Outside Services &amp; Other'!$C$293:$C$328,CalcEngine!$E$169,'Outside Services &amp; Other'!$D$293:$D$328,CalcEngine!$E195)</f>
        <v>0</v>
      </c>
      <c r="BM195" s="5">
        <f>SUMIFS('Outside Services &amp; Other'!BB$293:BB$328,'Outside Services &amp; Other'!$C$293:$C$328,CalcEngine!$E$169,'Outside Services &amp; Other'!$D$293:$D$328,CalcEngine!$E195)</f>
        <v>0</v>
      </c>
      <c r="BN195" s="5">
        <f>SUMIFS('Outside Services &amp; Other'!BC$293:BC$328,'Outside Services &amp; Other'!$C$293:$C$328,CalcEngine!$E$169,'Outside Services &amp; Other'!$D$293:$D$328,CalcEngine!$E195)</f>
        <v>0</v>
      </c>
      <c r="BO195" s="5">
        <f>SUMIFS('Outside Services &amp; Other'!BD$293:BD$328,'Outside Services &amp; Other'!$C$293:$C$328,CalcEngine!$E$169,'Outside Services &amp; Other'!$D$293:$D$328,CalcEngine!$E195)</f>
        <v>0</v>
      </c>
      <c r="BP195" s="5">
        <f>SUMIFS('Outside Services &amp; Other'!BE$293:BE$328,'Outside Services &amp; Other'!$C$293:$C$328,CalcEngine!$E$169,'Outside Services &amp; Other'!$D$293:$D$328,CalcEngine!$E195)</f>
        <v>0</v>
      </c>
      <c r="BQ195" s="5">
        <f>SUMIFS('Outside Services &amp; Other'!BF$293:BF$328,'Outside Services &amp; Other'!$C$293:$C$328,CalcEngine!$E$169,'Outside Services &amp; Other'!$D$293:$D$328,CalcEngine!$E195)</f>
        <v>0</v>
      </c>
      <c r="BR195" s="5">
        <f>SUMIFS('Outside Services &amp; Other'!BG$293:BG$328,'Outside Services &amp; Other'!$C$293:$C$328,CalcEngine!$E$169,'Outside Services &amp; Other'!$D$293:$D$328,CalcEngine!$E195)</f>
        <v>0</v>
      </c>
      <c r="BS195" s="5">
        <f>SUMIFS('Outside Services &amp; Other'!BH$293:BH$328,'Outside Services &amp; Other'!$C$293:$C$328,CalcEngine!$E$169,'Outside Services &amp; Other'!$D$293:$D$328,CalcEngine!$E195)</f>
        <v>0</v>
      </c>
      <c r="BT195" s="5">
        <f>SUMIFS('Outside Services &amp; Other'!BI$293:BI$328,'Outside Services &amp; Other'!$C$293:$C$328,CalcEngine!$E$169,'Outside Services &amp; Other'!$D$293:$D$328,CalcEngine!$E195)</f>
        <v>0</v>
      </c>
      <c r="BU195" s="5">
        <f>SUMIFS('Outside Services &amp; Other'!BJ$293:BJ$328,'Outside Services &amp; Other'!$C$293:$C$328,CalcEngine!$E$169,'Outside Services &amp; Other'!$D$293:$D$328,CalcEngine!$E195)</f>
        <v>0</v>
      </c>
      <c r="BV195" s="5">
        <f>SUMIFS('Outside Services &amp; Other'!BK$293:BK$328,'Outside Services &amp; Other'!$C$293:$C$328,CalcEngine!$E$169,'Outside Services &amp; Other'!$D$293:$D$328,CalcEngine!$E195)</f>
        <v>0</v>
      </c>
      <c r="BW195" s="5">
        <f>SUMIFS('Outside Services &amp; Other'!BL$293:BL$328,'Outside Services &amp; Other'!$C$293:$C$328,CalcEngine!$E$169,'Outside Services &amp; Other'!$D$293:$D$328,CalcEngine!$E195)</f>
        <v>0</v>
      </c>
      <c r="BX195" s="5">
        <f>SUMIFS('Outside Services &amp; Other'!BM$293:BM$328,'Outside Services &amp; Other'!$C$293:$C$328,CalcEngine!$E$169,'Outside Services &amp; Other'!$D$293:$D$328,CalcEngine!$E195)</f>
        <v>0</v>
      </c>
      <c r="BY195" s="5">
        <f>SUMIFS('Outside Services &amp; Other'!BN$293:BN$328,'Outside Services &amp; Other'!$C$293:$C$328,CalcEngine!$E$169,'Outside Services &amp; Other'!$D$293:$D$328,CalcEngine!$E195)</f>
        <v>0</v>
      </c>
      <c r="BZ195" s="419" cm="1">
        <f t="array" ref="BZ195">SUMPRODUCT((YEAR($F$6:$BY$6)=BZ$6)*($F195:$BY195))</f>
        <v>0</v>
      </c>
      <c r="CA195" s="286" cm="1">
        <f t="array" ref="CA195">SUMPRODUCT((YEAR($F$6:$BY$6)=CA$6)*($F195:$BY195))</f>
        <v>0</v>
      </c>
      <c r="CB195" s="286" cm="1">
        <f t="array" ref="CB195">SUMPRODUCT((YEAR($F$6:$BY$6)=CB$6)*($F195:$BY195))</f>
        <v>0</v>
      </c>
      <c r="CC195" s="286" cm="1">
        <f t="array" ref="CC195">SUMPRODUCT((YEAR($F$6:$BY$6)=CC$6)*($F195:$BY195))</f>
        <v>0</v>
      </c>
      <c r="CD195" s="286" cm="1">
        <f t="array" ref="CD195">SUMPRODUCT((YEAR($F$6:$BY$6)=CD$6)*($F195:$BY195))</f>
        <v>0</v>
      </c>
      <c r="CE195" s="430" cm="1">
        <f t="array" ref="CE195">SUMPRODUCT((YEAR($F$6:$BY$6)=CE$6)*($F195:$BY195))</f>
        <v>0</v>
      </c>
      <c r="CF195" s="783"/>
    </row>
    <row r="196" spans="1:84">
      <c r="E196" s="276" t="s">
        <v>81</v>
      </c>
      <c r="F196" s="194">
        <v>0</v>
      </c>
      <c r="G196" s="194">
        <v>0</v>
      </c>
      <c r="H196" s="194">
        <v>0</v>
      </c>
      <c r="I196" s="194">
        <v>0</v>
      </c>
      <c r="J196" s="194">
        <v>0</v>
      </c>
      <c r="K196" s="194">
        <v>0</v>
      </c>
      <c r="L196" s="194">
        <v>0</v>
      </c>
      <c r="M196" s="194">
        <v>0</v>
      </c>
      <c r="N196" s="194">
        <v>0</v>
      </c>
      <c r="O196" s="194">
        <v>0</v>
      </c>
      <c r="P196" s="194">
        <v>0</v>
      </c>
      <c r="Q196" s="194">
        <v>0</v>
      </c>
      <c r="R196" s="5">
        <f>SUMIFS('Outside Services &amp; Other'!G$293:G$328,'Outside Services &amp; Other'!$C$293:$C$328,CalcEngine!$E$169,'Outside Services &amp; Other'!$D$293:$D$328,CalcEngine!$E196)</f>
        <v>0</v>
      </c>
      <c r="S196" s="5">
        <f>SUMIFS('Outside Services &amp; Other'!H$293:H$328,'Outside Services &amp; Other'!$C$293:$C$328,CalcEngine!$E$169,'Outside Services &amp; Other'!$D$293:$D$328,CalcEngine!$E196)</f>
        <v>0</v>
      </c>
      <c r="T196" s="5">
        <f>SUMIFS('Outside Services &amp; Other'!I$293:I$328,'Outside Services &amp; Other'!$C$293:$C$328,CalcEngine!$E$169,'Outside Services &amp; Other'!$D$293:$D$328,CalcEngine!$E196)</f>
        <v>0</v>
      </c>
      <c r="U196" s="5">
        <f>SUMIFS('Outside Services &amp; Other'!J$293:J$328,'Outside Services &amp; Other'!$C$293:$C$328,CalcEngine!$E$169,'Outside Services &amp; Other'!$D$293:$D$328,CalcEngine!$E196)</f>
        <v>0</v>
      </c>
      <c r="V196" s="5">
        <f>SUMIFS('Outside Services &amp; Other'!K$293:K$328,'Outside Services &amp; Other'!$C$293:$C$328,CalcEngine!$E$169,'Outside Services &amp; Other'!$D$293:$D$328,CalcEngine!$E196)</f>
        <v>0</v>
      </c>
      <c r="W196" s="5">
        <f>SUMIFS('Outside Services &amp; Other'!L$293:L$328,'Outside Services &amp; Other'!$C$293:$C$328,CalcEngine!$E$169,'Outside Services &amp; Other'!$D$293:$D$328,CalcEngine!$E196)</f>
        <v>0</v>
      </c>
      <c r="X196" s="5">
        <f>SUMIFS('Outside Services &amp; Other'!M$293:M$328,'Outside Services &amp; Other'!$C$293:$C$328,CalcEngine!$E$169,'Outside Services &amp; Other'!$D$293:$D$328,CalcEngine!$E196)</f>
        <v>0</v>
      </c>
      <c r="Y196" s="5">
        <f>SUMIFS('Outside Services &amp; Other'!N$293:N$328,'Outside Services &amp; Other'!$C$293:$C$328,CalcEngine!$E$169,'Outside Services &amp; Other'!$D$293:$D$328,CalcEngine!$E196)</f>
        <v>0</v>
      </c>
      <c r="Z196" s="5">
        <f>SUMIFS('Outside Services &amp; Other'!O$293:O$328,'Outside Services &amp; Other'!$C$293:$C$328,CalcEngine!$E$169,'Outside Services &amp; Other'!$D$293:$D$328,CalcEngine!$E196)</f>
        <v>0</v>
      </c>
      <c r="AA196" s="5">
        <f>SUMIFS('Outside Services &amp; Other'!P$293:P$328,'Outside Services &amp; Other'!$C$293:$C$328,CalcEngine!$E$169,'Outside Services &amp; Other'!$D$293:$D$328,CalcEngine!$E196)</f>
        <v>0</v>
      </c>
      <c r="AB196" s="5">
        <f>SUMIFS('Outside Services &amp; Other'!Q$293:Q$328,'Outside Services &amp; Other'!$C$293:$C$328,CalcEngine!$E$169,'Outside Services &amp; Other'!$D$293:$D$328,CalcEngine!$E196)</f>
        <v>0</v>
      </c>
      <c r="AC196" s="5">
        <f>SUMIFS('Outside Services &amp; Other'!R$293:R$328,'Outside Services &amp; Other'!$C$293:$C$328,CalcEngine!$E$169,'Outside Services &amp; Other'!$D$293:$D$328,CalcEngine!$E196)</f>
        <v>0</v>
      </c>
      <c r="AD196" s="5">
        <f>SUMIFS('Outside Services &amp; Other'!S$293:S$328,'Outside Services &amp; Other'!$C$293:$C$328,CalcEngine!$E$169,'Outside Services &amp; Other'!$D$293:$D$328,CalcEngine!$E196)</f>
        <v>0</v>
      </c>
      <c r="AE196" s="5">
        <f>SUMIFS('Outside Services &amp; Other'!T$293:T$328,'Outside Services &amp; Other'!$C$293:$C$328,CalcEngine!$E$169,'Outside Services &amp; Other'!$D$293:$D$328,CalcEngine!$E196)</f>
        <v>0</v>
      </c>
      <c r="AF196" s="5">
        <f>SUMIFS('Outside Services &amp; Other'!U$293:U$328,'Outside Services &amp; Other'!$C$293:$C$328,CalcEngine!$E$169,'Outside Services &amp; Other'!$D$293:$D$328,CalcEngine!$E196)</f>
        <v>0</v>
      </c>
      <c r="AG196" s="5">
        <f>SUMIFS('Outside Services &amp; Other'!V$293:V$328,'Outside Services &amp; Other'!$C$293:$C$328,CalcEngine!$E$169,'Outside Services &amp; Other'!$D$293:$D$328,CalcEngine!$E196)</f>
        <v>0</v>
      </c>
      <c r="AH196" s="5">
        <f>SUMIFS('Outside Services &amp; Other'!W$293:W$328,'Outside Services &amp; Other'!$C$293:$C$328,CalcEngine!$E$169,'Outside Services &amp; Other'!$D$293:$D$328,CalcEngine!$E196)</f>
        <v>0</v>
      </c>
      <c r="AI196" s="5">
        <f>SUMIFS('Outside Services &amp; Other'!X$293:X$328,'Outside Services &amp; Other'!$C$293:$C$328,CalcEngine!$E$169,'Outside Services &amp; Other'!$D$293:$D$328,CalcEngine!$E196)</f>
        <v>0</v>
      </c>
      <c r="AJ196" s="5">
        <f>SUMIFS('Outside Services &amp; Other'!Y$293:Y$328,'Outside Services &amp; Other'!$C$293:$C$328,CalcEngine!$E$169,'Outside Services &amp; Other'!$D$293:$D$328,CalcEngine!$E196)</f>
        <v>0</v>
      </c>
      <c r="AK196" s="5">
        <f>SUMIFS('Outside Services &amp; Other'!Z$293:Z$328,'Outside Services &amp; Other'!$C$293:$C$328,CalcEngine!$E$169,'Outside Services &amp; Other'!$D$293:$D$328,CalcEngine!$E196)</f>
        <v>0</v>
      </c>
      <c r="AL196" s="5">
        <f>SUMIFS('Outside Services &amp; Other'!AA$293:AA$328,'Outside Services &amp; Other'!$C$293:$C$328,CalcEngine!$E$169,'Outside Services &amp; Other'!$D$293:$D$328,CalcEngine!$E196)</f>
        <v>0</v>
      </c>
      <c r="AM196" s="5">
        <f>SUMIFS('Outside Services &amp; Other'!AB$293:AB$328,'Outside Services &amp; Other'!$C$293:$C$328,CalcEngine!$E$169,'Outside Services &amp; Other'!$D$293:$D$328,CalcEngine!$E196)</f>
        <v>0</v>
      </c>
      <c r="AN196" s="5">
        <f>SUMIFS('Outside Services &amp; Other'!AC$293:AC$328,'Outside Services &amp; Other'!$C$293:$C$328,CalcEngine!$E$169,'Outside Services &amp; Other'!$D$293:$D$328,CalcEngine!$E196)</f>
        <v>0</v>
      </c>
      <c r="AO196" s="5">
        <f>SUMIFS('Outside Services &amp; Other'!AD$293:AD$328,'Outside Services &amp; Other'!$C$293:$C$328,CalcEngine!$E$169,'Outside Services &amp; Other'!$D$293:$D$328,CalcEngine!$E196)</f>
        <v>0</v>
      </c>
      <c r="AP196" s="5">
        <f>SUMIFS('Outside Services &amp; Other'!AE$293:AE$328,'Outside Services &amp; Other'!$C$293:$C$328,CalcEngine!$E$169,'Outside Services &amp; Other'!$D$293:$D$328,CalcEngine!$E196)</f>
        <v>0</v>
      </c>
      <c r="AQ196" s="5">
        <f>SUMIFS('Outside Services &amp; Other'!AF$293:AF$328,'Outside Services &amp; Other'!$C$293:$C$328,CalcEngine!$E$169,'Outside Services &amp; Other'!$D$293:$D$328,CalcEngine!$E196)</f>
        <v>0</v>
      </c>
      <c r="AR196" s="5">
        <f>SUMIFS('Outside Services &amp; Other'!AG$293:AG$328,'Outside Services &amp; Other'!$C$293:$C$328,CalcEngine!$E$169,'Outside Services &amp; Other'!$D$293:$D$328,CalcEngine!$E196)</f>
        <v>0</v>
      </c>
      <c r="AS196" s="5">
        <f>SUMIFS('Outside Services &amp; Other'!AH$293:AH$328,'Outside Services &amp; Other'!$C$293:$C$328,CalcEngine!$E$169,'Outside Services &amp; Other'!$D$293:$D$328,CalcEngine!$E196)</f>
        <v>0</v>
      </c>
      <c r="AT196" s="5">
        <f>SUMIFS('Outside Services &amp; Other'!AI$293:AI$328,'Outside Services &amp; Other'!$C$293:$C$328,CalcEngine!$E$169,'Outside Services &amp; Other'!$D$293:$D$328,CalcEngine!$E196)</f>
        <v>0</v>
      </c>
      <c r="AU196" s="5">
        <f>SUMIFS('Outside Services &amp; Other'!AJ$293:AJ$328,'Outside Services &amp; Other'!$C$293:$C$328,CalcEngine!$E$169,'Outside Services &amp; Other'!$D$293:$D$328,CalcEngine!$E196)</f>
        <v>0</v>
      </c>
      <c r="AV196" s="5">
        <f>SUMIFS('Outside Services &amp; Other'!AK$293:AK$328,'Outside Services &amp; Other'!$C$293:$C$328,CalcEngine!$E$169,'Outside Services &amp; Other'!$D$293:$D$328,CalcEngine!$E196)</f>
        <v>0</v>
      </c>
      <c r="AW196" s="5">
        <f>SUMIFS('Outside Services &amp; Other'!AL$293:AL$328,'Outside Services &amp; Other'!$C$293:$C$328,CalcEngine!$E$169,'Outside Services &amp; Other'!$D$293:$D$328,CalcEngine!$E196)</f>
        <v>0</v>
      </c>
      <c r="AX196" s="5">
        <f>SUMIFS('Outside Services &amp; Other'!AM$293:AM$328,'Outside Services &amp; Other'!$C$293:$C$328,CalcEngine!$E$169,'Outside Services &amp; Other'!$D$293:$D$328,CalcEngine!$E196)</f>
        <v>0</v>
      </c>
      <c r="AY196" s="5">
        <f>SUMIFS('Outside Services &amp; Other'!AN$293:AN$328,'Outside Services &amp; Other'!$C$293:$C$328,CalcEngine!$E$169,'Outside Services &amp; Other'!$D$293:$D$328,CalcEngine!$E196)</f>
        <v>0</v>
      </c>
      <c r="AZ196" s="5">
        <f>SUMIFS('Outside Services &amp; Other'!AO$293:AO$328,'Outside Services &amp; Other'!$C$293:$C$328,CalcEngine!$E$169,'Outside Services &amp; Other'!$D$293:$D$328,CalcEngine!$E196)</f>
        <v>0</v>
      </c>
      <c r="BA196" s="5">
        <f>SUMIFS('Outside Services &amp; Other'!AP$293:AP$328,'Outside Services &amp; Other'!$C$293:$C$328,CalcEngine!$E$169,'Outside Services &amp; Other'!$D$293:$D$328,CalcEngine!$E196)</f>
        <v>0</v>
      </c>
      <c r="BB196" s="5">
        <f>SUMIFS('Outside Services &amp; Other'!AQ$293:AQ$328,'Outside Services &amp; Other'!$C$293:$C$328,CalcEngine!$E$169,'Outside Services &amp; Other'!$D$293:$D$328,CalcEngine!$E196)</f>
        <v>0</v>
      </c>
      <c r="BC196" s="5">
        <f>SUMIFS('Outside Services &amp; Other'!AR$293:AR$328,'Outside Services &amp; Other'!$C$293:$C$328,CalcEngine!$E$169,'Outside Services &amp; Other'!$D$293:$D$328,CalcEngine!$E196)</f>
        <v>0</v>
      </c>
      <c r="BD196" s="5">
        <f>SUMIFS('Outside Services &amp; Other'!AS$293:AS$328,'Outside Services &amp; Other'!$C$293:$C$328,CalcEngine!$E$169,'Outside Services &amp; Other'!$D$293:$D$328,CalcEngine!$E196)</f>
        <v>0</v>
      </c>
      <c r="BE196" s="5">
        <f>SUMIFS('Outside Services &amp; Other'!AT$293:AT$328,'Outside Services &amp; Other'!$C$293:$C$328,CalcEngine!$E$169,'Outside Services &amp; Other'!$D$293:$D$328,CalcEngine!$E196)</f>
        <v>0</v>
      </c>
      <c r="BF196" s="5">
        <f>SUMIFS('Outside Services &amp; Other'!AU$293:AU$328,'Outside Services &amp; Other'!$C$293:$C$328,CalcEngine!$E$169,'Outside Services &amp; Other'!$D$293:$D$328,CalcEngine!$E196)</f>
        <v>0</v>
      </c>
      <c r="BG196" s="5">
        <f>SUMIFS('Outside Services &amp; Other'!AV$293:AV$328,'Outside Services &amp; Other'!$C$293:$C$328,CalcEngine!$E$169,'Outside Services &amp; Other'!$D$293:$D$328,CalcEngine!$E196)</f>
        <v>0</v>
      </c>
      <c r="BH196" s="5">
        <f>SUMIFS('Outside Services &amp; Other'!AW$293:AW$328,'Outside Services &amp; Other'!$C$293:$C$328,CalcEngine!$E$169,'Outside Services &amp; Other'!$D$293:$D$328,CalcEngine!$E196)</f>
        <v>0</v>
      </c>
      <c r="BI196" s="5">
        <f>SUMIFS('Outside Services &amp; Other'!AX$293:AX$328,'Outside Services &amp; Other'!$C$293:$C$328,CalcEngine!$E$169,'Outside Services &amp; Other'!$D$293:$D$328,CalcEngine!$E196)</f>
        <v>0</v>
      </c>
      <c r="BJ196" s="5">
        <f>SUMIFS('Outside Services &amp; Other'!AY$293:AY$328,'Outside Services &amp; Other'!$C$293:$C$328,CalcEngine!$E$169,'Outside Services &amp; Other'!$D$293:$D$328,CalcEngine!$E196)</f>
        <v>0</v>
      </c>
      <c r="BK196" s="5">
        <f>SUMIFS('Outside Services &amp; Other'!AZ$293:AZ$328,'Outside Services &amp; Other'!$C$293:$C$328,CalcEngine!$E$169,'Outside Services &amp; Other'!$D$293:$D$328,CalcEngine!$E196)</f>
        <v>0</v>
      </c>
      <c r="BL196" s="5">
        <f>SUMIFS('Outside Services &amp; Other'!BA$293:BA$328,'Outside Services &amp; Other'!$C$293:$C$328,CalcEngine!$E$169,'Outside Services &amp; Other'!$D$293:$D$328,CalcEngine!$E196)</f>
        <v>0</v>
      </c>
      <c r="BM196" s="5">
        <f>SUMIFS('Outside Services &amp; Other'!BB$293:BB$328,'Outside Services &amp; Other'!$C$293:$C$328,CalcEngine!$E$169,'Outside Services &amp; Other'!$D$293:$D$328,CalcEngine!$E196)</f>
        <v>0</v>
      </c>
      <c r="BN196" s="5">
        <f>SUMIFS('Outside Services &amp; Other'!BC$293:BC$328,'Outside Services &amp; Other'!$C$293:$C$328,CalcEngine!$E$169,'Outside Services &amp; Other'!$D$293:$D$328,CalcEngine!$E196)</f>
        <v>0</v>
      </c>
      <c r="BO196" s="5">
        <f>SUMIFS('Outside Services &amp; Other'!BD$293:BD$328,'Outside Services &amp; Other'!$C$293:$C$328,CalcEngine!$E$169,'Outside Services &amp; Other'!$D$293:$D$328,CalcEngine!$E196)</f>
        <v>0</v>
      </c>
      <c r="BP196" s="5">
        <f>SUMIFS('Outside Services &amp; Other'!BE$293:BE$328,'Outside Services &amp; Other'!$C$293:$C$328,CalcEngine!$E$169,'Outside Services &amp; Other'!$D$293:$D$328,CalcEngine!$E196)</f>
        <v>0</v>
      </c>
      <c r="BQ196" s="5">
        <f>SUMIFS('Outside Services &amp; Other'!BF$293:BF$328,'Outside Services &amp; Other'!$C$293:$C$328,CalcEngine!$E$169,'Outside Services &amp; Other'!$D$293:$D$328,CalcEngine!$E196)</f>
        <v>0</v>
      </c>
      <c r="BR196" s="5">
        <f>SUMIFS('Outside Services &amp; Other'!BG$293:BG$328,'Outside Services &amp; Other'!$C$293:$C$328,CalcEngine!$E$169,'Outside Services &amp; Other'!$D$293:$D$328,CalcEngine!$E196)</f>
        <v>0</v>
      </c>
      <c r="BS196" s="5">
        <f>SUMIFS('Outside Services &amp; Other'!BH$293:BH$328,'Outside Services &amp; Other'!$C$293:$C$328,CalcEngine!$E$169,'Outside Services &amp; Other'!$D$293:$D$328,CalcEngine!$E196)</f>
        <v>0</v>
      </c>
      <c r="BT196" s="5">
        <f>SUMIFS('Outside Services &amp; Other'!BI$293:BI$328,'Outside Services &amp; Other'!$C$293:$C$328,CalcEngine!$E$169,'Outside Services &amp; Other'!$D$293:$D$328,CalcEngine!$E196)</f>
        <v>0</v>
      </c>
      <c r="BU196" s="5">
        <f>SUMIFS('Outside Services &amp; Other'!BJ$293:BJ$328,'Outside Services &amp; Other'!$C$293:$C$328,CalcEngine!$E$169,'Outside Services &amp; Other'!$D$293:$D$328,CalcEngine!$E196)</f>
        <v>0</v>
      </c>
      <c r="BV196" s="5">
        <f>SUMIFS('Outside Services &amp; Other'!BK$293:BK$328,'Outside Services &amp; Other'!$C$293:$C$328,CalcEngine!$E$169,'Outside Services &amp; Other'!$D$293:$D$328,CalcEngine!$E196)</f>
        <v>0</v>
      </c>
      <c r="BW196" s="5">
        <f>SUMIFS('Outside Services &amp; Other'!BL$293:BL$328,'Outside Services &amp; Other'!$C$293:$C$328,CalcEngine!$E$169,'Outside Services &amp; Other'!$D$293:$D$328,CalcEngine!$E196)</f>
        <v>0</v>
      </c>
      <c r="BX196" s="5">
        <f>SUMIFS('Outside Services &amp; Other'!BM$293:BM$328,'Outside Services &amp; Other'!$C$293:$C$328,CalcEngine!$E$169,'Outside Services &amp; Other'!$D$293:$D$328,CalcEngine!$E196)</f>
        <v>0</v>
      </c>
      <c r="BY196" s="5">
        <f>SUMIFS('Outside Services &amp; Other'!BN$293:BN$328,'Outside Services &amp; Other'!$C$293:$C$328,CalcEngine!$E$169,'Outside Services &amp; Other'!$D$293:$D$328,CalcEngine!$E196)</f>
        <v>0</v>
      </c>
      <c r="BZ196" s="419" cm="1">
        <f t="array" ref="BZ196">SUMPRODUCT((YEAR($F$6:$BY$6)=BZ$6)*($F196:$BY196))</f>
        <v>0</v>
      </c>
      <c r="CA196" s="286" cm="1">
        <f t="array" ref="CA196">SUMPRODUCT((YEAR($F$6:$BY$6)=CA$6)*($F196:$BY196))</f>
        <v>0</v>
      </c>
      <c r="CB196" s="286" cm="1">
        <f t="array" ref="CB196">SUMPRODUCT((YEAR($F$6:$BY$6)=CB$6)*($F196:$BY196))</f>
        <v>0</v>
      </c>
      <c r="CC196" s="286" cm="1">
        <f t="array" ref="CC196">SUMPRODUCT((YEAR($F$6:$BY$6)=CC$6)*($F196:$BY196))</f>
        <v>0</v>
      </c>
      <c r="CD196" s="286" cm="1">
        <f t="array" ref="CD196">SUMPRODUCT((YEAR($F$6:$BY$6)=CD$6)*($F196:$BY196))</f>
        <v>0</v>
      </c>
      <c r="CE196" s="430" cm="1">
        <f t="array" ref="CE196">SUMPRODUCT((YEAR($F$6:$BY$6)=CE$6)*($F196:$BY196))</f>
        <v>0</v>
      </c>
    </row>
    <row r="197" spans="1:84">
      <c r="E197" s="276" t="s">
        <v>182</v>
      </c>
      <c r="F197" s="194">
        <v>0</v>
      </c>
      <c r="G197" s="194">
        <v>0</v>
      </c>
      <c r="H197" s="194">
        <v>0</v>
      </c>
      <c r="I197" s="194">
        <v>0</v>
      </c>
      <c r="J197" s="194">
        <v>0</v>
      </c>
      <c r="K197" s="194">
        <v>0</v>
      </c>
      <c r="L197" s="194">
        <v>0</v>
      </c>
      <c r="M197" s="194">
        <v>0</v>
      </c>
      <c r="N197" s="194">
        <v>0</v>
      </c>
      <c r="O197" s="194">
        <v>0</v>
      </c>
      <c r="P197" s="194">
        <v>0</v>
      </c>
      <c r="Q197" s="194">
        <v>0</v>
      </c>
      <c r="R197" s="5">
        <f>SUMIFS('Outside Services &amp; Other'!G$293:G$328,'Outside Services &amp; Other'!$C$293:$C$328,CalcEngine!$E$169,'Outside Services &amp; Other'!$D$293:$D$328,CalcEngine!$E197)</f>
        <v>0</v>
      </c>
      <c r="S197" s="5">
        <f>SUMIFS('Outside Services &amp; Other'!H$293:H$328,'Outside Services &amp; Other'!$C$293:$C$328,CalcEngine!$E$169,'Outside Services &amp; Other'!$D$293:$D$328,CalcEngine!$E197)</f>
        <v>0</v>
      </c>
      <c r="T197" s="5">
        <f>SUMIFS('Outside Services &amp; Other'!I$293:I$328,'Outside Services &amp; Other'!$C$293:$C$328,CalcEngine!$E$169,'Outside Services &amp; Other'!$D$293:$D$328,CalcEngine!$E197)</f>
        <v>0</v>
      </c>
      <c r="U197" s="5">
        <f>SUMIFS('Outside Services &amp; Other'!J$293:J$328,'Outside Services &amp; Other'!$C$293:$C$328,CalcEngine!$E$169,'Outside Services &amp; Other'!$D$293:$D$328,CalcEngine!$E197)</f>
        <v>0</v>
      </c>
      <c r="V197" s="5">
        <f>SUMIFS('Outside Services &amp; Other'!K$293:K$328,'Outside Services &amp; Other'!$C$293:$C$328,CalcEngine!$E$169,'Outside Services &amp; Other'!$D$293:$D$328,CalcEngine!$E197)</f>
        <v>0</v>
      </c>
      <c r="W197" s="5">
        <f>SUMIFS('Outside Services &amp; Other'!L$293:L$328,'Outside Services &amp; Other'!$C$293:$C$328,CalcEngine!$E$169,'Outside Services &amp; Other'!$D$293:$D$328,CalcEngine!$E197)</f>
        <v>0</v>
      </c>
      <c r="X197" s="5">
        <f>SUMIFS('Outside Services &amp; Other'!M$293:M$328,'Outside Services &amp; Other'!$C$293:$C$328,CalcEngine!$E$169,'Outside Services &amp; Other'!$D$293:$D$328,CalcEngine!$E197)</f>
        <v>0</v>
      </c>
      <c r="Y197" s="5">
        <f>SUMIFS('Outside Services &amp; Other'!N$293:N$328,'Outside Services &amp; Other'!$C$293:$C$328,CalcEngine!$E$169,'Outside Services &amp; Other'!$D$293:$D$328,CalcEngine!$E197)</f>
        <v>0</v>
      </c>
      <c r="Z197" s="5">
        <f>SUMIFS('Outside Services &amp; Other'!O$293:O$328,'Outside Services &amp; Other'!$C$293:$C$328,CalcEngine!$E$169,'Outside Services &amp; Other'!$D$293:$D$328,CalcEngine!$E197)</f>
        <v>0</v>
      </c>
      <c r="AA197" s="5">
        <f>SUMIFS('Outside Services &amp; Other'!P$293:P$328,'Outside Services &amp; Other'!$C$293:$C$328,CalcEngine!$E$169,'Outside Services &amp; Other'!$D$293:$D$328,CalcEngine!$E197)</f>
        <v>0</v>
      </c>
      <c r="AB197" s="5">
        <f>SUMIFS('Outside Services &amp; Other'!Q$293:Q$328,'Outside Services &amp; Other'!$C$293:$C$328,CalcEngine!$E$169,'Outside Services &amp; Other'!$D$293:$D$328,CalcEngine!$E197)</f>
        <v>0</v>
      </c>
      <c r="AC197" s="5">
        <f>SUMIFS('Outside Services &amp; Other'!R$293:R$328,'Outside Services &amp; Other'!$C$293:$C$328,CalcEngine!$E$169,'Outside Services &amp; Other'!$D$293:$D$328,CalcEngine!$E197)</f>
        <v>0</v>
      </c>
      <c r="AD197" s="5">
        <f>SUMIFS('Outside Services &amp; Other'!S$293:S$328,'Outside Services &amp; Other'!$C$293:$C$328,CalcEngine!$E$169,'Outside Services &amp; Other'!$D$293:$D$328,CalcEngine!$E197)</f>
        <v>0</v>
      </c>
      <c r="AE197" s="5">
        <f>SUMIFS('Outside Services &amp; Other'!T$293:T$328,'Outside Services &amp; Other'!$C$293:$C$328,CalcEngine!$E$169,'Outside Services &amp; Other'!$D$293:$D$328,CalcEngine!$E197)</f>
        <v>0</v>
      </c>
      <c r="AF197" s="5">
        <f>SUMIFS('Outside Services &amp; Other'!U$293:U$328,'Outside Services &amp; Other'!$C$293:$C$328,CalcEngine!$E$169,'Outside Services &amp; Other'!$D$293:$D$328,CalcEngine!$E197)</f>
        <v>0</v>
      </c>
      <c r="AG197" s="5">
        <f>SUMIFS('Outside Services &amp; Other'!V$293:V$328,'Outside Services &amp; Other'!$C$293:$C$328,CalcEngine!$E$169,'Outside Services &amp; Other'!$D$293:$D$328,CalcEngine!$E197)</f>
        <v>0</v>
      </c>
      <c r="AH197" s="5">
        <f>SUMIFS('Outside Services &amp; Other'!W$293:W$328,'Outside Services &amp; Other'!$C$293:$C$328,CalcEngine!$E$169,'Outside Services &amp; Other'!$D$293:$D$328,CalcEngine!$E197)</f>
        <v>0</v>
      </c>
      <c r="AI197" s="5">
        <f>SUMIFS('Outside Services &amp; Other'!X$293:X$328,'Outside Services &amp; Other'!$C$293:$C$328,CalcEngine!$E$169,'Outside Services &amp; Other'!$D$293:$D$328,CalcEngine!$E197)</f>
        <v>0</v>
      </c>
      <c r="AJ197" s="5">
        <f>SUMIFS('Outside Services &amp; Other'!Y$293:Y$328,'Outside Services &amp; Other'!$C$293:$C$328,CalcEngine!$E$169,'Outside Services &amp; Other'!$D$293:$D$328,CalcEngine!$E197)</f>
        <v>0</v>
      </c>
      <c r="AK197" s="5">
        <f>SUMIFS('Outside Services &amp; Other'!Z$293:Z$328,'Outside Services &amp; Other'!$C$293:$C$328,CalcEngine!$E$169,'Outside Services &amp; Other'!$D$293:$D$328,CalcEngine!$E197)</f>
        <v>0</v>
      </c>
      <c r="AL197" s="5">
        <f>SUMIFS('Outside Services &amp; Other'!AA$293:AA$328,'Outside Services &amp; Other'!$C$293:$C$328,CalcEngine!$E$169,'Outside Services &amp; Other'!$D$293:$D$328,CalcEngine!$E197)</f>
        <v>0</v>
      </c>
      <c r="AM197" s="5">
        <f>SUMIFS('Outside Services &amp; Other'!AB$293:AB$328,'Outside Services &amp; Other'!$C$293:$C$328,CalcEngine!$E$169,'Outside Services &amp; Other'!$D$293:$D$328,CalcEngine!$E197)</f>
        <v>0</v>
      </c>
      <c r="AN197" s="5">
        <f>SUMIFS('Outside Services &amp; Other'!AC$293:AC$328,'Outside Services &amp; Other'!$C$293:$C$328,CalcEngine!$E$169,'Outside Services &amp; Other'!$D$293:$D$328,CalcEngine!$E197)</f>
        <v>0</v>
      </c>
      <c r="AO197" s="5">
        <f>SUMIFS('Outside Services &amp; Other'!AD$293:AD$328,'Outside Services &amp; Other'!$C$293:$C$328,CalcEngine!$E$169,'Outside Services &amp; Other'!$D$293:$D$328,CalcEngine!$E197)</f>
        <v>0</v>
      </c>
      <c r="AP197" s="5">
        <f>SUMIFS('Outside Services &amp; Other'!AE$293:AE$328,'Outside Services &amp; Other'!$C$293:$C$328,CalcEngine!$E$169,'Outside Services &amp; Other'!$D$293:$D$328,CalcEngine!$E197)</f>
        <v>0</v>
      </c>
      <c r="AQ197" s="5">
        <f>SUMIFS('Outside Services &amp; Other'!AF$293:AF$328,'Outside Services &amp; Other'!$C$293:$C$328,CalcEngine!$E$169,'Outside Services &amp; Other'!$D$293:$D$328,CalcEngine!$E197)</f>
        <v>0</v>
      </c>
      <c r="AR197" s="5">
        <f>SUMIFS('Outside Services &amp; Other'!AG$293:AG$328,'Outside Services &amp; Other'!$C$293:$C$328,CalcEngine!$E$169,'Outside Services &amp; Other'!$D$293:$D$328,CalcEngine!$E197)</f>
        <v>0</v>
      </c>
      <c r="AS197" s="5">
        <f>SUMIFS('Outside Services &amp; Other'!AH$293:AH$328,'Outside Services &amp; Other'!$C$293:$C$328,CalcEngine!$E$169,'Outside Services &amp; Other'!$D$293:$D$328,CalcEngine!$E197)</f>
        <v>0</v>
      </c>
      <c r="AT197" s="5">
        <f>SUMIFS('Outside Services &amp; Other'!AI$293:AI$328,'Outside Services &amp; Other'!$C$293:$C$328,CalcEngine!$E$169,'Outside Services &amp; Other'!$D$293:$D$328,CalcEngine!$E197)</f>
        <v>0</v>
      </c>
      <c r="AU197" s="5">
        <f>SUMIFS('Outside Services &amp; Other'!AJ$293:AJ$328,'Outside Services &amp; Other'!$C$293:$C$328,CalcEngine!$E$169,'Outside Services &amp; Other'!$D$293:$D$328,CalcEngine!$E197)</f>
        <v>0</v>
      </c>
      <c r="AV197" s="5">
        <f>SUMIFS('Outside Services &amp; Other'!AK$293:AK$328,'Outside Services &amp; Other'!$C$293:$C$328,CalcEngine!$E$169,'Outside Services &amp; Other'!$D$293:$D$328,CalcEngine!$E197)</f>
        <v>0</v>
      </c>
      <c r="AW197" s="5">
        <f>SUMIFS('Outside Services &amp; Other'!AL$293:AL$328,'Outside Services &amp; Other'!$C$293:$C$328,CalcEngine!$E$169,'Outside Services &amp; Other'!$D$293:$D$328,CalcEngine!$E197)</f>
        <v>0</v>
      </c>
      <c r="AX197" s="5">
        <f>SUMIFS('Outside Services &amp; Other'!AM$293:AM$328,'Outside Services &amp; Other'!$C$293:$C$328,CalcEngine!$E$169,'Outside Services &amp; Other'!$D$293:$D$328,CalcEngine!$E197)</f>
        <v>0</v>
      </c>
      <c r="AY197" s="5">
        <f>SUMIFS('Outside Services &amp; Other'!AN$293:AN$328,'Outside Services &amp; Other'!$C$293:$C$328,CalcEngine!$E$169,'Outside Services &amp; Other'!$D$293:$D$328,CalcEngine!$E197)</f>
        <v>0</v>
      </c>
      <c r="AZ197" s="5">
        <f>SUMIFS('Outside Services &amp; Other'!AO$293:AO$328,'Outside Services &amp; Other'!$C$293:$C$328,CalcEngine!$E$169,'Outside Services &amp; Other'!$D$293:$D$328,CalcEngine!$E197)</f>
        <v>0</v>
      </c>
      <c r="BA197" s="5">
        <f>SUMIFS('Outside Services &amp; Other'!AP$293:AP$328,'Outside Services &amp; Other'!$C$293:$C$328,CalcEngine!$E$169,'Outside Services &amp; Other'!$D$293:$D$328,CalcEngine!$E197)</f>
        <v>0</v>
      </c>
      <c r="BB197" s="5">
        <f>SUMIFS('Outside Services &amp; Other'!AQ$293:AQ$328,'Outside Services &amp; Other'!$C$293:$C$328,CalcEngine!$E$169,'Outside Services &amp; Other'!$D$293:$D$328,CalcEngine!$E197)</f>
        <v>0</v>
      </c>
      <c r="BC197" s="5">
        <f>SUMIFS('Outside Services &amp; Other'!AR$293:AR$328,'Outside Services &amp; Other'!$C$293:$C$328,CalcEngine!$E$169,'Outside Services &amp; Other'!$D$293:$D$328,CalcEngine!$E197)</f>
        <v>0</v>
      </c>
      <c r="BD197" s="5">
        <f>SUMIFS('Outside Services &amp; Other'!AS$293:AS$328,'Outside Services &amp; Other'!$C$293:$C$328,CalcEngine!$E$169,'Outside Services &amp; Other'!$D$293:$D$328,CalcEngine!$E197)</f>
        <v>0</v>
      </c>
      <c r="BE197" s="5">
        <f>SUMIFS('Outside Services &amp; Other'!AT$293:AT$328,'Outside Services &amp; Other'!$C$293:$C$328,CalcEngine!$E$169,'Outside Services &amp; Other'!$D$293:$D$328,CalcEngine!$E197)</f>
        <v>0</v>
      </c>
      <c r="BF197" s="5">
        <f>SUMIFS('Outside Services &amp; Other'!AU$293:AU$328,'Outside Services &amp; Other'!$C$293:$C$328,CalcEngine!$E$169,'Outside Services &amp; Other'!$D$293:$D$328,CalcEngine!$E197)</f>
        <v>0</v>
      </c>
      <c r="BG197" s="5">
        <f>SUMIFS('Outside Services &amp; Other'!AV$293:AV$328,'Outside Services &amp; Other'!$C$293:$C$328,CalcEngine!$E$169,'Outside Services &amp; Other'!$D$293:$D$328,CalcEngine!$E197)</f>
        <v>0</v>
      </c>
      <c r="BH197" s="5">
        <f>SUMIFS('Outside Services &amp; Other'!AW$293:AW$328,'Outside Services &amp; Other'!$C$293:$C$328,CalcEngine!$E$169,'Outside Services &amp; Other'!$D$293:$D$328,CalcEngine!$E197)</f>
        <v>0</v>
      </c>
      <c r="BI197" s="5">
        <f>SUMIFS('Outside Services &amp; Other'!AX$293:AX$328,'Outside Services &amp; Other'!$C$293:$C$328,CalcEngine!$E$169,'Outside Services &amp; Other'!$D$293:$D$328,CalcEngine!$E197)</f>
        <v>0</v>
      </c>
      <c r="BJ197" s="5">
        <f>SUMIFS('Outside Services &amp; Other'!AY$293:AY$328,'Outside Services &amp; Other'!$C$293:$C$328,CalcEngine!$E$169,'Outside Services &amp; Other'!$D$293:$D$328,CalcEngine!$E197)</f>
        <v>0</v>
      </c>
      <c r="BK197" s="5">
        <f>SUMIFS('Outside Services &amp; Other'!AZ$293:AZ$328,'Outside Services &amp; Other'!$C$293:$C$328,CalcEngine!$E$169,'Outside Services &amp; Other'!$D$293:$D$328,CalcEngine!$E197)</f>
        <v>0</v>
      </c>
      <c r="BL197" s="5">
        <f>SUMIFS('Outside Services &amp; Other'!BA$293:BA$328,'Outside Services &amp; Other'!$C$293:$C$328,CalcEngine!$E$169,'Outside Services &amp; Other'!$D$293:$D$328,CalcEngine!$E197)</f>
        <v>0</v>
      </c>
      <c r="BM197" s="5">
        <f>SUMIFS('Outside Services &amp; Other'!BB$293:BB$328,'Outside Services &amp; Other'!$C$293:$C$328,CalcEngine!$E$169,'Outside Services &amp; Other'!$D$293:$D$328,CalcEngine!$E197)</f>
        <v>0</v>
      </c>
      <c r="BN197" s="5">
        <f>SUMIFS('Outside Services &amp; Other'!BC$293:BC$328,'Outside Services &amp; Other'!$C$293:$C$328,CalcEngine!$E$169,'Outside Services &amp; Other'!$D$293:$D$328,CalcEngine!$E197)</f>
        <v>0</v>
      </c>
      <c r="BO197" s="5">
        <f>SUMIFS('Outside Services &amp; Other'!BD$293:BD$328,'Outside Services &amp; Other'!$C$293:$C$328,CalcEngine!$E$169,'Outside Services &amp; Other'!$D$293:$D$328,CalcEngine!$E197)</f>
        <v>0</v>
      </c>
      <c r="BP197" s="5">
        <f>SUMIFS('Outside Services &amp; Other'!BE$293:BE$328,'Outside Services &amp; Other'!$C$293:$C$328,CalcEngine!$E$169,'Outside Services &amp; Other'!$D$293:$D$328,CalcEngine!$E197)</f>
        <v>0</v>
      </c>
      <c r="BQ197" s="5">
        <f>SUMIFS('Outside Services &amp; Other'!BF$293:BF$328,'Outside Services &amp; Other'!$C$293:$C$328,CalcEngine!$E$169,'Outside Services &amp; Other'!$D$293:$D$328,CalcEngine!$E197)</f>
        <v>0</v>
      </c>
      <c r="BR197" s="5">
        <f>SUMIFS('Outside Services &amp; Other'!BG$293:BG$328,'Outside Services &amp; Other'!$C$293:$C$328,CalcEngine!$E$169,'Outside Services &amp; Other'!$D$293:$D$328,CalcEngine!$E197)</f>
        <v>0</v>
      </c>
      <c r="BS197" s="5">
        <f>SUMIFS('Outside Services &amp; Other'!BH$293:BH$328,'Outside Services &amp; Other'!$C$293:$C$328,CalcEngine!$E$169,'Outside Services &amp; Other'!$D$293:$D$328,CalcEngine!$E197)</f>
        <v>0</v>
      </c>
      <c r="BT197" s="5">
        <f>SUMIFS('Outside Services &amp; Other'!BI$293:BI$328,'Outside Services &amp; Other'!$C$293:$C$328,CalcEngine!$E$169,'Outside Services &amp; Other'!$D$293:$D$328,CalcEngine!$E197)</f>
        <v>0</v>
      </c>
      <c r="BU197" s="5">
        <f>SUMIFS('Outside Services &amp; Other'!BJ$293:BJ$328,'Outside Services &amp; Other'!$C$293:$C$328,CalcEngine!$E$169,'Outside Services &amp; Other'!$D$293:$D$328,CalcEngine!$E197)</f>
        <v>0</v>
      </c>
      <c r="BV197" s="5">
        <f>SUMIFS('Outside Services &amp; Other'!BK$293:BK$328,'Outside Services &amp; Other'!$C$293:$C$328,CalcEngine!$E$169,'Outside Services &amp; Other'!$D$293:$D$328,CalcEngine!$E197)</f>
        <v>0</v>
      </c>
      <c r="BW197" s="5">
        <f>SUMIFS('Outside Services &amp; Other'!BL$293:BL$328,'Outside Services &amp; Other'!$C$293:$C$328,CalcEngine!$E$169,'Outside Services &amp; Other'!$D$293:$D$328,CalcEngine!$E197)</f>
        <v>0</v>
      </c>
      <c r="BX197" s="5">
        <f>SUMIFS('Outside Services &amp; Other'!BM$293:BM$328,'Outside Services &amp; Other'!$C$293:$C$328,CalcEngine!$E$169,'Outside Services &amp; Other'!$D$293:$D$328,CalcEngine!$E197)</f>
        <v>0</v>
      </c>
      <c r="BY197" s="5">
        <f>SUMIFS('Outside Services &amp; Other'!BN$293:BN$328,'Outside Services &amp; Other'!$C$293:$C$328,CalcEngine!$E$169,'Outside Services &amp; Other'!$D$293:$D$328,CalcEngine!$E197)</f>
        <v>0</v>
      </c>
      <c r="BZ197" s="419" cm="1">
        <f t="array" ref="BZ197">SUMPRODUCT((YEAR($F$6:$BY$6)=BZ$6)*($F197:$BY197))</f>
        <v>0</v>
      </c>
      <c r="CA197" s="286" cm="1">
        <f t="array" ref="CA197">SUMPRODUCT((YEAR($F$6:$BY$6)=CA$6)*($F197:$BY197))</f>
        <v>0</v>
      </c>
      <c r="CB197" s="286" cm="1">
        <f t="array" ref="CB197">SUMPRODUCT((YEAR($F$6:$BY$6)=CB$6)*($F197:$BY197))</f>
        <v>0</v>
      </c>
      <c r="CC197" s="286" cm="1">
        <f t="array" ref="CC197">SUMPRODUCT((YEAR($F$6:$BY$6)=CC$6)*($F197:$BY197))</f>
        <v>0</v>
      </c>
      <c r="CD197" s="286" cm="1">
        <f t="array" ref="CD197">SUMPRODUCT((YEAR($F$6:$BY$6)=CD$6)*($F197:$BY197))</f>
        <v>0</v>
      </c>
      <c r="CE197" s="430" cm="1">
        <f t="array" ref="CE197">SUMPRODUCT((YEAR($F$6:$BY$6)=CE$6)*($F197:$BY197))</f>
        <v>0</v>
      </c>
    </row>
    <row r="198" spans="1:84">
      <c r="E198" s="279" t="str">
        <f>"Total "&amp;E169</f>
        <v>Total General &amp; Administrative</v>
      </c>
      <c r="F198" s="204">
        <f t="shared" ref="F198:AK198" si="402">SUM(F172:F197)</f>
        <v>0</v>
      </c>
      <c r="G198" s="204">
        <f t="shared" si="402"/>
        <v>0</v>
      </c>
      <c r="H198" s="204">
        <f t="shared" si="402"/>
        <v>0</v>
      </c>
      <c r="I198" s="204">
        <f t="shared" si="402"/>
        <v>0</v>
      </c>
      <c r="J198" s="204">
        <f t="shared" si="402"/>
        <v>0</v>
      </c>
      <c r="K198" s="204">
        <f t="shared" si="402"/>
        <v>0</v>
      </c>
      <c r="L198" s="287">
        <f t="shared" si="402"/>
        <v>0</v>
      </c>
      <c r="M198" s="287">
        <f t="shared" si="402"/>
        <v>0</v>
      </c>
      <c r="N198" s="287">
        <f t="shared" si="402"/>
        <v>0</v>
      </c>
      <c r="O198" s="287">
        <f t="shared" si="402"/>
        <v>0</v>
      </c>
      <c r="P198" s="287">
        <f t="shared" si="402"/>
        <v>0</v>
      </c>
      <c r="Q198" s="287">
        <f t="shared" si="402"/>
        <v>0</v>
      </c>
      <c r="R198" s="287">
        <f t="shared" si="402"/>
        <v>0</v>
      </c>
      <c r="S198" s="287">
        <f t="shared" si="402"/>
        <v>0</v>
      </c>
      <c r="T198" s="287">
        <f t="shared" si="402"/>
        <v>0</v>
      </c>
      <c r="U198" s="287">
        <f t="shared" si="402"/>
        <v>0</v>
      </c>
      <c r="V198" s="287">
        <f t="shared" si="402"/>
        <v>0</v>
      </c>
      <c r="W198" s="287">
        <f t="shared" si="402"/>
        <v>0</v>
      </c>
      <c r="X198" s="287">
        <f t="shared" si="402"/>
        <v>0</v>
      </c>
      <c r="Y198" s="287">
        <f t="shared" si="402"/>
        <v>0</v>
      </c>
      <c r="Z198" s="287">
        <f t="shared" si="402"/>
        <v>0</v>
      </c>
      <c r="AA198" s="287">
        <f t="shared" si="402"/>
        <v>0</v>
      </c>
      <c r="AB198" s="287">
        <f t="shared" si="402"/>
        <v>0</v>
      </c>
      <c r="AC198" s="287">
        <f t="shared" si="402"/>
        <v>0</v>
      </c>
      <c r="AD198" s="287">
        <f t="shared" si="402"/>
        <v>0</v>
      </c>
      <c r="AE198" s="287">
        <f t="shared" si="402"/>
        <v>0</v>
      </c>
      <c r="AF198" s="287">
        <f t="shared" si="402"/>
        <v>0</v>
      </c>
      <c r="AG198" s="287">
        <f t="shared" si="402"/>
        <v>0</v>
      </c>
      <c r="AH198" s="287">
        <f t="shared" si="402"/>
        <v>0</v>
      </c>
      <c r="AI198" s="287">
        <f t="shared" si="402"/>
        <v>0</v>
      </c>
      <c r="AJ198" s="287">
        <f t="shared" si="402"/>
        <v>0</v>
      </c>
      <c r="AK198" s="287">
        <f t="shared" si="402"/>
        <v>0</v>
      </c>
      <c r="AL198" s="287">
        <f t="shared" ref="AL198:BQ198" si="403">SUM(AL172:AL197)</f>
        <v>0</v>
      </c>
      <c r="AM198" s="287">
        <f t="shared" si="403"/>
        <v>0</v>
      </c>
      <c r="AN198" s="287">
        <f t="shared" si="403"/>
        <v>0</v>
      </c>
      <c r="AO198" s="287">
        <f t="shared" si="403"/>
        <v>0</v>
      </c>
      <c r="AP198" s="287">
        <f t="shared" si="403"/>
        <v>0</v>
      </c>
      <c r="AQ198" s="287">
        <f t="shared" si="403"/>
        <v>0</v>
      </c>
      <c r="AR198" s="287">
        <f t="shared" si="403"/>
        <v>0</v>
      </c>
      <c r="AS198" s="287">
        <f t="shared" si="403"/>
        <v>0</v>
      </c>
      <c r="AT198" s="287">
        <f t="shared" si="403"/>
        <v>0</v>
      </c>
      <c r="AU198" s="287">
        <f t="shared" si="403"/>
        <v>0</v>
      </c>
      <c r="AV198" s="287">
        <f t="shared" si="403"/>
        <v>0</v>
      </c>
      <c r="AW198" s="287">
        <f t="shared" si="403"/>
        <v>0</v>
      </c>
      <c r="AX198" s="287">
        <f t="shared" si="403"/>
        <v>0</v>
      </c>
      <c r="AY198" s="287">
        <f t="shared" si="403"/>
        <v>0</v>
      </c>
      <c r="AZ198" s="287">
        <f t="shared" si="403"/>
        <v>0</v>
      </c>
      <c r="BA198" s="287">
        <f t="shared" si="403"/>
        <v>0</v>
      </c>
      <c r="BB198" s="287">
        <f t="shared" si="403"/>
        <v>0</v>
      </c>
      <c r="BC198" s="287">
        <f t="shared" si="403"/>
        <v>0</v>
      </c>
      <c r="BD198" s="287">
        <f t="shared" si="403"/>
        <v>0</v>
      </c>
      <c r="BE198" s="287">
        <f t="shared" si="403"/>
        <v>0</v>
      </c>
      <c r="BF198" s="287">
        <f t="shared" si="403"/>
        <v>0</v>
      </c>
      <c r="BG198" s="287">
        <f t="shared" si="403"/>
        <v>0</v>
      </c>
      <c r="BH198" s="287">
        <f t="shared" si="403"/>
        <v>0</v>
      </c>
      <c r="BI198" s="287">
        <f t="shared" si="403"/>
        <v>0</v>
      </c>
      <c r="BJ198" s="287">
        <f t="shared" si="403"/>
        <v>0</v>
      </c>
      <c r="BK198" s="287">
        <f t="shared" si="403"/>
        <v>0</v>
      </c>
      <c r="BL198" s="287">
        <f t="shared" si="403"/>
        <v>0</v>
      </c>
      <c r="BM198" s="287">
        <f t="shared" si="403"/>
        <v>0</v>
      </c>
      <c r="BN198" s="287">
        <f t="shared" si="403"/>
        <v>0</v>
      </c>
      <c r="BO198" s="287">
        <f t="shared" si="403"/>
        <v>0</v>
      </c>
      <c r="BP198" s="287">
        <f t="shared" si="403"/>
        <v>0</v>
      </c>
      <c r="BQ198" s="287">
        <f t="shared" si="403"/>
        <v>0</v>
      </c>
      <c r="BR198" s="287">
        <f t="shared" ref="BR198:CE198" si="404">SUM(BR172:BR197)</f>
        <v>0</v>
      </c>
      <c r="BS198" s="287">
        <f t="shared" si="404"/>
        <v>0</v>
      </c>
      <c r="BT198" s="287">
        <f t="shared" si="404"/>
        <v>0</v>
      </c>
      <c r="BU198" s="287">
        <f t="shared" si="404"/>
        <v>0</v>
      </c>
      <c r="BV198" s="287">
        <f t="shared" si="404"/>
        <v>0</v>
      </c>
      <c r="BW198" s="287">
        <f t="shared" si="404"/>
        <v>0</v>
      </c>
      <c r="BX198" s="287">
        <f t="shared" si="404"/>
        <v>0</v>
      </c>
      <c r="BY198" s="287">
        <f t="shared" si="404"/>
        <v>0</v>
      </c>
      <c r="BZ198" s="425">
        <f t="shared" si="404"/>
        <v>0</v>
      </c>
      <c r="CA198" s="287">
        <f t="shared" si="404"/>
        <v>0</v>
      </c>
      <c r="CB198" s="287">
        <f t="shared" si="404"/>
        <v>0</v>
      </c>
      <c r="CC198" s="287">
        <f t="shared" si="404"/>
        <v>0</v>
      </c>
      <c r="CD198" s="287">
        <f t="shared" si="404"/>
        <v>0</v>
      </c>
      <c r="CE198" s="437">
        <f t="shared" si="404"/>
        <v>0</v>
      </c>
    </row>
    <row r="199" spans="1:84">
      <c r="E199" s="279"/>
      <c r="F199" s="205"/>
      <c r="G199" s="205"/>
      <c r="H199" s="205"/>
      <c r="I199" s="205"/>
      <c r="J199" s="205"/>
      <c r="K199" s="205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  <c r="W199" s="286"/>
      <c r="X199" s="286"/>
      <c r="Y199" s="286"/>
      <c r="Z199" s="286"/>
      <c r="AA199" s="286"/>
      <c r="AB199" s="286"/>
      <c r="AC199" s="286"/>
      <c r="AD199" s="286"/>
      <c r="AE199" s="286"/>
      <c r="AF199" s="286"/>
      <c r="AG199" s="286"/>
      <c r="AH199" s="286"/>
      <c r="AI199" s="286"/>
      <c r="AJ199" s="286"/>
      <c r="AK199" s="286"/>
      <c r="AL199" s="286"/>
      <c r="AM199" s="286"/>
      <c r="AN199" s="286"/>
      <c r="AO199" s="286"/>
      <c r="AP199" s="286"/>
      <c r="AQ199" s="286"/>
      <c r="AR199" s="286"/>
      <c r="AS199" s="286"/>
      <c r="AT199" s="28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419"/>
      <c r="CA199" s="286"/>
      <c r="CB199" s="286"/>
      <c r="CC199" s="286"/>
      <c r="CD199" s="286"/>
      <c r="CE199" s="430"/>
    </row>
    <row r="200" spans="1:84">
      <c r="D200" s="9" t="s">
        <v>69</v>
      </c>
      <c r="E200" s="602"/>
      <c r="F200" s="206">
        <f t="shared" ref="F200:AK200" si="405">F198+F167+F143+F119+F95</f>
        <v>0</v>
      </c>
      <c r="G200" s="206">
        <f t="shared" si="405"/>
        <v>0</v>
      </c>
      <c r="H200" s="206">
        <f t="shared" si="405"/>
        <v>0</v>
      </c>
      <c r="I200" s="206">
        <f t="shared" si="405"/>
        <v>0</v>
      </c>
      <c r="J200" s="206">
        <f t="shared" si="405"/>
        <v>0</v>
      </c>
      <c r="K200" s="206">
        <f t="shared" si="405"/>
        <v>0</v>
      </c>
      <c r="L200" s="245">
        <f t="shared" si="405"/>
        <v>0</v>
      </c>
      <c r="M200" s="245">
        <f t="shared" si="405"/>
        <v>0</v>
      </c>
      <c r="N200" s="245">
        <f t="shared" si="405"/>
        <v>0</v>
      </c>
      <c r="O200" s="245">
        <f t="shared" si="405"/>
        <v>0</v>
      </c>
      <c r="P200" s="245">
        <f t="shared" si="405"/>
        <v>0</v>
      </c>
      <c r="Q200" s="245">
        <f t="shared" si="405"/>
        <v>0</v>
      </c>
      <c r="R200" s="245">
        <f t="shared" si="405"/>
        <v>0</v>
      </c>
      <c r="S200" s="245">
        <f t="shared" si="405"/>
        <v>0</v>
      </c>
      <c r="T200" s="245">
        <f t="shared" si="405"/>
        <v>0</v>
      </c>
      <c r="U200" s="245">
        <f t="shared" si="405"/>
        <v>0</v>
      </c>
      <c r="V200" s="245">
        <f t="shared" si="405"/>
        <v>0</v>
      </c>
      <c r="W200" s="245">
        <f t="shared" si="405"/>
        <v>0</v>
      </c>
      <c r="X200" s="245">
        <f t="shared" si="405"/>
        <v>0</v>
      </c>
      <c r="Y200" s="245">
        <f t="shared" si="405"/>
        <v>0</v>
      </c>
      <c r="Z200" s="245">
        <f t="shared" si="405"/>
        <v>0</v>
      </c>
      <c r="AA200" s="245">
        <f t="shared" si="405"/>
        <v>0</v>
      </c>
      <c r="AB200" s="245">
        <f t="shared" si="405"/>
        <v>0</v>
      </c>
      <c r="AC200" s="245">
        <f t="shared" si="405"/>
        <v>0</v>
      </c>
      <c r="AD200" s="245">
        <f t="shared" si="405"/>
        <v>0</v>
      </c>
      <c r="AE200" s="245">
        <f t="shared" si="405"/>
        <v>0</v>
      </c>
      <c r="AF200" s="245">
        <f t="shared" si="405"/>
        <v>0</v>
      </c>
      <c r="AG200" s="245">
        <f t="shared" si="405"/>
        <v>0</v>
      </c>
      <c r="AH200" s="245">
        <f t="shared" si="405"/>
        <v>0</v>
      </c>
      <c r="AI200" s="245">
        <f t="shared" si="405"/>
        <v>0</v>
      </c>
      <c r="AJ200" s="245">
        <f t="shared" si="405"/>
        <v>0</v>
      </c>
      <c r="AK200" s="245">
        <f t="shared" si="405"/>
        <v>0</v>
      </c>
      <c r="AL200" s="245">
        <f t="shared" ref="AL200:BQ200" si="406">AL198+AL167+AL143+AL119+AL95</f>
        <v>0</v>
      </c>
      <c r="AM200" s="245">
        <f t="shared" si="406"/>
        <v>0</v>
      </c>
      <c r="AN200" s="245">
        <f t="shared" si="406"/>
        <v>0</v>
      </c>
      <c r="AO200" s="245">
        <f t="shared" si="406"/>
        <v>0</v>
      </c>
      <c r="AP200" s="245">
        <f t="shared" si="406"/>
        <v>0</v>
      </c>
      <c r="AQ200" s="245">
        <f t="shared" si="406"/>
        <v>0</v>
      </c>
      <c r="AR200" s="245">
        <f t="shared" si="406"/>
        <v>0</v>
      </c>
      <c r="AS200" s="245">
        <f t="shared" si="406"/>
        <v>0</v>
      </c>
      <c r="AT200" s="245">
        <f t="shared" si="406"/>
        <v>0</v>
      </c>
      <c r="AU200" s="245">
        <f t="shared" si="406"/>
        <v>0</v>
      </c>
      <c r="AV200" s="245">
        <f t="shared" si="406"/>
        <v>0</v>
      </c>
      <c r="AW200" s="245">
        <f t="shared" si="406"/>
        <v>0</v>
      </c>
      <c r="AX200" s="245">
        <f t="shared" si="406"/>
        <v>0</v>
      </c>
      <c r="AY200" s="245">
        <f t="shared" si="406"/>
        <v>0</v>
      </c>
      <c r="AZ200" s="245">
        <f t="shared" si="406"/>
        <v>0</v>
      </c>
      <c r="BA200" s="245">
        <f t="shared" si="406"/>
        <v>0</v>
      </c>
      <c r="BB200" s="245">
        <f t="shared" si="406"/>
        <v>0</v>
      </c>
      <c r="BC200" s="245">
        <f t="shared" si="406"/>
        <v>0</v>
      </c>
      <c r="BD200" s="245">
        <f t="shared" si="406"/>
        <v>0</v>
      </c>
      <c r="BE200" s="245">
        <f t="shared" si="406"/>
        <v>0</v>
      </c>
      <c r="BF200" s="245">
        <f t="shared" si="406"/>
        <v>0</v>
      </c>
      <c r="BG200" s="245">
        <f t="shared" si="406"/>
        <v>0</v>
      </c>
      <c r="BH200" s="245">
        <f t="shared" si="406"/>
        <v>0</v>
      </c>
      <c r="BI200" s="245">
        <f t="shared" si="406"/>
        <v>0</v>
      </c>
      <c r="BJ200" s="245">
        <f t="shared" si="406"/>
        <v>0</v>
      </c>
      <c r="BK200" s="245">
        <f t="shared" si="406"/>
        <v>0</v>
      </c>
      <c r="BL200" s="245">
        <f t="shared" si="406"/>
        <v>0</v>
      </c>
      <c r="BM200" s="245">
        <f t="shared" si="406"/>
        <v>0</v>
      </c>
      <c r="BN200" s="245">
        <f t="shared" si="406"/>
        <v>0</v>
      </c>
      <c r="BO200" s="245">
        <f t="shared" si="406"/>
        <v>0</v>
      </c>
      <c r="BP200" s="245">
        <f t="shared" si="406"/>
        <v>0</v>
      </c>
      <c r="BQ200" s="245">
        <f t="shared" si="406"/>
        <v>0</v>
      </c>
      <c r="BR200" s="245">
        <f t="shared" ref="BR200:CE200" si="407">BR198+BR167+BR143+BR119+BR95</f>
        <v>0</v>
      </c>
      <c r="BS200" s="245">
        <f t="shared" si="407"/>
        <v>0</v>
      </c>
      <c r="BT200" s="245">
        <f t="shared" si="407"/>
        <v>0</v>
      </c>
      <c r="BU200" s="245">
        <f t="shared" si="407"/>
        <v>0</v>
      </c>
      <c r="BV200" s="245">
        <f t="shared" si="407"/>
        <v>0</v>
      </c>
      <c r="BW200" s="245">
        <f t="shared" si="407"/>
        <v>0</v>
      </c>
      <c r="BX200" s="245">
        <f t="shared" si="407"/>
        <v>0</v>
      </c>
      <c r="BY200" s="245">
        <f t="shared" si="407"/>
        <v>0</v>
      </c>
      <c r="BZ200" s="423">
        <f t="shared" si="407"/>
        <v>0</v>
      </c>
      <c r="CA200" s="245">
        <f t="shared" si="407"/>
        <v>0</v>
      </c>
      <c r="CB200" s="245">
        <f t="shared" si="407"/>
        <v>0</v>
      </c>
      <c r="CC200" s="245">
        <f t="shared" si="407"/>
        <v>0</v>
      </c>
      <c r="CD200" s="245">
        <f t="shared" si="407"/>
        <v>0</v>
      </c>
      <c r="CE200" s="435">
        <f t="shared" si="407"/>
        <v>0</v>
      </c>
      <c r="CF200" s="785" t="str">
        <f>IF(ROUND(SUM(BZ200:CE200),0)=ROUND(SUM(F200:BY200),0),"","Error")</f>
        <v/>
      </c>
    </row>
    <row r="201" spans="1:84" s="293" customFormat="1">
      <c r="A201" s="415"/>
      <c r="B201" s="290"/>
      <c r="C201" s="290"/>
      <c r="D201" s="416"/>
      <c r="E201" s="418" t="s">
        <v>201</v>
      </c>
      <c r="F201" s="402"/>
      <c r="G201" s="402"/>
      <c r="H201" s="402"/>
      <c r="I201" s="402"/>
      <c r="J201" s="402"/>
      <c r="K201" s="402"/>
      <c r="L201" s="402"/>
      <c r="M201" s="402"/>
      <c r="N201" s="402"/>
      <c r="O201" s="402"/>
      <c r="P201" s="402"/>
      <c r="Q201" s="402"/>
      <c r="R201" s="402"/>
      <c r="S201" s="402"/>
      <c r="T201" s="402"/>
      <c r="U201" s="402"/>
      <c r="V201" s="402"/>
      <c r="W201" s="402"/>
      <c r="X201" s="402"/>
      <c r="Y201" s="402"/>
      <c r="Z201" s="402"/>
      <c r="AA201" s="402"/>
      <c r="AB201" s="402"/>
      <c r="AC201" s="402"/>
      <c r="AD201" s="402"/>
      <c r="AE201" s="402"/>
      <c r="AF201" s="402"/>
      <c r="AG201" s="402"/>
      <c r="AH201" s="402"/>
      <c r="AI201" s="402"/>
      <c r="AJ201" s="402"/>
      <c r="AK201" s="402"/>
      <c r="AL201" s="402"/>
      <c r="AM201" s="402"/>
      <c r="AN201" s="402"/>
      <c r="AO201" s="402"/>
      <c r="AP201" s="402"/>
      <c r="AQ201" s="402"/>
      <c r="AR201" s="402"/>
      <c r="AS201" s="402"/>
      <c r="AT201" s="402"/>
      <c r="AU201" s="402"/>
      <c r="AV201" s="402"/>
      <c r="AW201" s="402"/>
      <c r="AX201" s="402"/>
      <c r="AY201" s="402"/>
      <c r="AZ201" s="402"/>
      <c r="BA201" s="402"/>
      <c r="BB201" s="402"/>
      <c r="BC201" s="402"/>
      <c r="BD201" s="402"/>
      <c r="BE201" s="402"/>
      <c r="BF201" s="402"/>
      <c r="BG201" s="402"/>
      <c r="BH201" s="402"/>
      <c r="BI201" s="402"/>
      <c r="BJ201" s="402"/>
      <c r="BK201" s="402"/>
      <c r="BL201" s="402"/>
      <c r="BM201" s="402"/>
      <c r="BN201" s="402"/>
      <c r="BO201" s="402"/>
      <c r="BP201" s="402"/>
      <c r="BQ201" s="402"/>
      <c r="BR201" s="402"/>
      <c r="BS201" s="402"/>
      <c r="BT201" s="402"/>
      <c r="BU201" s="402"/>
      <c r="BV201" s="402"/>
      <c r="BW201" s="402"/>
      <c r="BX201" s="402"/>
      <c r="BY201" s="402"/>
      <c r="BZ201" s="421"/>
      <c r="CA201" s="432"/>
      <c r="CB201" s="432"/>
      <c r="CC201" s="432"/>
      <c r="CD201" s="432"/>
      <c r="CE201" s="433"/>
      <c r="CF201" s="783"/>
    </row>
    <row r="202" spans="1:84" ht="10.8" thickBot="1">
      <c r="D202" s="9" t="s">
        <v>70</v>
      </c>
      <c r="E202" s="9" t="s">
        <v>144</v>
      </c>
      <c r="F202" s="207">
        <f t="shared" ref="F202:AK202" si="408">F70-F200</f>
        <v>0</v>
      </c>
      <c r="G202" s="207">
        <f t="shared" si="408"/>
        <v>0</v>
      </c>
      <c r="H202" s="207">
        <f t="shared" si="408"/>
        <v>0</v>
      </c>
      <c r="I202" s="207">
        <f t="shared" si="408"/>
        <v>0</v>
      </c>
      <c r="J202" s="207">
        <f t="shared" si="408"/>
        <v>0</v>
      </c>
      <c r="K202" s="207">
        <f t="shared" si="408"/>
        <v>0</v>
      </c>
      <c r="L202" s="283">
        <f t="shared" si="408"/>
        <v>0</v>
      </c>
      <c r="M202" s="283">
        <f t="shared" si="408"/>
        <v>0</v>
      </c>
      <c r="N202" s="283">
        <f t="shared" si="408"/>
        <v>0</v>
      </c>
      <c r="O202" s="283">
        <f t="shared" si="408"/>
        <v>0</v>
      </c>
      <c r="P202" s="283">
        <f t="shared" si="408"/>
        <v>0</v>
      </c>
      <c r="Q202" s="283">
        <f t="shared" si="408"/>
        <v>0</v>
      </c>
      <c r="R202" s="283">
        <f t="shared" si="408"/>
        <v>0</v>
      </c>
      <c r="S202" s="283">
        <f t="shared" si="408"/>
        <v>0</v>
      </c>
      <c r="T202" s="283">
        <f t="shared" si="408"/>
        <v>0</v>
      </c>
      <c r="U202" s="283">
        <f t="shared" si="408"/>
        <v>0</v>
      </c>
      <c r="V202" s="283">
        <f t="shared" si="408"/>
        <v>0</v>
      </c>
      <c r="W202" s="283">
        <f t="shared" si="408"/>
        <v>0</v>
      </c>
      <c r="X202" s="283">
        <f t="shared" si="408"/>
        <v>0</v>
      </c>
      <c r="Y202" s="283">
        <f t="shared" si="408"/>
        <v>0</v>
      </c>
      <c r="Z202" s="283">
        <f t="shared" si="408"/>
        <v>0</v>
      </c>
      <c r="AA202" s="283">
        <f t="shared" si="408"/>
        <v>0</v>
      </c>
      <c r="AB202" s="283">
        <f t="shared" si="408"/>
        <v>0</v>
      </c>
      <c r="AC202" s="283">
        <f t="shared" si="408"/>
        <v>0</v>
      </c>
      <c r="AD202" s="283">
        <f t="shared" si="408"/>
        <v>0</v>
      </c>
      <c r="AE202" s="283">
        <f t="shared" si="408"/>
        <v>0</v>
      </c>
      <c r="AF202" s="283">
        <f t="shared" si="408"/>
        <v>0</v>
      </c>
      <c r="AG202" s="283">
        <f t="shared" si="408"/>
        <v>0</v>
      </c>
      <c r="AH202" s="283">
        <f t="shared" si="408"/>
        <v>0</v>
      </c>
      <c r="AI202" s="283">
        <f t="shared" si="408"/>
        <v>0</v>
      </c>
      <c r="AJ202" s="283">
        <f t="shared" si="408"/>
        <v>0</v>
      </c>
      <c r="AK202" s="283">
        <f t="shared" si="408"/>
        <v>0</v>
      </c>
      <c r="AL202" s="283">
        <f t="shared" ref="AL202:BQ202" si="409">AL70-AL200</f>
        <v>0</v>
      </c>
      <c r="AM202" s="283">
        <f t="shared" si="409"/>
        <v>0</v>
      </c>
      <c r="AN202" s="283">
        <f t="shared" si="409"/>
        <v>0</v>
      </c>
      <c r="AO202" s="283">
        <f t="shared" si="409"/>
        <v>0</v>
      </c>
      <c r="AP202" s="283">
        <f t="shared" si="409"/>
        <v>0</v>
      </c>
      <c r="AQ202" s="283">
        <f t="shared" si="409"/>
        <v>0</v>
      </c>
      <c r="AR202" s="283">
        <f t="shared" si="409"/>
        <v>0</v>
      </c>
      <c r="AS202" s="283">
        <f t="shared" si="409"/>
        <v>0</v>
      </c>
      <c r="AT202" s="283">
        <f t="shared" si="409"/>
        <v>0</v>
      </c>
      <c r="AU202" s="283">
        <f t="shared" si="409"/>
        <v>0</v>
      </c>
      <c r="AV202" s="283">
        <f t="shared" si="409"/>
        <v>0</v>
      </c>
      <c r="AW202" s="283">
        <f t="shared" si="409"/>
        <v>0</v>
      </c>
      <c r="AX202" s="283">
        <f t="shared" si="409"/>
        <v>0</v>
      </c>
      <c r="AY202" s="283">
        <f t="shared" si="409"/>
        <v>0</v>
      </c>
      <c r="AZ202" s="283">
        <f t="shared" si="409"/>
        <v>0</v>
      </c>
      <c r="BA202" s="283">
        <f t="shared" si="409"/>
        <v>0</v>
      </c>
      <c r="BB202" s="283">
        <f t="shared" si="409"/>
        <v>0</v>
      </c>
      <c r="BC202" s="283">
        <f t="shared" si="409"/>
        <v>0</v>
      </c>
      <c r="BD202" s="283">
        <f t="shared" si="409"/>
        <v>0</v>
      </c>
      <c r="BE202" s="283">
        <f t="shared" si="409"/>
        <v>0</v>
      </c>
      <c r="BF202" s="283">
        <f t="shared" si="409"/>
        <v>0</v>
      </c>
      <c r="BG202" s="283">
        <f t="shared" si="409"/>
        <v>0</v>
      </c>
      <c r="BH202" s="283">
        <f t="shared" si="409"/>
        <v>0</v>
      </c>
      <c r="BI202" s="283">
        <f t="shared" si="409"/>
        <v>0</v>
      </c>
      <c r="BJ202" s="283">
        <f t="shared" si="409"/>
        <v>0</v>
      </c>
      <c r="BK202" s="283">
        <f t="shared" si="409"/>
        <v>0</v>
      </c>
      <c r="BL202" s="283">
        <f t="shared" si="409"/>
        <v>0</v>
      </c>
      <c r="BM202" s="283">
        <f t="shared" si="409"/>
        <v>0</v>
      </c>
      <c r="BN202" s="283">
        <f t="shared" si="409"/>
        <v>0</v>
      </c>
      <c r="BO202" s="283">
        <f t="shared" si="409"/>
        <v>0</v>
      </c>
      <c r="BP202" s="283">
        <f t="shared" si="409"/>
        <v>0</v>
      </c>
      <c r="BQ202" s="283">
        <f t="shared" si="409"/>
        <v>0</v>
      </c>
      <c r="BR202" s="283">
        <f t="shared" ref="BR202:CE202" si="410">BR70-BR200</f>
        <v>0</v>
      </c>
      <c r="BS202" s="283">
        <f t="shared" si="410"/>
        <v>0</v>
      </c>
      <c r="BT202" s="283">
        <f t="shared" si="410"/>
        <v>0</v>
      </c>
      <c r="BU202" s="283">
        <f t="shared" si="410"/>
        <v>0</v>
      </c>
      <c r="BV202" s="283">
        <f t="shared" si="410"/>
        <v>0</v>
      </c>
      <c r="BW202" s="283">
        <f t="shared" si="410"/>
        <v>0</v>
      </c>
      <c r="BX202" s="283">
        <f t="shared" si="410"/>
        <v>0</v>
      </c>
      <c r="BY202" s="283">
        <f t="shared" si="410"/>
        <v>0</v>
      </c>
      <c r="BZ202" s="375">
        <f t="shared" si="410"/>
        <v>0</v>
      </c>
      <c r="CA202" s="283">
        <f t="shared" si="410"/>
        <v>0</v>
      </c>
      <c r="CB202" s="283">
        <f t="shared" si="410"/>
        <v>0</v>
      </c>
      <c r="CC202" s="283">
        <f t="shared" si="410"/>
        <v>0</v>
      </c>
      <c r="CD202" s="283">
        <f t="shared" si="410"/>
        <v>0</v>
      </c>
      <c r="CE202" s="376">
        <f t="shared" si="410"/>
        <v>0</v>
      </c>
      <c r="CF202" s="785" t="str">
        <f>IF(ROUND(SUM(BZ202:CE202),0)=ROUND(SUM(F202:BY202),0),"","Error")</f>
        <v/>
      </c>
    </row>
    <row r="203" spans="1:84">
      <c r="D203" s="9"/>
      <c r="E203" s="4" t="s">
        <v>139</v>
      </c>
      <c r="F203" s="208" t="str">
        <f>IF(F$27=0,"",F202/F$27)</f>
        <v/>
      </c>
      <c r="G203" s="208" t="str">
        <f t="shared" ref="G203:BR203" si="411">IF(G$27=0,"",G202/G$27)</f>
        <v/>
      </c>
      <c r="H203" s="208" t="str">
        <f t="shared" si="411"/>
        <v/>
      </c>
      <c r="I203" s="208" t="str">
        <f t="shared" si="411"/>
        <v/>
      </c>
      <c r="J203" s="208" t="str">
        <f t="shared" si="411"/>
        <v/>
      </c>
      <c r="K203" s="208" t="str">
        <f t="shared" si="411"/>
        <v/>
      </c>
      <c r="L203" s="247" t="str">
        <f t="shared" si="411"/>
        <v/>
      </c>
      <c r="M203" s="247" t="str">
        <f t="shared" si="411"/>
        <v/>
      </c>
      <c r="N203" s="247" t="str">
        <f t="shared" si="411"/>
        <v/>
      </c>
      <c r="O203" s="247" t="str">
        <f t="shared" si="411"/>
        <v/>
      </c>
      <c r="P203" s="247" t="str">
        <f t="shared" si="411"/>
        <v/>
      </c>
      <c r="Q203" s="247" t="str">
        <f t="shared" si="411"/>
        <v/>
      </c>
      <c r="R203" s="247" t="str">
        <f t="shared" ref="R203" si="412">IF(R$27=0,"",R202/R$27)</f>
        <v/>
      </c>
      <c r="S203" s="247" t="str">
        <f t="shared" ref="S203" si="413">IF(S$27=0,"",S202/S$27)</f>
        <v/>
      </c>
      <c r="T203" s="247" t="str">
        <f t="shared" si="411"/>
        <v/>
      </c>
      <c r="U203" s="247" t="str">
        <f t="shared" si="411"/>
        <v/>
      </c>
      <c r="V203" s="247" t="str">
        <f t="shared" si="411"/>
        <v/>
      </c>
      <c r="W203" s="247" t="str">
        <f t="shared" si="411"/>
        <v/>
      </c>
      <c r="X203" s="247" t="str">
        <f t="shared" si="411"/>
        <v/>
      </c>
      <c r="Y203" s="247" t="str">
        <f t="shared" si="411"/>
        <v/>
      </c>
      <c r="Z203" s="247" t="str">
        <f t="shared" si="411"/>
        <v/>
      </c>
      <c r="AA203" s="247" t="str">
        <f t="shared" si="411"/>
        <v/>
      </c>
      <c r="AB203" s="247" t="str">
        <f t="shared" si="411"/>
        <v/>
      </c>
      <c r="AC203" s="247" t="str">
        <f t="shared" si="411"/>
        <v/>
      </c>
      <c r="AD203" s="247" t="str">
        <f t="shared" si="411"/>
        <v/>
      </c>
      <c r="AE203" s="247" t="str">
        <f t="shared" si="411"/>
        <v/>
      </c>
      <c r="AF203" s="247" t="str">
        <f t="shared" si="411"/>
        <v/>
      </c>
      <c r="AG203" s="247" t="str">
        <f t="shared" si="411"/>
        <v/>
      </c>
      <c r="AH203" s="247" t="str">
        <f t="shared" si="411"/>
        <v/>
      </c>
      <c r="AI203" s="247" t="str">
        <f t="shared" si="411"/>
        <v/>
      </c>
      <c r="AJ203" s="247" t="str">
        <f t="shared" si="411"/>
        <v/>
      </c>
      <c r="AK203" s="247" t="str">
        <f t="shared" si="411"/>
        <v/>
      </c>
      <c r="AL203" s="247" t="str">
        <f t="shared" si="411"/>
        <v/>
      </c>
      <c r="AM203" s="247" t="str">
        <f t="shared" si="411"/>
        <v/>
      </c>
      <c r="AN203" s="247" t="str">
        <f t="shared" si="411"/>
        <v/>
      </c>
      <c r="AO203" s="247" t="str">
        <f t="shared" si="411"/>
        <v/>
      </c>
      <c r="AP203" s="247" t="str">
        <f t="shared" si="411"/>
        <v/>
      </c>
      <c r="AQ203" s="247" t="str">
        <f t="shared" si="411"/>
        <v/>
      </c>
      <c r="AR203" s="247" t="str">
        <f t="shared" si="411"/>
        <v/>
      </c>
      <c r="AS203" s="247" t="str">
        <f t="shared" si="411"/>
        <v/>
      </c>
      <c r="AT203" s="247" t="str">
        <f t="shared" si="411"/>
        <v/>
      </c>
      <c r="AU203" s="247" t="str">
        <f t="shared" si="411"/>
        <v/>
      </c>
      <c r="AV203" s="247" t="str">
        <f t="shared" si="411"/>
        <v/>
      </c>
      <c r="AW203" s="247" t="str">
        <f t="shared" si="411"/>
        <v/>
      </c>
      <c r="AX203" s="247" t="str">
        <f t="shared" si="411"/>
        <v/>
      </c>
      <c r="AY203" s="247" t="str">
        <f t="shared" si="411"/>
        <v/>
      </c>
      <c r="AZ203" s="247" t="str">
        <f t="shared" si="411"/>
        <v/>
      </c>
      <c r="BA203" s="247" t="str">
        <f t="shared" si="411"/>
        <v/>
      </c>
      <c r="BB203" s="247" t="str">
        <f t="shared" si="411"/>
        <v/>
      </c>
      <c r="BC203" s="247" t="str">
        <f t="shared" si="411"/>
        <v/>
      </c>
      <c r="BD203" s="247" t="str">
        <f t="shared" si="411"/>
        <v/>
      </c>
      <c r="BE203" s="247" t="str">
        <f t="shared" si="411"/>
        <v/>
      </c>
      <c r="BF203" s="247" t="str">
        <f t="shared" si="411"/>
        <v/>
      </c>
      <c r="BG203" s="247" t="str">
        <f t="shared" si="411"/>
        <v/>
      </c>
      <c r="BH203" s="247" t="str">
        <f t="shared" si="411"/>
        <v/>
      </c>
      <c r="BI203" s="247" t="str">
        <f t="shared" si="411"/>
        <v/>
      </c>
      <c r="BJ203" s="247" t="str">
        <f t="shared" si="411"/>
        <v/>
      </c>
      <c r="BK203" s="247" t="str">
        <f t="shared" si="411"/>
        <v/>
      </c>
      <c r="BL203" s="247" t="str">
        <f t="shared" si="411"/>
        <v/>
      </c>
      <c r="BM203" s="247" t="str">
        <f t="shared" si="411"/>
        <v/>
      </c>
      <c r="BN203" s="247" t="str">
        <f t="shared" si="411"/>
        <v/>
      </c>
      <c r="BO203" s="247" t="str">
        <f t="shared" si="411"/>
        <v/>
      </c>
      <c r="BP203" s="247" t="str">
        <f t="shared" si="411"/>
        <v/>
      </c>
      <c r="BQ203" s="247" t="str">
        <f t="shared" si="411"/>
        <v/>
      </c>
      <c r="BR203" s="247" t="str">
        <f t="shared" si="411"/>
        <v/>
      </c>
      <c r="BS203" s="247" t="str">
        <f t="shared" ref="BS203:BY203" si="414">IF(BS$27=0,"",BS202/BS$27)</f>
        <v/>
      </c>
      <c r="BT203" s="247" t="str">
        <f t="shared" si="414"/>
        <v/>
      </c>
      <c r="BU203" s="247" t="str">
        <f t="shared" si="414"/>
        <v/>
      </c>
      <c r="BV203" s="247" t="str">
        <f t="shared" si="414"/>
        <v/>
      </c>
      <c r="BW203" s="247" t="str">
        <f t="shared" si="414"/>
        <v/>
      </c>
      <c r="BX203" s="247" t="str">
        <f t="shared" si="414"/>
        <v/>
      </c>
      <c r="BY203" s="247" t="str">
        <f t="shared" si="414"/>
        <v/>
      </c>
      <c r="BZ203" s="424" t="str">
        <f t="shared" ref="BZ203" si="415">IF(BZ$27=0,"",BZ202/BZ$27)</f>
        <v/>
      </c>
      <c r="CA203" s="247" t="str">
        <f t="shared" ref="CA203" si="416">IF(CA$27=0,"",CA202/CA$27)</f>
        <v/>
      </c>
      <c r="CB203" s="247" t="str">
        <f t="shared" ref="CB203" si="417">IF(CB$27=0,"",CB202/CB$27)</f>
        <v/>
      </c>
      <c r="CC203" s="247" t="str">
        <f t="shared" ref="CC203" si="418">IF(CC$27=0,"",CC202/CC$27)</f>
        <v/>
      </c>
      <c r="CD203" s="247" t="str">
        <f t="shared" ref="CD203" si="419">IF(CD$27=0,"",CD202/CD$27)</f>
        <v/>
      </c>
      <c r="CE203" s="436" t="str">
        <f t="shared" ref="CE203" si="420">IF(CE$27=0,"",CE202/CE$27)</f>
        <v/>
      </c>
    </row>
    <row r="204" spans="1:84">
      <c r="F204" s="194"/>
      <c r="G204" s="194"/>
      <c r="H204" s="194"/>
      <c r="I204" s="194"/>
      <c r="J204" s="194"/>
      <c r="K204" s="194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419"/>
      <c r="CA204" s="286"/>
      <c r="CB204" s="286"/>
      <c r="CC204" s="286"/>
      <c r="CD204" s="286"/>
      <c r="CE204" s="430"/>
    </row>
    <row r="205" spans="1:84" s="265" customFormat="1">
      <c r="A205" s="448"/>
      <c r="D205" s="449" t="s">
        <v>71</v>
      </c>
      <c r="E205" s="265" t="s">
        <v>485</v>
      </c>
      <c r="F205" s="194">
        <v>0</v>
      </c>
      <c r="G205" s="194">
        <v>0</v>
      </c>
      <c r="H205" s="194">
        <v>0</v>
      </c>
      <c r="I205" s="194">
        <v>0</v>
      </c>
      <c r="J205" s="194">
        <v>0</v>
      </c>
      <c r="K205" s="194">
        <v>0</v>
      </c>
      <c r="L205" s="194">
        <v>0</v>
      </c>
      <c r="M205" s="194">
        <v>0</v>
      </c>
      <c r="N205" s="194">
        <v>0</v>
      </c>
      <c r="O205" s="194">
        <v>0</v>
      </c>
      <c r="P205" s="194">
        <v>0</v>
      </c>
      <c r="Q205" s="194">
        <v>0</v>
      </c>
      <c r="R205" s="194">
        <f>'Outside Services &amp; Other'!G79</f>
        <v>0</v>
      </c>
      <c r="S205" s="194">
        <f>'Outside Services &amp; Other'!H79</f>
        <v>0</v>
      </c>
      <c r="T205" s="194">
        <f>'Outside Services &amp; Other'!I79</f>
        <v>0</v>
      </c>
      <c r="U205" s="194">
        <f>'Outside Services &amp; Other'!J79</f>
        <v>0</v>
      </c>
      <c r="V205" s="194">
        <f>'Outside Services &amp; Other'!K79</f>
        <v>0</v>
      </c>
      <c r="W205" s="194">
        <f>'Outside Services &amp; Other'!L79</f>
        <v>0</v>
      </c>
      <c r="X205" s="194">
        <f>'Outside Services &amp; Other'!M79</f>
        <v>0</v>
      </c>
      <c r="Y205" s="194">
        <f>'Outside Services &amp; Other'!N79</f>
        <v>0</v>
      </c>
      <c r="Z205" s="194">
        <f>'Outside Services &amp; Other'!O79</f>
        <v>0</v>
      </c>
      <c r="AA205" s="194">
        <f>'Outside Services &amp; Other'!P79</f>
        <v>0</v>
      </c>
      <c r="AB205" s="194">
        <f>'Outside Services &amp; Other'!Q79</f>
        <v>0</v>
      </c>
      <c r="AC205" s="194">
        <f>'Outside Services &amp; Other'!R79</f>
        <v>0</v>
      </c>
      <c r="AD205" s="194">
        <f>'Outside Services &amp; Other'!S79</f>
        <v>0</v>
      </c>
      <c r="AE205" s="194">
        <f>'Outside Services &amp; Other'!T79</f>
        <v>0</v>
      </c>
      <c r="AF205" s="194">
        <f>'Outside Services &amp; Other'!U79</f>
        <v>0</v>
      </c>
      <c r="AG205" s="194">
        <f>'Outside Services &amp; Other'!V79</f>
        <v>0</v>
      </c>
      <c r="AH205" s="194">
        <f>'Outside Services &amp; Other'!W79</f>
        <v>0</v>
      </c>
      <c r="AI205" s="194">
        <f>'Outside Services &amp; Other'!X79</f>
        <v>0</v>
      </c>
      <c r="AJ205" s="194">
        <f>'Outside Services &amp; Other'!Y79</f>
        <v>0</v>
      </c>
      <c r="AK205" s="194">
        <f>'Outside Services &amp; Other'!Z79</f>
        <v>0</v>
      </c>
      <c r="AL205" s="194">
        <f>'Outside Services &amp; Other'!AA79</f>
        <v>0</v>
      </c>
      <c r="AM205" s="194">
        <f>'Outside Services &amp; Other'!AB79</f>
        <v>0</v>
      </c>
      <c r="AN205" s="194">
        <f>'Outside Services &amp; Other'!AC79</f>
        <v>0</v>
      </c>
      <c r="AO205" s="194">
        <f>'Outside Services &amp; Other'!AD79</f>
        <v>0</v>
      </c>
      <c r="AP205" s="194">
        <f>'Outside Services &amp; Other'!AE79</f>
        <v>0</v>
      </c>
      <c r="AQ205" s="194">
        <f>'Outside Services &amp; Other'!AF79</f>
        <v>0</v>
      </c>
      <c r="AR205" s="194">
        <f>'Outside Services &amp; Other'!AG79</f>
        <v>0</v>
      </c>
      <c r="AS205" s="194">
        <f>'Outside Services &amp; Other'!AH79</f>
        <v>0</v>
      </c>
      <c r="AT205" s="194">
        <f>'Outside Services &amp; Other'!AI79</f>
        <v>0</v>
      </c>
      <c r="AU205" s="194">
        <f>'Outside Services &amp; Other'!AJ79</f>
        <v>0</v>
      </c>
      <c r="AV205" s="194">
        <f>'Outside Services &amp; Other'!AK79</f>
        <v>0</v>
      </c>
      <c r="AW205" s="194">
        <f>'Outside Services &amp; Other'!AL79</f>
        <v>0</v>
      </c>
      <c r="AX205" s="194">
        <f>'Outside Services &amp; Other'!AM79</f>
        <v>0</v>
      </c>
      <c r="AY205" s="194">
        <f>'Outside Services &amp; Other'!AN79</f>
        <v>0</v>
      </c>
      <c r="AZ205" s="194">
        <f>'Outside Services &amp; Other'!AO79</f>
        <v>0</v>
      </c>
      <c r="BA205" s="194">
        <f>'Outside Services &amp; Other'!AP79</f>
        <v>0</v>
      </c>
      <c r="BB205" s="194">
        <f>'Outside Services &amp; Other'!AQ79</f>
        <v>0</v>
      </c>
      <c r="BC205" s="194">
        <f>'Outside Services &amp; Other'!AR79</f>
        <v>0</v>
      </c>
      <c r="BD205" s="194">
        <f>'Outside Services &amp; Other'!AS79</f>
        <v>0</v>
      </c>
      <c r="BE205" s="194">
        <f>'Outside Services &amp; Other'!AT79</f>
        <v>0</v>
      </c>
      <c r="BF205" s="194">
        <f>'Outside Services &amp; Other'!AU79</f>
        <v>0</v>
      </c>
      <c r="BG205" s="194">
        <f>'Outside Services &amp; Other'!AV79</f>
        <v>0</v>
      </c>
      <c r="BH205" s="194">
        <f>'Outside Services &amp; Other'!AW79</f>
        <v>0</v>
      </c>
      <c r="BI205" s="194">
        <f>'Outside Services &amp; Other'!AX79</f>
        <v>0</v>
      </c>
      <c r="BJ205" s="194">
        <f>'Outside Services &amp; Other'!AY79</f>
        <v>0</v>
      </c>
      <c r="BK205" s="194">
        <f>'Outside Services &amp; Other'!AZ79</f>
        <v>0</v>
      </c>
      <c r="BL205" s="194">
        <f>'Outside Services &amp; Other'!BA79</f>
        <v>0</v>
      </c>
      <c r="BM205" s="194">
        <f>'Outside Services &amp; Other'!BB79</f>
        <v>0</v>
      </c>
      <c r="BN205" s="194">
        <f>'Outside Services &amp; Other'!BC79</f>
        <v>0</v>
      </c>
      <c r="BO205" s="194">
        <f>'Outside Services &amp; Other'!BD79</f>
        <v>0</v>
      </c>
      <c r="BP205" s="194">
        <f>'Outside Services &amp; Other'!BE79</f>
        <v>0</v>
      </c>
      <c r="BQ205" s="194">
        <f>'Outside Services &amp; Other'!BF79</f>
        <v>0</v>
      </c>
      <c r="BR205" s="194">
        <f>'Outside Services &amp; Other'!BG79</f>
        <v>0</v>
      </c>
      <c r="BS205" s="194">
        <f>'Outside Services &amp; Other'!BH79</f>
        <v>0</v>
      </c>
      <c r="BT205" s="194">
        <f>'Outside Services &amp; Other'!BI79</f>
        <v>0</v>
      </c>
      <c r="BU205" s="194">
        <f>'Outside Services &amp; Other'!BJ79</f>
        <v>0</v>
      </c>
      <c r="BV205" s="194">
        <f>'Outside Services &amp; Other'!BK79</f>
        <v>0</v>
      </c>
      <c r="BW205" s="194">
        <f>'Outside Services &amp; Other'!BL79</f>
        <v>0</v>
      </c>
      <c r="BX205" s="194">
        <f>'Outside Services &amp; Other'!BM79</f>
        <v>0</v>
      </c>
      <c r="BY205" s="194">
        <f>'Outside Services &amp; Other'!BN79</f>
        <v>0</v>
      </c>
      <c r="BZ205" s="426" cm="1">
        <f t="array" ref="BZ205">SUMPRODUCT((YEAR($F$6:$BY$6)=BZ$6)*($F205:$BY205))</f>
        <v>0</v>
      </c>
      <c r="CA205" s="205" cm="1">
        <f t="array" ref="CA205">SUMPRODUCT((YEAR($F$6:$BY$6)=CA$6)*($F205:$BY205))</f>
        <v>0</v>
      </c>
      <c r="CB205" s="205" cm="1">
        <f t="array" ref="CB205">SUMPRODUCT((YEAR($F$6:$BY$6)=CB$6)*($F205:$BY205))</f>
        <v>0</v>
      </c>
      <c r="CC205" s="205" cm="1">
        <f t="array" ref="CC205">SUMPRODUCT((YEAR($F$6:$BY$6)=CC$6)*($F205:$BY205))</f>
        <v>0</v>
      </c>
      <c r="CD205" s="205" cm="1">
        <f t="array" ref="CD205">SUMPRODUCT((YEAR($F$6:$BY$6)=CD$6)*($F205:$BY205))</f>
        <v>0</v>
      </c>
      <c r="CE205" s="438" cm="1">
        <f t="array" ref="CE205">SUMPRODUCT((YEAR($F$6:$BY$6)=CE$6)*($F205:$BY205))</f>
        <v>0</v>
      </c>
      <c r="CF205" s="783"/>
    </row>
    <row r="206" spans="1:84" s="265" customFormat="1">
      <c r="A206" s="448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  <c r="AC206" s="194"/>
      <c r="AD206" s="194"/>
      <c r="AE206" s="194"/>
      <c r="AF206" s="194"/>
      <c r="AG206" s="194"/>
      <c r="AH206" s="194"/>
      <c r="AI206" s="194"/>
      <c r="AJ206" s="194"/>
      <c r="AK206" s="194"/>
      <c r="AL206" s="194"/>
      <c r="AM206" s="194"/>
      <c r="AN206" s="194"/>
      <c r="AO206" s="194"/>
      <c r="AP206" s="194"/>
      <c r="AQ206" s="194"/>
      <c r="AR206" s="194"/>
      <c r="AS206" s="194"/>
      <c r="AT206" s="194"/>
      <c r="AU206" s="194"/>
      <c r="AV206" s="194"/>
      <c r="AW206" s="194"/>
      <c r="AX206" s="194"/>
      <c r="AY206" s="194"/>
      <c r="AZ206" s="194"/>
      <c r="BA206" s="194"/>
      <c r="BB206" s="194"/>
      <c r="BC206" s="194"/>
      <c r="BD206" s="194"/>
      <c r="BE206" s="194"/>
      <c r="BF206" s="194"/>
      <c r="BG206" s="194"/>
      <c r="BH206" s="194"/>
      <c r="BI206" s="194"/>
      <c r="BJ206" s="194"/>
      <c r="BK206" s="194"/>
      <c r="BL206" s="194"/>
      <c r="BM206" s="194"/>
      <c r="BN206" s="194"/>
      <c r="BO206" s="194"/>
      <c r="BP206" s="194"/>
      <c r="BQ206" s="194"/>
      <c r="BR206" s="194"/>
      <c r="BS206" s="194"/>
      <c r="BT206" s="194"/>
      <c r="BU206" s="194"/>
      <c r="BV206" s="194"/>
      <c r="BW206" s="194"/>
      <c r="BX206" s="194"/>
      <c r="BY206" s="194"/>
      <c r="BZ206" s="426"/>
      <c r="CA206" s="205"/>
      <c r="CB206" s="205"/>
      <c r="CC206" s="205"/>
      <c r="CD206" s="205"/>
      <c r="CE206" s="438"/>
      <c r="CF206" s="783"/>
    </row>
    <row r="207" spans="1:84" s="265" customFormat="1">
      <c r="A207" s="448"/>
      <c r="F207" s="194"/>
      <c r="G207" s="194"/>
      <c r="H207" s="194"/>
      <c r="I207" s="194"/>
      <c r="J207" s="194"/>
      <c r="K207" s="194"/>
      <c r="L207" s="194"/>
      <c r="M207" s="194"/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  <c r="AC207" s="194"/>
      <c r="AD207" s="194"/>
      <c r="AE207" s="194"/>
      <c r="AF207" s="194"/>
      <c r="AG207" s="194"/>
      <c r="AH207" s="194"/>
      <c r="AI207" s="194"/>
      <c r="AJ207" s="194"/>
      <c r="AK207" s="194"/>
      <c r="AL207" s="194"/>
      <c r="AM207" s="194"/>
      <c r="AN207" s="194"/>
      <c r="AO207" s="194"/>
      <c r="AP207" s="194"/>
      <c r="AQ207" s="194"/>
      <c r="AR207" s="194"/>
      <c r="AS207" s="194"/>
      <c r="AT207" s="194"/>
      <c r="AU207" s="194"/>
      <c r="AV207" s="194"/>
      <c r="AW207" s="194"/>
      <c r="AX207" s="194"/>
      <c r="AY207" s="194"/>
      <c r="AZ207" s="194"/>
      <c r="BA207" s="194"/>
      <c r="BB207" s="194"/>
      <c r="BC207" s="194"/>
      <c r="BD207" s="194"/>
      <c r="BE207" s="194"/>
      <c r="BF207" s="194"/>
      <c r="BG207" s="194"/>
      <c r="BH207" s="194"/>
      <c r="BI207" s="194"/>
      <c r="BJ207" s="194"/>
      <c r="BK207" s="194"/>
      <c r="BL207" s="194"/>
      <c r="BM207" s="194"/>
      <c r="BN207" s="194"/>
      <c r="BO207" s="194"/>
      <c r="BP207" s="194"/>
      <c r="BQ207" s="194"/>
      <c r="BR207" s="194"/>
      <c r="BS207" s="194"/>
      <c r="BT207" s="194"/>
      <c r="BU207" s="194"/>
      <c r="BV207" s="194"/>
      <c r="BW207" s="194"/>
      <c r="BX207" s="194"/>
      <c r="BY207" s="194"/>
      <c r="BZ207" s="426"/>
      <c r="CA207" s="205"/>
      <c r="CB207" s="205"/>
      <c r="CC207" s="205"/>
      <c r="CD207" s="205"/>
      <c r="CE207" s="438"/>
      <c r="CF207" s="783"/>
    </row>
    <row r="208" spans="1:84" s="265" customFormat="1">
      <c r="A208" s="448"/>
      <c r="D208" s="449" t="s">
        <v>37</v>
      </c>
      <c r="E208" s="265" t="s">
        <v>72</v>
      </c>
      <c r="F208" s="194">
        <v>0</v>
      </c>
      <c r="G208" s="194">
        <v>0</v>
      </c>
      <c r="H208" s="194">
        <v>0</v>
      </c>
      <c r="I208" s="194">
        <v>0</v>
      </c>
      <c r="J208" s="194">
        <v>0</v>
      </c>
      <c r="K208" s="194">
        <v>0</v>
      </c>
      <c r="L208" s="194">
        <v>0</v>
      </c>
      <c r="M208" s="194">
        <v>0</v>
      </c>
      <c r="N208" s="194">
        <v>0</v>
      </c>
      <c r="O208" s="194">
        <v>0</v>
      </c>
      <c r="P208" s="194">
        <v>0</v>
      </c>
      <c r="Q208" s="194">
        <v>0</v>
      </c>
      <c r="R208" s="194">
        <f>'Outside Services &amp; Other'!G80</f>
        <v>0</v>
      </c>
      <c r="S208" s="194">
        <f>'Outside Services &amp; Other'!H80</f>
        <v>0</v>
      </c>
      <c r="T208" s="194">
        <f>'Outside Services &amp; Other'!I80</f>
        <v>0</v>
      </c>
      <c r="U208" s="194">
        <f>'Outside Services &amp; Other'!J80</f>
        <v>0</v>
      </c>
      <c r="V208" s="194">
        <f>'Outside Services &amp; Other'!K80</f>
        <v>0</v>
      </c>
      <c r="W208" s="194">
        <f>'Outside Services &amp; Other'!L80</f>
        <v>0</v>
      </c>
      <c r="X208" s="194">
        <f>'Outside Services &amp; Other'!M80</f>
        <v>0</v>
      </c>
      <c r="Y208" s="194">
        <f>'Outside Services &amp; Other'!N80</f>
        <v>0</v>
      </c>
      <c r="Z208" s="194">
        <f>'Outside Services &amp; Other'!O80</f>
        <v>0</v>
      </c>
      <c r="AA208" s="194">
        <f>'Outside Services &amp; Other'!P80</f>
        <v>0</v>
      </c>
      <c r="AB208" s="194">
        <f>'Outside Services &amp; Other'!Q80</f>
        <v>0</v>
      </c>
      <c r="AC208" s="194">
        <f>'Outside Services &amp; Other'!R80</f>
        <v>0</v>
      </c>
      <c r="AD208" s="194">
        <f>'Outside Services &amp; Other'!S80</f>
        <v>0</v>
      </c>
      <c r="AE208" s="194">
        <f>'Outside Services &amp; Other'!T80</f>
        <v>0</v>
      </c>
      <c r="AF208" s="194">
        <f>'Outside Services &amp; Other'!U80</f>
        <v>0</v>
      </c>
      <c r="AG208" s="194">
        <f>'Outside Services &amp; Other'!V80</f>
        <v>0</v>
      </c>
      <c r="AH208" s="194">
        <f>'Outside Services &amp; Other'!W80</f>
        <v>0</v>
      </c>
      <c r="AI208" s="194">
        <f>'Outside Services &amp; Other'!X80</f>
        <v>0</v>
      </c>
      <c r="AJ208" s="194">
        <f>'Outside Services &amp; Other'!Y80</f>
        <v>0</v>
      </c>
      <c r="AK208" s="194">
        <f>'Outside Services &amp; Other'!Z80</f>
        <v>0</v>
      </c>
      <c r="AL208" s="194">
        <f>'Outside Services &amp; Other'!AA80</f>
        <v>0</v>
      </c>
      <c r="AM208" s="194">
        <f>'Outside Services &amp; Other'!AB80</f>
        <v>0</v>
      </c>
      <c r="AN208" s="194">
        <f>'Outside Services &amp; Other'!AC80</f>
        <v>0</v>
      </c>
      <c r="AO208" s="194">
        <f>'Outside Services &amp; Other'!AD80</f>
        <v>0</v>
      </c>
      <c r="AP208" s="194">
        <f>'Outside Services &amp; Other'!AE80</f>
        <v>0</v>
      </c>
      <c r="AQ208" s="194">
        <f>'Outside Services &amp; Other'!AF80</f>
        <v>0</v>
      </c>
      <c r="AR208" s="194">
        <f>'Outside Services &amp; Other'!AG80</f>
        <v>0</v>
      </c>
      <c r="AS208" s="194">
        <f>'Outside Services &amp; Other'!AH80</f>
        <v>0</v>
      </c>
      <c r="AT208" s="194">
        <f>'Outside Services &amp; Other'!AI80</f>
        <v>0</v>
      </c>
      <c r="AU208" s="194">
        <f>'Outside Services &amp; Other'!AJ80</f>
        <v>0</v>
      </c>
      <c r="AV208" s="194">
        <f>'Outside Services &amp; Other'!AK80</f>
        <v>0</v>
      </c>
      <c r="AW208" s="194">
        <f>'Outside Services &amp; Other'!AL80</f>
        <v>0</v>
      </c>
      <c r="AX208" s="194">
        <f>'Outside Services &amp; Other'!AM80</f>
        <v>0</v>
      </c>
      <c r="AY208" s="194">
        <f>'Outside Services &amp; Other'!AN80</f>
        <v>0</v>
      </c>
      <c r="AZ208" s="194">
        <f>'Outside Services &amp; Other'!AO80</f>
        <v>0</v>
      </c>
      <c r="BA208" s="194">
        <f>'Outside Services &amp; Other'!AP80</f>
        <v>0</v>
      </c>
      <c r="BB208" s="194">
        <f>'Outside Services &amp; Other'!AQ80</f>
        <v>0</v>
      </c>
      <c r="BC208" s="194">
        <f>'Outside Services &amp; Other'!AR80</f>
        <v>0</v>
      </c>
      <c r="BD208" s="194">
        <f>'Outside Services &amp; Other'!AS80</f>
        <v>0</v>
      </c>
      <c r="BE208" s="194">
        <f>'Outside Services &amp; Other'!AT80</f>
        <v>0</v>
      </c>
      <c r="BF208" s="194">
        <f>'Outside Services &amp; Other'!AU80</f>
        <v>0</v>
      </c>
      <c r="BG208" s="194">
        <f>'Outside Services &amp; Other'!AV80</f>
        <v>0</v>
      </c>
      <c r="BH208" s="194">
        <f>'Outside Services &amp; Other'!AW80</f>
        <v>0</v>
      </c>
      <c r="BI208" s="194">
        <f>'Outside Services &amp; Other'!AX80</f>
        <v>0</v>
      </c>
      <c r="BJ208" s="194">
        <f>'Outside Services &amp; Other'!AY80</f>
        <v>0</v>
      </c>
      <c r="BK208" s="194">
        <f>'Outside Services &amp; Other'!AZ80</f>
        <v>0</v>
      </c>
      <c r="BL208" s="194">
        <f>'Outside Services &amp; Other'!BA80</f>
        <v>0</v>
      </c>
      <c r="BM208" s="194">
        <f>'Outside Services &amp; Other'!BB80</f>
        <v>0</v>
      </c>
      <c r="BN208" s="194">
        <f>'Outside Services &amp; Other'!BC80</f>
        <v>0</v>
      </c>
      <c r="BO208" s="194">
        <f>'Outside Services &amp; Other'!BD80</f>
        <v>0</v>
      </c>
      <c r="BP208" s="194">
        <f>'Outside Services &amp; Other'!BE80</f>
        <v>0</v>
      </c>
      <c r="BQ208" s="194">
        <f>'Outside Services &amp; Other'!BF80</f>
        <v>0</v>
      </c>
      <c r="BR208" s="194">
        <f>'Outside Services &amp; Other'!BG80</f>
        <v>0</v>
      </c>
      <c r="BS208" s="194">
        <f>'Outside Services &amp; Other'!BH80</f>
        <v>0</v>
      </c>
      <c r="BT208" s="194">
        <f>'Outside Services &amp; Other'!BI80</f>
        <v>0</v>
      </c>
      <c r="BU208" s="194">
        <f>'Outside Services &amp; Other'!BJ80</f>
        <v>0</v>
      </c>
      <c r="BV208" s="194">
        <f>'Outside Services &amp; Other'!BK80</f>
        <v>0</v>
      </c>
      <c r="BW208" s="194">
        <f>'Outside Services &amp; Other'!BL80</f>
        <v>0</v>
      </c>
      <c r="BX208" s="194">
        <f>'Outside Services &amp; Other'!BM80</f>
        <v>0</v>
      </c>
      <c r="BY208" s="194">
        <f>'Outside Services &amp; Other'!BN80</f>
        <v>0</v>
      </c>
      <c r="BZ208" s="419" cm="1">
        <f t="array" ref="BZ208">SUMPRODUCT((YEAR($F$6:$BY$6)=BZ$6)*($F208:$BY208))</f>
        <v>0</v>
      </c>
      <c r="CA208" s="286" cm="1">
        <f t="array" ref="CA208">SUMPRODUCT((YEAR($F$6:$BY$6)=CA$6)*($F208:$BY208))</f>
        <v>0</v>
      </c>
      <c r="CB208" s="286" cm="1">
        <f t="array" ref="CB208">SUMPRODUCT((YEAR($F$6:$BY$6)=CB$6)*($F208:$BY208))</f>
        <v>0</v>
      </c>
      <c r="CC208" s="286" cm="1">
        <f t="array" ref="CC208">SUMPRODUCT((YEAR($F$6:$BY$6)=CC$6)*($F208:$BY208))</f>
        <v>0</v>
      </c>
      <c r="CD208" s="286" cm="1">
        <f t="array" ref="CD208">SUMPRODUCT((YEAR($F$6:$BY$6)=CD$6)*($F208:$BY208))</f>
        <v>0</v>
      </c>
      <c r="CE208" s="430" cm="1">
        <f t="array" ref="CE208">SUMPRODUCT((YEAR($F$6:$BY$6)=CE$6)*($F208:$BY208))</f>
        <v>0</v>
      </c>
      <c r="CF208" s="783"/>
    </row>
    <row r="209" spans="1:84" s="543" customFormat="1">
      <c r="A209" s="448"/>
      <c r="B209" s="265"/>
      <c r="C209" s="265"/>
      <c r="D209" s="265"/>
      <c r="E209" s="265" t="s">
        <v>26</v>
      </c>
      <c r="F209" s="194">
        <v>0</v>
      </c>
      <c r="G209" s="194">
        <v>0</v>
      </c>
      <c r="H209" s="194">
        <v>0</v>
      </c>
      <c r="I209" s="194">
        <v>0</v>
      </c>
      <c r="J209" s="194">
        <v>0</v>
      </c>
      <c r="K209" s="194">
        <v>0</v>
      </c>
      <c r="L209" s="194">
        <v>0</v>
      </c>
      <c r="M209" s="194">
        <v>0</v>
      </c>
      <c r="N209" s="194">
        <v>0</v>
      </c>
      <c r="O209" s="194">
        <v>0</v>
      </c>
      <c r="P209" s="194">
        <v>0</v>
      </c>
      <c r="Q209" s="194">
        <v>0</v>
      </c>
      <c r="R209" s="194">
        <f>Capex!BX75</f>
        <v>0</v>
      </c>
      <c r="S209" s="194">
        <f>Capex!BY75</f>
        <v>0</v>
      </c>
      <c r="T209" s="194">
        <f>Capex!BZ75</f>
        <v>0</v>
      </c>
      <c r="U209" s="194">
        <f>Capex!CA75</f>
        <v>0</v>
      </c>
      <c r="V209" s="194">
        <f>Capex!CB75</f>
        <v>0</v>
      </c>
      <c r="W209" s="194">
        <f>Capex!CC75</f>
        <v>0</v>
      </c>
      <c r="X209" s="194">
        <f>Capex!CD75</f>
        <v>0</v>
      </c>
      <c r="Y209" s="194">
        <f>Capex!CE75</f>
        <v>0</v>
      </c>
      <c r="Z209" s="194">
        <f>Capex!CF75</f>
        <v>0</v>
      </c>
      <c r="AA209" s="194">
        <f>Capex!CG75</f>
        <v>0</v>
      </c>
      <c r="AB209" s="194">
        <f>Capex!CH75</f>
        <v>0</v>
      </c>
      <c r="AC209" s="194">
        <f>Capex!CI75</f>
        <v>0</v>
      </c>
      <c r="AD209" s="194">
        <f>Capex!CJ75</f>
        <v>0</v>
      </c>
      <c r="AE209" s="194">
        <f>Capex!CK75</f>
        <v>0</v>
      </c>
      <c r="AF209" s="194">
        <f>Capex!CL75</f>
        <v>0</v>
      </c>
      <c r="AG209" s="194">
        <f>Capex!CM75</f>
        <v>0</v>
      </c>
      <c r="AH209" s="194">
        <f>Capex!CN75</f>
        <v>0</v>
      </c>
      <c r="AI209" s="194">
        <f>Capex!CO75</f>
        <v>0</v>
      </c>
      <c r="AJ209" s="194">
        <f>Capex!CP75</f>
        <v>0</v>
      </c>
      <c r="AK209" s="194">
        <f>Capex!CQ75</f>
        <v>0</v>
      </c>
      <c r="AL209" s="194">
        <f>Capex!CR75</f>
        <v>0</v>
      </c>
      <c r="AM209" s="194">
        <f>Capex!CS75</f>
        <v>0</v>
      </c>
      <c r="AN209" s="194">
        <f>Capex!CT75</f>
        <v>0</v>
      </c>
      <c r="AO209" s="194">
        <f>Capex!CU75</f>
        <v>0</v>
      </c>
      <c r="AP209" s="194">
        <f>Capex!CV75</f>
        <v>0</v>
      </c>
      <c r="AQ209" s="194">
        <f>Capex!CW75</f>
        <v>0</v>
      </c>
      <c r="AR209" s="194">
        <f>Capex!CX75</f>
        <v>0</v>
      </c>
      <c r="AS209" s="194">
        <f>Capex!CY75</f>
        <v>0</v>
      </c>
      <c r="AT209" s="194">
        <f>Capex!CZ75</f>
        <v>0</v>
      </c>
      <c r="AU209" s="194">
        <f>Capex!DA75</f>
        <v>0</v>
      </c>
      <c r="AV209" s="194">
        <f>Capex!DB75</f>
        <v>0</v>
      </c>
      <c r="AW209" s="194">
        <f>Capex!DC75</f>
        <v>0</v>
      </c>
      <c r="AX209" s="194">
        <f>Capex!DD75</f>
        <v>0</v>
      </c>
      <c r="AY209" s="194">
        <f>Capex!DE75</f>
        <v>0</v>
      </c>
      <c r="AZ209" s="194">
        <f>Capex!DF75</f>
        <v>0</v>
      </c>
      <c r="BA209" s="194">
        <f>Capex!DG75</f>
        <v>0</v>
      </c>
      <c r="BB209" s="194">
        <f>Capex!DH75</f>
        <v>0</v>
      </c>
      <c r="BC209" s="194">
        <f>Capex!DI75</f>
        <v>0</v>
      </c>
      <c r="BD209" s="194">
        <f>Capex!DJ75</f>
        <v>0</v>
      </c>
      <c r="BE209" s="194">
        <f>Capex!DK75</f>
        <v>0</v>
      </c>
      <c r="BF209" s="194">
        <f>Capex!DL75</f>
        <v>0</v>
      </c>
      <c r="BG209" s="194">
        <f>Capex!DM75</f>
        <v>0</v>
      </c>
      <c r="BH209" s="194">
        <f>Capex!DN75</f>
        <v>0</v>
      </c>
      <c r="BI209" s="194">
        <f>Capex!DO75</f>
        <v>0</v>
      </c>
      <c r="BJ209" s="194">
        <f>Capex!DP75</f>
        <v>0</v>
      </c>
      <c r="BK209" s="194">
        <f>Capex!DQ75</f>
        <v>0</v>
      </c>
      <c r="BL209" s="194">
        <f>Capex!DR75</f>
        <v>0</v>
      </c>
      <c r="BM209" s="194">
        <f>Capex!DS75</f>
        <v>0</v>
      </c>
      <c r="BN209" s="194">
        <f>Capex!DT75</f>
        <v>0</v>
      </c>
      <c r="BO209" s="194">
        <f>Capex!DU75</f>
        <v>0</v>
      </c>
      <c r="BP209" s="194">
        <f>Capex!DV75</f>
        <v>0</v>
      </c>
      <c r="BQ209" s="194">
        <f>Capex!DW75</f>
        <v>0</v>
      </c>
      <c r="BR209" s="194">
        <f>Capex!DX75</f>
        <v>0</v>
      </c>
      <c r="BS209" s="194">
        <f>Capex!DY75</f>
        <v>0</v>
      </c>
      <c r="BT209" s="194">
        <f>Capex!DZ75</f>
        <v>0</v>
      </c>
      <c r="BU209" s="194">
        <f>Capex!EA75</f>
        <v>0</v>
      </c>
      <c r="BV209" s="194">
        <f>Capex!EB75</f>
        <v>0</v>
      </c>
      <c r="BW209" s="194">
        <f>Capex!EC75</f>
        <v>0</v>
      </c>
      <c r="BX209" s="194">
        <f>Capex!ED75</f>
        <v>0</v>
      </c>
      <c r="BY209" s="194">
        <f>Capex!EE75</f>
        <v>0</v>
      </c>
      <c r="BZ209" s="419" cm="1">
        <f t="array" ref="BZ209">SUMPRODUCT((YEAR($F$6:$BY$6)=BZ$6)*($F209:$BY209))</f>
        <v>0</v>
      </c>
      <c r="CA209" s="286" cm="1">
        <f t="array" ref="CA209">SUMPRODUCT((YEAR($F$6:$BY$6)=CA$6)*($F209:$BY209))</f>
        <v>0</v>
      </c>
      <c r="CB209" s="286" cm="1">
        <f t="array" ref="CB209">SUMPRODUCT((YEAR($F$6:$BY$6)=CB$6)*($F209:$BY209))</f>
        <v>0</v>
      </c>
      <c r="CC209" s="286" cm="1">
        <f t="array" ref="CC209">SUMPRODUCT((YEAR($F$6:$BY$6)=CC$6)*($F209:$BY209))</f>
        <v>0</v>
      </c>
      <c r="CD209" s="286" cm="1">
        <f t="array" ref="CD209">SUMPRODUCT((YEAR($F$6:$BY$6)=CD$6)*($F209:$BY209))</f>
        <v>0</v>
      </c>
      <c r="CE209" s="430" cm="1">
        <f t="array" ref="CE209">SUMPRODUCT((YEAR($F$6:$BY$6)=CE$6)*($F209:$BY209))</f>
        <v>0</v>
      </c>
      <c r="CF209" s="783"/>
    </row>
    <row r="210" spans="1:84" s="265" customFormat="1">
      <c r="A210" s="448"/>
      <c r="F210" s="194"/>
      <c r="G210" s="194"/>
      <c r="H210" s="194"/>
      <c r="I210" s="194"/>
      <c r="J210" s="194"/>
      <c r="K210" s="194"/>
      <c r="L210" s="194"/>
      <c r="M210" s="194"/>
      <c r="N210" s="194"/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  <c r="AC210" s="194"/>
      <c r="AD210" s="194"/>
      <c r="AE210" s="194"/>
      <c r="AF210" s="194"/>
      <c r="AG210" s="194"/>
      <c r="AH210" s="194"/>
      <c r="AI210" s="194"/>
      <c r="AJ210" s="194"/>
      <c r="AK210" s="194"/>
      <c r="AL210" s="194"/>
      <c r="AM210" s="194"/>
      <c r="AN210" s="194"/>
      <c r="AO210" s="194"/>
      <c r="AP210" s="194"/>
      <c r="AQ210" s="194"/>
      <c r="AR210" s="194"/>
      <c r="AS210" s="194"/>
      <c r="AT210" s="194"/>
      <c r="AU210" s="194"/>
      <c r="AV210" s="194"/>
      <c r="AW210" s="194"/>
      <c r="AX210" s="194"/>
      <c r="AY210" s="194"/>
      <c r="AZ210" s="194"/>
      <c r="BA210" s="194"/>
      <c r="BB210" s="194"/>
      <c r="BC210" s="194"/>
      <c r="BD210" s="194"/>
      <c r="BE210" s="194"/>
      <c r="BF210" s="194"/>
      <c r="BG210" s="194"/>
      <c r="BH210" s="194"/>
      <c r="BI210" s="194"/>
      <c r="BJ210" s="194"/>
      <c r="BK210" s="194"/>
      <c r="BL210" s="194"/>
      <c r="BM210" s="194"/>
      <c r="BN210" s="194"/>
      <c r="BO210" s="194"/>
      <c r="BP210" s="194"/>
      <c r="BQ210" s="194"/>
      <c r="BR210" s="194"/>
      <c r="BS210" s="194"/>
      <c r="BT210" s="194"/>
      <c r="BU210" s="194"/>
      <c r="BV210" s="194"/>
      <c r="BW210" s="194"/>
      <c r="BX210" s="194"/>
      <c r="BY210" s="194"/>
      <c r="BZ210" s="426"/>
      <c r="CA210" s="205"/>
      <c r="CB210" s="205"/>
      <c r="CC210" s="205"/>
      <c r="CD210" s="205"/>
      <c r="CE210" s="438"/>
      <c r="CF210" s="783"/>
    </row>
    <row r="211" spans="1:84" s="265" customFormat="1">
      <c r="A211" s="448"/>
      <c r="F211" s="194"/>
      <c r="G211" s="194"/>
      <c r="H211" s="194"/>
      <c r="I211" s="194"/>
      <c r="J211" s="194"/>
      <c r="K211" s="194"/>
      <c r="L211" s="194"/>
      <c r="M211" s="194"/>
      <c r="N211" s="194"/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  <c r="AC211" s="194"/>
      <c r="AD211" s="194"/>
      <c r="AE211" s="194"/>
      <c r="AF211" s="194"/>
      <c r="AG211" s="194"/>
      <c r="AH211" s="194"/>
      <c r="AI211" s="194"/>
      <c r="AJ211" s="194"/>
      <c r="AK211" s="194"/>
      <c r="AL211" s="194"/>
      <c r="AM211" s="194"/>
      <c r="AN211" s="194"/>
      <c r="AO211" s="194"/>
      <c r="AP211" s="194"/>
      <c r="AQ211" s="194"/>
      <c r="AR211" s="194"/>
      <c r="AS211" s="194"/>
      <c r="AT211" s="194"/>
      <c r="AU211" s="194"/>
      <c r="AV211" s="194"/>
      <c r="AW211" s="194"/>
      <c r="AX211" s="194"/>
      <c r="AY211" s="194"/>
      <c r="AZ211" s="194"/>
      <c r="BA211" s="194"/>
      <c r="BB211" s="194"/>
      <c r="BC211" s="194"/>
      <c r="BD211" s="194"/>
      <c r="BE211" s="194"/>
      <c r="BF211" s="194"/>
      <c r="BG211" s="194"/>
      <c r="BH211" s="194"/>
      <c r="BI211" s="194"/>
      <c r="BJ211" s="194"/>
      <c r="BK211" s="194"/>
      <c r="BL211" s="194"/>
      <c r="BM211" s="194"/>
      <c r="BN211" s="194"/>
      <c r="BO211" s="194"/>
      <c r="BP211" s="194"/>
      <c r="BQ211" s="194"/>
      <c r="BR211" s="194"/>
      <c r="BS211" s="194"/>
      <c r="BT211" s="194"/>
      <c r="BU211" s="194"/>
      <c r="BV211" s="194"/>
      <c r="BW211" s="194"/>
      <c r="BX211" s="194"/>
      <c r="BY211" s="194"/>
      <c r="BZ211" s="426"/>
      <c r="CA211" s="205"/>
      <c r="CB211" s="205"/>
      <c r="CC211" s="205"/>
      <c r="CD211" s="205"/>
      <c r="CE211" s="438"/>
      <c r="CF211" s="783"/>
    </row>
    <row r="212" spans="1:84" s="265" customFormat="1">
      <c r="A212" s="448"/>
      <c r="D212" s="449" t="s">
        <v>132</v>
      </c>
      <c r="F212" s="450">
        <f>F202+F205-F208-F209</f>
        <v>0</v>
      </c>
      <c r="G212" s="450">
        <f t="shared" ref="G212:BR212" si="421">G202+G205-G208-G209</f>
        <v>0</v>
      </c>
      <c r="H212" s="450">
        <f t="shared" si="421"/>
        <v>0</v>
      </c>
      <c r="I212" s="450">
        <f t="shared" si="421"/>
        <v>0</v>
      </c>
      <c r="J212" s="450">
        <f t="shared" si="421"/>
        <v>0</v>
      </c>
      <c r="K212" s="450">
        <f t="shared" si="421"/>
        <v>0</v>
      </c>
      <c r="L212" s="450">
        <f t="shared" si="421"/>
        <v>0</v>
      </c>
      <c r="M212" s="450">
        <f t="shared" si="421"/>
        <v>0</v>
      </c>
      <c r="N212" s="450">
        <f t="shared" si="421"/>
        <v>0</v>
      </c>
      <c r="O212" s="450">
        <f t="shared" si="421"/>
        <v>0</v>
      </c>
      <c r="P212" s="450">
        <f t="shared" si="421"/>
        <v>0</v>
      </c>
      <c r="Q212" s="450">
        <f t="shared" si="421"/>
        <v>0</v>
      </c>
      <c r="R212" s="450">
        <f t="shared" si="421"/>
        <v>0</v>
      </c>
      <c r="S212" s="450">
        <f t="shared" si="421"/>
        <v>0</v>
      </c>
      <c r="T212" s="450">
        <f t="shared" si="421"/>
        <v>0</v>
      </c>
      <c r="U212" s="450">
        <f t="shared" si="421"/>
        <v>0</v>
      </c>
      <c r="V212" s="450">
        <f t="shared" si="421"/>
        <v>0</v>
      </c>
      <c r="W212" s="450">
        <f t="shared" si="421"/>
        <v>0</v>
      </c>
      <c r="X212" s="450">
        <f t="shared" si="421"/>
        <v>0</v>
      </c>
      <c r="Y212" s="450">
        <f t="shared" si="421"/>
        <v>0</v>
      </c>
      <c r="Z212" s="450">
        <f t="shared" si="421"/>
        <v>0</v>
      </c>
      <c r="AA212" s="450">
        <f t="shared" si="421"/>
        <v>0</v>
      </c>
      <c r="AB212" s="450">
        <f t="shared" si="421"/>
        <v>0</v>
      </c>
      <c r="AC212" s="450">
        <f t="shared" si="421"/>
        <v>0</v>
      </c>
      <c r="AD212" s="450">
        <f t="shared" si="421"/>
        <v>0</v>
      </c>
      <c r="AE212" s="450">
        <f t="shared" si="421"/>
        <v>0</v>
      </c>
      <c r="AF212" s="450">
        <f t="shared" si="421"/>
        <v>0</v>
      </c>
      <c r="AG212" s="450">
        <f t="shared" si="421"/>
        <v>0</v>
      </c>
      <c r="AH212" s="450">
        <f t="shared" si="421"/>
        <v>0</v>
      </c>
      <c r="AI212" s="450">
        <f t="shared" si="421"/>
        <v>0</v>
      </c>
      <c r="AJ212" s="450">
        <f t="shared" si="421"/>
        <v>0</v>
      </c>
      <c r="AK212" s="450">
        <f t="shared" si="421"/>
        <v>0</v>
      </c>
      <c r="AL212" s="450">
        <f t="shared" si="421"/>
        <v>0</v>
      </c>
      <c r="AM212" s="450">
        <f t="shared" si="421"/>
        <v>0</v>
      </c>
      <c r="AN212" s="450">
        <f t="shared" si="421"/>
        <v>0</v>
      </c>
      <c r="AO212" s="450">
        <f t="shared" si="421"/>
        <v>0</v>
      </c>
      <c r="AP212" s="450">
        <f t="shared" si="421"/>
        <v>0</v>
      </c>
      <c r="AQ212" s="450">
        <f t="shared" si="421"/>
        <v>0</v>
      </c>
      <c r="AR212" s="450">
        <f t="shared" si="421"/>
        <v>0</v>
      </c>
      <c r="AS212" s="450">
        <f t="shared" si="421"/>
        <v>0</v>
      </c>
      <c r="AT212" s="450">
        <f t="shared" si="421"/>
        <v>0</v>
      </c>
      <c r="AU212" s="450">
        <f t="shared" si="421"/>
        <v>0</v>
      </c>
      <c r="AV212" s="450">
        <f t="shared" si="421"/>
        <v>0</v>
      </c>
      <c r="AW212" s="450">
        <f t="shared" si="421"/>
        <v>0</v>
      </c>
      <c r="AX212" s="450">
        <f t="shared" si="421"/>
        <v>0</v>
      </c>
      <c r="AY212" s="450">
        <f t="shared" si="421"/>
        <v>0</v>
      </c>
      <c r="AZ212" s="450">
        <f t="shared" si="421"/>
        <v>0</v>
      </c>
      <c r="BA212" s="450">
        <f t="shared" si="421"/>
        <v>0</v>
      </c>
      <c r="BB212" s="450">
        <f t="shared" si="421"/>
        <v>0</v>
      </c>
      <c r="BC212" s="450">
        <f t="shared" si="421"/>
        <v>0</v>
      </c>
      <c r="BD212" s="450">
        <f t="shared" si="421"/>
        <v>0</v>
      </c>
      <c r="BE212" s="450">
        <f t="shared" si="421"/>
        <v>0</v>
      </c>
      <c r="BF212" s="450">
        <f t="shared" si="421"/>
        <v>0</v>
      </c>
      <c r="BG212" s="450">
        <f t="shared" si="421"/>
        <v>0</v>
      </c>
      <c r="BH212" s="450">
        <f t="shared" si="421"/>
        <v>0</v>
      </c>
      <c r="BI212" s="450">
        <f t="shared" si="421"/>
        <v>0</v>
      </c>
      <c r="BJ212" s="450">
        <f t="shared" si="421"/>
        <v>0</v>
      </c>
      <c r="BK212" s="450">
        <f t="shared" si="421"/>
        <v>0</v>
      </c>
      <c r="BL212" s="450">
        <f t="shared" si="421"/>
        <v>0</v>
      </c>
      <c r="BM212" s="450">
        <f t="shared" si="421"/>
        <v>0</v>
      </c>
      <c r="BN212" s="450">
        <f t="shared" si="421"/>
        <v>0</v>
      </c>
      <c r="BO212" s="450">
        <f t="shared" si="421"/>
        <v>0</v>
      </c>
      <c r="BP212" s="450">
        <f t="shared" si="421"/>
        <v>0</v>
      </c>
      <c r="BQ212" s="450">
        <f t="shared" si="421"/>
        <v>0</v>
      </c>
      <c r="BR212" s="450">
        <f t="shared" si="421"/>
        <v>0</v>
      </c>
      <c r="BS212" s="450">
        <f t="shared" ref="BS212:CE212" si="422">BS202+BS205-BS208-BS209</f>
        <v>0</v>
      </c>
      <c r="BT212" s="450">
        <f t="shared" si="422"/>
        <v>0</v>
      </c>
      <c r="BU212" s="450">
        <f t="shared" si="422"/>
        <v>0</v>
      </c>
      <c r="BV212" s="450">
        <f t="shared" si="422"/>
        <v>0</v>
      </c>
      <c r="BW212" s="450">
        <f t="shared" si="422"/>
        <v>0</v>
      </c>
      <c r="BX212" s="450">
        <f t="shared" si="422"/>
        <v>0</v>
      </c>
      <c r="BY212" s="450">
        <f t="shared" si="422"/>
        <v>0</v>
      </c>
      <c r="BZ212" s="451">
        <f t="shared" si="422"/>
        <v>0</v>
      </c>
      <c r="CA212" s="452">
        <f t="shared" si="422"/>
        <v>0</v>
      </c>
      <c r="CB212" s="452">
        <f t="shared" si="422"/>
        <v>0</v>
      </c>
      <c r="CC212" s="452">
        <f t="shared" si="422"/>
        <v>0</v>
      </c>
      <c r="CD212" s="452">
        <f t="shared" si="422"/>
        <v>0</v>
      </c>
      <c r="CE212" s="453">
        <f t="shared" si="422"/>
        <v>0</v>
      </c>
      <c r="CF212" s="783"/>
    </row>
    <row r="213" spans="1:84" s="265" customFormat="1">
      <c r="A213" s="448"/>
      <c r="F213" s="194"/>
      <c r="G213" s="194"/>
      <c r="H213" s="194"/>
      <c r="I213" s="194"/>
      <c r="J213" s="194"/>
      <c r="K213" s="194"/>
      <c r="L213" s="194"/>
      <c r="M213" s="194"/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  <c r="AF213" s="194"/>
      <c r="AG213" s="194"/>
      <c r="AH213" s="194"/>
      <c r="AI213" s="194"/>
      <c r="AJ213" s="194"/>
      <c r="AK213" s="194"/>
      <c r="AL213" s="194"/>
      <c r="AM213" s="194"/>
      <c r="AN213" s="194"/>
      <c r="AO213" s="194"/>
      <c r="AP213" s="194"/>
      <c r="AQ213" s="194"/>
      <c r="AR213" s="194"/>
      <c r="AS213" s="194"/>
      <c r="AT213" s="194"/>
      <c r="AU213" s="194"/>
      <c r="AV213" s="194"/>
      <c r="AW213" s="194"/>
      <c r="AX213" s="194"/>
      <c r="AY213" s="194"/>
      <c r="AZ213" s="194"/>
      <c r="BA213" s="194"/>
      <c r="BB213" s="194"/>
      <c r="BC213" s="194"/>
      <c r="BD213" s="194"/>
      <c r="BE213" s="194"/>
      <c r="BF213" s="194"/>
      <c r="BG213" s="194"/>
      <c r="BH213" s="194"/>
      <c r="BI213" s="194"/>
      <c r="BJ213" s="194"/>
      <c r="BK213" s="194"/>
      <c r="BL213" s="194"/>
      <c r="BM213" s="194"/>
      <c r="BN213" s="194"/>
      <c r="BO213" s="194"/>
      <c r="BP213" s="194"/>
      <c r="BQ213" s="194"/>
      <c r="BR213" s="194"/>
      <c r="BS213" s="194"/>
      <c r="BT213" s="194"/>
      <c r="BU213" s="194"/>
      <c r="BV213" s="194"/>
      <c r="BW213" s="194"/>
      <c r="BX213" s="194"/>
      <c r="BY213" s="194"/>
      <c r="BZ213" s="426"/>
      <c r="CA213" s="205"/>
      <c r="CB213" s="205"/>
      <c r="CC213" s="205"/>
      <c r="CD213" s="205"/>
      <c r="CE213" s="438"/>
      <c r="CF213" s="783"/>
    </row>
    <row r="214" spans="1:84" s="265" customFormat="1">
      <c r="A214" s="448"/>
      <c r="D214" s="449" t="s">
        <v>88</v>
      </c>
      <c r="E214" s="265" t="s">
        <v>87</v>
      </c>
      <c r="F214" s="194">
        <v>0</v>
      </c>
      <c r="G214" s="194">
        <v>0</v>
      </c>
      <c r="H214" s="194">
        <v>0</v>
      </c>
      <c r="I214" s="194">
        <v>0</v>
      </c>
      <c r="J214" s="194">
        <v>0</v>
      </c>
      <c r="K214" s="194">
        <v>0</v>
      </c>
      <c r="L214" s="194">
        <v>0</v>
      </c>
      <c r="M214" s="194">
        <v>0</v>
      </c>
      <c r="N214" s="194">
        <v>0</v>
      </c>
      <c r="O214" s="194">
        <v>0</v>
      </c>
      <c r="P214" s="194">
        <v>0</v>
      </c>
      <c r="Q214" s="194">
        <v>0</v>
      </c>
      <c r="R214" s="194">
        <f>'Outside Services &amp; Other'!G81</f>
        <v>0</v>
      </c>
      <c r="S214" s="194">
        <f>'Outside Services &amp; Other'!H81</f>
        <v>0</v>
      </c>
      <c r="T214" s="194">
        <f>'Outside Services &amp; Other'!I81</f>
        <v>0</v>
      </c>
      <c r="U214" s="194">
        <f>'Outside Services &amp; Other'!J81</f>
        <v>0</v>
      </c>
      <c r="V214" s="194">
        <f>'Outside Services &amp; Other'!K81</f>
        <v>0</v>
      </c>
      <c r="W214" s="194">
        <f>'Outside Services &amp; Other'!L81</f>
        <v>0</v>
      </c>
      <c r="X214" s="194">
        <f>'Outside Services &amp; Other'!M81</f>
        <v>0</v>
      </c>
      <c r="Y214" s="194">
        <f>'Outside Services &amp; Other'!N81</f>
        <v>0</v>
      </c>
      <c r="Z214" s="194">
        <f>'Outside Services &amp; Other'!O81</f>
        <v>0</v>
      </c>
      <c r="AA214" s="194">
        <f>'Outside Services &amp; Other'!P81</f>
        <v>0</v>
      </c>
      <c r="AB214" s="194">
        <f>'Outside Services &amp; Other'!Q81</f>
        <v>0</v>
      </c>
      <c r="AC214" s="194">
        <f>'Outside Services &amp; Other'!R81</f>
        <v>0</v>
      </c>
      <c r="AD214" s="194">
        <f>'Outside Services &amp; Other'!S81</f>
        <v>0</v>
      </c>
      <c r="AE214" s="194">
        <f>'Outside Services &amp; Other'!T81</f>
        <v>0</v>
      </c>
      <c r="AF214" s="194">
        <f>'Outside Services &amp; Other'!U81</f>
        <v>0</v>
      </c>
      <c r="AG214" s="194">
        <f>'Outside Services &amp; Other'!V81</f>
        <v>0</v>
      </c>
      <c r="AH214" s="194">
        <f>'Outside Services &amp; Other'!W81</f>
        <v>0</v>
      </c>
      <c r="AI214" s="194">
        <f>'Outside Services &amp; Other'!X81</f>
        <v>0</v>
      </c>
      <c r="AJ214" s="194">
        <f>'Outside Services &amp; Other'!Y81</f>
        <v>0</v>
      </c>
      <c r="AK214" s="194">
        <f>'Outside Services &amp; Other'!Z81</f>
        <v>0</v>
      </c>
      <c r="AL214" s="194">
        <f>'Outside Services &amp; Other'!AA81</f>
        <v>0</v>
      </c>
      <c r="AM214" s="194">
        <f>'Outside Services &amp; Other'!AB81</f>
        <v>0</v>
      </c>
      <c r="AN214" s="194">
        <f>'Outside Services &amp; Other'!AC81</f>
        <v>0</v>
      </c>
      <c r="AO214" s="194">
        <f>'Outside Services &amp; Other'!AD81</f>
        <v>0</v>
      </c>
      <c r="AP214" s="194">
        <f>'Outside Services &amp; Other'!AE81</f>
        <v>0</v>
      </c>
      <c r="AQ214" s="194">
        <f>'Outside Services &amp; Other'!AF81</f>
        <v>0</v>
      </c>
      <c r="AR214" s="194">
        <f>'Outside Services &amp; Other'!AG81</f>
        <v>0</v>
      </c>
      <c r="AS214" s="194">
        <f>'Outside Services &amp; Other'!AH81</f>
        <v>0</v>
      </c>
      <c r="AT214" s="194">
        <f>'Outside Services &amp; Other'!AI81</f>
        <v>0</v>
      </c>
      <c r="AU214" s="194">
        <f>'Outside Services &amp; Other'!AJ81</f>
        <v>0</v>
      </c>
      <c r="AV214" s="194">
        <f>'Outside Services &amp; Other'!AK81</f>
        <v>0</v>
      </c>
      <c r="AW214" s="194">
        <f>'Outside Services &amp; Other'!AL81</f>
        <v>0</v>
      </c>
      <c r="AX214" s="194">
        <f>'Outside Services &amp; Other'!AM81</f>
        <v>0</v>
      </c>
      <c r="AY214" s="194">
        <f>'Outside Services &amp; Other'!AN81</f>
        <v>0</v>
      </c>
      <c r="AZ214" s="194">
        <f>'Outside Services &amp; Other'!AO81</f>
        <v>0</v>
      </c>
      <c r="BA214" s="194">
        <f>'Outside Services &amp; Other'!AP81</f>
        <v>0</v>
      </c>
      <c r="BB214" s="194">
        <f>'Outside Services &amp; Other'!AQ81</f>
        <v>0</v>
      </c>
      <c r="BC214" s="194">
        <f>'Outside Services &amp; Other'!AR81</f>
        <v>0</v>
      </c>
      <c r="BD214" s="194">
        <f>'Outside Services &amp; Other'!AS81</f>
        <v>0</v>
      </c>
      <c r="BE214" s="194">
        <f>'Outside Services &amp; Other'!AT81</f>
        <v>0</v>
      </c>
      <c r="BF214" s="194">
        <f>'Outside Services &amp; Other'!AU81</f>
        <v>0</v>
      </c>
      <c r="BG214" s="194">
        <f>'Outside Services &amp; Other'!AV81</f>
        <v>0</v>
      </c>
      <c r="BH214" s="194">
        <f>'Outside Services &amp; Other'!AW81</f>
        <v>0</v>
      </c>
      <c r="BI214" s="194">
        <f>'Outside Services &amp; Other'!AX81</f>
        <v>0</v>
      </c>
      <c r="BJ214" s="194">
        <f>'Outside Services &amp; Other'!AY81</f>
        <v>0</v>
      </c>
      <c r="BK214" s="194">
        <f>'Outside Services &amp; Other'!AZ81</f>
        <v>0</v>
      </c>
      <c r="BL214" s="194">
        <f>'Outside Services &amp; Other'!BA81</f>
        <v>0</v>
      </c>
      <c r="BM214" s="194">
        <f>'Outside Services &amp; Other'!BB81</f>
        <v>0</v>
      </c>
      <c r="BN214" s="194">
        <f>'Outside Services &amp; Other'!BC81</f>
        <v>0</v>
      </c>
      <c r="BO214" s="194">
        <f>'Outside Services &amp; Other'!BD81</f>
        <v>0</v>
      </c>
      <c r="BP214" s="194">
        <f>'Outside Services &amp; Other'!BE81</f>
        <v>0</v>
      </c>
      <c r="BQ214" s="194">
        <f>'Outside Services &amp; Other'!BF81</f>
        <v>0</v>
      </c>
      <c r="BR214" s="194">
        <f>'Outside Services &amp; Other'!BG81</f>
        <v>0</v>
      </c>
      <c r="BS214" s="194">
        <f>'Outside Services &amp; Other'!BH81</f>
        <v>0</v>
      </c>
      <c r="BT214" s="194">
        <f>'Outside Services &amp; Other'!BI81</f>
        <v>0</v>
      </c>
      <c r="BU214" s="194">
        <f>'Outside Services &amp; Other'!BJ81</f>
        <v>0</v>
      </c>
      <c r="BV214" s="194">
        <f>'Outside Services &amp; Other'!BK81</f>
        <v>0</v>
      </c>
      <c r="BW214" s="194">
        <f>'Outside Services &amp; Other'!BL81</f>
        <v>0</v>
      </c>
      <c r="BX214" s="194">
        <f>'Outside Services &amp; Other'!BM81</f>
        <v>0</v>
      </c>
      <c r="BY214" s="194">
        <f>'Outside Services &amp; Other'!BN81</f>
        <v>0</v>
      </c>
      <c r="BZ214" s="419" cm="1">
        <f t="array" ref="BZ214">SUMPRODUCT((YEAR($F$6:$BY$6)=BZ$6)*($F214:$BY214))</f>
        <v>0</v>
      </c>
      <c r="CA214" s="286" cm="1">
        <f t="array" ref="CA214">SUMPRODUCT((YEAR($F$6:$BY$6)=CA$6)*($F214:$BY214))</f>
        <v>0</v>
      </c>
      <c r="CB214" s="286" cm="1">
        <f t="array" ref="CB214">SUMPRODUCT((YEAR($F$6:$BY$6)=CB$6)*($F214:$BY214))</f>
        <v>0</v>
      </c>
      <c r="CC214" s="286" cm="1">
        <f t="array" ref="CC214">SUMPRODUCT((YEAR($F$6:$BY$6)=CC$6)*($F214:$BY214))</f>
        <v>0</v>
      </c>
      <c r="CD214" s="286" cm="1">
        <f t="array" ref="CD214">SUMPRODUCT((YEAR($F$6:$BY$6)=CD$6)*($F214:$BY214))</f>
        <v>0</v>
      </c>
      <c r="CE214" s="430" cm="1">
        <f t="array" ref="CE214">SUMPRODUCT((YEAR($F$6:$BY$6)=CE$6)*($F214:$BY214))</f>
        <v>0</v>
      </c>
      <c r="CF214" s="783"/>
    </row>
    <row r="215" spans="1:84"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419"/>
      <c r="CA215" s="286"/>
      <c r="CB215" s="286"/>
      <c r="CC215" s="286"/>
      <c r="CD215" s="286"/>
      <c r="CE215" s="430"/>
    </row>
    <row r="216" spans="1:84" ht="10.8" thickBot="1">
      <c r="D216" s="9" t="s">
        <v>82</v>
      </c>
      <c r="E216" s="280" t="s">
        <v>145</v>
      </c>
      <c r="F216" s="288">
        <f>F212-F214</f>
        <v>0</v>
      </c>
      <c r="G216" s="288">
        <f t="shared" ref="G216:BR216" si="423">G212-G214</f>
        <v>0</v>
      </c>
      <c r="H216" s="288">
        <f t="shared" si="423"/>
        <v>0</v>
      </c>
      <c r="I216" s="288">
        <f t="shared" si="423"/>
        <v>0</v>
      </c>
      <c r="J216" s="288">
        <f t="shared" si="423"/>
        <v>0</v>
      </c>
      <c r="K216" s="288">
        <f t="shared" si="423"/>
        <v>0</v>
      </c>
      <c r="L216" s="288">
        <f t="shared" si="423"/>
        <v>0</v>
      </c>
      <c r="M216" s="288">
        <f t="shared" si="423"/>
        <v>0</v>
      </c>
      <c r="N216" s="288">
        <f t="shared" si="423"/>
        <v>0</v>
      </c>
      <c r="O216" s="288">
        <f t="shared" si="423"/>
        <v>0</v>
      </c>
      <c r="P216" s="288">
        <f t="shared" si="423"/>
        <v>0</v>
      </c>
      <c r="Q216" s="288">
        <f t="shared" si="423"/>
        <v>0</v>
      </c>
      <c r="R216" s="288">
        <f t="shared" si="423"/>
        <v>0</v>
      </c>
      <c r="S216" s="288">
        <f t="shared" si="423"/>
        <v>0</v>
      </c>
      <c r="T216" s="288">
        <f t="shared" si="423"/>
        <v>0</v>
      </c>
      <c r="U216" s="288">
        <f t="shared" si="423"/>
        <v>0</v>
      </c>
      <c r="V216" s="288">
        <f t="shared" si="423"/>
        <v>0</v>
      </c>
      <c r="W216" s="288">
        <f t="shared" si="423"/>
        <v>0</v>
      </c>
      <c r="X216" s="288">
        <f t="shared" si="423"/>
        <v>0</v>
      </c>
      <c r="Y216" s="288">
        <f t="shared" si="423"/>
        <v>0</v>
      </c>
      <c r="Z216" s="288">
        <f t="shared" si="423"/>
        <v>0</v>
      </c>
      <c r="AA216" s="288">
        <f t="shared" si="423"/>
        <v>0</v>
      </c>
      <c r="AB216" s="288">
        <f t="shared" si="423"/>
        <v>0</v>
      </c>
      <c r="AC216" s="288">
        <f t="shared" si="423"/>
        <v>0</v>
      </c>
      <c r="AD216" s="288">
        <f t="shared" si="423"/>
        <v>0</v>
      </c>
      <c r="AE216" s="288">
        <f t="shared" si="423"/>
        <v>0</v>
      </c>
      <c r="AF216" s="288">
        <f t="shared" si="423"/>
        <v>0</v>
      </c>
      <c r="AG216" s="288">
        <f t="shared" si="423"/>
        <v>0</v>
      </c>
      <c r="AH216" s="288">
        <f t="shared" si="423"/>
        <v>0</v>
      </c>
      <c r="AI216" s="288">
        <f t="shared" si="423"/>
        <v>0</v>
      </c>
      <c r="AJ216" s="288">
        <f t="shared" si="423"/>
        <v>0</v>
      </c>
      <c r="AK216" s="288">
        <f t="shared" si="423"/>
        <v>0</v>
      </c>
      <c r="AL216" s="288">
        <f t="shared" si="423"/>
        <v>0</v>
      </c>
      <c r="AM216" s="288">
        <f t="shared" si="423"/>
        <v>0</v>
      </c>
      <c r="AN216" s="288">
        <f t="shared" si="423"/>
        <v>0</v>
      </c>
      <c r="AO216" s="288">
        <f t="shared" si="423"/>
        <v>0</v>
      </c>
      <c r="AP216" s="288">
        <f t="shared" si="423"/>
        <v>0</v>
      </c>
      <c r="AQ216" s="288">
        <f t="shared" si="423"/>
        <v>0</v>
      </c>
      <c r="AR216" s="288">
        <f t="shared" si="423"/>
        <v>0</v>
      </c>
      <c r="AS216" s="288">
        <f t="shared" si="423"/>
        <v>0</v>
      </c>
      <c r="AT216" s="288">
        <f t="shared" si="423"/>
        <v>0</v>
      </c>
      <c r="AU216" s="288">
        <f t="shared" si="423"/>
        <v>0</v>
      </c>
      <c r="AV216" s="288">
        <f t="shared" si="423"/>
        <v>0</v>
      </c>
      <c r="AW216" s="288">
        <f t="shared" si="423"/>
        <v>0</v>
      </c>
      <c r="AX216" s="288">
        <f t="shared" si="423"/>
        <v>0</v>
      </c>
      <c r="AY216" s="288">
        <f t="shared" si="423"/>
        <v>0</v>
      </c>
      <c r="AZ216" s="288">
        <f t="shared" si="423"/>
        <v>0</v>
      </c>
      <c r="BA216" s="288">
        <f t="shared" si="423"/>
        <v>0</v>
      </c>
      <c r="BB216" s="288">
        <f t="shared" si="423"/>
        <v>0</v>
      </c>
      <c r="BC216" s="288">
        <f t="shared" si="423"/>
        <v>0</v>
      </c>
      <c r="BD216" s="288">
        <f t="shared" si="423"/>
        <v>0</v>
      </c>
      <c r="BE216" s="288">
        <f t="shared" si="423"/>
        <v>0</v>
      </c>
      <c r="BF216" s="288">
        <f t="shared" si="423"/>
        <v>0</v>
      </c>
      <c r="BG216" s="288">
        <f t="shared" si="423"/>
        <v>0</v>
      </c>
      <c r="BH216" s="288">
        <f t="shared" si="423"/>
        <v>0</v>
      </c>
      <c r="BI216" s="288">
        <f t="shared" si="423"/>
        <v>0</v>
      </c>
      <c r="BJ216" s="288">
        <f t="shared" si="423"/>
        <v>0</v>
      </c>
      <c r="BK216" s="288">
        <f t="shared" si="423"/>
        <v>0</v>
      </c>
      <c r="BL216" s="288">
        <f t="shared" si="423"/>
        <v>0</v>
      </c>
      <c r="BM216" s="288">
        <f t="shared" si="423"/>
        <v>0</v>
      </c>
      <c r="BN216" s="288">
        <f t="shared" si="423"/>
        <v>0</v>
      </c>
      <c r="BO216" s="288">
        <f t="shared" si="423"/>
        <v>0</v>
      </c>
      <c r="BP216" s="288">
        <f t="shared" si="423"/>
        <v>0</v>
      </c>
      <c r="BQ216" s="288">
        <f t="shared" si="423"/>
        <v>0</v>
      </c>
      <c r="BR216" s="288">
        <f t="shared" si="423"/>
        <v>0</v>
      </c>
      <c r="BS216" s="288">
        <f t="shared" ref="BS216:BY216" si="424">BS212-BS214</f>
        <v>0</v>
      </c>
      <c r="BT216" s="288">
        <f t="shared" si="424"/>
        <v>0</v>
      </c>
      <c r="BU216" s="288">
        <f t="shared" si="424"/>
        <v>0</v>
      </c>
      <c r="BV216" s="288">
        <f t="shared" si="424"/>
        <v>0</v>
      </c>
      <c r="BW216" s="288">
        <f t="shared" si="424"/>
        <v>0</v>
      </c>
      <c r="BX216" s="288">
        <f t="shared" si="424"/>
        <v>0</v>
      </c>
      <c r="BY216" s="288">
        <f t="shared" si="424"/>
        <v>0</v>
      </c>
      <c r="BZ216" s="427">
        <f t="shared" ref="BZ216:CE216" si="425">BZ212-BZ214</f>
        <v>0</v>
      </c>
      <c r="CA216" s="288">
        <f t="shared" si="425"/>
        <v>0</v>
      </c>
      <c r="CB216" s="288">
        <f t="shared" si="425"/>
        <v>0</v>
      </c>
      <c r="CC216" s="288">
        <f t="shared" si="425"/>
        <v>0</v>
      </c>
      <c r="CD216" s="288">
        <f t="shared" si="425"/>
        <v>0</v>
      </c>
      <c r="CE216" s="439">
        <f t="shared" si="425"/>
        <v>0</v>
      </c>
      <c r="CF216" s="785" t="str">
        <f>IF(ROUND(SUM(BZ216:CE216),0)=ROUND(SUM(F216:BY216),0),"","Error")</f>
        <v/>
      </c>
    </row>
    <row r="217" spans="1:84" ht="10.8" thickTop="1">
      <c r="E217" s="602" t="s">
        <v>146</v>
      </c>
      <c r="F217" s="247" t="str">
        <f>IF(F$27=0,"",F216/F$27)</f>
        <v/>
      </c>
      <c r="G217" s="247" t="str">
        <f t="shared" ref="G217:BR217" si="426">IF(G$27=0,"",G216/G$27)</f>
        <v/>
      </c>
      <c r="H217" s="247" t="str">
        <f t="shared" si="426"/>
        <v/>
      </c>
      <c r="I217" s="247" t="str">
        <f t="shared" si="426"/>
        <v/>
      </c>
      <c r="J217" s="247" t="str">
        <f t="shared" si="426"/>
        <v/>
      </c>
      <c r="K217" s="247" t="str">
        <f t="shared" si="426"/>
        <v/>
      </c>
      <c r="L217" s="247" t="str">
        <f t="shared" si="426"/>
        <v/>
      </c>
      <c r="M217" s="247" t="str">
        <f t="shared" si="426"/>
        <v/>
      </c>
      <c r="N217" s="247" t="str">
        <f t="shared" si="426"/>
        <v/>
      </c>
      <c r="O217" s="247" t="str">
        <f t="shared" si="426"/>
        <v/>
      </c>
      <c r="P217" s="247" t="str">
        <f t="shared" si="426"/>
        <v/>
      </c>
      <c r="Q217" s="247" t="str">
        <f t="shared" si="426"/>
        <v/>
      </c>
      <c r="R217" s="247" t="str">
        <f t="shared" si="426"/>
        <v/>
      </c>
      <c r="S217" s="247" t="str">
        <f t="shared" si="426"/>
        <v/>
      </c>
      <c r="T217" s="247" t="str">
        <f t="shared" si="426"/>
        <v/>
      </c>
      <c r="U217" s="247" t="str">
        <f t="shared" si="426"/>
        <v/>
      </c>
      <c r="V217" s="247" t="str">
        <f t="shared" si="426"/>
        <v/>
      </c>
      <c r="W217" s="247" t="str">
        <f t="shared" si="426"/>
        <v/>
      </c>
      <c r="X217" s="247" t="str">
        <f t="shared" si="426"/>
        <v/>
      </c>
      <c r="Y217" s="247" t="str">
        <f t="shared" si="426"/>
        <v/>
      </c>
      <c r="Z217" s="247" t="str">
        <f t="shared" si="426"/>
        <v/>
      </c>
      <c r="AA217" s="247" t="str">
        <f t="shared" si="426"/>
        <v/>
      </c>
      <c r="AB217" s="247" t="str">
        <f t="shared" si="426"/>
        <v/>
      </c>
      <c r="AC217" s="247" t="str">
        <f t="shared" si="426"/>
        <v/>
      </c>
      <c r="AD217" s="247" t="str">
        <f t="shared" si="426"/>
        <v/>
      </c>
      <c r="AE217" s="247" t="str">
        <f t="shared" si="426"/>
        <v/>
      </c>
      <c r="AF217" s="247" t="str">
        <f t="shared" si="426"/>
        <v/>
      </c>
      <c r="AG217" s="247" t="str">
        <f t="shared" si="426"/>
        <v/>
      </c>
      <c r="AH217" s="247" t="str">
        <f t="shared" si="426"/>
        <v/>
      </c>
      <c r="AI217" s="247" t="str">
        <f t="shared" si="426"/>
        <v/>
      </c>
      <c r="AJ217" s="247" t="str">
        <f t="shared" si="426"/>
        <v/>
      </c>
      <c r="AK217" s="247" t="str">
        <f t="shared" si="426"/>
        <v/>
      </c>
      <c r="AL217" s="247" t="str">
        <f t="shared" si="426"/>
        <v/>
      </c>
      <c r="AM217" s="247" t="str">
        <f t="shared" si="426"/>
        <v/>
      </c>
      <c r="AN217" s="247" t="str">
        <f t="shared" si="426"/>
        <v/>
      </c>
      <c r="AO217" s="247" t="str">
        <f t="shared" si="426"/>
        <v/>
      </c>
      <c r="AP217" s="247" t="str">
        <f t="shared" si="426"/>
        <v/>
      </c>
      <c r="AQ217" s="247" t="str">
        <f t="shared" si="426"/>
        <v/>
      </c>
      <c r="AR217" s="247" t="str">
        <f t="shared" si="426"/>
        <v/>
      </c>
      <c r="AS217" s="247" t="str">
        <f t="shared" si="426"/>
        <v/>
      </c>
      <c r="AT217" s="247" t="str">
        <f t="shared" si="426"/>
        <v/>
      </c>
      <c r="AU217" s="247" t="str">
        <f t="shared" si="426"/>
        <v/>
      </c>
      <c r="AV217" s="247" t="str">
        <f t="shared" si="426"/>
        <v/>
      </c>
      <c r="AW217" s="247" t="str">
        <f t="shared" si="426"/>
        <v/>
      </c>
      <c r="AX217" s="247" t="str">
        <f t="shared" si="426"/>
        <v/>
      </c>
      <c r="AY217" s="247" t="str">
        <f t="shared" si="426"/>
        <v/>
      </c>
      <c r="AZ217" s="247" t="str">
        <f t="shared" si="426"/>
        <v/>
      </c>
      <c r="BA217" s="247" t="str">
        <f t="shared" si="426"/>
        <v/>
      </c>
      <c r="BB217" s="247" t="str">
        <f t="shared" si="426"/>
        <v/>
      </c>
      <c r="BC217" s="247" t="str">
        <f t="shared" si="426"/>
        <v/>
      </c>
      <c r="BD217" s="247" t="str">
        <f t="shared" si="426"/>
        <v/>
      </c>
      <c r="BE217" s="247" t="str">
        <f t="shared" si="426"/>
        <v/>
      </c>
      <c r="BF217" s="247" t="str">
        <f t="shared" si="426"/>
        <v/>
      </c>
      <c r="BG217" s="247" t="str">
        <f t="shared" si="426"/>
        <v/>
      </c>
      <c r="BH217" s="247" t="str">
        <f t="shared" si="426"/>
        <v/>
      </c>
      <c r="BI217" s="247" t="str">
        <f t="shared" si="426"/>
        <v/>
      </c>
      <c r="BJ217" s="247" t="str">
        <f t="shared" si="426"/>
        <v/>
      </c>
      <c r="BK217" s="247" t="str">
        <f t="shared" si="426"/>
        <v/>
      </c>
      <c r="BL217" s="247" t="str">
        <f t="shared" si="426"/>
        <v/>
      </c>
      <c r="BM217" s="247" t="str">
        <f t="shared" si="426"/>
        <v/>
      </c>
      <c r="BN217" s="247" t="str">
        <f t="shared" si="426"/>
        <v/>
      </c>
      <c r="BO217" s="247" t="str">
        <f t="shared" si="426"/>
        <v/>
      </c>
      <c r="BP217" s="247" t="str">
        <f t="shared" si="426"/>
        <v/>
      </c>
      <c r="BQ217" s="247" t="str">
        <f t="shared" si="426"/>
        <v/>
      </c>
      <c r="BR217" s="247" t="str">
        <f t="shared" si="426"/>
        <v/>
      </c>
      <c r="BS217" s="247" t="str">
        <f t="shared" ref="BS217:BY217" si="427">IF(BS$27=0,"",BS216/BS$27)</f>
        <v/>
      </c>
      <c r="BT217" s="247" t="str">
        <f t="shared" si="427"/>
        <v/>
      </c>
      <c r="BU217" s="247" t="str">
        <f t="shared" si="427"/>
        <v/>
      </c>
      <c r="BV217" s="247" t="str">
        <f t="shared" si="427"/>
        <v/>
      </c>
      <c r="BW217" s="247" t="str">
        <f t="shared" si="427"/>
        <v/>
      </c>
      <c r="BX217" s="247" t="str">
        <f t="shared" si="427"/>
        <v/>
      </c>
      <c r="BY217" s="247" t="str">
        <f t="shared" si="427"/>
        <v/>
      </c>
      <c r="BZ217" s="424" t="str">
        <f t="shared" ref="BZ217:CE217" si="428">IF(BZ$27=0,"",BZ216/BZ$27)</f>
        <v/>
      </c>
      <c r="CA217" s="247" t="str">
        <f t="shared" si="428"/>
        <v/>
      </c>
      <c r="CB217" s="247" t="str">
        <f t="shared" si="428"/>
        <v/>
      </c>
      <c r="CC217" s="247" t="str">
        <f t="shared" si="428"/>
        <v/>
      </c>
      <c r="CD217" s="247" t="str">
        <f t="shared" si="428"/>
        <v/>
      </c>
      <c r="CE217" s="436" t="str">
        <f t="shared" si="428"/>
        <v/>
      </c>
    </row>
    <row r="218" spans="1:84" s="290" customFormat="1">
      <c r="A218" s="48"/>
      <c r="E218" s="417" t="s">
        <v>201</v>
      </c>
      <c r="F218" s="402"/>
      <c r="G218" s="402"/>
      <c r="H218" s="402"/>
      <c r="I218" s="402"/>
      <c r="J218" s="402"/>
      <c r="K218" s="402"/>
      <c r="L218" s="402"/>
      <c r="M218" s="402"/>
      <c r="N218" s="402"/>
      <c r="O218" s="402"/>
      <c r="P218" s="402"/>
      <c r="Q218" s="402"/>
      <c r="R218" s="402"/>
      <c r="S218" s="402"/>
      <c r="T218" s="402"/>
      <c r="U218" s="402"/>
      <c r="V218" s="402"/>
      <c r="W218" s="402"/>
      <c r="X218" s="402"/>
      <c r="Y218" s="402"/>
      <c r="Z218" s="402"/>
      <c r="AA218" s="402"/>
      <c r="AB218" s="402"/>
      <c r="AC218" s="402"/>
      <c r="AD218" s="402"/>
      <c r="AE218" s="402"/>
      <c r="AF218" s="402"/>
      <c r="AG218" s="402"/>
      <c r="AH218" s="402"/>
      <c r="AI218" s="402"/>
      <c r="AJ218" s="402"/>
      <c r="AK218" s="402"/>
      <c r="AL218" s="402"/>
      <c r="AM218" s="402"/>
      <c r="AN218" s="402"/>
      <c r="AO218" s="402"/>
      <c r="AP218" s="402"/>
      <c r="AQ218" s="402"/>
      <c r="AR218" s="402"/>
      <c r="AS218" s="402"/>
      <c r="AT218" s="402"/>
      <c r="AU218" s="402"/>
      <c r="AV218" s="402"/>
      <c r="AW218" s="402"/>
      <c r="AX218" s="402"/>
      <c r="AY218" s="402"/>
      <c r="AZ218" s="402"/>
      <c r="BA218" s="402"/>
      <c r="BB218" s="402"/>
      <c r="BC218" s="402"/>
      <c r="BD218" s="402"/>
      <c r="BE218" s="402"/>
      <c r="BF218" s="402"/>
      <c r="BG218" s="402"/>
      <c r="BH218" s="402"/>
      <c r="BI218" s="402"/>
      <c r="BJ218" s="402"/>
      <c r="BK218" s="402"/>
      <c r="BL218" s="402"/>
      <c r="BM218" s="402"/>
      <c r="BN218" s="402"/>
      <c r="BO218" s="402"/>
      <c r="BP218" s="402"/>
      <c r="BQ218" s="402"/>
      <c r="BR218" s="402"/>
      <c r="BS218" s="402"/>
      <c r="BT218" s="402"/>
      <c r="BU218" s="402"/>
      <c r="BV218" s="402"/>
      <c r="BW218" s="402"/>
      <c r="BX218" s="402"/>
      <c r="BY218" s="402"/>
      <c r="BZ218" s="421"/>
      <c r="CA218" s="432"/>
      <c r="CB218" s="432"/>
      <c r="CC218" s="432"/>
      <c r="CD218" s="432"/>
      <c r="CE218" s="433"/>
      <c r="CF218" s="783"/>
    </row>
    <row r="219" spans="1:84">
      <c r="D219" s="9" t="s">
        <v>84</v>
      </c>
      <c r="E219" s="4" t="str">
        <f>Setup!D$13</f>
        <v>Cost of Sales</v>
      </c>
      <c r="F219" s="5">
        <f t="shared" ref="F219:AK219" si="429">F30</f>
        <v>0</v>
      </c>
      <c r="G219" s="5">
        <f t="shared" si="429"/>
        <v>0</v>
      </c>
      <c r="H219" s="5">
        <f t="shared" si="429"/>
        <v>0</v>
      </c>
      <c r="I219" s="5">
        <f t="shared" si="429"/>
        <v>0</v>
      </c>
      <c r="J219" s="5">
        <f t="shared" si="429"/>
        <v>0</v>
      </c>
      <c r="K219" s="5">
        <f t="shared" si="429"/>
        <v>0</v>
      </c>
      <c r="L219" s="5">
        <f t="shared" si="429"/>
        <v>0</v>
      </c>
      <c r="M219" s="5">
        <f t="shared" si="429"/>
        <v>0</v>
      </c>
      <c r="N219" s="5">
        <f t="shared" si="429"/>
        <v>0</v>
      </c>
      <c r="O219" s="5">
        <f t="shared" si="429"/>
        <v>0</v>
      </c>
      <c r="P219" s="5">
        <f t="shared" si="429"/>
        <v>0</v>
      </c>
      <c r="Q219" s="5">
        <f t="shared" si="429"/>
        <v>0</v>
      </c>
      <c r="R219" s="5">
        <f t="shared" si="429"/>
        <v>0</v>
      </c>
      <c r="S219" s="5">
        <f t="shared" si="429"/>
        <v>0</v>
      </c>
      <c r="T219" s="5">
        <f t="shared" si="429"/>
        <v>0</v>
      </c>
      <c r="U219" s="5">
        <f t="shared" si="429"/>
        <v>0</v>
      </c>
      <c r="V219" s="5">
        <f t="shared" si="429"/>
        <v>0</v>
      </c>
      <c r="W219" s="5">
        <f t="shared" si="429"/>
        <v>0</v>
      </c>
      <c r="X219" s="5">
        <f t="shared" si="429"/>
        <v>0</v>
      </c>
      <c r="Y219" s="5">
        <f t="shared" si="429"/>
        <v>0</v>
      </c>
      <c r="Z219" s="5">
        <f t="shared" si="429"/>
        <v>0</v>
      </c>
      <c r="AA219" s="5">
        <f t="shared" si="429"/>
        <v>0</v>
      </c>
      <c r="AB219" s="5">
        <f t="shared" si="429"/>
        <v>0</v>
      </c>
      <c r="AC219" s="5">
        <f t="shared" si="429"/>
        <v>0</v>
      </c>
      <c r="AD219" s="5">
        <f t="shared" si="429"/>
        <v>0</v>
      </c>
      <c r="AE219" s="5">
        <f t="shared" si="429"/>
        <v>0</v>
      </c>
      <c r="AF219" s="5">
        <f t="shared" si="429"/>
        <v>0</v>
      </c>
      <c r="AG219" s="5">
        <f t="shared" si="429"/>
        <v>0</v>
      </c>
      <c r="AH219" s="5">
        <f t="shared" si="429"/>
        <v>0</v>
      </c>
      <c r="AI219" s="5">
        <f t="shared" si="429"/>
        <v>0</v>
      </c>
      <c r="AJ219" s="5">
        <f t="shared" si="429"/>
        <v>0</v>
      </c>
      <c r="AK219" s="5">
        <f t="shared" si="429"/>
        <v>0</v>
      </c>
      <c r="AL219" s="5">
        <f t="shared" ref="AL219:BQ219" si="430">AL30</f>
        <v>0</v>
      </c>
      <c r="AM219" s="5">
        <f t="shared" si="430"/>
        <v>0</v>
      </c>
      <c r="AN219" s="5">
        <f t="shared" si="430"/>
        <v>0</v>
      </c>
      <c r="AO219" s="5">
        <f t="shared" si="430"/>
        <v>0</v>
      </c>
      <c r="AP219" s="5">
        <f t="shared" si="430"/>
        <v>0</v>
      </c>
      <c r="AQ219" s="5">
        <f t="shared" si="430"/>
        <v>0</v>
      </c>
      <c r="AR219" s="5">
        <f t="shared" si="430"/>
        <v>0</v>
      </c>
      <c r="AS219" s="5">
        <f t="shared" si="430"/>
        <v>0</v>
      </c>
      <c r="AT219" s="5">
        <f t="shared" si="430"/>
        <v>0</v>
      </c>
      <c r="AU219" s="5">
        <f t="shared" si="430"/>
        <v>0</v>
      </c>
      <c r="AV219" s="5">
        <f t="shared" si="430"/>
        <v>0</v>
      </c>
      <c r="AW219" s="5">
        <f t="shared" si="430"/>
        <v>0</v>
      </c>
      <c r="AX219" s="5">
        <f t="shared" si="430"/>
        <v>0</v>
      </c>
      <c r="AY219" s="5">
        <f t="shared" si="430"/>
        <v>0</v>
      </c>
      <c r="AZ219" s="5">
        <f t="shared" si="430"/>
        <v>0</v>
      </c>
      <c r="BA219" s="5">
        <f t="shared" si="430"/>
        <v>0</v>
      </c>
      <c r="BB219" s="5">
        <f t="shared" si="430"/>
        <v>0</v>
      </c>
      <c r="BC219" s="5">
        <f t="shared" si="430"/>
        <v>0</v>
      </c>
      <c r="BD219" s="5">
        <f t="shared" si="430"/>
        <v>0</v>
      </c>
      <c r="BE219" s="5">
        <f t="shared" si="430"/>
        <v>0</v>
      </c>
      <c r="BF219" s="5">
        <f t="shared" si="430"/>
        <v>0</v>
      </c>
      <c r="BG219" s="5">
        <f t="shared" si="430"/>
        <v>0</v>
      </c>
      <c r="BH219" s="5">
        <f t="shared" si="430"/>
        <v>0</v>
      </c>
      <c r="BI219" s="5">
        <f t="shared" si="430"/>
        <v>0</v>
      </c>
      <c r="BJ219" s="5">
        <f t="shared" si="430"/>
        <v>0</v>
      </c>
      <c r="BK219" s="5">
        <f t="shared" si="430"/>
        <v>0</v>
      </c>
      <c r="BL219" s="5">
        <f t="shared" si="430"/>
        <v>0</v>
      </c>
      <c r="BM219" s="5">
        <f t="shared" si="430"/>
        <v>0</v>
      </c>
      <c r="BN219" s="5">
        <f t="shared" si="430"/>
        <v>0</v>
      </c>
      <c r="BO219" s="5">
        <f t="shared" si="430"/>
        <v>0</v>
      </c>
      <c r="BP219" s="5">
        <f t="shared" si="430"/>
        <v>0</v>
      </c>
      <c r="BQ219" s="5">
        <f t="shared" si="430"/>
        <v>0</v>
      </c>
      <c r="BR219" s="5">
        <f t="shared" ref="BR219:BY219" si="431">BR30</f>
        <v>0</v>
      </c>
      <c r="BS219" s="5">
        <f t="shared" si="431"/>
        <v>0</v>
      </c>
      <c r="BT219" s="5">
        <f t="shared" si="431"/>
        <v>0</v>
      </c>
      <c r="BU219" s="5">
        <f t="shared" si="431"/>
        <v>0</v>
      </c>
      <c r="BV219" s="5">
        <f t="shared" si="431"/>
        <v>0</v>
      </c>
      <c r="BW219" s="5">
        <f t="shared" si="431"/>
        <v>0</v>
      </c>
      <c r="BX219" s="5">
        <f t="shared" si="431"/>
        <v>0</v>
      </c>
      <c r="BY219" s="5">
        <f t="shared" si="431"/>
        <v>0</v>
      </c>
      <c r="BZ219" s="419">
        <f t="shared" ref="BZ219:BZ224" si="432">Q219</f>
        <v>0</v>
      </c>
      <c r="CA219" s="286">
        <f t="shared" ref="CA219:CA224" si="433">AC219</f>
        <v>0</v>
      </c>
      <c r="CB219" s="286">
        <f t="shared" ref="CB219:CB224" si="434">AO219</f>
        <v>0</v>
      </c>
      <c r="CC219" s="286">
        <f t="shared" ref="CC219:CC224" si="435">BA219</f>
        <v>0</v>
      </c>
      <c r="CD219" s="286">
        <f t="shared" ref="CD219:CD224" si="436">BM219</f>
        <v>0</v>
      </c>
      <c r="CE219" s="430">
        <f t="shared" ref="CE219:CE224" si="437">BY219</f>
        <v>0</v>
      </c>
    </row>
    <row r="220" spans="1:84">
      <c r="E220" s="4" t="str">
        <f>Dept1</f>
        <v>Research &amp; Development</v>
      </c>
      <c r="F220" s="5">
        <f t="shared" ref="F220:AK220" si="438">F74</f>
        <v>0</v>
      </c>
      <c r="G220" s="5">
        <f t="shared" si="438"/>
        <v>0</v>
      </c>
      <c r="H220" s="5">
        <f t="shared" si="438"/>
        <v>0</v>
      </c>
      <c r="I220" s="5">
        <f t="shared" si="438"/>
        <v>0</v>
      </c>
      <c r="J220" s="5">
        <f t="shared" si="438"/>
        <v>0</v>
      </c>
      <c r="K220" s="5">
        <f t="shared" si="438"/>
        <v>0</v>
      </c>
      <c r="L220" s="5">
        <f t="shared" si="438"/>
        <v>0</v>
      </c>
      <c r="M220" s="5">
        <f t="shared" si="438"/>
        <v>0</v>
      </c>
      <c r="N220" s="5">
        <f t="shared" si="438"/>
        <v>0</v>
      </c>
      <c r="O220" s="5">
        <f t="shared" si="438"/>
        <v>0</v>
      </c>
      <c r="P220" s="5">
        <f t="shared" si="438"/>
        <v>0</v>
      </c>
      <c r="Q220" s="5">
        <f t="shared" si="438"/>
        <v>0</v>
      </c>
      <c r="R220" s="5">
        <f t="shared" si="438"/>
        <v>0</v>
      </c>
      <c r="S220" s="5">
        <f t="shared" si="438"/>
        <v>0</v>
      </c>
      <c r="T220" s="5">
        <f t="shared" si="438"/>
        <v>0</v>
      </c>
      <c r="U220" s="5">
        <f t="shared" si="438"/>
        <v>0</v>
      </c>
      <c r="V220" s="5">
        <f t="shared" si="438"/>
        <v>0</v>
      </c>
      <c r="W220" s="5">
        <f t="shared" si="438"/>
        <v>0</v>
      </c>
      <c r="X220" s="5">
        <f t="shared" si="438"/>
        <v>0</v>
      </c>
      <c r="Y220" s="5">
        <f t="shared" si="438"/>
        <v>0</v>
      </c>
      <c r="Z220" s="5">
        <f t="shared" si="438"/>
        <v>0</v>
      </c>
      <c r="AA220" s="5">
        <f t="shared" si="438"/>
        <v>0</v>
      </c>
      <c r="AB220" s="5">
        <f t="shared" si="438"/>
        <v>0</v>
      </c>
      <c r="AC220" s="5">
        <f t="shared" si="438"/>
        <v>0</v>
      </c>
      <c r="AD220" s="5">
        <f t="shared" si="438"/>
        <v>0</v>
      </c>
      <c r="AE220" s="5">
        <f t="shared" si="438"/>
        <v>0</v>
      </c>
      <c r="AF220" s="5">
        <f t="shared" si="438"/>
        <v>0</v>
      </c>
      <c r="AG220" s="5">
        <f t="shared" si="438"/>
        <v>0</v>
      </c>
      <c r="AH220" s="5">
        <f t="shared" si="438"/>
        <v>0</v>
      </c>
      <c r="AI220" s="5">
        <f t="shared" si="438"/>
        <v>0</v>
      </c>
      <c r="AJ220" s="5">
        <f t="shared" si="438"/>
        <v>0</v>
      </c>
      <c r="AK220" s="5">
        <f t="shared" si="438"/>
        <v>0</v>
      </c>
      <c r="AL220" s="5">
        <f t="shared" ref="AL220:BQ220" si="439">AL74</f>
        <v>0</v>
      </c>
      <c r="AM220" s="5">
        <f t="shared" si="439"/>
        <v>0</v>
      </c>
      <c r="AN220" s="5">
        <f t="shared" si="439"/>
        <v>0</v>
      </c>
      <c r="AO220" s="5">
        <f t="shared" si="439"/>
        <v>0</v>
      </c>
      <c r="AP220" s="5">
        <f t="shared" si="439"/>
        <v>0</v>
      </c>
      <c r="AQ220" s="5">
        <f t="shared" si="439"/>
        <v>0</v>
      </c>
      <c r="AR220" s="5">
        <f t="shared" si="439"/>
        <v>0</v>
      </c>
      <c r="AS220" s="5">
        <f t="shared" si="439"/>
        <v>0</v>
      </c>
      <c r="AT220" s="5">
        <f t="shared" si="439"/>
        <v>0</v>
      </c>
      <c r="AU220" s="5">
        <f t="shared" si="439"/>
        <v>0</v>
      </c>
      <c r="AV220" s="5">
        <f t="shared" si="439"/>
        <v>0</v>
      </c>
      <c r="AW220" s="5">
        <f t="shared" si="439"/>
        <v>0</v>
      </c>
      <c r="AX220" s="5">
        <f t="shared" si="439"/>
        <v>0</v>
      </c>
      <c r="AY220" s="5">
        <f t="shared" si="439"/>
        <v>0</v>
      </c>
      <c r="AZ220" s="5">
        <f t="shared" si="439"/>
        <v>0</v>
      </c>
      <c r="BA220" s="5">
        <f t="shared" si="439"/>
        <v>0</v>
      </c>
      <c r="BB220" s="5">
        <f t="shared" si="439"/>
        <v>0</v>
      </c>
      <c r="BC220" s="5">
        <f t="shared" si="439"/>
        <v>0</v>
      </c>
      <c r="BD220" s="5">
        <f t="shared" si="439"/>
        <v>0</v>
      </c>
      <c r="BE220" s="5">
        <f t="shared" si="439"/>
        <v>0</v>
      </c>
      <c r="BF220" s="5">
        <f t="shared" si="439"/>
        <v>0</v>
      </c>
      <c r="BG220" s="5">
        <f t="shared" si="439"/>
        <v>0</v>
      </c>
      <c r="BH220" s="5">
        <f t="shared" si="439"/>
        <v>0</v>
      </c>
      <c r="BI220" s="5">
        <f t="shared" si="439"/>
        <v>0</v>
      </c>
      <c r="BJ220" s="5">
        <f t="shared" si="439"/>
        <v>0</v>
      </c>
      <c r="BK220" s="5">
        <f t="shared" si="439"/>
        <v>0</v>
      </c>
      <c r="BL220" s="5">
        <f t="shared" si="439"/>
        <v>0</v>
      </c>
      <c r="BM220" s="5">
        <f t="shared" si="439"/>
        <v>0</v>
      </c>
      <c r="BN220" s="5">
        <f t="shared" si="439"/>
        <v>0</v>
      </c>
      <c r="BO220" s="5">
        <f t="shared" si="439"/>
        <v>0</v>
      </c>
      <c r="BP220" s="5">
        <f t="shared" si="439"/>
        <v>0</v>
      </c>
      <c r="BQ220" s="5">
        <f t="shared" si="439"/>
        <v>0</v>
      </c>
      <c r="BR220" s="5">
        <f t="shared" ref="BR220:BY220" si="440">BR74</f>
        <v>0</v>
      </c>
      <c r="BS220" s="5">
        <f t="shared" si="440"/>
        <v>0</v>
      </c>
      <c r="BT220" s="5">
        <f t="shared" si="440"/>
        <v>0</v>
      </c>
      <c r="BU220" s="5">
        <f t="shared" si="440"/>
        <v>0</v>
      </c>
      <c r="BV220" s="5">
        <f t="shared" si="440"/>
        <v>0</v>
      </c>
      <c r="BW220" s="5">
        <f t="shared" si="440"/>
        <v>0</v>
      </c>
      <c r="BX220" s="5">
        <f t="shared" si="440"/>
        <v>0</v>
      </c>
      <c r="BY220" s="5">
        <f t="shared" si="440"/>
        <v>0</v>
      </c>
      <c r="BZ220" s="419">
        <f t="shared" si="432"/>
        <v>0</v>
      </c>
      <c r="CA220" s="286">
        <f t="shared" si="433"/>
        <v>0</v>
      </c>
      <c r="CB220" s="286">
        <f t="shared" si="434"/>
        <v>0</v>
      </c>
      <c r="CC220" s="286">
        <f t="shared" si="435"/>
        <v>0</v>
      </c>
      <c r="CD220" s="286">
        <f t="shared" si="436"/>
        <v>0</v>
      </c>
      <c r="CE220" s="430">
        <f t="shared" si="437"/>
        <v>0</v>
      </c>
    </row>
    <row r="221" spans="1:84">
      <c r="E221" s="4" t="str">
        <f>Dept2</f>
        <v>Sales &amp; Marketing</v>
      </c>
      <c r="F221" s="5">
        <f t="shared" ref="F221:AK221" si="441">F98</f>
        <v>0</v>
      </c>
      <c r="G221" s="5">
        <f t="shared" si="441"/>
        <v>0</v>
      </c>
      <c r="H221" s="5">
        <f t="shared" si="441"/>
        <v>0</v>
      </c>
      <c r="I221" s="5">
        <f t="shared" si="441"/>
        <v>0</v>
      </c>
      <c r="J221" s="5">
        <f t="shared" si="441"/>
        <v>0</v>
      </c>
      <c r="K221" s="5">
        <f t="shared" si="441"/>
        <v>0</v>
      </c>
      <c r="L221" s="5">
        <f t="shared" si="441"/>
        <v>0</v>
      </c>
      <c r="M221" s="5">
        <f t="shared" si="441"/>
        <v>0</v>
      </c>
      <c r="N221" s="5">
        <f t="shared" si="441"/>
        <v>0</v>
      </c>
      <c r="O221" s="5">
        <f t="shared" si="441"/>
        <v>0</v>
      </c>
      <c r="P221" s="5">
        <f t="shared" si="441"/>
        <v>0</v>
      </c>
      <c r="Q221" s="5">
        <f t="shared" si="441"/>
        <v>0</v>
      </c>
      <c r="R221" s="5">
        <f t="shared" si="441"/>
        <v>0</v>
      </c>
      <c r="S221" s="5">
        <f t="shared" si="441"/>
        <v>0</v>
      </c>
      <c r="T221" s="5">
        <f t="shared" si="441"/>
        <v>0</v>
      </c>
      <c r="U221" s="5">
        <f t="shared" si="441"/>
        <v>0</v>
      </c>
      <c r="V221" s="5">
        <f t="shared" si="441"/>
        <v>0</v>
      </c>
      <c r="W221" s="5">
        <f t="shared" si="441"/>
        <v>0</v>
      </c>
      <c r="X221" s="5">
        <f t="shared" si="441"/>
        <v>0</v>
      </c>
      <c r="Y221" s="5">
        <f t="shared" si="441"/>
        <v>0</v>
      </c>
      <c r="Z221" s="5">
        <f t="shared" si="441"/>
        <v>0</v>
      </c>
      <c r="AA221" s="5">
        <f t="shared" si="441"/>
        <v>0</v>
      </c>
      <c r="AB221" s="5">
        <f t="shared" si="441"/>
        <v>0</v>
      </c>
      <c r="AC221" s="5">
        <f t="shared" si="441"/>
        <v>0</v>
      </c>
      <c r="AD221" s="5">
        <f t="shared" si="441"/>
        <v>0</v>
      </c>
      <c r="AE221" s="5">
        <f t="shared" si="441"/>
        <v>0</v>
      </c>
      <c r="AF221" s="5">
        <f t="shared" si="441"/>
        <v>0</v>
      </c>
      <c r="AG221" s="5">
        <f t="shared" si="441"/>
        <v>0</v>
      </c>
      <c r="AH221" s="5">
        <f t="shared" si="441"/>
        <v>0</v>
      </c>
      <c r="AI221" s="5">
        <f t="shared" si="441"/>
        <v>0</v>
      </c>
      <c r="AJ221" s="5">
        <f t="shared" si="441"/>
        <v>0</v>
      </c>
      <c r="AK221" s="5">
        <f t="shared" si="441"/>
        <v>0</v>
      </c>
      <c r="AL221" s="5">
        <f t="shared" ref="AL221:BQ221" si="442">AL98</f>
        <v>0</v>
      </c>
      <c r="AM221" s="5">
        <f t="shared" si="442"/>
        <v>0</v>
      </c>
      <c r="AN221" s="5">
        <f t="shared" si="442"/>
        <v>0</v>
      </c>
      <c r="AO221" s="5">
        <f t="shared" si="442"/>
        <v>0</v>
      </c>
      <c r="AP221" s="5">
        <f t="shared" si="442"/>
        <v>0</v>
      </c>
      <c r="AQ221" s="5">
        <f t="shared" si="442"/>
        <v>0</v>
      </c>
      <c r="AR221" s="5">
        <f t="shared" si="442"/>
        <v>0</v>
      </c>
      <c r="AS221" s="5">
        <f t="shared" si="442"/>
        <v>0</v>
      </c>
      <c r="AT221" s="5">
        <f t="shared" si="442"/>
        <v>0</v>
      </c>
      <c r="AU221" s="5">
        <f t="shared" si="442"/>
        <v>0</v>
      </c>
      <c r="AV221" s="5">
        <f t="shared" si="442"/>
        <v>0</v>
      </c>
      <c r="AW221" s="5">
        <f t="shared" si="442"/>
        <v>0</v>
      </c>
      <c r="AX221" s="5">
        <f t="shared" si="442"/>
        <v>0</v>
      </c>
      <c r="AY221" s="5">
        <f t="shared" si="442"/>
        <v>0</v>
      </c>
      <c r="AZ221" s="5">
        <f t="shared" si="442"/>
        <v>0</v>
      </c>
      <c r="BA221" s="5">
        <f t="shared" si="442"/>
        <v>0</v>
      </c>
      <c r="BB221" s="5">
        <f t="shared" si="442"/>
        <v>0</v>
      </c>
      <c r="BC221" s="5">
        <f t="shared" si="442"/>
        <v>0</v>
      </c>
      <c r="BD221" s="5">
        <f t="shared" si="442"/>
        <v>0</v>
      </c>
      <c r="BE221" s="5">
        <f t="shared" si="442"/>
        <v>0</v>
      </c>
      <c r="BF221" s="5">
        <f t="shared" si="442"/>
        <v>0</v>
      </c>
      <c r="BG221" s="5">
        <f t="shared" si="442"/>
        <v>0</v>
      </c>
      <c r="BH221" s="5">
        <f t="shared" si="442"/>
        <v>0</v>
      </c>
      <c r="BI221" s="5">
        <f t="shared" si="442"/>
        <v>0</v>
      </c>
      <c r="BJ221" s="5">
        <f t="shared" si="442"/>
        <v>0</v>
      </c>
      <c r="BK221" s="5">
        <f t="shared" si="442"/>
        <v>0</v>
      </c>
      <c r="BL221" s="5">
        <f t="shared" si="442"/>
        <v>0</v>
      </c>
      <c r="BM221" s="5">
        <f t="shared" si="442"/>
        <v>0</v>
      </c>
      <c r="BN221" s="5">
        <f t="shared" si="442"/>
        <v>0</v>
      </c>
      <c r="BO221" s="5">
        <f t="shared" si="442"/>
        <v>0</v>
      </c>
      <c r="BP221" s="5">
        <f t="shared" si="442"/>
        <v>0</v>
      </c>
      <c r="BQ221" s="5">
        <f t="shared" si="442"/>
        <v>0</v>
      </c>
      <c r="BR221" s="5">
        <f t="shared" ref="BR221:BY221" si="443">BR98</f>
        <v>0</v>
      </c>
      <c r="BS221" s="5">
        <f t="shared" si="443"/>
        <v>0</v>
      </c>
      <c r="BT221" s="5">
        <f t="shared" si="443"/>
        <v>0</v>
      </c>
      <c r="BU221" s="5">
        <f t="shared" si="443"/>
        <v>0</v>
      </c>
      <c r="BV221" s="5">
        <f t="shared" si="443"/>
        <v>0</v>
      </c>
      <c r="BW221" s="5">
        <f t="shared" si="443"/>
        <v>0</v>
      </c>
      <c r="BX221" s="5">
        <f t="shared" si="443"/>
        <v>0</v>
      </c>
      <c r="BY221" s="5">
        <f t="shared" si="443"/>
        <v>0</v>
      </c>
      <c r="BZ221" s="419">
        <f t="shared" si="432"/>
        <v>0</v>
      </c>
      <c r="CA221" s="286">
        <f t="shared" si="433"/>
        <v>0</v>
      </c>
      <c r="CB221" s="286">
        <f t="shared" si="434"/>
        <v>0</v>
      </c>
      <c r="CC221" s="286">
        <f t="shared" si="435"/>
        <v>0</v>
      </c>
      <c r="CD221" s="286">
        <f t="shared" si="436"/>
        <v>0</v>
      </c>
      <c r="CE221" s="430">
        <f t="shared" si="437"/>
        <v>0</v>
      </c>
    </row>
    <row r="222" spans="1:84">
      <c r="E222" s="4" t="str">
        <f>Dept3</f>
        <v>Business Development</v>
      </c>
      <c r="F222" s="5">
        <f t="shared" ref="F222:AK222" si="444">F122</f>
        <v>0</v>
      </c>
      <c r="G222" s="5">
        <f t="shared" si="444"/>
        <v>0</v>
      </c>
      <c r="H222" s="5">
        <f t="shared" si="444"/>
        <v>0</v>
      </c>
      <c r="I222" s="5">
        <f t="shared" si="444"/>
        <v>0</v>
      </c>
      <c r="J222" s="5">
        <f t="shared" si="444"/>
        <v>0</v>
      </c>
      <c r="K222" s="5">
        <f t="shared" si="444"/>
        <v>0</v>
      </c>
      <c r="L222" s="5">
        <f t="shared" si="444"/>
        <v>0</v>
      </c>
      <c r="M222" s="5">
        <f t="shared" si="444"/>
        <v>0</v>
      </c>
      <c r="N222" s="5">
        <f t="shared" si="444"/>
        <v>0</v>
      </c>
      <c r="O222" s="5">
        <f t="shared" si="444"/>
        <v>0</v>
      </c>
      <c r="P222" s="5">
        <f t="shared" si="444"/>
        <v>0</v>
      </c>
      <c r="Q222" s="5">
        <f t="shared" si="444"/>
        <v>0</v>
      </c>
      <c r="R222" s="5">
        <f t="shared" si="444"/>
        <v>0</v>
      </c>
      <c r="S222" s="5">
        <f t="shared" si="444"/>
        <v>0</v>
      </c>
      <c r="T222" s="5">
        <f t="shared" si="444"/>
        <v>0</v>
      </c>
      <c r="U222" s="5">
        <f t="shared" si="444"/>
        <v>0</v>
      </c>
      <c r="V222" s="5">
        <f t="shared" si="444"/>
        <v>0</v>
      </c>
      <c r="W222" s="5">
        <f t="shared" si="444"/>
        <v>0</v>
      </c>
      <c r="X222" s="5">
        <f t="shared" si="444"/>
        <v>0</v>
      </c>
      <c r="Y222" s="5">
        <f t="shared" si="444"/>
        <v>0</v>
      </c>
      <c r="Z222" s="5">
        <f t="shared" si="444"/>
        <v>0</v>
      </c>
      <c r="AA222" s="5">
        <f t="shared" si="444"/>
        <v>0</v>
      </c>
      <c r="AB222" s="5">
        <f t="shared" si="444"/>
        <v>0</v>
      </c>
      <c r="AC222" s="5">
        <f t="shared" si="444"/>
        <v>0</v>
      </c>
      <c r="AD222" s="5">
        <f t="shared" si="444"/>
        <v>0</v>
      </c>
      <c r="AE222" s="5">
        <f t="shared" si="444"/>
        <v>0</v>
      </c>
      <c r="AF222" s="5">
        <f t="shared" si="444"/>
        <v>0</v>
      </c>
      <c r="AG222" s="5">
        <f t="shared" si="444"/>
        <v>0</v>
      </c>
      <c r="AH222" s="5">
        <f t="shared" si="444"/>
        <v>0</v>
      </c>
      <c r="AI222" s="5">
        <f t="shared" si="444"/>
        <v>0</v>
      </c>
      <c r="AJ222" s="5">
        <f t="shared" si="444"/>
        <v>0</v>
      </c>
      <c r="AK222" s="5">
        <f t="shared" si="444"/>
        <v>0</v>
      </c>
      <c r="AL222" s="5">
        <f t="shared" ref="AL222:BQ222" si="445">AL122</f>
        <v>0</v>
      </c>
      <c r="AM222" s="5">
        <f t="shared" si="445"/>
        <v>0</v>
      </c>
      <c r="AN222" s="5">
        <f t="shared" si="445"/>
        <v>0</v>
      </c>
      <c r="AO222" s="5">
        <f t="shared" si="445"/>
        <v>0</v>
      </c>
      <c r="AP222" s="5">
        <f t="shared" si="445"/>
        <v>0</v>
      </c>
      <c r="AQ222" s="5">
        <f t="shared" si="445"/>
        <v>0</v>
      </c>
      <c r="AR222" s="5">
        <f t="shared" si="445"/>
        <v>0</v>
      </c>
      <c r="AS222" s="5">
        <f t="shared" si="445"/>
        <v>0</v>
      </c>
      <c r="AT222" s="5">
        <f t="shared" si="445"/>
        <v>0</v>
      </c>
      <c r="AU222" s="5">
        <f t="shared" si="445"/>
        <v>0</v>
      </c>
      <c r="AV222" s="5">
        <f t="shared" si="445"/>
        <v>0</v>
      </c>
      <c r="AW222" s="5">
        <f t="shared" si="445"/>
        <v>0</v>
      </c>
      <c r="AX222" s="5">
        <f t="shared" si="445"/>
        <v>0</v>
      </c>
      <c r="AY222" s="5">
        <f t="shared" si="445"/>
        <v>0</v>
      </c>
      <c r="AZ222" s="5">
        <f t="shared" si="445"/>
        <v>0</v>
      </c>
      <c r="BA222" s="5">
        <f t="shared" si="445"/>
        <v>0</v>
      </c>
      <c r="BB222" s="5">
        <f t="shared" si="445"/>
        <v>0</v>
      </c>
      <c r="BC222" s="5">
        <f t="shared" si="445"/>
        <v>0</v>
      </c>
      <c r="BD222" s="5">
        <f t="shared" si="445"/>
        <v>0</v>
      </c>
      <c r="BE222" s="5">
        <f t="shared" si="445"/>
        <v>0</v>
      </c>
      <c r="BF222" s="5">
        <f t="shared" si="445"/>
        <v>0</v>
      </c>
      <c r="BG222" s="5">
        <f t="shared" si="445"/>
        <v>0</v>
      </c>
      <c r="BH222" s="5">
        <f t="shared" si="445"/>
        <v>0</v>
      </c>
      <c r="BI222" s="5">
        <f t="shared" si="445"/>
        <v>0</v>
      </c>
      <c r="BJ222" s="5">
        <f t="shared" si="445"/>
        <v>0</v>
      </c>
      <c r="BK222" s="5">
        <f t="shared" si="445"/>
        <v>0</v>
      </c>
      <c r="BL222" s="5">
        <f t="shared" si="445"/>
        <v>0</v>
      </c>
      <c r="BM222" s="5">
        <f t="shared" si="445"/>
        <v>0</v>
      </c>
      <c r="BN222" s="5">
        <f t="shared" si="445"/>
        <v>0</v>
      </c>
      <c r="BO222" s="5">
        <f t="shared" si="445"/>
        <v>0</v>
      </c>
      <c r="BP222" s="5">
        <f t="shared" si="445"/>
        <v>0</v>
      </c>
      <c r="BQ222" s="5">
        <f t="shared" si="445"/>
        <v>0</v>
      </c>
      <c r="BR222" s="5">
        <f t="shared" ref="BR222:BY222" si="446">BR122</f>
        <v>0</v>
      </c>
      <c r="BS222" s="5">
        <f t="shared" si="446"/>
        <v>0</v>
      </c>
      <c r="BT222" s="5">
        <f t="shared" si="446"/>
        <v>0</v>
      </c>
      <c r="BU222" s="5">
        <f t="shared" si="446"/>
        <v>0</v>
      </c>
      <c r="BV222" s="5">
        <f t="shared" si="446"/>
        <v>0</v>
      </c>
      <c r="BW222" s="5">
        <f t="shared" si="446"/>
        <v>0</v>
      </c>
      <c r="BX222" s="5">
        <f t="shared" si="446"/>
        <v>0</v>
      </c>
      <c r="BY222" s="5">
        <f t="shared" si="446"/>
        <v>0</v>
      </c>
      <c r="BZ222" s="419">
        <f t="shared" si="432"/>
        <v>0</v>
      </c>
      <c r="CA222" s="286">
        <f t="shared" si="433"/>
        <v>0</v>
      </c>
      <c r="CB222" s="286">
        <f t="shared" si="434"/>
        <v>0</v>
      </c>
      <c r="CC222" s="286">
        <f t="shared" si="435"/>
        <v>0</v>
      </c>
      <c r="CD222" s="286">
        <f t="shared" si="436"/>
        <v>0</v>
      </c>
      <c r="CE222" s="430">
        <f t="shared" si="437"/>
        <v>0</v>
      </c>
    </row>
    <row r="223" spans="1:84">
      <c r="E223" s="4" t="str">
        <f>Dept4</f>
        <v>Operations</v>
      </c>
      <c r="F223" s="5">
        <f t="shared" ref="F223:AK223" si="447">F146</f>
        <v>0</v>
      </c>
      <c r="G223" s="5">
        <f t="shared" si="447"/>
        <v>0</v>
      </c>
      <c r="H223" s="5">
        <f t="shared" si="447"/>
        <v>0</v>
      </c>
      <c r="I223" s="5">
        <f t="shared" si="447"/>
        <v>0</v>
      </c>
      <c r="J223" s="5">
        <f t="shared" si="447"/>
        <v>0</v>
      </c>
      <c r="K223" s="5">
        <f t="shared" si="447"/>
        <v>0</v>
      </c>
      <c r="L223" s="5">
        <f t="shared" si="447"/>
        <v>0</v>
      </c>
      <c r="M223" s="5">
        <f t="shared" si="447"/>
        <v>0</v>
      </c>
      <c r="N223" s="5">
        <f t="shared" si="447"/>
        <v>0</v>
      </c>
      <c r="O223" s="5">
        <f t="shared" si="447"/>
        <v>0</v>
      </c>
      <c r="P223" s="5">
        <f t="shared" si="447"/>
        <v>0</v>
      </c>
      <c r="Q223" s="5">
        <f t="shared" si="447"/>
        <v>0</v>
      </c>
      <c r="R223" s="5">
        <f t="shared" si="447"/>
        <v>0</v>
      </c>
      <c r="S223" s="5">
        <f t="shared" si="447"/>
        <v>0</v>
      </c>
      <c r="T223" s="5">
        <f t="shared" si="447"/>
        <v>0</v>
      </c>
      <c r="U223" s="5">
        <f t="shared" si="447"/>
        <v>0</v>
      </c>
      <c r="V223" s="5">
        <f t="shared" si="447"/>
        <v>0</v>
      </c>
      <c r="W223" s="5">
        <f t="shared" si="447"/>
        <v>0</v>
      </c>
      <c r="X223" s="5">
        <f t="shared" si="447"/>
        <v>0</v>
      </c>
      <c r="Y223" s="5">
        <f t="shared" si="447"/>
        <v>0</v>
      </c>
      <c r="Z223" s="5">
        <f t="shared" si="447"/>
        <v>0</v>
      </c>
      <c r="AA223" s="5">
        <f t="shared" si="447"/>
        <v>0</v>
      </c>
      <c r="AB223" s="5">
        <f t="shared" si="447"/>
        <v>0</v>
      </c>
      <c r="AC223" s="5">
        <f t="shared" si="447"/>
        <v>0</v>
      </c>
      <c r="AD223" s="5">
        <f t="shared" si="447"/>
        <v>0</v>
      </c>
      <c r="AE223" s="5">
        <f t="shared" si="447"/>
        <v>0</v>
      </c>
      <c r="AF223" s="5">
        <f t="shared" si="447"/>
        <v>0</v>
      </c>
      <c r="AG223" s="5">
        <f t="shared" si="447"/>
        <v>0</v>
      </c>
      <c r="AH223" s="5">
        <f t="shared" si="447"/>
        <v>0</v>
      </c>
      <c r="AI223" s="5">
        <f t="shared" si="447"/>
        <v>0</v>
      </c>
      <c r="AJ223" s="5">
        <f t="shared" si="447"/>
        <v>0</v>
      </c>
      <c r="AK223" s="5">
        <f t="shared" si="447"/>
        <v>0</v>
      </c>
      <c r="AL223" s="5">
        <f t="shared" ref="AL223:BQ223" si="448">AL146</f>
        <v>0</v>
      </c>
      <c r="AM223" s="5">
        <f t="shared" si="448"/>
        <v>0</v>
      </c>
      <c r="AN223" s="5">
        <f t="shared" si="448"/>
        <v>0</v>
      </c>
      <c r="AO223" s="5">
        <f t="shared" si="448"/>
        <v>0</v>
      </c>
      <c r="AP223" s="5">
        <f t="shared" si="448"/>
        <v>0</v>
      </c>
      <c r="AQ223" s="5">
        <f t="shared" si="448"/>
        <v>0</v>
      </c>
      <c r="AR223" s="5">
        <f t="shared" si="448"/>
        <v>0</v>
      </c>
      <c r="AS223" s="5">
        <f t="shared" si="448"/>
        <v>0</v>
      </c>
      <c r="AT223" s="5">
        <f t="shared" si="448"/>
        <v>0</v>
      </c>
      <c r="AU223" s="5">
        <f t="shared" si="448"/>
        <v>0</v>
      </c>
      <c r="AV223" s="5">
        <f t="shared" si="448"/>
        <v>0</v>
      </c>
      <c r="AW223" s="5">
        <f t="shared" si="448"/>
        <v>0</v>
      </c>
      <c r="AX223" s="5">
        <f t="shared" si="448"/>
        <v>0</v>
      </c>
      <c r="AY223" s="5">
        <f t="shared" si="448"/>
        <v>0</v>
      </c>
      <c r="AZ223" s="5">
        <f t="shared" si="448"/>
        <v>0</v>
      </c>
      <c r="BA223" s="5">
        <f t="shared" si="448"/>
        <v>0</v>
      </c>
      <c r="BB223" s="5">
        <f t="shared" si="448"/>
        <v>0</v>
      </c>
      <c r="BC223" s="5">
        <f t="shared" si="448"/>
        <v>0</v>
      </c>
      <c r="BD223" s="5">
        <f t="shared" si="448"/>
        <v>0</v>
      </c>
      <c r="BE223" s="5">
        <f t="shared" si="448"/>
        <v>0</v>
      </c>
      <c r="BF223" s="5">
        <f t="shared" si="448"/>
        <v>0</v>
      </c>
      <c r="BG223" s="5">
        <f t="shared" si="448"/>
        <v>0</v>
      </c>
      <c r="BH223" s="5">
        <f t="shared" si="448"/>
        <v>0</v>
      </c>
      <c r="BI223" s="5">
        <f t="shared" si="448"/>
        <v>0</v>
      </c>
      <c r="BJ223" s="5">
        <f t="shared" si="448"/>
        <v>0</v>
      </c>
      <c r="BK223" s="5">
        <f t="shared" si="448"/>
        <v>0</v>
      </c>
      <c r="BL223" s="5">
        <f t="shared" si="448"/>
        <v>0</v>
      </c>
      <c r="BM223" s="5">
        <f t="shared" si="448"/>
        <v>0</v>
      </c>
      <c r="BN223" s="5">
        <f t="shared" si="448"/>
        <v>0</v>
      </c>
      <c r="BO223" s="5">
        <f t="shared" si="448"/>
        <v>0</v>
      </c>
      <c r="BP223" s="5">
        <f t="shared" si="448"/>
        <v>0</v>
      </c>
      <c r="BQ223" s="5">
        <f t="shared" si="448"/>
        <v>0</v>
      </c>
      <c r="BR223" s="5">
        <f t="shared" ref="BR223:BY223" si="449">BR146</f>
        <v>0</v>
      </c>
      <c r="BS223" s="5">
        <f t="shared" si="449"/>
        <v>0</v>
      </c>
      <c r="BT223" s="5">
        <f t="shared" si="449"/>
        <v>0</v>
      </c>
      <c r="BU223" s="5">
        <f t="shared" si="449"/>
        <v>0</v>
      </c>
      <c r="BV223" s="5">
        <f t="shared" si="449"/>
        <v>0</v>
      </c>
      <c r="BW223" s="5">
        <f t="shared" si="449"/>
        <v>0</v>
      </c>
      <c r="BX223" s="5">
        <f t="shared" si="449"/>
        <v>0</v>
      </c>
      <c r="BY223" s="5">
        <f t="shared" si="449"/>
        <v>0</v>
      </c>
      <c r="BZ223" s="419">
        <f t="shared" si="432"/>
        <v>0</v>
      </c>
      <c r="CA223" s="286">
        <f t="shared" si="433"/>
        <v>0</v>
      </c>
      <c r="CB223" s="286">
        <f t="shared" si="434"/>
        <v>0</v>
      </c>
      <c r="CC223" s="286">
        <f t="shared" si="435"/>
        <v>0</v>
      </c>
      <c r="CD223" s="286">
        <f t="shared" si="436"/>
        <v>0</v>
      </c>
      <c r="CE223" s="430">
        <f t="shared" si="437"/>
        <v>0</v>
      </c>
    </row>
    <row r="224" spans="1:84">
      <c r="E224" s="4" t="str">
        <f>Dept5</f>
        <v>General &amp; Administrative</v>
      </c>
      <c r="F224" s="5">
        <f t="shared" ref="F224:AK224" si="450">F170</f>
        <v>0</v>
      </c>
      <c r="G224" s="5">
        <f t="shared" si="450"/>
        <v>0</v>
      </c>
      <c r="H224" s="5">
        <f t="shared" si="450"/>
        <v>0</v>
      </c>
      <c r="I224" s="5">
        <f t="shared" si="450"/>
        <v>0</v>
      </c>
      <c r="J224" s="5">
        <f t="shared" si="450"/>
        <v>0</v>
      </c>
      <c r="K224" s="5">
        <f t="shared" si="450"/>
        <v>0</v>
      </c>
      <c r="L224" s="5">
        <f t="shared" si="450"/>
        <v>0</v>
      </c>
      <c r="M224" s="5">
        <f t="shared" si="450"/>
        <v>0</v>
      </c>
      <c r="N224" s="5">
        <f t="shared" si="450"/>
        <v>0</v>
      </c>
      <c r="O224" s="5">
        <f t="shared" si="450"/>
        <v>0</v>
      </c>
      <c r="P224" s="5">
        <f t="shared" si="450"/>
        <v>0</v>
      </c>
      <c r="Q224" s="5">
        <f t="shared" si="450"/>
        <v>0</v>
      </c>
      <c r="R224" s="5">
        <f t="shared" si="450"/>
        <v>0</v>
      </c>
      <c r="S224" s="5">
        <f t="shared" si="450"/>
        <v>0</v>
      </c>
      <c r="T224" s="5">
        <f t="shared" si="450"/>
        <v>0</v>
      </c>
      <c r="U224" s="5">
        <f t="shared" si="450"/>
        <v>0</v>
      </c>
      <c r="V224" s="5">
        <f t="shared" si="450"/>
        <v>0</v>
      </c>
      <c r="W224" s="5">
        <f t="shared" si="450"/>
        <v>0</v>
      </c>
      <c r="X224" s="5">
        <f t="shared" si="450"/>
        <v>0</v>
      </c>
      <c r="Y224" s="5">
        <f t="shared" si="450"/>
        <v>0</v>
      </c>
      <c r="Z224" s="5">
        <f t="shared" si="450"/>
        <v>0</v>
      </c>
      <c r="AA224" s="5">
        <f t="shared" si="450"/>
        <v>0</v>
      </c>
      <c r="AB224" s="5">
        <f t="shared" si="450"/>
        <v>0</v>
      </c>
      <c r="AC224" s="5">
        <f t="shared" si="450"/>
        <v>0</v>
      </c>
      <c r="AD224" s="5">
        <f t="shared" si="450"/>
        <v>0</v>
      </c>
      <c r="AE224" s="5">
        <f t="shared" si="450"/>
        <v>0</v>
      </c>
      <c r="AF224" s="5">
        <f t="shared" si="450"/>
        <v>0</v>
      </c>
      <c r="AG224" s="5">
        <f t="shared" si="450"/>
        <v>0</v>
      </c>
      <c r="AH224" s="5">
        <f t="shared" si="450"/>
        <v>0</v>
      </c>
      <c r="AI224" s="5">
        <f t="shared" si="450"/>
        <v>0</v>
      </c>
      <c r="AJ224" s="5">
        <f t="shared" si="450"/>
        <v>0</v>
      </c>
      <c r="AK224" s="5">
        <f t="shared" si="450"/>
        <v>0</v>
      </c>
      <c r="AL224" s="5">
        <f t="shared" ref="AL224:BQ224" si="451">AL170</f>
        <v>0</v>
      </c>
      <c r="AM224" s="5">
        <f t="shared" si="451"/>
        <v>0</v>
      </c>
      <c r="AN224" s="5">
        <f t="shared" si="451"/>
        <v>0</v>
      </c>
      <c r="AO224" s="5">
        <f t="shared" si="451"/>
        <v>0</v>
      </c>
      <c r="AP224" s="5">
        <f t="shared" si="451"/>
        <v>0</v>
      </c>
      <c r="AQ224" s="5">
        <f t="shared" si="451"/>
        <v>0</v>
      </c>
      <c r="AR224" s="5">
        <f t="shared" si="451"/>
        <v>0</v>
      </c>
      <c r="AS224" s="5">
        <f t="shared" si="451"/>
        <v>0</v>
      </c>
      <c r="AT224" s="5">
        <f t="shared" si="451"/>
        <v>0</v>
      </c>
      <c r="AU224" s="5">
        <f t="shared" si="451"/>
        <v>0</v>
      </c>
      <c r="AV224" s="5">
        <f t="shared" si="451"/>
        <v>0</v>
      </c>
      <c r="AW224" s="5">
        <f t="shared" si="451"/>
        <v>0</v>
      </c>
      <c r="AX224" s="5">
        <f t="shared" si="451"/>
        <v>0</v>
      </c>
      <c r="AY224" s="5">
        <f t="shared" si="451"/>
        <v>0</v>
      </c>
      <c r="AZ224" s="5">
        <f t="shared" si="451"/>
        <v>0</v>
      </c>
      <c r="BA224" s="5">
        <f t="shared" si="451"/>
        <v>0</v>
      </c>
      <c r="BB224" s="5">
        <f t="shared" si="451"/>
        <v>0</v>
      </c>
      <c r="BC224" s="5">
        <f t="shared" si="451"/>
        <v>0</v>
      </c>
      <c r="BD224" s="5">
        <f t="shared" si="451"/>
        <v>0</v>
      </c>
      <c r="BE224" s="5">
        <f t="shared" si="451"/>
        <v>0</v>
      </c>
      <c r="BF224" s="5">
        <f t="shared" si="451"/>
        <v>0</v>
      </c>
      <c r="BG224" s="5">
        <f t="shared" si="451"/>
        <v>0</v>
      </c>
      <c r="BH224" s="5">
        <f t="shared" si="451"/>
        <v>0</v>
      </c>
      <c r="BI224" s="5">
        <f t="shared" si="451"/>
        <v>0</v>
      </c>
      <c r="BJ224" s="5">
        <f t="shared" si="451"/>
        <v>0</v>
      </c>
      <c r="BK224" s="5">
        <f t="shared" si="451"/>
        <v>0</v>
      </c>
      <c r="BL224" s="5">
        <f t="shared" si="451"/>
        <v>0</v>
      </c>
      <c r="BM224" s="5">
        <f t="shared" si="451"/>
        <v>0</v>
      </c>
      <c r="BN224" s="5">
        <f t="shared" si="451"/>
        <v>0</v>
      </c>
      <c r="BO224" s="5">
        <f t="shared" si="451"/>
        <v>0</v>
      </c>
      <c r="BP224" s="5">
        <f t="shared" si="451"/>
        <v>0</v>
      </c>
      <c r="BQ224" s="5">
        <f t="shared" si="451"/>
        <v>0</v>
      </c>
      <c r="BR224" s="5">
        <f t="shared" ref="BR224:BY224" si="452">BR170</f>
        <v>0</v>
      </c>
      <c r="BS224" s="5">
        <f t="shared" si="452"/>
        <v>0</v>
      </c>
      <c r="BT224" s="5">
        <f t="shared" si="452"/>
        <v>0</v>
      </c>
      <c r="BU224" s="5">
        <f t="shared" si="452"/>
        <v>0</v>
      </c>
      <c r="BV224" s="5">
        <f t="shared" si="452"/>
        <v>0</v>
      </c>
      <c r="BW224" s="5">
        <f t="shared" si="452"/>
        <v>0</v>
      </c>
      <c r="BX224" s="5">
        <f t="shared" si="452"/>
        <v>0</v>
      </c>
      <c r="BY224" s="5">
        <f t="shared" si="452"/>
        <v>0</v>
      </c>
      <c r="BZ224" s="428">
        <f t="shared" si="432"/>
        <v>0</v>
      </c>
      <c r="CA224" s="429">
        <f t="shared" si="433"/>
        <v>0</v>
      </c>
      <c r="CB224" s="429">
        <f t="shared" si="434"/>
        <v>0</v>
      </c>
      <c r="CC224" s="429">
        <f t="shared" si="435"/>
        <v>0</v>
      </c>
      <c r="CD224" s="429">
        <f t="shared" si="436"/>
        <v>0</v>
      </c>
      <c r="CE224" s="440">
        <f t="shared" si="437"/>
        <v>0</v>
      </c>
    </row>
    <row r="225" spans="1:84">
      <c r="E225" s="9" t="s">
        <v>85</v>
      </c>
      <c r="F225" s="104">
        <f>SUM(F219:F224)</f>
        <v>0</v>
      </c>
      <c r="G225" s="104">
        <f t="shared" ref="G225:BR225" si="453">SUM(G219:G224)</f>
        <v>0</v>
      </c>
      <c r="H225" s="104">
        <f t="shared" si="453"/>
        <v>0</v>
      </c>
      <c r="I225" s="104">
        <f t="shared" si="453"/>
        <v>0</v>
      </c>
      <c r="J225" s="104">
        <f t="shared" si="453"/>
        <v>0</v>
      </c>
      <c r="K225" s="104">
        <f t="shared" si="453"/>
        <v>0</v>
      </c>
      <c r="L225" s="104">
        <f t="shared" si="453"/>
        <v>0</v>
      </c>
      <c r="M225" s="104">
        <f t="shared" si="453"/>
        <v>0</v>
      </c>
      <c r="N225" s="104">
        <f t="shared" si="453"/>
        <v>0</v>
      </c>
      <c r="O225" s="104">
        <f t="shared" si="453"/>
        <v>0</v>
      </c>
      <c r="P225" s="104">
        <f t="shared" si="453"/>
        <v>0</v>
      </c>
      <c r="Q225" s="104">
        <f t="shared" si="453"/>
        <v>0</v>
      </c>
      <c r="R225" s="104">
        <f t="shared" si="453"/>
        <v>0</v>
      </c>
      <c r="S225" s="104">
        <f t="shared" si="453"/>
        <v>0</v>
      </c>
      <c r="T225" s="104">
        <f t="shared" si="453"/>
        <v>0</v>
      </c>
      <c r="U225" s="104">
        <f t="shared" si="453"/>
        <v>0</v>
      </c>
      <c r="V225" s="104">
        <f t="shared" si="453"/>
        <v>0</v>
      </c>
      <c r="W225" s="104">
        <f t="shared" si="453"/>
        <v>0</v>
      </c>
      <c r="X225" s="104">
        <f t="shared" si="453"/>
        <v>0</v>
      </c>
      <c r="Y225" s="104">
        <f t="shared" si="453"/>
        <v>0</v>
      </c>
      <c r="Z225" s="104">
        <f t="shared" si="453"/>
        <v>0</v>
      </c>
      <c r="AA225" s="104">
        <f t="shared" si="453"/>
        <v>0</v>
      </c>
      <c r="AB225" s="104">
        <f t="shared" si="453"/>
        <v>0</v>
      </c>
      <c r="AC225" s="104">
        <f t="shared" si="453"/>
        <v>0</v>
      </c>
      <c r="AD225" s="104">
        <f t="shared" si="453"/>
        <v>0</v>
      </c>
      <c r="AE225" s="104">
        <f t="shared" si="453"/>
        <v>0</v>
      </c>
      <c r="AF225" s="104">
        <f t="shared" si="453"/>
        <v>0</v>
      </c>
      <c r="AG225" s="104">
        <f t="shared" si="453"/>
        <v>0</v>
      </c>
      <c r="AH225" s="104">
        <f t="shared" si="453"/>
        <v>0</v>
      </c>
      <c r="AI225" s="104">
        <f t="shared" si="453"/>
        <v>0</v>
      </c>
      <c r="AJ225" s="104">
        <f t="shared" si="453"/>
        <v>0</v>
      </c>
      <c r="AK225" s="104">
        <f t="shared" si="453"/>
        <v>0</v>
      </c>
      <c r="AL225" s="104">
        <f t="shared" si="453"/>
        <v>0</v>
      </c>
      <c r="AM225" s="104">
        <f t="shared" si="453"/>
        <v>0</v>
      </c>
      <c r="AN225" s="104">
        <f t="shared" si="453"/>
        <v>0</v>
      </c>
      <c r="AO225" s="104">
        <f t="shared" si="453"/>
        <v>0</v>
      </c>
      <c r="AP225" s="104">
        <f t="shared" si="453"/>
        <v>0</v>
      </c>
      <c r="AQ225" s="104">
        <f t="shared" si="453"/>
        <v>0</v>
      </c>
      <c r="AR225" s="104">
        <f t="shared" si="453"/>
        <v>0</v>
      </c>
      <c r="AS225" s="104">
        <f t="shared" si="453"/>
        <v>0</v>
      </c>
      <c r="AT225" s="104">
        <f t="shared" si="453"/>
        <v>0</v>
      </c>
      <c r="AU225" s="104">
        <f t="shared" si="453"/>
        <v>0</v>
      </c>
      <c r="AV225" s="104">
        <f t="shared" si="453"/>
        <v>0</v>
      </c>
      <c r="AW225" s="104">
        <f t="shared" si="453"/>
        <v>0</v>
      </c>
      <c r="AX225" s="104">
        <f t="shared" si="453"/>
        <v>0</v>
      </c>
      <c r="AY225" s="104">
        <f t="shared" si="453"/>
        <v>0</v>
      </c>
      <c r="AZ225" s="104">
        <f t="shared" si="453"/>
        <v>0</v>
      </c>
      <c r="BA225" s="104">
        <f t="shared" si="453"/>
        <v>0</v>
      </c>
      <c r="BB225" s="104">
        <f t="shared" si="453"/>
        <v>0</v>
      </c>
      <c r="BC225" s="104">
        <f t="shared" si="453"/>
        <v>0</v>
      </c>
      <c r="BD225" s="104">
        <f t="shared" si="453"/>
        <v>0</v>
      </c>
      <c r="BE225" s="104">
        <f t="shared" si="453"/>
        <v>0</v>
      </c>
      <c r="BF225" s="104">
        <f t="shared" si="453"/>
        <v>0</v>
      </c>
      <c r="BG225" s="104">
        <f t="shared" si="453"/>
        <v>0</v>
      </c>
      <c r="BH225" s="104">
        <f t="shared" si="453"/>
        <v>0</v>
      </c>
      <c r="BI225" s="104">
        <f t="shared" si="453"/>
        <v>0</v>
      </c>
      <c r="BJ225" s="104">
        <f t="shared" si="453"/>
        <v>0</v>
      </c>
      <c r="BK225" s="104">
        <f t="shared" si="453"/>
        <v>0</v>
      </c>
      <c r="BL225" s="104">
        <f t="shared" si="453"/>
        <v>0</v>
      </c>
      <c r="BM225" s="104">
        <f t="shared" si="453"/>
        <v>0</v>
      </c>
      <c r="BN225" s="104">
        <f t="shared" si="453"/>
        <v>0</v>
      </c>
      <c r="BO225" s="104">
        <f t="shared" si="453"/>
        <v>0</v>
      </c>
      <c r="BP225" s="104">
        <f t="shared" si="453"/>
        <v>0</v>
      </c>
      <c r="BQ225" s="104">
        <f t="shared" si="453"/>
        <v>0</v>
      </c>
      <c r="BR225" s="104">
        <f t="shared" si="453"/>
        <v>0</v>
      </c>
      <c r="BS225" s="104">
        <f t="shared" ref="BS225:BY225" si="454">SUM(BS219:BS224)</f>
        <v>0</v>
      </c>
      <c r="BT225" s="104">
        <f t="shared" si="454"/>
        <v>0</v>
      </c>
      <c r="BU225" s="104">
        <f t="shared" si="454"/>
        <v>0</v>
      </c>
      <c r="BV225" s="104">
        <f t="shared" si="454"/>
        <v>0</v>
      </c>
      <c r="BW225" s="104">
        <f t="shared" si="454"/>
        <v>0</v>
      </c>
      <c r="BX225" s="104">
        <f t="shared" si="454"/>
        <v>0</v>
      </c>
      <c r="BY225" s="104">
        <f t="shared" si="454"/>
        <v>0</v>
      </c>
      <c r="BZ225" s="104">
        <f t="shared" ref="BZ225:CD225" si="455">SUM(BZ219:BZ224)</f>
        <v>0</v>
      </c>
      <c r="CA225" s="104">
        <f t="shared" si="455"/>
        <v>0</v>
      </c>
      <c r="CB225" s="104">
        <f t="shared" si="455"/>
        <v>0</v>
      </c>
      <c r="CC225" s="104">
        <f t="shared" si="455"/>
        <v>0</v>
      </c>
      <c r="CD225" s="104">
        <f t="shared" si="455"/>
        <v>0</v>
      </c>
      <c r="CE225" s="104">
        <f t="shared" ref="CE225" si="456">SUM(CE219:CE224)</f>
        <v>0</v>
      </c>
      <c r="CF225" s="785" t="str">
        <f>IF(ROUND(SUM(BZ225:CE225),0)=ROUND(SUM(BZ30:CE30)+SUM(BZ74:CE74)+SUM(BZ98:CE98)+SUM(BZ122:CE122)+SUM(BZ146:CE146)+SUM(BZ170:CE170),0),"","Error")</f>
        <v/>
      </c>
    </row>
    <row r="226" spans="1:84">
      <c r="F226" s="289"/>
      <c r="G226" s="289"/>
      <c r="H226" s="289"/>
      <c r="I226" s="289"/>
      <c r="J226" s="289"/>
      <c r="K226" s="289"/>
      <c r="L226" s="289"/>
      <c r="M226" s="289"/>
      <c r="N226" s="289"/>
      <c r="O226" s="289"/>
      <c r="P226" s="289"/>
      <c r="Q226" s="289"/>
      <c r="R226" s="289"/>
      <c r="S226" s="289"/>
      <c r="T226" s="289" t="str">
        <f>IF(T225=Headcount!P$50,"","Error")</f>
        <v/>
      </c>
      <c r="U226" s="289" t="str">
        <f>IF(U225=Headcount!Q$50,"","Error")</f>
        <v/>
      </c>
      <c r="V226" s="289" t="str">
        <f>IF(V225=Headcount!R$50,"","Error")</f>
        <v/>
      </c>
      <c r="W226" s="289" t="str">
        <f>IF(W225=Headcount!S$50,"","Error")</f>
        <v/>
      </c>
      <c r="X226" s="289" t="str">
        <f>IF(X225=Headcount!T$50,"","Error")</f>
        <v/>
      </c>
      <c r="Y226" s="289" t="str">
        <f>IF(Y225=Headcount!U$50,"","Error")</f>
        <v/>
      </c>
      <c r="Z226" s="289" t="str">
        <f>IF(Z225=Headcount!V$50,"","Error")</f>
        <v/>
      </c>
      <c r="AA226" s="289" t="str">
        <f>IF(AA225=Headcount!W$50,"","Error")</f>
        <v/>
      </c>
      <c r="AB226" s="289" t="str">
        <f>IF(AB225=Headcount!X$50,"","Error")</f>
        <v/>
      </c>
      <c r="AC226" s="289" t="str">
        <f>IF(AC225=Headcount!Y$50,"","Error")</f>
        <v/>
      </c>
      <c r="AD226" s="289" t="str">
        <f>IF(AD225=Headcount!Z$50,"","Error")</f>
        <v/>
      </c>
      <c r="AE226" s="289" t="str">
        <f>IF(AE225=Headcount!AA$50,"","Error")</f>
        <v/>
      </c>
      <c r="AF226" s="289" t="str">
        <f>IF(AF225=Headcount!AB$50,"","Error")</f>
        <v/>
      </c>
      <c r="AG226" s="289" t="str">
        <f>IF(AG225=Headcount!AC$50,"","Error")</f>
        <v/>
      </c>
      <c r="AH226" s="289" t="str">
        <f>IF(AH225=Headcount!AD$50,"","Error")</f>
        <v/>
      </c>
      <c r="AI226" s="289" t="str">
        <f>IF(AI225=Headcount!AE$50,"","Error")</f>
        <v/>
      </c>
      <c r="AJ226" s="289" t="str">
        <f>IF(AJ225=Headcount!AF$50,"","Error")</f>
        <v/>
      </c>
      <c r="AK226" s="289" t="str">
        <f>IF(AK225=Headcount!AG$50,"","Error")</f>
        <v/>
      </c>
      <c r="AL226" s="289" t="str">
        <f>IF(AL225=Headcount!AH$50,"","Error")</f>
        <v/>
      </c>
      <c r="AM226" s="289" t="str">
        <f>IF(AM225=Headcount!AI$50,"","Error")</f>
        <v/>
      </c>
      <c r="AN226" s="289" t="str">
        <f>IF(AN225=Headcount!AJ$50,"","Error")</f>
        <v/>
      </c>
      <c r="AO226" s="289" t="str">
        <f>IF(AO225=Headcount!AK$50,"","Error")</f>
        <v/>
      </c>
      <c r="AP226" s="289" t="str">
        <f>IF(AP225=Headcount!AL$50,"","Error")</f>
        <v/>
      </c>
      <c r="AQ226" s="289" t="str">
        <f>IF(AQ225=Headcount!AM$50,"","Error")</f>
        <v/>
      </c>
      <c r="AR226" s="289" t="str">
        <f>IF(AR225=Headcount!AN$50,"","Error")</f>
        <v/>
      </c>
      <c r="AS226" s="289" t="str">
        <f>IF(AS225=Headcount!AO$50,"","Error")</f>
        <v/>
      </c>
      <c r="AT226" s="289" t="str">
        <f>IF(AT225=Headcount!AP$50,"","Error")</f>
        <v/>
      </c>
      <c r="AU226" s="289" t="str">
        <f>IF(AU225=Headcount!AQ$50,"","Error")</f>
        <v/>
      </c>
      <c r="AV226" s="289" t="str">
        <f>IF(AV225=Headcount!AR$50,"","Error")</f>
        <v/>
      </c>
      <c r="AW226" s="289" t="str">
        <f>IF(AW225=Headcount!AS$50,"","Error")</f>
        <v/>
      </c>
      <c r="AX226" s="289" t="str">
        <f>IF(AX225=Headcount!AT$50,"","Error")</f>
        <v/>
      </c>
      <c r="AY226" s="289" t="str">
        <f>IF(AY225=Headcount!AU$50,"","Error")</f>
        <v/>
      </c>
      <c r="AZ226" s="289" t="str">
        <f>IF(AZ225=Headcount!AV$50,"","Error")</f>
        <v/>
      </c>
      <c r="BA226" s="289" t="str">
        <f>IF(BA225=Headcount!AW$50,"","Error")</f>
        <v/>
      </c>
      <c r="BB226" s="289" t="str">
        <f>IF(BB225=Headcount!AX$50,"","Error")</f>
        <v/>
      </c>
      <c r="BC226" s="289" t="str">
        <f>IF(BC225=Headcount!AY$50,"","Error")</f>
        <v/>
      </c>
      <c r="BD226" s="289" t="str">
        <f>IF(BD225=Headcount!AZ$50,"","Error")</f>
        <v/>
      </c>
      <c r="BE226" s="289" t="str">
        <f>IF(BE225=Headcount!BA$50,"","Error")</f>
        <v/>
      </c>
      <c r="BF226" s="289" t="str">
        <f>IF(BF225=Headcount!BB$50,"","Error")</f>
        <v/>
      </c>
      <c r="BG226" s="289" t="str">
        <f>IF(BG225=Headcount!BC$50,"","Error")</f>
        <v/>
      </c>
      <c r="BH226" s="289" t="str">
        <f>IF(BH225=Headcount!BD$50,"","Error")</f>
        <v/>
      </c>
      <c r="BI226" s="289" t="str">
        <f>IF(BI225=Headcount!BE$50,"","Error")</f>
        <v/>
      </c>
      <c r="BJ226" s="289" t="str">
        <f>IF(BJ225=Headcount!BF$50,"","Error")</f>
        <v/>
      </c>
      <c r="BK226" s="289" t="str">
        <f>IF(BK225=Headcount!BG$50,"","Error")</f>
        <v/>
      </c>
      <c r="BL226" s="289" t="str">
        <f>IF(BL225=Headcount!BH$50,"","Error")</f>
        <v/>
      </c>
      <c r="BM226" s="289" t="str">
        <f>IF(BM225=Headcount!BI$50,"","Error")</f>
        <v/>
      </c>
      <c r="BN226" s="289" t="str">
        <f>IF(BN225=Headcount!BJ$50,"","Error")</f>
        <v/>
      </c>
      <c r="BO226" s="289" t="str">
        <f>IF(BO225=Headcount!BK$50,"","Error")</f>
        <v/>
      </c>
      <c r="BP226" s="289" t="str">
        <f>IF(BP225=Headcount!BL$50,"","Error")</f>
        <v/>
      </c>
      <c r="BQ226" s="289" t="str">
        <f>IF(BQ225=Headcount!BM$50,"","Error")</f>
        <v/>
      </c>
      <c r="BR226" s="289" t="str">
        <f>IF(BR225=Headcount!BN$50,"","Error")</f>
        <v/>
      </c>
      <c r="BS226" s="289" t="str">
        <f>IF(BS225=Headcount!BO$50,"","Error")</f>
        <v/>
      </c>
      <c r="BT226" s="289" t="str">
        <f>IF(BT225=Headcount!BP$50,"","Error")</f>
        <v/>
      </c>
      <c r="BU226" s="289" t="str">
        <f>IF(BU225=Headcount!BQ$50,"","Error")</f>
        <v/>
      </c>
      <c r="BV226" s="289" t="str">
        <f>IF(BV225=Headcount!BR$50,"","Error")</f>
        <v/>
      </c>
      <c r="BW226" s="289" t="str">
        <f>IF(BW225=Headcount!BS$50,"","Error")</f>
        <v/>
      </c>
      <c r="BX226" s="289" t="str">
        <f>IF(BX225=Headcount!BT$50,"","Error")</f>
        <v/>
      </c>
      <c r="BY226" s="289" t="str">
        <f>IF(BY225=Headcount!BU$50,"","Error")</f>
        <v/>
      </c>
      <c r="BZ226" s="289"/>
      <c r="CA226" s="289"/>
      <c r="CB226" s="289"/>
      <c r="CC226" s="289"/>
      <c r="CD226" s="289"/>
      <c r="CE226" s="519"/>
    </row>
    <row r="227" spans="1:84"/>
    <row r="228" spans="1:84"/>
    <row r="229" spans="1:84" s="613" customFormat="1">
      <c r="A229" s="605"/>
      <c r="B229" s="606"/>
      <c r="C229" s="607" t="s">
        <v>14</v>
      </c>
      <c r="D229" s="608"/>
      <c r="E229" s="608"/>
      <c r="F229" s="609">
        <f>F6</f>
        <v>44592</v>
      </c>
      <c r="G229" s="609">
        <f>EOMONTH(F229,1)</f>
        <v>44620</v>
      </c>
      <c r="H229" s="609">
        <f t="shared" ref="H229" si="457">EOMONTH(G229,1)</f>
        <v>44651</v>
      </c>
      <c r="I229" s="609">
        <f t="shared" ref="I229" si="458">EOMONTH(H229,1)</f>
        <v>44681</v>
      </c>
      <c r="J229" s="609">
        <f t="shared" ref="J229" si="459">EOMONTH(I229,1)</f>
        <v>44712</v>
      </c>
      <c r="K229" s="609">
        <f t="shared" ref="K229" si="460">EOMONTH(J229,1)</f>
        <v>44742</v>
      </c>
      <c r="L229" s="609">
        <f t="shared" ref="L229" si="461">EOMONTH(K229,1)</f>
        <v>44773</v>
      </c>
      <c r="M229" s="609">
        <f t="shared" ref="M229" si="462">EOMONTH(L229,1)</f>
        <v>44804</v>
      </c>
      <c r="N229" s="609">
        <f t="shared" ref="N229" si="463">EOMONTH(M229,1)</f>
        <v>44834</v>
      </c>
      <c r="O229" s="609">
        <f t="shared" ref="O229" si="464">EOMONTH(N229,1)</f>
        <v>44865</v>
      </c>
      <c r="P229" s="609">
        <f t="shared" ref="P229:Q229" si="465">EOMONTH(O229,1)</f>
        <v>44895</v>
      </c>
      <c r="Q229" s="609">
        <f t="shared" si="465"/>
        <v>44926</v>
      </c>
      <c r="R229" s="609">
        <f t="shared" ref="R229" si="466">EOMONTH(Q229,1)</f>
        <v>44957</v>
      </c>
      <c r="S229" s="609">
        <f t="shared" ref="S229" si="467">EOMONTH(R229,1)</f>
        <v>44985</v>
      </c>
      <c r="T229" s="609">
        <f t="shared" ref="T229" si="468">EOMONTH(S229,1)</f>
        <v>45016</v>
      </c>
      <c r="U229" s="609">
        <f t="shared" ref="U229" si="469">EOMONTH(T229,1)</f>
        <v>45046</v>
      </c>
      <c r="V229" s="609">
        <f t="shared" ref="V229" si="470">EOMONTH(U229,1)</f>
        <v>45077</v>
      </c>
      <c r="W229" s="609">
        <f t="shared" ref="W229" si="471">EOMONTH(V229,1)</f>
        <v>45107</v>
      </c>
      <c r="X229" s="609">
        <f t="shared" ref="X229" si="472">EOMONTH(W229,1)</f>
        <v>45138</v>
      </c>
      <c r="Y229" s="609">
        <f t="shared" ref="Y229" si="473">EOMONTH(X229,1)</f>
        <v>45169</v>
      </c>
      <c r="Z229" s="609">
        <f t="shared" ref="Z229" si="474">EOMONTH(Y229,1)</f>
        <v>45199</v>
      </c>
      <c r="AA229" s="609">
        <f t="shared" ref="AA229" si="475">EOMONTH(Z229,1)</f>
        <v>45230</v>
      </c>
      <c r="AB229" s="609">
        <f t="shared" ref="AB229" si="476">EOMONTH(AA229,1)</f>
        <v>45260</v>
      </c>
      <c r="AC229" s="609">
        <f t="shared" ref="AC229" si="477">EOMONTH(AB229,1)</f>
        <v>45291</v>
      </c>
      <c r="AD229" s="609">
        <f>EOMONTH(AC229,1)</f>
        <v>45322</v>
      </c>
      <c r="AE229" s="609">
        <f t="shared" ref="AE229" si="478">EOMONTH(AD229,1)</f>
        <v>45351</v>
      </c>
      <c r="AF229" s="609">
        <f t="shared" ref="AF229" si="479">EOMONTH(AE229,1)</f>
        <v>45382</v>
      </c>
      <c r="AG229" s="609">
        <f t="shared" ref="AG229" si="480">EOMONTH(AF229,1)</f>
        <v>45412</v>
      </c>
      <c r="AH229" s="609">
        <f t="shared" ref="AH229" si="481">EOMONTH(AG229,1)</f>
        <v>45443</v>
      </c>
      <c r="AI229" s="609">
        <f t="shared" ref="AI229" si="482">EOMONTH(AH229,1)</f>
        <v>45473</v>
      </c>
      <c r="AJ229" s="609">
        <f t="shared" ref="AJ229" si="483">EOMONTH(AI229,1)</f>
        <v>45504</v>
      </c>
      <c r="AK229" s="609">
        <f t="shared" ref="AK229" si="484">EOMONTH(AJ229,1)</f>
        <v>45535</v>
      </c>
      <c r="AL229" s="609">
        <f t="shared" ref="AL229" si="485">EOMONTH(AK229,1)</f>
        <v>45565</v>
      </c>
      <c r="AM229" s="609">
        <f t="shared" ref="AM229" si="486">EOMONTH(AL229,1)</f>
        <v>45596</v>
      </c>
      <c r="AN229" s="609">
        <f t="shared" ref="AN229" si="487">EOMONTH(AM229,1)</f>
        <v>45626</v>
      </c>
      <c r="AO229" s="609">
        <f t="shared" ref="AO229" si="488">EOMONTH(AN229,1)</f>
        <v>45657</v>
      </c>
      <c r="AP229" s="609">
        <f t="shared" ref="AP229" si="489">EOMONTH(AO229,1)</f>
        <v>45688</v>
      </c>
      <c r="AQ229" s="609">
        <f t="shared" ref="AQ229" si="490">EOMONTH(AP229,1)</f>
        <v>45716</v>
      </c>
      <c r="AR229" s="609">
        <f t="shared" ref="AR229" si="491">EOMONTH(AQ229,1)</f>
        <v>45747</v>
      </c>
      <c r="AS229" s="609">
        <f t="shared" ref="AS229" si="492">EOMONTH(AR229,1)</f>
        <v>45777</v>
      </c>
      <c r="AT229" s="609">
        <f t="shared" ref="AT229" si="493">EOMONTH(AS229,1)</f>
        <v>45808</v>
      </c>
      <c r="AU229" s="609">
        <f t="shared" ref="AU229" si="494">EOMONTH(AT229,1)</f>
        <v>45838</v>
      </c>
      <c r="AV229" s="609">
        <f t="shared" ref="AV229" si="495">EOMONTH(AU229,1)</f>
        <v>45869</v>
      </c>
      <c r="AW229" s="609">
        <f t="shared" ref="AW229" si="496">EOMONTH(AV229,1)</f>
        <v>45900</v>
      </c>
      <c r="AX229" s="609">
        <f t="shared" ref="AX229" si="497">EOMONTH(AW229,1)</f>
        <v>45930</v>
      </c>
      <c r="AY229" s="609">
        <f t="shared" ref="AY229" si="498">EOMONTH(AX229,1)</f>
        <v>45961</v>
      </c>
      <c r="AZ229" s="609">
        <f t="shared" ref="AZ229" si="499">EOMONTH(AY229,1)</f>
        <v>45991</v>
      </c>
      <c r="BA229" s="609">
        <f t="shared" ref="BA229" si="500">EOMONTH(AZ229,1)</f>
        <v>46022</v>
      </c>
      <c r="BB229" s="609">
        <f t="shared" ref="BB229" si="501">EOMONTH(BA229,1)</f>
        <v>46053</v>
      </c>
      <c r="BC229" s="609">
        <f t="shared" ref="BC229" si="502">EOMONTH(BB229,1)</f>
        <v>46081</v>
      </c>
      <c r="BD229" s="609">
        <f t="shared" ref="BD229" si="503">EOMONTH(BC229,1)</f>
        <v>46112</v>
      </c>
      <c r="BE229" s="609">
        <f t="shared" ref="BE229" si="504">EOMONTH(BD229,1)</f>
        <v>46142</v>
      </c>
      <c r="BF229" s="609">
        <f t="shared" ref="BF229" si="505">EOMONTH(BE229,1)</f>
        <v>46173</v>
      </c>
      <c r="BG229" s="609">
        <f t="shared" ref="BG229" si="506">EOMONTH(BF229,1)</f>
        <v>46203</v>
      </c>
      <c r="BH229" s="609">
        <f t="shared" ref="BH229" si="507">EOMONTH(BG229,1)</f>
        <v>46234</v>
      </c>
      <c r="BI229" s="609">
        <f t="shared" ref="BI229" si="508">EOMONTH(BH229,1)</f>
        <v>46265</v>
      </c>
      <c r="BJ229" s="609">
        <f t="shared" ref="BJ229" si="509">EOMONTH(BI229,1)</f>
        <v>46295</v>
      </c>
      <c r="BK229" s="609">
        <f t="shared" ref="BK229" si="510">EOMONTH(BJ229,1)</f>
        <v>46326</v>
      </c>
      <c r="BL229" s="609">
        <f t="shared" ref="BL229" si="511">EOMONTH(BK229,1)</f>
        <v>46356</v>
      </c>
      <c r="BM229" s="609">
        <f t="shared" ref="BM229" si="512">EOMONTH(BL229,1)</f>
        <v>46387</v>
      </c>
      <c r="BN229" s="609">
        <f t="shared" ref="BN229" si="513">EOMONTH(BM229,1)</f>
        <v>46418</v>
      </c>
      <c r="BO229" s="609">
        <f t="shared" ref="BO229" si="514">EOMONTH(BN229,1)</f>
        <v>46446</v>
      </c>
      <c r="BP229" s="609">
        <f t="shared" ref="BP229" si="515">EOMONTH(BO229,1)</f>
        <v>46477</v>
      </c>
      <c r="BQ229" s="609">
        <f t="shared" ref="BQ229" si="516">EOMONTH(BP229,1)</f>
        <v>46507</v>
      </c>
      <c r="BR229" s="609">
        <f t="shared" ref="BR229" si="517">EOMONTH(BQ229,1)</f>
        <v>46538</v>
      </c>
      <c r="BS229" s="609">
        <f t="shared" ref="BS229" si="518">EOMONTH(BR229,1)</f>
        <v>46568</v>
      </c>
      <c r="BT229" s="609">
        <f t="shared" ref="BT229" si="519">EOMONTH(BS229,1)</f>
        <v>46599</v>
      </c>
      <c r="BU229" s="609">
        <f t="shared" ref="BU229" si="520">EOMONTH(BT229,1)</f>
        <v>46630</v>
      </c>
      <c r="BV229" s="609">
        <f t="shared" ref="BV229" si="521">EOMONTH(BU229,1)</f>
        <v>46660</v>
      </c>
      <c r="BW229" s="609">
        <f t="shared" ref="BW229" si="522">EOMONTH(BV229,1)</f>
        <v>46691</v>
      </c>
      <c r="BX229" s="609">
        <f t="shared" ref="BX229" si="523">EOMONTH(BW229,1)</f>
        <v>46721</v>
      </c>
      <c r="BY229" s="609">
        <f t="shared" ref="BY229" si="524">EOMONTH(BX229,1)</f>
        <v>46752</v>
      </c>
      <c r="BZ229" s="614"/>
      <c r="CA229" s="614"/>
      <c r="CB229" s="614"/>
      <c r="CC229" s="614"/>
      <c r="CD229" s="614"/>
      <c r="CE229" s="614"/>
      <c r="CF229" s="784"/>
    </row>
    <row r="230" spans="1:84"/>
    <row r="231" spans="1:84">
      <c r="D231" s="9" t="s">
        <v>90</v>
      </c>
      <c r="E231" s="4" t="s">
        <v>95</v>
      </c>
    </row>
    <row r="232" spans="1:84">
      <c r="E232" s="276" t="s">
        <v>93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f t="shared" ref="R232" si="525">R325</f>
        <v>0</v>
      </c>
      <c r="S232" s="5">
        <f t="shared" ref="S232:BY232" si="526">S325</f>
        <v>0</v>
      </c>
      <c r="T232" s="5">
        <f t="shared" si="526"/>
        <v>0</v>
      </c>
      <c r="U232" s="5">
        <f t="shared" si="526"/>
        <v>0</v>
      </c>
      <c r="V232" s="5">
        <f t="shared" si="526"/>
        <v>0</v>
      </c>
      <c r="W232" s="5">
        <f t="shared" si="526"/>
        <v>0</v>
      </c>
      <c r="X232" s="5">
        <f t="shared" si="526"/>
        <v>0</v>
      </c>
      <c r="Y232" s="5">
        <f t="shared" si="526"/>
        <v>0</v>
      </c>
      <c r="Z232" s="5">
        <f t="shared" si="526"/>
        <v>0</v>
      </c>
      <c r="AA232" s="5">
        <f t="shared" si="526"/>
        <v>0</v>
      </c>
      <c r="AB232" s="5">
        <f t="shared" si="526"/>
        <v>0</v>
      </c>
      <c r="AC232" s="5">
        <f t="shared" si="526"/>
        <v>0</v>
      </c>
      <c r="AD232" s="5">
        <f t="shared" si="526"/>
        <v>0</v>
      </c>
      <c r="AE232" s="5">
        <f t="shared" si="526"/>
        <v>0</v>
      </c>
      <c r="AF232" s="5">
        <f t="shared" si="526"/>
        <v>0</v>
      </c>
      <c r="AG232" s="5">
        <f t="shared" si="526"/>
        <v>0</v>
      </c>
      <c r="AH232" s="5">
        <f t="shared" si="526"/>
        <v>0</v>
      </c>
      <c r="AI232" s="5">
        <f t="shared" si="526"/>
        <v>0</v>
      </c>
      <c r="AJ232" s="5">
        <f t="shared" si="526"/>
        <v>0</v>
      </c>
      <c r="AK232" s="5">
        <f t="shared" si="526"/>
        <v>0</v>
      </c>
      <c r="AL232" s="5">
        <f t="shared" si="526"/>
        <v>0</v>
      </c>
      <c r="AM232" s="5">
        <f t="shared" si="526"/>
        <v>0</v>
      </c>
      <c r="AN232" s="5">
        <f t="shared" si="526"/>
        <v>0</v>
      </c>
      <c r="AO232" s="5">
        <f t="shared" si="526"/>
        <v>0</v>
      </c>
      <c r="AP232" s="5">
        <f t="shared" si="526"/>
        <v>0</v>
      </c>
      <c r="AQ232" s="5">
        <f t="shared" si="526"/>
        <v>0</v>
      </c>
      <c r="AR232" s="5">
        <f t="shared" si="526"/>
        <v>0</v>
      </c>
      <c r="AS232" s="5">
        <f t="shared" si="526"/>
        <v>0</v>
      </c>
      <c r="AT232" s="5">
        <f t="shared" si="526"/>
        <v>0</v>
      </c>
      <c r="AU232" s="5">
        <f t="shared" si="526"/>
        <v>0</v>
      </c>
      <c r="AV232" s="5">
        <f t="shared" si="526"/>
        <v>0</v>
      </c>
      <c r="AW232" s="5">
        <f t="shared" si="526"/>
        <v>0</v>
      </c>
      <c r="AX232" s="5">
        <f t="shared" si="526"/>
        <v>0</v>
      </c>
      <c r="AY232" s="5">
        <f t="shared" si="526"/>
        <v>0</v>
      </c>
      <c r="AZ232" s="5">
        <f t="shared" si="526"/>
        <v>0</v>
      </c>
      <c r="BA232" s="5">
        <f t="shared" si="526"/>
        <v>0</v>
      </c>
      <c r="BB232" s="5">
        <f t="shared" si="526"/>
        <v>0</v>
      </c>
      <c r="BC232" s="5">
        <f t="shared" si="526"/>
        <v>0</v>
      </c>
      <c r="BD232" s="5">
        <f t="shared" si="526"/>
        <v>0</v>
      </c>
      <c r="BE232" s="5">
        <f t="shared" si="526"/>
        <v>0</v>
      </c>
      <c r="BF232" s="5">
        <f t="shared" si="526"/>
        <v>0</v>
      </c>
      <c r="BG232" s="5">
        <f t="shared" si="526"/>
        <v>0</v>
      </c>
      <c r="BH232" s="5">
        <f t="shared" si="526"/>
        <v>0</v>
      </c>
      <c r="BI232" s="5">
        <f t="shared" si="526"/>
        <v>0</v>
      </c>
      <c r="BJ232" s="5">
        <f t="shared" si="526"/>
        <v>0</v>
      </c>
      <c r="BK232" s="5">
        <f t="shared" si="526"/>
        <v>0</v>
      </c>
      <c r="BL232" s="5">
        <f t="shared" si="526"/>
        <v>0</v>
      </c>
      <c r="BM232" s="5">
        <f t="shared" si="526"/>
        <v>0</v>
      </c>
      <c r="BN232" s="5">
        <f t="shared" si="526"/>
        <v>0</v>
      </c>
      <c r="BO232" s="5">
        <f t="shared" si="526"/>
        <v>0</v>
      </c>
      <c r="BP232" s="5">
        <f t="shared" si="526"/>
        <v>0</v>
      </c>
      <c r="BQ232" s="5">
        <f t="shared" si="526"/>
        <v>0</v>
      </c>
      <c r="BR232" s="5">
        <f t="shared" si="526"/>
        <v>0</v>
      </c>
      <c r="BS232" s="5">
        <f t="shared" si="526"/>
        <v>0</v>
      </c>
      <c r="BT232" s="5">
        <f t="shared" si="526"/>
        <v>0</v>
      </c>
      <c r="BU232" s="5">
        <f t="shared" si="526"/>
        <v>0</v>
      </c>
      <c r="BV232" s="5">
        <f t="shared" si="526"/>
        <v>0</v>
      </c>
      <c r="BW232" s="5">
        <f t="shared" si="526"/>
        <v>0</v>
      </c>
      <c r="BX232" s="5">
        <f t="shared" si="526"/>
        <v>0</v>
      </c>
      <c r="BY232" s="5">
        <f t="shared" si="526"/>
        <v>0</v>
      </c>
      <c r="BZ232" s="5"/>
      <c r="CA232" s="5"/>
      <c r="CB232" s="5"/>
      <c r="CC232" s="5"/>
      <c r="CD232" s="5"/>
      <c r="CE232" s="286"/>
    </row>
    <row r="233" spans="1:84">
      <c r="E233" s="276" t="s">
        <v>39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f>'Revenue &amp; COS'!G118</f>
        <v>0</v>
      </c>
      <c r="S233" s="5">
        <f>'Revenue &amp; COS'!H118</f>
        <v>0</v>
      </c>
      <c r="T233" s="5">
        <f>'Revenue &amp; COS'!I118</f>
        <v>0</v>
      </c>
      <c r="U233" s="5">
        <f>'Revenue &amp; COS'!J118</f>
        <v>0</v>
      </c>
      <c r="V233" s="5">
        <f>'Revenue &amp; COS'!K118</f>
        <v>0</v>
      </c>
      <c r="W233" s="5">
        <f>'Revenue &amp; COS'!L118</f>
        <v>0</v>
      </c>
      <c r="X233" s="5">
        <f>'Revenue &amp; COS'!M118</f>
        <v>0</v>
      </c>
      <c r="Y233" s="5">
        <f>'Revenue &amp; COS'!N118</f>
        <v>0</v>
      </c>
      <c r="Z233" s="5">
        <f>'Revenue &amp; COS'!O118</f>
        <v>0</v>
      </c>
      <c r="AA233" s="5">
        <f>'Revenue &amp; COS'!P118</f>
        <v>0</v>
      </c>
      <c r="AB233" s="5">
        <f>'Revenue &amp; COS'!Q118</f>
        <v>0</v>
      </c>
      <c r="AC233" s="5">
        <f>'Revenue &amp; COS'!R118</f>
        <v>0</v>
      </c>
      <c r="AD233" s="5">
        <f>'Revenue &amp; COS'!S118</f>
        <v>0</v>
      </c>
      <c r="AE233" s="5">
        <f>'Revenue &amp; COS'!T118</f>
        <v>0</v>
      </c>
      <c r="AF233" s="5">
        <f>'Revenue &amp; COS'!U118</f>
        <v>0</v>
      </c>
      <c r="AG233" s="5">
        <f>'Revenue &amp; COS'!V118</f>
        <v>0</v>
      </c>
      <c r="AH233" s="5">
        <f>'Revenue &amp; COS'!W118</f>
        <v>0</v>
      </c>
      <c r="AI233" s="5">
        <f>'Revenue &amp; COS'!X118</f>
        <v>0</v>
      </c>
      <c r="AJ233" s="5">
        <f>'Revenue &amp; COS'!Y118</f>
        <v>0</v>
      </c>
      <c r="AK233" s="5">
        <f>'Revenue &amp; COS'!Z118</f>
        <v>0</v>
      </c>
      <c r="AL233" s="5">
        <f>'Revenue &amp; COS'!AA118</f>
        <v>0</v>
      </c>
      <c r="AM233" s="5">
        <f>'Revenue &amp; COS'!AB118</f>
        <v>0</v>
      </c>
      <c r="AN233" s="5">
        <f>'Revenue &amp; COS'!AC118</f>
        <v>0</v>
      </c>
      <c r="AO233" s="5">
        <f>'Revenue &amp; COS'!AD118</f>
        <v>0</v>
      </c>
      <c r="AP233" s="5">
        <f>'Revenue &amp; COS'!AE118</f>
        <v>0</v>
      </c>
      <c r="AQ233" s="5">
        <f>'Revenue &amp; COS'!AF118</f>
        <v>0</v>
      </c>
      <c r="AR233" s="5">
        <f>'Revenue &amp; COS'!AG118</f>
        <v>0</v>
      </c>
      <c r="AS233" s="5">
        <f>'Revenue &amp; COS'!AH118</f>
        <v>0</v>
      </c>
      <c r="AT233" s="5">
        <f>'Revenue &amp; COS'!AI118</f>
        <v>0</v>
      </c>
      <c r="AU233" s="5">
        <f>'Revenue &amp; COS'!AJ118</f>
        <v>0</v>
      </c>
      <c r="AV233" s="5">
        <f>'Revenue &amp; COS'!AK118</f>
        <v>0</v>
      </c>
      <c r="AW233" s="5">
        <f>'Revenue &amp; COS'!AL118</f>
        <v>0</v>
      </c>
      <c r="AX233" s="5">
        <f>'Revenue &amp; COS'!AM118</f>
        <v>0</v>
      </c>
      <c r="AY233" s="5">
        <f>'Revenue &amp; COS'!AN118</f>
        <v>0</v>
      </c>
      <c r="AZ233" s="5">
        <f>'Revenue &amp; COS'!AO118</f>
        <v>0</v>
      </c>
      <c r="BA233" s="5">
        <f>'Revenue &amp; COS'!AP118</f>
        <v>0</v>
      </c>
      <c r="BB233" s="5">
        <f>'Revenue &amp; COS'!AQ118</f>
        <v>0</v>
      </c>
      <c r="BC233" s="5">
        <f>'Revenue &amp; COS'!AR118</f>
        <v>0</v>
      </c>
      <c r="BD233" s="5">
        <f>'Revenue &amp; COS'!AS118</f>
        <v>0</v>
      </c>
      <c r="BE233" s="5">
        <f>'Revenue &amp; COS'!AT118</f>
        <v>0</v>
      </c>
      <c r="BF233" s="5">
        <f>'Revenue &amp; COS'!AU118</f>
        <v>0</v>
      </c>
      <c r="BG233" s="5">
        <f>'Revenue &amp; COS'!AV118</f>
        <v>0</v>
      </c>
      <c r="BH233" s="5">
        <f>'Revenue &amp; COS'!AW118</f>
        <v>0</v>
      </c>
      <c r="BI233" s="5">
        <f>'Revenue &amp; COS'!AX118</f>
        <v>0</v>
      </c>
      <c r="BJ233" s="5">
        <f>'Revenue &amp; COS'!AY118</f>
        <v>0</v>
      </c>
      <c r="BK233" s="5">
        <f>'Revenue &amp; COS'!AZ118</f>
        <v>0</v>
      </c>
      <c r="BL233" s="5">
        <f>'Revenue &amp; COS'!BA118</f>
        <v>0</v>
      </c>
      <c r="BM233" s="5">
        <f>'Revenue &amp; COS'!BB118</f>
        <v>0</v>
      </c>
      <c r="BN233" s="5">
        <f>'Revenue &amp; COS'!BC118</f>
        <v>0</v>
      </c>
      <c r="BO233" s="5">
        <f>'Revenue &amp; COS'!BD118</f>
        <v>0</v>
      </c>
      <c r="BP233" s="5">
        <f>'Revenue &amp; COS'!BE118</f>
        <v>0</v>
      </c>
      <c r="BQ233" s="5">
        <f>'Revenue &amp; COS'!BF118</f>
        <v>0</v>
      </c>
      <c r="BR233" s="5">
        <f>'Revenue &amp; COS'!BG118</f>
        <v>0</v>
      </c>
      <c r="BS233" s="5">
        <f>'Revenue &amp; COS'!BH118</f>
        <v>0</v>
      </c>
      <c r="BT233" s="5">
        <f>'Revenue &amp; COS'!BI118</f>
        <v>0</v>
      </c>
      <c r="BU233" s="5">
        <f>'Revenue &amp; COS'!BJ118</f>
        <v>0</v>
      </c>
      <c r="BV233" s="5">
        <f>'Revenue &amp; COS'!BK118</f>
        <v>0</v>
      </c>
      <c r="BW233" s="5">
        <f>'Revenue &amp; COS'!BL118</f>
        <v>0</v>
      </c>
      <c r="BX233" s="5">
        <f>'Revenue &amp; COS'!BM118</f>
        <v>0</v>
      </c>
      <c r="BY233" s="5">
        <f>'Revenue &amp; COS'!BN118</f>
        <v>0</v>
      </c>
      <c r="BZ233" s="5"/>
      <c r="CA233" s="5"/>
      <c r="CB233" s="5"/>
      <c r="CC233" s="5"/>
      <c r="CD233" s="5"/>
      <c r="CE233" s="286"/>
    </row>
    <row r="234" spans="1:84">
      <c r="E234" s="276" t="s">
        <v>94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f>R195+Q234</f>
        <v>0</v>
      </c>
      <c r="S234" s="5">
        <f t="shared" ref="S234:BY234" si="527">S195+R234</f>
        <v>0</v>
      </c>
      <c r="T234" s="5">
        <f t="shared" si="527"/>
        <v>0</v>
      </c>
      <c r="U234" s="5">
        <f t="shared" si="527"/>
        <v>0</v>
      </c>
      <c r="V234" s="5">
        <f t="shared" si="527"/>
        <v>0</v>
      </c>
      <c r="W234" s="5">
        <f t="shared" si="527"/>
        <v>0</v>
      </c>
      <c r="X234" s="5">
        <f t="shared" si="527"/>
        <v>0</v>
      </c>
      <c r="Y234" s="5">
        <f t="shared" si="527"/>
        <v>0</v>
      </c>
      <c r="Z234" s="5">
        <f t="shared" si="527"/>
        <v>0</v>
      </c>
      <c r="AA234" s="5">
        <f t="shared" si="527"/>
        <v>0</v>
      </c>
      <c r="AB234" s="5">
        <f t="shared" si="527"/>
        <v>0</v>
      </c>
      <c r="AC234" s="5">
        <f t="shared" si="527"/>
        <v>0</v>
      </c>
      <c r="AD234" s="5">
        <f t="shared" si="527"/>
        <v>0</v>
      </c>
      <c r="AE234" s="5">
        <f t="shared" si="527"/>
        <v>0</v>
      </c>
      <c r="AF234" s="5">
        <f t="shared" si="527"/>
        <v>0</v>
      </c>
      <c r="AG234" s="5">
        <f t="shared" si="527"/>
        <v>0</v>
      </c>
      <c r="AH234" s="5">
        <f t="shared" si="527"/>
        <v>0</v>
      </c>
      <c r="AI234" s="5">
        <f t="shared" si="527"/>
        <v>0</v>
      </c>
      <c r="AJ234" s="5">
        <f t="shared" si="527"/>
        <v>0</v>
      </c>
      <c r="AK234" s="5">
        <f t="shared" si="527"/>
        <v>0</v>
      </c>
      <c r="AL234" s="5">
        <f t="shared" si="527"/>
        <v>0</v>
      </c>
      <c r="AM234" s="5">
        <f t="shared" si="527"/>
        <v>0</v>
      </c>
      <c r="AN234" s="5">
        <f t="shared" si="527"/>
        <v>0</v>
      </c>
      <c r="AO234" s="5">
        <f t="shared" si="527"/>
        <v>0</v>
      </c>
      <c r="AP234" s="5">
        <f t="shared" si="527"/>
        <v>0</v>
      </c>
      <c r="AQ234" s="5">
        <f t="shared" si="527"/>
        <v>0</v>
      </c>
      <c r="AR234" s="5">
        <f t="shared" si="527"/>
        <v>0</v>
      </c>
      <c r="AS234" s="5">
        <f t="shared" si="527"/>
        <v>0</v>
      </c>
      <c r="AT234" s="5">
        <f t="shared" si="527"/>
        <v>0</v>
      </c>
      <c r="AU234" s="5">
        <f t="shared" si="527"/>
        <v>0</v>
      </c>
      <c r="AV234" s="5">
        <f t="shared" si="527"/>
        <v>0</v>
      </c>
      <c r="AW234" s="5">
        <f t="shared" si="527"/>
        <v>0</v>
      </c>
      <c r="AX234" s="5">
        <f t="shared" si="527"/>
        <v>0</v>
      </c>
      <c r="AY234" s="5">
        <f t="shared" si="527"/>
        <v>0</v>
      </c>
      <c r="AZ234" s="5">
        <f t="shared" si="527"/>
        <v>0</v>
      </c>
      <c r="BA234" s="5">
        <f t="shared" si="527"/>
        <v>0</v>
      </c>
      <c r="BB234" s="5">
        <f t="shared" si="527"/>
        <v>0</v>
      </c>
      <c r="BC234" s="5">
        <f t="shared" si="527"/>
        <v>0</v>
      </c>
      <c r="BD234" s="5">
        <f t="shared" si="527"/>
        <v>0</v>
      </c>
      <c r="BE234" s="5">
        <f t="shared" si="527"/>
        <v>0</v>
      </c>
      <c r="BF234" s="5">
        <f t="shared" si="527"/>
        <v>0</v>
      </c>
      <c r="BG234" s="5">
        <f t="shared" si="527"/>
        <v>0</v>
      </c>
      <c r="BH234" s="5">
        <f t="shared" si="527"/>
        <v>0</v>
      </c>
      <c r="BI234" s="5">
        <f t="shared" si="527"/>
        <v>0</v>
      </c>
      <c r="BJ234" s="5">
        <f t="shared" si="527"/>
        <v>0</v>
      </c>
      <c r="BK234" s="5">
        <f t="shared" si="527"/>
        <v>0</v>
      </c>
      <c r="BL234" s="5">
        <f t="shared" si="527"/>
        <v>0</v>
      </c>
      <c r="BM234" s="5">
        <f t="shared" si="527"/>
        <v>0</v>
      </c>
      <c r="BN234" s="5">
        <f t="shared" si="527"/>
        <v>0</v>
      </c>
      <c r="BO234" s="5">
        <f t="shared" si="527"/>
        <v>0</v>
      </c>
      <c r="BP234" s="5">
        <f t="shared" si="527"/>
        <v>0</v>
      </c>
      <c r="BQ234" s="5">
        <f t="shared" si="527"/>
        <v>0</v>
      </c>
      <c r="BR234" s="5">
        <f t="shared" si="527"/>
        <v>0</v>
      </c>
      <c r="BS234" s="5">
        <f t="shared" si="527"/>
        <v>0</v>
      </c>
      <c r="BT234" s="5">
        <f t="shared" si="527"/>
        <v>0</v>
      </c>
      <c r="BU234" s="5">
        <f t="shared" si="527"/>
        <v>0</v>
      </c>
      <c r="BV234" s="5">
        <f t="shared" si="527"/>
        <v>0</v>
      </c>
      <c r="BW234" s="5">
        <f t="shared" si="527"/>
        <v>0</v>
      </c>
      <c r="BX234" s="5">
        <f t="shared" si="527"/>
        <v>0</v>
      </c>
      <c r="BY234" s="5">
        <f t="shared" si="527"/>
        <v>0</v>
      </c>
      <c r="BZ234" s="5"/>
      <c r="CA234" s="5"/>
      <c r="CB234" s="5"/>
      <c r="CC234" s="5"/>
      <c r="CD234" s="5"/>
      <c r="CE234" s="286"/>
    </row>
    <row r="235" spans="1:84">
      <c r="E235" s="276" t="s">
        <v>165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f t="shared" ref="R235" si="528">R233-R234</f>
        <v>0</v>
      </c>
      <c r="S235" s="5">
        <f t="shared" ref="S235:BY235" si="529">S233-S234</f>
        <v>0</v>
      </c>
      <c r="T235" s="5">
        <f t="shared" si="529"/>
        <v>0</v>
      </c>
      <c r="U235" s="5">
        <f t="shared" si="529"/>
        <v>0</v>
      </c>
      <c r="V235" s="5">
        <f t="shared" si="529"/>
        <v>0</v>
      </c>
      <c r="W235" s="5">
        <f t="shared" si="529"/>
        <v>0</v>
      </c>
      <c r="X235" s="5">
        <f t="shared" si="529"/>
        <v>0</v>
      </c>
      <c r="Y235" s="5">
        <f t="shared" si="529"/>
        <v>0</v>
      </c>
      <c r="Z235" s="5">
        <f t="shared" si="529"/>
        <v>0</v>
      </c>
      <c r="AA235" s="5">
        <f t="shared" si="529"/>
        <v>0</v>
      </c>
      <c r="AB235" s="5">
        <f t="shared" si="529"/>
        <v>0</v>
      </c>
      <c r="AC235" s="5">
        <f t="shared" si="529"/>
        <v>0</v>
      </c>
      <c r="AD235" s="5">
        <f t="shared" si="529"/>
        <v>0</v>
      </c>
      <c r="AE235" s="5">
        <f t="shared" si="529"/>
        <v>0</v>
      </c>
      <c r="AF235" s="5">
        <f t="shared" si="529"/>
        <v>0</v>
      </c>
      <c r="AG235" s="5">
        <f t="shared" si="529"/>
        <v>0</v>
      </c>
      <c r="AH235" s="5">
        <f t="shared" si="529"/>
        <v>0</v>
      </c>
      <c r="AI235" s="5">
        <f t="shared" si="529"/>
        <v>0</v>
      </c>
      <c r="AJ235" s="5">
        <f t="shared" si="529"/>
        <v>0</v>
      </c>
      <c r="AK235" s="5">
        <f t="shared" si="529"/>
        <v>0</v>
      </c>
      <c r="AL235" s="5">
        <f t="shared" si="529"/>
        <v>0</v>
      </c>
      <c r="AM235" s="5">
        <f t="shared" si="529"/>
        <v>0</v>
      </c>
      <c r="AN235" s="5">
        <f t="shared" si="529"/>
        <v>0</v>
      </c>
      <c r="AO235" s="5">
        <f t="shared" si="529"/>
        <v>0</v>
      </c>
      <c r="AP235" s="5">
        <f t="shared" si="529"/>
        <v>0</v>
      </c>
      <c r="AQ235" s="5">
        <f t="shared" si="529"/>
        <v>0</v>
      </c>
      <c r="AR235" s="5">
        <f t="shared" si="529"/>
        <v>0</v>
      </c>
      <c r="AS235" s="5">
        <f t="shared" si="529"/>
        <v>0</v>
      </c>
      <c r="AT235" s="5">
        <f t="shared" si="529"/>
        <v>0</v>
      </c>
      <c r="AU235" s="5">
        <f t="shared" si="529"/>
        <v>0</v>
      </c>
      <c r="AV235" s="5">
        <f t="shared" si="529"/>
        <v>0</v>
      </c>
      <c r="AW235" s="5">
        <f t="shared" si="529"/>
        <v>0</v>
      </c>
      <c r="AX235" s="5">
        <f t="shared" si="529"/>
        <v>0</v>
      </c>
      <c r="AY235" s="5">
        <f t="shared" si="529"/>
        <v>0</v>
      </c>
      <c r="AZ235" s="5">
        <f t="shared" si="529"/>
        <v>0</v>
      </c>
      <c r="BA235" s="5">
        <f t="shared" si="529"/>
        <v>0</v>
      </c>
      <c r="BB235" s="5">
        <f t="shared" si="529"/>
        <v>0</v>
      </c>
      <c r="BC235" s="5">
        <f t="shared" si="529"/>
        <v>0</v>
      </c>
      <c r="BD235" s="5">
        <f t="shared" si="529"/>
        <v>0</v>
      </c>
      <c r="BE235" s="5">
        <f t="shared" si="529"/>
        <v>0</v>
      </c>
      <c r="BF235" s="5">
        <f t="shared" si="529"/>
        <v>0</v>
      </c>
      <c r="BG235" s="5">
        <f t="shared" si="529"/>
        <v>0</v>
      </c>
      <c r="BH235" s="5">
        <f t="shared" si="529"/>
        <v>0</v>
      </c>
      <c r="BI235" s="5">
        <f t="shared" si="529"/>
        <v>0</v>
      </c>
      <c r="BJ235" s="5">
        <f t="shared" si="529"/>
        <v>0</v>
      </c>
      <c r="BK235" s="5">
        <f t="shared" si="529"/>
        <v>0</v>
      </c>
      <c r="BL235" s="5">
        <f t="shared" si="529"/>
        <v>0</v>
      </c>
      <c r="BM235" s="5">
        <f t="shared" si="529"/>
        <v>0</v>
      </c>
      <c r="BN235" s="5">
        <f t="shared" si="529"/>
        <v>0</v>
      </c>
      <c r="BO235" s="5">
        <f t="shared" si="529"/>
        <v>0</v>
      </c>
      <c r="BP235" s="5">
        <f t="shared" si="529"/>
        <v>0</v>
      </c>
      <c r="BQ235" s="5">
        <f t="shared" si="529"/>
        <v>0</v>
      </c>
      <c r="BR235" s="5">
        <f t="shared" si="529"/>
        <v>0</v>
      </c>
      <c r="BS235" s="5">
        <f t="shared" si="529"/>
        <v>0</v>
      </c>
      <c r="BT235" s="5">
        <f t="shared" si="529"/>
        <v>0</v>
      </c>
      <c r="BU235" s="5">
        <f t="shared" si="529"/>
        <v>0</v>
      </c>
      <c r="BV235" s="5">
        <f t="shared" si="529"/>
        <v>0</v>
      </c>
      <c r="BW235" s="5">
        <f t="shared" si="529"/>
        <v>0</v>
      </c>
      <c r="BX235" s="5">
        <f t="shared" si="529"/>
        <v>0</v>
      </c>
      <c r="BY235" s="5">
        <f t="shared" si="529"/>
        <v>0</v>
      </c>
      <c r="BZ235" s="5"/>
      <c r="CA235" s="5"/>
      <c r="CB235" s="5"/>
      <c r="CC235" s="5"/>
      <c r="CD235" s="5"/>
      <c r="CE235" s="286"/>
    </row>
    <row r="236" spans="1:84" s="4" customFormat="1">
      <c r="A236" s="48"/>
      <c r="E236" s="276" t="s">
        <v>234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f>Q236</f>
        <v>0</v>
      </c>
      <c r="S236" s="5">
        <f t="shared" ref="S236:BY236" si="530">R236</f>
        <v>0</v>
      </c>
      <c r="T236" s="5">
        <f t="shared" si="530"/>
        <v>0</v>
      </c>
      <c r="U236" s="5">
        <f t="shared" si="530"/>
        <v>0</v>
      </c>
      <c r="V236" s="5">
        <f t="shared" si="530"/>
        <v>0</v>
      </c>
      <c r="W236" s="5">
        <f t="shared" si="530"/>
        <v>0</v>
      </c>
      <c r="X236" s="5">
        <f t="shared" si="530"/>
        <v>0</v>
      </c>
      <c r="Y236" s="5">
        <f t="shared" si="530"/>
        <v>0</v>
      </c>
      <c r="Z236" s="5">
        <f t="shared" si="530"/>
        <v>0</v>
      </c>
      <c r="AA236" s="5">
        <f t="shared" si="530"/>
        <v>0</v>
      </c>
      <c r="AB236" s="5">
        <f t="shared" si="530"/>
        <v>0</v>
      </c>
      <c r="AC236" s="5">
        <f t="shared" si="530"/>
        <v>0</v>
      </c>
      <c r="AD236" s="5">
        <f t="shared" si="530"/>
        <v>0</v>
      </c>
      <c r="AE236" s="5">
        <f t="shared" si="530"/>
        <v>0</v>
      </c>
      <c r="AF236" s="5">
        <f t="shared" si="530"/>
        <v>0</v>
      </c>
      <c r="AG236" s="5">
        <f t="shared" si="530"/>
        <v>0</v>
      </c>
      <c r="AH236" s="5">
        <f t="shared" si="530"/>
        <v>0</v>
      </c>
      <c r="AI236" s="5">
        <f t="shared" si="530"/>
        <v>0</v>
      </c>
      <c r="AJ236" s="5">
        <f t="shared" si="530"/>
        <v>0</v>
      </c>
      <c r="AK236" s="5">
        <f t="shared" si="530"/>
        <v>0</v>
      </c>
      <c r="AL236" s="5">
        <f t="shared" si="530"/>
        <v>0</v>
      </c>
      <c r="AM236" s="5">
        <f t="shared" si="530"/>
        <v>0</v>
      </c>
      <c r="AN236" s="5">
        <f t="shared" si="530"/>
        <v>0</v>
      </c>
      <c r="AO236" s="5">
        <f t="shared" si="530"/>
        <v>0</v>
      </c>
      <c r="AP236" s="5">
        <f t="shared" si="530"/>
        <v>0</v>
      </c>
      <c r="AQ236" s="5">
        <f t="shared" si="530"/>
        <v>0</v>
      </c>
      <c r="AR236" s="5">
        <f t="shared" si="530"/>
        <v>0</v>
      </c>
      <c r="AS236" s="5">
        <f t="shared" si="530"/>
        <v>0</v>
      </c>
      <c r="AT236" s="5">
        <f t="shared" si="530"/>
        <v>0</v>
      </c>
      <c r="AU236" s="5">
        <f t="shared" si="530"/>
        <v>0</v>
      </c>
      <c r="AV236" s="5">
        <f t="shared" si="530"/>
        <v>0</v>
      </c>
      <c r="AW236" s="5">
        <f t="shared" si="530"/>
        <v>0</v>
      </c>
      <c r="AX236" s="5">
        <f t="shared" si="530"/>
        <v>0</v>
      </c>
      <c r="AY236" s="5">
        <f t="shared" si="530"/>
        <v>0</v>
      </c>
      <c r="AZ236" s="5">
        <f t="shared" si="530"/>
        <v>0</v>
      </c>
      <c r="BA236" s="5">
        <f t="shared" si="530"/>
        <v>0</v>
      </c>
      <c r="BB236" s="5">
        <f t="shared" si="530"/>
        <v>0</v>
      </c>
      <c r="BC236" s="5">
        <f t="shared" si="530"/>
        <v>0</v>
      </c>
      <c r="BD236" s="5">
        <f t="shared" si="530"/>
        <v>0</v>
      </c>
      <c r="BE236" s="5">
        <f t="shared" si="530"/>
        <v>0</v>
      </c>
      <c r="BF236" s="5">
        <f t="shared" si="530"/>
        <v>0</v>
      </c>
      <c r="BG236" s="5">
        <f t="shared" si="530"/>
        <v>0</v>
      </c>
      <c r="BH236" s="5">
        <f t="shared" si="530"/>
        <v>0</v>
      </c>
      <c r="BI236" s="5">
        <f t="shared" si="530"/>
        <v>0</v>
      </c>
      <c r="BJ236" s="5">
        <f t="shared" si="530"/>
        <v>0</v>
      </c>
      <c r="BK236" s="5">
        <f t="shared" si="530"/>
        <v>0</v>
      </c>
      <c r="BL236" s="5">
        <f t="shared" si="530"/>
        <v>0</v>
      </c>
      <c r="BM236" s="5">
        <f t="shared" si="530"/>
        <v>0</v>
      </c>
      <c r="BN236" s="5">
        <f t="shared" si="530"/>
        <v>0</v>
      </c>
      <c r="BO236" s="5">
        <f t="shared" si="530"/>
        <v>0</v>
      </c>
      <c r="BP236" s="5">
        <f t="shared" si="530"/>
        <v>0</v>
      </c>
      <c r="BQ236" s="5">
        <f t="shared" si="530"/>
        <v>0</v>
      </c>
      <c r="BR236" s="5">
        <f t="shared" si="530"/>
        <v>0</v>
      </c>
      <c r="BS236" s="5">
        <f t="shared" si="530"/>
        <v>0</v>
      </c>
      <c r="BT236" s="5">
        <f t="shared" si="530"/>
        <v>0</v>
      </c>
      <c r="BU236" s="5">
        <f t="shared" si="530"/>
        <v>0</v>
      </c>
      <c r="BV236" s="5">
        <f t="shared" si="530"/>
        <v>0</v>
      </c>
      <c r="BW236" s="5">
        <f t="shared" si="530"/>
        <v>0</v>
      </c>
      <c r="BX236" s="5">
        <f t="shared" si="530"/>
        <v>0</v>
      </c>
      <c r="BY236" s="5">
        <f t="shared" si="530"/>
        <v>0</v>
      </c>
      <c r="BZ236" s="5"/>
      <c r="CA236" s="5"/>
      <c r="CB236" s="5"/>
      <c r="CC236" s="5"/>
      <c r="CD236" s="5"/>
      <c r="CE236" s="286"/>
      <c r="CF236" s="783"/>
    </row>
    <row r="237" spans="1:84" s="4" customFormat="1">
      <c r="A237" s="48"/>
      <c r="E237" s="276" t="s">
        <v>457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f t="shared" ref="R237" si="531">Q237</f>
        <v>0</v>
      </c>
      <c r="S237" s="5">
        <f t="shared" ref="S237" si="532">R237</f>
        <v>0</v>
      </c>
      <c r="T237" s="5">
        <f t="shared" ref="T237" si="533">S237</f>
        <v>0</v>
      </c>
      <c r="U237" s="5">
        <f t="shared" ref="U237" si="534">T237</f>
        <v>0</v>
      </c>
      <c r="V237" s="5">
        <f t="shared" ref="V237" si="535">U237</f>
        <v>0</v>
      </c>
      <c r="W237" s="5">
        <f t="shared" ref="W237" si="536">V237</f>
        <v>0</v>
      </c>
      <c r="X237" s="5">
        <f t="shared" ref="X237" si="537">W237</f>
        <v>0</v>
      </c>
      <c r="Y237" s="5">
        <f t="shared" ref="Y237" si="538">X237</f>
        <v>0</v>
      </c>
      <c r="Z237" s="5">
        <f t="shared" ref="Z237" si="539">Y237</f>
        <v>0</v>
      </c>
      <c r="AA237" s="5">
        <f t="shared" ref="AA237" si="540">Z237</f>
        <v>0</v>
      </c>
      <c r="AB237" s="5">
        <f t="shared" ref="AB237" si="541">AA237</f>
        <v>0</v>
      </c>
      <c r="AC237" s="5">
        <f t="shared" ref="AC237" si="542">AB237</f>
        <v>0</v>
      </c>
      <c r="AD237" s="5">
        <f t="shared" ref="AD237" si="543">AC237</f>
        <v>0</v>
      </c>
      <c r="AE237" s="5">
        <f t="shared" ref="AE237" si="544">AD237</f>
        <v>0</v>
      </c>
      <c r="AF237" s="5">
        <f t="shared" ref="AF237" si="545">AE237</f>
        <v>0</v>
      </c>
      <c r="AG237" s="5">
        <f t="shared" ref="AG237" si="546">AF237</f>
        <v>0</v>
      </c>
      <c r="AH237" s="5">
        <f t="shared" ref="AH237" si="547">AG237</f>
        <v>0</v>
      </c>
      <c r="AI237" s="5">
        <f t="shared" ref="AI237" si="548">AH237</f>
        <v>0</v>
      </c>
      <c r="AJ237" s="5">
        <f t="shared" ref="AJ237" si="549">AI237</f>
        <v>0</v>
      </c>
      <c r="AK237" s="5">
        <f t="shared" ref="AK237" si="550">AJ237</f>
        <v>0</v>
      </c>
      <c r="AL237" s="5">
        <f t="shared" ref="AL237" si="551">AK237</f>
        <v>0</v>
      </c>
      <c r="AM237" s="5">
        <f t="shared" ref="AM237" si="552">AL237</f>
        <v>0</v>
      </c>
      <c r="AN237" s="5">
        <f t="shared" ref="AN237" si="553">AM237</f>
        <v>0</v>
      </c>
      <c r="AO237" s="5">
        <f t="shared" ref="AO237" si="554">AN237</f>
        <v>0</v>
      </c>
      <c r="AP237" s="5">
        <f t="shared" ref="AP237" si="555">AO237</f>
        <v>0</v>
      </c>
      <c r="AQ237" s="5">
        <f t="shared" ref="AQ237" si="556">AP237</f>
        <v>0</v>
      </c>
      <c r="AR237" s="5">
        <f t="shared" ref="AR237" si="557">AQ237</f>
        <v>0</v>
      </c>
      <c r="AS237" s="5">
        <f t="shared" ref="AS237" si="558">AR237</f>
        <v>0</v>
      </c>
      <c r="AT237" s="5">
        <f t="shared" ref="AT237" si="559">AS237</f>
        <v>0</v>
      </c>
      <c r="AU237" s="5">
        <f t="shared" ref="AU237" si="560">AT237</f>
        <v>0</v>
      </c>
      <c r="AV237" s="5">
        <f t="shared" ref="AV237" si="561">AU237</f>
        <v>0</v>
      </c>
      <c r="AW237" s="5">
        <f t="shared" ref="AW237" si="562">AV237</f>
        <v>0</v>
      </c>
      <c r="AX237" s="5">
        <f t="shared" ref="AX237" si="563">AW237</f>
        <v>0</v>
      </c>
      <c r="AY237" s="5">
        <f t="shared" ref="AY237" si="564">AX237</f>
        <v>0</v>
      </c>
      <c r="AZ237" s="5">
        <f t="shared" ref="AZ237" si="565">AY237</f>
        <v>0</v>
      </c>
      <c r="BA237" s="5">
        <f t="shared" ref="BA237" si="566">AZ237</f>
        <v>0</v>
      </c>
      <c r="BB237" s="5">
        <f t="shared" ref="BB237" si="567">BA237</f>
        <v>0</v>
      </c>
      <c r="BC237" s="5">
        <f t="shared" ref="BC237" si="568">BB237</f>
        <v>0</v>
      </c>
      <c r="BD237" s="5">
        <f t="shared" ref="BD237" si="569">BC237</f>
        <v>0</v>
      </c>
      <c r="BE237" s="5">
        <f t="shared" ref="BE237" si="570">BD237</f>
        <v>0</v>
      </c>
      <c r="BF237" s="5">
        <f t="shared" ref="BF237" si="571">BE237</f>
        <v>0</v>
      </c>
      <c r="BG237" s="5">
        <f t="shared" ref="BG237" si="572">BF237</f>
        <v>0</v>
      </c>
      <c r="BH237" s="5">
        <f t="shared" ref="BH237" si="573">BG237</f>
        <v>0</v>
      </c>
      <c r="BI237" s="5">
        <f t="shared" ref="BI237" si="574">BH237</f>
        <v>0</v>
      </c>
      <c r="BJ237" s="5">
        <f t="shared" ref="BJ237" si="575">BI237</f>
        <v>0</v>
      </c>
      <c r="BK237" s="5">
        <f t="shared" ref="BK237" si="576">BJ237</f>
        <v>0</v>
      </c>
      <c r="BL237" s="5">
        <f t="shared" ref="BL237" si="577">BK237</f>
        <v>0</v>
      </c>
      <c r="BM237" s="5">
        <f t="shared" ref="BM237" si="578">BL237</f>
        <v>0</v>
      </c>
      <c r="BN237" s="5">
        <f t="shared" ref="BN237" si="579">BM237</f>
        <v>0</v>
      </c>
      <c r="BO237" s="5">
        <f t="shared" ref="BO237" si="580">BN237</f>
        <v>0</v>
      </c>
      <c r="BP237" s="5">
        <f t="shared" ref="BP237" si="581">BO237</f>
        <v>0</v>
      </c>
      <c r="BQ237" s="5">
        <f t="shared" ref="BQ237" si="582">BP237</f>
        <v>0</v>
      </c>
      <c r="BR237" s="5">
        <f t="shared" ref="BR237" si="583">BQ237</f>
        <v>0</v>
      </c>
      <c r="BS237" s="5">
        <f t="shared" ref="BS237" si="584">BR237</f>
        <v>0</v>
      </c>
      <c r="BT237" s="5">
        <f t="shared" ref="BT237" si="585">BS237</f>
        <v>0</v>
      </c>
      <c r="BU237" s="5">
        <f t="shared" ref="BU237" si="586">BT237</f>
        <v>0</v>
      </c>
      <c r="BV237" s="5">
        <f t="shared" ref="BV237" si="587">BU237</f>
        <v>0</v>
      </c>
      <c r="BW237" s="5">
        <f t="shared" ref="BW237" si="588">BV237</f>
        <v>0</v>
      </c>
      <c r="BX237" s="5">
        <f t="shared" ref="BX237" si="589">BW237</f>
        <v>0</v>
      </c>
      <c r="BY237" s="5">
        <f t="shared" ref="BY237" si="590">BX237</f>
        <v>0</v>
      </c>
      <c r="BZ237" s="5"/>
      <c r="CA237" s="5"/>
      <c r="CB237" s="5"/>
      <c r="CC237" s="5"/>
      <c r="CD237" s="5"/>
      <c r="CE237" s="286"/>
      <c r="CF237" s="783"/>
    </row>
    <row r="238" spans="1:84">
      <c r="E238" s="279" t="s">
        <v>96</v>
      </c>
      <c r="F238" s="104">
        <f>F232+F235+F237+F236</f>
        <v>0</v>
      </c>
      <c r="G238" s="104">
        <f t="shared" ref="G238:AO238" si="591">G232+G235+G237+G236</f>
        <v>0</v>
      </c>
      <c r="H238" s="104">
        <f t="shared" si="591"/>
        <v>0</v>
      </c>
      <c r="I238" s="104">
        <f t="shared" si="591"/>
        <v>0</v>
      </c>
      <c r="J238" s="104">
        <f t="shared" si="591"/>
        <v>0</v>
      </c>
      <c r="K238" s="104">
        <f t="shared" si="591"/>
        <v>0</v>
      </c>
      <c r="L238" s="104">
        <f t="shared" si="591"/>
        <v>0</v>
      </c>
      <c r="M238" s="104">
        <f t="shared" si="591"/>
        <v>0</v>
      </c>
      <c r="N238" s="104">
        <f t="shared" si="591"/>
        <v>0</v>
      </c>
      <c r="O238" s="104">
        <f t="shared" si="591"/>
        <v>0</v>
      </c>
      <c r="P238" s="104">
        <f t="shared" si="591"/>
        <v>0</v>
      </c>
      <c r="Q238" s="104">
        <f t="shared" ref="Q238:S238" si="592">Q232+Q235+Q237+Q236</f>
        <v>0</v>
      </c>
      <c r="R238" s="104">
        <f t="shared" si="592"/>
        <v>0</v>
      </c>
      <c r="S238" s="104">
        <f t="shared" si="592"/>
        <v>0</v>
      </c>
      <c r="T238" s="104">
        <f t="shared" si="591"/>
        <v>0</v>
      </c>
      <c r="U238" s="104">
        <f t="shared" si="591"/>
        <v>0</v>
      </c>
      <c r="V238" s="104">
        <f t="shared" si="591"/>
        <v>0</v>
      </c>
      <c r="W238" s="104">
        <f t="shared" si="591"/>
        <v>0</v>
      </c>
      <c r="X238" s="104">
        <f t="shared" si="591"/>
        <v>0</v>
      </c>
      <c r="Y238" s="104">
        <f t="shared" si="591"/>
        <v>0</v>
      </c>
      <c r="Z238" s="104">
        <f t="shared" si="591"/>
        <v>0</v>
      </c>
      <c r="AA238" s="104">
        <f t="shared" si="591"/>
        <v>0</v>
      </c>
      <c r="AB238" s="104">
        <f t="shared" si="591"/>
        <v>0</v>
      </c>
      <c r="AC238" s="104">
        <f t="shared" si="591"/>
        <v>0</v>
      </c>
      <c r="AD238" s="104">
        <f t="shared" si="591"/>
        <v>0</v>
      </c>
      <c r="AE238" s="104">
        <f t="shared" si="591"/>
        <v>0</v>
      </c>
      <c r="AF238" s="104">
        <f t="shared" si="591"/>
        <v>0</v>
      </c>
      <c r="AG238" s="104">
        <f t="shared" si="591"/>
        <v>0</v>
      </c>
      <c r="AH238" s="104">
        <f t="shared" si="591"/>
        <v>0</v>
      </c>
      <c r="AI238" s="104">
        <f t="shared" si="591"/>
        <v>0</v>
      </c>
      <c r="AJ238" s="104">
        <f t="shared" si="591"/>
        <v>0</v>
      </c>
      <c r="AK238" s="104">
        <f t="shared" si="591"/>
        <v>0</v>
      </c>
      <c r="AL238" s="104">
        <f t="shared" si="591"/>
        <v>0</v>
      </c>
      <c r="AM238" s="104">
        <f t="shared" si="591"/>
        <v>0</v>
      </c>
      <c r="AN238" s="104">
        <f t="shared" si="591"/>
        <v>0</v>
      </c>
      <c r="AO238" s="104">
        <f t="shared" si="591"/>
        <v>0</v>
      </c>
      <c r="AP238" s="104">
        <f t="shared" ref="AP238:BM238" si="593">AP232+AP235+AP237+AP236</f>
        <v>0</v>
      </c>
      <c r="AQ238" s="104">
        <f t="shared" si="593"/>
        <v>0</v>
      </c>
      <c r="AR238" s="104">
        <f t="shared" si="593"/>
        <v>0</v>
      </c>
      <c r="AS238" s="104">
        <f t="shared" si="593"/>
        <v>0</v>
      </c>
      <c r="AT238" s="104">
        <f t="shared" si="593"/>
        <v>0</v>
      </c>
      <c r="AU238" s="104">
        <f t="shared" si="593"/>
        <v>0</v>
      </c>
      <c r="AV238" s="104">
        <f t="shared" si="593"/>
        <v>0</v>
      </c>
      <c r="AW238" s="104">
        <f t="shared" si="593"/>
        <v>0</v>
      </c>
      <c r="AX238" s="104">
        <f t="shared" si="593"/>
        <v>0</v>
      </c>
      <c r="AY238" s="104">
        <f t="shared" si="593"/>
        <v>0</v>
      </c>
      <c r="AZ238" s="104">
        <f t="shared" si="593"/>
        <v>0</v>
      </c>
      <c r="BA238" s="104">
        <f t="shared" si="593"/>
        <v>0</v>
      </c>
      <c r="BB238" s="104">
        <f t="shared" si="593"/>
        <v>0</v>
      </c>
      <c r="BC238" s="104">
        <f t="shared" si="593"/>
        <v>0</v>
      </c>
      <c r="BD238" s="104">
        <f t="shared" si="593"/>
        <v>0</v>
      </c>
      <c r="BE238" s="104">
        <f t="shared" si="593"/>
        <v>0</v>
      </c>
      <c r="BF238" s="104">
        <f t="shared" si="593"/>
        <v>0</v>
      </c>
      <c r="BG238" s="104">
        <f t="shared" si="593"/>
        <v>0</v>
      </c>
      <c r="BH238" s="104">
        <f t="shared" si="593"/>
        <v>0</v>
      </c>
      <c r="BI238" s="104">
        <f t="shared" si="593"/>
        <v>0</v>
      </c>
      <c r="BJ238" s="104">
        <f t="shared" si="593"/>
        <v>0</v>
      </c>
      <c r="BK238" s="104">
        <f t="shared" si="593"/>
        <v>0</v>
      </c>
      <c r="BL238" s="104">
        <f t="shared" si="593"/>
        <v>0</v>
      </c>
      <c r="BM238" s="104">
        <f t="shared" si="593"/>
        <v>0</v>
      </c>
      <c r="BN238" s="104">
        <f t="shared" ref="BN238:BY238" si="594">BN232+BN235+BN237+BN236</f>
        <v>0</v>
      </c>
      <c r="BO238" s="104">
        <f t="shared" si="594"/>
        <v>0</v>
      </c>
      <c r="BP238" s="104">
        <f t="shared" si="594"/>
        <v>0</v>
      </c>
      <c r="BQ238" s="104">
        <f t="shared" si="594"/>
        <v>0</v>
      </c>
      <c r="BR238" s="104">
        <f t="shared" si="594"/>
        <v>0</v>
      </c>
      <c r="BS238" s="104">
        <f t="shared" si="594"/>
        <v>0</v>
      </c>
      <c r="BT238" s="104">
        <f t="shared" si="594"/>
        <v>0</v>
      </c>
      <c r="BU238" s="104">
        <f t="shared" si="594"/>
        <v>0</v>
      </c>
      <c r="BV238" s="104">
        <f t="shared" si="594"/>
        <v>0</v>
      </c>
      <c r="BW238" s="104">
        <f t="shared" si="594"/>
        <v>0</v>
      </c>
      <c r="BX238" s="104">
        <f t="shared" si="594"/>
        <v>0</v>
      </c>
      <c r="BY238" s="104">
        <f t="shared" si="594"/>
        <v>0</v>
      </c>
      <c r="BZ238" s="105"/>
      <c r="CA238" s="105"/>
      <c r="CB238" s="105"/>
      <c r="CC238" s="105"/>
      <c r="CD238" s="105"/>
      <c r="CE238" s="105"/>
    </row>
    <row r="239" spans="1:84">
      <c r="E239" s="602" t="s">
        <v>56</v>
      </c>
    </row>
    <row r="240" spans="1:84" s="4" customFormat="1">
      <c r="A240" s="48"/>
      <c r="E240" s="276" t="str">
        <f>Capex!E73</f>
        <v>Intellectual Property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f>Capex!J73+Q240</f>
        <v>0</v>
      </c>
      <c r="S240" s="5">
        <f>Capex!K73+R240</f>
        <v>0</v>
      </c>
      <c r="T240" s="5">
        <f>Capex!L73+S240</f>
        <v>0</v>
      </c>
      <c r="U240" s="5">
        <f>Capex!M73+T240</f>
        <v>0</v>
      </c>
      <c r="V240" s="5">
        <f>Capex!N73+U240</f>
        <v>0</v>
      </c>
      <c r="W240" s="5">
        <f>Capex!O73+V240</f>
        <v>0</v>
      </c>
      <c r="X240" s="5">
        <f>Capex!P73+W240</f>
        <v>0</v>
      </c>
      <c r="Y240" s="5">
        <f>Capex!Q73+X240</f>
        <v>0</v>
      </c>
      <c r="Z240" s="5">
        <f>Capex!R73+Y240</f>
        <v>0</v>
      </c>
      <c r="AA240" s="5">
        <f>Capex!S73+Z240</f>
        <v>0</v>
      </c>
      <c r="AB240" s="5">
        <f>Capex!T73+AA240</f>
        <v>0</v>
      </c>
      <c r="AC240" s="5">
        <f>Capex!U73+AB240</f>
        <v>0</v>
      </c>
      <c r="AD240" s="5">
        <f>Capex!V73+AC240</f>
        <v>0</v>
      </c>
      <c r="AE240" s="5">
        <f>Capex!W73+AD240</f>
        <v>0</v>
      </c>
      <c r="AF240" s="5">
        <f>Capex!X73+AE240</f>
        <v>0</v>
      </c>
      <c r="AG240" s="5">
        <f>Capex!Y73+AF240</f>
        <v>0</v>
      </c>
      <c r="AH240" s="5">
        <f>Capex!Z73+AG240</f>
        <v>0</v>
      </c>
      <c r="AI240" s="5">
        <f>Capex!AA73+AH240</f>
        <v>0</v>
      </c>
      <c r="AJ240" s="5">
        <f>Capex!AB73+AI240</f>
        <v>0</v>
      </c>
      <c r="AK240" s="5">
        <f>Capex!AC73+AJ240</f>
        <v>0</v>
      </c>
      <c r="AL240" s="5">
        <f>Capex!AD73+AK240</f>
        <v>0</v>
      </c>
      <c r="AM240" s="5">
        <f>Capex!AE73+AL240</f>
        <v>0</v>
      </c>
      <c r="AN240" s="5">
        <f>Capex!AF73+AM240</f>
        <v>0</v>
      </c>
      <c r="AO240" s="5">
        <f>Capex!AG73+AN240</f>
        <v>0</v>
      </c>
      <c r="AP240" s="5">
        <f>Capex!AH73+AO240</f>
        <v>0</v>
      </c>
      <c r="AQ240" s="5">
        <f>Capex!AI73+AP240</f>
        <v>0</v>
      </c>
      <c r="AR240" s="5">
        <f>Capex!AJ73+AQ240</f>
        <v>0</v>
      </c>
      <c r="AS240" s="5">
        <f>Capex!AK73+AR240</f>
        <v>0</v>
      </c>
      <c r="AT240" s="5">
        <f>Capex!AL73+AS240</f>
        <v>0</v>
      </c>
      <c r="AU240" s="5">
        <f>Capex!AM73+AT240</f>
        <v>0</v>
      </c>
      <c r="AV240" s="5">
        <f>Capex!AN73+AU240</f>
        <v>0</v>
      </c>
      <c r="AW240" s="5">
        <f>Capex!AO73+AV240</f>
        <v>0</v>
      </c>
      <c r="AX240" s="5">
        <f>Capex!AP73+AW240</f>
        <v>0</v>
      </c>
      <c r="AY240" s="5">
        <f>Capex!AQ73+AX240</f>
        <v>0</v>
      </c>
      <c r="AZ240" s="5">
        <f>Capex!AR73+AY240</f>
        <v>0</v>
      </c>
      <c r="BA240" s="5">
        <f>Capex!AS73+AZ240</f>
        <v>0</v>
      </c>
      <c r="BB240" s="5">
        <f>Capex!AT73+BA240</f>
        <v>0</v>
      </c>
      <c r="BC240" s="5">
        <f>Capex!AU73+BB240</f>
        <v>0</v>
      </c>
      <c r="BD240" s="5">
        <f>Capex!AV73+BC240</f>
        <v>0</v>
      </c>
      <c r="BE240" s="5">
        <f>Capex!AW73+BD240</f>
        <v>0</v>
      </c>
      <c r="BF240" s="5">
        <f>Capex!AX73+BE240</f>
        <v>0</v>
      </c>
      <c r="BG240" s="5">
        <f>Capex!AY73+BF240</f>
        <v>0</v>
      </c>
      <c r="BH240" s="5">
        <f>Capex!AZ73+BG240</f>
        <v>0</v>
      </c>
      <c r="BI240" s="5">
        <f>Capex!BA73+BH240</f>
        <v>0</v>
      </c>
      <c r="BJ240" s="5">
        <f>Capex!BB73+BI240</f>
        <v>0</v>
      </c>
      <c r="BK240" s="5">
        <f>Capex!BC73+BJ240</f>
        <v>0</v>
      </c>
      <c r="BL240" s="5">
        <f>Capex!BD73+BK240</f>
        <v>0</v>
      </c>
      <c r="BM240" s="5">
        <f>Capex!BE73+BL240</f>
        <v>0</v>
      </c>
      <c r="BN240" s="5">
        <f>Capex!BF73+BM240</f>
        <v>0</v>
      </c>
      <c r="BO240" s="5">
        <f>Capex!BG73+BN240</f>
        <v>0</v>
      </c>
      <c r="BP240" s="5">
        <f>Capex!BH73+BO240</f>
        <v>0</v>
      </c>
      <c r="BQ240" s="5">
        <f>Capex!BI73+BP240</f>
        <v>0</v>
      </c>
      <c r="BR240" s="5">
        <f>Capex!BJ73+BQ240</f>
        <v>0</v>
      </c>
      <c r="BS240" s="5">
        <f>Capex!BK73+BR240</f>
        <v>0</v>
      </c>
      <c r="BT240" s="5">
        <f>Capex!BL73+BS240</f>
        <v>0</v>
      </c>
      <c r="BU240" s="5">
        <f>Capex!BM73+BT240</f>
        <v>0</v>
      </c>
      <c r="BV240" s="5">
        <f>Capex!BN73+BU240</f>
        <v>0</v>
      </c>
      <c r="BW240" s="5">
        <f>Capex!BO73+BV240</f>
        <v>0</v>
      </c>
      <c r="BX240" s="5">
        <f>Capex!BP73+BW240</f>
        <v>0</v>
      </c>
      <c r="BY240" s="5">
        <f>Capex!BQ73+BX240</f>
        <v>0</v>
      </c>
      <c r="BZ240" s="5"/>
      <c r="CA240" s="5"/>
      <c r="CB240" s="5"/>
      <c r="CC240" s="5"/>
      <c r="CD240" s="5"/>
      <c r="CE240" s="286"/>
      <c r="CF240" s="783"/>
    </row>
    <row r="241" spans="1:84" s="4" customFormat="1">
      <c r="A241" s="48"/>
      <c r="E241" s="276" t="str">
        <f>Capex!E74</f>
        <v>Domain Names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f>Capex!J74+Q241</f>
        <v>0</v>
      </c>
      <c r="S241" s="5">
        <f>Capex!K74+R241</f>
        <v>0</v>
      </c>
      <c r="T241" s="5">
        <f>Capex!L74+S241</f>
        <v>0</v>
      </c>
      <c r="U241" s="5">
        <f>Capex!M74+T241</f>
        <v>0</v>
      </c>
      <c r="V241" s="5">
        <f>Capex!N74+U241</f>
        <v>0</v>
      </c>
      <c r="W241" s="5">
        <f>Capex!O74+V241</f>
        <v>0</v>
      </c>
      <c r="X241" s="5">
        <f>Capex!P74+W241</f>
        <v>0</v>
      </c>
      <c r="Y241" s="5">
        <f>Capex!Q74+X241</f>
        <v>0</v>
      </c>
      <c r="Z241" s="5">
        <f>Capex!R74+Y241</f>
        <v>0</v>
      </c>
      <c r="AA241" s="5">
        <f>Capex!S74+Z241</f>
        <v>0</v>
      </c>
      <c r="AB241" s="5">
        <f>Capex!T74+AA241</f>
        <v>0</v>
      </c>
      <c r="AC241" s="5">
        <f>Capex!U74+AB241</f>
        <v>0</v>
      </c>
      <c r="AD241" s="5">
        <f>Capex!V74+AC241</f>
        <v>0</v>
      </c>
      <c r="AE241" s="5">
        <f>Capex!W74+AD241</f>
        <v>0</v>
      </c>
      <c r="AF241" s="5">
        <f>Capex!X74+AE241</f>
        <v>0</v>
      </c>
      <c r="AG241" s="5">
        <f>Capex!Y74+AF241</f>
        <v>0</v>
      </c>
      <c r="AH241" s="5">
        <f>Capex!Z74+AG241</f>
        <v>0</v>
      </c>
      <c r="AI241" s="5">
        <f>Capex!AA74+AH241</f>
        <v>0</v>
      </c>
      <c r="AJ241" s="5">
        <f>Capex!AB74+AI241</f>
        <v>0</v>
      </c>
      <c r="AK241" s="5">
        <f>Capex!AC74+AJ241</f>
        <v>0</v>
      </c>
      <c r="AL241" s="5">
        <f>Capex!AD74+AK241</f>
        <v>0</v>
      </c>
      <c r="AM241" s="5">
        <f>Capex!AE74+AL241</f>
        <v>0</v>
      </c>
      <c r="AN241" s="5">
        <f>Capex!AF74+AM241</f>
        <v>0</v>
      </c>
      <c r="AO241" s="5">
        <f>Capex!AG74+AN241</f>
        <v>0</v>
      </c>
      <c r="AP241" s="5">
        <f>Capex!AH74+AO241</f>
        <v>0</v>
      </c>
      <c r="AQ241" s="5">
        <f>Capex!AI74+AP241</f>
        <v>0</v>
      </c>
      <c r="AR241" s="5">
        <f>Capex!AJ74+AQ241</f>
        <v>0</v>
      </c>
      <c r="AS241" s="5">
        <f>Capex!AK74+AR241</f>
        <v>0</v>
      </c>
      <c r="AT241" s="5">
        <f>Capex!AL74+AS241</f>
        <v>0</v>
      </c>
      <c r="AU241" s="5">
        <f>Capex!AM74+AT241</f>
        <v>0</v>
      </c>
      <c r="AV241" s="5">
        <f>Capex!AN74+AU241</f>
        <v>0</v>
      </c>
      <c r="AW241" s="5">
        <f>Capex!AO74+AV241</f>
        <v>0</v>
      </c>
      <c r="AX241" s="5">
        <f>Capex!AP74+AW241</f>
        <v>0</v>
      </c>
      <c r="AY241" s="5">
        <f>Capex!AQ74+AX241</f>
        <v>0</v>
      </c>
      <c r="AZ241" s="5">
        <f>Capex!AR74+AY241</f>
        <v>0</v>
      </c>
      <c r="BA241" s="5">
        <f>Capex!AS74+AZ241</f>
        <v>0</v>
      </c>
      <c r="BB241" s="5">
        <f>Capex!AT74+BA241</f>
        <v>0</v>
      </c>
      <c r="BC241" s="5">
        <f>Capex!AU74+BB241</f>
        <v>0</v>
      </c>
      <c r="BD241" s="5">
        <f>Capex!AV74+BC241</f>
        <v>0</v>
      </c>
      <c r="BE241" s="5">
        <f>Capex!AW74+BD241</f>
        <v>0</v>
      </c>
      <c r="BF241" s="5">
        <f>Capex!AX74+BE241</f>
        <v>0</v>
      </c>
      <c r="BG241" s="5">
        <f>Capex!AY74+BF241</f>
        <v>0</v>
      </c>
      <c r="BH241" s="5">
        <f>Capex!AZ74+BG241</f>
        <v>0</v>
      </c>
      <c r="BI241" s="5">
        <f>Capex!BA74+BH241</f>
        <v>0</v>
      </c>
      <c r="BJ241" s="5">
        <f>Capex!BB74+BI241</f>
        <v>0</v>
      </c>
      <c r="BK241" s="5">
        <f>Capex!BC74+BJ241</f>
        <v>0</v>
      </c>
      <c r="BL241" s="5">
        <f>Capex!BD74+BK241</f>
        <v>0</v>
      </c>
      <c r="BM241" s="5">
        <f>Capex!BE74+BL241</f>
        <v>0</v>
      </c>
      <c r="BN241" s="5">
        <f>Capex!BF74+BM241</f>
        <v>0</v>
      </c>
      <c r="BO241" s="5">
        <f>Capex!BG74+BN241</f>
        <v>0</v>
      </c>
      <c r="BP241" s="5">
        <f>Capex!BH74+BO241</f>
        <v>0</v>
      </c>
      <c r="BQ241" s="5">
        <f>Capex!BI74+BP241</f>
        <v>0</v>
      </c>
      <c r="BR241" s="5">
        <f>Capex!BJ74+BQ241</f>
        <v>0</v>
      </c>
      <c r="BS241" s="5">
        <f>Capex!BK74+BR241</f>
        <v>0</v>
      </c>
      <c r="BT241" s="5">
        <f>Capex!BL74+BS241</f>
        <v>0</v>
      </c>
      <c r="BU241" s="5">
        <f>Capex!BM74+BT241</f>
        <v>0</v>
      </c>
      <c r="BV241" s="5">
        <f>Capex!BN74+BU241</f>
        <v>0</v>
      </c>
      <c r="BW241" s="5">
        <f>Capex!BO74+BV241</f>
        <v>0</v>
      </c>
      <c r="BX241" s="5">
        <f>Capex!BP74+BW241</f>
        <v>0</v>
      </c>
      <c r="BY241" s="5">
        <f>Capex!BQ74+BX241</f>
        <v>0</v>
      </c>
      <c r="BZ241" s="5"/>
      <c r="CA241" s="5"/>
      <c r="CB241" s="5"/>
      <c r="CC241" s="5"/>
      <c r="CD241" s="5"/>
      <c r="CE241" s="286"/>
      <c r="CF241" s="783"/>
    </row>
    <row r="242" spans="1:84" s="4" customFormat="1">
      <c r="A242" s="48"/>
      <c r="E242" s="276" t="str">
        <f>Capex!E69</f>
        <v>Leasehold Improvements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f>Capex!J69+Q242</f>
        <v>0</v>
      </c>
      <c r="S242" s="5">
        <f>Capex!K69+R242</f>
        <v>0</v>
      </c>
      <c r="T242" s="5">
        <f>Capex!L69+S242</f>
        <v>0</v>
      </c>
      <c r="U242" s="5">
        <f>Capex!M69+T242</f>
        <v>0</v>
      </c>
      <c r="V242" s="5">
        <f>Capex!N69+U242</f>
        <v>0</v>
      </c>
      <c r="W242" s="5">
        <f>Capex!O69+V242</f>
        <v>0</v>
      </c>
      <c r="X242" s="5">
        <f>Capex!P69+W242</f>
        <v>0</v>
      </c>
      <c r="Y242" s="5">
        <f>Capex!Q69+X242</f>
        <v>0</v>
      </c>
      <c r="Z242" s="5">
        <f>Capex!R69+Y242</f>
        <v>0</v>
      </c>
      <c r="AA242" s="5">
        <f>Capex!S69+Z242</f>
        <v>0</v>
      </c>
      <c r="AB242" s="5">
        <f>Capex!T69+AA242</f>
        <v>0</v>
      </c>
      <c r="AC242" s="5">
        <f>Capex!U69+AB242</f>
        <v>0</v>
      </c>
      <c r="AD242" s="5">
        <f>Capex!V69+AC242</f>
        <v>0</v>
      </c>
      <c r="AE242" s="5">
        <f>Capex!W69+AD242</f>
        <v>0</v>
      </c>
      <c r="AF242" s="5">
        <f>Capex!X69+AE242</f>
        <v>0</v>
      </c>
      <c r="AG242" s="5">
        <f>Capex!Y69+AF242</f>
        <v>0</v>
      </c>
      <c r="AH242" s="5">
        <f>Capex!Z69+AG242</f>
        <v>0</v>
      </c>
      <c r="AI242" s="5">
        <f>Capex!AA69+AH242</f>
        <v>0</v>
      </c>
      <c r="AJ242" s="5">
        <f>Capex!AB69+AI242</f>
        <v>0</v>
      </c>
      <c r="AK242" s="5">
        <f>Capex!AC69+AJ242</f>
        <v>0</v>
      </c>
      <c r="AL242" s="5">
        <f>Capex!AD69+AK242</f>
        <v>0</v>
      </c>
      <c r="AM242" s="5">
        <f>Capex!AE69+AL242</f>
        <v>0</v>
      </c>
      <c r="AN242" s="5">
        <f>Capex!AF69+AM242</f>
        <v>0</v>
      </c>
      <c r="AO242" s="5">
        <f>Capex!AG69+AN242</f>
        <v>0</v>
      </c>
      <c r="AP242" s="5">
        <f>Capex!AH69+AO242</f>
        <v>0</v>
      </c>
      <c r="AQ242" s="5">
        <f>Capex!AI69+AP242</f>
        <v>0</v>
      </c>
      <c r="AR242" s="5">
        <f>Capex!AJ69+AQ242</f>
        <v>0</v>
      </c>
      <c r="AS242" s="5">
        <f>Capex!AK69+AR242</f>
        <v>0</v>
      </c>
      <c r="AT242" s="5">
        <f>Capex!AL69+AS242</f>
        <v>0</v>
      </c>
      <c r="AU242" s="5">
        <f>Capex!AM69+AT242</f>
        <v>0</v>
      </c>
      <c r="AV242" s="5">
        <f>Capex!AN69+AU242</f>
        <v>0</v>
      </c>
      <c r="AW242" s="5">
        <f>Capex!AO69+AV242</f>
        <v>0</v>
      </c>
      <c r="AX242" s="5">
        <f>Capex!AP69+AW242</f>
        <v>0</v>
      </c>
      <c r="AY242" s="5">
        <f>Capex!AQ69+AX242</f>
        <v>0</v>
      </c>
      <c r="AZ242" s="5">
        <f>Capex!AR69+AY242</f>
        <v>0</v>
      </c>
      <c r="BA242" s="5">
        <f>Capex!AS69+AZ242</f>
        <v>0</v>
      </c>
      <c r="BB242" s="5">
        <f>Capex!AT69+BA242</f>
        <v>0</v>
      </c>
      <c r="BC242" s="5">
        <f>Capex!AU69+BB242</f>
        <v>0</v>
      </c>
      <c r="BD242" s="5">
        <f>Capex!AV69+BC242</f>
        <v>0</v>
      </c>
      <c r="BE242" s="5">
        <f>Capex!AW69+BD242</f>
        <v>0</v>
      </c>
      <c r="BF242" s="5">
        <f>Capex!AX69+BE242</f>
        <v>0</v>
      </c>
      <c r="BG242" s="5">
        <f>Capex!AY69+BF242</f>
        <v>0</v>
      </c>
      <c r="BH242" s="5">
        <f>Capex!AZ69+BG242</f>
        <v>0</v>
      </c>
      <c r="BI242" s="5">
        <f>Capex!BA69+BH242</f>
        <v>0</v>
      </c>
      <c r="BJ242" s="5">
        <f>Capex!BB69+BI242</f>
        <v>0</v>
      </c>
      <c r="BK242" s="5">
        <f>Capex!BC69+BJ242</f>
        <v>0</v>
      </c>
      <c r="BL242" s="5">
        <f>Capex!BD69+BK242</f>
        <v>0</v>
      </c>
      <c r="BM242" s="5">
        <f>Capex!BE69+BL242</f>
        <v>0</v>
      </c>
      <c r="BN242" s="5">
        <f>Capex!BF69+BM242</f>
        <v>0</v>
      </c>
      <c r="BO242" s="5">
        <f>Capex!BG69+BN242</f>
        <v>0</v>
      </c>
      <c r="BP242" s="5">
        <f>Capex!BH69+BO242</f>
        <v>0</v>
      </c>
      <c r="BQ242" s="5">
        <f>Capex!BI69+BP242</f>
        <v>0</v>
      </c>
      <c r="BR242" s="5">
        <f>Capex!BJ69+BQ242</f>
        <v>0</v>
      </c>
      <c r="BS242" s="5">
        <f>Capex!BK69+BR242</f>
        <v>0</v>
      </c>
      <c r="BT242" s="5">
        <f>Capex!BL69+BS242</f>
        <v>0</v>
      </c>
      <c r="BU242" s="5">
        <f>Capex!BM69+BT242</f>
        <v>0</v>
      </c>
      <c r="BV242" s="5">
        <f>Capex!BN69+BU242</f>
        <v>0</v>
      </c>
      <c r="BW242" s="5">
        <f>Capex!BO69+BV242</f>
        <v>0</v>
      </c>
      <c r="BX242" s="5">
        <f>Capex!BP69+BW242</f>
        <v>0</v>
      </c>
      <c r="BY242" s="5">
        <f>Capex!BQ69+BX242</f>
        <v>0</v>
      </c>
      <c r="BZ242" s="5"/>
      <c r="CA242" s="5"/>
      <c r="CB242" s="5"/>
      <c r="CC242" s="5"/>
      <c r="CD242" s="5"/>
      <c r="CE242" s="286"/>
      <c r="CF242" s="783"/>
    </row>
    <row r="243" spans="1:84" s="4" customFormat="1">
      <c r="A243" s="48"/>
      <c r="E243" s="276" t="str">
        <f>Capex!E67</f>
        <v>Computer Equipment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f>Capex!J67+Q243</f>
        <v>0</v>
      </c>
      <c r="S243" s="5">
        <f>Capex!K67+R243</f>
        <v>0</v>
      </c>
      <c r="T243" s="5">
        <f>Capex!L67+S243</f>
        <v>0</v>
      </c>
      <c r="U243" s="5">
        <f>Capex!M67+T243</f>
        <v>0</v>
      </c>
      <c r="V243" s="5">
        <f>Capex!N67+U243</f>
        <v>0</v>
      </c>
      <c r="W243" s="5">
        <f>Capex!O67+V243</f>
        <v>0</v>
      </c>
      <c r="X243" s="5">
        <f>Capex!P67+W243</f>
        <v>0</v>
      </c>
      <c r="Y243" s="5">
        <f>Capex!Q67+X243</f>
        <v>0</v>
      </c>
      <c r="Z243" s="5">
        <f>Capex!R67+Y243</f>
        <v>0</v>
      </c>
      <c r="AA243" s="5">
        <f>Capex!S67+Z243</f>
        <v>0</v>
      </c>
      <c r="AB243" s="5">
        <f>Capex!T67+AA243</f>
        <v>0</v>
      </c>
      <c r="AC243" s="5">
        <f>Capex!U67+AB243</f>
        <v>0</v>
      </c>
      <c r="AD243" s="5">
        <f>Capex!V67+AC243</f>
        <v>0</v>
      </c>
      <c r="AE243" s="5">
        <f>Capex!W67+AD243</f>
        <v>0</v>
      </c>
      <c r="AF243" s="5">
        <f>Capex!X67+AE243</f>
        <v>0</v>
      </c>
      <c r="AG243" s="5">
        <f>Capex!Y67+AF243</f>
        <v>0</v>
      </c>
      <c r="AH243" s="5">
        <f>Capex!Z67+AG243</f>
        <v>0</v>
      </c>
      <c r="AI243" s="5">
        <f>Capex!AA67+AH243</f>
        <v>0</v>
      </c>
      <c r="AJ243" s="5">
        <f>Capex!AB67+AI243</f>
        <v>0</v>
      </c>
      <c r="AK243" s="5">
        <f>Capex!AC67+AJ243</f>
        <v>0</v>
      </c>
      <c r="AL243" s="5">
        <f>Capex!AD67+AK243</f>
        <v>0</v>
      </c>
      <c r="AM243" s="5">
        <f>Capex!AE67+AL243</f>
        <v>0</v>
      </c>
      <c r="AN243" s="5">
        <f>Capex!AF67+AM243</f>
        <v>0</v>
      </c>
      <c r="AO243" s="5">
        <f>Capex!AG67+AN243</f>
        <v>0</v>
      </c>
      <c r="AP243" s="5">
        <f>Capex!AH67+AO243</f>
        <v>0</v>
      </c>
      <c r="AQ243" s="5">
        <f>Capex!AI67+AP243</f>
        <v>0</v>
      </c>
      <c r="AR243" s="5">
        <f>Capex!AJ67+AQ243</f>
        <v>0</v>
      </c>
      <c r="AS243" s="5">
        <f>Capex!AK67+AR243</f>
        <v>0</v>
      </c>
      <c r="AT243" s="5">
        <f>Capex!AL67+AS243</f>
        <v>0</v>
      </c>
      <c r="AU243" s="5">
        <f>Capex!AM67+AT243</f>
        <v>0</v>
      </c>
      <c r="AV243" s="5">
        <f>Capex!AN67+AU243</f>
        <v>0</v>
      </c>
      <c r="AW243" s="5">
        <f>Capex!AO67+AV243</f>
        <v>0</v>
      </c>
      <c r="AX243" s="5">
        <f>Capex!AP67+AW243</f>
        <v>0</v>
      </c>
      <c r="AY243" s="5">
        <f>Capex!AQ67+AX243</f>
        <v>0</v>
      </c>
      <c r="AZ243" s="5">
        <f>Capex!AR67+AY243</f>
        <v>0</v>
      </c>
      <c r="BA243" s="5">
        <f>Capex!AS67+AZ243</f>
        <v>0</v>
      </c>
      <c r="BB243" s="5">
        <f>Capex!AT67+BA243</f>
        <v>0</v>
      </c>
      <c r="BC243" s="5">
        <f>Capex!AU67+BB243</f>
        <v>0</v>
      </c>
      <c r="BD243" s="5">
        <f>Capex!AV67+BC243</f>
        <v>0</v>
      </c>
      <c r="BE243" s="5">
        <f>Capex!AW67+BD243</f>
        <v>0</v>
      </c>
      <c r="BF243" s="5">
        <f>Capex!AX67+BE243</f>
        <v>0</v>
      </c>
      <c r="BG243" s="5">
        <f>Capex!AY67+BF243</f>
        <v>0</v>
      </c>
      <c r="BH243" s="5">
        <f>Capex!AZ67+BG243</f>
        <v>0</v>
      </c>
      <c r="BI243" s="5">
        <f>Capex!BA67+BH243</f>
        <v>0</v>
      </c>
      <c r="BJ243" s="5">
        <f>Capex!BB67+BI243</f>
        <v>0</v>
      </c>
      <c r="BK243" s="5">
        <f>Capex!BC67+BJ243</f>
        <v>0</v>
      </c>
      <c r="BL243" s="5">
        <f>Capex!BD67+BK243</f>
        <v>0</v>
      </c>
      <c r="BM243" s="5">
        <f>Capex!BE67+BL243</f>
        <v>0</v>
      </c>
      <c r="BN243" s="5">
        <f>Capex!BF67+BM243</f>
        <v>0</v>
      </c>
      <c r="BO243" s="5">
        <f>Capex!BG67+BN243</f>
        <v>0</v>
      </c>
      <c r="BP243" s="5">
        <f>Capex!BH67+BO243</f>
        <v>0</v>
      </c>
      <c r="BQ243" s="5">
        <f>Capex!BI67+BP243</f>
        <v>0</v>
      </c>
      <c r="BR243" s="5">
        <f>Capex!BJ67+BQ243</f>
        <v>0</v>
      </c>
      <c r="BS243" s="5">
        <f>Capex!BK67+BR243</f>
        <v>0</v>
      </c>
      <c r="BT243" s="5">
        <f>Capex!BL67+BS243</f>
        <v>0</v>
      </c>
      <c r="BU243" s="5">
        <f>Capex!BM67+BT243</f>
        <v>0</v>
      </c>
      <c r="BV243" s="5">
        <f>Capex!BN67+BU243</f>
        <v>0</v>
      </c>
      <c r="BW243" s="5">
        <f>Capex!BO67+BV243</f>
        <v>0</v>
      </c>
      <c r="BX243" s="5">
        <f>Capex!BP67+BW243</f>
        <v>0</v>
      </c>
      <c r="BY243" s="5">
        <f>Capex!BQ67+BX243</f>
        <v>0</v>
      </c>
      <c r="BZ243" s="5"/>
      <c r="CA243" s="5"/>
      <c r="CB243" s="5"/>
      <c r="CC243" s="5"/>
      <c r="CD243" s="5"/>
      <c r="CE243" s="286"/>
      <c r="CF243" s="783"/>
    </row>
    <row r="244" spans="1:84" s="4" customFormat="1">
      <c r="A244" s="48"/>
      <c r="E244" s="276" t="str">
        <f>Capex!E68</f>
        <v>Furniture &amp; Fixtures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f>Capex!J68+Q244</f>
        <v>0</v>
      </c>
      <c r="S244" s="5">
        <f>Capex!K68+R244</f>
        <v>0</v>
      </c>
      <c r="T244" s="5">
        <f>Capex!L68+S244</f>
        <v>0</v>
      </c>
      <c r="U244" s="5">
        <f>Capex!M68+T244</f>
        <v>0</v>
      </c>
      <c r="V244" s="5">
        <f>Capex!N68+U244</f>
        <v>0</v>
      </c>
      <c r="W244" s="5">
        <f>Capex!O68+V244</f>
        <v>0</v>
      </c>
      <c r="X244" s="5">
        <f>Capex!P68+W244</f>
        <v>0</v>
      </c>
      <c r="Y244" s="5">
        <f>Capex!Q68+X244</f>
        <v>0</v>
      </c>
      <c r="Z244" s="5">
        <f>Capex!R68+Y244</f>
        <v>0</v>
      </c>
      <c r="AA244" s="5">
        <f>Capex!S68+Z244</f>
        <v>0</v>
      </c>
      <c r="AB244" s="5">
        <f>Capex!T68+AA244</f>
        <v>0</v>
      </c>
      <c r="AC244" s="5">
        <f>Capex!U68+AB244</f>
        <v>0</v>
      </c>
      <c r="AD244" s="5">
        <f>Capex!V68+AC244</f>
        <v>0</v>
      </c>
      <c r="AE244" s="5">
        <f>Capex!W68+AD244</f>
        <v>0</v>
      </c>
      <c r="AF244" s="5">
        <f>Capex!X68+AE244</f>
        <v>0</v>
      </c>
      <c r="AG244" s="5">
        <f>Capex!Y68+AF244</f>
        <v>0</v>
      </c>
      <c r="AH244" s="5">
        <f>Capex!Z68+AG244</f>
        <v>0</v>
      </c>
      <c r="AI244" s="5">
        <f>Capex!AA68+AH244</f>
        <v>0</v>
      </c>
      <c r="AJ244" s="5">
        <f>Capex!AB68+AI244</f>
        <v>0</v>
      </c>
      <c r="AK244" s="5">
        <f>Capex!AC68+AJ244</f>
        <v>0</v>
      </c>
      <c r="AL244" s="5">
        <f>Capex!AD68+AK244</f>
        <v>0</v>
      </c>
      <c r="AM244" s="5">
        <f>Capex!AE68+AL244</f>
        <v>0</v>
      </c>
      <c r="AN244" s="5">
        <f>Capex!AF68+AM244</f>
        <v>0</v>
      </c>
      <c r="AO244" s="5">
        <f>Capex!AG68+AN244</f>
        <v>0</v>
      </c>
      <c r="AP244" s="5">
        <f>Capex!AH68+AO244</f>
        <v>0</v>
      </c>
      <c r="AQ244" s="5">
        <f>Capex!AI68+AP244</f>
        <v>0</v>
      </c>
      <c r="AR244" s="5">
        <f>Capex!AJ68+AQ244</f>
        <v>0</v>
      </c>
      <c r="AS244" s="5">
        <f>Capex!AK68+AR244</f>
        <v>0</v>
      </c>
      <c r="AT244" s="5">
        <f>Capex!AL68+AS244</f>
        <v>0</v>
      </c>
      <c r="AU244" s="5">
        <f>Capex!AM68+AT244</f>
        <v>0</v>
      </c>
      <c r="AV244" s="5">
        <f>Capex!AN68+AU244</f>
        <v>0</v>
      </c>
      <c r="AW244" s="5">
        <f>Capex!AO68+AV244</f>
        <v>0</v>
      </c>
      <c r="AX244" s="5">
        <f>Capex!AP68+AW244</f>
        <v>0</v>
      </c>
      <c r="AY244" s="5">
        <f>Capex!AQ68+AX244</f>
        <v>0</v>
      </c>
      <c r="AZ244" s="5">
        <f>Capex!AR68+AY244</f>
        <v>0</v>
      </c>
      <c r="BA244" s="5">
        <f>Capex!AS68+AZ244</f>
        <v>0</v>
      </c>
      <c r="BB244" s="5">
        <f>Capex!AT68+BA244</f>
        <v>0</v>
      </c>
      <c r="BC244" s="5">
        <f>Capex!AU68+BB244</f>
        <v>0</v>
      </c>
      <c r="BD244" s="5">
        <f>Capex!AV68+BC244</f>
        <v>0</v>
      </c>
      <c r="BE244" s="5">
        <f>Capex!AW68+BD244</f>
        <v>0</v>
      </c>
      <c r="BF244" s="5">
        <f>Capex!AX68+BE244</f>
        <v>0</v>
      </c>
      <c r="BG244" s="5">
        <f>Capex!AY68+BF244</f>
        <v>0</v>
      </c>
      <c r="BH244" s="5">
        <f>Capex!AZ68+BG244</f>
        <v>0</v>
      </c>
      <c r="BI244" s="5">
        <f>Capex!BA68+BH244</f>
        <v>0</v>
      </c>
      <c r="BJ244" s="5">
        <f>Capex!BB68+BI244</f>
        <v>0</v>
      </c>
      <c r="BK244" s="5">
        <f>Capex!BC68+BJ244</f>
        <v>0</v>
      </c>
      <c r="BL244" s="5">
        <f>Capex!BD68+BK244</f>
        <v>0</v>
      </c>
      <c r="BM244" s="5">
        <f>Capex!BE68+BL244</f>
        <v>0</v>
      </c>
      <c r="BN244" s="5">
        <f>Capex!BF68+BM244</f>
        <v>0</v>
      </c>
      <c r="BO244" s="5">
        <f>Capex!BG68+BN244</f>
        <v>0</v>
      </c>
      <c r="BP244" s="5">
        <f>Capex!BH68+BO244</f>
        <v>0</v>
      </c>
      <c r="BQ244" s="5">
        <f>Capex!BI68+BP244</f>
        <v>0</v>
      </c>
      <c r="BR244" s="5">
        <f>Capex!BJ68+BQ244</f>
        <v>0</v>
      </c>
      <c r="BS244" s="5">
        <f>Capex!BK68+BR244</f>
        <v>0</v>
      </c>
      <c r="BT244" s="5">
        <f>Capex!BL68+BS244</f>
        <v>0</v>
      </c>
      <c r="BU244" s="5">
        <f>Capex!BM68+BT244</f>
        <v>0</v>
      </c>
      <c r="BV244" s="5">
        <f>Capex!BN68+BU244</f>
        <v>0</v>
      </c>
      <c r="BW244" s="5">
        <f>Capex!BO68+BV244</f>
        <v>0</v>
      </c>
      <c r="BX244" s="5">
        <f>Capex!BP68+BW244</f>
        <v>0</v>
      </c>
      <c r="BY244" s="5">
        <f>Capex!BQ68+BX244</f>
        <v>0</v>
      </c>
      <c r="BZ244" s="5"/>
      <c r="CA244" s="5"/>
      <c r="CB244" s="5"/>
      <c r="CC244" s="5"/>
      <c r="CD244" s="5"/>
      <c r="CE244" s="286"/>
      <c r="CF244" s="783"/>
    </row>
    <row r="245" spans="1:84" s="4" customFormat="1">
      <c r="A245" s="48"/>
      <c r="E245" s="276" t="s">
        <v>97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f>Capex!J70+Capex!J71+Capex!J72+Q245</f>
        <v>0</v>
      </c>
      <c r="S245" s="5">
        <f>Capex!K70+Capex!K71+Capex!K72+R245</f>
        <v>0</v>
      </c>
      <c r="T245" s="5">
        <f>Capex!L70+Capex!L71+Capex!L72+S245</f>
        <v>0</v>
      </c>
      <c r="U245" s="5">
        <f>Capex!M70+Capex!M71+Capex!M72+T245</f>
        <v>0</v>
      </c>
      <c r="V245" s="5">
        <f>Capex!N70+Capex!N71+Capex!N72+U245</f>
        <v>0</v>
      </c>
      <c r="W245" s="5">
        <f>Capex!O70+Capex!O71+Capex!O72+V245</f>
        <v>0</v>
      </c>
      <c r="X245" s="5">
        <f>Capex!P70+Capex!P71+Capex!P72+W245</f>
        <v>0</v>
      </c>
      <c r="Y245" s="5">
        <f>Capex!Q70+Capex!Q71+Capex!Q72+X245</f>
        <v>0</v>
      </c>
      <c r="Z245" s="5">
        <f>Capex!R70+Capex!R71+Capex!R72+Y245</f>
        <v>0</v>
      </c>
      <c r="AA245" s="5">
        <f>Capex!S70+Capex!S71+Capex!S72+Z245</f>
        <v>0</v>
      </c>
      <c r="AB245" s="5">
        <f>Capex!T70+Capex!T71+Capex!T72+AA245</f>
        <v>0</v>
      </c>
      <c r="AC245" s="5">
        <f>Capex!U70+Capex!U71+Capex!U72+AB245</f>
        <v>0</v>
      </c>
      <c r="AD245" s="5">
        <f>Capex!V70+Capex!V71+Capex!V72+AC245</f>
        <v>0</v>
      </c>
      <c r="AE245" s="5">
        <f>Capex!W70+Capex!W71+Capex!W72+AD245</f>
        <v>0</v>
      </c>
      <c r="AF245" s="5">
        <f>Capex!X70+Capex!X71+Capex!X72+AE245</f>
        <v>0</v>
      </c>
      <c r="AG245" s="5">
        <f>Capex!Y70+Capex!Y71+Capex!Y72+AF245</f>
        <v>0</v>
      </c>
      <c r="AH245" s="5">
        <f>Capex!Z70+Capex!Z71+Capex!Z72+AG245</f>
        <v>0</v>
      </c>
      <c r="AI245" s="5">
        <f>Capex!AA70+Capex!AA71+Capex!AA72+AH245</f>
        <v>0</v>
      </c>
      <c r="AJ245" s="5">
        <f>Capex!AB70+Capex!AB71+Capex!AB72+AI245</f>
        <v>0</v>
      </c>
      <c r="AK245" s="5">
        <f>Capex!AC70+Capex!AC71+Capex!AC72+AJ245</f>
        <v>0</v>
      </c>
      <c r="AL245" s="5">
        <f>Capex!AD70+Capex!AD71+Capex!AD72+AK245</f>
        <v>0</v>
      </c>
      <c r="AM245" s="5">
        <f>Capex!AE70+Capex!AE71+Capex!AE72+AL245</f>
        <v>0</v>
      </c>
      <c r="AN245" s="5">
        <f>Capex!AF70+Capex!AF71+Capex!AF72+AM245</f>
        <v>0</v>
      </c>
      <c r="AO245" s="5">
        <f>Capex!AG70+Capex!AG71+Capex!AG72+AN245</f>
        <v>0</v>
      </c>
      <c r="AP245" s="5">
        <f>Capex!AH70+Capex!AH71+Capex!AH72+AO245</f>
        <v>0</v>
      </c>
      <c r="AQ245" s="5">
        <f>Capex!AI70+Capex!AI71+Capex!AI72+AP245</f>
        <v>0</v>
      </c>
      <c r="AR245" s="5">
        <f>Capex!AJ70+Capex!AJ71+Capex!AJ72+AQ245</f>
        <v>0</v>
      </c>
      <c r="AS245" s="5">
        <f>Capex!AK70+Capex!AK71+Capex!AK72+AR245</f>
        <v>0</v>
      </c>
      <c r="AT245" s="5">
        <f>Capex!AL70+Capex!AL71+Capex!AL72+AS245</f>
        <v>0</v>
      </c>
      <c r="AU245" s="5">
        <f>Capex!AM70+Capex!AM71+Capex!AM72+AT245</f>
        <v>0</v>
      </c>
      <c r="AV245" s="5">
        <f>Capex!AN70+Capex!AN71+Capex!AN72+AU245</f>
        <v>0</v>
      </c>
      <c r="AW245" s="5">
        <f>Capex!AO70+Capex!AO71+Capex!AO72+AV245</f>
        <v>0</v>
      </c>
      <c r="AX245" s="5">
        <f>Capex!AP70+Capex!AP71+Capex!AP72+AW245</f>
        <v>0</v>
      </c>
      <c r="AY245" s="5">
        <f>Capex!AQ70+Capex!AQ71+Capex!AQ72+AX245</f>
        <v>0</v>
      </c>
      <c r="AZ245" s="5">
        <f>Capex!AR70+Capex!AR71+Capex!AR72+AY245</f>
        <v>0</v>
      </c>
      <c r="BA245" s="5">
        <f>Capex!AS70+Capex!AS71+Capex!AS72+AZ245</f>
        <v>0</v>
      </c>
      <c r="BB245" s="5">
        <f>Capex!AT70+Capex!AT71+Capex!AT72+BA245</f>
        <v>0</v>
      </c>
      <c r="BC245" s="5">
        <f>Capex!AU70+Capex!AU71+Capex!AU72+BB245</f>
        <v>0</v>
      </c>
      <c r="BD245" s="5">
        <f>Capex!AV70+Capex!AV71+Capex!AV72+BC245</f>
        <v>0</v>
      </c>
      <c r="BE245" s="5">
        <f>Capex!AW70+Capex!AW71+Capex!AW72+BD245</f>
        <v>0</v>
      </c>
      <c r="BF245" s="5">
        <f>Capex!AX70+Capex!AX71+Capex!AX72+BE245</f>
        <v>0</v>
      </c>
      <c r="BG245" s="5">
        <f>Capex!AY70+Capex!AY71+Capex!AY72+BF245</f>
        <v>0</v>
      </c>
      <c r="BH245" s="5">
        <f>Capex!AZ70+Capex!AZ71+Capex!AZ72+BG245</f>
        <v>0</v>
      </c>
      <c r="BI245" s="5">
        <f>Capex!BA70+Capex!BA71+Capex!BA72+BH245</f>
        <v>0</v>
      </c>
      <c r="BJ245" s="5">
        <f>Capex!BB70+Capex!BB71+Capex!BB72+BI245</f>
        <v>0</v>
      </c>
      <c r="BK245" s="5">
        <f>Capex!BC70+Capex!BC71+Capex!BC72+BJ245</f>
        <v>0</v>
      </c>
      <c r="BL245" s="5">
        <f>Capex!BD70+Capex!BD71+Capex!BD72+BK245</f>
        <v>0</v>
      </c>
      <c r="BM245" s="5">
        <f>Capex!BE70+Capex!BE71+Capex!BE72+BL245</f>
        <v>0</v>
      </c>
      <c r="BN245" s="5">
        <f>Capex!BF70+Capex!BF71+Capex!BF72+BM245</f>
        <v>0</v>
      </c>
      <c r="BO245" s="5">
        <f>Capex!BG70+Capex!BG71+Capex!BG72+BN245</f>
        <v>0</v>
      </c>
      <c r="BP245" s="5">
        <f>Capex!BH70+Capex!BH71+Capex!BH72+BO245</f>
        <v>0</v>
      </c>
      <c r="BQ245" s="5">
        <f>Capex!BI70+Capex!BI71+Capex!BI72+BP245</f>
        <v>0</v>
      </c>
      <c r="BR245" s="5">
        <f>Capex!BJ70+Capex!BJ71+Capex!BJ72+BQ245</f>
        <v>0</v>
      </c>
      <c r="BS245" s="5">
        <f>Capex!BK70+Capex!BK71+Capex!BK72+BR245</f>
        <v>0</v>
      </c>
      <c r="BT245" s="5">
        <f>Capex!BL70+Capex!BL71+Capex!BL72+BS245</f>
        <v>0</v>
      </c>
      <c r="BU245" s="5">
        <f>Capex!BM70+Capex!BM71+Capex!BM72+BT245</f>
        <v>0</v>
      </c>
      <c r="BV245" s="5">
        <f>Capex!BN70+Capex!BN71+Capex!BN72+BU245</f>
        <v>0</v>
      </c>
      <c r="BW245" s="5">
        <f>Capex!BO70+Capex!BO71+Capex!BO72+BV245</f>
        <v>0</v>
      </c>
      <c r="BX245" s="5">
        <f>Capex!BP70+Capex!BP71+Capex!BP72+BW245</f>
        <v>0</v>
      </c>
      <c r="BY245" s="5">
        <f>Capex!BQ70+Capex!BQ71+Capex!BQ72+BX245</f>
        <v>0</v>
      </c>
      <c r="BZ245" s="5"/>
      <c r="CA245" s="5"/>
      <c r="CB245" s="5"/>
      <c r="CC245" s="5"/>
      <c r="CD245" s="5"/>
      <c r="CE245" s="286"/>
      <c r="CF245" s="783"/>
    </row>
    <row r="246" spans="1:84" s="4" customFormat="1">
      <c r="A246" s="48"/>
      <c r="E246" s="276" t="s">
        <v>26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f>-SUM(Capex!$BX75:BX75)</f>
        <v>0</v>
      </c>
      <c r="S246" s="5">
        <f>-SUM(Capex!$BX75:BY75)</f>
        <v>0</v>
      </c>
      <c r="T246" s="5">
        <f>-SUM(Capex!$BX75:BZ75)</f>
        <v>0</v>
      </c>
      <c r="U246" s="5">
        <f>-SUM(Capex!$BX75:CA75)</f>
        <v>0</v>
      </c>
      <c r="V246" s="5">
        <f>-SUM(Capex!$BX75:CB75)</f>
        <v>0</v>
      </c>
      <c r="W246" s="5">
        <f>-SUM(Capex!$BX75:CC75)</f>
        <v>0</v>
      </c>
      <c r="X246" s="5">
        <f>-SUM(Capex!$BX75:CD75)</f>
        <v>0</v>
      </c>
      <c r="Y246" s="5">
        <f>-SUM(Capex!$BX75:CE75)</f>
        <v>0</v>
      </c>
      <c r="Z246" s="5">
        <f>-SUM(Capex!$BX75:CF75)</f>
        <v>0</v>
      </c>
      <c r="AA246" s="5">
        <f>-SUM(Capex!$BX75:CG75)</f>
        <v>0</v>
      </c>
      <c r="AB246" s="5">
        <f>-SUM(Capex!$BX75:CH75)</f>
        <v>0</v>
      </c>
      <c r="AC246" s="5">
        <f>-SUM(Capex!$BX75:CI75)</f>
        <v>0</v>
      </c>
      <c r="AD246" s="5">
        <f>-SUM(Capex!$BX75:CJ75)</f>
        <v>0</v>
      </c>
      <c r="AE246" s="5">
        <f>-SUM(Capex!$BX75:CK75)</f>
        <v>0</v>
      </c>
      <c r="AF246" s="5">
        <f>-SUM(Capex!$BX75:CL75)</f>
        <v>0</v>
      </c>
      <c r="AG246" s="5">
        <f>-SUM(Capex!$BX75:CM75)</f>
        <v>0</v>
      </c>
      <c r="AH246" s="5">
        <f>-SUM(Capex!$BX75:CN75)</f>
        <v>0</v>
      </c>
      <c r="AI246" s="5">
        <f>-SUM(Capex!$BX75:CO75)</f>
        <v>0</v>
      </c>
      <c r="AJ246" s="5">
        <f>-SUM(Capex!$BX75:CP75)</f>
        <v>0</v>
      </c>
      <c r="AK246" s="5">
        <f>-SUM(Capex!$BX75:CQ75)</f>
        <v>0</v>
      </c>
      <c r="AL246" s="5">
        <f>-SUM(Capex!$BX75:CR75)</f>
        <v>0</v>
      </c>
      <c r="AM246" s="5">
        <f>-SUM(Capex!$BX75:CS75)</f>
        <v>0</v>
      </c>
      <c r="AN246" s="5">
        <f>-SUM(Capex!$BX75:CT75)</f>
        <v>0</v>
      </c>
      <c r="AO246" s="5">
        <f>-SUM(Capex!$BX75:CU75)</f>
        <v>0</v>
      </c>
      <c r="AP246" s="5">
        <f>-SUM(Capex!$BX75:CV75)</f>
        <v>0</v>
      </c>
      <c r="AQ246" s="5">
        <f>-SUM(Capex!$BX75:CW75)</f>
        <v>0</v>
      </c>
      <c r="AR246" s="5">
        <f>-SUM(Capex!$BX75:CX75)</f>
        <v>0</v>
      </c>
      <c r="AS246" s="5">
        <f>-SUM(Capex!$BX75:CY75)</f>
        <v>0</v>
      </c>
      <c r="AT246" s="5">
        <f>-SUM(Capex!$BX75:CZ75)</f>
        <v>0</v>
      </c>
      <c r="AU246" s="5">
        <f>-SUM(Capex!$BX75:DA75)</f>
        <v>0</v>
      </c>
      <c r="AV246" s="5">
        <f>-SUM(Capex!$BX75:DB75)</f>
        <v>0</v>
      </c>
      <c r="AW246" s="5">
        <f>-SUM(Capex!$BX75:DC75)</f>
        <v>0</v>
      </c>
      <c r="AX246" s="5">
        <f>-SUM(Capex!$BX75:DD75)</f>
        <v>0</v>
      </c>
      <c r="AY246" s="5">
        <f>-SUM(Capex!$BX75:DE75)</f>
        <v>0</v>
      </c>
      <c r="AZ246" s="5">
        <f>-SUM(Capex!$BX75:DF75)</f>
        <v>0</v>
      </c>
      <c r="BA246" s="5">
        <f>-SUM(Capex!$BX75:DG75)</f>
        <v>0</v>
      </c>
      <c r="BB246" s="5">
        <f>-SUM(Capex!$BX75:DH75)</f>
        <v>0</v>
      </c>
      <c r="BC246" s="5">
        <f>-SUM(Capex!$BX75:DI75)</f>
        <v>0</v>
      </c>
      <c r="BD246" s="5">
        <f>-SUM(Capex!$BX75:DJ75)</f>
        <v>0</v>
      </c>
      <c r="BE246" s="5">
        <f>-SUM(Capex!$BX75:DK75)</f>
        <v>0</v>
      </c>
      <c r="BF246" s="5">
        <f>-SUM(Capex!$BX75:DL75)</f>
        <v>0</v>
      </c>
      <c r="BG246" s="5">
        <f>-SUM(Capex!$BX75:DM75)</f>
        <v>0</v>
      </c>
      <c r="BH246" s="5">
        <f>-SUM(Capex!$BX75:DN75)</f>
        <v>0</v>
      </c>
      <c r="BI246" s="5">
        <f>-SUM(Capex!$BX75:DO75)</f>
        <v>0</v>
      </c>
      <c r="BJ246" s="5">
        <f>-SUM(Capex!$BX75:DP75)</f>
        <v>0</v>
      </c>
      <c r="BK246" s="5">
        <f>-SUM(Capex!$BX75:DQ75)</f>
        <v>0</v>
      </c>
      <c r="BL246" s="5">
        <f>-SUM(Capex!$BX75:DR75)</f>
        <v>0</v>
      </c>
      <c r="BM246" s="5">
        <f>-SUM(Capex!$BX75:DS75)</f>
        <v>0</v>
      </c>
      <c r="BN246" s="5">
        <f>-SUM(Capex!$BX75:DT75)</f>
        <v>0</v>
      </c>
      <c r="BO246" s="5">
        <f>-SUM(Capex!$BX75:DU75)</f>
        <v>0</v>
      </c>
      <c r="BP246" s="5">
        <f>-SUM(Capex!$BX75:DV75)</f>
        <v>0</v>
      </c>
      <c r="BQ246" s="5">
        <f>-SUM(Capex!$BX75:DW75)</f>
        <v>0</v>
      </c>
      <c r="BR246" s="5">
        <f>-SUM(Capex!$BX75:DX75)</f>
        <v>0</v>
      </c>
      <c r="BS246" s="5">
        <f>-SUM(Capex!$BX75:DY75)</f>
        <v>0</v>
      </c>
      <c r="BT246" s="5">
        <f>-SUM(Capex!$BX75:DZ75)</f>
        <v>0</v>
      </c>
      <c r="BU246" s="5">
        <f>-SUM(Capex!$BX75:EA75)</f>
        <v>0</v>
      </c>
      <c r="BV246" s="5">
        <f>-SUM(Capex!$BX75:EB75)</f>
        <v>0</v>
      </c>
      <c r="BW246" s="5">
        <f>-SUM(Capex!$BX75:EC75)</f>
        <v>0</v>
      </c>
      <c r="BX246" s="5">
        <f>-SUM(Capex!$BX75:ED75)</f>
        <v>0</v>
      </c>
      <c r="BY246" s="5">
        <f>-SUM(Capex!$BX75:EE75)</f>
        <v>0</v>
      </c>
      <c r="BZ246" s="5"/>
      <c r="CA246" s="5"/>
      <c r="CB246" s="5"/>
      <c r="CC246" s="5"/>
      <c r="CD246" s="5"/>
      <c r="CE246" s="286"/>
      <c r="CF246" s="783"/>
    </row>
    <row r="247" spans="1:84">
      <c r="E247" s="279" t="s">
        <v>57</v>
      </c>
      <c r="F247" s="285">
        <f t="shared" ref="F247:P247" si="595">SUM(F240:F246)</f>
        <v>0</v>
      </c>
      <c r="G247" s="285">
        <f t="shared" si="595"/>
        <v>0</v>
      </c>
      <c r="H247" s="285">
        <f t="shared" si="595"/>
        <v>0</v>
      </c>
      <c r="I247" s="285">
        <f t="shared" si="595"/>
        <v>0</v>
      </c>
      <c r="J247" s="285">
        <f t="shared" si="595"/>
        <v>0</v>
      </c>
      <c r="K247" s="285">
        <f t="shared" si="595"/>
        <v>0</v>
      </c>
      <c r="L247" s="285">
        <f t="shared" si="595"/>
        <v>0</v>
      </c>
      <c r="M247" s="285">
        <f t="shared" si="595"/>
        <v>0</v>
      </c>
      <c r="N247" s="285">
        <f t="shared" si="595"/>
        <v>0</v>
      </c>
      <c r="O247" s="285">
        <f t="shared" si="595"/>
        <v>0</v>
      </c>
      <c r="P247" s="285">
        <f t="shared" si="595"/>
        <v>0</v>
      </c>
      <c r="Q247" s="285">
        <f t="shared" ref="Q247" si="596">SUM(Q240:Q246)</f>
        <v>0</v>
      </c>
      <c r="R247" s="285">
        <f t="shared" ref="R247" si="597">SUM(R240:R246)</f>
        <v>0</v>
      </c>
      <c r="S247" s="285">
        <f t="shared" ref="S247:BY247" si="598">SUM(S240:S246)</f>
        <v>0</v>
      </c>
      <c r="T247" s="285">
        <f t="shared" si="598"/>
        <v>0</v>
      </c>
      <c r="U247" s="285">
        <f t="shared" si="598"/>
        <v>0</v>
      </c>
      <c r="V247" s="285">
        <f t="shared" si="598"/>
        <v>0</v>
      </c>
      <c r="W247" s="285">
        <f t="shared" si="598"/>
        <v>0</v>
      </c>
      <c r="X247" s="285">
        <f t="shared" si="598"/>
        <v>0</v>
      </c>
      <c r="Y247" s="285">
        <f t="shared" si="598"/>
        <v>0</v>
      </c>
      <c r="Z247" s="285">
        <f t="shared" si="598"/>
        <v>0</v>
      </c>
      <c r="AA247" s="285">
        <f t="shared" si="598"/>
        <v>0</v>
      </c>
      <c r="AB247" s="285">
        <f t="shared" si="598"/>
        <v>0</v>
      </c>
      <c r="AC247" s="285">
        <f t="shared" si="598"/>
        <v>0</v>
      </c>
      <c r="AD247" s="285">
        <f t="shared" si="598"/>
        <v>0</v>
      </c>
      <c r="AE247" s="285">
        <f t="shared" si="598"/>
        <v>0</v>
      </c>
      <c r="AF247" s="285">
        <f t="shared" si="598"/>
        <v>0</v>
      </c>
      <c r="AG247" s="285">
        <f t="shared" si="598"/>
        <v>0</v>
      </c>
      <c r="AH247" s="285">
        <f t="shared" si="598"/>
        <v>0</v>
      </c>
      <c r="AI247" s="285">
        <f t="shared" si="598"/>
        <v>0</v>
      </c>
      <c r="AJ247" s="285">
        <f t="shared" si="598"/>
        <v>0</v>
      </c>
      <c r="AK247" s="285">
        <f t="shared" si="598"/>
        <v>0</v>
      </c>
      <c r="AL247" s="285">
        <f t="shared" si="598"/>
        <v>0</v>
      </c>
      <c r="AM247" s="285">
        <f t="shared" si="598"/>
        <v>0</v>
      </c>
      <c r="AN247" s="285">
        <f t="shared" si="598"/>
        <v>0</v>
      </c>
      <c r="AO247" s="285">
        <f t="shared" si="598"/>
        <v>0</v>
      </c>
      <c r="AP247" s="285">
        <f t="shared" si="598"/>
        <v>0</v>
      </c>
      <c r="AQ247" s="285">
        <f t="shared" si="598"/>
        <v>0</v>
      </c>
      <c r="AR247" s="285">
        <f t="shared" si="598"/>
        <v>0</v>
      </c>
      <c r="AS247" s="285">
        <f t="shared" si="598"/>
        <v>0</v>
      </c>
      <c r="AT247" s="285">
        <f t="shared" si="598"/>
        <v>0</v>
      </c>
      <c r="AU247" s="285">
        <f t="shared" si="598"/>
        <v>0</v>
      </c>
      <c r="AV247" s="285">
        <f t="shared" si="598"/>
        <v>0</v>
      </c>
      <c r="AW247" s="285">
        <f t="shared" si="598"/>
        <v>0</v>
      </c>
      <c r="AX247" s="285">
        <f t="shared" si="598"/>
        <v>0</v>
      </c>
      <c r="AY247" s="285">
        <f t="shared" si="598"/>
        <v>0</v>
      </c>
      <c r="AZ247" s="285">
        <f t="shared" si="598"/>
        <v>0</v>
      </c>
      <c r="BA247" s="285">
        <f t="shared" si="598"/>
        <v>0</v>
      </c>
      <c r="BB247" s="285">
        <f t="shared" si="598"/>
        <v>0</v>
      </c>
      <c r="BC247" s="285">
        <f t="shared" si="598"/>
        <v>0</v>
      </c>
      <c r="BD247" s="285">
        <f t="shared" si="598"/>
        <v>0</v>
      </c>
      <c r="BE247" s="285">
        <f t="shared" si="598"/>
        <v>0</v>
      </c>
      <c r="BF247" s="285">
        <f t="shared" si="598"/>
        <v>0</v>
      </c>
      <c r="BG247" s="285">
        <f t="shared" si="598"/>
        <v>0</v>
      </c>
      <c r="BH247" s="285">
        <f t="shared" si="598"/>
        <v>0</v>
      </c>
      <c r="BI247" s="285">
        <f t="shared" si="598"/>
        <v>0</v>
      </c>
      <c r="BJ247" s="285">
        <f t="shared" si="598"/>
        <v>0</v>
      </c>
      <c r="BK247" s="285">
        <f t="shared" si="598"/>
        <v>0</v>
      </c>
      <c r="BL247" s="285">
        <f t="shared" si="598"/>
        <v>0</v>
      </c>
      <c r="BM247" s="285">
        <f t="shared" si="598"/>
        <v>0</v>
      </c>
      <c r="BN247" s="285">
        <f t="shared" si="598"/>
        <v>0</v>
      </c>
      <c r="BO247" s="285">
        <f t="shared" si="598"/>
        <v>0</v>
      </c>
      <c r="BP247" s="285">
        <f t="shared" si="598"/>
        <v>0</v>
      </c>
      <c r="BQ247" s="285">
        <f t="shared" si="598"/>
        <v>0</v>
      </c>
      <c r="BR247" s="285">
        <f t="shared" si="598"/>
        <v>0</v>
      </c>
      <c r="BS247" s="285">
        <f t="shared" si="598"/>
        <v>0</v>
      </c>
      <c r="BT247" s="285">
        <f t="shared" si="598"/>
        <v>0</v>
      </c>
      <c r="BU247" s="285">
        <f t="shared" si="598"/>
        <v>0</v>
      </c>
      <c r="BV247" s="285">
        <f t="shared" si="598"/>
        <v>0</v>
      </c>
      <c r="BW247" s="285">
        <f t="shared" si="598"/>
        <v>0</v>
      </c>
      <c r="BX247" s="285">
        <f t="shared" si="598"/>
        <v>0</v>
      </c>
      <c r="BY247" s="285">
        <f t="shared" si="598"/>
        <v>0</v>
      </c>
      <c r="BZ247" s="286"/>
      <c r="CA247" s="286"/>
      <c r="CB247" s="286"/>
      <c r="CC247" s="286"/>
      <c r="CD247" s="286"/>
      <c r="CE247" s="286"/>
    </row>
    <row r="248" spans="1:84" s="4" customFormat="1">
      <c r="A248" s="48"/>
      <c r="E248" s="4" t="s">
        <v>98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f t="shared" ref="R248" si="599">Q248</f>
        <v>0</v>
      </c>
      <c r="S248" s="5">
        <f t="shared" ref="S248" si="600">R248</f>
        <v>0</v>
      </c>
      <c r="T248" s="5">
        <f t="shared" ref="T248" si="601">S248</f>
        <v>0</v>
      </c>
      <c r="U248" s="5">
        <f t="shared" ref="U248" si="602">T248</f>
        <v>0</v>
      </c>
      <c r="V248" s="5">
        <f t="shared" ref="V248" si="603">U248</f>
        <v>0</v>
      </c>
      <c r="W248" s="5">
        <f t="shared" ref="W248" si="604">V248</f>
        <v>0</v>
      </c>
      <c r="X248" s="5">
        <f t="shared" ref="X248" si="605">W248</f>
        <v>0</v>
      </c>
      <c r="Y248" s="5">
        <f t="shared" ref="Y248" si="606">X248</f>
        <v>0</v>
      </c>
      <c r="Z248" s="5">
        <f t="shared" ref="Z248" si="607">Y248</f>
        <v>0</v>
      </c>
      <c r="AA248" s="5">
        <f t="shared" ref="AA248" si="608">Z248</f>
        <v>0</v>
      </c>
      <c r="AB248" s="5">
        <f t="shared" ref="AB248" si="609">AA248</f>
        <v>0</v>
      </c>
      <c r="AC248" s="5">
        <f t="shared" ref="AC248" si="610">AB248</f>
        <v>0</v>
      </c>
      <c r="AD248" s="5">
        <f t="shared" ref="AD248" si="611">AC248</f>
        <v>0</v>
      </c>
      <c r="AE248" s="5">
        <f t="shared" ref="AE248" si="612">AD248</f>
        <v>0</v>
      </c>
      <c r="AF248" s="5">
        <f t="shared" ref="AF248" si="613">AE248</f>
        <v>0</v>
      </c>
      <c r="AG248" s="5">
        <f t="shared" ref="AG248" si="614">AF248</f>
        <v>0</v>
      </c>
      <c r="AH248" s="5">
        <f t="shared" ref="AH248" si="615">AG248</f>
        <v>0</v>
      </c>
      <c r="AI248" s="5">
        <f t="shared" ref="AI248" si="616">AH248</f>
        <v>0</v>
      </c>
      <c r="AJ248" s="5">
        <f t="shared" ref="AJ248" si="617">AI248</f>
        <v>0</v>
      </c>
      <c r="AK248" s="5">
        <f t="shared" ref="AK248" si="618">AJ248</f>
        <v>0</v>
      </c>
      <c r="AL248" s="5">
        <f t="shared" ref="AL248" si="619">AK248</f>
        <v>0</v>
      </c>
      <c r="AM248" s="5">
        <f t="shared" ref="AM248" si="620">AL248</f>
        <v>0</v>
      </c>
      <c r="AN248" s="5">
        <f t="shared" ref="AN248" si="621">AM248</f>
        <v>0</v>
      </c>
      <c r="AO248" s="5">
        <f t="shared" ref="AO248" si="622">AN248</f>
        <v>0</v>
      </c>
      <c r="AP248" s="5">
        <f t="shared" ref="AP248" si="623">AO248</f>
        <v>0</v>
      </c>
      <c r="AQ248" s="5">
        <f t="shared" ref="AQ248" si="624">AP248</f>
        <v>0</v>
      </c>
      <c r="AR248" s="5">
        <f t="shared" ref="AR248" si="625">AQ248</f>
        <v>0</v>
      </c>
      <c r="AS248" s="5">
        <f t="shared" ref="AS248" si="626">AR248</f>
        <v>0</v>
      </c>
      <c r="AT248" s="5">
        <f t="shared" ref="AT248" si="627">AS248</f>
        <v>0</v>
      </c>
      <c r="AU248" s="5">
        <f t="shared" ref="AU248" si="628">AT248</f>
        <v>0</v>
      </c>
      <c r="AV248" s="5">
        <f t="shared" ref="AV248" si="629">AU248</f>
        <v>0</v>
      </c>
      <c r="AW248" s="5">
        <f t="shared" ref="AW248" si="630">AV248</f>
        <v>0</v>
      </c>
      <c r="AX248" s="5">
        <f t="shared" ref="AX248" si="631">AW248</f>
        <v>0</v>
      </c>
      <c r="AY248" s="5">
        <f t="shared" ref="AY248" si="632">AX248</f>
        <v>0</v>
      </c>
      <c r="AZ248" s="5">
        <f t="shared" ref="AZ248" si="633">AY248</f>
        <v>0</v>
      </c>
      <c r="BA248" s="5">
        <f t="shared" ref="BA248" si="634">AZ248</f>
        <v>0</v>
      </c>
      <c r="BB248" s="5">
        <f t="shared" ref="BB248" si="635">BA248</f>
        <v>0</v>
      </c>
      <c r="BC248" s="5">
        <f t="shared" ref="BC248" si="636">BB248</f>
        <v>0</v>
      </c>
      <c r="BD248" s="5">
        <f t="shared" ref="BD248" si="637">BC248</f>
        <v>0</v>
      </c>
      <c r="BE248" s="5">
        <f t="shared" ref="BE248" si="638">BD248</f>
        <v>0</v>
      </c>
      <c r="BF248" s="5">
        <f t="shared" ref="BF248" si="639">BE248</f>
        <v>0</v>
      </c>
      <c r="BG248" s="5">
        <f t="shared" ref="BG248" si="640">BF248</f>
        <v>0</v>
      </c>
      <c r="BH248" s="5">
        <f t="shared" ref="BH248" si="641">BG248</f>
        <v>0</v>
      </c>
      <c r="BI248" s="5">
        <f t="shared" ref="BI248" si="642">BH248</f>
        <v>0</v>
      </c>
      <c r="BJ248" s="5">
        <f t="shared" ref="BJ248" si="643">BI248</f>
        <v>0</v>
      </c>
      <c r="BK248" s="5">
        <f t="shared" ref="BK248" si="644">BJ248</f>
        <v>0</v>
      </c>
      <c r="BL248" s="5">
        <f t="shared" ref="BL248" si="645">BK248</f>
        <v>0</v>
      </c>
      <c r="BM248" s="5">
        <f t="shared" ref="BM248" si="646">BL248</f>
        <v>0</v>
      </c>
      <c r="BN248" s="5">
        <f t="shared" ref="BN248" si="647">BM248</f>
        <v>0</v>
      </c>
      <c r="BO248" s="5">
        <f t="shared" ref="BO248" si="648">BN248</f>
        <v>0</v>
      </c>
      <c r="BP248" s="5">
        <f t="shared" ref="BP248" si="649">BO248</f>
        <v>0</v>
      </c>
      <c r="BQ248" s="5">
        <f t="shared" ref="BQ248" si="650">BP248</f>
        <v>0</v>
      </c>
      <c r="BR248" s="5">
        <f t="shared" ref="BR248" si="651">BQ248</f>
        <v>0</v>
      </c>
      <c r="BS248" s="5">
        <f t="shared" ref="BS248" si="652">BR248</f>
        <v>0</v>
      </c>
      <c r="BT248" s="5">
        <f t="shared" ref="BT248" si="653">BS248</f>
        <v>0</v>
      </c>
      <c r="BU248" s="5">
        <f t="shared" ref="BU248" si="654">BT248</f>
        <v>0</v>
      </c>
      <c r="BV248" s="5">
        <f t="shared" ref="BV248" si="655">BU248</f>
        <v>0</v>
      </c>
      <c r="BW248" s="5">
        <f t="shared" ref="BW248" si="656">BV248</f>
        <v>0</v>
      </c>
      <c r="BX248" s="5">
        <f t="shared" ref="BX248" si="657">BW248</f>
        <v>0</v>
      </c>
      <c r="BY248" s="5">
        <f t="shared" ref="BY248" si="658">BX248</f>
        <v>0</v>
      </c>
      <c r="BZ248" s="5"/>
      <c r="CA248" s="5"/>
      <c r="CB248" s="5"/>
      <c r="CC248" s="5"/>
      <c r="CD248" s="5"/>
      <c r="CE248" s="286"/>
      <c r="CF248" s="783"/>
    </row>
    <row r="249" spans="1:84">
      <c r="D249" s="9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286"/>
    </row>
    <row r="250" spans="1:84">
      <c r="E250" s="9" t="s">
        <v>99</v>
      </c>
      <c r="F250" s="246">
        <f t="shared" ref="F250:AK250" si="659">F248+F247+F238</f>
        <v>0</v>
      </c>
      <c r="G250" s="246">
        <f t="shared" si="659"/>
        <v>0</v>
      </c>
      <c r="H250" s="246">
        <f t="shared" si="659"/>
        <v>0</v>
      </c>
      <c r="I250" s="246">
        <f t="shared" si="659"/>
        <v>0</v>
      </c>
      <c r="J250" s="246">
        <f t="shared" si="659"/>
        <v>0</v>
      </c>
      <c r="K250" s="246">
        <f t="shared" si="659"/>
        <v>0</v>
      </c>
      <c r="L250" s="246">
        <f t="shared" si="659"/>
        <v>0</v>
      </c>
      <c r="M250" s="246">
        <f t="shared" si="659"/>
        <v>0</v>
      </c>
      <c r="N250" s="246">
        <f t="shared" si="659"/>
        <v>0</v>
      </c>
      <c r="O250" s="246">
        <f t="shared" si="659"/>
        <v>0</v>
      </c>
      <c r="P250" s="246">
        <f t="shared" si="659"/>
        <v>0</v>
      </c>
      <c r="Q250" s="246">
        <f t="shared" ref="Q250:S250" si="660">Q248+Q247+Q238</f>
        <v>0</v>
      </c>
      <c r="R250" s="246">
        <f t="shared" si="660"/>
        <v>0</v>
      </c>
      <c r="S250" s="246">
        <f t="shared" si="660"/>
        <v>0</v>
      </c>
      <c r="T250" s="246">
        <f t="shared" si="659"/>
        <v>0</v>
      </c>
      <c r="U250" s="246">
        <f t="shared" si="659"/>
        <v>0</v>
      </c>
      <c r="V250" s="246">
        <f t="shared" si="659"/>
        <v>0</v>
      </c>
      <c r="W250" s="246">
        <f t="shared" si="659"/>
        <v>0</v>
      </c>
      <c r="X250" s="246">
        <f t="shared" si="659"/>
        <v>0</v>
      </c>
      <c r="Y250" s="246">
        <f t="shared" si="659"/>
        <v>0</v>
      </c>
      <c r="Z250" s="246">
        <f t="shared" si="659"/>
        <v>0</v>
      </c>
      <c r="AA250" s="246">
        <f t="shared" si="659"/>
        <v>0</v>
      </c>
      <c r="AB250" s="246">
        <f t="shared" si="659"/>
        <v>0</v>
      </c>
      <c r="AC250" s="246">
        <f t="shared" si="659"/>
        <v>0</v>
      </c>
      <c r="AD250" s="246">
        <f t="shared" si="659"/>
        <v>0</v>
      </c>
      <c r="AE250" s="246">
        <f t="shared" si="659"/>
        <v>0</v>
      </c>
      <c r="AF250" s="246">
        <f t="shared" si="659"/>
        <v>0</v>
      </c>
      <c r="AG250" s="246">
        <f t="shared" si="659"/>
        <v>0</v>
      </c>
      <c r="AH250" s="246">
        <f t="shared" si="659"/>
        <v>0</v>
      </c>
      <c r="AI250" s="246">
        <f t="shared" si="659"/>
        <v>0</v>
      </c>
      <c r="AJ250" s="246">
        <f t="shared" si="659"/>
        <v>0</v>
      </c>
      <c r="AK250" s="246">
        <f t="shared" si="659"/>
        <v>0</v>
      </c>
      <c r="AL250" s="246">
        <f t="shared" ref="AL250:AO250" si="661">AL248+AL247+AL238</f>
        <v>0</v>
      </c>
      <c r="AM250" s="246">
        <f t="shared" si="661"/>
        <v>0</v>
      </c>
      <c r="AN250" s="246">
        <f t="shared" si="661"/>
        <v>0</v>
      </c>
      <c r="AO250" s="246">
        <f t="shared" si="661"/>
        <v>0</v>
      </c>
      <c r="AP250" s="246">
        <f t="shared" ref="AP250:BM250" si="662">AP248+AP247+AP238</f>
        <v>0</v>
      </c>
      <c r="AQ250" s="246">
        <f t="shared" si="662"/>
        <v>0</v>
      </c>
      <c r="AR250" s="246">
        <f t="shared" si="662"/>
        <v>0</v>
      </c>
      <c r="AS250" s="246">
        <f t="shared" si="662"/>
        <v>0</v>
      </c>
      <c r="AT250" s="246">
        <f t="shared" si="662"/>
        <v>0</v>
      </c>
      <c r="AU250" s="246">
        <f t="shared" si="662"/>
        <v>0</v>
      </c>
      <c r="AV250" s="246">
        <f t="shared" si="662"/>
        <v>0</v>
      </c>
      <c r="AW250" s="246">
        <f t="shared" si="662"/>
        <v>0</v>
      </c>
      <c r="AX250" s="246">
        <f t="shared" si="662"/>
        <v>0</v>
      </c>
      <c r="AY250" s="246">
        <f t="shared" si="662"/>
        <v>0</v>
      </c>
      <c r="AZ250" s="246">
        <f t="shared" si="662"/>
        <v>0</v>
      </c>
      <c r="BA250" s="246">
        <f t="shared" si="662"/>
        <v>0</v>
      </c>
      <c r="BB250" s="246">
        <f t="shared" si="662"/>
        <v>0</v>
      </c>
      <c r="BC250" s="246">
        <f t="shared" si="662"/>
        <v>0</v>
      </c>
      <c r="BD250" s="246">
        <f t="shared" si="662"/>
        <v>0</v>
      </c>
      <c r="BE250" s="246">
        <f t="shared" si="662"/>
        <v>0</v>
      </c>
      <c r="BF250" s="246">
        <f t="shared" si="662"/>
        <v>0</v>
      </c>
      <c r="BG250" s="246">
        <f t="shared" si="662"/>
        <v>0</v>
      </c>
      <c r="BH250" s="246">
        <f t="shared" si="662"/>
        <v>0</v>
      </c>
      <c r="BI250" s="246">
        <f t="shared" si="662"/>
        <v>0</v>
      </c>
      <c r="BJ250" s="246">
        <f t="shared" si="662"/>
        <v>0</v>
      </c>
      <c r="BK250" s="246">
        <f t="shared" si="662"/>
        <v>0</v>
      </c>
      <c r="BL250" s="246">
        <f t="shared" si="662"/>
        <v>0</v>
      </c>
      <c r="BM250" s="246">
        <f t="shared" si="662"/>
        <v>0</v>
      </c>
      <c r="BN250" s="246">
        <f t="shared" ref="BN250:BY250" si="663">BN248+BN247+BN238</f>
        <v>0</v>
      </c>
      <c r="BO250" s="246">
        <f t="shared" si="663"/>
        <v>0</v>
      </c>
      <c r="BP250" s="246">
        <f t="shared" si="663"/>
        <v>0</v>
      </c>
      <c r="BQ250" s="246">
        <f t="shared" si="663"/>
        <v>0</v>
      </c>
      <c r="BR250" s="246">
        <f t="shared" si="663"/>
        <v>0</v>
      </c>
      <c r="BS250" s="246">
        <f t="shared" si="663"/>
        <v>0</v>
      </c>
      <c r="BT250" s="246">
        <f t="shared" si="663"/>
        <v>0</v>
      </c>
      <c r="BU250" s="246">
        <f t="shared" si="663"/>
        <v>0</v>
      </c>
      <c r="BV250" s="246">
        <f t="shared" si="663"/>
        <v>0</v>
      </c>
      <c r="BW250" s="246">
        <f t="shared" si="663"/>
        <v>0</v>
      </c>
      <c r="BX250" s="246">
        <f t="shared" si="663"/>
        <v>0</v>
      </c>
      <c r="BY250" s="246">
        <f t="shared" si="663"/>
        <v>0</v>
      </c>
      <c r="BZ250" s="246"/>
      <c r="CA250" s="246"/>
      <c r="CB250" s="246"/>
      <c r="CC250" s="246"/>
      <c r="CD250" s="246"/>
      <c r="CE250" s="105"/>
    </row>
    <row r="251" spans="1:84" s="293" customFormat="1">
      <c r="A251" s="415"/>
      <c r="B251" s="290"/>
      <c r="C251" s="290"/>
      <c r="D251" s="290"/>
      <c r="E251" s="417" t="s">
        <v>201</v>
      </c>
      <c r="F251" s="402"/>
      <c r="G251" s="402"/>
      <c r="H251" s="402"/>
      <c r="I251" s="402"/>
      <c r="J251" s="402"/>
      <c r="K251" s="402"/>
      <c r="L251" s="402"/>
      <c r="M251" s="402"/>
      <c r="N251" s="402"/>
      <c r="O251" s="402"/>
      <c r="P251" s="402"/>
      <c r="Q251" s="402"/>
      <c r="R251" s="402"/>
      <c r="S251" s="402"/>
      <c r="T251" s="402"/>
      <c r="U251" s="402"/>
      <c r="V251" s="402"/>
      <c r="W251" s="402"/>
      <c r="X251" s="402"/>
      <c r="Y251" s="402"/>
      <c r="Z251" s="402"/>
      <c r="AA251" s="402"/>
      <c r="AB251" s="402"/>
      <c r="AC251" s="402"/>
      <c r="AD251" s="402"/>
      <c r="AE251" s="402"/>
      <c r="AF251" s="402"/>
      <c r="AG251" s="402"/>
      <c r="AH251" s="402"/>
      <c r="AI251" s="402"/>
      <c r="AJ251" s="402"/>
      <c r="AK251" s="402"/>
      <c r="AL251" s="402"/>
      <c r="AM251" s="402"/>
      <c r="AN251" s="402"/>
      <c r="AO251" s="402"/>
      <c r="AP251" s="402"/>
      <c r="AQ251" s="402"/>
      <c r="AR251" s="402"/>
      <c r="AS251" s="402"/>
      <c r="AT251" s="402"/>
      <c r="AU251" s="402"/>
      <c r="AV251" s="402"/>
      <c r="AW251" s="402"/>
      <c r="AX251" s="402"/>
      <c r="AY251" s="402"/>
      <c r="AZ251" s="402"/>
      <c r="BA251" s="402"/>
      <c r="BB251" s="402"/>
      <c r="BC251" s="402"/>
      <c r="BD251" s="402"/>
      <c r="BE251" s="402"/>
      <c r="BF251" s="402"/>
      <c r="BG251" s="402"/>
      <c r="BH251" s="402"/>
      <c r="BI251" s="402"/>
      <c r="BJ251" s="402"/>
      <c r="BK251" s="402"/>
      <c r="BL251" s="402"/>
      <c r="BM251" s="402"/>
      <c r="BN251" s="402"/>
      <c r="BO251" s="402"/>
      <c r="BP251" s="402"/>
      <c r="BQ251" s="402"/>
      <c r="BR251" s="402"/>
      <c r="BS251" s="402"/>
      <c r="BT251" s="402"/>
      <c r="BU251" s="402"/>
      <c r="BV251" s="402"/>
      <c r="BW251" s="402"/>
      <c r="BX251" s="402"/>
      <c r="BY251" s="402"/>
      <c r="BZ251" s="402"/>
      <c r="CA251" s="402"/>
      <c r="CB251" s="402"/>
      <c r="CC251" s="402"/>
      <c r="CD251" s="402"/>
      <c r="CE251" s="432"/>
      <c r="CF251" s="783"/>
    </row>
    <row r="252" spans="1:84">
      <c r="D252" s="9" t="s">
        <v>91</v>
      </c>
      <c r="E252" s="4" t="s">
        <v>100</v>
      </c>
    </row>
    <row r="253" spans="1:84" s="4" customFormat="1">
      <c r="A253" s="48"/>
      <c r="E253" s="276" t="s">
        <v>38</v>
      </c>
      <c r="F253" s="194">
        <v>0</v>
      </c>
      <c r="G253" s="194">
        <v>0</v>
      </c>
      <c r="H253" s="194">
        <v>0</v>
      </c>
      <c r="I253" s="194">
        <v>0</v>
      </c>
      <c r="J253" s="194">
        <v>0</v>
      </c>
      <c r="K253" s="194">
        <v>0</v>
      </c>
      <c r="L253" s="194">
        <v>0</v>
      </c>
      <c r="M253" s="194">
        <v>0</v>
      </c>
      <c r="N253" s="194">
        <v>0</v>
      </c>
      <c r="O253" s="194">
        <v>0</v>
      </c>
      <c r="P253" s="194">
        <v>0</v>
      </c>
      <c r="Q253" s="194">
        <v>0</v>
      </c>
      <c r="R253" s="5">
        <f>'Outside Services &amp; Other'!G112+Headcount!EP64</f>
        <v>0</v>
      </c>
      <c r="S253" s="5">
        <f>'Outside Services &amp; Other'!H112+Headcount!EQ64</f>
        <v>0</v>
      </c>
      <c r="T253" s="5">
        <f>'Outside Services &amp; Other'!I112+Headcount!ER64</f>
        <v>0</v>
      </c>
      <c r="U253" s="5">
        <f>'Outside Services &amp; Other'!J112+Headcount!ES64</f>
        <v>0</v>
      </c>
      <c r="V253" s="5">
        <f>'Outside Services &amp; Other'!K112+Headcount!ET64</f>
        <v>0</v>
      </c>
      <c r="W253" s="5">
        <f>'Outside Services &amp; Other'!L112+Headcount!EU64</f>
        <v>0</v>
      </c>
      <c r="X253" s="5">
        <f>'Outside Services &amp; Other'!M112+Headcount!EV64</f>
        <v>0</v>
      </c>
      <c r="Y253" s="5">
        <f>'Outside Services &amp; Other'!N112+Headcount!EW64</f>
        <v>0</v>
      </c>
      <c r="Z253" s="5">
        <f>'Outside Services &amp; Other'!O112+Headcount!EX64</f>
        <v>0</v>
      </c>
      <c r="AA253" s="5">
        <f>'Outside Services &amp; Other'!P112+Headcount!EY64</f>
        <v>0</v>
      </c>
      <c r="AB253" s="5">
        <f>'Outside Services &amp; Other'!Q112+Headcount!EZ64</f>
        <v>0</v>
      </c>
      <c r="AC253" s="5">
        <f>'Outside Services &amp; Other'!R112+Headcount!FA64</f>
        <v>0</v>
      </c>
      <c r="AD253" s="5">
        <f>'Outside Services &amp; Other'!S112+Headcount!FB64</f>
        <v>0</v>
      </c>
      <c r="AE253" s="5">
        <f>'Outside Services &amp; Other'!T112+Headcount!FC64</f>
        <v>0</v>
      </c>
      <c r="AF253" s="5">
        <f>'Outside Services &amp; Other'!U112+Headcount!FD64</f>
        <v>0</v>
      </c>
      <c r="AG253" s="5">
        <f>'Outside Services &amp; Other'!V112+Headcount!FE64</f>
        <v>0</v>
      </c>
      <c r="AH253" s="5">
        <f>'Outside Services &amp; Other'!W112+Headcount!FF64</f>
        <v>0</v>
      </c>
      <c r="AI253" s="5">
        <f>'Outside Services &amp; Other'!X112+Headcount!FG64</f>
        <v>0</v>
      </c>
      <c r="AJ253" s="5">
        <f>'Outside Services &amp; Other'!Y112+Headcount!FH64</f>
        <v>0</v>
      </c>
      <c r="AK253" s="5">
        <f>'Outside Services &amp; Other'!Z112+Headcount!FI64</f>
        <v>0</v>
      </c>
      <c r="AL253" s="5">
        <f>'Outside Services &amp; Other'!AA112+Headcount!FJ64</f>
        <v>0</v>
      </c>
      <c r="AM253" s="5">
        <f>'Outside Services &amp; Other'!AB112+Headcount!FK64</f>
        <v>0</v>
      </c>
      <c r="AN253" s="5">
        <f>'Outside Services &amp; Other'!AC112+Headcount!FL64</f>
        <v>0</v>
      </c>
      <c r="AO253" s="5">
        <f>'Outside Services &amp; Other'!AD112+Headcount!FM64</f>
        <v>0</v>
      </c>
      <c r="AP253" s="5">
        <f>'Outside Services &amp; Other'!AE112+Headcount!FN64</f>
        <v>0</v>
      </c>
      <c r="AQ253" s="5">
        <f>'Outside Services &amp; Other'!AF112+Headcount!FO64</f>
        <v>0</v>
      </c>
      <c r="AR253" s="5">
        <f>'Outside Services &amp; Other'!AG112+Headcount!FP64</f>
        <v>0</v>
      </c>
      <c r="AS253" s="5">
        <f>'Outside Services &amp; Other'!AH112+Headcount!FQ64</f>
        <v>0</v>
      </c>
      <c r="AT253" s="5">
        <f>'Outside Services &amp; Other'!AI112+Headcount!FR64</f>
        <v>0</v>
      </c>
      <c r="AU253" s="5">
        <f>'Outside Services &amp; Other'!AJ112+Headcount!FS64</f>
        <v>0</v>
      </c>
      <c r="AV253" s="5">
        <f>'Outside Services &amp; Other'!AK112+Headcount!FT64</f>
        <v>0</v>
      </c>
      <c r="AW253" s="5">
        <f>'Outside Services &amp; Other'!AL112+Headcount!FU64</f>
        <v>0</v>
      </c>
      <c r="AX253" s="5">
        <f>'Outside Services &amp; Other'!AM112+Headcount!FV64</f>
        <v>0</v>
      </c>
      <c r="AY253" s="5">
        <f>'Outside Services &amp; Other'!AN112+Headcount!FW64</f>
        <v>0</v>
      </c>
      <c r="AZ253" s="5">
        <f>'Outside Services &amp; Other'!AO112+Headcount!FX64</f>
        <v>0</v>
      </c>
      <c r="BA253" s="5">
        <f>'Outside Services &amp; Other'!AP112+Headcount!FY64</f>
        <v>0</v>
      </c>
      <c r="BB253" s="5">
        <f>'Outside Services &amp; Other'!AQ112+Headcount!FZ64</f>
        <v>0</v>
      </c>
      <c r="BC253" s="5">
        <f>'Outside Services &amp; Other'!AR112+Headcount!GA64</f>
        <v>0</v>
      </c>
      <c r="BD253" s="5">
        <f>'Outside Services &amp; Other'!AS112+Headcount!GB64</f>
        <v>0</v>
      </c>
      <c r="BE253" s="5">
        <f>'Outside Services &amp; Other'!AT112+Headcount!GC64</f>
        <v>0</v>
      </c>
      <c r="BF253" s="5">
        <f>'Outside Services &amp; Other'!AU112+Headcount!GD64</f>
        <v>0</v>
      </c>
      <c r="BG253" s="5">
        <f>'Outside Services &amp; Other'!AV112+Headcount!GE64</f>
        <v>0</v>
      </c>
      <c r="BH253" s="5">
        <f>'Outside Services &amp; Other'!AW112+Headcount!GF64</f>
        <v>0</v>
      </c>
      <c r="BI253" s="5">
        <f>'Outside Services &amp; Other'!AX112+Headcount!GG64</f>
        <v>0</v>
      </c>
      <c r="BJ253" s="5">
        <f>'Outside Services &amp; Other'!AY112+Headcount!GH64</f>
        <v>0</v>
      </c>
      <c r="BK253" s="5">
        <f>'Outside Services &amp; Other'!AZ112+Headcount!GI64</f>
        <v>0</v>
      </c>
      <c r="BL253" s="5">
        <f>'Outside Services &amp; Other'!BA112+Headcount!GJ64</f>
        <v>0</v>
      </c>
      <c r="BM253" s="5">
        <f>'Outside Services &amp; Other'!BB112+Headcount!GK64</f>
        <v>0</v>
      </c>
      <c r="BN253" s="5">
        <f>'Outside Services &amp; Other'!BC112+Headcount!GL64</f>
        <v>0</v>
      </c>
      <c r="BO253" s="5">
        <f>'Outside Services &amp; Other'!BD112+Headcount!GM64</f>
        <v>0</v>
      </c>
      <c r="BP253" s="5">
        <f>'Outside Services &amp; Other'!BE112+Headcount!GN64</f>
        <v>0</v>
      </c>
      <c r="BQ253" s="5">
        <f>'Outside Services &amp; Other'!BF112+Headcount!GO64</f>
        <v>0</v>
      </c>
      <c r="BR253" s="5">
        <f>'Outside Services &amp; Other'!BG112+Headcount!GP64</f>
        <v>0</v>
      </c>
      <c r="BS253" s="5">
        <f>'Outside Services &amp; Other'!BH112+Headcount!GQ64</f>
        <v>0</v>
      </c>
      <c r="BT253" s="5">
        <f>'Outside Services &amp; Other'!BI112+Headcount!GR64</f>
        <v>0</v>
      </c>
      <c r="BU253" s="5">
        <f>'Outside Services &amp; Other'!BJ112+Headcount!GS64</f>
        <v>0</v>
      </c>
      <c r="BV253" s="5">
        <f>'Outside Services &amp; Other'!BK112+Headcount!GT64</f>
        <v>0</v>
      </c>
      <c r="BW253" s="5">
        <f>'Outside Services &amp; Other'!BL112+Headcount!GU64</f>
        <v>0</v>
      </c>
      <c r="BX253" s="5">
        <f>'Outside Services &amp; Other'!BM112+Headcount!GV64</f>
        <v>0</v>
      </c>
      <c r="BY253" s="5">
        <f>'Outside Services &amp; Other'!BN112+Headcount!GW64</f>
        <v>0</v>
      </c>
      <c r="BZ253" s="5"/>
      <c r="CA253" s="5"/>
      <c r="CB253" s="5"/>
      <c r="CC253" s="5"/>
      <c r="CD253" s="5"/>
      <c r="CE253" s="286"/>
      <c r="CF253" s="783"/>
    </row>
    <row r="254" spans="1:84" s="4" customFormat="1">
      <c r="A254" s="48"/>
      <c r="E254" s="276" t="s">
        <v>101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f>Q254</f>
        <v>0</v>
      </c>
      <c r="S254" s="5">
        <f t="shared" ref="S254:BY254" si="664">R254</f>
        <v>0</v>
      </c>
      <c r="T254" s="5">
        <f t="shared" si="664"/>
        <v>0</v>
      </c>
      <c r="U254" s="5">
        <f t="shared" si="664"/>
        <v>0</v>
      </c>
      <c r="V254" s="5">
        <f t="shared" si="664"/>
        <v>0</v>
      </c>
      <c r="W254" s="5">
        <f t="shared" si="664"/>
        <v>0</v>
      </c>
      <c r="X254" s="5">
        <f t="shared" si="664"/>
        <v>0</v>
      </c>
      <c r="Y254" s="5">
        <f t="shared" si="664"/>
        <v>0</v>
      </c>
      <c r="Z254" s="5">
        <f t="shared" si="664"/>
        <v>0</v>
      </c>
      <c r="AA254" s="5">
        <f t="shared" si="664"/>
        <v>0</v>
      </c>
      <c r="AB254" s="5">
        <f t="shared" si="664"/>
        <v>0</v>
      </c>
      <c r="AC254" s="5">
        <f t="shared" si="664"/>
        <v>0</v>
      </c>
      <c r="AD254" s="5">
        <f t="shared" si="664"/>
        <v>0</v>
      </c>
      <c r="AE254" s="5">
        <f t="shared" si="664"/>
        <v>0</v>
      </c>
      <c r="AF254" s="5">
        <f t="shared" si="664"/>
        <v>0</v>
      </c>
      <c r="AG254" s="5">
        <f t="shared" si="664"/>
        <v>0</v>
      </c>
      <c r="AH254" s="5">
        <f t="shared" si="664"/>
        <v>0</v>
      </c>
      <c r="AI254" s="5">
        <f t="shared" si="664"/>
        <v>0</v>
      </c>
      <c r="AJ254" s="5">
        <f t="shared" si="664"/>
        <v>0</v>
      </c>
      <c r="AK254" s="5">
        <f t="shared" si="664"/>
        <v>0</v>
      </c>
      <c r="AL254" s="5">
        <f t="shared" si="664"/>
        <v>0</v>
      </c>
      <c r="AM254" s="5">
        <f t="shared" si="664"/>
        <v>0</v>
      </c>
      <c r="AN254" s="5">
        <f t="shared" si="664"/>
        <v>0</v>
      </c>
      <c r="AO254" s="5">
        <f t="shared" si="664"/>
        <v>0</v>
      </c>
      <c r="AP254" s="5">
        <f t="shared" si="664"/>
        <v>0</v>
      </c>
      <c r="AQ254" s="5">
        <f t="shared" si="664"/>
        <v>0</v>
      </c>
      <c r="AR254" s="5">
        <f t="shared" si="664"/>
        <v>0</v>
      </c>
      <c r="AS254" s="5">
        <f t="shared" si="664"/>
        <v>0</v>
      </c>
      <c r="AT254" s="5">
        <f t="shared" si="664"/>
        <v>0</v>
      </c>
      <c r="AU254" s="5">
        <f t="shared" si="664"/>
        <v>0</v>
      </c>
      <c r="AV254" s="5">
        <f t="shared" si="664"/>
        <v>0</v>
      </c>
      <c r="AW254" s="5">
        <f t="shared" si="664"/>
        <v>0</v>
      </c>
      <c r="AX254" s="5">
        <f t="shared" si="664"/>
        <v>0</v>
      </c>
      <c r="AY254" s="5">
        <f t="shared" si="664"/>
        <v>0</v>
      </c>
      <c r="AZ254" s="5">
        <f t="shared" si="664"/>
        <v>0</v>
      </c>
      <c r="BA254" s="5">
        <f t="shared" si="664"/>
        <v>0</v>
      </c>
      <c r="BB254" s="5">
        <f t="shared" si="664"/>
        <v>0</v>
      </c>
      <c r="BC254" s="5">
        <f t="shared" si="664"/>
        <v>0</v>
      </c>
      <c r="BD254" s="5">
        <f t="shared" si="664"/>
        <v>0</v>
      </c>
      <c r="BE254" s="5">
        <f t="shared" si="664"/>
        <v>0</v>
      </c>
      <c r="BF254" s="5">
        <f t="shared" si="664"/>
        <v>0</v>
      </c>
      <c r="BG254" s="5">
        <f t="shared" si="664"/>
        <v>0</v>
      </c>
      <c r="BH254" s="5">
        <f t="shared" si="664"/>
        <v>0</v>
      </c>
      <c r="BI254" s="5">
        <f t="shared" si="664"/>
        <v>0</v>
      </c>
      <c r="BJ254" s="5">
        <f t="shared" si="664"/>
        <v>0</v>
      </c>
      <c r="BK254" s="5">
        <f t="shared" si="664"/>
        <v>0</v>
      </c>
      <c r="BL254" s="5">
        <f t="shared" si="664"/>
        <v>0</v>
      </c>
      <c r="BM254" s="5">
        <f t="shared" si="664"/>
        <v>0</v>
      </c>
      <c r="BN254" s="5">
        <f t="shared" si="664"/>
        <v>0</v>
      </c>
      <c r="BO254" s="5">
        <f t="shared" si="664"/>
        <v>0</v>
      </c>
      <c r="BP254" s="5">
        <f t="shared" si="664"/>
        <v>0</v>
      </c>
      <c r="BQ254" s="5">
        <f t="shared" si="664"/>
        <v>0</v>
      </c>
      <c r="BR254" s="5">
        <f t="shared" si="664"/>
        <v>0</v>
      </c>
      <c r="BS254" s="5">
        <f t="shared" si="664"/>
        <v>0</v>
      </c>
      <c r="BT254" s="5">
        <f t="shared" si="664"/>
        <v>0</v>
      </c>
      <c r="BU254" s="5">
        <f t="shared" si="664"/>
        <v>0</v>
      </c>
      <c r="BV254" s="5">
        <f t="shared" si="664"/>
        <v>0</v>
      </c>
      <c r="BW254" s="5">
        <f t="shared" si="664"/>
        <v>0</v>
      </c>
      <c r="BX254" s="5">
        <f t="shared" si="664"/>
        <v>0</v>
      </c>
      <c r="BY254" s="5">
        <f t="shared" si="664"/>
        <v>0</v>
      </c>
      <c r="BZ254" s="5"/>
      <c r="CA254" s="5"/>
      <c r="CB254" s="5"/>
      <c r="CC254" s="5"/>
      <c r="CD254" s="5"/>
      <c r="CE254" s="286"/>
      <c r="CF254" s="783"/>
    </row>
    <row r="255" spans="1:84" s="4" customFormat="1">
      <c r="A255" s="48"/>
      <c r="E255" s="276" t="s">
        <v>102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f>'Revenue &amp; COS'!G114</f>
        <v>0</v>
      </c>
      <c r="S255" s="5">
        <f>'Revenue &amp; COS'!H114</f>
        <v>0</v>
      </c>
      <c r="T255" s="5">
        <f>'Revenue &amp; COS'!I114</f>
        <v>0</v>
      </c>
      <c r="U255" s="5">
        <f>'Revenue &amp; COS'!J114</f>
        <v>0</v>
      </c>
      <c r="V255" s="5">
        <f>'Revenue &amp; COS'!K114</f>
        <v>0</v>
      </c>
      <c r="W255" s="5">
        <f>'Revenue &amp; COS'!L114</f>
        <v>0</v>
      </c>
      <c r="X255" s="5">
        <f>'Revenue &amp; COS'!M114</f>
        <v>0</v>
      </c>
      <c r="Y255" s="5">
        <f>'Revenue &amp; COS'!N114</f>
        <v>0</v>
      </c>
      <c r="Z255" s="5">
        <f>'Revenue &amp; COS'!O114</f>
        <v>0</v>
      </c>
      <c r="AA255" s="5">
        <f>'Revenue &amp; COS'!P114</f>
        <v>0</v>
      </c>
      <c r="AB255" s="5">
        <f>'Revenue &amp; COS'!Q114</f>
        <v>0</v>
      </c>
      <c r="AC255" s="5">
        <f>'Revenue &amp; COS'!R114</f>
        <v>0</v>
      </c>
      <c r="AD255" s="5">
        <f>'Revenue &amp; COS'!S114</f>
        <v>0</v>
      </c>
      <c r="AE255" s="5">
        <f>'Revenue &amp; COS'!T114</f>
        <v>0</v>
      </c>
      <c r="AF255" s="5">
        <f>'Revenue &amp; COS'!U114</f>
        <v>0</v>
      </c>
      <c r="AG255" s="5">
        <f>'Revenue &amp; COS'!V114</f>
        <v>0</v>
      </c>
      <c r="AH255" s="5">
        <f>'Revenue &amp; COS'!W114</f>
        <v>0</v>
      </c>
      <c r="AI255" s="5">
        <f>'Revenue &amp; COS'!X114</f>
        <v>0</v>
      </c>
      <c r="AJ255" s="5">
        <f>'Revenue &amp; COS'!Y114</f>
        <v>0</v>
      </c>
      <c r="AK255" s="5">
        <f>'Revenue &amp; COS'!Z114</f>
        <v>0</v>
      </c>
      <c r="AL255" s="5">
        <f>'Revenue &amp; COS'!AA114</f>
        <v>0</v>
      </c>
      <c r="AM255" s="5">
        <f>'Revenue &amp; COS'!AB114</f>
        <v>0</v>
      </c>
      <c r="AN255" s="5">
        <f>'Revenue &amp; COS'!AC114</f>
        <v>0</v>
      </c>
      <c r="AO255" s="5">
        <f>'Revenue &amp; COS'!AD114</f>
        <v>0</v>
      </c>
      <c r="AP255" s="5">
        <f>'Revenue &amp; COS'!AE114</f>
        <v>0</v>
      </c>
      <c r="AQ255" s="5">
        <f>'Revenue &amp; COS'!AF114</f>
        <v>0</v>
      </c>
      <c r="AR255" s="5">
        <f>'Revenue &amp; COS'!AG114</f>
        <v>0</v>
      </c>
      <c r="AS255" s="5">
        <f>'Revenue &amp; COS'!AH114</f>
        <v>0</v>
      </c>
      <c r="AT255" s="5">
        <f>'Revenue &amp; COS'!AI114</f>
        <v>0</v>
      </c>
      <c r="AU255" s="5">
        <f>'Revenue &amp; COS'!AJ114</f>
        <v>0</v>
      </c>
      <c r="AV255" s="5">
        <f>'Revenue &amp; COS'!AK114</f>
        <v>0</v>
      </c>
      <c r="AW255" s="5">
        <f>'Revenue &amp; COS'!AL114</f>
        <v>0</v>
      </c>
      <c r="AX255" s="5">
        <f>'Revenue &amp; COS'!AM114</f>
        <v>0</v>
      </c>
      <c r="AY255" s="5">
        <f>'Revenue &amp; COS'!AN114</f>
        <v>0</v>
      </c>
      <c r="AZ255" s="5">
        <f>'Revenue &amp; COS'!AO114</f>
        <v>0</v>
      </c>
      <c r="BA255" s="5">
        <f>'Revenue &amp; COS'!AP114</f>
        <v>0</v>
      </c>
      <c r="BB255" s="5">
        <f>'Revenue &amp; COS'!AQ114</f>
        <v>0</v>
      </c>
      <c r="BC255" s="5">
        <f>'Revenue &amp; COS'!AR114</f>
        <v>0</v>
      </c>
      <c r="BD255" s="5">
        <f>'Revenue &amp; COS'!AS114</f>
        <v>0</v>
      </c>
      <c r="BE255" s="5">
        <f>'Revenue &amp; COS'!AT114</f>
        <v>0</v>
      </c>
      <c r="BF255" s="5">
        <f>'Revenue &amp; COS'!AU114</f>
        <v>0</v>
      </c>
      <c r="BG255" s="5">
        <f>'Revenue &amp; COS'!AV114</f>
        <v>0</v>
      </c>
      <c r="BH255" s="5">
        <f>'Revenue &amp; COS'!AW114</f>
        <v>0</v>
      </c>
      <c r="BI255" s="5">
        <f>'Revenue &amp; COS'!AX114</f>
        <v>0</v>
      </c>
      <c r="BJ255" s="5">
        <f>'Revenue &amp; COS'!AY114</f>
        <v>0</v>
      </c>
      <c r="BK255" s="5">
        <f>'Revenue &amp; COS'!AZ114</f>
        <v>0</v>
      </c>
      <c r="BL255" s="5">
        <f>'Revenue &amp; COS'!BA114</f>
        <v>0</v>
      </c>
      <c r="BM255" s="5">
        <f>'Revenue &amp; COS'!BB114</f>
        <v>0</v>
      </c>
      <c r="BN255" s="5">
        <f>'Revenue &amp; COS'!BC114</f>
        <v>0</v>
      </c>
      <c r="BO255" s="5">
        <f>'Revenue &amp; COS'!BD114</f>
        <v>0</v>
      </c>
      <c r="BP255" s="5">
        <f>'Revenue &amp; COS'!BE114</f>
        <v>0</v>
      </c>
      <c r="BQ255" s="5">
        <f>'Revenue &amp; COS'!BF114</f>
        <v>0</v>
      </c>
      <c r="BR255" s="5">
        <f>'Revenue &amp; COS'!BG114</f>
        <v>0</v>
      </c>
      <c r="BS255" s="5">
        <f>'Revenue &amp; COS'!BH114</f>
        <v>0</v>
      </c>
      <c r="BT255" s="5">
        <f>'Revenue &amp; COS'!BI114</f>
        <v>0</v>
      </c>
      <c r="BU255" s="5">
        <f>'Revenue &amp; COS'!BJ114</f>
        <v>0</v>
      </c>
      <c r="BV255" s="5">
        <f>'Revenue &amp; COS'!BK114</f>
        <v>0</v>
      </c>
      <c r="BW255" s="5">
        <f>'Revenue &amp; COS'!BL114</f>
        <v>0</v>
      </c>
      <c r="BX255" s="5">
        <f>'Revenue &amp; COS'!BM114</f>
        <v>0</v>
      </c>
      <c r="BY255" s="5">
        <f>'Revenue &amp; COS'!BN114</f>
        <v>0</v>
      </c>
      <c r="BZ255" s="5"/>
      <c r="CA255" s="5"/>
      <c r="CB255" s="5"/>
      <c r="CC255" s="5"/>
      <c r="CD255" s="5"/>
      <c r="CE255" s="286"/>
      <c r="CF255" s="783"/>
    </row>
    <row r="256" spans="1:84">
      <c r="E256" s="276" t="s">
        <v>86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f>R214+Q256</f>
        <v>0</v>
      </c>
      <c r="S256" s="5">
        <f t="shared" ref="S256:BY256" si="665">S214+R256</f>
        <v>0</v>
      </c>
      <c r="T256" s="5">
        <f t="shared" si="665"/>
        <v>0</v>
      </c>
      <c r="U256" s="5">
        <f t="shared" si="665"/>
        <v>0</v>
      </c>
      <c r="V256" s="5">
        <f t="shared" si="665"/>
        <v>0</v>
      </c>
      <c r="W256" s="5">
        <f t="shared" si="665"/>
        <v>0</v>
      </c>
      <c r="X256" s="5">
        <f t="shared" si="665"/>
        <v>0</v>
      </c>
      <c r="Y256" s="5">
        <f t="shared" si="665"/>
        <v>0</v>
      </c>
      <c r="Z256" s="5">
        <f t="shared" si="665"/>
        <v>0</v>
      </c>
      <c r="AA256" s="5">
        <f t="shared" si="665"/>
        <v>0</v>
      </c>
      <c r="AB256" s="5">
        <f t="shared" si="665"/>
        <v>0</v>
      </c>
      <c r="AC256" s="5">
        <f t="shared" si="665"/>
        <v>0</v>
      </c>
      <c r="AD256" s="5">
        <f t="shared" si="665"/>
        <v>0</v>
      </c>
      <c r="AE256" s="5">
        <f t="shared" si="665"/>
        <v>0</v>
      </c>
      <c r="AF256" s="5">
        <f t="shared" si="665"/>
        <v>0</v>
      </c>
      <c r="AG256" s="5">
        <f t="shared" si="665"/>
        <v>0</v>
      </c>
      <c r="AH256" s="5">
        <f t="shared" si="665"/>
        <v>0</v>
      </c>
      <c r="AI256" s="5">
        <f t="shared" si="665"/>
        <v>0</v>
      </c>
      <c r="AJ256" s="5">
        <f t="shared" si="665"/>
        <v>0</v>
      </c>
      <c r="AK256" s="5">
        <f t="shared" si="665"/>
        <v>0</v>
      </c>
      <c r="AL256" s="5">
        <f t="shared" si="665"/>
        <v>0</v>
      </c>
      <c r="AM256" s="5">
        <f t="shared" si="665"/>
        <v>0</v>
      </c>
      <c r="AN256" s="5">
        <f t="shared" si="665"/>
        <v>0</v>
      </c>
      <c r="AO256" s="5">
        <f t="shared" si="665"/>
        <v>0</v>
      </c>
      <c r="AP256" s="5">
        <f t="shared" si="665"/>
        <v>0</v>
      </c>
      <c r="AQ256" s="5">
        <f t="shared" si="665"/>
        <v>0</v>
      </c>
      <c r="AR256" s="5">
        <f t="shared" si="665"/>
        <v>0</v>
      </c>
      <c r="AS256" s="5">
        <f t="shared" si="665"/>
        <v>0</v>
      </c>
      <c r="AT256" s="5">
        <f t="shared" si="665"/>
        <v>0</v>
      </c>
      <c r="AU256" s="5">
        <f t="shared" si="665"/>
        <v>0</v>
      </c>
      <c r="AV256" s="5">
        <f t="shared" si="665"/>
        <v>0</v>
      </c>
      <c r="AW256" s="5">
        <f t="shared" si="665"/>
        <v>0</v>
      </c>
      <c r="AX256" s="5">
        <f t="shared" si="665"/>
        <v>0</v>
      </c>
      <c r="AY256" s="5">
        <f t="shared" si="665"/>
        <v>0</v>
      </c>
      <c r="AZ256" s="5">
        <f t="shared" si="665"/>
        <v>0</v>
      </c>
      <c r="BA256" s="5">
        <f t="shared" si="665"/>
        <v>0</v>
      </c>
      <c r="BB256" s="5">
        <f t="shared" si="665"/>
        <v>0</v>
      </c>
      <c r="BC256" s="5">
        <f t="shared" si="665"/>
        <v>0</v>
      </c>
      <c r="BD256" s="5">
        <f t="shared" si="665"/>
        <v>0</v>
      </c>
      <c r="BE256" s="5">
        <f t="shared" si="665"/>
        <v>0</v>
      </c>
      <c r="BF256" s="5">
        <f t="shared" si="665"/>
        <v>0</v>
      </c>
      <c r="BG256" s="5">
        <f t="shared" si="665"/>
        <v>0</v>
      </c>
      <c r="BH256" s="5">
        <f t="shared" si="665"/>
        <v>0</v>
      </c>
      <c r="BI256" s="5">
        <f t="shared" si="665"/>
        <v>0</v>
      </c>
      <c r="BJ256" s="5">
        <f t="shared" si="665"/>
        <v>0</v>
      </c>
      <c r="BK256" s="5">
        <f t="shared" si="665"/>
        <v>0</v>
      </c>
      <c r="BL256" s="5">
        <f t="shared" si="665"/>
        <v>0</v>
      </c>
      <c r="BM256" s="5">
        <f t="shared" si="665"/>
        <v>0</v>
      </c>
      <c r="BN256" s="5">
        <f t="shared" si="665"/>
        <v>0</v>
      </c>
      <c r="BO256" s="5">
        <f t="shared" si="665"/>
        <v>0</v>
      </c>
      <c r="BP256" s="5">
        <f t="shared" si="665"/>
        <v>0</v>
      </c>
      <c r="BQ256" s="5">
        <f t="shared" si="665"/>
        <v>0</v>
      </c>
      <c r="BR256" s="5">
        <f t="shared" si="665"/>
        <v>0</v>
      </c>
      <c r="BS256" s="5">
        <f t="shared" si="665"/>
        <v>0</v>
      </c>
      <c r="BT256" s="5">
        <f t="shared" si="665"/>
        <v>0</v>
      </c>
      <c r="BU256" s="5">
        <f t="shared" si="665"/>
        <v>0</v>
      </c>
      <c r="BV256" s="5">
        <f t="shared" si="665"/>
        <v>0</v>
      </c>
      <c r="BW256" s="5">
        <f t="shared" si="665"/>
        <v>0</v>
      </c>
      <c r="BX256" s="5">
        <f t="shared" si="665"/>
        <v>0</v>
      </c>
      <c r="BY256" s="5">
        <f t="shared" si="665"/>
        <v>0</v>
      </c>
      <c r="BZ256" s="5"/>
      <c r="CA256" s="5"/>
      <c r="CB256" s="5"/>
      <c r="CC256" s="5"/>
      <c r="CD256" s="5"/>
      <c r="CE256" s="286"/>
    </row>
    <row r="257" spans="1:84" s="4" customFormat="1">
      <c r="A257" s="48"/>
      <c r="E257" s="276" t="s">
        <v>103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f>Q257</f>
        <v>0</v>
      </c>
      <c r="S257" s="5">
        <f t="shared" ref="S257:BY257" si="666">R257</f>
        <v>0</v>
      </c>
      <c r="T257" s="5">
        <f t="shared" si="666"/>
        <v>0</v>
      </c>
      <c r="U257" s="5">
        <f t="shared" si="666"/>
        <v>0</v>
      </c>
      <c r="V257" s="5">
        <f t="shared" si="666"/>
        <v>0</v>
      </c>
      <c r="W257" s="5">
        <f t="shared" si="666"/>
        <v>0</v>
      </c>
      <c r="X257" s="5">
        <f t="shared" si="666"/>
        <v>0</v>
      </c>
      <c r="Y257" s="5">
        <f t="shared" si="666"/>
        <v>0</v>
      </c>
      <c r="Z257" s="5">
        <f t="shared" si="666"/>
        <v>0</v>
      </c>
      <c r="AA257" s="5">
        <f t="shared" si="666"/>
        <v>0</v>
      </c>
      <c r="AB257" s="5">
        <f t="shared" si="666"/>
        <v>0</v>
      </c>
      <c r="AC257" s="5">
        <f t="shared" si="666"/>
        <v>0</v>
      </c>
      <c r="AD257" s="5">
        <f t="shared" si="666"/>
        <v>0</v>
      </c>
      <c r="AE257" s="5">
        <f t="shared" si="666"/>
        <v>0</v>
      </c>
      <c r="AF257" s="5">
        <f t="shared" si="666"/>
        <v>0</v>
      </c>
      <c r="AG257" s="5">
        <f t="shared" si="666"/>
        <v>0</v>
      </c>
      <c r="AH257" s="5">
        <f t="shared" si="666"/>
        <v>0</v>
      </c>
      <c r="AI257" s="5">
        <f t="shared" si="666"/>
        <v>0</v>
      </c>
      <c r="AJ257" s="5">
        <f t="shared" si="666"/>
        <v>0</v>
      </c>
      <c r="AK257" s="5">
        <f t="shared" si="666"/>
        <v>0</v>
      </c>
      <c r="AL257" s="5">
        <f t="shared" si="666"/>
        <v>0</v>
      </c>
      <c r="AM257" s="5">
        <f t="shared" si="666"/>
        <v>0</v>
      </c>
      <c r="AN257" s="5">
        <f t="shared" si="666"/>
        <v>0</v>
      </c>
      <c r="AO257" s="5">
        <f t="shared" si="666"/>
        <v>0</v>
      </c>
      <c r="AP257" s="5">
        <f t="shared" si="666"/>
        <v>0</v>
      </c>
      <c r="AQ257" s="5">
        <f t="shared" si="666"/>
        <v>0</v>
      </c>
      <c r="AR257" s="5">
        <f t="shared" si="666"/>
        <v>0</v>
      </c>
      <c r="AS257" s="5">
        <f t="shared" si="666"/>
        <v>0</v>
      </c>
      <c r="AT257" s="5">
        <f t="shared" si="666"/>
        <v>0</v>
      </c>
      <c r="AU257" s="5">
        <f t="shared" si="666"/>
        <v>0</v>
      </c>
      <c r="AV257" s="5">
        <f t="shared" si="666"/>
        <v>0</v>
      </c>
      <c r="AW257" s="5">
        <f t="shared" si="666"/>
        <v>0</v>
      </c>
      <c r="AX257" s="5">
        <f t="shared" si="666"/>
        <v>0</v>
      </c>
      <c r="AY257" s="5">
        <f t="shared" si="666"/>
        <v>0</v>
      </c>
      <c r="AZ257" s="5">
        <f t="shared" si="666"/>
        <v>0</v>
      </c>
      <c r="BA257" s="5">
        <f t="shared" si="666"/>
        <v>0</v>
      </c>
      <c r="BB257" s="5">
        <f t="shared" si="666"/>
        <v>0</v>
      </c>
      <c r="BC257" s="5">
        <f t="shared" si="666"/>
        <v>0</v>
      </c>
      <c r="BD257" s="5">
        <f t="shared" si="666"/>
        <v>0</v>
      </c>
      <c r="BE257" s="5">
        <f t="shared" si="666"/>
        <v>0</v>
      </c>
      <c r="BF257" s="5">
        <f t="shared" si="666"/>
        <v>0</v>
      </c>
      <c r="BG257" s="5">
        <f t="shared" si="666"/>
        <v>0</v>
      </c>
      <c r="BH257" s="5">
        <f t="shared" si="666"/>
        <v>0</v>
      </c>
      <c r="BI257" s="5">
        <f t="shared" si="666"/>
        <v>0</v>
      </c>
      <c r="BJ257" s="5">
        <f t="shared" si="666"/>
        <v>0</v>
      </c>
      <c r="BK257" s="5">
        <f t="shared" si="666"/>
        <v>0</v>
      </c>
      <c r="BL257" s="5">
        <f t="shared" si="666"/>
        <v>0</v>
      </c>
      <c r="BM257" s="5">
        <f t="shared" si="666"/>
        <v>0</v>
      </c>
      <c r="BN257" s="5">
        <f t="shared" si="666"/>
        <v>0</v>
      </c>
      <c r="BO257" s="5">
        <f t="shared" si="666"/>
        <v>0</v>
      </c>
      <c r="BP257" s="5">
        <f t="shared" si="666"/>
        <v>0</v>
      </c>
      <c r="BQ257" s="5">
        <f t="shared" si="666"/>
        <v>0</v>
      </c>
      <c r="BR257" s="5">
        <f t="shared" si="666"/>
        <v>0</v>
      </c>
      <c r="BS257" s="5">
        <f t="shared" si="666"/>
        <v>0</v>
      </c>
      <c r="BT257" s="5">
        <f t="shared" si="666"/>
        <v>0</v>
      </c>
      <c r="BU257" s="5">
        <f t="shared" si="666"/>
        <v>0</v>
      </c>
      <c r="BV257" s="5">
        <f t="shared" si="666"/>
        <v>0</v>
      </c>
      <c r="BW257" s="5">
        <f t="shared" si="666"/>
        <v>0</v>
      </c>
      <c r="BX257" s="5">
        <f t="shared" si="666"/>
        <v>0</v>
      </c>
      <c r="BY257" s="5">
        <f t="shared" si="666"/>
        <v>0</v>
      </c>
      <c r="BZ257" s="5"/>
      <c r="CA257" s="5"/>
      <c r="CB257" s="5"/>
      <c r="CC257" s="5"/>
      <c r="CD257" s="5"/>
      <c r="CE257" s="286"/>
      <c r="CF257" s="783"/>
    </row>
    <row r="258" spans="1:84" s="4" customFormat="1">
      <c r="A258" s="48"/>
      <c r="E258" s="276" t="s">
        <v>222</v>
      </c>
      <c r="F258" s="5">
        <v>0</v>
      </c>
      <c r="G258" s="5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f>Headcount!CB64</f>
        <v>0</v>
      </c>
      <c r="S258" s="5">
        <f>Headcount!CC64</f>
        <v>0</v>
      </c>
      <c r="T258" s="5">
        <f>Headcount!CD64</f>
        <v>0</v>
      </c>
      <c r="U258" s="5">
        <f>Headcount!CE64</f>
        <v>0</v>
      </c>
      <c r="V258" s="5">
        <f>Headcount!CF64</f>
        <v>0</v>
      </c>
      <c r="W258" s="5">
        <f>Headcount!CG64</f>
        <v>0</v>
      </c>
      <c r="X258" s="5">
        <f>Headcount!CH64</f>
        <v>0</v>
      </c>
      <c r="Y258" s="5">
        <f>Headcount!CI64</f>
        <v>0</v>
      </c>
      <c r="Z258" s="5">
        <f>Headcount!CJ64</f>
        <v>0</v>
      </c>
      <c r="AA258" s="5">
        <f>Headcount!CK64</f>
        <v>0</v>
      </c>
      <c r="AB258" s="5">
        <f>Headcount!CL64</f>
        <v>0</v>
      </c>
      <c r="AC258" s="5">
        <f>Headcount!CM64</f>
        <v>0</v>
      </c>
      <c r="AD258" s="5">
        <f>Headcount!CN64</f>
        <v>0</v>
      </c>
      <c r="AE258" s="5">
        <f>Headcount!CO64</f>
        <v>0</v>
      </c>
      <c r="AF258" s="5">
        <f>Headcount!CP64</f>
        <v>0</v>
      </c>
      <c r="AG258" s="5">
        <f>Headcount!CQ64</f>
        <v>0</v>
      </c>
      <c r="AH258" s="5">
        <f>Headcount!CR64</f>
        <v>0</v>
      </c>
      <c r="AI258" s="5">
        <f>Headcount!CS64</f>
        <v>0</v>
      </c>
      <c r="AJ258" s="5">
        <f>Headcount!CT64</f>
        <v>0</v>
      </c>
      <c r="AK258" s="5">
        <f>Headcount!CU64</f>
        <v>0</v>
      </c>
      <c r="AL258" s="5">
        <f>Headcount!CV64</f>
        <v>0</v>
      </c>
      <c r="AM258" s="5">
        <f>Headcount!CW64</f>
        <v>0</v>
      </c>
      <c r="AN258" s="5">
        <f>Headcount!CX64</f>
        <v>0</v>
      </c>
      <c r="AO258" s="5">
        <f>Headcount!CY64</f>
        <v>0</v>
      </c>
      <c r="AP258" s="5">
        <f>Headcount!CZ64</f>
        <v>0</v>
      </c>
      <c r="AQ258" s="5">
        <f>Headcount!DA64</f>
        <v>0</v>
      </c>
      <c r="AR258" s="5">
        <f>Headcount!DB64</f>
        <v>0</v>
      </c>
      <c r="AS258" s="5">
        <f>Headcount!DC64</f>
        <v>0</v>
      </c>
      <c r="AT258" s="5">
        <f>Headcount!DD64</f>
        <v>0</v>
      </c>
      <c r="AU258" s="5">
        <f>Headcount!DE64</f>
        <v>0</v>
      </c>
      <c r="AV258" s="5">
        <f>Headcount!DF64</f>
        <v>0</v>
      </c>
      <c r="AW258" s="5">
        <f>Headcount!DG64</f>
        <v>0</v>
      </c>
      <c r="AX258" s="5">
        <f>Headcount!DH64</f>
        <v>0</v>
      </c>
      <c r="AY258" s="5">
        <f>Headcount!DI64</f>
        <v>0</v>
      </c>
      <c r="AZ258" s="5">
        <f>Headcount!DJ64</f>
        <v>0</v>
      </c>
      <c r="BA258" s="5">
        <f>Headcount!DK64</f>
        <v>0</v>
      </c>
      <c r="BB258" s="5">
        <f>Headcount!DL64</f>
        <v>0</v>
      </c>
      <c r="BC258" s="5">
        <f>Headcount!DM64</f>
        <v>0</v>
      </c>
      <c r="BD258" s="5">
        <f>Headcount!DN64</f>
        <v>0</v>
      </c>
      <c r="BE258" s="5">
        <f>Headcount!DO64</f>
        <v>0</v>
      </c>
      <c r="BF258" s="5">
        <f>Headcount!DP64</f>
        <v>0</v>
      </c>
      <c r="BG258" s="5">
        <f>Headcount!DQ64</f>
        <v>0</v>
      </c>
      <c r="BH258" s="5">
        <f>Headcount!DR64</f>
        <v>0</v>
      </c>
      <c r="BI258" s="5">
        <f>Headcount!DS64</f>
        <v>0</v>
      </c>
      <c r="BJ258" s="5">
        <f>Headcount!DT64</f>
        <v>0</v>
      </c>
      <c r="BK258" s="5">
        <f>Headcount!DU64</f>
        <v>0</v>
      </c>
      <c r="BL258" s="5">
        <f>Headcount!DV64</f>
        <v>0</v>
      </c>
      <c r="BM258" s="5">
        <f>Headcount!DW64</f>
        <v>0</v>
      </c>
      <c r="BN258" s="5">
        <f>Headcount!DX64</f>
        <v>0</v>
      </c>
      <c r="BO258" s="5">
        <f>Headcount!DY64</f>
        <v>0</v>
      </c>
      <c r="BP258" s="5">
        <f>Headcount!DZ64</f>
        <v>0</v>
      </c>
      <c r="BQ258" s="5">
        <f>Headcount!EA64</f>
        <v>0</v>
      </c>
      <c r="BR258" s="5">
        <f>Headcount!EB64</f>
        <v>0</v>
      </c>
      <c r="BS258" s="5">
        <f>Headcount!EC64</f>
        <v>0</v>
      </c>
      <c r="BT258" s="5">
        <f>Headcount!ED64</f>
        <v>0</v>
      </c>
      <c r="BU258" s="5">
        <f>Headcount!EE64</f>
        <v>0</v>
      </c>
      <c r="BV258" s="5">
        <f>Headcount!EF64</f>
        <v>0</v>
      </c>
      <c r="BW258" s="5">
        <f>Headcount!EG64</f>
        <v>0</v>
      </c>
      <c r="BX258" s="5">
        <f>Headcount!EH64</f>
        <v>0</v>
      </c>
      <c r="BY258" s="5">
        <f>Headcount!EI64</f>
        <v>0</v>
      </c>
      <c r="BZ258" s="5"/>
      <c r="CA258" s="5"/>
      <c r="CB258" s="5"/>
      <c r="CC258" s="5"/>
      <c r="CD258" s="5"/>
      <c r="CE258" s="286"/>
      <c r="CF258" s="783"/>
    </row>
    <row r="259" spans="1:84" s="4" customFormat="1">
      <c r="A259" s="48"/>
      <c r="E259" s="276" t="s">
        <v>104</v>
      </c>
      <c r="F259" s="5">
        <v>0</v>
      </c>
      <c r="G259" s="5">
        <v>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f>Q259</f>
        <v>0</v>
      </c>
      <c r="S259" s="5">
        <f t="shared" ref="S259:BY259" si="667">R259</f>
        <v>0</v>
      </c>
      <c r="T259" s="5">
        <f t="shared" si="667"/>
        <v>0</v>
      </c>
      <c r="U259" s="5">
        <f t="shared" si="667"/>
        <v>0</v>
      </c>
      <c r="V259" s="5">
        <f t="shared" si="667"/>
        <v>0</v>
      </c>
      <c r="W259" s="5">
        <f t="shared" si="667"/>
        <v>0</v>
      </c>
      <c r="X259" s="5">
        <f t="shared" si="667"/>
        <v>0</v>
      </c>
      <c r="Y259" s="5">
        <f t="shared" si="667"/>
        <v>0</v>
      </c>
      <c r="Z259" s="5">
        <f t="shared" si="667"/>
        <v>0</v>
      </c>
      <c r="AA259" s="5">
        <f t="shared" si="667"/>
        <v>0</v>
      </c>
      <c r="AB259" s="5">
        <f t="shared" si="667"/>
        <v>0</v>
      </c>
      <c r="AC259" s="5">
        <f t="shared" si="667"/>
        <v>0</v>
      </c>
      <c r="AD259" s="5">
        <f t="shared" si="667"/>
        <v>0</v>
      </c>
      <c r="AE259" s="5">
        <f t="shared" si="667"/>
        <v>0</v>
      </c>
      <c r="AF259" s="5">
        <f t="shared" si="667"/>
        <v>0</v>
      </c>
      <c r="AG259" s="5">
        <f t="shared" si="667"/>
        <v>0</v>
      </c>
      <c r="AH259" s="5">
        <f t="shared" si="667"/>
        <v>0</v>
      </c>
      <c r="AI259" s="5">
        <f t="shared" si="667"/>
        <v>0</v>
      </c>
      <c r="AJ259" s="5">
        <f t="shared" si="667"/>
        <v>0</v>
      </c>
      <c r="AK259" s="5">
        <f t="shared" si="667"/>
        <v>0</v>
      </c>
      <c r="AL259" s="5">
        <f t="shared" si="667"/>
        <v>0</v>
      </c>
      <c r="AM259" s="5">
        <f t="shared" si="667"/>
        <v>0</v>
      </c>
      <c r="AN259" s="5">
        <f t="shared" si="667"/>
        <v>0</v>
      </c>
      <c r="AO259" s="5">
        <f t="shared" si="667"/>
        <v>0</v>
      </c>
      <c r="AP259" s="5">
        <f t="shared" si="667"/>
        <v>0</v>
      </c>
      <c r="AQ259" s="5">
        <f t="shared" si="667"/>
        <v>0</v>
      </c>
      <c r="AR259" s="5">
        <f t="shared" si="667"/>
        <v>0</v>
      </c>
      <c r="AS259" s="5">
        <f t="shared" si="667"/>
        <v>0</v>
      </c>
      <c r="AT259" s="5">
        <f t="shared" si="667"/>
        <v>0</v>
      </c>
      <c r="AU259" s="5">
        <f t="shared" si="667"/>
        <v>0</v>
      </c>
      <c r="AV259" s="5">
        <f t="shared" si="667"/>
        <v>0</v>
      </c>
      <c r="AW259" s="5">
        <f t="shared" si="667"/>
        <v>0</v>
      </c>
      <c r="AX259" s="5">
        <f t="shared" si="667"/>
        <v>0</v>
      </c>
      <c r="AY259" s="5">
        <f t="shared" si="667"/>
        <v>0</v>
      </c>
      <c r="AZ259" s="5">
        <f t="shared" si="667"/>
        <v>0</v>
      </c>
      <c r="BA259" s="5">
        <f t="shared" si="667"/>
        <v>0</v>
      </c>
      <c r="BB259" s="5">
        <f t="shared" si="667"/>
        <v>0</v>
      </c>
      <c r="BC259" s="5">
        <f t="shared" si="667"/>
        <v>0</v>
      </c>
      <c r="BD259" s="5">
        <f t="shared" si="667"/>
        <v>0</v>
      </c>
      <c r="BE259" s="5">
        <f t="shared" si="667"/>
        <v>0</v>
      </c>
      <c r="BF259" s="5">
        <f t="shared" si="667"/>
        <v>0</v>
      </c>
      <c r="BG259" s="5">
        <f t="shared" si="667"/>
        <v>0</v>
      </c>
      <c r="BH259" s="5">
        <f t="shared" si="667"/>
        <v>0</v>
      </c>
      <c r="BI259" s="5">
        <f t="shared" si="667"/>
        <v>0</v>
      </c>
      <c r="BJ259" s="5">
        <f t="shared" si="667"/>
        <v>0</v>
      </c>
      <c r="BK259" s="5">
        <f t="shared" si="667"/>
        <v>0</v>
      </c>
      <c r="BL259" s="5">
        <f t="shared" si="667"/>
        <v>0</v>
      </c>
      <c r="BM259" s="5">
        <f t="shared" si="667"/>
        <v>0</v>
      </c>
      <c r="BN259" s="5">
        <f t="shared" si="667"/>
        <v>0</v>
      </c>
      <c r="BO259" s="5">
        <f t="shared" si="667"/>
        <v>0</v>
      </c>
      <c r="BP259" s="5">
        <f t="shared" si="667"/>
        <v>0</v>
      </c>
      <c r="BQ259" s="5">
        <f t="shared" si="667"/>
        <v>0</v>
      </c>
      <c r="BR259" s="5">
        <f t="shared" si="667"/>
        <v>0</v>
      </c>
      <c r="BS259" s="5">
        <f t="shared" si="667"/>
        <v>0</v>
      </c>
      <c r="BT259" s="5">
        <f t="shared" si="667"/>
        <v>0</v>
      </c>
      <c r="BU259" s="5">
        <f t="shared" si="667"/>
        <v>0</v>
      </c>
      <c r="BV259" s="5">
        <f t="shared" si="667"/>
        <v>0</v>
      </c>
      <c r="BW259" s="5">
        <f t="shared" si="667"/>
        <v>0</v>
      </c>
      <c r="BX259" s="5">
        <f t="shared" si="667"/>
        <v>0</v>
      </c>
      <c r="BY259" s="5">
        <f t="shared" si="667"/>
        <v>0</v>
      </c>
      <c r="BZ259" s="5"/>
      <c r="CA259" s="5"/>
      <c r="CB259" s="5"/>
      <c r="CC259" s="5"/>
      <c r="CD259" s="5"/>
      <c r="CE259" s="286"/>
      <c r="CF259" s="783"/>
    </row>
    <row r="260" spans="1:84">
      <c r="D260" s="9"/>
      <c r="E260" s="279" t="s">
        <v>105</v>
      </c>
      <c r="F260" s="285">
        <f t="shared" ref="F260:AK260" si="668">SUM(F253:F259)</f>
        <v>0</v>
      </c>
      <c r="G260" s="285">
        <f t="shared" si="668"/>
        <v>0</v>
      </c>
      <c r="H260" s="285">
        <f t="shared" si="668"/>
        <v>0</v>
      </c>
      <c r="I260" s="285">
        <f t="shared" si="668"/>
        <v>0</v>
      </c>
      <c r="J260" s="285">
        <f t="shared" si="668"/>
        <v>0</v>
      </c>
      <c r="K260" s="285">
        <f t="shared" si="668"/>
        <v>0</v>
      </c>
      <c r="L260" s="285">
        <f t="shared" si="668"/>
        <v>0</v>
      </c>
      <c r="M260" s="285">
        <f t="shared" si="668"/>
        <v>0</v>
      </c>
      <c r="N260" s="285">
        <f t="shared" si="668"/>
        <v>0</v>
      </c>
      <c r="O260" s="285">
        <f t="shared" si="668"/>
        <v>0</v>
      </c>
      <c r="P260" s="285">
        <f t="shared" si="668"/>
        <v>0</v>
      </c>
      <c r="Q260" s="285">
        <f t="shared" ref="Q260" si="669">SUM(Q253:Q259)</f>
        <v>0</v>
      </c>
      <c r="R260" s="285">
        <f t="shared" ref="R260:S260" si="670">SUM(R253:R259)</f>
        <v>0</v>
      </c>
      <c r="S260" s="285">
        <f t="shared" si="670"/>
        <v>0</v>
      </c>
      <c r="T260" s="285">
        <f t="shared" si="668"/>
        <v>0</v>
      </c>
      <c r="U260" s="285">
        <f t="shared" si="668"/>
        <v>0</v>
      </c>
      <c r="V260" s="285">
        <f t="shared" si="668"/>
        <v>0</v>
      </c>
      <c r="W260" s="285">
        <f t="shared" si="668"/>
        <v>0</v>
      </c>
      <c r="X260" s="285">
        <f t="shared" si="668"/>
        <v>0</v>
      </c>
      <c r="Y260" s="285">
        <f t="shared" si="668"/>
        <v>0</v>
      </c>
      <c r="Z260" s="285">
        <f t="shared" si="668"/>
        <v>0</v>
      </c>
      <c r="AA260" s="285">
        <f t="shared" si="668"/>
        <v>0</v>
      </c>
      <c r="AB260" s="285">
        <f t="shared" si="668"/>
        <v>0</v>
      </c>
      <c r="AC260" s="285">
        <f t="shared" si="668"/>
        <v>0</v>
      </c>
      <c r="AD260" s="285">
        <f t="shared" si="668"/>
        <v>0</v>
      </c>
      <c r="AE260" s="285">
        <f t="shared" si="668"/>
        <v>0</v>
      </c>
      <c r="AF260" s="285">
        <f t="shared" si="668"/>
        <v>0</v>
      </c>
      <c r="AG260" s="285">
        <f t="shared" si="668"/>
        <v>0</v>
      </c>
      <c r="AH260" s="285">
        <f t="shared" si="668"/>
        <v>0</v>
      </c>
      <c r="AI260" s="285">
        <f t="shared" si="668"/>
        <v>0</v>
      </c>
      <c r="AJ260" s="285">
        <f t="shared" si="668"/>
        <v>0</v>
      </c>
      <c r="AK260" s="285">
        <f t="shared" si="668"/>
        <v>0</v>
      </c>
      <c r="AL260" s="285">
        <f t="shared" ref="AL260:AO260" si="671">SUM(AL253:AL259)</f>
        <v>0</v>
      </c>
      <c r="AM260" s="285">
        <f t="shared" si="671"/>
        <v>0</v>
      </c>
      <c r="AN260" s="285">
        <f t="shared" si="671"/>
        <v>0</v>
      </c>
      <c r="AO260" s="285">
        <f t="shared" si="671"/>
        <v>0</v>
      </c>
      <c r="AP260" s="285">
        <f t="shared" ref="AP260:BM260" si="672">SUM(AP253:AP259)</f>
        <v>0</v>
      </c>
      <c r="AQ260" s="285">
        <f t="shared" si="672"/>
        <v>0</v>
      </c>
      <c r="AR260" s="285">
        <f t="shared" si="672"/>
        <v>0</v>
      </c>
      <c r="AS260" s="285">
        <f t="shared" si="672"/>
        <v>0</v>
      </c>
      <c r="AT260" s="285">
        <f t="shared" si="672"/>
        <v>0</v>
      </c>
      <c r="AU260" s="285">
        <f t="shared" si="672"/>
        <v>0</v>
      </c>
      <c r="AV260" s="285">
        <f t="shared" si="672"/>
        <v>0</v>
      </c>
      <c r="AW260" s="285">
        <f t="shared" si="672"/>
        <v>0</v>
      </c>
      <c r="AX260" s="285">
        <f t="shared" si="672"/>
        <v>0</v>
      </c>
      <c r="AY260" s="285">
        <f t="shared" si="672"/>
        <v>0</v>
      </c>
      <c r="AZ260" s="285">
        <f t="shared" si="672"/>
        <v>0</v>
      </c>
      <c r="BA260" s="285">
        <f t="shared" si="672"/>
        <v>0</v>
      </c>
      <c r="BB260" s="285">
        <f t="shared" si="672"/>
        <v>0</v>
      </c>
      <c r="BC260" s="285">
        <f t="shared" si="672"/>
        <v>0</v>
      </c>
      <c r="BD260" s="285">
        <f t="shared" si="672"/>
        <v>0</v>
      </c>
      <c r="BE260" s="285">
        <f t="shared" si="672"/>
        <v>0</v>
      </c>
      <c r="BF260" s="285">
        <f t="shared" si="672"/>
        <v>0</v>
      </c>
      <c r="BG260" s="285">
        <f t="shared" si="672"/>
        <v>0</v>
      </c>
      <c r="BH260" s="285">
        <f t="shared" si="672"/>
        <v>0</v>
      </c>
      <c r="BI260" s="285">
        <f t="shared" si="672"/>
        <v>0</v>
      </c>
      <c r="BJ260" s="285">
        <f t="shared" si="672"/>
        <v>0</v>
      </c>
      <c r="BK260" s="285">
        <f t="shared" si="672"/>
        <v>0</v>
      </c>
      <c r="BL260" s="285">
        <f t="shared" si="672"/>
        <v>0</v>
      </c>
      <c r="BM260" s="285">
        <f t="shared" si="672"/>
        <v>0</v>
      </c>
      <c r="BN260" s="285">
        <f t="shared" ref="BN260:BY260" si="673">SUM(BN253:BN259)</f>
        <v>0</v>
      </c>
      <c r="BO260" s="285">
        <f t="shared" si="673"/>
        <v>0</v>
      </c>
      <c r="BP260" s="285">
        <f t="shared" si="673"/>
        <v>0</v>
      </c>
      <c r="BQ260" s="285">
        <f t="shared" si="673"/>
        <v>0</v>
      </c>
      <c r="BR260" s="285">
        <f t="shared" si="673"/>
        <v>0</v>
      </c>
      <c r="BS260" s="285">
        <f t="shared" si="673"/>
        <v>0</v>
      </c>
      <c r="BT260" s="285">
        <f t="shared" si="673"/>
        <v>0</v>
      </c>
      <c r="BU260" s="285">
        <f t="shared" si="673"/>
        <v>0</v>
      </c>
      <c r="BV260" s="285">
        <f t="shared" si="673"/>
        <v>0</v>
      </c>
      <c r="BW260" s="285">
        <f t="shared" si="673"/>
        <v>0</v>
      </c>
      <c r="BX260" s="285">
        <f t="shared" si="673"/>
        <v>0</v>
      </c>
      <c r="BY260" s="285">
        <f t="shared" si="673"/>
        <v>0</v>
      </c>
      <c r="BZ260" s="286"/>
      <c r="CA260" s="286"/>
      <c r="CB260" s="286"/>
      <c r="CC260" s="286"/>
      <c r="CD260" s="286"/>
      <c r="CE260" s="286"/>
    </row>
    <row r="261" spans="1:84">
      <c r="E261" s="602" t="s">
        <v>106</v>
      </c>
    </row>
    <row r="262" spans="1:84" s="4" customFormat="1">
      <c r="A262" s="48"/>
      <c r="E262" s="276" t="s">
        <v>107</v>
      </c>
      <c r="F262" s="5">
        <v>0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f>Q262+SUMIFS(Setup!$F$52:$F$57,Setup!$D$52:$D$57,CalcEngine!$E262,Setup!$E$52:$E$57,CalcEngine!R$229)-SUMIFS(Setup!$F$52:$F$57,Setup!$D$52:$D$57,CalcEngine!$E262,Setup!$G$52:$G$57,CalcEngine!R$229)</f>
        <v>0</v>
      </c>
      <c r="S262" s="5">
        <f>R262+SUMIFS(Setup!$F$52:$F$57,Setup!$D$52:$D$57,CalcEngine!$E262,Setup!$E$52:$E$57,CalcEngine!S$229)-SUMIFS(Setup!$F$52:$F$57,Setup!$D$52:$D$57,CalcEngine!$E262,Setup!$G$52:$G$57,CalcEngine!S$229)</f>
        <v>0</v>
      </c>
      <c r="T262" s="5">
        <f>S262+SUMIFS(Setup!$F$52:$F$57,Setup!$D$52:$D$57,CalcEngine!$E262,Setup!$E$52:$E$57,CalcEngine!T$229)-SUMIFS(Setup!$F$52:$F$57,Setup!$D$52:$D$57,CalcEngine!$E262,Setup!$G$52:$G$57,CalcEngine!T$229)</f>
        <v>0</v>
      </c>
      <c r="U262" s="5">
        <f>T262+SUMIFS(Setup!$F$52:$F$57,Setup!$D$52:$D$57,CalcEngine!$E262,Setup!$E$52:$E$57,CalcEngine!U$229)-SUMIFS(Setup!$F$52:$F$57,Setup!$D$52:$D$57,CalcEngine!$E262,Setup!$G$52:$G$57,CalcEngine!U$229)</f>
        <v>0</v>
      </c>
      <c r="V262" s="5">
        <f>U262+SUMIFS(Setup!$F$52:$F$57,Setup!$D$52:$D$57,CalcEngine!$E262,Setup!$E$52:$E$57,CalcEngine!V$229)-SUMIFS(Setup!$F$52:$F$57,Setup!$D$52:$D$57,CalcEngine!$E262,Setup!$G$52:$G$57,CalcEngine!V$229)</f>
        <v>0</v>
      </c>
      <c r="W262" s="5">
        <f>V262+SUMIFS(Setup!$F$52:$F$57,Setup!$D$52:$D$57,CalcEngine!$E262,Setup!$E$52:$E$57,CalcEngine!W$229)-SUMIFS(Setup!$F$52:$F$57,Setup!$D$52:$D$57,CalcEngine!$E262,Setup!$G$52:$G$57,CalcEngine!W$229)</f>
        <v>0</v>
      </c>
      <c r="X262" s="5">
        <f>W262+SUMIFS(Setup!$F$52:$F$57,Setup!$D$52:$D$57,CalcEngine!$E262,Setup!$E$52:$E$57,CalcEngine!X$229)-SUMIFS(Setup!$F$52:$F$57,Setup!$D$52:$D$57,CalcEngine!$E262,Setup!$G$52:$G$57,CalcEngine!X$229)</f>
        <v>0</v>
      </c>
      <c r="Y262" s="5">
        <f>X262+SUMIFS(Setup!$F$52:$F$57,Setup!$D$52:$D$57,CalcEngine!$E262,Setup!$E$52:$E$57,CalcEngine!Y$229)-SUMIFS(Setup!$F$52:$F$57,Setup!$D$52:$D$57,CalcEngine!$E262,Setup!$G$52:$G$57,CalcEngine!Y$229)</f>
        <v>0</v>
      </c>
      <c r="Z262" s="5">
        <f>Y262+SUMIFS(Setup!$F$52:$F$57,Setup!$D$52:$D$57,CalcEngine!$E262,Setup!$E$52:$E$57,CalcEngine!Z$229)-SUMIFS(Setup!$F$52:$F$57,Setup!$D$52:$D$57,CalcEngine!$E262,Setup!$G$52:$G$57,CalcEngine!Z$229)</f>
        <v>0</v>
      </c>
      <c r="AA262" s="5">
        <f>Z262+SUMIFS(Setup!$F$52:$F$57,Setup!$D$52:$D$57,CalcEngine!$E262,Setup!$E$52:$E$57,CalcEngine!AA$229)-SUMIFS(Setup!$F$52:$F$57,Setup!$D$52:$D$57,CalcEngine!$E262,Setup!$G$52:$G$57,CalcEngine!AA$229)</f>
        <v>0</v>
      </c>
      <c r="AB262" s="5">
        <f>AA262+SUMIFS(Setup!$F$52:$F$57,Setup!$D$52:$D$57,CalcEngine!$E262,Setup!$E$52:$E$57,CalcEngine!AB$229)-SUMIFS(Setup!$F$52:$F$57,Setup!$D$52:$D$57,CalcEngine!$E262,Setup!$G$52:$G$57,CalcEngine!AB$229)</f>
        <v>0</v>
      </c>
      <c r="AC262" s="5">
        <f>AB262+SUMIFS(Setup!$F$52:$F$57,Setup!$D$52:$D$57,CalcEngine!$E262,Setup!$E$52:$E$57,CalcEngine!AC$229)-SUMIFS(Setup!$F$52:$F$57,Setup!$D$52:$D$57,CalcEngine!$E262,Setup!$G$52:$G$57,CalcEngine!AC$229)</f>
        <v>0</v>
      </c>
      <c r="AD262" s="5">
        <f>AC262+SUMIFS(Setup!$F$52:$F$57,Setup!$D$52:$D$57,CalcEngine!$E262,Setup!$E$52:$E$57,CalcEngine!AD$229)-SUMIFS(Setup!$F$52:$F$57,Setup!$D$52:$D$57,CalcEngine!$E262,Setup!$G$52:$G$57,CalcEngine!AD$229)</f>
        <v>0</v>
      </c>
      <c r="AE262" s="5">
        <f>AD262+SUMIFS(Setup!$F$52:$F$57,Setup!$D$52:$D$57,CalcEngine!$E262,Setup!$E$52:$E$57,CalcEngine!AE$229)-SUMIFS(Setup!$F$52:$F$57,Setup!$D$52:$D$57,CalcEngine!$E262,Setup!$G$52:$G$57,CalcEngine!AE$229)</f>
        <v>0</v>
      </c>
      <c r="AF262" s="5">
        <f>AE262+SUMIFS(Setup!$F$52:$F$57,Setup!$D$52:$D$57,CalcEngine!$E262,Setup!$E$52:$E$57,CalcEngine!AF$229)-SUMIFS(Setup!$F$52:$F$57,Setup!$D$52:$D$57,CalcEngine!$E262,Setup!$G$52:$G$57,CalcEngine!AF$229)</f>
        <v>0</v>
      </c>
      <c r="AG262" s="5">
        <f>AF262+SUMIFS(Setup!$F$52:$F$57,Setup!$D$52:$D$57,CalcEngine!$E262,Setup!$E$52:$E$57,CalcEngine!AG$229)-SUMIFS(Setup!$F$52:$F$57,Setup!$D$52:$D$57,CalcEngine!$E262,Setup!$G$52:$G$57,CalcEngine!AG$229)</f>
        <v>0</v>
      </c>
      <c r="AH262" s="5">
        <f>AG262+SUMIFS(Setup!$F$52:$F$57,Setup!$D$52:$D$57,CalcEngine!$E262,Setup!$E$52:$E$57,CalcEngine!AH$229)-SUMIFS(Setup!$F$52:$F$57,Setup!$D$52:$D$57,CalcEngine!$E262,Setup!$G$52:$G$57,CalcEngine!AH$229)</f>
        <v>0</v>
      </c>
      <c r="AI262" s="5">
        <f>AH262+SUMIFS(Setup!$F$52:$F$57,Setup!$D$52:$D$57,CalcEngine!$E262,Setup!$E$52:$E$57,CalcEngine!AI$229)-SUMIFS(Setup!$F$52:$F$57,Setup!$D$52:$D$57,CalcEngine!$E262,Setup!$G$52:$G$57,CalcEngine!AI$229)</f>
        <v>0</v>
      </c>
      <c r="AJ262" s="5">
        <f>AI262+SUMIFS(Setup!$F$52:$F$57,Setup!$D$52:$D$57,CalcEngine!$E262,Setup!$E$52:$E$57,CalcEngine!AJ$229)-SUMIFS(Setup!$F$52:$F$57,Setup!$D$52:$D$57,CalcEngine!$E262,Setup!$G$52:$G$57,CalcEngine!AJ$229)</f>
        <v>0</v>
      </c>
      <c r="AK262" s="5">
        <f>AJ262+SUMIFS(Setup!$F$52:$F$57,Setup!$D$52:$D$57,CalcEngine!$E262,Setup!$E$52:$E$57,CalcEngine!AK$229)-SUMIFS(Setup!$F$52:$F$57,Setup!$D$52:$D$57,CalcEngine!$E262,Setup!$G$52:$G$57,CalcEngine!AK$229)</f>
        <v>0</v>
      </c>
      <c r="AL262" s="5">
        <f>AK262+SUMIFS(Setup!$F$52:$F$57,Setup!$D$52:$D$57,CalcEngine!$E262,Setup!$E$52:$E$57,CalcEngine!AL$229)-SUMIFS(Setup!$F$52:$F$57,Setup!$D$52:$D$57,CalcEngine!$E262,Setup!$G$52:$G$57,CalcEngine!AL$229)</f>
        <v>0</v>
      </c>
      <c r="AM262" s="5">
        <f>AL262+SUMIFS(Setup!$F$52:$F$57,Setup!$D$52:$D$57,CalcEngine!$E262,Setup!$E$52:$E$57,CalcEngine!AM$229)-SUMIFS(Setup!$F$52:$F$57,Setup!$D$52:$D$57,CalcEngine!$E262,Setup!$G$52:$G$57,CalcEngine!AM$229)</f>
        <v>0</v>
      </c>
      <c r="AN262" s="5">
        <f>AM262+SUMIFS(Setup!$F$52:$F$57,Setup!$D$52:$D$57,CalcEngine!$E262,Setup!$E$52:$E$57,CalcEngine!AN$229)-SUMIFS(Setup!$F$52:$F$57,Setup!$D$52:$D$57,CalcEngine!$E262,Setup!$G$52:$G$57,CalcEngine!AN$229)</f>
        <v>0</v>
      </c>
      <c r="AO262" s="5">
        <f>AN262+SUMIFS(Setup!$F$52:$F$57,Setup!$D$52:$D$57,CalcEngine!$E262,Setup!$E$52:$E$57,CalcEngine!AO$229)-SUMIFS(Setup!$F$52:$F$57,Setup!$D$52:$D$57,CalcEngine!$E262,Setup!$G$52:$G$57,CalcEngine!AO$229)</f>
        <v>0</v>
      </c>
      <c r="AP262" s="5">
        <f>AO262+SUMIFS(Setup!$F$52:$F$57,Setup!$D$52:$D$57,CalcEngine!$E262,Setup!$E$52:$E$57,CalcEngine!AP$229)-SUMIFS(Setup!$F$52:$F$57,Setup!$D$52:$D$57,CalcEngine!$E262,Setup!$G$52:$G$57,CalcEngine!AP$229)</f>
        <v>0</v>
      </c>
      <c r="AQ262" s="5">
        <f>AP262+SUMIFS(Setup!$F$52:$F$57,Setup!$D$52:$D$57,CalcEngine!$E262,Setup!$E$52:$E$57,CalcEngine!AQ$229)-SUMIFS(Setup!$F$52:$F$57,Setup!$D$52:$D$57,CalcEngine!$E262,Setup!$G$52:$G$57,CalcEngine!AQ$229)</f>
        <v>0</v>
      </c>
      <c r="AR262" s="5">
        <f>AQ262+SUMIFS(Setup!$F$52:$F$57,Setup!$D$52:$D$57,CalcEngine!$E262,Setup!$E$52:$E$57,CalcEngine!AR$229)-SUMIFS(Setup!$F$52:$F$57,Setup!$D$52:$D$57,CalcEngine!$E262,Setup!$G$52:$G$57,CalcEngine!AR$229)</f>
        <v>0</v>
      </c>
      <c r="AS262" s="5">
        <f>AR262+SUMIFS(Setup!$F$52:$F$57,Setup!$D$52:$D$57,CalcEngine!$E262,Setup!$E$52:$E$57,CalcEngine!AS$229)-SUMIFS(Setup!$F$52:$F$57,Setup!$D$52:$D$57,CalcEngine!$E262,Setup!$G$52:$G$57,CalcEngine!AS$229)</f>
        <v>0</v>
      </c>
      <c r="AT262" s="5">
        <f>AS262+SUMIFS(Setup!$F$52:$F$57,Setup!$D$52:$D$57,CalcEngine!$E262,Setup!$E$52:$E$57,CalcEngine!AT$229)-SUMIFS(Setup!$F$52:$F$57,Setup!$D$52:$D$57,CalcEngine!$E262,Setup!$G$52:$G$57,CalcEngine!AT$229)</f>
        <v>0</v>
      </c>
      <c r="AU262" s="5">
        <f>AT262+SUMIFS(Setup!$F$52:$F$57,Setup!$D$52:$D$57,CalcEngine!$E262,Setup!$E$52:$E$57,CalcEngine!AU$229)-SUMIFS(Setup!$F$52:$F$57,Setup!$D$52:$D$57,CalcEngine!$E262,Setup!$G$52:$G$57,CalcEngine!AU$229)</f>
        <v>0</v>
      </c>
      <c r="AV262" s="5">
        <f>AU262+SUMIFS(Setup!$F$52:$F$57,Setup!$D$52:$D$57,CalcEngine!$E262,Setup!$E$52:$E$57,CalcEngine!AV$229)-SUMIFS(Setup!$F$52:$F$57,Setup!$D$52:$D$57,CalcEngine!$E262,Setup!$G$52:$G$57,CalcEngine!AV$229)</f>
        <v>0</v>
      </c>
      <c r="AW262" s="5">
        <f>AV262+SUMIFS(Setup!$F$52:$F$57,Setup!$D$52:$D$57,CalcEngine!$E262,Setup!$E$52:$E$57,CalcEngine!AW$229)-SUMIFS(Setup!$F$52:$F$57,Setup!$D$52:$D$57,CalcEngine!$E262,Setup!$G$52:$G$57,CalcEngine!AW$229)</f>
        <v>0</v>
      </c>
      <c r="AX262" s="5">
        <f>AW262+SUMIFS(Setup!$F$52:$F$57,Setup!$D$52:$D$57,CalcEngine!$E262,Setup!$E$52:$E$57,CalcEngine!AX$229)-SUMIFS(Setup!$F$52:$F$57,Setup!$D$52:$D$57,CalcEngine!$E262,Setup!$G$52:$G$57,CalcEngine!AX$229)</f>
        <v>0</v>
      </c>
      <c r="AY262" s="5">
        <f>AX262+SUMIFS(Setup!$F$52:$F$57,Setup!$D$52:$D$57,CalcEngine!$E262,Setup!$E$52:$E$57,CalcEngine!AY$229)-SUMIFS(Setup!$F$52:$F$57,Setup!$D$52:$D$57,CalcEngine!$E262,Setup!$G$52:$G$57,CalcEngine!AY$229)</f>
        <v>0</v>
      </c>
      <c r="AZ262" s="5">
        <f>AY262+SUMIFS(Setup!$F$52:$F$57,Setup!$D$52:$D$57,CalcEngine!$E262,Setup!$E$52:$E$57,CalcEngine!AZ$229)-SUMIFS(Setup!$F$52:$F$57,Setup!$D$52:$D$57,CalcEngine!$E262,Setup!$G$52:$G$57,CalcEngine!AZ$229)</f>
        <v>0</v>
      </c>
      <c r="BA262" s="5">
        <f>AZ262+SUMIFS(Setup!$F$52:$F$57,Setup!$D$52:$D$57,CalcEngine!$E262,Setup!$E$52:$E$57,CalcEngine!BA$229)-SUMIFS(Setup!$F$52:$F$57,Setup!$D$52:$D$57,CalcEngine!$E262,Setup!$G$52:$G$57,CalcEngine!BA$229)</f>
        <v>0</v>
      </c>
      <c r="BB262" s="5">
        <f>BA262+SUMIFS(Setup!$F$52:$F$57,Setup!$D$52:$D$57,CalcEngine!$E262,Setup!$E$52:$E$57,CalcEngine!BB$229)-SUMIFS(Setup!$F$52:$F$57,Setup!$D$52:$D$57,CalcEngine!$E262,Setup!$G$52:$G$57,CalcEngine!BB$229)</f>
        <v>0</v>
      </c>
      <c r="BC262" s="5">
        <f>BB262+SUMIFS(Setup!$F$52:$F$57,Setup!$D$52:$D$57,CalcEngine!$E262,Setup!$E$52:$E$57,CalcEngine!BC$229)-SUMIFS(Setup!$F$52:$F$57,Setup!$D$52:$D$57,CalcEngine!$E262,Setup!$G$52:$G$57,CalcEngine!BC$229)</f>
        <v>0</v>
      </c>
      <c r="BD262" s="5">
        <f>BC262+SUMIFS(Setup!$F$52:$F$57,Setup!$D$52:$D$57,CalcEngine!$E262,Setup!$E$52:$E$57,CalcEngine!BD$229)-SUMIFS(Setup!$F$52:$F$57,Setup!$D$52:$D$57,CalcEngine!$E262,Setup!$G$52:$G$57,CalcEngine!BD$229)</f>
        <v>0</v>
      </c>
      <c r="BE262" s="5">
        <f>BD262+SUMIFS(Setup!$F$52:$F$57,Setup!$D$52:$D$57,CalcEngine!$E262,Setup!$E$52:$E$57,CalcEngine!BE$229)-SUMIFS(Setup!$F$52:$F$57,Setup!$D$52:$D$57,CalcEngine!$E262,Setup!$G$52:$G$57,CalcEngine!BE$229)</f>
        <v>0</v>
      </c>
      <c r="BF262" s="5">
        <f>BE262+SUMIFS(Setup!$F$52:$F$57,Setup!$D$52:$D$57,CalcEngine!$E262,Setup!$E$52:$E$57,CalcEngine!BF$229)-SUMIFS(Setup!$F$52:$F$57,Setup!$D$52:$D$57,CalcEngine!$E262,Setup!$G$52:$G$57,CalcEngine!BF$229)</f>
        <v>0</v>
      </c>
      <c r="BG262" s="5">
        <f>BF262+SUMIFS(Setup!$F$52:$F$57,Setup!$D$52:$D$57,CalcEngine!$E262,Setup!$E$52:$E$57,CalcEngine!BG$229)-SUMIFS(Setup!$F$52:$F$57,Setup!$D$52:$D$57,CalcEngine!$E262,Setup!$G$52:$G$57,CalcEngine!BG$229)</f>
        <v>0</v>
      </c>
      <c r="BH262" s="5">
        <f>BG262+SUMIFS(Setup!$F$52:$F$57,Setup!$D$52:$D$57,CalcEngine!$E262,Setup!$E$52:$E$57,CalcEngine!BH$229)-SUMIFS(Setup!$F$52:$F$57,Setup!$D$52:$D$57,CalcEngine!$E262,Setup!$G$52:$G$57,CalcEngine!BH$229)</f>
        <v>0</v>
      </c>
      <c r="BI262" s="5">
        <f>BH262+SUMIFS(Setup!$F$52:$F$57,Setup!$D$52:$D$57,CalcEngine!$E262,Setup!$E$52:$E$57,CalcEngine!BI$229)-SUMIFS(Setup!$F$52:$F$57,Setup!$D$52:$D$57,CalcEngine!$E262,Setup!$G$52:$G$57,CalcEngine!BI$229)</f>
        <v>0</v>
      </c>
      <c r="BJ262" s="5">
        <f>BI262+SUMIFS(Setup!$F$52:$F$57,Setup!$D$52:$D$57,CalcEngine!$E262,Setup!$E$52:$E$57,CalcEngine!BJ$229)-SUMIFS(Setup!$F$52:$F$57,Setup!$D$52:$D$57,CalcEngine!$E262,Setup!$G$52:$G$57,CalcEngine!BJ$229)</f>
        <v>0</v>
      </c>
      <c r="BK262" s="5">
        <f>BJ262+SUMIFS(Setup!$F$52:$F$57,Setup!$D$52:$D$57,CalcEngine!$E262,Setup!$E$52:$E$57,CalcEngine!BK$229)-SUMIFS(Setup!$F$52:$F$57,Setup!$D$52:$D$57,CalcEngine!$E262,Setup!$G$52:$G$57,CalcEngine!BK$229)</f>
        <v>0</v>
      </c>
      <c r="BL262" s="5">
        <f>BK262+SUMIFS(Setup!$F$52:$F$57,Setup!$D$52:$D$57,CalcEngine!$E262,Setup!$E$52:$E$57,CalcEngine!BL$229)-SUMIFS(Setup!$F$52:$F$57,Setup!$D$52:$D$57,CalcEngine!$E262,Setup!$G$52:$G$57,CalcEngine!BL$229)</f>
        <v>0</v>
      </c>
      <c r="BM262" s="5">
        <f>BL262+SUMIFS(Setup!$F$52:$F$57,Setup!$D$52:$D$57,CalcEngine!$E262,Setup!$E$52:$E$57,CalcEngine!BM$229)-SUMIFS(Setup!$F$52:$F$57,Setup!$D$52:$D$57,CalcEngine!$E262,Setup!$G$52:$G$57,CalcEngine!BM$229)</f>
        <v>0</v>
      </c>
      <c r="BN262" s="5">
        <f>BM262+SUMIFS(Setup!$F$52:$F$57,Setup!$D$52:$D$57,CalcEngine!$E262,Setup!$E$52:$E$57,CalcEngine!BN$229)-SUMIFS(Setup!$F$52:$F$57,Setup!$D$52:$D$57,CalcEngine!$E262,Setup!$G$52:$G$57,CalcEngine!BN$229)</f>
        <v>0</v>
      </c>
      <c r="BO262" s="5">
        <f>BN262+SUMIFS(Setup!$F$52:$F$57,Setup!$D$52:$D$57,CalcEngine!$E262,Setup!$E$52:$E$57,CalcEngine!BO$229)-SUMIFS(Setup!$F$52:$F$57,Setup!$D$52:$D$57,CalcEngine!$E262,Setup!$G$52:$G$57,CalcEngine!BO$229)</f>
        <v>0</v>
      </c>
      <c r="BP262" s="5">
        <f>BO262+SUMIFS(Setup!$F$52:$F$57,Setup!$D$52:$D$57,CalcEngine!$E262,Setup!$E$52:$E$57,CalcEngine!BP$229)-SUMIFS(Setup!$F$52:$F$57,Setup!$D$52:$D$57,CalcEngine!$E262,Setup!$G$52:$G$57,CalcEngine!BP$229)</f>
        <v>0</v>
      </c>
      <c r="BQ262" s="5">
        <f>BP262+SUMIFS(Setup!$F$52:$F$57,Setup!$D$52:$D$57,CalcEngine!$E262,Setup!$E$52:$E$57,CalcEngine!BQ$229)-SUMIFS(Setup!$F$52:$F$57,Setup!$D$52:$D$57,CalcEngine!$E262,Setup!$G$52:$G$57,CalcEngine!BQ$229)</f>
        <v>0</v>
      </c>
      <c r="BR262" s="5">
        <f>BQ262+SUMIFS(Setup!$F$52:$F$57,Setup!$D$52:$D$57,CalcEngine!$E262,Setup!$E$52:$E$57,CalcEngine!BR$229)-SUMIFS(Setup!$F$52:$F$57,Setup!$D$52:$D$57,CalcEngine!$E262,Setup!$G$52:$G$57,CalcEngine!BR$229)</f>
        <v>0</v>
      </c>
      <c r="BS262" s="5">
        <f>BR262+SUMIFS(Setup!$F$52:$F$57,Setup!$D$52:$D$57,CalcEngine!$E262,Setup!$E$52:$E$57,CalcEngine!BS$229)-SUMIFS(Setup!$F$52:$F$57,Setup!$D$52:$D$57,CalcEngine!$E262,Setup!$G$52:$G$57,CalcEngine!BS$229)</f>
        <v>0</v>
      </c>
      <c r="BT262" s="5">
        <f>BS262+SUMIFS(Setup!$F$52:$F$57,Setup!$D$52:$D$57,CalcEngine!$E262,Setup!$E$52:$E$57,CalcEngine!BT$229)-SUMIFS(Setup!$F$52:$F$57,Setup!$D$52:$D$57,CalcEngine!$E262,Setup!$G$52:$G$57,CalcEngine!BT$229)</f>
        <v>0</v>
      </c>
      <c r="BU262" s="5">
        <f>BT262+SUMIFS(Setup!$F$52:$F$57,Setup!$D$52:$D$57,CalcEngine!$E262,Setup!$E$52:$E$57,CalcEngine!BU$229)-SUMIFS(Setup!$F$52:$F$57,Setup!$D$52:$D$57,CalcEngine!$E262,Setup!$G$52:$G$57,CalcEngine!BU$229)</f>
        <v>0</v>
      </c>
      <c r="BV262" s="5">
        <f>BU262+SUMIFS(Setup!$F$52:$F$57,Setup!$D$52:$D$57,CalcEngine!$E262,Setup!$E$52:$E$57,CalcEngine!BV$229)-SUMIFS(Setup!$F$52:$F$57,Setup!$D$52:$D$57,CalcEngine!$E262,Setup!$G$52:$G$57,CalcEngine!BV$229)</f>
        <v>0</v>
      </c>
      <c r="BW262" s="5">
        <f>BV262+SUMIFS(Setup!$F$52:$F$57,Setup!$D$52:$D$57,CalcEngine!$E262,Setup!$E$52:$E$57,CalcEngine!BW$229)-SUMIFS(Setup!$F$52:$F$57,Setup!$D$52:$D$57,CalcEngine!$E262,Setup!$G$52:$G$57,CalcEngine!BW$229)</f>
        <v>0</v>
      </c>
      <c r="BX262" s="5">
        <f>BW262+SUMIFS(Setup!$F$52:$F$57,Setup!$D$52:$D$57,CalcEngine!$E262,Setup!$E$52:$E$57,CalcEngine!BX$229)-SUMIFS(Setup!$F$52:$F$57,Setup!$D$52:$D$57,CalcEngine!$E262,Setup!$G$52:$G$57,CalcEngine!BX$229)</f>
        <v>0</v>
      </c>
      <c r="BY262" s="5">
        <f>BX262+SUMIFS(Setup!$F$52:$F$57,Setup!$D$52:$D$57,CalcEngine!$E262,Setup!$E$52:$E$57,CalcEngine!BY$229)-SUMIFS(Setup!$F$52:$F$57,Setup!$D$52:$D$57,CalcEngine!$E262,Setup!$G$52:$G$57,CalcEngine!BY$229)</f>
        <v>0</v>
      </c>
      <c r="BZ262" s="5"/>
      <c r="CA262" s="5"/>
      <c r="CB262" s="5"/>
      <c r="CC262" s="5"/>
      <c r="CD262" s="5"/>
      <c r="CE262" s="286"/>
      <c r="CF262" s="783"/>
    </row>
    <row r="263" spans="1:84" s="4" customFormat="1">
      <c r="A263" s="48"/>
      <c r="E263" s="276" t="s">
        <v>114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f>Q263+SUMIFS(Setup!$F$52:$F$57,Setup!$D$52:$D$57,CalcEngine!$E263,Setup!$E$52:$E$57,CalcEngine!R$229)-SUMIFS(Setup!$F$52:$F$57,Setup!$D$52:$D$57,CalcEngine!$E263,Setup!$G$52:$G$57,CalcEngine!R$229)</f>
        <v>0</v>
      </c>
      <c r="S263" s="5">
        <f>R263+SUMIFS(Setup!$F$52:$F$57,Setup!$D$52:$D$57,CalcEngine!$E263,Setup!$E$52:$E$57,CalcEngine!S$229)-SUMIFS(Setup!$F$52:$F$57,Setup!$D$52:$D$57,CalcEngine!$E263,Setup!$G$52:$G$57,CalcEngine!S$229)</f>
        <v>0</v>
      </c>
      <c r="T263" s="5">
        <f>S263+SUMIFS(Setup!$F$52:$F$57,Setup!$D$52:$D$57,CalcEngine!$E263,Setup!$E$52:$E$57,CalcEngine!T$229)-SUMIFS(Setup!$F$52:$F$57,Setup!$D$52:$D$57,CalcEngine!$E263,Setup!$G$52:$G$57,CalcEngine!T$229)</f>
        <v>0</v>
      </c>
      <c r="U263" s="5">
        <f>T263+SUMIFS(Setup!$F$52:$F$57,Setup!$D$52:$D$57,CalcEngine!$E263,Setup!$E$52:$E$57,CalcEngine!U$229)-SUMIFS(Setup!$F$52:$F$57,Setup!$D$52:$D$57,CalcEngine!$E263,Setup!$G$52:$G$57,CalcEngine!U$229)</f>
        <v>0</v>
      </c>
      <c r="V263" s="5">
        <f>U263+SUMIFS(Setup!$F$52:$F$57,Setup!$D$52:$D$57,CalcEngine!$E263,Setup!$E$52:$E$57,CalcEngine!V$229)-SUMIFS(Setup!$F$52:$F$57,Setup!$D$52:$D$57,CalcEngine!$E263,Setup!$G$52:$G$57,CalcEngine!V$229)</f>
        <v>0</v>
      </c>
      <c r="W263" s="5">
        <f>V263+SUMIFS(Setup!$F$52:$F$57,Setup!$D$52:$D$57,CalcEngine!$E263,Setup!$E$52:$E$57,CalcEngine!W$229)-SUMIFS(Setup!$F$52:$F$57,Setup!$D$52:$D$57,CalcEngine!$E263,Setup!$G$52:$G$57,CalcEngine!W$229)</f>
        <v>0</v>
      </c>
      <c r="X263" s="5">
        <f>W263+SUMIFS(Setup!$F$52:$F$57,Setup!$D$52:$D$57,CalcEngine!$E263,Setup!$E$52:$E$57,CalcEngine!X$229)-SUMIFS(Setup!$F$52:$F$57,Setup!$D$52:$D$57,CalcEngine!$E263,Setup!$G$52:$G$57,CalcEngine!X$229)</f>
        <v>0</v>
      </c>
      <c r="Y263" s="5">
        <f>X263+SUMIFS(Setup!$F$52:$F$57,Setup!$D$52:$D$57,CalcEngine!$E263,Setup!$E$52:$E$57,CalcEngine!Y$229)-SUMIFS(Setup!$F$52:$F$57,Setup!$D$52:$D$57,CalcEngine!$E263,Setup!$G$52:$G$57,CalcEngine!Y$229)</f>
        <v>0</v>
      </c>
      <c r="Z263" s="5">
        <f>Y263+SUMIFS(Setup!$F$52:$F$57,Setup!$D$52:$D$57,CalcEngine!$E263,Setup!$E$52:$E$57,CalcEngine!Z$229)-SUMIFS(Setup!$F$52:$F$57,Setup!$D$52:$D$57,CalcEngine!$E263,Setup!$G$52:$G$57,CalcEngine!Z$229)</f>
        <v>0</v>
      </c>
      <c r="AA263" s="5">
        <f>Z263+SUMIFS(Setup!$F$52:$F$57,Setup!$D$52:$D$57,CalcEngine!$E263,Setup!$E$52:$E$57,CalcEngine!AA$229)-SUMIFS(Setup!$F$52:$F$57,Setup!$D$52:$D$57,CalcEngine!$E263,Setup!$G$52:$G$57,CalcEngine!AA$229)</f>
        <v>0</v>
      </c>
      <c r="AB263" s="5">
        <f>AA263+SUMIFS(Setup!$F$52:$F$57,Setup!$D$52:$D$57,CalcEngine!$E263,Setup!$E$52:$E$57,CalcEngine!AB$229)-SUMIFS(Setup!$F$52:$F$57,Setup!$D$52:$D$57,CalcEngine!$E263,Setup!$G$52:$G$57,CalcEngine!AB$229)</f>
        <v>0</v>
      </c>
      <c r="AC263" s="5">
        <f>AB263+SUMIFS(Setup!$F$52:$F$57,Setup!$D$52:$D$57,CalcEngine!$E263,Setup!$E$52:$E$57,CalcEngine!AC$229)-SUMIFS(Setup!$F$52:$F$57,Setup!$D$52:$D$57,CalcEngine!$E263,Setup!$G$52:$G$57,CalcEngine!AC$229)</f>
        <v>0</v>
      </c>
      <c r="AD263" s="5">
        <f>AC263+SUMIFS(Setup!$F$52:$F$57,Setup!$D$52:$D$57,CalcEngine!$E263,Setup!$E$52:$E$57,CalcEngine!AD$229)-SUMIFS(Setup!$F$52:$F$57,Setup!$D$52:$D$57,CalcEngine!$E263,Setup!$G$52:$G$57,CalcEngine!AD$229)</f>
        <v>0</v>
      </c>
      <c r="AE263" s="5">
        <f>AD263+SUMIFS(Setup!$F$52:$F$57,Setup!$D$52:$D$57,CalcEngine!$E263,Setup!$E$52:$E$57,CalcEngine!AE$229)-SUMIFS(Setup!$F$52:$F$57,Setup!$D$52:$D$57,CalcEngine!$E263,Setup!$G$52:$G$57,CalcEngine!AE$229)</f>
        <v>0</v>
      </c>
      <c r="AF263" s="5">
        <f>AE263+SUMIFS(Setup!$F$52:$F$57,Setup!$D$52:$D$57,CalcEngine!$E263,Setup!$E$52:$E$57,CalcEngine!AF$229)-SUMIFS(Setup!$F$52:$F$57,Setup!$D$52:$D$57,CalcEngine!$E263,Setup!$G$52:$G$57,CalcEngine!AF$229)</f>
        <v>0</v>
      </c>
      <c r="AG263" s="5">
        <f>AF263+SUMIFS(Setup!$F$52:$F$57,Setup!$D$52:$D$57,CalcEngine!$E263,Setup!$E$52:$E$57,CalcEngine!AG$229)-SUMIFS(Setup!$F$52:$F$57,Setup!$D$52:$D$57,CalcEngine!$E263,Setup!$G$52:$G$57,CalcEngine!AG$229)</f>
        <v>0</v>
      </c>
      <c r="AH263" s="5">
        <f>AG263+SUMIFS(Setup!$F$52:$F$57,Setup!$D$52:$D$57,CalcEngine!$E263,Setup!$E$52:$E$57,CalcEngine!AH$229)-SUMIFS(Setup!$F$52:$F$57,Setup!$D$52:$D$57,CalcEngine!$E263,Setup!$G$52:$G$57,CalcEngine!AH$229)</f>
        <v>0</v>
      </c>
      <c r="AI263" s="5">
        <f>AH263+SUMIFS(Setup!$F$52:$F$57,Setup!$D$52:$D$57,CalcEngine!$E263,Setup!$E$52:$E$57,CalcEngine!AI$229)-SUMIFS(Setup!$F$52:$F$57,Setup!$D$52:$D$57,CalcEngine!$E263,Setup!$G$52:$G$57,CalcEngine!AI$229)</f>
        <v>0</v>
      </c>
      <c r="AJ263" s="5">
        <f>AI263+SUMIFS(Setup!$F$52:$F$57,Setup!$D$52:$D$57,CalcEngine!$E263,Setup!$E$52:$E$57,CalcEngine!AJ$229)-SUMIFS(Setup!$F$52:$F$57,Setup!$D$52:$D$57,CalcEngine!$E263,Setup!$G$52:$G$57,CalcEngine!AJ$229)</f>
        <v>0</v>
      </c>
      <c r="AK263" s="5">
        <f>AJ263+SUMIFS(Setup!$F$52:$F$57,Setup!$D$52:$D$57,CalcEngine!$E263,Setup!$E$52:$E$57,CalcEngine!AK$229)-SUMIFS(Setup!$F$52:$F$57,Setup!$D$52:$D$57,CalcEngine!$E263,Setup!$G$52:$G$57,CalcEngine!AK$229)</f>
        <v>0</v>
      </c>
      <c r="AL263" s="5">
        <f>AK263+SUMIFS(Setup!$F$52:$F$57,Setup!$D$52:$D$57,CalcEngine!$E263,Setup!$E$52:$E$57,CalcEngine!AL$229)-SUMIFS(Setup!$F$52:$F$57,Setup!$D$52:$D$57,CalcEngine!$E263,Setup!$G$52:$G$57,CalcEngine!AL$229)</f>
        <v>0</v>
      </c>
      <c r="AM263" s="5">
        <f>AL263+SUMIFS(Setup!$F$52:$F$57,Setup!$D$52:$D$57,CalcEngine!$E263,Setup!$E$52:$E$57,CalcEngine!AM$229)-SUMIFS(Setup!$F$52:$F$57,Setup!$D$52:$D$57,CalcEngine!$E263,Setup!$G$52:$G$57,CalcEngine!AM$229)</f>
        <v>0</v>
      </c>
      <c r="AN263" s="5">
        <f>AM263+SUMIFS(Setup!$F$52:$F$57,Setup!$D$52:$D$57,CalcEngine!$E263,Setup!$E$52:$E$57,CalcEngine!AN$229)-SUMIFS(Setup!$F$52:$F$57,Setup!$D$52:$D$57,CalcEngine!$E263,Setup!$G$52:$G$57,CalcEngine!AN$229)</f>
        <v>0</v>
      </c>
      <c r="AO263" s="5">
        <f>AN263+SUMIFS(Setup!$F$52:$F$57,Setup!$D$52:$D$57,CalcEngine!$E263,Setup!$E$52:$E$57,CalcEngine!AO$229)-SUMIFS(Setup!$F$52:$F$57,Setup!$D$52:$D$57,CalcEngine!$E263,Setup!$G$52:$G$57,CalcEngine!AO$229)</f>
        <v>0</v>
      </c>
      <c r="AP263" s="5">
        <f>AO263+SUMIFS(Setup!$F$52:$F$57,Setup!$D$52:$D$57,CalcEngine!$E263,Setup!$E$52:$E$57,CalcEngine!AP$229)-SUMIFS(Setup!$F$52:$F$57,Setup!$D$52:$D$57,CalcEngine!$E263,Setup!$G$52:$G$57,CalcEngine!AP$229)</f>
        <v>0</v>
      </c>
      <c r="AQ263" s="5">
        <f>AP263+SUMIFS(Setup!$F$52:$F$57,Setup!$D$52:$D$57,CalcEngine!$E263,Setup!$E$52:$E$57,CalcEngine!AQ$229)-SUMIFS(Setup!$F$52:$F$57,Setup!$D$52:$D$57,CalcEngine!$E263,Setup!$G$52:$G$57,CalcEngine!AQ$229)</f>
        <v>0</v>
      </c>
      <c r="AR263" s="5">
        <f>AQ263+SUMIFS(Setup!$F$52:$F$57,Setup!$D$52:$D$57,CalcEngine!$E263,Setup!$E$52:$E$57,CalcEngine!AR$229)-SUMIFS(Setup!$F$52:$F$57,Setup!$D$52:$D$57,CalcEngine!$E263,Setup!$G$52:$G$57,CalcEngine!AR$229)</f>
        <v>0</v>
      </c>
      <c r="AS263" s="5">
        <f>AR263+SUMIFS(Setup!$F$52:$F$57,Setup!$D$52:$D$57,CalcEngine!$E263,Setup!$E$52:$E$57,CalcEngine!AS$229)-SUMIFS(Setup!$F$52:$F$57,Setup!$D$52:$D$57,CalcEngine!$E263,Setup!$G$52:$G$57,CalcEngine!AS$229)</f>
        <v>0</v>
      </c>
      <c r="AT263" s="5">
        <f>AS263+SUMIFS(Setup!$F$52:$F$57,Setup!$D$52:$D$57,CalcEngine!$E263,Setup!$E$52:$E$57,CalcEngine!AT$229)-SUMIFS(Setup!$F$52:$F$57,Setup!$D$52:$D$57,CalcEngine!$E263,Setup!$G$52:$G$57,CalcEngine!AT$229)</f>
        <v>0</v>
      </c>
      <c r="AU263" s="5">
        <f>AT263+SUMIFS(Setup!$F$52:$F$57,Setup!$D$52:$D$57,CalcEngine!$E263,Setup!$E$52:$E$57,CalcEngine!AU$229)-SUMIFS(Setup!$F$52:$F$57,Setup!$D$52:$D$57,CalcEngine!$E263,Setup!$G$52:$G$57,CalcEngine!AU$229)</f>
        <v>0</v>
      </c>
      <c r="AV263" s="5">
        <f>AU263+SUMIFS(Setup!$F$52:$F$57,Setup!$D$52:$D$57,CalcEngine!$E263,Setup!$E$52:$E$57,CalcEngine!AV$229)-SUMIFS(Setup!$F$52:$F$57,Setup!$D$52:$D$57,CalcEngine!$E263,Setup!$G$52:$G$57,CalcEngine!AV$229)</f>
        <v>0</v>
      </c>
      <c r="AW263" s="5">
        <f>AV263+SUMIFS(Setup!$F$52:$F$57,Setup!$D$52:$D$57,CalcEngine!$E263,Setup!$E$52:$E$57,CalcEngine!AW$229)-SUMIFS(Setup!$F$52:$F$57,Setup!$D$52:$D$57,CalcEngine!$E263,Setup!$G$52:$G$57,CalcEngine!AW$229)</f>
        <v>0</v>
      </c>
      <c r="AX263" s="5">
        <f>AW263+SUMIFS(Setup!$F$52:$F$57,Setup!$D$52:$D$57,CalcEngine!$E263,Setup!$E$52:$E$57,CalcEngine!AX$229)-SUMIFS(Setup!$F$52:$F$57,Setup!$D$52:$D$57,CalcEngine!$E263,Setup!$G$52:$G$57,CalcEngine!AX$229)</f>
        <v>0</v>
      </c>
      <c r="AY263" s="5">
        <f>AX263+SUMIFS(Setup!$F$52:$F$57,Setup!$D$52:$D$57,CalcEngine!$E263,Setup!$E$52:$E$57,CalcEngine!AY$229)-SUMIFS(Setup!$F$52:$F$57,Setup!$D$52:$D$57,CalcEngine!$E263,Setup!$G$52:$G$57,CalcEngine!AY$229)</f>
        <v>0</v>
      </c>
      <c r="AZ263" s="5">
        <f>AY263+SUMIFS(Setup!$F$52:$F$57,Setup!$D$52:$D$57,CalcEngine!$E263,Setup!$E$52:$E$57,CalcEngine!AZ$229)-SUMIFS(Setup!$F$52:$F$57,Setup!$D$52:$D$57,CalcEngine!$E263,Setup!$G$52:$G$57,CalcEngine!AZ$229)</f>
        <v>0</v>
      </c>
      <c r="BA263" s="5">
        <f>AZ263+SUMIFS(Setup!$F$52:$F$57,Setup!$D$52:$D$57,CalcEngine!$E263,Setup!$E$52:$E$57,CalcEngine!BA$229)-SUMIFS(Setup!$F$52:$F$57,Setup!$D$52:$D$57,CalcEngine!$E263,Setup!$G$52:$G$57,CalcEngine!BA$229)</f>
        <v>0</v>
      </c>
      <c r="BB263" s="5">
        <f>BA263+SUMIFS(Setup!$F$52:$F$57,Setup!$D$52:$D$57,CalcEngine!$E263,Setup!$E$52:$E$57,CalcEngine!BB$229)-SUMIFS(Setup!$F$52:$F$57,Setup!$D$52:$D$57,CalcEngine!$E263,Setup!$G$52:$G$57,CalcEngine!BB$229)</f>
        <v>0</v>
      </c>
      <c r="BC263" s="5">
        <f>BB263+SUMIFS(Setup!$F$52:$F$57,Setup!$D$52:$D$57,CalcEngine!$E263,Setup!$E$52:$E$57,CalcEngine!BC$229)-SUMIFS(Setup!$F$52:$F$57,Setup!$D$52:$D$57,CalcEngine!$E263,Setup!$G$52:$G$57,CalcEngine!BC$229)</f>
        <v>0</v>
      </c>
      <c r="BD263" s="5">
        <f>BC263+SUMIFS(Setup!$F$52:$F$57,Setup!$D$52:$D$57,CalcEngine!$E263,Setup!$E$52:$E$57,CalcEngine!BD$229)-SUMIFS(Setup!$F$52:$F$57,Setup!$D$52:$D$57,CalcEngine!$E263,Setup!$G$52:$G$57,CalcEngine!BD$229)</f>
        <v>0</v>
      </c>
      <c r="BE263" s="5">
        <f>BD263+SUMIFS(Setup!$F$52:$F$57,Setup!$D$52:$D$57,CalcEngine!$E263,Setup!$E$52:$E$57,CalcEngine!BE$229)-SUMIFS(Setup!$F$52:$F$57,Setup!$D$52:$D$57,CalcEngine!$E263,Setup!$G$52:$G$57,CalcEngine!BE$229)</f>
        <v>0</v>
      </c>
      <c r="BF263" s="5">
        <f>BE263+SUMIFS(Setup!$F$52:$F$57,Setup!$D$52:$D$57,CalcEngine!$E263,Setup!$E$52:$E$57,CalcEngine!BF$229)-SUMIFS(Setup!$F$52:$F$57,Setup!$D$52:$D$57,CalcEngine!$E263,Setup!$G$52:$G$57,CalcEngine!BF$229)</f>
        <v>0</v>
      </c>
      <c r="BG263" s="5">
        <f>BF263+SUMIFS(Setup!$F$52:$F$57,Setup!$D$52:$D$57,CalcEngine!$E263,Setup!$E$52:$E$57,CalcEngine!BG$229)-SUMIFS(Setup!$F$52:$F$57,Setup!$D$52:$D$57,CalcEngine!$E263,Setup!$G$52:$G$57,CalcEngine!BG$229)</f>
        <v>0</v>
      </c>
      <c r="BH263" s="5">
        <f>BG263+SUMIFS(Setup!$F$52:$F$57,Setup!$D$52:$D$57,CalcEngine!$E263,Setup!$E$52:$E$57,CalcEngine!BH$229)-SUMIFS(Setup!$F$52:$F$57,Setup!$D$52:$D$57,CalcEngine!$E263,Setup!$G$52:$G$57,CalcEngine!BH$229)</f>
        <v>0</v>
      </c>
      <c r="BI263" s="5">
        <f>BH263+SUMIFS(Setup!$F$52:$F$57,Setup!$D$52:$D$57,CalcEngine!$E263,Setup!$E$52:$E$57,CalcEngine!BI$229)-SUMIFS(Setup!$F$52:$F$57,Setup!$D$52:$D$57,CalcEngine!$E263,Setup!$G$52:$G$57,CalcEngine!BI$229)</f>
        <v>0</v>
      </c>
      <c r="BJ263" s="5">
        <f>BI263+SUMIFS(Setup!$F$52:$F$57,Setup!$D$52:$D$57,CalcEngine!$E263,Setup!$E$52:$E$57,CalcEngine!BJ$229)-SUMIFS(Setup!$F$52:$F$57,Setup!$D$52:$D$57,CalcEngine!$E263,Setup!$G$52:$G$57,CalcEngine!BJ$229)</f>
        <v>0</v>
      </c>
      <c r="BK263" s="5">
        <f>BJ263+SUMIFS(Setup!$F$52:$F$57,Setup!$D$52:$D$57,CalcEngine!$E263,Setup!$E$52:$E$57,CalcEngine!BK$229)-SUMIFS(Setup!$F$52:$F$57,Setup!$D$52:$D$57,CalcEngine!$E263,Setup!$G$52:$G$57,CalcEngine!BK$229)</f>
        <v>0</v>
      </c>
      <c r="BL263" s="5">
        <f>BK263+SUMIFS(Setup!$F$52:$F$57,Setup!$D$52:$D$57,CalcEngine!$E263,Setup!$E$52:$E$57,CalcEngine!BL$229)-SUMIFS(Setup!$F$52:$F$57,Setup!$D$52:$D$57,CalcEngine!$E263,Setup!$G$52:$G$57,CalcEngine!BL$229)</f>
        <v>0</v>
      </c>
      <c r="BM263" s="5">
        <f>BL263+SUMIFS(Setup!$F$52:$F$57,Setup!$D$52:$D$57,CalcEngine!$E263,Setup!$E$52:$E$57,CalcEngine!BM$229)-SUMIFS(Setup!$F$52:$F$57,Setup!$D$52:$D$57,CalcEngine!$E263,Setup!$G$52:$G$57,CalcEngine!BM$229)</f>
        <v>0</v>
      </c>
      <c r="BN263" s="5">
        <f>BM263+SUMIFS(Setup!$F$52:$F$57,Setup!$D$52:$D$57,CalcEngine!$E263,Setup!$E$52:$E$57,CalcEngine!BN$229)-SUMIFS(Setup!$F$52:$F$57,Setup!$D$52:$D$57,CalcEngine!$E263,Setup!$G$52:$G$57,CalcEngine!BN$229)</f>
        <v>0</v>
      </c>
      <c r="BO263" s="5">
        <f>BN263+SUMIFS(Setup!$F$52:$F$57,Setup!$D$52:$D$57,CalcEngine!$E263,Setup!$E$52:$E$57,CalcEngine!BO$229)-SUMIFS(Setup!$F$52:$F$57,Setup!$D$52:$D$57,CalcEngine!$E263,Setup!$G$52:$G$57,CalcEngine!BO$229)</f>
        <v>0</v>
      </c>
      <c r="BP263" s="5">
        <f>BO263+SUMIFS(Setup!$F$52:$F$57,Setup!$D$52:$D$57,CalcEngine!$E263,Setup!$E$52:$E$57,CalcEngine!BP$229)-SUMIFS(Setup!$F$52:$F$57,Setup!$D$52:$D$57,CalcEngine!$E263,Setup!$G$52:$G$57,CalcEngine!BP$229)</f>
        <v>0</v>
      </c>
      <c r="BQ263" s="5">
        <f>BP263+SUMIFS(Setup!$F$52:$F$57,Setup!$D$52:$D$57,CalcEngine!$E263,Setup!$E$52:$E$57,CalcEngine!BQ$229)-SUMIFS(Setup!$F$52:$F$57,Setup!$D$52:$D$57,CalcEngine!$E263,Setup!$G$52:$G$57,CalcEngine!BQ$229)</f>
        <v>0</v>
      </c>
      <c r="BR263" s="5">
        <f>BQ263+SUMIFS(Setup!$F$52:$F$57,Setup!$D$52:$D$57,CalcEngine!$E263,Setup!$E$52:$E$57,CalcEngine!BR$229)-SUMIFS(Setup!$F$52:$F$57,Setup!$D$52:$D$57,CalcEngine!$E263,Setup!$G$52:$G$57,CalcEngine!BR$229)</f>
        <v>0</v>
      </c>
      <c r="BS263" s="5">
        <f>BR263+SUMIFS(Setup!$F$52:$F$57,Setup!$D$52:$D$57,CalcEngine!$E263,Setup!$E$52:$E$57,CalcEngine!BS$229)-SUMIFS(Setup!$F$52:$F$57,Setup!$D$52:$D$57,CalcEngine!$E263,Setup!$G$52:$G$57,CalcEngine!BS$229)</f>
        <v>0</v>
      </c>
      <c r="BT263" s="5">
        <f>BS263+SUMIFS(Setup!$F$52:$F$57,Setup!$D$52:$D$57,CalcEngine!$E263,Setup!$E$52:$E$57,CalcEngine!BT$229)-SUMIFS(Setup!$F$52:$F$57,Setup!$D$52:$D$57,CalcEngine!$E263,Setup!$G$52:$G$57,CalcEngine!BT$229)</f>
        <v>0</v>
      </c>
      <c r="BU263" s="5">
        <f>BT263+SUMIFS(Setup!$F$52:$F$57,Setup!$D$52:$D$57,CalcEngine!$E263,Setup!$E$52:$E$57,CalcEngine!BU$229)-SUMIFS(Setup!$F$52:$F$57,Setup!$D$52:$D$57,CalcEngine!$E263,Setup!$G$52:$G$57,CalcEngine!BU$229)</f>
        <v>0</v>
      </c>
      <c r="BV263" s="5">
        <f>BU263+SUMIFS(Setup!$F$52:$F$57,Setup!$D$52:$D$57,CalcEngine!$E263,Setup!$E$52:$E$57,CalcEngine!BV$229)-SUMIFS(Setup!$F$52:$F$57,Setup!$D$52:$D$57,CalcEngine!$E263,Setup!$G$52:$G$57,CalcEngine!BV$229)</f>
        <v>0</v>
      </c>
      <c r="BW263" s="5">
        <f>BV263+SUMIFS(Setup!$F$52:$F$57,Setup!$D$52:$D$57,CalcEngine!$E263,Setup!$E$52:$E$57,CalcEngine!BW$229)-SUMIFS(Setup!$F$52:$F$57,Setup!$D$52:$D$57,CalcEngine!$E263,Setup!$G$52:$G$57,CalcEngine!BW$229)</f>
        <v>0</v>
      </c>
      <c r="BX263" s="5">
        <f>BW263+SUMIFS(Setup!$F$52:$F$57,Setup!$D$52:$D$57,CalcEngine!$E263,Setup!$E$52:$E$57,CalcEngine!BX$229)-SUMIFS(Setup!$F$52:$F$57,Setup!$D$52:$D$57,CalcEngine!$E263,Setup!$G$52:$G$57,CalcEngine!BX$229)</f>
        <v>0</v>
      </c>
      <c r="BY263" s="5">
        <f>BX263+SUMIFS(Setup!$F$52:$F$57,Setup!$D$52:$D$57,CalcEngine!$E263,Setup!$E$52:$E$57,CalcEngine!BY$229)-SUMIFS(Setup!$F$52:$F$57,Setup!$D$52:$D$57,CalcEngine!$E263,Setup!$G$52:$G$57,CalcEngine!BY$229)</f>
        <v>0</v>
      </c>
      <c r="BZ263" s="5"/>
      <c r="CA263" s="5"/>
      <c r="CB263" s="5"/>
      <c r="CC263" s="5"/>
      <c r="CD263" s="5"/>
      <c r="CE263" s="286"/>
      <c r="CF263" s="783"/>
    </row>
    <row r="264" spans="1:84" s="4" customFormat="1">
      <c r="A264" s="48"/>
      <c r="E264" s="276" t="s">
        <v>108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f t="shared" ref="R264" si="674">Q264</f>
        <v>0</v>
      </c>
      <c r="S264" s="5">
        <f t="shared" ref="S264" si="675">R264</f>
        <v>0</v>
      </c>
      <c r="T264" s="5">
        <f t="shared" ref="T264" si="676">S264</f>
        <v>0</v>
      </c>
      <c r="U264" s="5">
        <f t="shared" ref="U264" si="677">T264</f>
        <v>0</v>
      </c>
      <c r="V264" s="5">
        <f t="shared" ref="V264" si="678">U264</f>
        <v>0</v>
      </c>
      <c r="W264" s="5">
        <f t="shared" ref="W264" si="679">V264</f>
        <v>0</v>
      </c>
      <c r="X264" s="5">
        <f t="shared" ref="X264" si="680">W264</f>
        <v>0</v>
      </c>
      <c r="Y264" s="5">
        <f t="shared" ref="Y264" si="681">X264</f>
        <v>0</v>
      </c>
      <c r="Z264" s="5">
        <f t="shared" ref="Z264" si="682">Y264</f>
        <v>0</v>
      </c>
      <c r="AA264" s="5">
        <f t="shared" ref="AA264" si="683">Z264</f>
        <v>0</v>
      </c>
      <c r="AB264" s="5">
        <f t="shared" ref="AB264" si="684">AA264</f>
        <v>0</v>
      </c>
      <c r="AC264" s="5">
        <f t="shared" ref="AC264" si="685">AB264</f>
        <v>0</v>
      </c>
      <c r="AD264" s="5">
        <f t="shared" ref="AD264" si="686">AC264</f>
        <v>0</v>
      </c>
      <c r="AE264" s="5">
        <f t="shared" ref="AE264" si="687">AD264</f>
        <v>0</v>
      </c>
      <c r="AF264" s="5">
        <f t="shared" ref="AF264" si="688">AE264</f>
        <v>0</v>
      </c>
      <c r="AG264" s="5">
        <f t="shared" ref="AG264" si="689">AF264</f>
        <v>0</v>
      </c>
      <c r="AH264" s="5">
        <f t="shared" ref="AH264" si="690">AG264</f>
        <v>0</v>
      </c>
      <c r="AI264" s="5">
        <f t="shared" ref="AI264" si="691">AH264</f>
        <v>0</v>
      </c>
      <c r="AJ264" s="5">
        <f t="shared" ref="AJ264" si="692">AI264</f>
        <v>0</v>
      </c>
      <c r="AK264" s="5">
        <f t="shared" ref="AK264" si="693">AJ264</f>
        <v>0</v>
      </c>
      <c r="AL264" s="5">
        <f t="shared" ref="AL264" si="694">AK264</f>
        <v>0</v>
      </c>
      <c r="AM264" s="5">
        <f t="shared" ref="AM264" si="695">AL264</f>
        <v>0</v>
      </c>
      <c r="AN264" s="5">
        <f t="shared" ref="AN264" si="696">AM264</f>
        <v>0</v>
      </c>
      <c r="AO264" s="5">
        <f t="shared" ref="AO264" si="697">AN264</f>
        <v>0</v>
      </c>
      <c r="AP264" s="5">
        <f t="shared" ref="AP264" si="698">AO264</f>
        <v>0</v>
      </c>
      <c r="AQ264" s="5">
        <f t="shared" ref="AQ264" si="699">AP264</f>
        <v>0</v>
      </c>
      <c r="AR264" s="5">
        <f t="shared" ref="AR264" si="700">AQ264</f>
        <v>0</v>
      </c>
      <c r="AS264" s="5">
        <f t="shared" ref="AS264" si="701">AR264</f>
        <v>0</v>
      </c>
      <c r="AT264" s="5">
        <f t="shared" ref="AT264" si="702">AS264</f>
        <v>0</v>
      </c>
      <c r="AU264" s="5">
        <f t="shared" ref="AU264" si="703">AT264</f>
        <v>0</v>
      </c>
      <c r="AV264" s="5">
        <f t="shared" ref="AV264" si="704">AU264</f>
        <v>0</v>
      </c>
      <c r="AW264" s="5">
        <f t="shared" ref="AW264" si="705">AV264</f>
        <v>0</v>
      </c>
      <c r="AX264" s="5">
        <f t="shared" ref="AX264" si="706">AW264</f>
        <v>0</v>
      </c>
      <c r="AY264" s="5">
        <f t="shared" ref="AY264" si="707">AX264</f>
        <v>0</v>
      </c>
      <c r="AZ264" s="5">
        <f t="shared" ref="AZ264" si="708">AY264</f>
        <v>0</v>
      </c>
      <c r="BA264" s="5">
        <f t="shared" ref="BA264" si="709">AZ264</f>
        <v>0</v>
      </c>
      <c r="BB264" s="5">
        <f t="shared" ref="BB264" si="710">BA264</f>
        <v>0</v>
      </c>
      <c r="BC264" s="5">
        <f t="shared" ref="BC264" si="711">BB264</f>
        <v>0</v>
      </c>
      <c r="BD264" s="5">
        <f t="shared" ref="BD264" si="712">BC264</f>
        <v>0</v>
      </c>
      <c r="BE264" s="5">
        <f t="shared" ref="BE264" si="713">BD264</f>
        <v>0</v>
      </c>
      <c r="BF264" s="5">
        <f t="shared" ref="BF264" si="714">BE264</f>
        <v>0</v>
      </c>
      <c r="BG264" s="5">
        <f t="shared" ref="BG264" si="715">BF264</f>
        <v>0</v>
      </c>
      <c r="BH264" s="5">
        <f t="shared" ref="BH264" si="716">BG264</f>
        <v>0</v>
      </c>
      <c r="BI264" s="5">
        <f t="shared" ref="BI264" si="717">BH264</f>
        <v>0</v>
      </c>
      <c r="BJ264" s="5">
        <f t="shared" ref="BJ264" si="718">BI264</f>
        <v>0</v>
      </c>
      <c r="BK264" s="5">
        <f t="shared" ref="BK264" si="719">BJ264</f>
        <v>0</v>
      </c>
      <c r="BL264" s="5">
        <f t="shared" ref="BL264" si="720">BK264</f>
        <v>0</v>
      </c>
      <c r="BM264" s="5">
        <f t="shared" ref="BM264" si="721">BL264</f>
        <v>0</v>
      </c>
      <c r="BN264" s="5">
        <f t="shared" ref="BN264" si="722">BM264</f>
        <v>0</v>
      </c>
      <c r="BO264" s="5">
        <f t="shared" ref="BO264" si="723">BN264</f>
        <v>0</v>
      </c>
      <c r="BP264" s="5">
        <f t="shared" ref="BP264" si="724">BO264</f>
        <v>0</v>
      </c>
      <c r="BQ264" s="5">
        <f t="shared" ref="BQ264" si="725">BP264</f>
        <v>0</v>
      </c>
      <c r="BR264" s="5">
        <f t="shared" ref="BR264" si="726">BQ264</f>
        <v>0</v>
      </c>
      <c r="BS264" s="5">
        <f t="shared" ref="BS264" si="727">BR264</f>
        <v>0</v>
      </c>
      <c r="BT264" s="5">
        <f t="shared" ref="BT264" si="728">BS264</f>
        <v>0</v>
      </c>
      <c r="BU264" s="5">
        <f t="shared" ref="BU264" si="729">BT264</f>
        <v>0</v>
      </c>
      <c r="BV264" s="5">
        <f t="shared" ref="BV264" si="730">BU264</f>
        <v>0</v>
      </c>
      <c r="BW264" s="5">
        <f t="shared" ref="BW264" si="731">BV264</f>
        <v>0</v>
      </c>
      <c r="BX264" s="5">
        <f t="shared" ref="BX264" si="732">BW264</f>
        <v>0</v>
      </c>
      <c r="BY264" s="5">
        <f t="shared" ref="BY264" si="733">BX264</f>
        <v>0</v>
      </c>
      <c r="BZ264" s="5"/>
      <c r="CA264" s="5"/>
      <c r="CB264" s="5"/>
      <c r="CC264" s="5"/>
      <c r="CD264" s="5"/>
      <c r="CE264" s="286"/>
      <c r="CF264" s="783"/>
    </row>
    <row r="265" spans="1:84">
      <c r="E265" s="279" t="s">
        <v>109</v>
      </c>
      <c r="F265" s="285">
        <f>SUM(F262:F264)</f>
        <v>0</v>
      </c>
      <c r="G265" s="285">
        <f t="shared" ref="G265:I265" si="734">SUM(G262:G264)</f>
        <v>0</v>
      </c>
      <c r="H265" s="285">
        <f t="shared" si="734"/>
        <v>0</v>
      </c>
      <c r="I265" s="285">
        <f t="shared" si="734"/>
        <v>0</v>
      </c>
      <c r="J265" s="285">
        <f t="shared" ref="J265" si="735">SUM(J262:J264)</f>
        <v>0</v>
      </c>
      <c r="K265" s="285">
        <f t="shared" ref="K265" si="736">SUM(K262:K264)</f>
        <v>0</v>
      </c>
      <c r="L265" s="285">
        <f t="shared" ref="L265" si="737">SUM(L262:L264)</f>
        <v>0</v>
      </c>
      <c r="M265" s="285">
        <f t="shared" ref="M265" si="738">SUM(M262:M264)</f>
        <v>0</v>
      </c>
      <c r="N265" s="285">
        <f t="shared" ref="N265" si="739">SUM(N262:N264)</f>
        <v>0</v>
      </c>
      <c r="O265" s="285">
        <f t="shared" ref="O265" si="740">SUM(O262:O264)</f>
        <v>0</v>
      </c>
      <c r="P265" s="285">
        <f t="shared" ref="P265:Q265" si="741">SUM(P262:P264)</f>
        <v>0</v>
      </c>
      <c r="Q265" s="285">
        <f t="shared" si="741"/>
        <v>0</v>
      </c>
      <c r="R265" s="285">
        <f t="shared" ref="R265:T265" si="742">SUM(R262:R264)</f>
        <v>0</v>
      </c>
      <c r="S265" s="285">
        <f t="shared" si="742"/>
        <v>0</v>
      </c>
      <c r="T265" s="285">
        <f t="shared" si="742"/>
        <v>0</v>
      </c>
      <c r="U265" s="285">
        <f t="shared" ref="U265" si="743">SUM(U262:U264)</f>
        <v>0</v>
      </c>
      <c r="V265" s="285">
        <f t="shared" ref="V265" si="744">SUM(V262:V264)</f>
        <v>0</v>
      </c>
      <c r="W265" s="285">
        <f t="shared" ref="W265" si="745">SUM(W262:W264)</f>
        <v>0</v>
      </c>
      <c r="X265" s="285">
        <f t="shared" ref="X265" si="746">SUM(X262:X264)</f>
        <v>0</v>
      </c>
      <c r="Y265" s="285">
        <f t="shared" ref="Y265" si="747">SUM(Y262:Y264)</f>
        <v>0</v>
      </c>
      <c r="Z265" s="285">
        <f t="shared" ref="Z265" si="748">SUM(Z262:Z264)</f>
        <v>0</v>
      </c>
      <c r="AA265" s="285">
        <f t="shared" ref="AA265" si="749">SUM(AA262:AA264)</f>
        <v>0</v>
      </c>
      <c r="AB265" s="285">
        <f t="shared" ref="AB265" si="750">SUM(AB262:AB264)</f>
        <v>0</v>
      </c>
      <c r="AC265" s="285">
        <f t="shared" ref="AC265" si="751">SUM(AC262:AC264)</f>
        <v>0</v>
      </c>
      <c r="AD265" s="285">
        <f t="shared" ref="AD265" si="752">SUM(AD262:AD264)</f>
        <v>0</v>
      </c>
      <c r="AE265" s="285">
        <f t="shared" ref="AE265" si="753">SUM(AE262:AE264)</f>
        <v>0</v>
      </c>
      <c r="AF265" s="285">
        <f t="shared" ref="AF265" si="754">SUM(AF262:AF264)</f>
        <v>0</v>
      </c>
      <c r="AG265" s="285">
        <f t="shared" ref="AG265" si="755">SUM(AG262:AG264)</f>
        <v>0</v>
      </c>
      <c r="AH265" s="285">
        <f t="shared" ref="AH265" si="756">SUM(AH262:AH264)</f>
        <v>0</v>
      </c>
      <c r="AI265" s="285">
        <f t="shared" ref="AI265" si="757">SUM(AI262:AI264)</f>
        <v>0</v>
      </c>
      <c r="AJ265" s="285">
        <f t="shared" ref="AJ265" si="758">SUM(AJ262:AJ264)</f>
        <v>0</v>
      </c>
      <c r="AK265" s="285">
        <f t="shared" ref="AK265" si="759">SUM(AK262:AK264)</f>
        <v>0</v>
      </c>
      <c r="AL265" s="285">
        <f t="shared" ref="AL265" si="760">SUM(AL262:AL264)</f>
        <v>0</v>
      </c>
      <c r="AM265" s="285">
        <f t="shared" ref="AM265" si="761">SUM(AM262:AM264)</f>
        <v>0</v>
      </c>
      <c r="AN265" s="285">
        <f t="shared" ref="AN265" si="762">SUM(AN262:AN264)</f>
        <v>0</v>
      </c>
      <c r="AO265" s="285">
        <f t="shared" ref="AO265:BM265" si="763">SUM(AO262:AO264)</f>
        <v>0</v>
      </c>
      <c r="AP265" s="285">
        <f t="shared" si="763"/>
        <v>0</v>
      </c>
      <c r="AQ265" s="285">
        <f t="shared" si="763"/>
        <v>0</v>
      </c>
      <c r="AR265" s="285">
        <f t="shared" si="763"/>
        <v>0</v>
      </c>
      <c r="AS265" s="285">
        <f t="shared" si="763"/>
        <v>0</v>
      </c>
      <c r="AT265" s="285">
        <f t="shared" si="763"/>
        <v>0</v>
      </c>
      <c r="AU265" s="285">
        <f t="shared" si="763"/>
        <v>0</v>
      </c>
      <c r="AV265" s="285">
        <f t="shared" si="763"/>
        <v>0</v>
      </c>
      <c r="AW265" s="285">
        <f t="shared" si="763"/>
        <v>0</v>
      </c>
      <c r="AX265" s="285">
        <f t="shared" si="763"/>
        <v>0</v>
      </c>
      <c r="AY265" s="285">
        <f t="shared" si="763"/>
        <v>0</v>
      </c>
      <c r="AZ265" s="285">
        <f t="shared" si="763"/>
        <v>0</v>
      </c>
      <c r="BA265" s="285">
        <f t="shared" si="763"/>
        <v>0</v>
      </c>
      <c r="BB265" s="285">
        <f t="shared" si="763"/>
        <v>0</v>
      </c>
      <c r="BC265" s="285">
        <f t="shared" si="763"/>
        <v>0</v>
      </c>
      <c r="BD265" s="285">
        <f t="shared" si="763"/>
        <v>0</v>
      </c>
      <c r="BE265" s="285">
        <f t="shared" si="763"/>
        <v>0</v>
      </c>
      <c r="BF265" s="285">
        <f t="shared" si="763"/>
        <v>0</v>
      </c>
      <c r="BG265" s="285">
        <f t="shared" si="763"/>
        <v>0</v>
      </c>
      <c r="BH265" s="285">
        <f t="shared" si="763"/>
        <v>0</v>
      </c>
      <c r="BI265" s="285">
        <f t="shared" si="763"/>
        <v>0</v>
      </c>
      <c r="BJ265" s="285">
        <f t="shared" si="763"/>
        <v>0</v>
      </c>
      <c r="BK265" s="285">
        <f t="shared" si="763"/>
        <v>0</v>
      </c>
      <c r="BL265" s="285">
        <f t="shared" si="763"/>
        <v>0</v>
      </c>
      <c r="BM265" s="285">
        <f t="shared" si="763"/>
        <v>0</v>
      </c>
      <c r="BN265" s="285">
        <f t="shared" ref="BN265:BY265" si="764">SUM(BN262:BN264)</f>
        <v>0</v>
      </c>
      <c r="BO265" s="285">
        <f t="shared" si="764"/>
        <v>0</v>
      </c>
      <c r="BP265" s="285">
        <f t="shared" si="764"/>
        <v>0</v>
      </c>
      <c r="BQ265" s="285">
        <f t="shared" si="764"/>
        <v>0</v>
      </c>
      <c r="BR265" s="285">
        <f t="shared" si="764"/>
        <v>0</v>
      </c>
      <c r="BS265" s="285">
        <f t="shared" si="764"/>
        <v>0</v>
      </c>
      <c r="BT265" s="285">
        <f t="shared" si="764"/>
        <v>0</v>
      </c>
      <c r="BU265" s="285">
        <f t="shared" si="764"/>
        <v>0</v>
      </c>
      <c r="BV265" s="285">
        <f t="shared" si="764"/>
        <v>0</v>
      </c>
      <c r="BW265" s="285">
        <f t="shared" si="764"/>
        <v>0</v>
      </c>
      <c r="BX265" s="285">
        <f t="shared" si="764"/>
        <v>0</v>
      </c>
      <c r="BY265" s="285">
        <f t="shared" si="764"/>
        <v>0</v>
      </c>
      <c r="BZ265" s="286"/>
      <c r="CA265" s="286"/>
      <c r="CB265" s="286"/>
      <c r="CC265" s="286"/>
      <c r="CD265" s="286"/>
      <c r="CE265" s="286"/>
    </row>
    <row r="266" spans="1:84"/>
    <row r="267" spans="1:84">
      <c r="E267" s="9" t="s">
        <v>110</v>
      </c>
      <c r="F267" s="246">
        <f>F265+F260</f>
        <v>0</v>
      </c>
      <c r="G267" s="246">
        <f t="shared" ref="G267:I267" si="765">G265+G260</f>
        <v>0</v>
      </c>
      <c r="H267" s="246">
        <f t="shared" si="765"/>
        <v>0</v>
      </c>
      <c r="I267" s="246">
        <f t="shared" si="765"/>
        <v>0</v>
      </c>
      <c r="J267" s="246">
        <f t="shared" ref="J267:P267" si="766">J265+J260</f>
        <v>0</v>
      </c>
      <c r="K267" s="246">
        <f t="shared" si="766"/>
        <v>0</v>
      </c>
      <c r="L267" s="246">
        <f t="shared" si="766"/>
        <v>0</v>
      </c>
      <c r="M267" s="246">
        <f t="shared" si="766"/>
        <v>0</v>
      </c>
      <c r="N267" s="246">
        <f t="shared" si="766"/>
        <v>0</v>
      </c>
      <c r="O267" s="246">
        <f t="shared" si="766"/>
        <v>0</v>
      </c>
      <c r="P267" s="246">
        <f t="shared" si="766"/>
        <v>0</v>
      </c>
      <c r="Q267" s="246">
        <f t="shared" ref="Q267:S267" si="767">Q265+Q260</f>
        <v>0</v>
      </c>
      <c r="R267" s="246">
        <f t="shared" si="767"/>
        <v>0</v>
      </c>
      <c r="S267" s="246">
        <f t="shared" si="767"/>
        <v>0</v>
      </c>
      <c r="T267" s="246">
        <f t="shared" ref="T267:AO267" si="768">T265+T260</f>
        <v>0</v>
      </c>
      <c r="U267" s="246">
        <f t="shared" si="768"/>
        <v>0</v>
      </c>
      <c r="V267" s="246">
        <f t="shared" si="768"/>
        <v>0</v>
      </c>
      <c r="W267" s="246">
        <f t="shared" si="768"/>
        <v>0</v>
      </c>
      <c r="X267" s="246">
        <f t="shared" si="768"/>
        <v>0</v>
      </c>
      <c r="Y267" s="246">
        <f t="shared" si="768"/>
        <v>0</v>
      </c>
      <c r="Z267" s="246">
        <f t="shared" si="768"/>
        <v>0</v>
      </c>
      <c r="AA267" s="246">
        <f t="shared" si="768"/>
        <v>0</v>
      </c>
      <c r="AB267" s="246">
        <f t="shared" si="768"/>
        <v>0</v>
      </c>
      <c r="AC267" s="246">
        <f t="shared" si="768"/>
        <v>0</v>
      </c>
      <c r="AD267" s="246">
        <f t="shared" si="768"/>
        <v>0</v>
      </c>
      <c r="AE267" s="246">
        <f t="shared" si="768"/>
        <v>0</v>
      </c>
      <c r="AF267" s="246">
        <f t="shared" si="768"/>
        <v>0</v>
      </c>
      <c r="AG267" s="246">
        <f t="shared" si="768"/>
        <v>0</v>
      </c>
      <c r="AH267" s="246">
        <f t="shared" si="768"/>
        <v>0</v>
      </c>
      <c r="AI267" s="246">
        <f t="shared" si="768"/>
        <v>0</v>
      </c>
      <c r="AJ267" s="246">
        <f t="shared" si="768"/>
        <v>0</v>
      </c>
      <c r="AK267" s="246">
        <f t="shared" si="768"/>
        <v>0</v>
      </c>
      <c r="AL267" s="246">
        <f t="shared" si="768"/>
        <v>0</v>
      </c>
      <c r="AM267" s="246">
        <f t="shared" si="768"/>
        <v>0</v>
      </c>
      <c r="AN267" s="246">
        <f t="shared" si="768"/>
        <v>0</v>
      </c>
      <c r="AO267" s="246">
        <f t="shared" si="768"/>
        <v>0</v>
      </c>
      <c r="AP267" s="246">
        <f t="shared" ref="AP267:BM267" si="769">AP265+AP260</f>
        <v>0</v>
      </c>
      <c r="AQ267" s="246">
        <f t="shared" si="769"/>
        <v>0</v>
      </c>
      <c r="AR267" s="246">
        <f t="shared" si="769"/>
        <v>0</v>
      </c>
      <c r="AS267" s="246">
        <f t="shared" si="769"/>
        <v>0</v>
      </c>
      <c r="AT267" s="246">
        <f t="shared" si="769"/>
        <v>0</v>
      </c>
      <c r="AU267" s="246">
        <f t="shared" si="769"/>
        <v>0</v>
      </c>
      <c r="AV267" s="246">
        <f t="shared" si="769"/>
        <v>0</v>
      </c>
      <c r="AW267" s="246">
        <f t="shared" si="769"/>
        <v>0</v>
      </c>
      <c r="AX267" s="246">
        <f t="shared" si="769"/>
        <v>0</v>
      </c>
      <c r="AY267" s="246">
        <f t="shared" si="769"/>
        <v>0</v>
      </c>
      <c r="AZ267" s="246">
        <f t="shared" si="769"/>
        <v>0</v>
      </c>
      <c r="BA267" s="246">
        <f t="shared" si="769"/>
        <v>0</v>
      </c>
      <c r="BB267" s="246">
        <f t="shared" si="769"/>
        <v>0</v>
      </c>
      <c r="BC267" s="246">
        <f t="shared" si="769"/>
        <v>0</v>
      </c>
      <c r="BD267" s="246">
        <f t="shared" si="769"/>
        <v>0</v>
      </c>
      <c r="BE267" s="246">
        <f t="shared" si="769"/>
        <v>0</v>
      </c>
      <c r="BF267" s="246">
        <f t="shared" si="769"/>
        <v>0</v>
      </c>
      <c r="BG267" s="246">
        <f t="shared" si="769"/>
        <v>0</v>
      </c>
      <c r="BH267" s="246">
        <f t="shared" si="769"/>
        <v>0</v>
      </c>
      <c r="BI267" s="246">
        <f t="shared" si="769"/>
        <v>0</v>
      </c>
      <c r="BJ267" s="246">
        <f t="shared" si="769"/>
        <v>0</v>
      </c>
      <c r="BK267" s="246">
        <f t="shared" si="769"/>
        <v>0</v>
      </c>
      <c r="BL267" s="246">
        <f t="shared" si="769"/>
        <v>0</v>
      </c>
      <c r="BM267" s="246">
        <f t="shared" si="769"/>
        <v>0</v>
      </c>
      <c r="BN267" s="246">
        <f t="shared" ref="BN267:BY267" si="770">BN265+BN260</f>
        <v>0</v>
      </c>
      <c r="BO267" s="246">
        <f t="shared" si="770"/>
        <v>0</v>
      </c>
      <c r="BP267" s="246">
        <f t="shared" si="770"/>
        <v>0</v>
      </c>
      <c r="BQ267" s="246">
        <f t="shared" si="770"/>
        <v>0</v>
      </c>
      <c r="BR267" s="246">
        <f t="shared" si="770"/>
        <v>0</v>
      </c>
      <c r="BS267" s="246">
        <f t="shared" si="770"/>
        <v>0</v>
      </c>
      <c r="BT267" s="246">
        <f t="shared" si="770"/>
        <v>0</v>
      </c>
      <c r="BU267" s="246">
        <f t="shared" si="770"/>
        <v>0</v>
      </c>
      <c r="BV267" s="246">
        <f t="shared" si="770"/>
        <v>0</v>
      </c>
      <c r="BW267" s="246">
        <f t="shared" si="770"/>
        <v>0</v>
      </c>
      <c r="BX267" s="246">
        <f t="shared" si="770"/>
        <v>0</v>
      </c>
      <c r="BY267" s="246">
        <f t="shared" si="770"/>
        <v>0</v>
      </c>
      <c r="BZ267" s="246"/>
      <c r="CA267" s="246"/>
      <c r="CB267" s="246"/>
      <c r="CC267" s="246"/>
      <c r="CD267" s="246"/>
      <c r="CE267" s="105"/>
    </row>
    <row r="268" spans="1:84" s="293" customFormat="1">
      <c r="A268" s="415"/>
      <c r="B268" s="290"/>
      <c r="C268" s="290"/>
      <c r="D268" s="290"/>
      <c r="E268" s="417" t="s">
        <v>201</v>
      </c>
      <c r="F268" s="402"/>
      <c r="G268" s="402"/>
      <c r="H268" s="402"/>
      <c r="I268" s="402"/>
      <c r="J268" s="402"/>
      <c r="K268" s="402"/>
      <c r="L268" s="402"/>
      <c r="M268" s="402"/>
      <c r="N268" s="402"/>
      <c r="O268" s="402"/>
      <c r="P268" s="402"/>
      <c r="Q268" s="402"/>
      <c r="R268" s="402"/>
      <c r="S268" s="402"/>
      <c r="T268" s="402"/>
      <c r="U268" s="402"/>
      <c r="V268" s="402"/>
      <c r="W268" s="402"/>
      <c r="X268" s="402"/>
      <c r="Y268" s="402"/>
      <c r="Z268" s="402"/>
      <c r="AA268" s="402"/>
      <c r="AB268" s="402"/>
      <c r="AC268" s="402"/>
      <c r="AD268" s="402"/>
      <c r="AE268" s="402"/>
      <c r="AF268" s="402"/>
      <c r="AG268" s="402"/>
      <c r="AH268" s="402"/>
      <c r="AI268" s="402"/>
      <c r="AJ268" s="402"/>
      <c r="AK268" s="402"/>
      <c r="AL268" s="402"/>
      <c r="AM268" s="402"/>
      <c r="AN268" s="402"/>
      <c r="AO268" s="402"/>
      <c r="AP268" s="402"/>
      <c r="AQ268" s="402"/>
      <c r="AR268" s="402"/>
      <c r="AS268" s="402"/>
      <c r="AT268" s="402"/>
      <c r="AU268" s="402"/>
      <c r="AV268" s="402"/>
      <c r="AW268" s="402"/>
      <c r="AX268" s="402"/>
      <c r="AY268" s="402"/>
      <c r="AZ268" s="402"/>
      <c r="BA268" s="402"/>
      <c r="BB268" s="402"/>
      <c r="BC268" s="402"/>
      <c r="BD268" s="402"/>
      <c r="BE268" s="402"/>
      <c r="BF268" s="402"/>
      <c r="BG268" s="402"/>
      <c r="BH268" s="402"/>
      <c r="BI268" s="402"/>
      <c r="BJ268" s="402"/>
      <c r="BK268" s="402"/>
      <c r="BL268" s="402"/>
      <c r="BM268" s="402"/>
      <c r="BN268" s="402"/>
      <c r="BO268" s="402"/>
      <c r="BP268" s="402"/>
      <c r="BQ268" s="402"/>
      <c r="BR268" s="402"/>
      <c r="BS268" s="402"/>
      <c r="BT268" s="402"/>
      <c r="BU268" s="402"/>
      <c r="BV268" s="402"/>
      <c r="BW268" s="402"/>
      <c r="BX268" s="402"/>
      <c r="BY268" s="402"/>
      <c r="BZ268" s="402"/>
      <c r="CA268" s="402"/>
      <c r="CB268" s="402"/>
      <c r="CC268" s="402"/>
      <c r="CD268" s="402"/>
      <c r="CE268" s="432"/>
      <c r="CF268" s="783"/>
    </row>
    <row r="269" spans="1:84">
      <c r="D269" s="9" t="s">
        <v>92</v>
      </c>
      <c r="E269" s="4" t="s">
        <v>221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33">
        <f>Q269+SUMIFS(Setup!$F$61:$F$68,Setup!$D$61:$D$68,CalcEngine!$E269,Setup!$E$61:$E$68,CalcEngine!R$229)</f>
        <v>0</v>
      </c>
      <c r="S269" s="533">
        <f>R269+SUMIFS(Setup!$F$61:$F$68,Setup!$D$61:$D$68,CalcEngine!$E269,Setup!$E$61:$E$68,CalcEngine!S$229)</f>
        <v>0</v>
      </c>
      <c r="T269" s="533">
        <f>S269+SUMIFS(Setup!$F$61:$F$68,Setup!$D$61:$D$68,CalcEngine!$E269,Setup!$E$61:$E$68,CalcEngine!T$229)</f>
        <v>0</v>
      </c>
      <c r="U269" s="533">
        <f>T269+SUMIFS(Setup!$F$61:$F$68,Setup!$D$61:$D$68,CalcEngine!$E269,Setup!$E$61:$E$68,CalcEngine!U$229)</f>
        <v>0</v>
      </c>
      <c r="V269" s="533">
        <f>U269+SUMIFS(Setup!$F$61:$F$68,Setup!$D$61:$D$68,CalcEngine!$E269,Setup!$E$61:$E$68,CalcEngine!V$229)</f>
        <v>0</v>
      </c>
      <c r="W269" s="533">
        <f>V269+SUMIFS(Setup!$F$61:$F$68,Setup!$D$61:$D$68,CalcEngine!$E269,Setup!$E$61:$E$68,CalcEngine!W$229)</f>
        <v>0</v>
      </c>
      <c r="X269" s="533">
        <f>W269+SUMIFS(Setup!$F$61:$F$68,Setup!$D$61:$D$68,CalcEngine!$E269,Setup!$E$61:$E$68,CalcEngine!X$229)</f>
        <v>0</v>
      </c>
      <c r="Y269" s="533">
        <f>X269+SUMIFS(Setup!$F$61:$F$68,Setup!$D$61:$D$68,CalcEngine!$E269,Setup!$E$61:$E$68,CalcEngine!Y$229)</f>
        <v>0</v>
      </c>
      <c r="Z269" s="533">
        <f>Y269+SUMIFS(Setup!$F$61:$F$68,Setup!$D$61:$D$68,CalcEngine!$E269,Setup!$E$61:$E$68,CalcEngine!Z$229)</f>
        <v>0</v>
      </c>
      <c r="AA269" s="533">
        <f>Z269+SUMIFS(Setup!$F$61:$F$68,Setup!$D$61:$D$68,CalcEngine!$E269,Setup!$E$61:$E$68,CalcEngine!AA$229)</f>
        <v>0</v>
      </c>
      <c r="AB269" s="533">
        <f>AA269+SUMIFS(Setup!$F$61:$F$68,Setup!$D$61:$D$68,CalcEngine!$E269,Setup!$E$61:$E$68,CalcEngine!AB$229)</f>
        <v>0</v>
      </c>
      <c r="AC269" s="533">
        <f>AB269+SUMIFS(Setup!$F$61:$F$68,Setup!$D$61:$D$68,CalcEngine!$E269,Setup!$E$61:$E$68,CalcEngine!AC$229)</f>
        <v>0</v>
      </c>
      <c r="AD269" s="533">
        <f>AC269+SUMIFS(Setup!$F$61:$F$68,Setup!$D$61:$D$68,CalcEngine!$E269,Setup!$E$61:$E$68,CalcEngine!AD$229)</f>
        <v>0</v>
      </c>
      <c r="AE269" s="533">
        <f>AD269+SUMIFS(Setup!$F$61:$F$68,Setup!$D$61:$D$68,CalcEngine!$E269,Setup!$E$61:$E$68,CalcEngine!AE$229)</f>
        <v>0</v>
      </c>
      <c r="AF269" s="533">
        <f>AE269+SUMIFS(Setup!$F$61:$F$68,Setup!$D$61:$D$68,CalcEngine!$E269,Setup!$E$61:$E$68,CalcEngine!AF$229)</f>
        <v>0</v>
      </c>
      <c r="AG269" s="533">
        <f>AF269+SUMIFS(Setup!$F$61:$F$68,Setup!$D$61:$D$68,CalcEngine!$E269,Setup!$E$61:$E$68,CalcEngine!AG$229)</f>
        <v>0</v>
      </c>
      <c r="AH269" s="533">
        <f>AG269+SUMIFS(Setup!$F$61:$F$68,Setup!$D$61:$D$68,CalcEngine!$E269,Setup!$E$61:$E$68,CalcEngine!AH$229)</f>
        <v>0</v>
      </c>
      <c r="AI269" s="533">
        <f>AH269+SUMIFS(Setup!$F$61:$F$68,Setup!$D$61:$D$68,CalcEngine!$E269,Setup!$E$61:$E$68,CalcEngine!AI$229)</f>
        <v>0</v>
      </c>
      <c r="AJ269" s="533">
        <f>AI269+SUMIFS(Setup!$F$61:$F$68,Setup!$D$61:$D$68,CalcEngine!$E269,Setup!$E$61:$E$68,CalcEngine!AJ$229)</f>
        <v>0</v>
      </c>
      <c r="AK269" s="533">
        <f>AJ269+SUMIFS(Setup!$F$61:$F$68,Setup!$D$61:$D$68,CalcEngine!$E269,Setup!$E$61:$E$68,CalcEngine!AK$229)</f>
        <v>0</v>
      </c>
      <c r="AL269" s="533">
        <f>AK269+SUMIFS(Setup!$F$61:$F$68,Setup!$D$61:$D$68,CalcEngine!$E269,Setup!$E$61:$E$68,CalcEngine!AL$229)</f>
        <v>0</v>
      </c>
      <c r="AM269" s="533">
        <f>AL269+SUMIFS(Setup!$F$61:$F$68,Setup!$D$61:$D$68,CalcEngine!$E269,Setup!$E$61:$E$68,CalcEngine!AM$229)</f>
        <v>0</v>
      </c>
      <c r="AN269" s="533">
        <f>AM269+SUMIFS(Setup!$F$61:$F$68,Setup!$D$61:$D$68,CalcEngine!$E269,Setup!$E$61:$E$68,CalcEngine!AN$229)</f>
        <v>0</v>
      </c>
      <c r="AO269" s="533">
        <f>AN269+SUMIFS(Setup!$F$61:$F$68,Setup!$D$61:$D$68,CalcEngine!$E269,Setup!$E$61:$E$68,CalcEngine!AO$229)</f>
        <v>0</v>
      </c>
      <c r="AP269" s="533">
        <f>AO269+SUMIFS(Setup!$F$61:$F$68,Setup!$D$61:$D$68,CalcEngine!$E269,Setup!$E$61:$E$68,CalcEngine!AP$229)</f>
        <v>0</v>
      </c>
      <c r="AQ269" s="533">
        <f>AP269+SUMIFS(Setup!$F$61:$F$68,Setup!$D$61:$D$68,CalcEngine!$E269,Setup!$E$61:$E$68,CalcEngine!AQ$229)</f>
        <v>0</v>
      </c>
      <c r="AR269" s="533">
        <f>AQ269+SUMIFS(Setup!$F$61:$F$68,Setup!$D$61:$D$68,CalcEngine!$E269,Setup!$E$61:$E$68,CalcEngine!AR$229)</f>
        <v>0</v>
      </c>
      <c r="AS269" s="533">
        <f>AR269+SUMIFS(Setup!$F$61:$F$68,Setup!$D$61:$D$68,CalcEngine!$E269,Setup!$E$61:$E$68,CalcEngine!AS$229)</f>
        <v>0</v>
      </c>
      <c r="AT269" s="533">
        <f>AS269+SUMIFS(Setup!$F$61:$F$68,Setup!$D$61:$D$68,CalcEngine!$E269,Setup!$E$61:$E$68,CalcEngine!AT$229)</f>
        <v>0</v>
      </c>
      <c r="AU269" s="533">
        <f>AT269+SUMIFS(Setup!$F$61:$F$68,Setup!$D$61:$D$68,CalcEngine!$E269,Setup!$E$61:$E$68,CalcEngine!AU$229)</f>
        <v>0</v>
      </c>
      <c r="AV269" s="533">
        <f>AU269+SUMIFS(Setup!$F$61:$F$68,Setup!$D$61:$D$68,CalcEngine!$E269,Setup!$E$61:$E$68,CalcEngine!AV$229)</f>
        <v>0</v>
      </c>
      <c r="AW269" s="533">
        <f>AV269+SUMIFS(Setup!$F$61:$F$68,Setup!$D$61:$D$68,CalcEngine!$E269,Setup!$E$61:$E$68,CalcEngine!AW$229)</f>
        <v>0</v>
      </c>
      <c r="AX269" s="533">
        <f>AW269+SUMIFS(Setup!$F$61:$F$68,Setup!$D$61:$D$68,CalcEngine!$E269,Setup!$E$61:$E$68,CalcEngine!AX$229)</f>
        <v>0</v>
      </c>
      <c r="AY269" s="533">
        <f>AX269+SUMIFS(Setup!$F$61:$F$68,Setup!$D$61:$D$68,CalcEngine!$E269,Setup!$E$61:$E$68,CalcEngine!AY$229)</f>
        <v>0</v>
      </c>
      <c r="AZ269" s="533">
        <f>AY269+SUMIFS(Setup!$F$61:$F$68,Setup!$D$61:$D$68,CalcEngine!$E269,Setup!$E$61:$E$68,CalcEngine!AZ$229)</f>
        <v>0</v>
      </c>
      <c r="BA269" s="533">
        <f>AZ269+SUMIFS(Setup!$F$61:$F$68,Setup!$D$61:$D$68,CalcEngine!$E269,Setup!$E$61:$E$68,CalcEngine!BA$229)</f>
        <v>0</v>
      </c>
      <c r="BB269" s="533">
        <f>BA269+SUMIFS(Setup!$F$61:$F$68,Setup!$D$61:$D$68,CalcEngine!$E269,Setup!$E$61:$E$68,CalcEngine!BB$229)</f>
        <v>0</v>
      </c>
      <c r="BC269" s="533">
        <f>BB269+SUMIFS(Setup!$F$61:$F$68,Setup!$D$61:$D$68,CalcEngine!$E269,Setup!$E$61:$E$68,CalcEngine!BC$229)</f>
        <v>0</v>
      </c>
      <c r="BD269" s="533">
        <f>BC269+SUMIFS(Setup!$F$61:$F$68,Setup!$D$61:$D$68,CalcEngine!$E269,Setup!$E$61:$E$68,CalcEngine!BD$229)</f>
        <v>0</v>
      </c>
      <c r="BE269" s="533">
        <f>BD269+SUMIFS(Setup!$F$61:$F$68,Setup!$D$61:$D$68,CalcEngine!$E269,Setup!$E$61:$E$68,CalcEngine!BE$229)</f>
        <v>0</v>
      </c>
      <c r="BF269" s="533">
        <f>BE269+SUMIFS(Setup!$F$61:$F$68,Setup!$D$61:$D$68,CalcEngine!$E269,Setup!$E$61:$E$68,CalcEngine!BF$229)</f>
        <v>0</v>
      </c>
      <c r="BG269" s="533">
        <f>BF269+SUMIFS(Setup!$F$61:$F$68,Setup!$D$61:$D$68,CalcEngine!$E269,Setup!$E$61:$E$68,CalcEngine!BG$229)</f>
        <v>0</v>
      </c>
      <c r="BH269" s="533">
        <f>BG269+SUMIFS(Setup!$F$61:$F$68,Setup!$D$61:$D$68,CalcEngine!$E269,Setup!$E$61:$E$68,CalcEngine!BH$229)</f>
        <v>0</v>
      </c>
      <c r="BI269" s="533">
        <f>BH269+SUMIFS(Setup!$F$61:$F$68,Setup!$D$61:$D$68,CalcEngine!$E269,Setup!$E$61:$E$68,CalcEngine!BI$229)</f>
        <v>0</v>
      </c>
      <c r="BJ269" s="533">
        <f>BI269+SUMIFS(Setup!$F$61:$F$68,Setup!$D$61:$D$68,CalcEngine!$E269,Setup!$E$61:$E$68,CalcEngine!BJ$229)</f>
        <v>0</v>
      </c>
      <c r="BK269" s="533">
        <f>BJ269+SUMIFS(Setup!$F$61:$F$68,Setup!$D$61:$D$68,CalcEngine!$E269,Setup!$E$61:$E$68,CalcEngine!BK$229)</f>
        <v>0</v>
      </c>
      <c r="BL269" s="533">
        <f>BK269+SUMIFS(Setup!$F$61:$F$68,Setup!$D$61:$D$68,CalcEngine!$E269,Setup!$E$61:$E$68,CalcEngine!BL$229)</f>
        <v>0</v>
      </c>
      <c r="BM269" s="533">
        <f>BL269+SUMIFS(Setup!$F$61:$F$68,Setup!$D$61:$D$68,CalcEngine!$E269,Setup!$E$61:$E$68,CalcEngine!BM$229)</f>
        <v>0</v>
      </c>
      <c r="BN269" s="533">
        <f>BM269+SUMIFS(Setup!$F$61:$F$68,Setup!$D$61:$D$68,CalcEngine!$E269,Setup!$E$61:$E$68,CalcEngine!BN$229)</f>
        <v>0</v>
      </c>
      <c r="BO269" s="533">
        <f>BN269+SUMIFS(Setup!$F$61:$F$68,Setup!$D$61:$D$68,CalcEngine!$E269,Setup!$E$61:$E$68,CalcEngine!BO$229)</f>
        <v>0</v>
      </c>
      <c r="BP269" s="533">
        <f>BO269+SUMIFS(Setup!$F$61:$F$68,Setup!$D$61:$D$68,CalcEngine!$E269,Setup!$E$61:$E$68,CalcEngine!BP$229)</f>
        <v>0</v>
      </c>
      <c r="BQ269" s="533">
        <f>BP269+SUMIFS(Setup!$F$61:$F$68,Setup!$D$61:$D$68,CalcEngine!$E269,Setup!$E$61:$E$68,CalcEngine!BQ$229)</f>
        <v>0</v>
      </c>
      <c r="BR269" s="533">
        <f>BQ269+SUMIFS(Setup!$F$61:$F$68,Setup!$D$61:$D$68,CalcEngine!$E269,Setup!$E$61:$E$68,CalcEngine!BR$229)</f>
        <v>0</v>
      </c>
      <c r="BS269" s="533">
        <f>BR269+SUMIFS(Setup!$F$61:$F$68,Setup!$D$61:$D$68,CalcEngine!$E269,Setup!$E$61:$E$68,CalcEngine!BS$229)</f>
        <v>0</v>
      </c>
      <c r="BT269" s="533">
        <f>BS269+SUMIFS(Setup!$F$61:$F$68,Setup!$D$61:$D$68,CalcEngine!$E269,Setup!$E$61:$E$68,CalcEngine!BT$229)</f>
        <v>0</v>
      </c>
      <c r="BU269" s="533">
        <f>BT269+SUMIFS(Setup!$F$61:$F$68,Setup!$D$61:$D$68,CalcEngine!$E269,Setup!$E$61:$E$68,CalcEngine!BU$229)</f>
        <v>0</v>
      </c>
      <c r="BV269" s="533">
        <f>BU269+SUMIFS(Setup!$F$61:$F$68,Setup!$D$61:$D$68,CalcEngine!$E269,Setup!$E$61:$E$68,CalcEngine!BV$229)</f>
        <v>0</v>
      </c>
      <c r="BW269" s="533">
        <f>BV269+SUMIFS(Setup!$F$61:$F$68,Setup!$D$61:$D$68,CalcEngine!$E269,Setup!$E$61:$E$68,CalcEngine!BW$229)</f>
        <v>0</v>
      </c>
      <c r="BX269" s="533">
        <f>BW269+SUMIFS(Setup!$F$61:$F$68,Setup!$D$61:$D$68,CalcEngine!$E269,Setup!$E$61:$E$68,CalcEngine!BX$229)</f>
        <v>0</v>
      </c>
      <c r="BY269" s="533">
        <f>BX269+SUMIFS(Setup!$F$61:$F$68,Setup!$D$61:$D$68,CalcEngine!$E269,Setup!$E$61:$E$68,CalcEngine!BY$229)</f>
        <v>0</v>
      </c>
      <c r="BZ269" s="533"/>
      <c r="CA269" s="533"/>
      <c r="CB269" s="533"/>
      <c r="CC269" s="533"/>
      <c r="CD269" s="533"/>
      <c r="CE269" s="533"/>
    </row>
    <row r="270" spans="1:84">
      <c r="D270" s="9"/>
      <c r="E270" s="4" t="s">
        <v>564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33">
        <f>Q270+SUMIFS(Setup!$F$61:$F$68,Setup!$D$61:$D$68,CalcEngine!$E270,Setup!$E$61:$E$68,CalcEngine!R$229)</f>
        <v>0</v>
      </c>
      <c r="S270" s="533">
        <f>R270+SUMIFS(Setup!$F$61:$F$68,Setup!$D$61:$D$68,CalcEngine!$E270,Setup!$E$61:$E$68,CalcEngine!S$229)</f>
        <v>0</v>
      </c>
      <c r="T270" s="533">
        <f>S270+SUMIFS(Setup!$F$61:$F$68,Setup!$D$61:$D$68,CalcEngine!$E270,Setup!$E$61:$E$68,CalcEngine!T$229)</f>
        <v>0</v>
      </c>
      <c r="U270" s="533">
        <f>T270+SUMIFS(Setup!$F$61:$F$68,Setup!$D$61:$D$68,CalcEngine!$E270,Setup!$E$61:$E$68,CalcEngine!U$229)</f>
        <v>0</v>
      </c>
      <c r="V270" s="533">
        <f>U270+SUMIFS(Setup!$F$61:$F$68,Setup!$D$61:$D$68,CalcEngine!$E270,Setup!$E$61:$E$68,CalcEngine!V$229)</f>
        <v>0</v>
      </c>
      <c r="W270" s="533">
        <f>V270+SUMIFS(Setup!$F$61:$F$68,Setup!$D$61:$D$68,CalcEngine!$E270,Setup!$E$61:$E$68,CalcEngine!W$229)</f>
        <v>0</v>
      </c>
      <c r="X270" s="533">
        <f>W270+SUMIFS(Setup!$F$61:$F$68,Setup!$D$61:$D$68,CalcEngine!$E270,Setup!$E$61:$E$68,CalcEngine!X$229)</f>
        <v>0</v>
      </c>
      <c r="Y270" s="533">
        <f>X270+SUMIFS(Setup!$F$61:$F$68,Setup!$D$61:$D$68,CalcEngine!$E270,Setup!$E$61:$E$68,CalcEngine!Y$229)</f>
        <v>0</v>
      </c>
      <c r="Z270" s="533">
        <f>Y270+SUMIFS(Setup!$F$61:$F$68,Setup!$D$61:$D$68,CalcEngine!$E270,Setup!$E$61:$E$68,CalcEngine!Z$229)</f>
        <v>0</v>
      </c>
      <c r="AA270" s="533">
        <f>Z270+SUMIFS(Setup!$F$61:$F$68,Setup!$D$61:$D$68,CalcEngine!$E270,Setup!$E$61:$E$68,CalcEngine!AA$229)</f>
        <v>0</v>
      </c>
      <c r="AB270" s="533">
        <f>AA270+SUMIFS(Setup!$F$61:$F$68,Setup!$D$61:$D$68,CalcEngine!$E270,Setup!$E$61:$E$68,CalcEngine!AB$229)</f>
        <v>0</v>
      </c>
      <c r="AC270" s="533">
        <f>AB270+SUMIFS(Setup!$F$61:$F$68,Setup!$D$61:$D$68,CalcEngine!$E270,Setup!$E$61:$E$68,CalcEngine!AC$229)</f>
        <v>0</v>
      </c>
      <c r="AD270" s="533">
        <f>AC270+SUMIFS(Setup!$F$61:$F$68,Setup!$D$61:$D$68,CalcEngine!$E270,Setup!$E$61:$E$68,CalcEngine!AD$229)</f>
        <v>0</v>
      </c>
      <c r="AE270" s="533">
        <f>AD270+SUMIFS(Setup!$F$61:$F$68,Setup!$D$61:$D$68,CalcEngine!$E270,Setup!$E$61:$E$68,CalcEngine!AE$229)</f>
        <v>0</v>
      </c>
      <c r="AF270" s="533">
        <f>AE270+SUMIFS(Setup!$F$61:$F$68,Setup!$D$61:$D$68,CalcEngine!$E270,Setup!$E$61:$E$68,CalcEngine!AF$229)</f>
        <v>0</v>
      </c>
      <c r="AG270" s="533">
        <f>AF270+SUMIFS(Setup!$F$61:$F$68,Setup!$D$61:$D$68,CalcEngine!$E270,Setup!$E$61:$E$68,CalcEngine!AG$229)</f>
        <v>0</v>
      </c>
      <c r="AH270" s="533">
        <f>AG270+SUMIFS(Setup!$F$61:$F$68,Setup!$D$61:$D$68,CalcEngine!$E270,Setup!$E$61:$E$68,CalcEngine!AH$229)</f>
        <v>0</v>
      </c>
      <c r="AI270" s="533">
        <f>AH270+SUMIFS(Setup!$F$61:$F$68,Setup!$D$61:$D$68,CalcEngine!$E270,Setup!$E$61:$E$68,CalcEngine!AI$229)</f>
        <v>0</v>
      </c>
      <c r="AJ270" s="533">
        <f>AI270+SUMIFS(Setup!$F$61:$F$68,Setup!$D$61:$D$68,CalcEngine!$E270,Setup!$E$61:$E$68,CalcEngine!AJ$229)</f>
        <v>0</v>
      </c>
      <c r="AK270" s="533">
        <f>AJ270+SUMIFS(Setup!$F$61:$F$68,Setup!$D$61:$D$68,CalcEngine!$E270,Setup!$E$61:$E$68,CalcEngine!AK$229)</f>
        <v>0</v>
      </c>
      <c r="AL270" s="533">
        <f>AK270+SUMIFS(Setup!$F$61:$F$68,Setup!$D$61:$D$68,CalcEngine!$E270,Setup!$E$61:$E$68,CalcEngine!AL$229)</f>
        <v>0</v>
      </c>
      <c r="AM270" s="533">
        <f>AL270+SUMIFS(Setup!$F$61:$F$68,Setup!$D$61:$D$68,CalcEngine!$E270,Setup!$E$61:$E$68,CalcEngine!AM$229)</f>
        <v>0</v>
      </c>
      <c r="AN270" s="533">
        <f>AM270+SUMIFS(Setup!$F$61:$F$68,Setup!$D$61:$D$68,CalcEngine!$E270,Setup!$E$61:$E$68,CalcEngine!AN$229)</f>
        <v>0</v>
      </c>
      <c r="AO270" s="533">
        <f>AN270+SUMIFS(Setup!$F$61:$F$68,Setup!$D$61:$D$68,CalcEngine!$E270,Setup!$E$61:$E$68,CalcEngine!AO$229)</f>
        <v>0</v>
      </c>
      <c r="AP270" s="533">
        <f>AO270+SUMIFS(Setup!$F$61:$F$68,Setup!$D$61:$D$68,CalcEngine!$E270,Setup!$E$61:$E$68,CalcEngine!AP$229)</f>
        <v>0</v>
      </c>
      <c r="AQ270" s="533">
        <f>AP270+SUMIFS(Setup!$F$61:$F$68,Setup!$D$61:$D$68,CalcEngine!$E270,Setup!$E$61:$E$68,CalcEngine!AQ$229)</f>
        <v>0</v>
      </c>
      <c r="AR270" s="533">
        <f>AQ270+SUMIFS(Setup!$F$61:$F$68,Setup!$D$61:$D$68,CalcEngine!$E270,Setup!$E$61:$E$68,CalcEngine!AR$229)</f>
        <v>0</v>
      </c>
      <c r="AS270" s="533">
        <f>AR270+SUMIFS(Setup!$F$61:$F$68,Setup!$D$61:$D$68,CalcEngine!$E270,Setup!$E$61:$E$68,CalcEngine!AS$229)</f>
        <v>0</v>
      </c>
      <c r="AT270" s="533">
        <f>AS270+SUMIFS(Setup!$F$61:$F$68,Setup!$D$61:$D$68,CalcEngine!$E270,Setup!$E$61:$E$68,CalcEngine!AT$229)</f>
        <v>0</v>
      </c>
      <c r="AU270" s="533">
        <f>AT270+SUMIFS(Setup!$F$61:$F$68,Setup!$D$61:$D$68,CalcEngine!$E270,Setup!$E$61:$E$68,CalcEngine!AU$229)</f>
        <v>0</v>
      </c>
      <c r="AV270" s="533">
        <f>AU270+SUMIFS(Setup!$F$61:$F$68,Setup!$D$61:$D$68,CalcEngine!$E270,Setup!$E$61:$E$68,CalcEngine!AV$229)</f>
        <v>0</v>
      </c>
      <c r="AW270" s="533">
        <f>AV270+SUMIFS(Setup!$F$61:$F$68,Setup!$D$61:$D$68,CalcEngine!$E270,Setup!$E$61:$E$68,CalcEngine!AW$229)</f>
        <v>0</v>
      </c>
      <c r="AX270" s="533">
        <f>AW270+SUMIFS(Setup!$F$61:$F$68,Setup!$D$61:$D$68,CalcEngine!$E270,Setup!$E$61:$E$68,CalcEngine!AX$229)</f>
        <v>0</v>
      </c>
      <c r="AY270" s="533">
        <f>AX270+SUMIFS(Setup!$F$61:$F$68,Setup!$D$61:$D$68,CalcEngine!$E270,Setup!$E$61:$E$68,CalcEngine!AY$229)</f>
        <v>0</v>
      </c>
      <c r="AZ270" s="533">
        <f>AY270+SUMIFS(Setup!$F$61:$F$68,Setup!$D$61:$D$68,CalcEngine!$E270,Setup!$E$61:$E$68,CalcEngine!AZ$229)</f>
        <v>0</v>
      </c>
      <c r="BA270" s="533">
        <f>AZ270+SUMIFS(Setup!$F$61:$F$68,Setup!$D$61:$D$68,CalcEngine!$E270,Setup!$E$61:$E$68,CalcEngine!BA$229)</f>
        <v>0</v>
      </c>
      <c r="BB270" s="533">
        <f>BA270+SUMIFS(Setup!$F$61:$F$68,Setup!$D$61:$D$68,CalcEngine!$E270,Setup!$E$61:$E$68,CalcEngine!BB$229)</f>
        <v>0</v>
      </c>
      <c r="BC270" s="533">
        <f>BB270+SUMIFS(Setup!$F$61:$F$68,Setup!$D$61:$D$68,CalcEngine!$E270,Setup!$E$61:$E$68,CalcEngine!BC$229)</f>
        <v>0</v>
      </c>
      <c r="BD270" s="533">
        <f>BC270+SUMIFS(Setup!$F$61:$F$68,Setup!$D$61:$D$68,CalcEngine!$E270,Setup!$E$61:$E$68,CalcEngine!BD$229)</f>
        <v>0</v>
      </c>
      <c r="BE270" s="533">
        <f>BD270+SUMIFS(Setup!$F$61:$F$68,Setup!$D$61:$D$68,CalcEngine!$E270,Setup!$E$61:$E$68,CalcEngine!BE$229)</f>
        <v>0</v>
      </c>
      <c r="BF270" s="533">
        <f>BE270+SUMIFS(Setup!$F$61:$F$68,Setup!$D$61:$D$68,CalcEngine!$E270,Setup!$E$61:$E$68,CalcEngine!BF$229)</f>
        <v>0</v>
      </c>
      <c r="BG270" s="533">
        <f>BF270+SUMIFS(Setup!$F$61:$F$68,Setup!$D$61:$D$68,CalcEngine!$E270,Setup!$E$61:$E$68,CalcEngine!BG$229)</f>
        <v>0</v>
      </c>
      <c r="BH270" s="533">
        <f>BG270+SUMIFS(Setup!$F$61:$F$68,Setup!$D$61:$D$68,CalcEngine!$E270,Setup!$E$61:$E$68,CalcEngine!BH$229)</f>
        <v>0</v>
      </c>
      <c r="BI270" s="533">
        <f>BH270+SUMIFS(Setup!$F$61:$F$68,Setup!$D$61:$D$68,CalcEngine!$E270,Setup!$E$61:$E$68,CalcEngine!BI$229)</f>
        <v>0</v>
      </c>
      <c r="BJ270" s="533">
        <f>BI270+SUMIFS(Setup!$F$61:$F$68,Setup!$D$61:$D$68,CalcEngine!$E270,Setup!$E$61:$E$68,CalcEngine!BJ$229)</f>
        <v>0</v>
      </c>
      <c r="BK270" s="533">
        <f>BJ270+SUMIFS(Setup!$F$61:$F$68,Setup!$D$61:$D$68,CalcEngine!$E270,Setup!$E$61:$E$68,CalcEngine!BK$229)</f>
        <v>0</v>
      </c>
      <c r="BL270" s="533">
        <f>BK270+SUMIFS(Setup!$F$61:$F$68,Setup!$D$61:$D$68,CalcEngine!$E270,Setup!$E$61:$E$68,CalcEngine!BL$229)</f>
        <v>0</v>
      </c>
      <c r="BM270" s="533">
        <f>BL270+SUMIFS(Setup!$F$61:$F$68,Setup!$D$61:$D$68,CalcEngine!$E270,Setup!$E$61:$E$68,CalcEngine!BM$229)</f>
        <v>0</v>
      </c>
      <c r="BN270" s="533">
        <f>BM270+SUMIFS(Setup!$F$61:$F$68,Setup!$D$61:$D$68,CalcEngine!$E270,Setup!$E$61:$E$68,CalcEngine!BN$229)</f>
        <v>0</v>
      </c>
      <c r="BO270" s="533">
        <f>BN270+SUMIFS(Setup!$F$61:$F$68,Setup!$D$61:$D$68,CalcEngine!$E270,Setup!$E$61:$E$68,CalcEngine!BO$229)</f>
        <v>0</v>
      </c>
      <c r="BP270" s="533">
        <f>BO270+SUMIFS(Setup!$F$61:$F$68,Setup!$D$61:$D$68,CalcEngine!$E270,Setup!$E$61:$E$68,CalcEngine!BP$229)</f>
        <v>0</v>
      </c>
      <c r="BQ270" s="533">
        <f>BP270+SUMIFS(Setup!$F$61:$F$68,Setup!$D$61:$D$68,CalcEngine!$E270,Setup!$E$61:$E$68,CalcEngine!BQ$229)</f>
        <v>0</v>
      </c>
      <c r="BR270" s="533">
        <f>BQ270+SUMIFS(Setup!$F$61:$F$68,Setup!$D$61:$D$68,CalcEngine!$E270,Setup!$E$61:$E$68,CalcEngine!BR$229)</f>
        <v>0</v>
      </c>
      <c r="BS270" s="533">
        <f>BR270+SUMIFS(Setup!$F$61:$F$68,Setup!$D$61:$D$68,CalcEngine!$E270,Setup!$E$61:$E$68,CalcEngine!BS$229)</f>
        <v>0</v>
      </c>
      <c r="BT270" s="533">
        <f>BS270+SUMIFS(Setup!$F$61:$F$68,Setup!$D$61:$D$68,CalcEngine!$E270,Setup!$E$61:$E$68,CalcEngine!BT$229)</f>
        <v>0</v>
      </c>
      <c r="BU270" s="533">
        <f>BT270+SUMIFS(Setup!$F$61:$F$68,Setup!$D$61:$D$68,CalcEngine!$E270,Setup!$E$61:$E$68,CalcEngine!BU$229)</f>
        <v>0</v>
      </c>
      <c r="BV270" s="533">
        <f>BU270+SUMIFS(Setup!$F$61:$F$68,Setup!$D$61:$D$68,CalcEngine!$E270,Setup!$E$61:$E$68,CalcEngine!BV$229)</f>
        <v>0</v>
      </c>
      <c r="BW270" s="533">
        <f>BV270+SUMIFS(Setup!$F$61:$F$68,Setup!$D$61:$D$68,CalcEngine!$E270,Setup!$E$61:$E$68,CalcEngine!BW$229)</f>
        <v>0</v>
      </c>
      <c r="BX270" s="533">
        <f>BW270+SUMIFS(Setup!$F$61:$F$68,Setup!$D$61:$D$68,CalcEngine!$E270,Setup!$E$61:$E$68,CalcEngine!BX$229)</f>
        <v>0</v>
      </c>
      <c r="BY270" s="533">
        <f>BX270+SUMIFS(Setup!$F$61:$F$68,Setup!$D$61:$D$68,CalcEngine!$E270,Setup!$E$61:$E$68,CalcEngine!BY$229)</f>
        <v>0</v>
      </c>
      <c r="BZ270" s="533"/>
      <c r="CA270" s="533"/>
      <c r="CB270" s="533"/>
      <c r="CC270" s="533"/>
      <c r="CD270" s="533"/>
      <c r="CE270" s="533"/>
    </row>
    <row r="271" spans="1:84">
      <c r="E271" s="4" t="s">
        <v>111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33">
        <f>Q271+SUMIFS(Setup!$F$61:$F$68,Setup!$D$61:$D$68,CalcEngine!$E271,Setup!$E$61:$E$68,CalcEngine!R$229)</f>
        <v>0</v>
      </c>
      <c r="S271" s="533">
        <f>R271+SUMIFS(Setup!$F$61:$F$68,Setup!$D$61:$D$68,CalcEngine!$E271,Setup!$E$61:$E$68,CalcEngine!S$229)</f>
        <v>0</v>
      </c>
      <c r="T271" s="533">
        <f>S271+SUMIFS(Setup!$F$61:$F$68,Setup!$D$61:$D$68,CalcEngine!$E271,Setup!$E$61:$E$68,CalcEngine!T$229)</f>
        <v>0</v>
      </c>
      <c r="U271" s="533">
        <f>T271+SUMIFS(Setup!$F$61:$F$68,Setup!$D$61:$D$68,CalcEngine!$E271,Setup!$E$61:$E$68,CalcEngine!U$229)</f>
        <v>0</v>
      </c>
      <c r="V271" s="533">
        <f>U271+SUMIFS(Setup!$F$61:$F$68,Setup!$D$61:$D$68,CalcEngine!$E271,Setup!$E$61:$E$68,CalcEngine!V$229)</f>
        <v>0</v>
      </c>
      <c r="W271" s="533">
        <f>V271+SUMIFS(Setup!$F$61:$F$68,Setup!$D$61:$D$68,CalcEngine!$E271,Setup!$E$61:$E$68,CalcEngine!W$229)</f>
        <v>0</v>
      </c>
      <c r="X271" s="533">
        <f>W271+SUMIFS(Setup!$F$61:$F$68,Setup!$D$61:$D$68,CalcEngine!$E271,Setup!$E$61:$E$68,CalcEngine!X$229)</f>
        <v>0</v>
      </c>
      <c r="Y271" s="533">
        <f>X271+SUMIFS(Setup!$F$61:$F$68,Setup!$D$61:$D$68,CalcEngine!$E271,Setup!$E$61:$E$68,CalcEngine!Y$229)</f>
        <v>0</v>
      </c>
      <c r="Z271" s="533">
        <f>Y271+SUMIFS(Setup!$F$61:$F$68,Setup!$D$61:$D$68,CalcEngine!$E271,Setup!$E$61:$E$68,CalcEngine!Z$229)</f>
        <v>0</v>
      </c>
      <c r="AA271" s="533">
        <f>Z271+SUMIFS(Setup!$F$61:$F$68,Setup!$D$61:$D$68,CalcEngine!$E271,Setup!$E$61:$E$68,CalcEngine!AA$229)</f>
        <v>0</v>
      </c>
      <c r="AB271" s="533">
        <f>AA271+SUMIFS(Setup!$F$61:$F$68,Setup!$D$61:$D$68,CalcEngine!$E271,Setup!$E$61:$E$68,CalcEngine!AB$229)</f>
        <v>0</v>
      </c>
      <c r="AC271" s="533">
        <f>AB271+SUMIFS(Setup!$F$61:$F$68,Setup!$D$61:$D$68,CalcEngine!$E271,Setup!$E$61:$E$68,CalcEngine!AC$229)</f>
        <v>0</v>
      </c>
      <c r="AD271" s="533">
        <f>AC271+SUMIFS(Setup!$F$61:$F$68,Setup!$D$61:$D$68,CalcEngine!$E271,Setup!$E$61:$E$68,CalcEngine!AD$229)</f>
        <v>0</v>
      </c>
      <c r="AE271" s="533">
        <f>AD271+SUMIFS(Setup!$F$61:$F$68,Setup!$D$61:$D$68,CalcEngine!$E271,Setup!$E$61:$E$68,CalcEngine!AE$229)</f>
        <v>0</v>
      </c>
      <c r="AF271" s="533">
        <f>AE271+SUMIFS(Setup!$F$61:$F$68,Setup!$D$61:$D$68,CalcEngine!$E271,Setup!$E$61:$E$68,CalcEngine!AF$229)</f>
        <v>0</v>
      </c>
      <c r="AG271" s="533">
        <f>AF271+SUMIFS(Setup!$F$61:$F$68,Setup!$D$61:$D$68,CalcEngine!$E271,Setup!$E$61:$E$68,CalcEngine!AG$229)</f>
        <v>0</v>
      </c>
      <c r="AH271" s="533">
        <f>AG271+SUMIFS(Setup!$F$61:$F$68,Setup!$D$61:$D$68,CalcEngine!$E271,Setup!$E$61:$E$68,CalcEngine!AH$229)</f>
        <v>0</v>
      </c>
      <c r="AI271" s="533">
        <f>AH271+SUMIFS(Setup!$F$61:$F$68,Setup!$D$61:$D$68,CalcEngine!$E271,Setup!$E$61:$E$68,CalcEngine!AI$229)</f>
        <v>0</v>
      </c>
      <c r="AJ271" s="533">
        <f>AI271+SUMIFS(Setup!$F$61:$F$68,Setup!$D$61:$D$68,CalcEngine!$E271,Setup!$E$61:$E$68,CalcEngine!AJ$229)</f>
        <v>0</v>
      </c>
      <c r="AK271" s="533">
        <f>AJ271+SUMIFS(Setup!$F$61:$F$68,Setup!$D$61:$D$68,CalcEngine!$E271,Setup!$E$61:$E$68,CalcEngine!AK$229)</f>
        <v>0</v>
      </c>
      <c r="AL271" s="533">
        <f>AK271+SUMIFS(Setup!$F$61:$F$68,Setup!$D$61:$D$68,CalcEngine!$E271,Setup!$E$61:$E$68,CalcEngine!AL$229)</f>
        <v>0</v>
      </c>
      <c r="AM271" s="533">
        <f>AL271+SUMIFS(Setup!$F$61:$F$68,Setup!$D$61:$D$68,CalcEngine!$E271,Setup!$E$61:$E$68,CalcEngine!AM$229)</f>
        <v>0</v>
      </c>
      <c r="AN271" s="533">
        <f>AM271+SUMIFS(Setup!$F$61:$F$68,Setup!$D$61:$D$68,CalcEngine!$E271,Setup!$E$61:$E$68,CalcEngine!AN$229)</f>
        <v>0</v>
      </c>
      <c r="AO271" s="533">
        <f>AN271+SUMIFS(Setup!$F$61:$F$68,Setup!$D$61:$D$68,CalcEngine!$E271,Setup!$E$61:$E$68,CalcEngine!AO$229)</f>
        <v>0</v>
      </c>
      <c r="AP271" s="533">
        <f>AO271+SUMIFS(Setup!$F$61:$F$68,Setup!$D$61:$D$68,CalcEngine!$E271,Setup!$E$61:$E$68,CalcEngine!AP$229)</f>
        <v>0</v>
      </c>
      <c r="AQ271" s="533">
        <f>AP271+SUMIFS(Setup!$F$61:$F$68,Setup!$D$61:$D$68,CalcEngine!$E271,Setup!$E$61:$E$68,CalcEngine!AQ$229)</f>
        <v>0</v>
      </c>
      <c r="AR271" s="533">
        <f>AQ271+SUMIFS(Setup!$F$61:$F$68,Setup!$D$61:$D$68,CalcEngine!$E271,Setup!$E$61:$E$68,CalcEngine!AR$229)</f>
        <v>0</v>
      </c>
      <c r="AS271" s="533">
        <f>AR271+SUMIFS(Setup!$F$61:$F$68,Setup!$D$61:$D$68,CalcEngine!$E271,Setup!$E$61:$E$68,CalcEngine!AS$229)</f>
        <v>0</v>
      </c>
      <c r="AT271" s="533">
        <f>AS271+SUMIFS(Setup!$F$61:$F$68,Setup!$D$61:$D$68,CalcEngine!$E271,Setup!$E$61:$E$68,CalcEngine!AT$229)</f>
        <v>0</v>
      </c>
      <c r="AU271" s="533">
        <f>AT271+SUMIFS(Setup!$F$61:$F$68,Setup!$D$61:$D$68,CalcEngine!$E271,Setup!$E$61:$E$68,CalcEngine!AU$229)</f>
        <v>0</v>
      </c>
      <c r="AV271" s="533">
        <f>AU271+SUMIFS(Setup!$F$61:$F$68,Setup!$D$61:$D$68,CalcEngine!$E271,Setup!$E$61:$E$68,CalcEngine!AV$229)</f>
        <v>0</v>
      </c>
      <c r="AW271" s="533">
        <f>AV271+SUMIFS(Setup!$F$61:$F$68,Setup!$D$61:$D$68,CalcEngine!$E271,Setup!$E$61:$E$68,CalcEngine!AW$229)</f>
        <v>0</v>
      </c>
      <c r="AX271" s="533">
        <f>AW271+SUMIFS(Setup!$F$61:$F$68,Setup!$D$61:$D$68,CalcEngine!$E271,Setup!$E$61:$E$68,CalcEngine!AX$229)</f>
        <v>0</v>
      </c>
      <c r="AY271" s="533">
        <f>AX271+SUMIFS(Setup!$F$61:$F$68,Setup!$D$61:$D$68,CalcEngine!$E271,Setup!$E$61:$E$68,CalcEngine!AY$229)</f>
        <v>0</v>
      </c>
      <c r="AZ271" s="533">
        <f>AY271+SUMIFS(Setup!$F$61:$F$68,Setup!$D$61:$D$68,CalcEngine!$E271,Setup!$E$61:$E$68,CalcEngine!AZ$229)</f>
        <v>0</v>
      </c>
      <c r="BA271" s="533">
        <f>AZ271+SUMIFS(Setup!$F$61:$F$68,Setup!$D$61:$D$68,CalcEngine!$E271,Setup!$E$61:$E$68,CalcEngine!BA$229)</f>
        <v>0</v>
      </c>
      <c r="BB271" s="533">
        <f>BA271+SUMIFS(Setup!$F$61:$F$68,Setup!$D$61:$D$68,CalcEngine!$E271,Setup!$E$61:$E$68,CalcEngine!BB$229)</f>
        <v>0</v>
      </c>
      <c r="BC271" s="533">
        <f>BB271+SUMIFS(Setup!$F$61:$F$68,Setup!$D$61:$D$68,CalcEngine!$E271,Setup!$E$61:$E$68,CalcEngine!BC$229)</f>
        <v>0</v>
      </c>
      <c r="BD271" s="533">
        <f>BC271+SUMIFS(Setup!$F$61:$F$68,Setup!$D$61:$D$68,CalcEngine!$E271,Setup!$E$61:$E$68,CalcEngine!BD$229)</f>
        <v>0</v>
      </c>
      <c r="BE271" s="533">
        <f>BD271+SUMIFS(Setup!$F$61:$F$68,Setup!$D$61:$D$68,CalcEngine!$E271,Setup!$E$61:$E$68,CalcEngine!BE$229)</f>
        <v>0</v>
      </c>
      <c r="BF271" s="533">
        <f>BE271+SUMIFS(Setup!$F$61:$F$68,Setup!$D$61:$D$68,CalcEngine!$E271,Setup!$E$61:$E$68,CalcEngine!BF$229)</f>
        <v>0</v>
      </c>
      <c r="BG271" s="533">
        <f>BF271+SUMIFS(Setup!$F$61:$F$68,Setup!$D$61:$D$68,CalcEngine!$E271,Setup!$E$61:$E$68,CalcEngine!BG$229)</f>
        <v>0</v>
      </c>
      <c r="BH271" s="533">
        <f>BG271+SUMIFS(Setup!$F$61:$F$68,Setup!$D$61:$D$68,CalcEngine!$E271,Setup!$E$61:$E$68,CalcEngine!BH$229)</f>
        <v>0</v>
      </c>
      <c r="BI271" s="533">
        <f>BH271+SUMIFS(Setup!$F$61:$F$68,Setup!$D$61:$D$68,CalcEngine!$E271,Setup!$E$61:$E$68,CalcEngine!BI$229)</f>
        <v>0</v>
      </c>
      <c r="BJ271" s="533">
        <f>BI271+SUMIFS(Setup!$F$61:$F$68,Setup!$D$61:$D$68,CalcEngine!$E271,Setup!$E$61:$E$68,CalcEngine!BJ$229)</f>
        <v>0</v>
      </c>
      <c r="BK271" s="533">
        <f>BJ271+SUMIFS(Setup!$F$61:$F$68,Setup!$D$61:$D$68,CalcEngine!$E271,Setup!$E$61:$E$68,CalcEngine!BK$229)</f>
        <v>0</v>
      </c>
      <c r="BL271" s="533">
        <f>BK271+SUMIFS(Setup!$F$61:$F$68,Setup!$D$61:$D$68,CalcEngine!$E271,Setup!$E$61:$E$68,CalcEngine!BL$229)</f>
        <v>0</v>
      </c>
      <c r="BM271" s="533">
        <f>BL271+SUMIFS(Setup!$F$61:$F$68,Setup!$D$61:$D$68,CalcEngine!$E271,Setup!$E$61:$E$68,CalcEngine!BM$229)</f>
        <v>0</v>
      </c>
      <c r="BN271" s="533">
        <f>BM271+SUMIFS(Setup!$F$61:$F$68,Setup!$D$61:$D$68,CalcEngine!$E271,Setup!$E$61:$E$68,CalcEngine!BN$229)</f>
        <v>0</v>
      </c>
      <c r="BO271" s="533">
        <f>BN271+SUMIFS(Setup!$F$61:$F$68,Setup!$D$61:$D$68,CalcEngine!$E271,Setup!$E$61:$E$68,CalcEngine!BO$229)</f>
        <v>0</v>
      </c>
      <c r="BP271" s="533">
        <f>BO271+SUMIFS(Setup!$F$61:$F$68,Setup!$D$61:$D$68,CalcEngine!$E271,Setup!$E$61:$E$68,CalcEngine!BP$229)</f>
        <v>0</v>
      </c>
      <c r="BQ271" s="533">
        <f>BP271+SUMIFS(Setup!$F$61:$F$68,Setup!$D$61:$D$68,CalcEngine!$E271,Setup!$E$61:$E$68,CalcEngine!BQ$229)</f>
        <v>0</v>
      </c>
      <c r="BR271" s="533">
        <f>BQ271+SUMIFS(Setup!$F$61:$F$68,Setup!$D$61:$D$68,CalcEngine!$E271,Setup!$E$61:$E$68,CalcEngine!BR$229)</f>
        <v>0</v>
      </c>
      <c r="BS271" s="533">
        <f>BR271+SUMIFS(Setup!$F$61:$F$68,Setup!$D$61:$D$68,CalcEngine!$E271,Setup!$E$61:$E$68,CalcEngine!BS$229)</f>
        <v>0</v>
      </c>
      <c r="BT271" s="533">
        <f>BS271+SUMIFS(Setup!$F$61:$F$68,Setup!$D$61:$D$68,CalcEngine!$E271,Setup!$E$61:$E$68,CalcEngine!BT$229)</f>
        <v>0</v>
      </c>
      <c r="BU271" s="533">
        <f>BT271+SUMIFS(Setup!$F$61:$F$68,Setup!$D$61:$D$68,CalcEngine!$E271,Setup!$E$61:$E$68,CalcEngine!BU$229)</f>
        <v>0</v>
      </c>
      <c r="BV271" s="533">
        <f>BU271+SUMIFS(Setup!$F$61:$F$68,Setup!$D$61:$D$68,CalcEngine!$E271,Setup!$E$61:$E$68,CalcEngine!BV$229)</f>
        <v>0</v>
      </c>
      <c r="BW271" s="533">
        <f>BV271+SUMIFS(Setup!$F$61:$F$68,Setup!$D$61:$D$68,CalcEngine!$E271,Setup!$E$61:$E$68,CalcEngine!BW$229)</f>
        <v>0</v>
      </c>
      <c r="BX271" s="533">
        <f>BW271+SUMIFS(Setup!$F$61:$F$68,Setup!$D$61:$D$68,CalcEngine!$E271,Setup!$E$61:$E$68,CalcEngine!BX$229)</f>
        <v>0</v>
      </c>
      <c r="BY271" s="533">
        <f>BX271+SUMIFS(Setup!$F$61:$F$68,Setup!$D$61:$D$68,CalcEngine!$E271,Setup!$E$61:$E$68,CalcEngine!BY$229)</f>
        <v>0</v>
      </c>
      <c r="BZ271" s="533"/>
      <c r="CA271" s="533"/>
      <c r="CB271" s="533"/>
      <c r="CC271" s="533"/>
      <c r="CD271" s="533"/>
      <c r="CE271" s="533"/>
    </row>
    <row r="272" spans="1:84">
      <c r="E272" s="4" t="s">
        <v>112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33">
        <f>Q272+SUMIFS(Setup!$F$61:$F$68,Setup!$D$61:$D$68,CalcEngine!$E272,Setup!$E$61:$E$68,CalcEngine!R$229)-SUMIFS(Setup!$F$61:$F$68,Setup!$D$61:$D$68,CalcEngine!$E272,Setup!$G$61:$G$68,CalcEngine!R$229)</f>
        <v>0</v>
      </c>
      <c r="S272" s="533">
        <f>R272+SUMIFS(Setup!$F$61:$F$68,Setup!$D$61:$D$68,CalcEngine!$E272,Setup!$E$61:$E$68,CalcEngine!S$229)-SUMIFS(Setup!$F$61:$F$68,Setup!$D$61:$D$68,CalcEngine!$E272,Setup!$G$61:$G$68,CalcEngine!S$229)</f>
        <v>0</v>
      </c>
      <c r="T272" s="533">
        <f>S272+SUMIFS(Setup!$F$61:$F$68,Setup!$D$61:$D$68,CalcEngine!$E272,Setup!$E$61:$E$68,CalcEngine!T$229)-SUMIFS(Setup!$F$61:$F$68,Setup!$D$61:$D$68,CalcEngine!$E272,Setup!$G$61:$G$68,CalcEngine!T$229)</f>
        <v>0</v>
      </c>
      <c r="U272" s="533">
        <f>T272+SUMIFS(Setup!$F$61:$F$68,Setup!$D$61:$D$68,CalcEngine!$E272,Setup!$E$61:$E$68,CalcEngine!U$229)-SUMIFS(Setup!$F$61:$F$68,Setup!$D$61:$D$68,CalcEngine!$E272,Setup!$G$61:$G$68,CalcEngine!U$229)</f>
        <v>0</v>
      </c>
      <c r="V272" s="533">
        <f>U272+SUMIFS(Setup!$F$61:$F$68,Setup!$D$61:$D$68,CalcEngine!$E272,Setup!$E$61:$E$68,CalcEngine!V$229)-SUMIFS(Setup!$F$61:$F$68,Setup!$D$61:$D$68,CalcEngine!$E272,Setup!$G$61:$G$68,CalcEngine!V$229)</f>
        <v>0</v>
      </c>
      <c r="W272" s="533">
        <f>V272+SUMIFS(Setup!$F$61:$F$68,Setup!$D$61:$D$68,CalcEngine!$E272,Setup!$E$61:$E$68,CalcEngine!W$229)-SUMIFS(Setup!$F$61:$F$68,Setup!$D$61:$D$68,CalcEngine!$E272,Setup!$G$61:$G$68,CalcEngine!W$229)</f>
        <v>0</v>
      </c>
      <c r="X272" s="533">
        <f>W272+SUMIFS(Setup!$F$61:$F$68,Setup!$D$61:$D$68,CalcEngine!$E272,Setup!$E$61:$E$68,CalcEngine!X$229)-SUMIFS(Setup!$F$61:$F$68,Setup!$D$61:$D$68,CalcEngine!$E272,Setup!$G$61:$G$68,CalcEngine!X$229)</f>
        <v>0</v>
      </c>
      <c r="Y272" s="533">
        <f>X272+SUMIFS(Setup!$F$61:$F$68,Setup!$D$61:$D$68,CalcEngine!$E272,Setup!$E$61:$E$68,CalcEngine!Y$229)-SUMIFS(Setup!$F$61:$F$68,Setup!$D$61:$D$68,CalcEngine!$E272,Setup!$G$61:$G$68,CalcEngine!Y$229)</f>
        <v>0</v>
      </c>
      <c r="Z272" s="533">
        <f>Y272+SUMIFS(Setup!$F$61:$F$68,Setup!$D$61:$D$68,CalcEngine!$E272,Setup!$E$61:$E$68,CalcEngine!Z$229)-SUMIFS(Setup!$F$61:$F$68,Setup!$D$61:$D$68,CalcEngine!$E272,Setup!$G$61:$G$68,CalcEngine!Z$229)</f>
        <v>0</v>
      </c>
      <c r="AA272" s="533">
        <f>Z272+SUMIFS(Setup!$F$61:$F$68,Setup!$D$61:$D$68,CalcEngine!$E272,Setup!$E$61:$E$68,CalcEngine!AA$229)-SUMIFS(Setup!$F$61:$F$68,Setup!$D$61:$D$68,CalcEngine!$E272,Setup!$G$61:$G$68,CalcEngine!AA$229)</f>
        <v>0</v>
      </c>
      <c r="AB272" s="533">
        <f>AA272+SUMIFS(Setup!$F$61:$F$68,Setup!$D$61:$D$68,CalcEngine!$E272,Setup!$E$61:$E$68,CalcEngine!AB$229)-SUMIFS(Setup!$F$61:$F$68,Setup!$D$61:$D$68,CalcEngine!$E272,Setup!$G$61:$G$68,CalcEngine!AB$229)</f>
        <v>0</v>
      </c>
      <c r="AC272" s="533">
        <f>AB272+SUMIFS(Setup!$F$61:$F$68,Setup!$D$61:$D$68,CalcEngine!$E272,Setup!$E$61:$E$68,CalcEngine!AC$229)-SUMIFS(Setup!$F$61:$F$68,Setup!$D$61:$D$68,CalcEngine!$E272,Setup!$G$61:$G$68,CalcEngine!AC$229)</f>
        <v>0</v>
      </c>
      <c r="AD272" s="533">
        <f>AC272+SUMIFS(Setup!$F$61:$F$68,Setup!$D$61:$D$68,CalcEngine!$E272,Setup!$E$61:$E$68,CalcEngine!AD$229)-SUMIFS(Setup!$F$61:$F$68,Setup!$D$61:$D$68,CalcEngine!$E272,Setup!$G$61:$G$68,CalcEngine!AD$229)</f>
        <v>0</v>
      </c>
      <c r="AE272" s="533">
        <f>AD272+SUMIFS(Setup!$F$61:$F$68,Setup!$D$61:$D$68,CalcEngine!$E272,Setup!$E$61:$E$68,CalcEngine!AE$229)-SUMIFS(Setup!$F$61:$F$68,Setup!$D$61:$D$68,CalcEngine!$E272,Setup!$G$61:$G$68,CalcEngine!AE$229)</f>
        <v>0</v>
      </c>
      <c r="AF272" s="533">
        <f>AE272+SUMIFS(Setup!$F$61:$F$68,Setup!$D$61:$D$68,CalcEngine!$E272,Setup!$E$61:$E$68,CalcEngine!AF$229)-SUMIFS(Setup!$F$61:$F$68,Setup!$D$61:$D$68,CalcEngine!$E272,Setup!$G$61:$G$68,CalcEngine!AF$229)</f>
        <v>0</v>
      </c>
      <c r="AG272" s="533">
        <f>AF272+SUMIFS(Setup!$F$61:$F$68,Setup!$D$61:$D$68,CalcEngine!$E272,Setup!$E$61:$E$68,CalcEngine!AG$229)-SUMIFS(Setup!$F$61:$F$68,Setup!$D$61:$D$68,CalcEngine!$E272,Setup!$G$61:$G$68,CalcEngine!AG$229)</f>
        <v>0</v>
      </c>
      <c r="AH272" s="533">
        <f>AG272+SUMIFS(Setup!$F$61:$F$68,Setup!$D$61:$D$68,CalcEngine!$E272,Setup!$E$61:$E$68,CalcEngine!AH$229)-SUMIFS(Setup!$F$61:$F$68,Setup!$D$61:$D$68,CalcEngine!$E272,Setup!$G$61:$G$68,CalcEngine!AH$229)</f>
        <v>0</v>
      </c>
      <c r="AI272" s="533">
        <f>AH272+SUMIFS(Setup!$F$61:$F$68,Setup!$D$61:$D$68,CalcEngine!$E272,Setup!$E$61:$E$68,CalcEngine!AI$229)-SUMIFS(Setup!$F$61:$F$68,Setup!$D$61:$D$68,CalcEngine!$E272,Setup!$G$61:$G$68,CalcEngine!AI$229)</f>
        <v>0</v>
      </c>
      <c r="AJ272" s="533">
        <f>AI272+SUMIFS(Setup!$F$61:$F$68,Setup!$D$61:$D$68,CalcEngine!$E272,Setup!$E$61:$E$68,CalcEngine!AJ$229)-SUMIFS(Setup!$F$61:$F$68,Setup!$D$61:$D$68,CalcEngine!$E272,Setup!$G$61:$G$68,CalcEngine!AJ$229)</f>
        <v>0</v>
      </c>
      <c r="AK272" s="533">
        <f>AJ272+SUMIFS(Setup!$F$61:$F$68,Setup!$D$61:$D$68,CalcEngine!$E272,Setup!$E$61:$E$68,CalcEngine!AK$229)-SUMIFS(Setup!$F$61:$F$68,Setup!$D$61:$D$68,CalcEngine!$E272,Setup!$G$61:$G$68,CalcEngine!AK$229)</f>
        <v>0</v>
      </c>
      <c r="AL272" s="533">
        <f>AK272+SUMIFS(Setup!$F$61:$F$68,Setup!$D$61:$D$68,CalcEngine!$E272,Setup!$E$61:$E$68,CalcEngine!AL$229)-SUMIFS(Setup!$F$61:$F$68,Setup!$D$61:$D$68,CalcEngine!$E272,Setup!$G$61:$G$68,CalcEngine!AL$229)</f>
        <v>0</v>
      </c>
      <c r="AM272" s="533">
        <f>AL272+SUMIFS(Setup!$F$61:$F$68,Setup!$D$61:$D$68,CalcEngine!$E272,Setup!$E$61:$E$68,CalcEngine!AM$229)-SUMIFS(Setup!$F$61:$F$68,Setup!$D$61:$D$68,CalcEngine!$E272,Setup!$G$61:$G$68,CalcEngine!AM$229)</f>
        <v>0</v>
      </c>
      <c r="AN272" s="533">
        <f>AM272+SUMIFS(Setup!$F$61:$F$68,Setup!$D$61:$D$68,CalcEngine!$E272,Setup!$E$61:$E$68,CalcEngine!AN$229)-SUMIFS(Setup!$F$61:$F$68,Setup!$D$61:$D$68,CalcEngine!$E272,Setup!$G$61:$G$68,CalcEngine!AN$229)</f>
        <v>0</v>
      </c>
      <c r="AO272" s="533">
        <f>AN272+SUMIFS(Setup!$F$61:$F$68,Setup!$D$61:$D$68,CalcEngine!$E272,Setup!$E$61:$E$68,CalcEngine!AO$229)-SUMIFS(Setup!$F$61:$F$68,Setup!$D$61:$D$68,CalcEngine!$E272,Setup!$G$61:$G$68,CalcEngine!AO$229)</f>
        <v>0</v>
      </c>
      <c r="AP272" s="533">
        <f>AO272+SUMIFS(Setup!$F$61:$F$68,Setup!$D$61:$D$68,CalcEngine!$E272,Setup!$E$61:$E$68,CalcEngine!AP$229)-SUMIFS(Setup!$F$61:$F$68,Setup!$D$61:$D$68,CalcEngine!$E272,Setup!$G$61:$G$68,CalcEngine!AP$229)</f>
        <v>0</v>
      </c>
      <c r="AQ272" s="533">
        <f>AP272+SUMIFS(Setup!$F$61:$F$68,Setup!$D$61:$D$68,CalcEngine!$E272,Setup!$E$61:$E$68,CalcEngine!AQ$229)-SUMIFS(Setup!$F$61:$F$68,Setup!$D$61:$D$68,CalcEngine!$E272,Setup!$G$61:$G$68,CalcEngine!AQ$229)</f>
        <v>0</v>
      </c>
      <c r="AR272" s="533">
        <f>AQ272+SUMIFS(Setup!$F$61:$F$68,Setup!$D$61:$D$68,CalcEngine!$E272,Setup!$E$61:$E$68,CalcEngine!AR$229)-SUMIFS(Setup!$F$61:$F$68,Setup!$D$61:$D$68,CalcEngine!$E272,Setup!$G$61:$G$68,CalcEngine!AR$229)</f>
        <v>0</v>
      </c>
      <c r="AS272" s="533">
        <f>AR272+SUMIFS(Setup!$F$61:$F$68,Setup!$D$61:$D$68,CalcEngine!$E272,Setup!$E$61:$E$68,CalcEngine!AS$229)-SUMIFS(Setup!$F$61:$F$68,Setup!$D$61:$D$68,CalcEngine!$E272,Setup!$G$61:$G$68,CalcEngine!AS$229)</f>
        <v>0</v>
      </c>
      <c r="AT272" s="533">
        <f>AS272+SUMIFS(Setup!$F$61:$F$68,Setup!$D$61:$D$68,CalcEngine!$E272,Setup!$E$61:$E$68,CalcEngine!AT$229)-SUMIFS(Setup!$F$61:$F$68,Setup!$D$61:$D$68,CalcEngine!$E272,Setup!$G$61:$G$68,CalcEngine!AT$229)</f>
        <v>0</v>
      </c>
      <c r="AU272" s="533">
        <f>AT272+SUMIFS(Setup!$F$61:$F$68,Setup!$D$61:$D$68,CalcEngine!$E272,Setup!$E$61:$E$68,CalcEngine!AU$229)-SUMIFS(Setup!$F$61:$F$68,Setup!$D$61:$D$68,CalcEngine!$E272,Setup!$G$61:$G$68,CalcEngine!AU$229)</f>
        <v>0</v>
      </c>
      <c r="AV272" s="533">
        <f>AU272+SUMIFS(Setup!$F$61:$F$68,Setup!$D$61:$D$68,CalcEngine!$E272,Setup!$E$61:$E$68,CalcEngine!AV$229)-SUMIFS(Setup!$F$61:$F$68,Setup!$D$61:$D$68,CalcEngine!$E272,Setup!$G$61:$G$68,CalcEngine!AV$229)</f>
        <v>0</v>
      </c>
      <c r="AW272" s="533">
        <f>AV272+SUMIFS(Setup!$F$61:$F$68,Setup!$D$61:$D$68,CalcEngine!$E272,Setup!$E$61:$E$68,CalcEngine!AW$229)-SUMIFS(Setup!$F$61:$F$68,Setup!$D$61:$D$68,CalcEngine!$E272,Setup!$G$61:$G$68,CalcEngine!AW$229)</f>
        <v>0</v>
      </c>
      <c r="AX272" s="533">
        <f>AW272+SUMIFS(Setup!$F$61:$F$68,Setup!$D$61:$D$68,CalcEngine!$E272,Setup!$E$61:$E$68,CalcEngine!AX$229)-SUMIFS(Setup!$F$61:$F$68,Setup!$D$61:$D$68,CalcEngine!$E272,Setup!$G$61:$G$68,CalcEngine!AX$229)</f>
        <v>0</v>
      </c>
      <c r="AY272" s="533">
        <f>AX272+SUMIFS(Setup!$F$61:$F$68,Setup!$D$61:$D$68,CalcEngine!$E272,Setup!$E$61:$E$68,CalcEngine!AY$229)-SUMIFS(Setup!$F$61:$F$68,Setup!$D$61:$D$68,CalcEngine!$E272,Setup!$G$61:$G$68,CalcEngine!AY$229)</f>
        <v>0</v>
      </c>
      <c r="AZ272" s="533">
        <f>AY272+SUMIFS(Setup!$F$61:$F$68,Setup!$D$61:$D$68,CalcEngine!$E272,Setup!$E$61:$E$68,CalcEngine!AZ$229)-SUMIFS(Setup!$F$61:$F$68,Setup!$D$61:$D$68,CalcEngine!$E272,Setup!$G$61:$G$68,CalcEngine!AZ$229)</f>
        <v>0</v>
      </c>
      <c r="BA272" s="533">
        <f>AZ272+SUMIFS(Setup!$F$61:$F$68,Setup!$D$61:$D$68,CalcEngine!$E272,Setup!$E$61:$E$68,CalcEngine!BA$229)-SUMIFS(Setup!$F$61:$F$68,Setup!$D$61:$D$68,CalcEngine!$E272,Setup!$G$61:$G$68,CalcEngine!BA$229)</f>
        <v>0</v>
      </c>
      <c r="BB272" s="533">
        <f>BA272+SUMIFS(Setup!$F$61:$F$68,Setup!$D$61:$D$68,CalcEngine!$E272,Setup!$E$61:$E$68,CalcEngine!BB$229)-SUMIFS(Setup!$F$61:$F$68,Setup!$D$61:$D$68,CalcEngine!$E272,Setup!$G$61:$G$68,CalcEngine!BB$229)</f>
        <v>0</v>
      </c>
      <c r="BC272" s="533">
        <f>BB272+SUMIFS(Setup!$F$61:$F$68,Setup!$D$61:$D$68,CalcEngine!$E272,Setup!$E$61:$E$68,CalcEngine!BC$229)-SUMIFS(Setup!$F$61:$F$68,Setup!$D$61:$D$68,CalcEngine!$E272,Setup!$G$61:$G$68,CalcEngine!BC$229)</f>
        <v>0</v>
      </c>
      <c r="BD272" s="533">
        <f>BC272+SUMIFS(Setup!$F$61:$F$68,Setup!$D$61:$D$68,CalcEngine!$E272,Setup!$E$61:$E$68,CalcEngine!BD$229)-SUMIFS(Setup!$F$61:$F$68,Setup!$D$61:$D$68,CalcEngine!$E272,Setup!$G$61:$G$68,CalcEngine!BD$229)</f>
        <v>0</v>
      </c>
      <c r="BE272" s="533">
        <f>BD272+SUMIFS(Setup!$F$61:$F$68,Setup!$D$61:$D$68,CalcEngine!$E272,Setup!$E$61:$E$68,CalcEngine!BE$229)-SUMIFS(Setup!$F$61:$F$68,Setup!$D$61:$D$68,CalcEngine!$E272,Setup!$G$61:$G$68,CalcEngine!BE$229)</f>
        <v>0</v>
      </c>
      <c r="BF272" s="533">
        <f>BE272+SUMIFS(Setup!$F$61:$F$68,Setup!$D$61:$D$68,CalcEngine!$E272,Setup!$E$61:$E$68,CalcEngine!BF$229)-SUMIFS(Setup!$F$61:$F$68,Setup!$D$61:$D$68,CalcEngine!$E272,Setup!$G$61:$G$68,CalcEngine!BF$229)</f>
        <v>0</v>
      </c>
      <c r="BG272" s="533">
        <f>BF272+SUMIFS(Setup!$F$61:$F$68,Setup!$D$61:$D$68,CalcEngine!$E272,Setup!$E$61:$E$68,CalcEngine!BG$229)-SUMIFS(Setup!$F$61:$F$68,Setup!$D$61:$D$68,CalcEngine!$E272,Setup!$G$61:$G$68,CalcEngine!BG$229)</f>
        <v>0</v>
      </c>
      <c r="BH272" s="533">
        <f>BG272+SUMIFS(Setup!$F$61:$F$68,Setup!$D$61:$D$68,CalcEngine!$E272,Setup!$E$61:$E$68,CalcEngine!BH$229)-SUMIFS(Setup!$F$61:$F$68,Setup!$D$61:$D$68,CalcEngine!$E272,Setup!$G$61:$G$68,CalcEngine!BH$229)</f>
        <v>0</v>
      </c>
      <c r="BI272" s="533">
        <f>BH272+SUMIFS(Setup!$F$61:$F$68,Setup!$D$61:$D$68,CalcEngine!$E272,Setup!$E$61:$E$68,CalcEngine!BI$229)-SUMIFS(Setup!$F$61:$F$68,Setup!$D$61:$D$68,CalcEngine!$E272,Setup!$G$61:$G$68,CalcEngine!BI$229)</f>
        <v>0</v>
      </c>
      <c r="BJ272" s="533">
        <f>BI272+SUMIFS(Setup!$F$61:$F$68,Setup!$D$61:$D$68,CalcEngine!$E272,Setup!$E$61:$E$68,CalcEngine!BJ$229)-SUMIFS(Setup!$F$61:$F$68,Setup!$D$61:$D$68,CalcEngine!$E272,Setup!$G$61:$G$68,CalcEngine!BJ$229)</f>
        <v>0</v>
      </c>
      <c r="BK272" s="533">
        <f>BJ272+SUMIFS(Setup!$F$61:$F$68,Setup!$D$61:$D$68,CalcEngine!$E272,Setup!$E$61:$E$68,CalcEngine!BK$229)-SUMIFS(Setup!$F$61:$F$68,Setup!$D$61:$D$68,CalcEngine!$E272,Setup!$G$61:$G$68,CalcEngine!BK$229)</f>
        <v>0</v>
      </c>
      <c r="BL272" s="533">
        <f>BK272+SUMIFS(Setup!$F$61:$F$68,Setup!$D$61:$D$68,CalcEngine!$E272,Setup!$E$61:$E$68,CalcEngine!BL$229)-SUMIFS(Setup!$F$61:$F$68,Setup!$D$61:$D$68,CalcEngine!$E272,Setup!$G$61:$G$68,CalcEngine!BL$229)</f>
        <v>0</v>
      </c>
      <c r="BM272" s="533">
        <f>BL272+SUMIFS(Setup!$F$61:$F$68,Setup!$D$61:$D$68,CalcEngine!$E272,Setup!$E$61:$E$68,CalcEngine!BM$229)-SUMIFS(Setup!$F$61:$F$68,Setup!$D$61:$D$68,CalcEngine!$E272,Setup!$G$61:$G$68,CalcEngine!BM$229)</f>
        <v>0</v>
      </c>
      <c r="BN272" s="533">
        <f>BM272+SUMIFS(Setup!$F$61:$F$68,Setup!$D$61:$D$68,CalcEngine!$E272,Setup!$E$61:$E$68,CalcEngine!BN$229)-SUMIFS(Setup!$F$61:$F$68,Setup!$D$61:$D$68,CalcEngine!$E272,Setup!$G$61:$G$68,CalcEngine!BN$229)</f>
        <v>0</v>
      </c>
      <c r="BO272" s="533">
        <f>BN272+SUMIFS(Setup!$F$61:$F$68,Setup!$D$61:$D$68,CalcEngine!$E272,Setup!$E$61:$E$68,CalcEngine!BO$229)-SUMIFS(Setup!$F$61:$F$68,Setup!$D$61:$D$68,CalcEngine!$E272,Setup!$G$61:$G$68,CalcEngine!BO$229)</f>
        <v>0</v>
      </c>
      <c r="BP272" s="533">
        <f>BO272+SUMIFS(Setup!$F$61:$F$68,Setup!$D$61:$D$68,CalcEngine!$E272,Setup!$E$61:$E$68,CalcEngine!BP$229)-SUMIFS(Setup!$F$61:$F$68,Setup!$D$61:$D$68,CalcEngine!$E272,Setup!$G$61:$G$68,CalcEngine!BP$229)</f>
        <v>0</v>
      </c>
      <c r="BQ272" s="533">
        <f>BP272+SUMIFS(Setup!$F$61:$F$68,Setup!$D$61:$D$68,CalcEngine!$E272,Setup!$E$61:$E$68,CalcEngine!BQ$229)-SUMIFS(Setup!$F$61:$F$68,Setup!$D$61:$D$68,CalcEngine!$E272,Setup!$G$61:$G$68,CalcEngine!BQ$229)</f>
        <v>0</v>
      </c>
      <c r="BR272" s="533">
        <f>BQ272+SUMIFS(Setup!$F$61:$F$68,Setup!$D$61:$D$68,CalcEngine!$E272,Setup!$E$61:$E$68,CalcEngine!BR$229)-SUMIFS(Setup!$F$61:$F$68,Setup!$D$61:$D$68,CalcEngine!$E272,Setup!$G$61:$G$68,CalcEngine!BR$229)</f>
        <v>0</v>
      </c>
      <c r="BS272" s="533">
        <f>BR272+SUMIFS(Setup!$F$61:$F$68,Setup!$D$61:$D$68,CalcEngine!$E272,Setup!$E$61:$E$68,CalcEngine!BS$229)-SUMIFS(Setup!$F$61:$F$68,Setup!$D$61:$D$68,CalcEngine!$E272,Setup!$G$61:$G$68,CalcEngine!BS$229)</f>
        <v>0</v>
      </c>
      <c r="BT272" s="533">
        <f>BS272+SUMIFS(Setup!$F$61:$F$68,Setup!$D$61:$D$68,CalcEngine!$E272,Setup!$E$61:$E$68,CalcEngine!BT$229)-SUMIFS(Setup!$F$61:$F$68,Setup!$D$61:$D$68,CalcEngine!$E272,Setup!$G$61:$G$68,CalcEngine!BT$229)</f>
        <v>0</v>
      </c>
      <c r="BU272" s="533">
        <f>BT272+SUMIFS(Setup!$F$61:$F$68,Setup!$D$61:$D$68,CalcEngine!$E272,Setup!$E$61:$E$68,CalcEngine!BU$229)-SUMIFS(Setup!$F$61:$F$68,Setup!$D$61:$D$68,CalcEngine!$E272,Setup!$G$61:$G$68,CalcEngine!BU$229)</f>
        <v>0</v>
      </c>
      <c r="BV272" s="533">
        <f>BU272+SUMIFS(Setup!$F$61:$F$68,Setup!$D$61:$D$68,CalcEngine!$E272,Setup!$E$61:$E$68,CalcEngine!BV$229)-SUMIFS(Setup!$F$61:$F$68,Setup!$D$61:$D$68,CalcEngine!$E272,Setup!$G$61:$G$68,CalcEngine!BV$229)</f>
        <v>0</v>
      </c>
      <c r="BW272" s="533">
        <f>BV272+SUMIFS(Setup!$F$61:$F$68,Setup!$D$61:$D$68,CalcEngine!$E272,Setup!$E$61:$E$68,CalcEngine!BW$229)-SUMIFS(Setup!$F$61:$F$68,Setup!$D$61:$D$68,CalcEngine!$E272,Setup!$G$61:$G$68,CalcEngine!BW$229)</f>
        <v>0</v>
      </c>
      <c r="BX272" s="533">
        <f>BW272+SUMIFS(Setup!$F$61:$F$68,Setup!$D$61:$D$68,CalcEngine!$E272,Setup!$E$61:$E$68,CalcEngine!BX$229)-SUMIFS(Setup!$F$61:$F$68,Setup!$D$61:$D$68,CalcEngine!$E272,Setup!$G$61:$G$68,CalcEngine!BX$229)</f>
        <v>0</v>
      </c>
      <c r="BY272" s="533">
        <f>BX272+SUMIFS(Setup!$F$61:$F$68,Setup!$D$61:$D$68,CalcEngine!$E272,Setup!$E$61:$E$68,CalcEngine!BY$229)-SUMIFS(Setup!$F$61:$F$68,Setup!$D$61:$D$68,CalcEngine!$E272,Setup!$G$61:$G$68,CalcEngine!BY$229)</f>
        <v>0</v>
      </c>
      <c r="BZ272" s="533"/>
      <c r="CA272" s="533"/>
      <c r="CB272" s="533"/>
      <c r="CC272" s="533"/>
      <c r="CD272" s="533"/>
      <c r="CE272" s="533"/>
    </row>
    <row r="273" spans="1:84">
      <c r="E273" s="4" t="s">
        <v>113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33">
        <f>Q273+SUMIFS(Setup!$F$61:$F$68,Setup!$D$61:$D$68,CalcEngine!$E273,Setup!$E$61:$E$68,CalcEngine!R$229)</f>
        <v>0</v>
      </c>
      <c r="S273" s="533">
        <f>R273+SUMIFS(Setup!$F$61:$F$68,Setup!$D$61:$D$68,CalcEngine!$E273,Setup!$E$61:$E$68,CalcEngine!S$229)</f>
        <v>0</v>
      </c>
      <c r="T273" s="533">
        <f>S273+SUMIFS(Setup!$F$61:$F$68,Setup!$D$61:$D$68,CalcEngine!$E273,Setup!$E$61:$E$68,CalcEngine!T$229)</f>
        <v>0</v>
      </c>
      <c r="U273" s="533">
        <f>T273+SUMIFS(Setup!$F$61:$F$68,Setup!$D$61:$D$68,CalcEngine!$E273,Setup!$E$61:$E$68,CalcEngine!U$229)</f>
        <v>0</v>
      </c>
      <c r="V273" s="533">
        <f>U273+SUMIFS(Setup!$F$61:$F$68,Setup!$D$61:$D$68,CalcEngine!$E273,Setup!$E$61:$E$68,CalcEngine!V$229)</f>
        <v>0</v>
      </c>
      <c r="W273" s="533">
        <f>V273+SUMIFS(Setup!$F$61:$F$68,Setup!$D$61:$D$68,CalcEngine!$E273,Setup!$E$61:$E$68,CalcEngine!W$229)</f>
        <v>0</v>
      </c>
      <c r="X273" s="533">
        <f>W273+SUMIFS(Setup!$F$61:$F$68,Setup!$D$61:$D$68,CalcEngine!$E273,Setup!$E$61:$E$68,CalcEngine!X$229)</f>
        <v>0</v>
      </c>
      <c r="Y273" s="533">
        <f>X273+SUMIFS(Setup!$F$61:$F$68,Setup!$D$61:$D$68,CalcEngine!$E273,Setup!$E$61:$E$68,CalcEngine!Y$229)</f>
        <v>0</v>
      </c>
      <c r="Z273" s="533">
        <f>Y273+SUMIFS(Setup!$F$61:$F$68,Setup!$D$61:$D$68,CalcEngine!$E273,Setup!$E$61:$E$68,CalcEngine!Z$229)</f>
        <v>0</v>
      </c>
      <c r="AA273" s="533">
        <f>Z273+SUMIFS(Setup!$F$61:$F$68,Setup!$D$61:$D$68,CalcEngine!$E273,Setup!$E$61:$E$68,CalcEngine!AA$229)</f>
        <v>0</v>
      </c>
      <c r="AB273" s="533">
        <f>AA273+SUMIFS(Setup!$F$61:$F$68,Setup!$D$61:$D$68,CalcEngine!$E273,Setup!$E$61:$E$68,CalcEngine!AB$229)</f>
        <v>0</v>
      </c>
      <c r="AC273" s="533">
        <f>AB273+SUMIFS(Setup!$F$61:$F$68,Setup!$D$61:$D$68,CalcEngine!$E273,Setup!$E$61:$E$68,CalcEngine!AC$229)</f>
        <v>0</v>
      </c>
      <c r="AD273" s="533">
        <f>AC273+SUMIFS(Setup!$F$61:$F$68,Setup!$D$61:$D$68,CalcEngine!$E273,Setup!$E$61:$E$68,CalcEngine!AD$229)</f>
        <v>0</v>
      </c>
      <c r="AE273" s="533">
        <f>AD273+SUMIFS(Setup!$F$61:$F$68,Setup!$D$61:$D$68,CalcEngine!$E273,Setup!$E$61:$E$68,CalcEngine!AE$229)</f>
        <v>0</v>
      </c>
      <c r="AF273" s="533">
        <f>AE273+SUMIFS(Setup!$F$61:$F$68,Setup!$D$61:$D$68,CalcEngine!$E273,Setup!$E$61:$E$68,CalcEngine!AF$229)</f>
        <v>0</v>
      </c>
      <c r="AG273" s="533">
        <f>AF273+SUMIFS(Setup!$F$61:$F$68,Setup!$D$61:$D$68,CalcEngine!$E273,Setup!$E$61:$E$68,CalcEngine!AG$229)</f>
        <v>0</v>
      </c>
      <c r="AH273" s="533">
        <f>AG273+SUMIFS(Setup!$F$61:$F$68,Setup!$D$61:$D$68,CalcEngine!$E273,Setup!$E$61:$E$68,CalcEngine!AH$229)</f>
        <v>0</v>
      </c>
      <c r="AI273" s="533">
        <f>AH273+SUMIFS(Setup!$F$61:$F$68,Setup!$D$61:$D$68,CalcEngine!$E273,Setup!$E$61:$E$68,CalcEngine!AI$229)</f>
        <v>0</v>
      </c>
      <c r="AJ273" s="533">
        <f>AI273+SUMIFS(Setup!$F$61:$F$68,Setup!$D$61:$D$68,CalcEngine!$E273,Setup!$E$61:$E$68,CalcEngine!AJ$229)</f>
        <v>0</v>
      </c>
      <c r="AK273" s="533">
        <f>AJ273+SUMIFS(Setup!$F$61:$F$68,Setup!$D$61:$D$68,CalcEngine!$E273,Setup!$E$61:$E$68,CalcEngine!AK$229)</f>
        <v>0</v>
      </c>
      <c r="AL273" s="533">
        <f>AK273+SUMIFS(Setup!$F$61:$F$68,Setup!$D$61:$D$68,CalcEngine!$E273,Setup!$E$61:$E$68,CalcEngine!AL$229)</f>
        <v>0</v>
      </c>
      <c r="AM273" s="533">
        <f>AL273+SUMIFS(Setup!$F$61:$F$68,Setup!$D$61:$D$68,CalcEngine!$E273,Setup!$E$61:$E$68,CalcEngine!AM$229)</f>
        <v>0</v>
      </c>
      <c r="AN273" s="533">
        <f>AM273+SUMIFS(Setup!$F$61:$F$68,Setup!$D$61:$D$68,CalcEngine!$E273,Setup!$E$61:$E$68,CalcEngine!AN$229)</f>
        <v>0</v>
      </c>
      <c r="AO273" s="533">
        <f>AN273+SUMIFS(Setup!$F$61:$F$68,Setup!$D$61:$D$68,CalcEngine!$E273,Setup!$E$61:$E$68,CalcEngine!AO$229)</f>
        <v>0</v>
      </c>
      <c r="AP273" s="533">
        <f>AO273+SUMIFS(Setup!$F$61:$F$68,Setup!$D$61:$D$68,CalcEngine!$E273,Setup!$E$61:$E$68,CalcEngine!AP$229)</f>
        <v>0</v>
      </c>
      <c r="AQ273" s="533">
        <f>AP273+SUMIFS(Setup!$F$61:$F$68,Setup!$D$61:$D$68,CalcEngine!$E273,Setup!$E$61:$E$68,CalcEngine!AQ$229)</f>
        <v>0</v>
      </c>
      <c r="AR273" s="533">
        <f>AQ273+SUMIFS(Setup!$F$61:$F$68,Setup!$D$61:$D$68,CalcEngine!$E273,Setup!$E$61:$E$68,CalcEngine!AR$229)</f>
        <v>0</v>
      </c>
      <c r="AS273" s="533">
        <f>AR273+SUMIFS(Setup!$F$61:$F$68,Setup!$D$61:$D$68,CalcEngine!$E273,Setup!$E$61:$E$68,CalcEngine!AS$229)</f>
        <v>0</v>
      </c>
      <c r="AT273" s="533">
        <f>AS273+SUMIFS(Setup!$F$61:$F$68,Setup!$D$61:$D$68,CalcEngine!$E273,Setup!$E$61:$E$68,CalcEngine!AT$229)</f>
        <v>0</v>
      </c>
      <c r="AU273" s="533">
        <f>AT273+SUMIFS(Setup!$F$61:$F$68,Setup!$D$61:$D$68,CalcEngine!$E273,Setup!$E$61:$E$68,CalcEngine!AU$229)</f>
        <v>0</v>
      </c>
      <c r="AV273" s="533">
        <f>AU273+SUMIFS(Setup!$F$61:$F$68,Setup!$D$61:$D$68,CalcEngine!$E273,Setup!$E$61:$E$68,CalcEngine!AV$229)</f>
        <v>0</v>
      </c>
      <c r="AW273" s="533">
        <f>AV273+SUMIFS(Setup!$F$61:$F$68,Setup!$D$61:$D$68,CalcEngine!$E273,Setup!$E$61:$E$68,CalcEngine!AW$229)</f>
        <v>0</v>
      </c>
      <c r="AX273" s="533">
        <f>AW273+SUMIFS(Setup!$F$61:$F$68,Setup!$D$61:$D$68,CalcEngine!$E273,Setup!$E$61:$E$68,CalcEngine!AX$229)</f>
        <v>0</v>
      </c>
      <c r="AY273" s="533">
        <f>AX273+SUMIFS(Setup!$F$61:$F$68,Setup!$D$61:$D$68,CalcEngine!$E273,Setup!$E$61:$E$68,CalcEngine!AY$229)</f>
        <v>0</v>
      </c>
      <c r="AZ273" s="533">
        <f>AY273+SUMIFS(Setup!$F$61:$F$68,Setup!$D$61:$D$68,CalcEngine!$E273,Setup!$E$61:$E$68,CalcEngine!AZ$229)</f>
        <v>0</v>
      </c>
      <c r="BA273" s="533">
        <f>AZ273+SUMIFS(Setup!$F$61:$F$68,Setup!$D$61:$D$68,CalcEngine!$E273,Setup!$E$61:$E$68,CalcEngine!BA$229)</f>
        <v>0</v>
      </c>
      <c r="BB273" s="533">
        <f>BA273+SUMIFS(Setup!$F$61:$F$68,Setup!$D$61:$D$68,CalcEngine!$E273,Setup!$E$61:$E$68,CalcEngine!BB$229)</f>
        <v>0</v>
      </c>
      <c r="BC273" s="533">
        <f>BB273+SUMIFS(Setup!$F$61:$F$68,Setup!$D$61:$D$68,CalcEngine!$E273,Setup!$E$61:$E$68,CalcEngine!BC$229)</f>
        <v>0</v>
      </c>
      <c r="BD273" s="533">
        <f>BC273+SUMIFS(Setup!$F$61:$F$68,Setup!$D$61:$D$68,CalcEngine!$E273,Setup!$E$61:$E$68,CalcEngine!BD$229)</f>
        <v>0</v>
      </c>
      <c r="BE273" s="533">
        <f>BD273+SUMIFS(Setup!$F$61:$F$68,Setup!$D$61:$D$68,CalcEngine!$E273,Setup!$E$61:$E$68,CalcEngine!BE$229)</f>
        <v>0</v>
      </c>
      <c r="BF273" s="533">
        <f>BE273+SUMIFS(Setup!$F$61:$F$68,Setup!$D$61:$D$68,CalcEngine!$E273,Setup!$E$61:$E$68,CalcEngine!BF$229)</f>
        <v>0</v>
      </c>
      <c r="BG273" s="533">
        <f>BF273+SUMIFS(Setup!$F$61:$F$68,Setup!$D$61:$D$68,CalcEngine!$E273,Setup!$E$61:$E$68,CalcEngine!BG$229)</f>
        <v>0</v>
      </c>
      <c r="BH273" s="533">
        <f>BG273+SUMIFS(Setup!$F$61:$F$68,Setup!$D$61:$D$68,CalcEngine!$E273,Setup!$E$61:$E$68,CalcEngine!BH$229)</f>
        <v>0</v>
      </c>
      <c r="BI273" s="533">
        <f>BH273+SUMIFS(Setup!$F$61:$F$68,Setup!$D$61:$D$68,CalcEngine!$E273,Setup!$E$61:$E$68,CalcEngine!BI$229)</f>
        <v>0</v>
      </c>
      <c r="BJ273" s="533">
        <f>BI273+SUMIFS(Setup!$F$61:$F$68,Setup!$D$61:$D$68,CalcEngine!$E273,Setup!$E$61:$E$68,CalcEngine!BJ$229)</f>
        <v>0</v>
      </c>
      <c r="BK273" s="533">
        <f>BJ273+SUMIFS(Setup!$F$61:$F$68,Setup!$D$61:$D$68,CalcEngine!$E273,Setup!$E$61:$E$68,CalcEngine!BK$229)</f>
        <v>0</v>
      </c>
      <c r="BL273" s="533">
        <f>BK273+SUMIFS(Setup!$F$61:$F$68,Setup!$D$61:$D$68,CalcEngine!$E273,Setup!$E$61:$E$68,CalcEngine!BL$229)</f>
        <v>0</v>
      </c>
      <c r="BM273" s="533">
        <f>BL273+SUMIFS(Setup!$F$61:$F$68,Setup!$D$61:$D$68,CalcEngine!$E273,Setup!$E$61:$E$68,CalcEngine!BM$229)</f>
        <v>0</v>
      </c>
      <c r="BN273" s="533">
        <f>BM273+SUMIFS(Setup!$F$61:$F$68,Setup!$D$61:$D$68,CalcEngine!$E273,Setup!$E$61:$E$68,CalcEngine!BN$229)</f>
        <v>0</v>
      </c>
      <c r="BO273" s="533">
        <f>BN273+SUMIFS(Setup!$F$61:$F$68,Setup!$D$61:$D$68,CalcEngine!$E273,Setup!$E$61:$E$68,CalcEngine!BO$229)</f>
        <v>0</v>
      </c>
      <c r="BP273" s="533">
        <f>BO273+SUMIFS(Setup!$F$61:$F$68,Setup!$D$61:$D$68,CalcEngine!$E273,Setup!$E$61:$E$68,CalcEngine!BP$229)</f>
        <v>0</v>
      </c>
      <c r="BQ273" s="533">
        <f>BP273+SUMIFS(Setup!$F$61:$F$68,Setup!$D$61:$D$68,CalcEngine!$E273,Setup!$E$61:$E$68,CalcEngine!BQ$229)</f>
        <v>0</v>
      </c>
      <c r="BR273" s="533">
        <f>BQ273+SUMIFS(Setup!$F$61:$F$68,Setup!$D$61:$D$68,CalcEngine!$E273,Setup!$E$61:$E$68,CalcEngine!BR$229)</f>
        <v>0</v>
      </c>
      <c r="BS273" s="533">
        <f>BR273+SUMIFS(Setup!$F$61:$F$68,Setup!$D$61:$D$68,CalcEngine!$E273,Setup!$E$61:$E$68,CalcEngine!BS$229)</f>
        <v>0</v>
      </c>
      <c r="BT273" s="533">
        <f>BS273+SUMIFS(Setup!$F$61:$F$68,Setup!$D$61:$D$68,CalcEngine!$E273,Setup!$E$61:$E$68,CalcEngine!BT$229)</f>
        <v>0</v>
      </c>
      <c r="BU273" s="533">
        <f>BT273+SUMIFS(Setup!$F$61:$F$68,Setup!$D$61:$D$68,CalcEngine!$E273,Setup!$E$61:$E$68,CalcEngine!BU$229)</f>
        <v>0</v>
      </c>
      <c r="BV273" s="533">
        <f>BU273+SUMIFS(Setup!$F$61:$F$68,Setup!$D$61:$D$68,CalcEngine!$E273,Setup!$E$61:$E$68,CalcEngine!BV$229)</f>
        <v>0</v>
      </c>
      <c r="BW273" s="533">
        <f>BV273+SUMIFS(Setup!$F$61:$F$68,Setup!$D$61:$D$68,CalcEngine!$E273,Setup!$E$61:$E$68,CalcEngine!BW$229)</f>
        <v>0</v>
      </c>
      <c r="BX273" s="533">
        <f>BW273+SUMIFS(Setup!$F$61:$F$68,Setup!$D$61:$D$68,CalcEngine!$E273,Setup!$E$61:$E$68,CalcEngine!BX$229)</f>
        <v>0</v>
      </c>
      <c r="BY273" s="533">
        <f>BX273+SUMIFS(Setup!$F$61:$F$68,Setup!$D$61:$D$68,CalcEngine!$E273,Setup!$E$61:$E$68,CalcEngine!BY$229)</f>
        <v>0</v>
      </c>
      <c r="BZ273" s="533"/>
      <c r="CA273" s="533"/>
      <c r="CB273" s="533"/>
      <c r="CC273" s="533"/>
      <c r="CD273" s="533"/>
      <c r="CE273" s="533"/>
    </row>
    <row r="274" spans="1:84">
      <c r="E274" s="4" t="s">
        <v>115</v>
      </c>
      <c r="F274" s="194">
        <v>0</v>
      </c>
      <c r="G274" s="194">
        <v>0</v>
      </c>
      <c r="H274" s="194">
        <v>0</v>
      </c>
      <c r="I274" s="194">
        <v>0</v>
      </c>
      <c r="J274" s="194">
        <v>0</v>
      </c>
      <c r="K274" s="194">
        <v>0</v>
      </c>
      <c r="L274" s="194">
        <v>0</v>
      </c>
      <c r="M274" s="194">
        <v>0</v>
      </c>
      <c r="N274" s="194">
        <v>0</v>
      </c>
      <c r="O274" s="194">
        <v>0</v>
      </c>
      <c r="P274" s="194">
        <v>0</v>
      </c>
      <c r="Q274" s="194">
        <v>0</v>
      </c>
      <c r="R274" s="533">
        <f>Q274+Q275</f>
        <v>0</v>
      </c>
      <c r="S274" s="533">
        <f>R274</f>
        <v>0</v>
      </c>
      <c r="T274" s="533">
        <f t="shared" ref="T274:AC274" si="771">S274</f>
        <v>0</v>
      </c>
      <c r="U274" s="533">
        <f t="shared" si="771"/>
        <v>0</v>
      </c>
      <c r="V274" s="533">
        <f t="shared" si="771"/>
        <v>0</v>
      </c>
      <c r="W274" s="533">
        <f t="shared" si="771"/>
        <v>0</v>
      </c>
      <c r="X274" s="533">
        <f t="shared" si="771"/>
        <v>0</v>
      </c>
      <c r="Y274" s="533">
        <f t="shared" si="771"/>
        <v>0</v>
      </c>
      <c r="Z274" s="533">
        <f t="shared" si="771"/>
        <v>0</v>
      </c>
      <c r="AA274" s="533">
        <f t="shared" si="771"/>
        <v>0</v>
      </c>
      <c r="AB274" s="533">
        <f t="shared" si="771"/>
        <v>0</v>
      </c>
      <c r="AC274" s="533">
        <f t="shared" si="771"/>
        <v>0</v>
      </c>
      <c r="AD274" s="533">
        <f>AC274+AC275</f>
        <v>0</v>
      </c>
      <c r="AE274" s="533">
        <f>AD274</f>
        <v>0</v>
      </c>
      <c r="AF274" s="533">
        <f t="shared" ref="AF274:AO274" si="772">AE274</f>
        <v>0</v>
      </c>
      <c r="AG274" s="533">
        <f t="shared" si="772"/>
        <v>0</v>
      </c>
      <c r="AH274" s="533">
        <f t="shared" si="772"/>
        <v>0</v>
      </c>
      <c r="AI274" s="533">
        <f t="shared" si="772"/>
        <v>0</v>
      </c>
      <c r="AJ274" s="533">
        <f t="shared" si="772"/>
        <v>0</v>
      </c>
      <c r="AK274" s="533">
        <f t="shared" si="772"/>
        <v>0</v>
      </c>
      <c r="AL274" s="533">
        <f t="shared" si="772"/>
        <v>0</v>
      </c>
      <c r="AM274" s="533">
        <f t="shared" si="772"/>
        <v>0</v>
      </c>
      <c r="AN274" s="533">
        <f t="shared" si="772"/>
        <v>0</v>
      </c>
      <c r="AO274" s="533">
        <f t="shared" si="772"/>
        <v>0</v>
      </c>
      <c r="AP274" s="533">
        <f>AO274+AO275</f>
        <v>0</v>
      </c>
      <c r="AQ274" s="533">
        <f>AP274</f>
        <v>0</v>
      </c>
      <c r="AR274" s="533">
        <f t="shared" ref="AR274:BA274" si="773">AQ274</f>
        <v>0</v>
      </c>
      <c r="AS274" s="533">
        <f t="shared" si="773"/>
        <v>0</v>
      </c>
      <c r="AT274" s="533">
        <f t="shared" si="773"/>
        <v>0</v>
      </c>
      <c r="AU274" s="533">
        <f t="shared" si="773"/>
        <v>0</v>
      </c>
      <c r="AV274" s="533">
        <f t="shared" si="773"/>
        <v>0</v>
      </c>
      <c r="AW274" s="533">
        <f t="shared" si="773"/>
        <v>0</v>
      </c>
      <c r="AX274" s="533">
        <f t="shared" si="773"/>
        <v>0</v>
      </c>
      <c r="AY274" s="533">
        <f t="shared" si="773"/>
        <v>0</v>
      </c>
      <c r="AZ274" s="533">
        <f t="shared" si="773"/>
        <v>0</v>
      </c>
      <c r="BA274" s="533">
        <f t="shared" si="773"/>
        <v>0</v>
      </c>
      <c r="BB274" s="533">
        <f>BA274+BA275</f>
        <v>0</v>
      </c>
      <c r="BC274" s="533">
        <f>BB274</f>
        <v>0</v>
      </c>
      <c r="BD274" s="533">
        <f t="shared" ref="BD274:BM274" si="774">BC274</f>
        <v>0</v>
      </c>
      <c r="BE274" s="533">
        <f t="shared" si="774"/>
        <v>0</v>
      </c>
      <c r="BF274" s="533">
        <f t="shared" si="774"/>
        <v>0</v>
      </c>
      <c r="BG274" s="533">
        <f t="shared" si="774"/>
        <v>0</v>
      </c>
      <c r="BH274" s="533">
        <f t="shared" si="774"/>
        <v>0</v>
      </c>
      <c r="BI274" s="533">
        <f t="shared" si="774"/>
        <v>0</v>
      </c>
      <c r="BJ274" s="533">
        <f t="shared" si="774"/>
        <v>0</v>
      </c>
      <c r="BK274" s="533">
        <f t="shared" si="774"/>
        <v>0</v>
      </c>
      <c r="BL274" s="533">
        <f t="shared" si="774"/>
        <v>0</v>
      </c>
      <c r="BM274" s="533">
        <f t="shared" si="774"/>
        <v>0</v>
      </c>
      <c r="BN274" s="533">
        <f>BM274+BM275</f>
        <v>0</v>
      </c>
      <c r="BO274" s="533">
        <f>BN274</f>
        <v>0</v>
      </c>
      <c r="BP274" s="533">
        <f t="shared" ref="BP274:BY274" si="775">BO274</f>
        <v>0</v>
      </c>
      <c r="BQ274" s="533">
        <f t="shared" si="775"/>
        <v>0</v>
      </c>
      <c r="BR274" s="533">
        <f t="shared" si="775"/>
        <v>0</v>
      </c>
      <c r="BS274" s="533">
        <f t="shared" si="775"/>
        <v>0</v>
      </c>
      <c r="BT274" s="533">
        <f t="shared" si="775"/>
        <v>0</v>
      </c>
      <c r="BU274" s="533">
        <f t="shared" si="775"/>
        <v>0</v>
      </c>
      <c r="BV274" s="533">
        <f t="shared" si="775"/>
        <v>0</v>
      </c>
      <c r="BW274" s="533">
        <f t="shared" si="775"/>
        <v>0</v>
      </c>
      <c r="BX274" s="533">
        <f t="shared" si="775"/>
        <v>0</v>
      </c>
      <c r="BY274" s="533">
        <f t="shared" si="775"/>
        <v>0</v>
      </c>
      <c r="BZ274" s="533"/>
      <c r="CA274" s="533"/>
      <c r="CB274" s="533"/>
      <c r="CC274" s="533"/>
      <c r="CD274" s="533"/>
      <c r="CE274" s="533"/>
    </row>
    <row r="275" spans="1:84">
      <c r="E275" s="4" t="s">
        <v>116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f>R216</f>
        <v>0</v>
      </c>
      <c r="S275" s="533">
        <f t="shared" ref="S275" si="776">R275+S216</f>
        <v>0</v>
      </c>
      <c r="T275" s="533">
        <f t="shared" ref="T275" si="777">S275+T216</f>
        <v>0</v>
      </c>
      <c r="U275" s="533">
        <f t="shared" ref="U275" si="778">T275+U216</f>
        <v>0</v>
      </c>
      <c r="V275" s="533">
        <f t="shared" ref="V275" si="779">U275+V216</f>
        <v>0</v>
      </c>
      <c r="W275" s="533">
        <f t="shared" ref="W275" si="780">V275+W216</f>
        <v>0</v>
      </c>
      <c r="X275" s="533">
        <f t="shared" ref="X275" si="781">W275+X216</f>
        <v>0</v>
      </c>
      <c r="Y275" s="533">
        <f t="shared" ref="Y275" si="782">X275+Y216</f>
        <v>0</v>
      </c>
      <c r="Z275" s="533">
        <f t="shared" ref="Z275" si="783">Y275+Z216</f>
        <v>0</v>
      </c>
      <c r="AA275" s="533">
        <f t="shared" ref="AA275" si="784">Z275+AA216</f>
        <v>0</v>
      </c>
      <c r="AB275" s="533">
        <f t="shared" ref="AB275" si="785">AA275+AB216</f>
        <v>0</v>
      </c>
      <c r="AC275" s="533">
        <f t="shared" ref="AC275" si="786">AB275+AC216</f>
        <v>0</v>
      </c>
      <c r="AD275" s="5">
        <f>AD216</f>
        <v>0</v>
      </c>
      <c r="AE275" s="533">
        <f t="shared" ref="AE275" si="787">AD275+AE216</f>
        <v>0</v>
      </c>
      <c r="AF275" s="533">
        <f t="shared" ref="AF275" si="788">AE275+AF216</f>
        <v>0</v>
      </c>
      <c r="AG275" s="533">
        <f t="shared" ref="AG275" si="789">AF275+AG216</f>
        <v>0</v>
      </c>
      <c r="AH275" s="533">
        <f t="shared" ref="AH275" si="790">AG275+AH216</f>
        <v>0</v>
      </c>
      <c r="AI275" s="533">
        <f t="shared" ref="AI275" si="791">AH275+AI216</f>
        <v>0</v>
      </c>
      <c r="AJ275" s="533">
        <f t="shared" ref="AJ275" si="792">AI275+AJ216</f>
        <v>0</v>
      </c>
      <c r="AK275" s="533">
        <f t="shared" ref="AK275" si="793">AJ275+AK216</f>
        <v>0</v>
      </c>
      <c r="AL275" s="533">
        <f t="shared" ref="AL275" si="794">AK275+AL216</f>
        <v>0</v>
      </c>
      <c r="AM275" s="533">
        <f t="shared" ref="AM275" si="795">AL275+AM216</f>
        <v>0</v>
      </c>
      <c r="AN275" s="533">
        <f t="shared" ref="AN275" si="796">AM275+AN216</f>
        <v>0</v>
      </c>
      <c r="AO275" s="533">
        <f t="shared" ref="AO275" si="797">AN275+AO216</f>
        <v>0</v>
      </c>
      <c r="AP275" s="5">
        <f>AP216</f>
        <v>0</v>
      </c>
      <c r="AQ275" s="533">
        <f t="shared" ref="AQ275" si="798">AP275+AQ216</f>
        <v>0</v>
      </c>
      <c r="AR275" s="533">
        <f t="shared" ref="AR275" si="799">AQ275+AR216</f>
        <v>0</v>
      </c>
      <c r="AS275" s="533">
        <f t="shared" ref="AS275" si="800">AR275+AS216</f>
        <v>0</v>
      </c>
      <c r="AT275" s="533">
        <f t="shared" ref="AT275" si="801">AS275+AT216</f>
        <v>0</v>
      </c>
      <c r="AU275" s="533">
        <f t="shared" ref="AU275" si="802">AT275+AU216</f>
        <v>0</v>
      </c>
      <c r="AV275" s="533">
        <f t="shared" ref="AV275" si="803">AU275+AV216</f>
        <v>0</v>
      </c>
      <c r="AW275" s="533">
        <f t="shared" ref="AW275" si="804">AV275+AW216</f>
        <v>0</v>
      </c>
      <c r="AX275" s="533">
        <f t="shared" ref="AX275" si="805">AW275+AX216</f>
        <v>0</v>
      </c>
      <c r="AY275" s="533">
        <f t="shared" ref="AY275" si="806">AX275+AY216</f>
        <v>0</v>
      </c>
      <c r="AZ275" s="533">
        <f t="shared" ref="AZ275" si="807">AY275+AZ216</f>
        <v>0</v>
      </c>
      <c r="BA275" s="533">
        <f t="shared" ref="BA275" si="808">AZ275+BA216</f>
        <v>0</v>
      </c>
      <c r="BB275" s="5">
        <f>BB216</f>
        <v>0</v>
      </c>
      <c r="BC275" s="533">
        <f t="shared" ref="BC275" si="809">BB275+BC216</f>
        <v>0</v>
      </c>
      <c r="BD275" s="533">
        <f t="shared" ref="BD275" si="810">BC275+BD216</f>
        <v>0</v>
      </c>
      <c r="BE275" s="533">
        <f t="shared" ref="BE275" si="811">BD275+BE216</f>
        <v>0</v>
      </c>
      <c r="BF275" s="533">
        <f t="shared" ref="BF275" si="812">BE275+BF216</f>
        <v>0</v>
      </c>
      <c r="BG275" s="533">
        <f t="shared" ref="BG275" si="813">BF275+BG216</f>
        <v>0</v>
      </c>
      <c r="BH275" s="533">
        <f t="shared" ref="BH275" si="814">BG275+BH216</f>
        <v>0</v>
      </c>
      <c r="BI275" s="533">
        <f t="shared" ref="BI275" si="815">BH275+BI216</f>
        <v>0</v>
      </c>
      <c r="BJ275" s="533">
        <f t="shared" ref="BJ275" si="816">BI275+BJ216</f>
        <v>0</v>
      </c>
      <c r="BK275" s="533">
        <f t="shared" ref="BK275" si="817">BJ275+BK216</f>
        <v>0</v>
      </c>
      <c r="BL275" s="533">
        <f t="shared" ref="BL275" si="818">BK275+BL216</f>
        <v>0</v>
      </c>
      <c r="BM275" s="533">
        <f t="shared" ref="BM275" si="819">BL275+BM216</f>
        <v>0</v>
      </c>
      <c r="BN275" s="5">
        <f>BN216</f>
        <v>0</v>
      </c>
      <c r="BO275" s="533">
        <f t="shared" ref="BO275" si="820">BN275+BO216</f>
        <v>0</v>
      </c>
      <c r="BP275" s="533">
        <f t="shared" ref="BP275" si="821">BO275+BP216</f>
        <v>0</v>
      </c>
      <c r="BQ275" s="533">
        <f t="shared" ref="BQ275" si="822">BP275+BQ216</f>
        <v>0</v>
      </c>
      <c r="BR275" s="533">
        <f t="shared" ref="BR275" si="823">BQ275+BR216</f>
        <v>0</v>
      </c>
      <c r="BS275" s="533">
        <f t="shared" ref="BS275" si="824">BR275+BS216</f>
        <v>0</v>
      </c>
      <c r="BT275" s="533">
        <f t="shared" ref="BT275" si="825">BS275+BT216</f>
        <v>0</v>
      </c>
      <c r="BU275" s="533">
        <f t="shared" ref="BU275" si="826">BT275+BU216</f>
        <v>0</v>
      </c>
      <c r="BV275" s="533">
        <f t="shared" ref="BV275" si="827">BU275+BV216</f>
        <v>0</v>
      </c>
      <c r="BW275" s="533">
        <f t="shared" ref="BW275" si="828">BV275+BW216</f>
        <v>0</v>
      </c>
      <c r="BX275" s="533">
        <f t="shared" ref="BX275" si="829">BW275+BX216</f>
        <v>0</v>
      </c>
      <c r="BY275" s="533">
        <f t="shared" ref="BY275" si="830">BX275+BY216</f>
        <v>0</v>
      </c>
      <c r="BZ275" s="533"/>
      <c r="CA275" s="533"/>
      <c r="CB275" s="533"/>
      <c r="CC275" s="533"/>
      <c r="CD275" s="533"/>
      <c r="CE275" s="533"/>
      <c r="CF275" s="785" t="str">
        <f>IF(ROUND(SUM(BY274:BY275),0)=ROUND(SUM(BZ216:CE216),0),"","Error")</f>
        <v/>
      </c>
    </row>
    <row r="276" spans="1:84"/>
    <row r="277" spans="1:84">
      <c r="E277" s="9" t="s">
        <v>117</v>
      </c>
      <c r="F277" s="246">
        <f t="shared" ref="F277:AK277" si="831">SUM(F269:F275)</f>
        <v>0</v>
      </c>
      <c r="G277" s="246">
        <f t="shared" si="831"/>
        <v>0</v>
      </c>
      <c r="H277" s="246">
        <f t="shared" si="831"/>
        <v>0</v>
      </c>
      <c r="I277" s="246">
        <f t="shared" si="831"/>
        <v>0</v>
      </c>
      <c r="J277" s="246">
        <f t="shared" si="831"/>
        <v>0</v>
      </c>
      <c r="K277" s="246">
        <f t="shared" si="831"/>
        <v>0</v>
      </c>
      <c r="L277" s="246">
        <f t="shared" si="831"/>
        <v>0</v>
      </c>
      <c r="M277" s="246">
        <f t="shared" si="831"/>
        <v>0</v>
      </c>
      <c r="N277" s="246">
        <f t="shared" si="831"/>
        <v>0</v>
      </c>
      <c r="O277" s="246">
        <f t="shared" si="831"/>
        <v>0</v>
      </c>
      <c r="P277" s="246">
        <f t="shared" si="831"/>
        <v>0</v>
      </c>
      <c r="Q277" s="246">
        <f t="shared" si="831"/>
        <v>0</v>
      </c>
      <c r="R277" s="246">
        <f t="shared" ref="R277:S277" si="832">SUM(R269:R275)</f>
        <v>0</v>
      </c>
      <c r="S277" s="246">
        <f t="shared" si="832"/>
        <v>0</v>
      </c>
      <c r="T277" s="246">
        <f t="shared" si="831"/>
        <v>0</v>
      </c>
      <c r="U277" s="246">
        <f t="shared" si="831"/>
        <v>0</v>
      </c>
      <c r="V277" s="246">
        <f t="shared" si="831"/>
        <v>0</v>
      </c>
      <c r="W277" s="246">
        <f t="shared" si="831"/>
        <v>0</v>
      </c>
      <c r="X277" s="246">
        <f t="shared" si="831"/>
        <v>0</v>
      </c>
      <c r="Y277" s="246">
        <f t="shared" si="831"/>
        <v>0</v>
      </c>
      <c r="Z277" s="246">
        <f t="shared" si="831"/>
        <v>0</v>
      </c>
      <c r="AA277" s="246">
        <f t="shared" si="831"/>
        <v>0</v>
      </c>
      <c r="AB277" s="246">
        <f t="shared" si="831"/>
        <v>0</v>
      </c>
      <c r="AC277" s="246">
        <f t="shared" si="831"/>
        <v>0</v>
      </c>
      <c r="AD277" s="246">
        <f t="shared" si="831"/>
        <v>0</v>
      </c>
      <c r="AE277" s="246">
        <f t="shared" si="831"/>
        <v>0</v>
      </c>
      <c r="AF277" s="246">
        <f t="shared" si="831"/>
        <v>0</v>
      </c>
      <c r="AG277" s="246">
        <f t="shared" si="831"/>
        <v>0</v>
      </c>
      <c r="AH277" s="246">
        <f t="shared" si="831"/>
        <v>0</v>
      </c>
      <c r="AI277" s="246">
        <f t="shared" si="831"/>
        <v>0</v>
      </c>
      <c r="AJ277" s="246">
        <f t="shared" si="831"/>
        <v>0</v>
      </c>
      <c r="AK277" s="246">
        <f t="shared" si="831"/>
        <v>0</v>
      </c>
      <c r="AL277" s="246">
        <f t="shared" ref="AL277:BQ277" si="833">SUM(AL269:AL275)</f>
        <v>0</v>
      </c>
      <c r="AM277" s="246">
        <f t="shared" si="833"/>
        <v>0</v>
      </c>
      <c r="AN277" s="246">
        <f t="shared" si="833"/>
        <v>0</v>
      </c>
      <c r="AO277" s="246">
        <f t="shared" si="833"/>
        <v>0</v>
      </c>
      <c r="AP277" s="246">
        <f t="shared" si="833"/>
        <v>0</v>
      </c>
      <c r="AQ277" s="246">
        <f t="shared" si="833"/>
        <v>0</v>
      </c>
      <c r="AR277" s="246">
        <f t="shared" si="833"/>
        <v>0</v>
      </c>
      <c r="AS277" s="246">
        <f t="shared" si="833"/>
        <v>0</v>
      </c>
      <c r="AT277" s="246">
        <f t="shared" si="833"/>
        <v>0</v>
      </c>
      <c r="AU277" s="246">
        <f t="shared" si="833"/>
        <v>0</v>
      </c>
      <c r="AV277" s="246">
        <f t="shared" si="833"/>
        <v>0</v>
      </c>
      <c r="AW277" s="246">
        <f t="shared" si="833"/>
        <v>0</v>
      </c>
      <c r="AX277" s="246">
        <f t="shared" si="833"/>
        <v>0</v>
      </c>
      <c r="AY277" s="246">
        <f t="shared" si="833"/>
        <v>0</v>
      </c>
      <c r="AZ277" s="246">
        <f t="shared" si="833"/>
        <v>0</v>
      </c>
      <c r="BA277" s="246">
        <f t="shared" si="833"/>
        <v>0</v>
      </c>
      <c r="BB277" s="246">
        <f t="shared" si="833"/>
        <v>0</v>
      </c>
      <c r="BC277" s="246">
        <f t="shared" si="833"/>
        <v>0</v>
      </c>
      <c r="BD277" s="246">
        <f t="shared" si="833"/>
        <v>0</v>
      </c>
      <c r="BE277" s="246">
        <f t="shared" si="833"/>
        <v>0</v>
      </c>
      <c r="BF277" s="246">
        <f t="shared" si="833"/>
        <v>0</v>
      </c>
      <c r="BG277" s="246">
        <f t="shared" si="833"/>
        <v>0</v>
      </c>
      <c r="BH277" s="246">
        <f t="shared" si="833"/>
        <v>0</v>
      </c>
      <c r="BI277" s="246">
        <f t="shared" si="833"/>
        <v>0</v>
      </c>
      <c r="BJ277" s="246">
        <f t="shared" si="833"/>
        <v>0</v>
      </c>
      <c r="BK277" s="246">
        <f t="shared" si="833"/>
        <v>0</v>
      </c>
      <c r="BL277" s="246">
        <f t="shared" si="833"/>
        <v>0</v>
      </c>
      <c r="BM277" s="246">
        <f t="shared" si="833"/>
        <v>0</v>
      </c>
      <c r="BN277" s="246">
        <f t="shared" si="833"/>
        <v>0</v>
      </c>
      <c r="BO277" s="246">
        <f t="shared" si="833"/>
        <v>0</v>
      </c>
      <c r="BP277" s="246">
        <f t="shared" si="833"/>
        <v>0</v>
      </c>
      <c r="BQ277" s="246">
        <f t="shared" si="833"/>
        <v>0</v>
      </c>
      <c r="BR277" s="246">
        <f t="shared" ref="BR277:BY277" si="834">SUM(BR269:BR275)</f>
        <v>0</v>
      </c>
      <c r="BS277" s="246">
        <f t="shared" si="834"/>
        <v>0</v>
      </c>
      <c r="BT277" s="246">
        <f t="shared" si="834"/>
        <v>0</v>
      </c>
      <c r="BU277" s="246">
        <f t="shared" si="834"/>
        <v>0</v>
      </c>
      <c r="BV277" s="246">
        <f t="shared" si="834"/>
        <v>0</v>
      </c>
      <c r="BW277" s="246">
        <f t="shared" si="834"/>
        <v>0</v>
      </c>
      <c r="BX277" s="246">
        <f t="shared" si="834"/>
        <v>0</v>
      </c>
      <c r="BY277" s="246">
        <f t="shared" si="834"/>
        <v>0</v>
      </c>
      <c r="BZ277" s="246"/>
      <c r="CA277" s="246"/>
      <c r="CB277" s="246"/>
      <c r="CC277" s="246"/>
      <c r="CD277" s="246"/>
      <c r="CE277" s="105"/>
    </row>
    <row r="278" spans="1:84">
      <c r="K278" s="533">
        <f>K280-J280</f>
        <v>0</v>
      </c>
    </row>
    <row r="279" spans="1:84">
      <c r="D279" s="9" t="s">
        <v>118</v>
      </c>
      <c r="F279" s="246">
        <f t="shared" ref="F279:AK279" si="835">F277+F267</f>
        <v>0</v>
      </c>
      <c r="G279" s="246">
        <f t="shared" si="835"/>
        <v>0</v>
      </c>
      <c r="H279" s="246">
        <f t="shared" si="835"/>
        <v>0</v>
      </c>
      <c r="I279" s="246">
        <f t="shared" si="835"/>
        <v>0</v>
      </c>
      <c r="J279" s="246">
        <f t="shared" si="835"/>
        <v>0</v>
      </c>
      <c r="K279" s="246">
        <f t="shared" si="835"/>
        <v>0</v>
      </c>
      <c r="L279" s="246">
        <f t="shared" si="835"/>
        <v>0</v>
      </c>
      <c r="M279" s="246">
        <f t="shared" si="835"/>
        <v>0</v>
      </c>
      <c r="N279" s="246">
        <f t="shared" si="835"/>
        <v>0</v>
      </c>
      <c r="O279" s="246">
        <f t="shared" si="835"/>
        <v>0</v>
      </c>
      <c r="P279" s="246">
        <f t="shared" si="835"/>
        <v>0</v>
      </c>
      <c r="Q279" s="246">
        <f t="shared" si="835"/>
        <v>0</v>
      </c>
      <c r="R279" s="246">
        <f t="shared" ref="R279:S279" si="836">R277+R267</f>
        <v>0</v>
      </c>
      <c r="S279" s="246">
        <f t="shared" si="836"/>
        <v>0</v>
      </c>
      <c r="T279" s="246">
        <f t="shared" si="835"/>
        <v>0</v>
      </c>
      <c r="U279" s="246">
        <f t="shared" si="835"/>
        <v>0</v>
      </c>
      <c r="V279" s="246">
        <f t="shared" si="835"/>
        <v>0</v>
      </c>
      <c r="W279" s="246">
        <f t="shared" si="835"/>
        <v>0</v>
      </c>
      <c r="X279" s="246">
        <f t="shared" si="835"/>
        <v>0</v>
      </c>
      <c r="Y279" s="246">
        <f t="shared" si="835"/>
        <v>0</v>
      </c>
      <c r="Z279" s="246">
        <f t="shared" si="835"/>
        <v>0</v>
      </c>
      <c r="AA279" s="246">
        <f t="shared" si="835"/>
        <v>0</v>
      </c>
      <c r="AB279" s="246">
        <f t="shared" si="835"/>
        <v>0</v>
      </c>
      <c r="AC279" s="246">
        <f t="shared" si="835"/>
        <v>0</v>
      </c>
      <c r="AD279" s="246">
        <f t="shared" si="835"/>
        <v>0</v>
      </c>
      <c r="AE279" s="246">
        <f t="shared" si="835"/>
        <v>0</v>
      </c>
      <c r="AF279" s="246">
        <f t="shared" si="835"/>
        <v>0</v>
      </c>
      <c r="AG279" s="246">
        <f t="shared" si="835"/>
        <v>0</v>
      </c>
      <c r="AH279" s="246">
        <f t="shared" si="835"/>
        <v>0</v>
      </c>
      <c r="AI279" s="246">
        <f t="shared" si="835"/>
        <v>0</v>
      </c>
      <c r="AJ279" s="246">
        <f t="shared" si="835"/>
        <v>0</v>
      </c>
      <c r="AK279" s="246">
        <f t="shared" si="835"/>
        <v>0</v>
      </c>
      <c r="AL279" s="246">
        <f t="shared" ref="AL279:BQ279" si="837">AL277+AL267</f>
        <v>0</v>
      </c>
      <c r="AM279" s="246">
        <f t="shared" si="837"/>
        <v>0</v>
      </c>
      <c r="AN279" s="246">
        <f t="shared" si="837"/>
        <v>0</v>
      </c>
      <c r="AO279" s="246">
        <f t="shared" si="837"/>
        <v>0</v>
      </c>
      <c r="AP279" s="246">
        <f t="shared" si="837"/>
        <v>0</v>
      </c>
      <c r="AQ279" s="246">
        <f t="shared" si="837"/>
        <v>0</v>
      </c>
      <c r="AR279" s="246">
        <f t="shared" si="837"/>
        <v>0</v>
      </c>
      <c r="AS279" s="246">
        <f t="shared" si="837"/>
        <v>0</v>
      </c>
      <c r="AT279" s="246">
        <f t="shared" si="837"/>
        <v>0</v>
      </c>
      <c r="AU279" s="246">
        <f t="shared" si="837"/>
        <v>0</v>
      </c>
      <c r="AV279" s="246">
        <f t="shared" si="837"/>
        <v>0</v>
      </c>
      <c r="AW279" s="246">
        <f t="shared" si="837"/>
        <v>0</v>
      </c>
      <c r="AX279" s="246">
        <f t="shared" si="837"/>
        <v>0</v>
      </c>
      <c r="AY279" s="246">
        <f t="shared" si="837"/>
        <v>0</v>
      </c>
      <c r="AZ279" s="246">
        <f t="shared" si="837"/>
        <v>0</v>
      </c>
      <c r="BA279" s="246">
        <f t="shared" si="837"/>
        <v>0</v>
      </c>
      <c r="BB279" s="246">
        <f t="shared" si="837"/>
        <v>0</v>
      </c>
      <c r="BC279" s="246">
        <f t="shared" si="837"/>
        <v>0</v>
      </c>
      <c r="BD279" s="246">
        <f t="shared" si="837"/>
        <v>0</v>
      </c>
      <c r="BE279" s="246">
        <f t="shared" si="837"/>
        <v>0</v>
      </c>
      <c r="BF279" s="246">
        <f t="shared" si="837"/>
        <v>0</v>
      </c>
      <c r="BG279" s="246">
        <f t="shared" si="837"/>
        <v>0</v>
      </c>
      <c r="BH279" s="246">
        <f t="shared" si="837"/>
        <v>0</v>
      </c>
      <c r="BI279" s="246">
        <f t="shared" si="837"/>
        <v>0</v>
      </c>
      <c r="BJ279" s="246">
        <f t="shared" si="837"/>
        <v>0</v>
      </c>
      <c r="BK279" s="246">
        <f t="shared" si="837"/>
        <v>0</v>
      </c>
      <c r="BL279" s="246">
        <f t="shared" si="837"/>
        <v>0</v>
      </c>
      <c r="BM279" s="246">
        <f t="shared" si="837"/>
        <v>0</v>
      </c>
      <c r="BN279" s="246">
        <f t="shared" si="837"/>
        <v>0</v>
      </c>
      <c r="BO279" s="246">
        <f t="shared" si="837"/>
        <v>0</v>
      </c>
      <c r="BP279" s="246">
        <f t="shared" si="837"/>
        <v>0</v>
      </c>
      <c r="BQ279" s="246">
        <f t="shared" si="837"/>
        <v>0</v>
      </c>
      <c r="BR279" s="246">
        <f t="shared" ref="BR279:BY279" si="838">BR277+BR267</f>
        <v>0</v>
      </c>
      <c r="BS279" s="246">
        <f t="shared" si="838"/>
        <v>0</v>
      </c>
      <c r="BT279" s="246">
        <f t="shared" si="838"/>
        <v>0</v>
      </c>
      <c r="BU279" s="246">
        <f t="shared" si="838"/>
        <v>0</v>
      </c>
      <c r="BV279" s="246">
        <f t="shared" si="838"/>
        <v>0</v>
      </c>
      <c r="BW279" s="246">
        <f t="shared" si="838"/>
        <v>0</v>
      </c>
      <c r="BX279" s="246">
        <f t="shared" si="838"/>
        <v>0</v>
      </c>
      <c r="BY279" s="246">
        <f t="shared" si="838"/>
        <v>0</v>
      </c>
      <c r="BZ279" s="246"/>
      <c r="CA279" s="246"/>
      <c r="CB279" s="246"/>
      <c r="CC279" s="246"/>
      <c r="CD279" s="246"/>
      <c r="CE279" s="105"/>
    </row>
    <row r="280" spans="1:84" s="290" customFormat="1">
      <c r="A280" s="48"/>
      <c r="D280" s="593" t="s">
        <v>133</v>
      </c>
      <c r="F280" s="402">
        <f t="shared" ref="F280:AK280" si="839">F250-F279</f>
        <v>0</v>
      </c>
      <c r="G280" s="402">
        <f t="shared" si="839"/>
        <v>0</v>
      </c>
      <c r="H280" s="402">
        <f t="shared" si="839"/>
        <v>0</v>
      </c>
      <c r="I280" s="402">
        <f t="shared" si="839"/>
        <v>0</v>
      </c>
      <c r="J280" s="402">
        <f t="shared" si="839"/>
        <v>0</v>
      </c>
      <c r="K280" s="402">
        <f t="shared" si="839"/>
        <v>0</v>
      </c>
      <c r="L280" s="402">
        <f t="shared" si="839"/>
        <v>0</v>
      </c>
      <c r="M280" s="402">
        <f t="shared" si="839"/>
        <v>0</v>
      </c>
      <c r="N280" s="402">
        <f t="shared" si="839"/>
        <v>0</v>
      </c>
      <c r="O280" s="402">
        <f t="shared" si="839"/>
        <v>0</v>
      </c>
      <c r="P280" s="402">
        <f t="shared" si="839"/>
        <v>0</v>
      </c>
      <c r="Q280" s="402">
        <f t="shared" si="839"/>
        <v>0</v>
      </c>
      <c r="R280" s="402">
        <f>R250-R279</f>
        <v>0</v>
      </c>
      <c r="S280" s="402">
        <f t="shared" ref="S280" si="840">S250-S279</f>
        <v>0</v>
      </c>
      <c r="T280" s="402">
        <f t="shared" si="839"/>
        <v>0</v>
      </c>
      <c r="U280" s="402">
        <f t="shared" si="839"/>
        <v>0</v>
      </c>
      <c r="V280" s="402">
        <f t="shared" si="839"/>
        <v>0</v>
      </c>
      <c r="W280" s="402">
        <f t="shared" si="839"/>
        <v>0</v>
      </c>
      <c r="X280" s="402">
        <f t="shared" si="839"/>
        <v>0</v>
      </c>
      <c r="Y280" s="402">
        <f t="shared" si="839"/>
        <v>0</v>
      </c>
      <c r="Z280" s="402">
        <f t="shared" si="839"/>
        <v>0</v>
      </c>
      <c r="AA280" s="402">
        <f t="shared" si="839"/>
        <v>0</v>
      </c>
      <c r="AB280" s="402">
        <f t="shared" si="839"/>
        <v>0</v>
      </c>
      <c r="AC280" s="402">
        <f t="shared" si="839"/>
        <v>0</v>
      </c>
      <c r="AD280" s="402">
        <f t="shared" si="839"/>
        <v>0</v>
      </c>
      <c r="AE280" s="402">
        <f t="shared" si="839"/>
        <v>0</v>
      </c>
      <c r="AF280" s="402">
        <f t="shared" si="839"/>
        <v>0</v>
      </c>
      <c r="AG280" s="402">
        <f t="shared" si="839"/>
        <v>0</v>
      </c>
      <c r="AH280" s="402">
        <f t="shared" si="839"/>
        <v>0</v>
      </c>
      <c r="AI280" s="402">
        <f t="shared" si="839"/>
        <v>0</v>
      </c>
      <c r="AJ280" s="402">
        <f t="shared" si="839"/>
        <v>0</v>
      </c>
      <c r="AK280" s="402">
        <f t="shared" si="839"/>
        <v>0</v>
      </c>
      <c r="AL280" s="402">
        <f t="shared" ref="AL280:BQ280" si="841">AL250-AL279</f>
        <v>0</v>
      </c>
      <c r="AM280" s="402">
        <f t="shared" si="841"/>
        <v>0</v>
      </c>
      <c r="AN280" s="402">
        <f t="shared" si="841"/>
        <v>0</v>
      </c>
      <c r="AO280" s="402">
        <f t="shared" si="841"/>
        <v>0</v>
      </c>
      <c r="AP280" s="402">
        <f t="shared" si="841"/>
        <v>0</v>
      </c>
      <c r="AQ280" s="402">
        <f t="shared" si="841"/>
        <v>0</v>
      </c>
      <c r="AR280" s="402">
        <f t="shared" si="841"/>
        <v>0</v>
      </c>
      <c r="AS280" s="402">
        <f t="shared" si="841"/>
        <v>0</v>
      </c>
      <c r="AT280" s="402">
        <f t="shared" si="841"/>
        <v>0</v>
      </c>
      <c r="AU280" s="402">
        <f t="shared" si="841"/>
        <v>0</v>
      </c>
      <c r="AV280" s="402">
        <f t="shared" si="841"/>
        <v>0</v>
      </c>
      <c r="AW280" s="402">
        <f t="shared" si="841"/>
        <v>0</v>
      </c>
      <c r="AX280" s="402">
        <f t="shared" si="841"/>
        <v>0</v>
      </c>
      <c r="AY280" s="402">
        <f t="shared" si="841"/>
        <v>0</v>
      </c>
      <c r="AZ280" s="402">
        <f t="shared" si="841"/>
        <v>0</v>
      </c>
      <c r="BA280" s="402">
        <f t="shared" si="841"/>
        <v>0</v>
      </c>
      <c r="BB280" s="402">
        <f t="shared" si="841"/>
        <v>0</v>
      </c>
      <c r="BC280" s="402">
        <f t="shared" si="841"/>
        <v>0</v>
      </c>
      <c r="BD280" s="402">
        <f t="shared" si="841"/>
        <v>0</v>
      </c>
      <c r="BE280" s="402">
        <f t="shared" si="841"/>
        <v>0</v>
      </c>
      <c r="BF280" s="402">
        <f t="shared" si="841"/>
        <v>0</v>
      </c>
      <c r="BG280" s="402">
        <f t="shared" si="841"/>
        <v>0</v>
      </c>
      <c r="BH280" s="402">
        <f t="shared" si="841"/>
        <v>0</v>
      </c>
      <c r="BI280" s="402">
        <f t="shared" si="841"/>
        <v>0</v>
      </c>
      <c r="BJ280" s="402">
        <f t="shared" si="841"/>
        <v>0</v>
      </c>
      <c r="BK280" s="402">
        <f t="shared" si="841"/>
        <v>0</v>
      </c>
      <c r="BL280" s="402">
        <f t="shared" si="841"/>
        <v>0</v>
      </c>
      <c r="BM280" s="402">
        <f t="shared" si="841"/>
        <v>0</v>
      </c>
      <c r="BN280" s="402">
        <f t="shared" si="841"/>
        <v>0</v>
      </c>
      <c r="BO280" s="402">
        <f t="shared" si="841"/>
        <v>0</v>
      </c>
      <c r="BP280" s="402">
        <f t="shared" si="841"/>
        <v>0</v>
      </c>
      <c r="BQ280" s="402">
        <f t="shared" si="841"/>
        <v>0</v>
      </c>
      <c r="BR280" s="402">
        <f t="shared" ref="BR280:BY280" si="842">BR250-BR279</f>
        <v>0</v>
      </c>
      <c r="BS280" s="402">
        <f t="shared" si="842"/>
        <v>0</v>
      </c>
      <c r="BT280" s="402">
        <f t="shared" si="842"/>
        <v>0</v>
      </c>
      <c r="BU280" s="402">
        <f t="shared" si="842"/>
        <v>0</v>
      </c>
      <c r="BV280" s="402">
        <f t="shared" si="842"/>
        <v>0</v>
      </c>
      <c r="BW280" s="402">
        <f t="shared" si="842"/>
        <v>0</v>
      </c>
      <c r="BX280" s="402">
        <f t="shared" si="842"/>
        <v>0</v>
      </c>
      <c r="BY280" s="402">
        <f t="shared" si="842"/>
        <v>0</v>
      </c>
      <c r="BZ280" s="402"/>
      <c r="CA280" s="402"/>
      <c r="CB280" s="402"/>
      <c r="CC280" s="402"/>
      <c r="CD280" s="402"/>
      <c r="CE280" s="432"/>
      <c r="CF280" s="783"/>
    </row>
    <row r="281" spans="1:84" s="290" customFormat="1">
      <c r="A281" s="48"/>
      <c r="D281" s="593"/>
      <c r="F281" s="402"/>
      <c r="G281" s="402"/>
      <c r="H281" s="402"/>
      <c r="I281" s="402"/>
      <c r="J281" s="402"/>
      <c r="K281" s="402"/>
      <c r="L281" s="402"/>
      <c r="M281" s="402"/>
      <c r="N281" s="402"/>
      <c r="O281" s="402"/>
      <c r="P281" s="402"/>
      <c r="Q281" s="402"/>
      <c r="R281" s="402"/>
      <c r="S281" s="402"/>
      <c r="T281" s="402"/>
      <c r="U281" s="402"/>
      <c r="V281" s="402"/>
      <c r="W281" s="402"/>
      <c r="X281" s="402"/>
      <c r="Y281" s="402"/>
      <c r="Z281" s="402"/>
      <c r="AA281" s="402"/>
      <c r="AB281" s="402"/>
      <c r="AC281" s="402"/>
      <c r="AD281" s="402"/>
      <c r="AE281" s="402"/>
      <c r="AF281" s="402"/>
      <c r="AG281" s="402"/>
      <c r="AH281" s="402"/>
      <c r="AI281" s="402"/>
      <c r="AJ281" s="402"/>
      <c r="AK281" s="402"/>
      <c r="AL281" s="402"/>
      <c r="AM281" s="402"/>
      <c r="AN281" s="402"/>
      <c r="AO281" s="402"/>
      <c r="AP281" s="402"/>
      <c r="AQ281" s="402"/>
      <c r="AR281" s="402"/>
      <c r="AS281" s="402"/>
      <c r="AT281" s="402"/>
      <c r="AU281" s="402"/>
      <c r="AV281" s="402"/>
      <c r="AW281" s="402"/>
      <c r="AX281" s="402"/>
      <c r="AY281" s="402"/>
      <c r="AZ281" s="402"/>
      <c r="BA281" s="402"/>
      <c r="BB281" s="402"/>
      <c r="BC281" s="402"/>
      <c r="BD281" s="402"/>
      <c r="BE281" s="402"/>
      <c r="BF281" s="402"/>
      <c r="BG281" s="402"/>
      <c r="BH281" s="402"/>
      <c r="BI281" s="402"/>
      <c r="BJ281" s="402"/>
      <c r="BK281" s="402"/>
      <c r="BL281" s="402"/>
      <c r="BM281" s="402"/>
      <c r="BN281" s="402"/>
      <c r="BO281" s="402"/>
      <c r="BP281" s="402"/>
      <c r="BQ281" s="402"/>
      <c r="BR281" s="402"/>
      <c r="BS281" s="402"/>
      <c r="BT281" s="402"/>
      <c r="BU281" s="402"/>
      <c r="BV281" s="402"/>
      <c r="BW281" s="402"/>
      <c r="BX281" s="402"/>
      <c r="BY281" s="402"/>
      <c r="BZ281" s="402"/>
      <c r="CA281" s="402"/>
      <c r="CB281" s="402"/>
      <c r="CC281" s="402"/>
      <c r="CD281" s="402"/>
      <c r="CE281" s="432"/>
      <c r="CF281" s="783"/>
    </row>
    <row r="282" spans="1:84">
      <c r="C282" s="274" t="s">
        <v>15</v>
      </c>
      <c r="D282" s="50"/>
      <c r="E282" s="50"/>
      <c r="F282" s="51">
        <f>F6</f>
        <v>44592</v>
      </c>
      <c r="G282" s="51">
        <f>EOMONTH(F282,1)</f>
        <v>44620</v>
      </c>
      <c r="H282" s="51">
        <f t="shared" ref="H282" si="843">EOMONTH(G282,1)</f>
        <v>44651</v>
      </c>
      <c r="I282" s="51">
        <f t="shared" ref="I282" si="844">EOMONTH(H282,1)</f>
        <v>44681</v>
      </c>
      <c r="J282" s="51">
        <f t="shared" ref="J282" si="845">EOMONTH(I282,1)</f>
        <v>44712</v>
      </c>
      <c r="K282" s="51">
        <f t="shared" ref="K282" si="846">EOMONTH(J282,1)</f>
        <v>44742</v>
      </c>
      <c r="L282" s="51">
        <f t="shared" ref="L282" si="847">EOMONTH(K282,1)</f>
        <v>44773</v>
      </c>
      <c r="M282" s="51">
        <f t="shared" ref="M282" si="848">EOMONTH(L282,1)</f>
        <v>44804</v>
      </c>
      <c r="N282" s="51">
        <f t="shared" ref="N282" si="849">EOMONTH(M282,1)</f>
        <v>44834</v>
      </c>
      <c r="O282" s="51">
        <f t="shared" ref="O282" si="850">EOMONTH(N282,1)</f>
        <v>44865</v>
      </c>
      <c r="P282" s="51">
        <f t="shared" ref="P282:Q282" si="851">EOMONTH(O282,1)</f>
        <v>44895</v>
      </c>
      <c r="Q282" s="51">
        <f t="shared" si="851"/>
        <v>44926</v>
      </c>
      <c r="R282" s="51">
        <f t="shared" ref="R282" si="852">EOMONTH(Q282,1)</f>
        <v>44957</v>
      </c>
      <c r="S282" s="51">
        <f t="shared" ref="S282" si="853">EOMONTH(R282,1)</f>
        <v>44985</v>
      </c>
      <c r="T282" s="51">
        <f t="shared" ref="T282" si="854">EOMONTH(S282,1)</f>
        <v>45016</v>
      </c>
      <c r="U282" s="51">
        <f t="shared" ref="U282" si="855">EOMONTH(T282,1)</f>
        <v>45046</v>
      </c>
      <c r="V282" s="51">
        <f t="shared" ref="V282" si="856">EOMONTH(U282,1)</f>
        <v>45077</v>
      </c>
      <c r="W282" s="51">
        <f t="shared" ref="W282" si="857">EOMONTH(V282,1)</f>
        <v>45107</v>
      </c>
      <c r="X282" s="51">
        <f t="shared" ref="X282" si="858">EOMONTH(W282,1)</f>
        <v>45138</v>
      </c>
      <c r="Y282" s="51">
        <f t="shared" ref="Y282" si="859">EOMONTH(X282,1)</f>
        <v>45169</v>
      </c>
      <c r="Z282" s="51">
        <f t="shared" ref="Z282" si="860">EOMONTH(Y282,1)</f>
        <v>45199</v>
      </c>
      <c r="AA282" s="51">
        <f t="shared" ref="AA282" si="861">EOMONTH(Z282,1)</f>
        <v>45230</v>
      </c>
      <c r="AB282" s="51">
        <f t="shared" ref="AB282" si="862">EOMONTH(AA282,1)</f>
        <v>45260</v>
      </c>
      <c r="AC282" s="51">
        <f t="shared" ref="AC282" si="863">EOMONTH(AB282,1)</f>
        <v>45291</v>
      </c>
      <c r="AD282" s="51">
        <f>EOMONTH(AC282,1)</f>
        <v>45322</v>
      </c>
      <c r="AE282" s="51">
        <f t="shared" ref="AE282" si="864">EOMONTH(AD282,1)</f>
        <v>45351</v>
      </c>
      <c r="AF282" s="51">
        <f t="shared" ref="AF282" si="865">EOMONTH(AE282,1)</f>
        <v>45382</v>
      </c>
      <c r="AG282" s="51">
        <f t="shared" ref="AG282" si="866">EOMONTH(AF282,1)</f>
        <v>45412</v>
      </c>
      <c r="AH282" s="51">
        <f t="shared" ref="AH282" si="867">EOMONTH(AG282,1)</f>
        <v>45443</v>
      </c>
      <c r="AI282" s="51">
        <f t="shared" ref="AI282" si="868">EOMONTH(AH282,1)</f>
        <v>45473</v>
      </c>
      <c r="AJ282" s="51">
        <f t="shared" ref="AJ282" si="869">EOMONTH(AI282,1)</f>
        <v>45504</v>
      </c>
      <c r="AK282" s="51">
        <f t="shared" ref="AK282" si="870">EOMONTH(AJ282,1)</f>
        <v>45535</v>
      </c>
      <c r="AL282" s="51">
        <f t="shared" ref="AL282" si="871">EOMONTH(AK282,1)</f>
        <v>45565</v>
      </c>
      <c r="AM282" s="51">
        <f t="shared" ref="AM282" si="872">EOMONTH(AL282,1)</f>
        <v>45596</v>
      </c>
      <c r="AN282" s="51">
        <f t="shared" ref="AN282" si="873">EOMONTH(AM282,1)</f>
        <v>45626</v>
      </c>
      <c r="AO282" s="51">
        <f t="shared" ref="AO282" si="874">EOMONTH(AN282,1)</f>
        <v>45657</v>
      </c>
      <c r="AP282" s="51">
        <f t="shared" ref="AP282" si="875">EOMONTH(AO282,1)</f>
        <v>45688</v>
      </c>
      <c r="AQ282" s="51">
        <f t="shared" ref="AQ282" si="876">EOMONTH(AP282,1)</f>
        <v>45716</v>
      </c>
      <c r="AR282" s="51">
        <f t="shared" ref="AR282" si="877">EOMONTH(AQ282,1)</f>
        <v>45747</v>
      </c>
      <c r="AS282" s="51">
        <f t="shared" ref="AS282" si="878">EOMONTH(AR282,1)</f>
        <v>45777</v>
      </c>
      <c r="AT282" s="51">
        <f t="shared" ref="AT282" si="879">EOMONTH(AS282,1)</f>
        <v>45808</v>
      </c>
      <c r="AU282" s="51">
        <f t="shared" ref="AU282" si="880">EOMONTH(AT282,1)</f>
        <v>45838</v>
      </c>
      <c r="AV282" s="51">
        <f t="shared" ref="AV282" si="881">EOMONTH(AU282,1)</f>
        <v>45869</v>
      </c>
      <c r="AW282" s="51">
        <f t="shared" ref="AW282" si="882">EOMONTH(AV282,1)</f>
        <v>45900</v>
      </c>
      <c r="AX282" s="51">
        <f t="shared" ref="AX282" si="883">EOMONTH(AW282,1)</f>
        <v>45930</v>
      </c>
      <c r="AY282" s="51">
        <f t="shared" ref="AY282" si="884">EOMONTH(AX282,1)</f>
        <v>45961</v>
      </c>
      <c r="AZ282" s="51">
        <f t="shared" ref="AZ282" si="885">EOMONTH(AY282,1)</f>
        <v>45991</v>
      </c>
      <c r="BA282" s="51">
        <f t="shared" ref="BA282" si="886">EOMONTH(AZ282,1)</f>
        <v>46022</v>
      </c>
      <c r="BB282" s="51">
        <f t="shared" ref="BB282" si="887">EOMONTH(BA282,1)</f>
        <v>46053</v>
      </c>
      <c r="BC282" s="51">
        <f t="shared" ref="BC282" si="888">EOMONTH(BB282,1)</f>
        <v>46081</v>
      </c>
      <c r="BD282" s="51">
        <f t="shared" ref="BD282" si="889">EOMONTH(BC282,1)</f>
        <v>46112</v>
      </c>
      <c r="BE282" s="51">
        <f t="shared" ref="BE282" si="890">EOMONTH(BD282,1)</f>
        <v>46142</v>
      </c>
      <c r="BF282" s="51">
        <f t="shared" ref="BF282" si="891">EOMONTH(BE282,1)</f>
        <v>46173</v>
      </c>
      <c r="BG282" s="51">
        <f t="shared" ref="BG282" si="892">EOMONTH(BF282,1)</f>
        <v>46203</v>
      </c>
      <c r="BH282" s="51">
        <f t="shared" ref="BH282" si="893">EOMONTH(BG282,1)</f>
        <v>46234</v>
      </c>
      <c r="BI282" s="51">
        <f t="shared" ref="BI282" si="894">EOMONTH(BH282,1)</f>
        <v>46265</v>
      </c>
      <c r="BJ282" s="51">
        <f t="shared" ref="BJ282" si="895">EOMONTH(BI282,1)</f>
        <v>46295</v>
      </c>
      <c r="BK282" s="51">
        <f t="shared" ref="BK282" si="896">EOMONTH(BJ282,1)</f>
        <v>46326</v>
      </c>
      <c r="BL282" s="51">
        <f t="shared" ref="BL282" si="897">EOMONTH(BK282,1)</f>
        <v>46356</v>
      </c>
      <c r="BM282" s="51">
        <f t="shared" ref="BM282" si="898">EOMONTH(BL282,1)</f>
        <v>46387</v>
      </c>
      <c r="BN282" s="51">
        <f t="shared" ref="BN282" si="899">EOMONTH(BM282,1)</f>
        <v>46418</v>
      </c>
      <c r="BO282" s="51">
        <f t="shared" ref="BO282" si="900">EOMONTH(BN282,1)</f>
        <v>46446</v>
      </c>
      <c r="BP282" s="51">
        <f t="shared" ref="BP282" si="901">EOMONTH(BO282,1)</f>
        <v>46477</v>
      </c>
      <c r="BQ282" s="51">
        <f t="shared" ref="BQ282" si="902">EOMONTH(BP282,1)</f>
        <v>46507</v>
      </c>
      <c r="BR282" s="51">
        <f t="shared" ref="BR282" si="903">EOMONTH(BQ282,1)</f>
        <v>46538</v>
      </c>
      <c r="BS282" s="51">
        <f t="shared" ref="BS282" si="904">EOMONTH(BR282,1)</f>
        <v>46568</v>
      </c>
      <c r="BT282" s="51">
        <f t="shared" ref="BT282" si="905">EOMONTH(BS282,1)</f>
        <v>46599</v>
      </c>
      <c r="BU282" s="51">
        <f t="shared" ref="BU282" si="906">EOMONTH(BT282,1)</f>
        <v>46630</v>
      </c>
      <c r="BV282" s="51">
        <f t="shared" ref="BV282" si="907">EOMONTH(BU282,1)</f>
        <v>46660</v>
      </c>
      <c r="BW282" s="51">
        <f t="shared" ref="BW282" si="908">EOMONTH(BV282,1)</f>
        <v>46691</v>
      </c>
      <c r="BX282" s="51">
        <f t="shared" ref="BX282" si="909">EOMONTH(BW282,1)</f>
        <v>46721</v>
      </c>
      <c r="BY282" s="51">
        <f t="shared" ref="BY282" si="910">EOMONTH(BX282,1)</f>
        <v>46752</v>
      </c>
      <c r="BZ282" s="281"/>
      <c r="CA282" s="281"/>
      <c r="CB282" s="281"/>
      <c r="CC282" s="281"/>
      <c r="CD282" s="281"/>
      <c r="CE282" s="281"/>
      <c r="CF282" s="788"/>
    </row>
    <row r="283" spans="1:84"/>
    <row r="284" spans="1:84">
      <c r="D284" s="9" t="s">
        <v>119</v>
      </c>
      <c r="F284" s="5">
        <v>0</v>
      </c>
      <c r="G284" s="533">
        <f>F325</f>
        <v>0</v>
      </c>
      <c r="H284" s="533">
        <f>G325</f>
        <v>0</v>
      </c>
      <c r="I284" s="533">
        <f t="shared" ref="I284:Q284" si="911">H325</f>
        <v>0</v>
      </c>
      <c r="J284" s="533">
        <f t="shared" si="911"/>
        <v>0</v>
      </c>
      <c r="K284" s="533">
        <f t="shared" si="911"/>
        <v>0</v>
      </c>
      <c r="L284" s="533">
        <f t="shared" si="911"/>
        <v>0</v>
      </c>
      <c r="M284" s="533">
        <f t="shared" si="911"/>
        <v>0</v>
      </c>
      <c r="N284" s="533">
        <f t="shared" si="911"/>
        <v>0</v>
      </c>
      <c r="O284" s="533">
        <f t="shared" si="911"/>
        <v>0</v>
      </c>
      <c r="P284" s="533">
        <f t="shared" si="911"/>
        <v>0</v>
      </c>
      <c r="Q284" s="533">
        <f t="shared" si="911"/>
        <v>0</v>
      </c>
      <c r="R284" s="533">
        <f t="shared" ref="R284" si="912">Q325</f>
        <v>0</v>
      </c>
      <c r="S284" s="533">
        <f t="shared" ref="S284" si="913">R325</f>
        <v>0</v>
      </c>
      <c r="T284" s="533">
        <f t="shared" ref="T284" si="914">S325</f>
        <v>0</v>
      </c>
      <c r="U284" s="533">
        <f t="shared" ref="U284" si="915">T325</f>
        <v>0</v>
      </c>
      <c r="V284" s="533">
        <f t="shared" ref="V284" si="916">U325</f>
        <v>0</v>
      </c>
      <c r="W284" s="533">
        <f t="shared" ref="W284" si="917">V325</f>
        <v>0</v>
      </c>
      <c r="X284" s="533">
        <f t="shared" ref="X284" si="918">W325</f>
        <v>0</v>
      </c>
      <c r="Y284" s="533">
        <f t="shared" ref="Y284" si="919">X325</f>
        <v>0</v>
      </c>
      <c r="Z284" s="533">
        <f t="shared" ref="Z284" si="920">Y325</f>
        <v>0</v>
      </c>
      <c r="AA284" s="533">
        <f t="shared" ref="AA284" si="921">Z325</f>
        <v>0</v>
      </c>
      <c r="AB284" s="533">
        <f t="shared" ref="AB284" si="922">AA325</f>
        <v>0</v>
      </c>
      <c r="AC284" s="533">
        <f t="shared" ref="AC284" si="923">AB325</f>
        <v>0</v>
      </c>
      <c r="AD284" s="533">
        <f t="shared" ref="AD284" si="924">AC325</f>
        <v>0</v>
      </c>
      <c r="AE284" s="533">
        <f t="shared" ref="AE284" si="925">AD325</f>
        <v>0</v>
      </c>
      <c r="AF284" s="533">
        <f t="shared" ref="AF284" si="926">AE325</f>
        <v>0</v>
      </c>
      <c r="AG284" s="533">
        <f t="shared" ref="AG284" si="927">AF325</f>
        <v>0</v>
      </c>
      <c r="AH284" s="533">
        <f t="shared" ref="AH284" si="928">AG325</f>
        <v>0</v>
      </c>
      <c r="AI284" s="533">
        <f t="shared" ref="AI284" si="929">AH325</f>
        <v>0</v>
      </c>
      <c r="AJ284" s="533">
        <f t="shared" ref="AJ284" si="930">AI325</f>
        <v>0</v>
      </c>
      <c r="AK284" s="533">
        <f t="shared" ref="AK284" si="931">AJ325</f>
        <v>0</v>
      </c>
      <c r="AL284" s="533">
        <f t="shared" ref="AL284" si="932">AK325</f>
        <v>0</v>
      </c>
      <c r="AM284" s="533">
        <f t="shared" ref="AM284" si="933">AL325</f>
        <v>0</v>
      </c>
      <c r="AN284" s="533">
        <f t="shared" ref="AN284" si="934">AM325</f>
        <v>0</v>
      </c>
      <c r="AO284" s="533">
        <f t="shared" ref="AO284" si="935">AN325</f>
        <v>0</v>
      </c>
      <c r="AP284" s="533">
        <f t="shared" ref="AP284" si="936">AO325</f>
        <v>0</v>
      </c>
      <c r="AQ284" s="533">
        <f t="shared" ref="AQ284" si="937">AP325</f>
        <v>0</v>
      </c>
      <c r="AR284" s="533">
        <f t="shared" ref="AR284" si="938">AQ325</f>
        <v>0</v>
      </c>
      <c r="AS284" s="533">
        <f t="shared" ref="AS284" si="939">AR325</f>
        <v>0</v>
      </c>
      <c r="AT284" s="533">
        <f t="shared" ref="AT284" si="940">AS325</f>
        <v>0</v>
      </c>
      <c r="AU284" s="533">
        <f t="shared" ref="AU284" si="941">AT325</f>
        <v>0</v>
      </c>
      <c r="AV284" s="533">
        <f t="shared" ref="AV284" si="942">AU325</f>
        <v>0</v>
      </c>
      <c r="AW284" s="533">
        <f t="shared" ref="AW284" si="943">AV325</f>
        <v>0</v>
      </c>
      <c r="AX284" s="533">
        <f t="shared" ref="AX284" si="944">AW325</f>
        <v>0</v>
      </c>
      <c r="AY284" s="533">
        <f t="shared" ref="AY284" si="945">AX325</f>
        <v>0</v>
      </c>
      <c r="AZ284" s="533">
        <f t="shared" ref="AZ284" si="946">AY325</f>
        <v>0</v>
      </c>
      <c r="BA284" s="533">
        <f t="shared" ref="BA284" si="947">AZ325</f>
        <v>0</v>
      </c>
      <c r="BB284" s="533">
        <f t="shared" ref="BB284" si="948">BA325</f>
        <v>0</v>
      </c>
      <c r="BC284" s="533">
        <f t="shared" ref="BC284" si="949">BB325</f>
        <v>0</v>
      </c>
      <c r="BD284" s="533">
        <f t="shared" ref="BD284" si="950">BC325</f>
        <v>0</v>
      </c>
      <c r="BE284" s="533">
        <f t="shared" ref="BE284" si="951">BD325</f>
        <v>0</v>
      </c>
      <c r="BF284" s="533">
        <f t="shared" ref="BF284" si="952">BE325</f>
        <v>0</v>
      </c>
      <c r="BG284" s="533">
        <f t="shared" ref="BG284" si="953">BF325</f>
        <v>0</v>
      </c>
      <c r="BH284" s="533">
        <f t="shared" ref="BH284" si="954">BG325</f>
        <v>0</v>
      </c>
      <c r="BI284" s="533">
        <f t="shared" ref="BI284" si="955">BH325</f>
        <v>0</v>
      </c>
      <c r="BJ284" s="533">
        <f t="shared" ref="BJ284" si="956">BI325</f>
        <v>0</v>
      </c>
      <c r="BK284" s="533">
        <f t="shared" ref="BK284" si="957">BJ325</f>
        <v>0</v>
      </c>
      <c r="BL284" s="533">
        <f t="shared" ref="BL284" si="958">BK325</f>
        <v>0</v>
      </c>
      <c r="BM284" s="533">
        <f t="shared" ref="BM284" si="959">BL325</f>
        <v>0</v>
      </c>
      <c r="BN284" s="533">
        <f t="shared" ref="BN284" si="960">BM325</f>
        <v>0</v>
      </c>
      <c r="BO284" s="533">
        <f t="shared" ref="BO284" si="961">BN325</f>
        <v>0</v>
      </c>
      <c r="BP284" s="533">
        <f t="shared" ref="BP284" si="962">BO325</f>
        <v>0</v>
      </c>
      <c r="BQ284" s="533">
        <f t="shared" ref="BQ284" si="963">BP325</f>
        <v>0</v>
      </c>
      <c r="BR284" s="533">
        <f t="shared" ref="BR284" si="964">BQ325</f>
        <v>0</v>
      </c>
      <c r="BS284" s="533">
        <f t="shared" ref="BS284" si="965">BR325</f>
        <v>0</v>
      </c>
      <c r="BT284" s="533">
        <f t="shared" ref="BT284" si="966">BS325</f>
        <v>0</v>
      </c>
      <c r="BU284" s="533">
        <f t="shared" ref="BU284" si="967">BT325</f>
        <v>0</v>
      </c>
      <c r="BV284" s="533">
        <f t="shared" ref="BV284" si="968">BU325</f>
        <v>0</v>
      </c>
      <c r="BW284" s="533">
        <f t="shared" ref="BW284" si="969">BV325</f>
        <v>0</v>
      </c>
      <c r="BX284" s="533">
        <f t="shared" ref="BX284" si="970">BW325</f>
        <v>0</v>
      </c>
      <c r="BY284" s="533">
        <f t="shared" ref="BY284" si="971">BX325</f>
        <v>0</v>
      </c>
      <c r="BZ284" s="533"/>
      <c r="CA284" s="533"/>
      <c r="CB284" s="533"/>
      <c r="CC284" s="533"/>
      <c r="CD284" s="533"/>
      <c r="CE284" s="533"/>
    </row>
    <row r="285" spans="1:84"/>
    <row r="286" spans="1:84" s="4" customFormat="1">
      <c r="A286" s="48"/>
      <c r="D286" s="4" t="s">
        <v>120</v>
      </c>
      <c r="E286" s="4" t="s">
        <v>116</v>
      </c>
      <c r="F286" s="5">
        <f t="shared" ref="F286:Q286" si="972">F216</f>
        <v>0</v>
      </c>
      <c r="G286" s="5">
        <f t="shared" si="972"/>
        <v>0</v>
      </c>
      <c r="H286" s="5">
        <f t="shared" si="972"/>
        <v>0</v>
      </c>
      <c r="I286" s="5">
        <f t="shared" si="972"/>
        <v>0</v>
      </c>
      <c r="J286" s="5">
        <f t="shared" si="972"/>
        <v>0</v>
      </c>
      <c r="K286" s="5">
        <f t="shared" si="972"/>
        <v>0</v>
      </c>
      <c r="L286" s="5">
        <f t="shared" si="972"/>
        <v>0</v>
      </c>
      <c r="M286" s="5">
        <f t="shared" si="972"/>
        <v>0</v>
      </c>
      <c r="N286" s="5">
        <f t="shared" si="972"/>
        <v>0</v>
      </c>
      <c r="O286" s="5">
        <f t="shared" si="972"/>
        <v>0</v>
      </c>
      <c r="P286" s="5">
        <f t="shared" si="972"/>
        <v>0</v>
      </c>
      <c r="Q286" s="5">
        <f t="shared" si="972"/>
        <v>0</v>
      </c>
      <c r="R286" s="5">
        <f t="shared" ref="R286" si="973">R216</f>
        <v>0</v>
      </c>
      <c r="S286" s="5">
        <f t="shared" ref="S286:BY286" si="974">S216</f>
        <v>0</v>
      </c>
      <c r="T286" s="5">
        <f t="shared" si="974"/>
        <v>0</v>
      </c>
      <c r="U286" s="5">
        <f t="shared" si="974"/>
        <v>0</v>
      </c>
      <c r="V286" s="5">
        <f t="shared" si="974"/>
        <v>0</v>
      </c>
      <c r="W286" s="5">
        <f t="shared" si="974"/>
        <v>0</v>
      </c>
      <c r="X286" s="5">
        <f t="shared" si="974"/>
        <v>0</v>
      </c>
      <c r="Y286" s="5">
        <f t="shared" si="974"/>
        <v>0</v>
      </c>
      <c r="Z286" s="5">
        <f t="shared" si="974"/>
        <v>0</v>
      </c>
      <c r="AA286" s="5">
        <f t="shared" si="974"/>
        <v>0</v>
      </c>
      <c r="AB286" s="5">
        <f t="shared" si="974"/>
        <v>0</v>
      </c>
      <c r="AC286" s="5">
        <f t="shared" si="974"/>
        <v>0</v>
      </c>
      <c r="AD286" s="5">
        <f t="shared" si="974"/>
        <v>0</v>
      </c>
      <c r="AE286" s="5">
        <f t="shared" si="974"/>
        <v>0</v>
      </c>
      <c r="AF286" s="5">
        <f t="shared" si="974"/>
        <v>0</v>
      </c>
      <c r="AG286" s="5">
        <f t="shared" si="974"/>
        <v>0</v>
      </c>
      <c r="AH286" s="5">
        <f t="shared" si="974"/>
        <v>0</v>
      </c>
      <c r="AI286" s="5">
        <f t="shared" si="974"/>
        <v>0</v>
      </c>
      <c r="AJ286" s="5">
        <f t="shared" si="974"/>
        <v>0</v>
      </c>
      <c r="AK286" s="5">
        <f t="shared" si="974"/>
        <v>0</v>
      </c>
      <c r="AL286" s="5">
        <f t="shared" si="974"/>
        <v>0</v>
      </c>
      <c r="AM286" s="5">
        <f t="shared" si="974"/>
        <v>0</v>
      </c>
      <c r="AN286" s="5">
        <f t="shared" si="974"/>
        <v>0</v>
      </c>
      <c r="AO286" s="5">
        <f t="shared" si="974"/>
        <v>0</v>
      </c>
      <c r="AP286" s="5">
        <f t="shared" si="974"/>
        <v>0</v>
      </c>
      <c r="AQ286" s="5">
        <f t="shared" si="974"/>
        <v>0</v>
      </c>
      <c r="AR286" s="5">
        <f t="shared" si="974"/>
        <v>0</v>
      </c>
      <c r="AS286" s="5">
        <f t="shared" si="974"/>
        <v>0</v>
      </c>
      <c r="AT286" s="5">
        <f t="shared" si="974"/>
        <v>0</v>
      </c>
      <c r="AU286" s="5">
        <f t="shared" si="974"/>
        <v>0</v>
      </c>
      <c r="AV286" s="5">
        <f t="shared" si="974"/>
        <v>0</v>
      </c>
      <c r="AW286" s="5">
        <f t="shared" si="974"/>
        <v>0</v>
      </c>
      <c r="AX286" s="5">
        <f t="shared" si="974"/>
        <v>0</v>
      </c>
      <c r="AY286" s="5">
        <f t="shared" si="974"/>
        <v>0</v>
      </c>
      <c r="AZ286" s="5">
        <f t="shared" si="974"/>
        <v>0</v>
      </c>
      <c r="BA286" s="5">
        <f t="shared" si="974"/>
        <v>0</v>
      </c>
      <c r="BB286" s="5">
        <f t="shared" si="974"/>
        <v>0</v>
      </c>
      <c r="BC286" s="5">
        <f t="shared" si="974"/>
        <v>0</v>
      </c>
      <c r="BD286" s="5">
        <f t="shared" si="974"/>
        <v>0</v>
      </c>
      <c r="BE286" s="5">
        <f t="shared" si="974"/>
        <v>0</v>
      </c>
      <c r="BF286" s="5">
        <f t="shared" si="974"/>
        <v>0</v>
      </c>
      <c r="BG286" s="5">
        <f t="shared" si="974"/>
        <v>0</v>
      </c>
      <c r="BH286" s="5">
        <f t="shared" si="974"/>
        <v>0</v>
      </c>
      <c r="BI286" s="5">
        <f t="shared" si="974"/>
        <v>0</v>
      </c>
      <c r="BJ286" s="5">
        <f t="shared" si="974"/>
        <v>0</v>
      </c>
      <c r="BK286" s="5">
        <f t="shared" si="974"/>
        <v>0</v>
      </c>
      <c r="BL286" s="5">
        <f t="shared" si="974"/>
        <v>0</v>
      </c>
      <c r="BM286" s="5">
        <f t="shared" si="974"/>
        <v>0</v>
      </c>
      <c r="BN286" s="5">
        <f t="shared" si="974"/>
        <v>0</v>
      </c>
      <c r="BO286" s="5">
        <f t="shared" si="974"/>
        <v>0</v>
      </c>
      <c r="BP286" s="5">
        <f t="shared" si="974"/>
        <v>0</v>
      </c>
      <c r="BQ286" s="5">
        <f t="shared" si="974"/>
        <v>0</v>
      </c>
      <c r="BR286" s="5">
        <f t="shared" si="974"/>
        <v>0</v>
      </c>
      <c r="BS286" s="5">
        <f t="shared" si="974"/>
        <v>0</v>
      </c>
      <c r="BT286" s="5">
        <f t="shared" si="974"/>
        <v>0</v>
      </c>
      <c r="BU286" s="5">
        <f t="shared" si="974"/>
        <v>0</v>
      </c>
      <c r="BV286" s="5">
        <f t="shared" si="974"/>
        <v>0</v>
      </c>
      <c r="BW286" s="5">
        <f t="shared" si="974"/>
        <v>0</v>
      </c>
      <c r="BX286" s="5">
        <f t="shared" si="974"/>
        <v>0</v>
      </c>
      <c r="BY286" s="5">
        <f t="shared" si="974"/>
        <v>0</v>
      </c>
      <c r="BZ286" s="5"/>
      <c r="CA286" s="5"/>
      <c r="CB286" s="5"/>
      <c r="CC286" s="5"/>
      <c r="CD286" s="5"/>
      <c r="CE286" s="286"/>
      <c r="CF286" s="783"/>
    </row>
    <row r="287" spans="1:84" s="4" customFormat="1">
      <c r="A287" s="48"/>
      <c r="E287" s="4" t="s">
        <v>121</v>
      </c>
      <c r="F287" s="5"/>
      <c r="CF287" s="783"/>
    </row>
    <row r="288" spans="1:84">
      <c r="E288" s="276" t="s">
        <v>39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f t="shared" ref="R288" si="975">-(R235-Q235)</f>
        <v>0</v>
      </c>
      <c r="S288" s="5">
        <f t="shared" ref="S288:BY288" si="976">-(S235-R235)</f>
        <v>0</v>
      </c>
      <c r="T288" s="5">
        <f t="shared" si="976"/>
        <v>0</v>
      </c>
      <c r="U288" s="5">
        <f t="shared" si="976"/>
        <v>0</v>
      </c>
      <c r="V288" s="5">
        <f t="shared" si="976"/>
        <v>0</v>
      </c>
      <c r="W288" s="5">
        <f t="shared" si="976"/>
        <v>0</v>
      </c>
      <c r="X288" s="5">
        <f t="shared" si="976"/>
        <v>0</v>
      </c>
      <c r="Y288" s="5">
        <f t="shared" si="976"/>
        <v>0</v>
      </c>
      <c r="Z288" s="5">
        <f t="shared" si="976"/>
        <v>0</v>
      </c>
      <c r="AA288" s="5">
        <f t="shared" si="976"/>
        <v>0</v>
      </c>
      <c r="AB288" s="5">
        <f t="shared" si="976"/>
        <v>0</v>
      </c>
      <c r="AC288" s="5">
        <f t="shared" si="976"/>
        <v>0</v>
      </c>
      <c r="AD288" s="5">
        <f t="shared" si="976"/>
        <v>0</v>
      </c>
      <c r="AE288" s="5">
        <f t="shared" si="976"/>
        <v>0</v>
      </c>
      <c r="AF288" s="5">
        <f t="shared" si="976"/>
        <v>0</v>
      </c>
      <c r="AG288" s="5">
        <f t="shared" si="976"/>
        <v>0</v>
      </c>
      <c r="AH288" s="5">
        <f t="shared" si="976"/>
        <v>0</v>
      </c>
      <c r="AI288" s="5">
        <f t="shared" si="976"/>
        <v>0</v>
      </c>
      <c r="AJ288" s="5">
        <f t="shared" si="976"/>
        <v>0</v>
      </c>
      <c r="AK288" s="5">
        <f t="shared" si="976"/>
        <v>0</v>
      </c>
      <c r="AL288" s="5">
        <f t="shared" si="976"/>
        <v>0</v>
      </c>
      <c r="AM288" s="5">
        <f t="shared" si="976"/>
        <v>0</v>
      </c>
      <c r="AN288" s="5">
        <f t="shared" si="976"/>
        <v>0</v>
      </c>
      <c r="AO288" s="5">
        <f t="shared" si="976"/>
        <v>0</v>
      </c>
      <c r="AP288" s="5">
        <f t="shared" si="976"/>
        <v>0</v>
      </c>
      <c r="AQ288" s="5">
        <f t="shared" si="976"/>
        <v>0</v>
      </c>
      <c r="AR288" s="5">
        <f t="shared" si="976"/>
        <v>0</v>
      </c>
      <c r="AS288" s="5">
        <f t="shared" si="976"/>
        <v>0</v>
      </c>
      <c r="AT288" s="5">
        <f t="shared" si="976"/>
        <v>0</v>
      </c>
      <c r="AU288" s="5">
        <f t="shared" si="976"/>
        <v>0</v>
      </c>
      <c r="AV288" s="5">
        <f t="shared" si="976"/>
        <v>0</v>
      </c>
      <c r="AW288" s="5">
        <f t="shared" si="976"/>
        <v>0</v>
      </c>
      <c r="AX288" s="5">
        <f t="shared" si="976"/>
        <v>0</v>
      </c>
      <c r="AY288" s="5">
        <f t="shared" si="976"/>
        <v>0</v>
      </c>
      <c r="AZ288" s="5">
        <f t="shared" si="976"/>
        <v>0</v>
      </c>
      <c r="BA288" s="5">
        <f t="shared" si="976"/>
        <v>0</v>
      </c>
      <c r="BB288" s="5">
        <f t="shared" si="976"/>
        <v>0</v>
      </c>
      <c r="BC288" s="5">
        <f t="shared" si="976"/>
        <v>0</v>
      </c>
      <c r="BD288" s="5">
        <f t="shared" si="976"/>
        <v>0</v>
      </c>
      <c r="BE288" s="5">
        <f t="shared" si="976"/>
        <v>0</v>
      </c>
      <c r="BF288" s="5">
        <f t="shared" si="976"/>
        <v>0</v>
      </c>
      <c r="BG288" s="5">
        <f t="shared" si="976"/>
        <v>0</v>
      </c>
      <c r="BH288" s="5">
        <f t="shared" si="976"/>
        <v>0</v>
      </c>
      <c r="BI288" s="5">
        <f t="shared" si="976"/>
        <v>0</v>
      </c>
      <c r="BJ288" s="5">
        <f t="shared" si="976"/>
        <v>0</v>
      </c>
      <c r="BK288" s="5">
        <f t="shared" si="976"/>
        <v>0</v>
      </c>
      <c r="BL288" s="5">
        <f t="shared" si="976"/>
        <v>0</v>
      </c>
      <c r="BM288" s="5">
        <f t="shared" si="976"/>
        <v>0</v>
      </c>
      <c r="BN288" s="5">
        <f t="shared" si="976"/>
        <v>0</v>
      </c>
      <c r="BO288" s="5">
        <f t="shared" si="976"/>
        <v>0</v>
      </c>
      <c r="BP288" s="5">
        <f t="shared" si="976"/>
        <v>0</v>
      </c>
      <c r="BQ288" s="5">
        <f t="shared" si="976"/>
        <v>0</v>
      </c>
      <c r="BR288" s="5">
        <f t="shared" si="976"/>
        <v>0</v>
      </c>
      <c r="BS288" s="5">
        <f t="shared" si="976"/>
        <v>0</v>
      </c>
      <c r="BT288" s="5">
        <f t="shared" si="976"/>
        <v>0</v>
      </c>
      <c r="BU288" s="5">
        <f t="shared" si="976"/>
        <v>0</v>
      </c>
      <c r="BV288" s="5">
        <f t="shared" si="976"/>
        <v>0</v>
      </c>
      <c r="BW288" s="5">
        <f t="shared" si="976"/>
        <v>0</v>
      </c>
      <c r="BX288" s="5">
        <f t="shared" si="976"/>
        <v>0</v>
      </c>
      <c r="BY288" s="5">
        <f t="shared" si="976"/>
        <v>0</v>
      </c>
      <c r="BZ288" s="5"/>
      <c r="CA288" s="5"/>
      <c r="CB288" s="5"/>
      <c r="CC288" s="5"/>
      <c r="CD288" s="5"/>
      <c r="CE288" s="286"/>
    </row>
    <row r="289" spans="1:84" s="4" customFormat="1">
      <c r="A289" s="48"/>
      <c r="E289" s="276" t="s">
        <v>234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f t="shared" ref="R289" si="977">-(R236-Q236)</f>
        <v>0</v>
      </c>
      <c r="S289" s="5">
        <f t="shared" ref="S289:BY289" si="978">-(S236-R236)</f>
        <v>0</v>
      </c>
      <c r="T289" s="5">
        <f t="shared" si="978"/>
        <v>0</v>
      </c>
      <c r="U289" s="5">
        <f t="shared" si="978"/>
        <v>0</v>
      </c>
      <c r="V289" s="5">
        <f t="shared" si="978"/>
        <v>0</v>
      </c>
      <c r="W289" s="5">
        <f t="shared" si="978"/>
        <v>0</v>
      </c>
      <c r="X289" s="5">
        <f t="shared" si="978"/>
        <v>0</v>
      </c>
      <c r="Y289" s="5">
        <f t="shared" si="978"/>
        <v>0</v>
      </c>
      <c r="Z289" s="5">
        <f t="shared" si="978"/>
        <v>0</v>
      </c>
      <c r="AA289" s="5">
        <f t="shared" si="978"/>
        <v>0</v>
      </c>
      <c r="AB289" s="5">
        <f t="shared" si="978"/>
        <v>0</v>
      </c>
      <c r="AC289" s="5">
        <f t="shared" si="978"/>
        <v>0</v>
      </c>
      <c r="AD289" s="5">
        <f t="shared" si="978"/>
        <v>0</v>
      </c>
      <c r="AE289" s="5">
        <f t="shared" si="978"/>
        <v>0</v>
      </c>
      <c r="AF289" s="5">
        <f t="shared" si="978"/>
        <v>0</v>
      </c>
      <c r="AG289" s="5">
        <f t="shared" si="978"/>
        <v>0</v>
      </c>
      <c r="AH289" s="5">
        <f t="shared" si="978"/>
        <v>0</v>
      </c>
      <c r="AI289" s="5">
        <f t="shared" si="978"/>
        <v>0</v>
      </c>
      <c r="AJ289" s="5">
        <f t="shared" si="978"/>
        <v>0</v>
      </c>
      <c r="AK289" s="5">
        <f t="shared" si="978"/>
        <v>0</v>
      </c>
      <c r="AL289" s="5">
        <f t="shared" si="978"/>
        <v>0</v>
      </c>
      <c r="AM289" s="5">
        <f t="shared" si="978"/>
        <v>0</v>
      </c>
      <c r="AN289" s="5">
        <f t="shared" si="978"/>
        <v>0</v>
      </c>
      <c r="AO289" s="5">
        <f t="shared" si="978"/>
        <v>0</v>
      </c>
      <c r="AP289" s="5">
        <f t="shared" si="978"/>
        <v>0</v>
      </c>
      <c r="AQ289" s="5">
        <f t="shared" si="978"/>
        <v>0</v>
      </c>
      <c r="AR289" s="5">
        <f t="shared" si="978"/>
        <v>0</v>
      </c>
      <c r="AS289" s="5">
        <f t="shared" si="978"/>
        <v>0</v>
      </c>
      <c r="AT289" s="5">
        <f t="shared" si="978"/>
        <v>0</v>
      </c>
      <c r="AU289" s="5">
        <f t="shared" si="978"/>
        <v>0</v>
      </c>
      <c r="AV289" s="5">
        <f t="shared" si="978"/>
        <v>0</v>
      </c>
      <c r="AW289" s="5">
        <f t="shared" si="978"/>
        <v>0</v>
      </c>
      <c r="AX289" s="5">
        <f t="shared" si="978"/>
        <v>0</v>
      </c>
      <c r="AY289" s="5">
        <f t="shared" si="978"/>
        <v>0</v>
      </c>
      <c r="AZ289" s="5">
        <f t="shared" si="978"/>
        <v>0</v>
      </c>
      <c r="BA289" s="5">
        <f t="shared" si="978"/>
        <v>0</v>
      </c>
      <c r="BB289" s="5">
        <f t="shared" si="978"/>
        <v>0</v>
      </c>
      <c r="BC289" s="5">
        <f t="shared" si="978"/>
        <v>0</v>
      </c>
      <c r="BD289" s="5">
        <f t="shared" si="978"/>
        <v>0</v>
      </c>
      <c r="BE289" s="5">
        <f t="shared" si="978"/>
        <v>0</v>
      </c>
      <c r="BF289" s="5">
        <f t="shared" si="978"/>
        <v>0</v>
      </c>
      <c r="BG289" s="5">
        <f t="shared" si="978"/>
        <v>0</v>
      </c>
      <c r="BH289" s="5">
        <f t="shared" si="978"/>
        <v>0</v>
      </c>
      <c r="BI289" s="5">
        <f t="shared" si="978"/>
        <v>0</v>
      </c>
      <c r="BJ289" s="5">
        <f t="shared" si="978"/>
        <v>0</v>
      </c>
      <c r="BK289" s="5">
        <f t="shared" si="978"/>
        <v>0</v>
      </c>
      <c r="BL289" s="5">
        <f t="shared" si="978"/>
        <v>0</v>
      </c>
      <c r="BM289" s="5">
        <f t="shared" si="978"/>
        <v>0</v>
      </c>
      <c r="BN289" s="5">
        <f t="shared" si="978"/>
        <v>0</v>
      </c>
      <c r="BO289" s="5">
        <f t="shared" si="978"/>
        <v>0</v>
      </c>
      <c r="BP289" s="5">
        <f t="shared" si="978"/>
        <v>0</v>
      </c>
      <c r="BQ289" s="5">
        <f t="shared" si="978"/>
        <v>0</v>
      </c>
      <c r="BR289" s="5">
        <f t="shared" si="978"/>
        <v>0</v>
      </c>
      <c r="BS289" s="5">
        <f t="shared" si="978"/>
        <v>0</v>
      </c>
      <c r="BT289" s="5">
        <f t="shared" si="978"/>
        <v>0</v>
      </c>
      <c r="BU289" s="5">
        <f t="shared" si="978"/>
        <v>0</v>
      </c>
      <c r="BV289" s="5">
        <f t="shared" si="978"/>
        <v>0</v>
      </c>
      <c r="BW289" s="5">
        <f t="shared" si="978"/>
        <v>0</v>
      </c>
      <c r="BX289" s="5">
        <f t="shared" si="978"/>
        <v>0</v>
      </c>
      <c r="BY289" s="5">
        <f t="shared" si="978"/>
        <v>0</v>
      </c>
      <c r="BZ289" s="5"/>
      <c r="CA289" s="5"/>
      <c r="CB289" s="5"/>
      <c r="CC289" s="5"/>
      <c r="CD289" s="5"/>
      <c r="CE289" s="286"/>
      <c r="CF289" s="783"/>
    </row>
    <row r="290" spans="1:84">
      <c r="E290" s="276" t="s">
        <v>413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f t="shared" ref="R290" si="979">-(R$237-Q237)</f>
        <v>0</v>
      </c>
      <c r="S290" s="5">
        <f t="shared" ref="S290:BY290" si="980">-(S$237-R237)</f>
        <v>0</v>
      </c>
      <c r="T290" s="5">
        <f t="shared" si="980"/>
        <v>0</v>
      </c>
      <c r="U290" s="5">
        <f t="shared" si="980"/>
        <v>0</v>
      </c>
      <c r="V290" s="5">
        <f t="shared" si="980"/>
        <v>0</v>
      </c>
      <c r="W290" s="5">
        <f t="shared" si="980"/>
        <v>0</v>
      </c>
      <c r="X290" s="5">
        <f t="shared" si="980"/>
        <v>0</v>
      </c>
      <c r="Y290" s="5">
        <f t="shared" si="980"/>
        <v>0</v>
      </c>
      <c r="Z290" s="5">
        <f t="shared" si="980"/>
        <v>0</v>
      </c>
      <c r="AA290" s="5">
        <f t="shared" si="980"/>
        <v>0</v>
      </c>
      <c r="AB290" s="5">
        <f t="shared" si="980"/>
        <v>0</v>
      </c>
      <c r="AC290" s="5">
        <f t="shared" si="980"/>
        <v>0</v>
      </c>
      <c r="AD290" s="5">
        <f t="shared" si="980"/>
        <v>0</v>
      </c>
      <c r="AE290" s="5">
        <f t="shared" si="980"/>
        <v>0</v>
      </c>
      <c r="AF290" s="5">
        <f t="shared" si="980"/>
        <v>0</v>
      </c>
      <c r="AG290" s="5">
        <f t="shared" si="980"/>
        <v>0</v>
      </c>
      <c r="AH290" s="5">
        <f t="shared" si="980"/>
        <v>0</v>
      </c>
      <c r="AI290" s="5">
        <f t="shared" si="980"/>
        <v>0</v>
      </c>
      <c r="AJ290" s="5">
        <f t="shared" si="980"/>
        <v>0</v>
      </c>
      <c r="AK290" s="5">
        <f t="shared" si="980"/>
        <v>0</v>
      </c>
      <c r="AL290" s="5">
        <f t="shared" si="980"/>
        <v>0</v>
      </c>
      <c r="AM290" s="5">
        <f t="shared" si="980"/>
        <v>0</v>
      </c>
      <c r="AN290" s="5">
        <f t="shared" si="980"/>
        <v>0</v>
      </c>
      <c r="AO290" s="5">
        <f t="shared" si="980"/>
        <v>0</v>
      </c>
      <c r="AP290" s="5">
        <f t="shared" si="980"/>
        <v>0</v>
      </c>
      <c r="AQ290" s="5">
        <f t="shared" si="980"/>
        <v>0</v>
      </c>
      <c r="AR290" s="5">
        <f t="shared" si="980"/>
        <v>0</v>
      </c>
      <c r="AS290" s="5">
        <f t="shared" si="980"/>
        <v>0</v>
      </c>
      <c r="AT290" s="5">
        <f t="shared" si="980"/>
        <v>0</v>
      </c>
      <c r="AU290" s="5">
        <f t="shared" si="980"/>
        <v>0</v>
      </c>
      <c r="AV290" s="5">
        <f t="shared" si="980"/>
        <v>0</v>
      </c>
      <c r="AW290" s="5">
        <f t="shared" si="980"/>
        <v>0</v>
      </c>
      <c r="AX290" s="5">
        <f t="shared" si="980"/>
        <v>0</v>
      </c>
      <c r="AY290" s="5">
        <f t="shared" si="980"/>
        <v>0</v>
      </c>
      <c r="AZ290" s="5">
        <f t="shared" si="980"/>
        <v>0</v>
      </c>
      <c r="BA290" s="5">
        <f t="shared" si="980"/>
        <v>0</v>
      </c>
      <c r="BB290" s="5">
        <f t="shared" si="980"/>
        <v>0</v>
      </c>
      <c r="BC290" s="5">
        <f t="shared" si="980"/>
        <v>0</v>
      </c>
      <c r="BD290" s="5">
        <f t="shared" si="980"/>
        <v>0</v>
      </c>
      <c r="BE290" s="5">
        <f t="shared" si="980"/>
        <v>0</v>
      </c>
      <c r="BF290" s="5">
        <f t="shared" si="980"/>
        <v>0</v>
      </c>
      <c r="BG290" s="5">
        <f t="shared" si="980"/>
        <v>0</v>
      </c>
      <c r="BH290" s="5">
        <f t="shared" si="980"/>
        <v>0</v>
      </c>
      <c r="BI290" s="5">
        <f t="shared" si="980"/>
        <v>0</v>
      </c>
      <c r="BJ290" s="5">
        <f t="shared" si="980"/>
        <v>0</v>
      </c>
      <c r="BK290" s="5">
        <f t="shared" si="980"/>
        <v>0</v>
      </c>
      <c r="BL290" s="5">
        <f t="shared" si="980"/>
        <v>0</v>
      </c>
      <c r="BM290" s="5">
        <f t="shared" si="980"/>
        <v>0</v>
      </c>
      <c r="BN290" s="5">
        <f t="shared" si="980"/>
        <v>0</v>
      </c>
      <c r="BO290" s="5">
        <f t="shared" si="980"/>
        <v>0</v>
      </c>
      <c r="BP290" s="5">
        <f t="shared" si="980"/>
        <v>0</v>
      </c>
      <c r="BQ290" s="5">
        <f t="shared" si="980"/>
        <v>0</v>
      </c>
      <c r="BR290" s="5">
        <f t="shared" si="980"/>
        <v>0</v>
      </c>
      <c r="BS290" s="5">
        <f t="shared" si="980"/>
        <v>0</v>
      </c>
      <c r="BT290" s="5">
        <f t="shared" si="980"/>
        <v>0</v>
      </c>
      <c r="BU290" s="5">
        <f t="shared" si="980"/>
        <v>0</v>
      </c>
      <c r="BV290" s="5">
        <f t="shared" si="980"/>
        <v>0</v>
      </c>
      <c r="BW290" s="5">
        <f t="shared" si="980"/>
        <v>0</v>
      </c>
      <c r="BX290" s="5">
        <f t="shared" si="980"/>
        <v>0</v>
      </c>
      <c r="BY290" s="5">
        <f t="shared" si="980"/>
        <v>0</v>
      </c>
      <c r="BZ290" s="5"/>
      <c r="CA290" s="5"/>
      <c r="CB290" s="5"/>
      <c r="CC290" s="5"/>
      <c r="CD290" s="5"/>
      <c r="CE290" s="286"/>
    </row>
    <row r="291" spans="1:84">
      <c r="E291" s="276" t="s">
        <v>38</v>
      </c>
      <c r="F291" s="5">
        <v>0</v>
      </c>
      <c r="G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f t="shared" ref="R291" si="981">R253-Q253</f>
        <v>0</v>
      </c>
      <c r="S291" s="5">
        <f t="shared" ref="S291:BY291" si="982">S253-R253</f>
        <v>0</v>
      </c>
      <c r="T291" s="5">
        <f t="shared" si="982"/>
        <v>0</v>
      </c>
      <c r="U291" s="5">
        <f t="shared" si="982"/>
        <v>0</v>
      </c>
      <c r="V291" s="5">
        <f t="shared" si="982"/>
        <v>0</v>
      </c>
      <c r="W291" s="5">
        <f t="shared" si="982"/>
        <v>0</v>
      </c>
      <c r="X291" s="5">
        <f t="shared" si="982"/>
        <v>0</v>
      </c>
      <c r="Y291" s="5">
        <f t="shared" si="982"/>
        <v>0</v>
      </c>
      <c r="Z291" s="5">
        <f t="shared" si="982"/>
        <v>0</v>
      </c>
      <c r="AA291" s="5">
        <f t="shared" si="982"/>
        <v>0</v>
      </c>
      <c r="AB291" s="5">
        <f t="shared" si="982"/>
        <v>0</v>
      </c>
      <c r="AC291" s="5">
        <f t="shared" si="982"/>
        <v>0</v>
      </c>
      <c r="AD291" s="5">
        <f t="shared" si="982"/>
        <v>0</v>
      </c>
      <c r="AE291" s="5">
        <f t="shared" si="982"/>
        <v>0</v>
      </c>
      <c r="AF291" s="5">
        <f t="shared" si="982"/>
        <v>0</v>
      </c>
      <c r="AG291" s="5">
        <f t="shared" si="982"/>
        <v>0</v>
      </c>
      <c r="AH291" s="5">
        <f t="shared" si="982"/>
        <v>0</v>
      </c>
      <c r="AI291" s="5">
        <f t="shared" si="982"/>
        <v>0</v>
      </c>
      <c r="AJ291" s="5">
        <f t="shared" si="982"/>
        <v>0</v>
      </c>
      <c r="AK291" s="5">
        <f t="shared" si="982"/>
        <v>0</v>
      </c>
      <c r="AL291" s="5">
        <f t="shared" si="982"/>
        <v>0</v>
      </c>
      <c r="AM291" s="5">
        <f t="shared" si="982"/>
        <v>0</v>
      </c>
      <c r="AN291" s="5">
        <f t="shared" si="982"/>
        <v>0</v>
      </c>
      <c r="AO291" s="5">
        <f t="shared" si="982"/>
        <v>0</v>
      </c>
      <c r="AP291" s="5">
        <f t="shared" si="982"/>
        <v>0</v>
      </c>
      <c r="AQ291" s="5">
        <f t="shared" si="982"/>
        <v>0</v>
      </c>
      <c r="AR291" s="5">
        <f t="shared" si="982"/>
        <v>0</v>
      </c>
      <c r="AS291" s="5">
        <f t="shared" si="982"/>
        <v>0</v>
      </c>
      <c r="AT291" s="5">
        <f t="shared" si="982"/>
        <v>0</v>
      </c>
      <c r="AU291" s="5">
        <f t="shared" si="982"/>
        <v>0</v>
      </c>
      <c r="AV291" s="5">
        <f t="shared" si="982"/>
        <v>0</v>
      </c>
      <c r="AW291" s="5">
        <f t="shared" si="982"/>
        <v>0</v>
      </c>
      <c r="AX291" s="5">
        <f t="shared" si="982"/>
        <v>0</v>
      </c>
      <c r="AY291" s="5">
        <f t="shared" si="982"/>
        <v>0</v>
      </c>
      <c r="AZ291" s="5">
        <f t="shared" si="982"/>
        <v>0</v>
      </c>
      <c r="BA291" s="5">
        <f t="shared" si="982"/>
        <v>0</v>
      </c>
      <c r="BB291" s="5">
        <f t="shared" si="982"/>
        <v>0</v>
      </c>
      <c r="BC291" s="5">
        <f t="shared" si="982"/>
        <v>0</v>
      </c>
      <c r="BD291" s="5">
        <f t="shared" si="982"/>
        <v>0</v>
      </c>
      <c r="BE291" s="5">
        <f t="shared" si="982"/>
        <v>0</v>
      </c>
      <c r="BF291" s="5">
        <f t="shared" si="982"/>
        <v>0</v>
      </c>
      <c r="BG291" s="5">
        <f t="shared" si="982"/>
        <v>0</v>
      </c>
      <c r="BH291" s="5">
        <f t="shared" si="982"/>
        <v>0</v>
      </c>
      <c r="BI291" s="5">
        <f t="shared" si="982"/>
        <v>0</v>
      </c>
      <c r="BJ291" s="5">
        <f t="shared" si="982"/>
        <v>0</v>
      </c>
      <c r="BK291" s="5">
        <f t="shared" si="982"/>
        <v>0</v>
      </c>
      <c r="BL291" s="5">
        <f t="shared" si="982"/>
        <v>0</v>
      </c>
      <c r="BM291" s="5">
        <f t="shared" si="982"/>
        <v>0</v>
      </c>
      <c r="BN291" s="5">
        <f t="shared" si="982"/>
        <v>0</v>
      </c>
      <c r="BO291" s="5">
        <f t="shared" si="982"/>
        <v>0</v>
      </c>
      <c r="BP291" s="5">
        <f t="shared" si="982"/>
        <v>0</v>
      </c>
      <c r="BQ291" s="5">
        <f t="shared" si="982"/>
        <v>0</v>
      </c>
      <c r="BR291" s="5">
        <f t="shared" si="982"/>
        <v>0</v>
      </c>
      <c r="BS291" s="5">
        <f t="shared" si="982"/>
        <v>0</v>
      </c>
      <c r="BT291" s="5">
        <f t="shared" si="982"/>
        <v>0</v>
      </c>
      <c r="BU291" s="5">
        <f t="shared" si="982"/>
        <v>0</v>
      </c>
      <c r="BV291" s="5">
        <f t="shared" si="982"/>
        <v>0</v>
      </c>
      <c r="BW291" s="5">
        <f t="shared" si="982"/>
        <v>0</v>
      </c>
      <c r="BX291" s="5">
        <f t="shared" si="982"/>
        <v>0</v>
      </c>
      <c r="BY291" s="5">
        <f t="shared" si="982"/>
        <v>0</v>
      </c>
      <c r="BZ291" s="5"/>
      <c r="CA291" s="5"/>
      <c r="CB291" s="5"/>
      <c r="CC291" s="5"/>
      <c r="CD291" s="5"/>
      <c r="CE291" s="286"/>
    </row>
    <row r="292" spans="1:84">
      <c r="E292" s="276" t="s">
        <v>101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f t="shared" ref="R292" si="983">R254-Q254</f>
        <v>0</v>
      </c>
      <c r="S292" s="5">
        <f t="shared" ref="S292:BY292" si="984">S254-R254</f>
        <v>0</v>
      </c>
      <c r="T292" s="5">
        <f t="shared" si="984"/>
        <v>0</v>
      </c>
      <c r="U292" s="5">
        <f t="shared" si="984"/>
        <v>0</v>
      </c>
      <c r="V292" s="5">
        <f t="shared" si="984"/>
        <v>0</v>
      </c>
      <c r="W292" s="5">
        <f t="shared" si="984"/>
        <v>0</v>
      </c>
      <c r="X292" s="5">
        <f t="shared" si="984"/>
        <v>0</v>
      </c>
      <c r="Y292" s="5">
        <f t="shared" si="984"/>
        <v>0</v>
      </c>
      <c r="Z292" s="5">
        <f t="shared" si="984"/>
        <v>0</v>
      </c>
      <c r="AA292" s="5">
        <f t="shared" si="984"/>
        <v>0</v>
      </c>
      <c r="AB292" s="5">
        <f t="shared" si="984"/>
        <v>0</v>
      </c>
      <c r="AC292" s="5">
        <f t="shared" si="984"/>
        <v>0</v>
      </c>
      <c r="AD292" s="5">
        <f t="shared" si="984"/>
        <v>0</v>
      </c>
      <c r="AE292" s="5">
        <f t="shared" si="984"/>
        <v>0</v>
      </c>
      <c r="AF292" s="5">
        <f t="shared" si="984"/>
        <v>0</v>
      </c>
      <c r="AG292" s="5">
        <f t="shared" si="984"/>
        <v>0</v>
      </c>
      <c r="AH292" s="5">
        <f t="shared" si="984"/>
        <v>0</v>
      </c>
      <c r="AI292" s="5">
        <f t="shared" si="984"/>
        <v>0</v>
      </c>
      <c r="AJ292" s="5">
        <f t="shared" si="984"/>
        <v>0</v>
      </c>
      <c r="AK292" s="5">
        <f t="shared" si="984"/>
        <v>0</v>
      </c>
      <c r="AL292" s="5">
        <f t="shared" si="984"/>
        <v>0</v>
      </c>
      <c r="AM292" s="5">
        <f t="shared" si="984"/>
        <v>0</v>
      </c>
      <c r="AN292" s="5">
        <f t="shared" si="984"/>
        <v>0</v>
      </c>
      <c r="AO292" s="5">
        <f t="shared" si="984"/>
        <v>0</v>
      </c>
      <c r="AP292" s="5">
        <f t="shared" si="984"/>
        <v>0</v>
      </c>
      <c r="AQ292" s="5">
        <f t="shared" si="984"/>
        <v>0</v>
      </c>
      <c r="AR292" s="5">
        <f t="shared" si="984"/>
        <v>0</v>
      </c>
      <c r="AS292" s="5">
        <f t="shared" si="984"/>
        <v>0</v>
      </c>
      <c r="AT292" s="5">
        <f t="shared" si="984"/>
        <v>0</v>
      </c>
      <c r="AU292" s="5">
        <f t="shared" si="984"/>
        <v>0</v>
      </c>
      <c r="AV292" s="5">
        <f t="shared" si="984"/>
        <v>0</v>
      </c>
      <c r="AW292" s="5">
        <f t="shared" si="984"/>
        <v>0</v>
      </c>
      <c r="AX292" s="5">
        <f t="shared" si="984"/>
        <v>0</v>
      </c>
      <c r="AY292" s="5">
        <f t="shared" si="984"/>
        <v>0</v>
      </c>
      <c r="AZ292" s="5">
        <f t="shared" si="984"/>
        <v>0</v>
      </c>
      <c r="BA292" s="5">
        <f t="shared" si="984"/>
        <v>0</v>
      </c>
      <c r="BB292" s="5">
        <f t="shared" si="984"/>
        <v>0</v>
      </c>
      <c r="BC292" s="5">
        <f t="shared" si="984"/>
        <v>0</v>
      </c>
      <c r="BD292" s="5">
        <f t="shared" si="984"/>
        <v>0</v>
      </c>
      <c r="BE292" s="5">
        <f t="shared" si="984"/>
        <v>0</v>
      </c>
      <c r="BF292" s="5">
        <f t="shared" si="984"/>
        <v>0</v>
      </c>
      <c r="BG292" s="5">
        <f t="shared" si="984"/>
        <v>0</v>
      </c>
      <c r="BH292" s="5">
        <f t="shared" si="984"/>
        <v>0</v>
      </c>
      <c r="BI292" s="5">
        <f t="shared" si="984"/>
        <v>0</v>
      </c>
      <c r="BJ292" s="5">
        <f t="shared" si="984"/>
        <v>0</v>
      </c>
      <c r="BK292" s="5">
        <f t="shared" si="984"/>
        <v>0</v>
      </c>
      <c r="BL292" s="5">
        <f t="shared" si="984"/>
        <v>0</v>
      </c>
      <c r="BM292" s="5">
        <f t="shared" si="984"/>
        <v>0</v>
      </c>
      <c r="BN292" s="5">
        <f t="shared" si="984"/>
        <v>0</v>
      </c>
      <c r="BO292" s="5">
        <f t="shared" si="984"/>
        <v>0</v>
      </c>
      <c r="BP292" s="5">
        <f t="shared" si="984"/>
        <v>0</v>
      </c>
      <c r="BQ292" s="5">
        <f t="shared" si="984"/>
        <v>0</v>
      </c>
      <c r="BR292" s="5">
        <f t="shared" si="984"/>
        <v>0</v>
      </c>
      <c r="BS292" s="5">
        <f t="shared" si="984"/>
        <v>0</v>
      </c>
      <c r="BT292" s="5">
        <f t="shared" si="984"/>
        <v>0</v>
      </c>
      <c r="BU292" s="5">
        <f t="shared" si="984"/>
        <v>0</v>
      </c>
      <c r="BV292" s="5">
        <f t="shared" si="984"/>
        <v>0</v>
      </c>
      <c r="BW292" s="5">
        <f t="shared" si="984"/>
        <v>0</v>
      </c>
      <c r="BX292" s="5">
        <f t="shared" si="984"/>
        <v>0</v>
      </c>
      <c r="BY292" s="5">
        <f t="shared" si="984"/>
        <v>0</v>
      </c>
      <c r="BZ292" s="5"/>
      <c r="CA292" s="5"/>
      <c r="CB292" s="5"/>
      <c r="CC292" s="5"/>
      <c r="CD292" s="5"/>
      <c r="CE292" s="286"/>
    </row>
    <row r="293" spans="1:84">
      <c r="E293" s="276" t="s">
        <v>102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f t="shared" ref="R293:AW293" si="985">R255-Q255</f>
        <v>0</v>
      </c>
      <c r="S293" s="5">
        <f t="shared" si="985"/>
        <v>0</v>
      </c>
      <c r="T293" s="5">
        <f t="shared" si="985"/>
        <v>0</v>
      </c>
      <c r="U293" s="5">
        <f t="shared" si="985"/>
        <v>0</v>
      </c>
      <c r="V293" s="5">
        <f t="shared" si="985"/>
        <v>0</v>
      </c>
      <c r="W293" s="5">
        <f t="shared" si="985"/>
        <v>0</v>
      </c>
      <c r="X293" s="5">
        <f t="shared" si="985"/>
        <v>0</v>
      </c>
      <c r="Y293" s="5">
        <f t="shared" si="985"/>
        <v>0</v>
      </c>
      <c r="Z293" s="5">
        <f t="shared" si="985"/>
        <v>0</v>
      </c>
      <c r="AA293" s="5">
        <f t="shared" si="985"/>
        <v>0</v>
      </c>
      <c r="AB293" s="5">
        <f t="shared" si="985"/>
        <v>0</v>
      </c>
      <c r="AC293" s="5">
        <f t="shared" si="985"/>
        <v>0</v>
      </c>
      <c r="AD293" s="5">
        <f t="shared" si="985"/>
        <v>0</v>
      </c>
      <c r="AE293" s="5">
        <f t="shared" si="985"/>
        <v>0</v>
      </c>
      <c r="AF293" s="5">
        <f t="shared" si="985"/>
        <v>0</v>
      </c>
      <c r="AG293" s="5">
        <f t="shared" si="985"/>
        <v>0</v>
      </c>
      <c r="AH293" s="5">
        <f t="shared" si="985"/>
        <v>0</v>
      </c>
      <c r="AI293" s="5">
        <f t="shared" si="985"/>
        <v>0</v>
      </c>
      <c r="AJ293" s="5">
        <f t="shared" si="985"/>
        <v>0</v>
      </c>
      <c r="AK293" s="5">
        <f t="shared" si="985"/>
        <v>0</v>
      </c>
      <c r="AL293" s="5">
        <f t="shared" si="985"/>
        <v>0</v>
      </c>
      <c r="AM293" s="5">
        <f t="shared" si="985"/>
        <v>0</v>
      </c>
      <c r="AN293" s="5">
        <f t="shared" si="985"/>
        <v>0</v>
      </c>
      <c r="AO293" s="5">
        <f t="shared" si="985"/>
        <v>0</v>
      </c>
      <c r="AP293" s="5">
        <f t="shared" si="985"/>
        <v>0</v>
      </c>
      <c r="AQ293" s="5">
        <f t="shared" si="985"/>
        <v>0</v>
      </c>
      <c r="AR293" s="5">
        <f t="shared" si="985"/>
        <v>0</v>
      </c>
      <c r="AS293" s="5">
        <f t="shared" si="985"/>
        <v>0</v>
      </c>
      <c r="AT293" s="5">
        <f t="shared" si="985"/>
        <v>0</v>
      </c>
      <c r="AU293" s="5">
        <f t="shared" si="985"/>
        <v>0</v>
      </c>
      <c r="AV293" s="5">
        <f t="shared" si="985"/>
        <v>0</v>
      </c>
      <c r="AW293" s="5">
        <f t="shared" si="985"/>
        <v>0</v>
      </c>
      <c r="AX293" s="5">
        <f t="shared" ref="AX293:BY293" si="986">AX255-AW255</f>
        <v>0</v>
      </c>
      <c r="AY293" s="5">
        <f t="shared" si="986"/>
        <v>0</v>
      </c>
      <c r="AZ293" s="5">
        <f t="shared" si="986"/>
        <v>0</v>
      </c>
      <c r="BA293" s="5">
        <f t="shared" si="986"/>
        <v>0</v>
      </c>
      <c r="BB293" s="5">
        <f t="shared" si="986"/>
        <v>0</v>
      </c>
      <c r="BC293" s="5">
        <f t="shared" si="986"/>
        <v>0</v>
      </c>
      <c r="BD293" s="5">
        <f t="shared" si="986"/>
        <v>0</v>
      </c>
      <c r="BE293" s="5">
        <f t="shared" si="986"/>
        <v>0</v>
      </c>
      <c r="BF293" s="5">
        <f t="shared" si="986"/>
        <v>0</v>
      </c>
      <c r="BG293" s="5">
        <f t="shared" si="986"/>
        <v>0</v>
      </c>
      <c r="BH293" s="5">
        <f t="shared" si="986"/>
        <v>0</v>
      </c>
      <c r="BI293" s="5">
        <f t="shared" si="986"/>
        <v>0</v>
      </c>
      <c r="BJ293" s="5">
        <f t="shared" si="986"/>
        <v>0</v>
      </c>
      <c r="BK293" s="5">
        <f t="shared" si="986"/>
        <v>0</v>
      </c>
      <c r="BL293" s="5">
        <f t="shared" si="986"/>
        <v>0</v>
      </c>
      <c r="BM293" s="5">
        <f t="shared" si="986"/>
        <v>0</v>
      </c>
      <c r="BN293" s="5">
        <f t="shared" si="986"/>
        <v>0</v>
      </c>
      <c r="BO293" s="5">
        <f t="shared" si="986"/>
        <v>0</v>
      </c>
      <c r="BP293" s="5">
        <f t="shared" si="986"/>
        <v>0</v>
      </c>
      <c r="BQ293" s="5">
        <f t="shared" si="986"/>
        <v>0</v>
      </c>
      <c r="BR293" s="5">
        <f t="shared" si="986"/>
        <v>0</v>
      </c>
      <c r="BS293" s="5">
        <f t="shared" si="986"/>
        <v>0</v>
      </c>
      <c r="BT293" s="5">
        <f t="shared" si="986"/>
        <v>0</v>
      </c>
      <c r="BU293" s="5">
        <f t="shared" si="986"/>
        <v>0</v>
      </c>
      <c r="BV293" s="5">
        <f t="shared" si="986"/>
        <v>0</v>
      </c>
      <c r="BW293" s="5">
        <f t="shared" si="986"/>
        <v>0</v>
      </c>
      <c r="BX293" s="5">
        <f t="shared" si="986"/>
        <v>0</v>
      </c>
      <c r="BY293" s="5">
        <f t="shared" si="986"/>
        <v>0</v>
      </c>
      <c r="BZ293" s="5"/>
      <c r="CA293" s="5"/>
      <c r="CB293" s="5"/>
      <c r="CC293" s="5"/>
      <c r="CD293" s="5"/>
      <c r="CE293" s="286"/>
    </row>
    <row r="294" spans="1:84">
      <c r="E294" s="276" t="s">
        <v>86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f t="shared" ref="R294:AW294" si="987">R256-Q256</f>
        <v>0</v>
      </c>
      <c r="S294" s="5">
        <f t="shared" si="987"/>
        <v>0</v>
      </c>
      <c r="T294" s="5">
        <f t="shared" si="987"/>
        <v>0</v>
      </c>
      <c r="U294" s="5">
        <f t="shared" si="987"/>
        <v>0</v>
      </c>
      <c r="V294" s="5">
        <f t="shared" si="987"/>
        <v>0</v>
      </c>
      <c r="W294" s="5">
        <f t="shared" si="987"/>
        <v>0</v>
      </c>
      <c r="X294" s="5">
        <f t="shared" si="987"/>
        <v>0</v>
      </c>
      <c r="Y294" s="5">
        <f t="shared" si="987"/>
        <v>0</v>
      </c>
      <c r="Z294" s="5">
        <f t="shared" si="987"/>
        <v>0</v>
      </c>
      <c r="AA294" s="5">
        <f t="shared" si="987"/>
        <v>0</v>
      </c>
      <c r="AB294" s="5">
        <f t="shared" si="987"/>
        <v>0</v>
      </c>
      <c r="AC294" s="5">
        <f t="shared" si="987"/>
        <v>0</v>
      </c>
      <c r="AD294" s="5">
        <f t="shared" si="987"/>
        <v>0</v>
      </c>
      <c r="AE294" s="5">
        <f t="shared" si="987"/>
        <v>0</v>
      </c>
      <c r="AF294" s="5">
        <f t="shared" si="987"/>
        <v>0</v>
      </c>
      <c r="AG294" s="5">
        <f t="shared" si="987"/>
        <v>0</v>
      </c>
      <c r="AH294" s="5">
        <f t="shared" si="987"/>
        <v>0</v>
      </c>
      <c r="AI294" s="5">
        <f t="shared" si="987"/>
        <v>0</v>
      </c>
      <c r="AJ294" s="5">
        <f t="shared" si="987"/>
        <v>0</v>
      </c>
      <c r="AK294" s="5">
        <f t="shared" si="987"/>
        <v>0</v>
      </c>
      <c r="AL294" s="5">
        <f t="shared" si="987"/>
        <v>0</v>
      </c>
      <c r="AM294" s="5">
        <f t="shared" si="987"/>
        <v>0</v>
      </c>
      <c r="AN294" s="5">
        <f t="shared" si="987"/>
        <v>0</v>
      </c>
      <c r="AO294" s="5">
        <f t="shared" si="987"/>
        <v>0</v>
      </c>
      <c r="AP294" s="5">
        <f t="shared" si="987"/>
        <v>0</v>
      </c>
      <c r="AQ294" s="5">
        <f t="shared" si="987"/>
        <v>0</v>
      </c>
      <c r="AR294" s="5">
        <f t="shared" si="987"/>
        <v>0</v>
      </c>
      <c r="AS294" s="5">
        <f t="shared" si="987"/>
        <v>0</v>
      </c>
      <c r="AT294" s="5">
        <f t="shared" si="987"/>
        <v>0</v>
      </c>
      <c r="AU294" s="5">
        <f t="shared" si="987"/>
        <v>0</v>
      </c>
      <c r="AV294" s="5">
        <f t="shared" si="987"/>
        <v>0</v>
      </c>
      <c r="AW294" s="5">
        <f t="shared" si="987"/>
        <v>0</v>
      </c>
      <c r="AX294" s="5">
        <f t="shared" ref="AX294:BY294" si="988">AX256-AW256</f>
        <v>0</v>
      </c>
      <c r="AY294" s="5">
        <f t="shared" si="988"/>
        <v>0</v>
      </c>
      <c r="AZ294" s="5">
        <f t="shared" si="988"/>
        <v>0</v>
      </c>
      <c r="BA294" s="5">
        <f t="shared" si="988"/>
        <v>0</v>
      </c>
      <c r="BB294" s="5">
        <f t="shared" si="988"/>
        <v>0</v>
      </c>
      <c r="BC294" s="5">
        <f t="shared" si="988"/>
        <v>0</v>
      </c>
      <c r="BD294" s="5">
        <f t="shared" si="988"/>
        <v>0</v>
      </c>
      <c r="BE294" s="5">
        <f t="shared" si="988"/>
        <v>0</v>
      </c>
      <c r="BF294" s="5">
        <f t="shared" si="988"/>
        <v>0</v>
      </c>
      <c r="BG294" s="5">
        <f t="shared" si="988"/>
        <v>0</v>
      </c>
      <c r="BH294" s="5">
        <f t="shared" si="988"/>
        <v>0</v>
      </c>
      <c r="BI294" s="5">
        <f t="shared" si="988"/>
        <v>0</v>
      </c>
      <c r="BJ294" s="5">
        <f t="shared" si="988"/>
        <v>0</v>
      </c>
      <c r="BK294" s="5">
        <f t="shared" si="988"/>
        <v>0</v>
      </c>
      <c r="BL294" s="5">
        <f t="shared" si="988"/>
        <v>0</v>
      </c>
      <c r="BM294" s="5">
        <f t="shared" si="988"/>
        <v>0</v>
      </c>
      <c r="BN294" s="5">
        <f t="shared" si="988"/>
        <v>0</v>
      </c>
      <c r="BO294" s="5">
        <f t="shared" si="988"/>
        <v>0</v>
      </c>
      <c r="BP294" s="5">
        <f t="shared" si="988"/>
        <v>0</v>
      </c>
      <c r="BQ294" s="5">
        <f t="shared" si="988"/>
        <v>0</v>
      </c>
      <c r="BR294" s="5">
        <f t="shared" si="988"/>
        <v>0</v>
      </c>
      <c r="BS294" s="5">
        <f t="shared" si="988"/>
        <v>0</v>
      </c>
      <c r="BT294" s="5">
        <f t="shared" si="988"/>
        <v>0</v>
      </c>
      <c r="BU294" s="5">
        <f t="shared" si="988"/>
        <v>0</v>
      </c>
      <c r="BV294" s="5">
        <f t="shared" si="988"/>
        <v>0</v>
      </c>
      <c r="BW294" s="5">
        <f t="shared" si="988"/>
        <v>0</v>
      </c>
      <c r="BX294" s="5">
        <f t="shared" si="988"/>
        <v>0</v>
      </c>
      <c r="BY294" s="5">
        <f t="shared" si="988"/>
        <v>0</v>
      </c>
      <c r="BZ294" s="5"/>
      <c r="CA294" s="5"/>
      <c r="CB294" s="5"/>
      <c r="CC294" s="5"/>
      <c r="CD294" s="5"/>
      <c r="CE294" s="286"/>
    </row>
    <row r="295" spans="1:84">
      <c r="E295" s="276" t="s">
        <v>222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f t="shared" ref="R295:AW295" si="989">R258-Q258</f>
        <v>0</v>
      </c>
      <c r="S295" s="5">
        <f t="shared" si="989"/>
        <v>0</v>
      </c>
      <c r="T295" s="5">
        <f t="shared" si="989"/>
        <v>0</v>
      </c>
      <c r="U295" s="5">
        <f t="shared" si="989"/>
        <v>0</v>
      </c>
      <c r="V295" s="5">
        <f t="shared" si="989"/>
        <v>0</v>
      </c>
      <c r="W295" s="5">
        <f t="shared" si="989"/>
        <v>0</v>
      </c>
      <c r="X295" s="5">
        <f t="shared" si="989"/>
        <v>0</v>
      </c>
      <c r="Y295" s="5">
        <f t="shared" si="989"/>
        <v>0</v>
      </c>
      <c r="Z295" s="5">
        <f t="shared" si="989"/>
        <v>0</v>
      </c>
      <c r="AA295" s="5">
        <f t="shared" si="989"/>
        <v>0</v>
      </c>
      <c r="AB295" s="5">
        <f t="shared" si="989"/>
        <v>0</v>
      </c>
      <c r="AC295" s="5">
        <f t="shared" si="989"/>
        <v>0</v>
      </c>
      <c r="AD295" s="5">
        <f t="shared" si="989"/>
        <v>0</v>
      </c>
      <c r="AE295" s="5">
        <f t="shared" si="989"/>
        <v>0</v>
      </c>
      <c r="AF295" s="5">
        <f t="shared" si="989"/>
        <v>0</v>
      </c>
      <c r="AG295" s="5">
        <f t="shared" si="989"/>
        <v>0</v>
      </c>
      <c r="AH295" s="5">
        <f t="shared" si="989"/>
        <v>0</v>
      </c>
      <c r="AI295" s="5">
        <f t="shared" si="989"/>
        <v>0</v>
      </c>
      <c r="AJ295" s="5">
        <f t="shared" si="989"/>
        <v>0</v>
      </c>
      <c r="AK295" s="5">
        <f t="shared" si="989"/>
        <v>0</v>
      </c>
      <c r="AL295" s="5">
        <f t="shared" si="989"/>
        <v>0</v>
      </c>
      <c r="AM295" s="5">
        <f t="shared" si="989"/>
        <v>0</v>
      </c>
      <c r="AN295" s="5">
        <f t="shared" si="989"/>
        <v>0</v>
      </c>
      <c r="AO295" s="5">
        <f t="shared" si="989"/>
        <v>0</v>
      </c>
      <c r="AP295" s="5">
        <f t="shared" si="989"/>
        <v>0</v>
      </c>
      <c r="AQ295" s="5">
        <f t="shared" si="989"/>
        <v>0</v>
      </c>
      <c r="AR295" s="5">
        <f t="shared" si="989"/>
        <v>0</v>
      </c>
      <c r="AS295" s="5">
        <f t="shared" si="989"/>
        <v>0</v>
      </c>
      <c r="AT295" s="5">
        <f t="shared" si="989"/>
        <v>0</v>
      </c>
      <c r="AU295" s="5">
        <f t="shared" si="989"/>
        <v>0</v>
      </c>
      <c r="AV295" s="5">
        <f t="shared" si="989"/>
        <v>0</v>
      </c>
      <c r="AW295" s="5">
        <f t="shared" si="989"/>
        <v>0</v>
      </c>
      <c r="AX295" s="5">
        <f t="shared" ref="AX295:BY295" si="990">AX258-AW258</f>
        <v>0</v>
      </c>
      <c r="AY295" s="5">
        <f t="shared" si="990"/>
        <v>0</v>
      </c>
      <c r="AZ295" s="5">
        <f t="shared" si="990"/>
        <v>0</v>
      </c>
      <c r="BA295" s="5">
        <f t="shared" si="990"/>
        <v>0</v>
      </c>
      <c r="BB295" s="5">
        <f t="shared" si="990"/>
        <v>0</v>
      </c>
      <c r="BC295" s="5">
        <f t="shared" si="990"/>
        <v>0</v>
      </c>
      <c r="BD295" s="5">
        <f t="shared" si="990"/>
        <v>0</v>
      </c>
      <c r="BE295" s="5">
        <f t="shared" si="990"/>
        <v>0</v>
      </c>
      <c r="BF295" s="5">
        <f t="shared" si="990"/>
        <v>0</v>
      </c>
      <c r="BG295" s="5">
        <f t="shared" si="990"/>
        <v>0</v>
      </c>
      <c r="BH295" s="5">
        <f t="shared" si="990"/>
        <v>0</v>
      </c>
      <c r="BI295" s="5">
        <f t="shared" si="990"/>
        <v>0</v>
      </c>
      <c r="BJ295" s="5">
        <f t="shared" si="990"/>
        <v>0</v>
      </c>
      <c r="BK295" s="5">
        <f t="shared" si="990"/>
        <v>0</v>
      </c>
      <c r="BL295" s="5">
        <f t="shared" si="990"/>
        <v>0</v>
      </c>
      <c r="BM295" s="5">
        <f t="shared" si="990"/>
        <v>0</v>
      </c>
      <c r="BN295" s="5">
        <f t="shared" si="990"/>
        <v>0</v>
      </c>
      <c r="BO295" s="5">
        <f t="shared" si="990"/>
        <v>0</v>
      </c>
      <c r="BP295" s="5">
        <f t="shared" si="990"/>
        <v>0</v>
      </c>
      <c r="BQ295" s="5">
        <f t="shared" si="990"/>
        <v>0</v>
      </c>
      <c r="BR295" s="5">
        <f t="shared" si="990"/>
        <v>0</v>
      </c>
      <c r="BS295" s="5">
        <f t="shared" si="990"/>
        <v>0</v>
      </c>
      <c r="BT295" s="5">
        <f t="shared" si="990"/>
        <v>0</v>
      </c>
      <c r="BU295" s="5">
        <f t="shared" si="990"/>
        <v>0</v>
      </c>
      <c r="BV295" s="5">
        <f t="shared" si="990"/>
        <v>0</v>
      </c>
      <c r="BW295" s="5">
        <f t="shared" si="990"/>
        <v>0</v>
      </c>
      <c r="BX295" s="5">
        <f t="shared" si="990"/>
        <v>0</v>
      </c>
      <c r="BY295" s="5">
        <f t="shared" si="990"/>
        <v>0</v>
      </c>
      <c r="BZ295" s="5"/>
      <c r="CA295" s="5"/>
      <c r="CB295" s="5"/>
      <c r="CC295" s="5"/>
      <c r="CD295" s="5"/>
      <c r="CE295" s="286"/>
    </row>
    <row r="296" spans="1:84">
      <c r="E296" s="276" t="s">
        <v>104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f t="shared" ref="R296:AW296" si="991">R259-Q259</f>
        <v>0</v>
      </c>
      <c r="S296" s="5">
        <f t="shared" si="991"/>
        <v>0</v>
      </c>
      <c r="T296" s="5">
        <f t="shared" si="991"/>
        <v>0</v>
      </c>
      <c r="U296" s="5">
        <f t="shared" si="991"/>
        <v>0</v>
      </c>
      <c r="V296" s="5">
        <f t="shared" si="991"/>
        <v>0</v>
      </c>
      <c r="W296" s="5">
        <f t="shared" si="991"/>
        <v>0</v>
      </c>
      <c r="X296" s="5">
        <f t="shared" si="991"/>
        <v>0</v>
      </c>
      <c r="Y296" s="5">
        <f t="shared" si="991"/>
        <v>0</v>
      </c>
      <c r="Z296" s="5">
        <f t="shared" si="991"/>
        <v>0</v>
      </c>
      <c r="AA296" s="5">
        <f t="shared" si="991"/>
        <v>0</v>
      </c>
      <c r="AB296" s="5">
        <f t="shared" si="991"/>
        <v>0</v>
      </c>
      <c r="AC296" s="5">
        <f t="shared" si="991"/>
        <v>0</v>
      </c>
      <c r="AD296" s="5">
        <f t="shared" si="991"/>
        <v>0</v>
      </c>
      <c r="AE296" s="5">
        <f t="shared" si="991"/>
        <v>0</v>
      </c>
      <c r="AF296" s="5">
        <f t="shared" si="991"/>
        <v>0</v>
      </c>
      <c r="AG296" s="5">
        <f t="shared" si="991"/>
        <v>0</v>
      </c>
      <c r="AH296" s="5">
        <f t="shared" si="991"/>
        <v>0</v>
      </c>
      <c r="AI296" s="5">
        <f t="shared" si="991"/>
        <v>0</v>
      </c>
      <c r="AJ296" s="5">
        <f t="shared" si="991"/>
        <v>0</v>
      </c>
      <c r="AK296" s="5">
        <f t="shared" si="991"/>
        <v>0</v>
      </c>
      <c r="AL296" s="5">
        <f t="shared" si="991"/>
        <v>0</v>
      </c>
      <c r="AM296" s="5">
        <f t="shared" si="991"/>
        <v>0</v>
      </c>
      <c r="AN296" s="5">
        <f t="shared" si="991"/>
        <v>0</v>
      </c>
      <c r="AO296" s="5">
        <f t="shared" si="991"/>
        <v>0</v>
      </c>
      <c r="AP296" s="5">
        <f t="shared" si="991"/>
        <v>0</v>
      </c>
      <c r="AQ296" s="5">
        <f t="shared" si="991"/>
        <v>0</v>
      </c>
      <c r="AR296" s="5">
        <f t="shared" si="991"/>
        <v>0</v>
      </c>
      <c r="AS296" s="5">
        <f t="shared" si="991"/>
        <v>0</v>
      </c>
      <c r="AT296" s="5">
        <f t="shared" si="991"/>
        <v>0</v>
      </c>
      <c r="AU296" s="5">
        <f t="shared" si="991"/>
        <v>0</v>
      </c>
      <c r="AV296" s="5">
        <f t="shared" si="991"/>
        <v>0</v>
      </c>
      <c r="AW296" s="5">
        <f t="shared" si="991"/>
        <v>0</v>
      </c>
      <c r="AX296" s="5">
        <f t="shared" ref="AX296:BY296" si="992">AX259-AW259</f>
        <v>0</v>
      </c>
      <c r="AY296" s="5">
        <f t="shared" si="992"/>
        <v>0</v>
      </c>
      <c r="AZ296" s="5">
        <f t="shared" si="992"/>
        <v>0</v>
      </c>
      <c r="BA296" s="5">
        <f t="shared" si="992"/>
        <v>0</v>
      </c>
      <c r="BB296" s="5">
        <f t="shared" si="992"/>
        <v>0</v>
      </c>
      <c r="BC296" s="5">
        <f t="shared" si="992"/>
        <v>0</v>
      </c>
      <c r="BD296" s="5">
        <f t="shared" si="992"/>
        <v>0</v>
      </c>
      <c r="BE296" s="5">
        <f t="shared" si="992"/>
        <v>0</v>
      </c>
      <c r="BF296" s="5">
        <f t="shared" si="992"/>
        <v>0</v>
      </c>
      <c r="BG296" s="5">
        <f t="shared" si="992"/>
        <v>0</v>
      </c>
      <c r="BH296" s="5">
        <f t="shared" si="992"/>
        <v>0</v>
      </c>
      <c r="BI296" s="5">
        <f t="shared" si="992"/>
        <v>0</v>
      </c>
      <c r="BJ296" s="5">
        <f t="shared" si="992"/>
        <v>0</v>
      </c>
      <c r="BK296" s="5">
        <f t="shared" si="992"/>
        <v>0</v>
      </c>
      <c r="BL296" s="5">
        <f t="shared" si="992"/>
        <v>0</v>
      </c>
      <c r="BM296" s="5">
        <f t="shared" si="992"/>
        <v>0</v>
      </c>
      <c r="BN296" s="5">
        <f t="shared" si="992"/>
        <v>0</v>
      </c>
      <c r="BO296" s="5">
        <f t="shared" si="992"/>
        <v>0</v>
      </c>
      <c r="BP296" s="5">
        <f t="shared" si="992"/>
        <v>0</v>
      </c>
      <c r="BQ296" s="5">
        <f t="shared" si="992"/>
        <v>0</v>
      </c>
      <c r="BR296" s="5">
        <f t="shared" si="992"/>
        <v>0</v>
      </c>
      <c r="BS296" s="5">
        <f t="shared" si="992"/>
        <v>0</v>
      </c>
      <c r="BT296" s="5">
        <f t="shared" si="992"/>
        <v>0</v>
      </c>
      <c r="BU296" s="5">
        <f t="shared" si="992"/>
        <v>0</v>
      </c>
      <c r="BV296" s="5">
        <f t="shared" si="992"/>
        <v>0</v>
      </c>
      <c r="BW296" s="5">
        <f t="shared" si="992"/>
        <v>0</v>
      </c>
      <c r="BX296" s="5">
        <f t="shared" si="992"/>
        <v>0</v>
      </c>
      <c r="BY296" s="5">
        <f t="shared" si="992"/>
        <v>0</v>
      </c>
      <c r="BZ296" s="5"/>
      <c r="CA296" s="5"/>
      <c r="CB296" s="5"/>
      <c r="CC296" s="5"/>
      <c r="CD296" s="5"/>
      <c r="CE296" s="286"/>
    </row>
    <row r="297" spans="1:84">
      <c r="E297" s="276" t="s">
        <v>108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f t="shared" ref="R297:AW297" si="993">R264-Q264</f>
        <v>0</v>
      </c>
      <c r="S297" s="5">
        <f t="shared" si="993"/>
        <v>0</v>
      </c>
      <c r="T297" s="5">
        <f t="shared" si="993"/>
        <v>0</v>
      </c>
      <c r="U297" s="5">
        <f t="shared" si="993"/>
        <v>0</v>
      </c>
      <c r="V297" s="5">
        <f t="shared" si="993"/>
        <v>0</v>
      </c>
      <c r="W297" s="5">
        <f t="shared" si="993"/>
        <v>0</v>
      </c>
      <c r="X297" s="5">
        <f t="shared" si="993"/>
        <v>0</v>
      </c>
      <c r="Y297" s="5">
        <f t="shared" si="993"/>
        <v>0</v>
      </c>
      <c r="Z297" s="5">
        <f t="shared" si="993"/>
        <v>0</v>
      </c>
      <c r="AA297" s="5">
        <f t="shared" si="993"/>
        <v>0</v>
      </c>
      <c r="AB297" s="5">
        <f t="shared" si="993"/>
        <v>0</v>
      </c>
      <c r="AC297" s="5">
        <f t="shared" si="993"/>
        <v>0</v>
      </c>
      <c r="AD297" s="5">
        <f t="shared" si="993"/>
        <v>0</v>
      </c>
      <c r="AE297" s="5">
        <f t="shared" si="993"/>
        <v>0</v>
      </c>
      <c r="AF297" s="5">
        <f t="shared" si="993"/>
        <v>0</v>
      </c>
      <c r="AG297" s="5">
        <f t="shared" si="993"/>
        <v>0</v>
      </c>
      <c r="AH297" s="5">
        <f t="shared" si="993"/>
        <v>0</v>
      </c>
      <c r="AI297" s="5">
        <f t="shared" si="993"/>
        <v>0</v>
      </c>
      <c r="AJ297" s="5">
        <f t="shared" si="993"/>
        <v>0</v>
      </c>
      <c r="AK297" s="5">
        <f t="shared" si="993"/>
        <v>0</v>
      </c>
      <c r="AL297" s="5">
        <f t="shared" si="993"/>
        <v>0</v>
      </c>
      <c r="AM297" s="5">
        <f t="shared" si="993"/>
        <v>0</v>
      </c>
      <c r="AN297" s="5">
        <f t="shared" si="993"/>
        <v>0</v>
      </c>
      <c r="AO297" s="5">
        <f t="shared" si="993"/>
        <v>0</v>
      </c>
      <c r="AP297" s="5">
        <f t="shared" si="993"/>
        <v>0</v>
      </c>
      <c r="AQ297" s="5">
        <f t="shared" si="993"/>
        <v>0</v>
      </c>
      <c r="AR297" s="5">
        <f t="shared" si="993"/>
        <v>0</v>
      </c>
      <c r="AS297" s="5">
        <f t="shared" si="993"/>
        <v>0</v>
      </c>
      <c r="AT297" s="5">
        <f t="shared" si="993"/>
        <v>0</v>
      </c>
      <c r="AU297" s="5">
        <f t="shared" si="993"/>
        <v>0</v>
      </c>
      <c r="AV297" s="5">
        <f t="shared" si="993"/>
        <v>0</v>
      </c>
      <c r="AW297" s="5">
        <f t="shared" si="993"/>
        <v>0</v>
      </c>
      <c r="AX297" s="5">
        <f t="shared" ref="AX297:BY297" si="994">AX264-AW264</f>
        <v>0</v>
      </c>
      <c r="AY297" s="5">
        <f t="shared" si="994"/>
        <v>0</v>
      </c>
      <c r="AZ297" s="5">
        <f t="shared" si="994"/>
        <v>0</v>
      </c>
      <c r="BA297" s="5">
        <f t="shared" si="994"/>
        <v>0</v>
      </c>
      <c r="BB297" s="5">
        <f t="shared" si="994"/>
        <v>0</v>
      </c>
      <c r="BC297" s="5">
        <f t="shared" si="994"/>
        <v>0</v>
      </c>
      <c r="BD297" s="5">
        <f t="shared" si="994"/>
        <v>0</v>
      </c>
      <c r="BE297" s="5">
        <f t="shared" si="994"/>
        <v>0</v>
      </c>
      <c r="BF297" s="5">
        <f t="shared" si="994"/>
        <v>0</v>
      </c>
      <c r="BG297" s="5">
        <f t="shared" si="994"/>
        <v>0</v>
      </c>
      <c r="BH297" s="5">
        <f t="shared" si="994"/>
        <v>0</v>
      </c>
      <c r="BI297" s="5">
        <f t="shared" si="994"/>
        <v>0</v>
      </c>
      <c r="BJ297" s="5">
        <f t="shared" si="994"/>
        <v>0</v>
      </c>
      <c r="BK297" s="5">
        <f t="shared" si="994"/>
        <v>0</v>
      </c>
      <c r="BL297" s="5">
        <f t="shared" si="994"/>
        <v>0</v>
      </c>
      <c r="BM297" s="5">
        <f t="shared" si="994"/>
        <v>0</v>
      </c>
      <c r="BN297" s="5">
        <f t="shared" si="994"/>
        <v>0</v>
      </c>
      <c r="BO297" s="5">
        <f t="shared" si="994"/>
        <v>0</v>
      </c>
      <c r="BP297" s="5">
        <f t="shared" si="994"/>
        <v>0</v>
      </c>
      <c r="BQ297" s="5">
        <f t="shared" si="994"/>
        <v>0</v>
      </c>
      <c r="BR297" s="5">
        <f t="shared" si="994"/>
        <v>0</v>
      </c>
      <c r="BS297" s="5">
        <f t="shared" si="994"/>
        <v>0</v>
      </c>
      <c r="BT297" s="5">
        <f t="shared" si="994"/>
        <v>0</v>
      </c>
      <c r="BU297" s="5">
        <f t="shared" si="994"/>
        <v>0</v>
      </c>
      <c r="BV297" s="5">
        <f t="shared" si="994"/>
        <v>0</v>
      </c>
      <c r="BW297" s="5">
        <f t="shared" si="994"/>
        <v>0</v>
      </c>
      <c r="BX297" s="5">
        <f t="shared" si="994"/>
        <v>0</v>
      </c>
      <c r="BY297" s="5">
        <f t="shared" si="994"/>
        <v>0</v>
      </c>
      <c r="BZ297" s="5"/>
      <c r="CA297" s="5"/>
      <c r="CB297" s="5"/>
      <c r="CC297" s="5"/>
      <c r="CD297" s="5"/>
      <c r="CE297" s="286"/>
    </row>
    <row r="298" spans="1:84" s="4" customFormat="1">
      <c r="A298" s="48"/>
      <c r="E298" s="279" t="s">
        <v>122</v>
      </c>
      <c r="F298" s="285">
        <f t="shared" ref="F298:AK298" si="995">SUM(F286:F297)</f>
        <v>0</v>
      </c>
      <c r="G298" s="285">
        <f t="shared" si="995"/>
        <v>0</v>
      </c>
      <c r="H298" s="285">
        <f t="shared" si="995"/>
        <v>0</v>
      </c>
      <c r="I298" s="285">
        <f t="shared" si="995"/>
        <v>0</v>
      </c>
      <c r="J298" s="285">
        <f t="shared" si="995"/>
        <v>0</v>
      </c>
      <c r="K298" s="285">
        <f t="shared" si="995"/>
        <v>0</v>
      </c>
      <c r="L298" s="285">
        <f t="shared" si="995"/>
        <v>0</v>
      </c>
      <c r="M298" s="285">
        <f t="shared" si="995"/>
        <v>0</v>
      </c>
      <c r="N298" s="285">
        <f t="shared" si="995"/>
        <v>0</v>
      </c>
      <c r="O298" s="285">
        <f t="shared" si="995"/>
        <v>0</v>
      </c>
      <c r="P298" s="285">
        <f t="shared" si="995"/>
        <v>0</v>
      </c>
      <c r="Q298" s="285">
        <f t="shared" si="995"/>
        <v>0</v>
      </c>
      <c r="R298" s="285">
        <f t="shared" si="995"/>
        <v>0</v>
      </c>
      <c r="S298" s="285">
        <f t="shared" si="995"/>
        <v>0</v>
      </c>
      <c r="T298" s="285">
        <f t="shared" si="995"/>
        <v>0</v>
      </c>
      <c r="U298" s="285">
        <f t="shared" si="995"/>
        <v>0</v>
      </c>
      <c r="V298" s="285">
        <f t="shared" si="995"/>
        <v>0</v>
      </c>
      <c r="W298" s="285">
        <f t="shared" si="995"/>
        <v>0</v>
      </c>
      <c r="X298" s="285">
        <f t="shared" si="995"/>
        <v>0</v>
      </c>
      <c r="Y298" s="285">
        <f t="shared" si="995"/>
        <v>0</v>
      </c>
      <c r="Z298" s="285">
        <f t="shared" si="995"/>
        <v>0</v>
      </c>
      <c r="AA298" s="285">
        <f t="shared" si="995"/>
        <v>0</v>
      </c>
      <c r="AB298" s="285">
        <f t="shared" si="995"/>
        <v>0</v>
      </c>
      <c r="AC298" s="285">
        <f t="shared" si="995"/>
        <v>0</v>
      </c>
      <c r="AD298" s="285">
        <f t="shared" si="995"/>
        <v>0</v>
      </c>
      <c r="AE298" s="285">
        <f t="shared" si="995"/>
        <v>0</v>
      </c>
      <c r="AF298" s="285">
        <f t="shared" si="995"/>
        <v>0</v>
      </c>
      <c r="AG298" s="285">
        <f t="shared" si="995"/>
        <v>0</v>
      </c>
      <c r="AH298" s="285">
        <f t="shared" si="995"/>
        <v>0</v>
      </c>
      <c r="AI298" s="285">
        <f t="shared" si="995"/>
        <v>0</v>
      </c>
      <c r="AJ298" s="285">
        <f t="shared" si="995"/>
        <v>0</v>
      </c>
      <c r="AK298" s="285">
        <f t="shared" si="995"/>
        <v>0</v>
      </c>
      <c r="AL298" s="285">
        <f t="shared" ref="AL298:BQ298" si="996">SUM(AL286:AL297)</f>
        <v>0</v>
      </c>
      <c r="AM298" s="285">
        <f t="shared" si="996"/>
        <v>0</v>
      </c>
      <c r="AN298" s="285">
        <f t="shared" si="996"/>
        <v>0</v>
      </c>
      <c r="AO298" s="285">
        <f t="shared" si="996"/>
        <v>0</v>
      </c>
      <c r="AP298" s="285">
        <f t="shared" si="996"/>
        <v>0</v>
      </c>
      <c r="AQ298" s="285">
        <f t="shared" si="996"/>
        <v>0</v>
      </c>
      <c r="AR298" s="285">
        <f t="shared" si="996"/>
        <v>0</v>
      </c>
      <c r="AS298" s="285">
        <f t="shared" si="996"/>
        <v>0</v>
      </c>
      <c r="AT298" s="285">
        <f t="shared" si="996"/>
        <v>0</v>
      </c>
      <c r="AU298" s="285">
        <f t="shared" si="996"/>
        <v>0</v>
      </c>
      <c r="AV298" s="285">
        <f t="shared" si="996"/>
        <v>0</v>
      </c>
      <c r="AW298" s="285">
        <f t="shared" si="996"/>
        <v>0</v>
      </c>
      <c r="AX298" s="285">
        <f t="shared" si="996"/>
        <v>0</v>
      </c>
      <c r="AY298" s="285">
        <f t="shared" si="996"/>
        <v>0</v>
      </c>
      <c r="AZ298" s="285">
        <f t="shared" si="996"/>
        <v>0</v>
      </c>
      <c r="BA298" s="285">
        <f t="shared" si="996"/>
        <v>0</v>
      </c>
      <c r="BB298" s="285">
        <f t="shared" si="996"/>
        <v>0</v>
      </c>
      <c r="BC298" s="285">
        <f t="shared" si="996"/>
        <v>0</v>
      </c>
      <c r="BD298" s="285">
        <f t="shared" si="996"/>
        <v>0</v>
      </c>
      <c r="BE298" s="285">
        <f t="shared" si="996"/>
        <v>0</v>
      </c>
      <c r="BF298" s="285">
        <f t="shared" si="996"/>
        <v>0</v>
      </c>
      <c r="BG298" s="285">
        <f t="shared" si="996"/>
        <v>0</v>
      </c>
      <c r="BH298" s="285">
        <f t="shared" si="996"/>
        <v>0</v>
      </c>
      <c r="BI298" s="285">
        <f t="shared" si="996"/>
        <v>0</v>
      </c>
      <c r="BJ298" s="285">
        <f t="shared" si="996"/>
        <v>0</v>
      </c>
      <c r="BK298" s="285">
        <f t="shared" si="996"/>
        <v>0</v>
      </c>
      <c r="BL298" s="285">
        <f t="shared" si="996"/>
        <v>0</v>
      </c>
      <c r="BM298" s="285">
        <f t="shared" si="996"/>
        <v>0</v>
      </c>
      <c r="BN298" s="285">
        <f t="shared" si="996"/>
        <v>0</v>
      </c>
      <c r="BO298" s="285">
        <f t="shared" si="996"/>
        <v>0</v>
      </c>
      <c r="BP298" s="285">
        <f t="shared" si="996"/>
        <v>0</v>
      </c>
      <c r="BQ298" s="285">
        <f t="shared" si="996"/>
        <v>0</v>
      </c>
      <c r="BR298" s="285">
        <f t="shared" ref="BR298:BY298" si="997">SUM(BR286:BR297)</f>
        <v>0</v>
      </c>
      <c r="BS298" s="285">
        <f t="shared" si="997"/>
        <v>0</v>
      </c>
      <c r="BT298" s="285">
        <f t="shared" si="997"/>
        <v>0</v>
      </c>
      <c r="BU298" s="285">
        <f t="shared" si="997"/>
        <v>0</v>
      </c>
      <c r="BV298" s="285">
        <f t="shared" si="997"/>
        <v>0</v>
      </c>
      <c r="BW298" s="285">
        <f t="shared" si="997"/>
        <v>0</v>
      </c>
      <c r="BX298" s="285">
        <f t="shared" si="997"/>
        <v>0</v>
      </c>
      <c r="BY298" s="285">
        <f t="shared" si="997"/>
        <v>0</v>
      </c>
      <c r="BZ298" s="286"/>
      <c r="CA298" s="286"/>
      <c r="CB298" s="286"/>
      <c r="CC298" s="286"/>
      <c r="CD298" s="286"/>
      <c r="CE298" s="286"/>
      <c r="CF298" s="783"/>
    </row>
    <row r="299" spans="1:84" s="293" customFormat="1">
      <c r="A299" s="415"/>
      <c r="B299" s="290"/>
      <c r="C299" s="290"/>
      <c r="D299" s="290"/>
      <c r="E299" s="594" t="s">
        <v>201</v>
      </c>
      <c r="F299" s="402"/>
      <c r="G299" s="402"/>
      <c r="H299" s="402"/>
      <c r="I299" s="402"/>
      <c r="J299" s="402"/>
      <c r="K299" s="402"/>
      <c r="L299" s="402"/>
      <c r="M299" s="402"/>
      <c r="N299" s="402"/>
      <c r="O299" s="402"/>
      <c r="P299" s="402"/>
      <c r="Q299" s="402"/>
      <c r="R299" s="402"/>
      <c r="S299" s="402"/>
      <c r="T299" s="402"/>
      <c r="U299" s="402"/>
      <c r="V299" s="402"/>
      <c r="W299" s="402"/>
      <c r="X299" s="402"/>
      <c r="Y299" s="402"/>
      <c r="Z299" s="402"/>
      <c r="AA299" s="402"/>
      <c r="AB299" s="402"/>
      <c r="AC299" s="402"/>
      <c r="AD299" s="402"/>
      <c r="AE299" s="402"/>
      <c r="AF299" s="402"/>
      <c r="AG299" s="402"/>
      <c r="AH299" s="402"/>
      <c r="AI299" s="402"/>
      <c r="AJ299" s="402"/>
      <c r="AK299" s="402"/>
      <c r="AL299" s="402"/>
      <c r="AM299" s="402"/>
      <c r="AN299" s="402"/>
      <c r="AO299" s="402"/>
      <c r="AP299" s="402"/>
      <c r="AQ299" s="402"/>
      <c r="AR299" s="402"/>
      <c r="AS299" s="402"/>
      <c r="AT299" s="402"/>
      <c r="AU299" s="402"/>
      <c r="AV299" s="402"/>
      <c r="AW299" s="402"/>
      <c r="AX299" s="402"/>
      <c r="AY299" s="402"/>
      <c r="AZ299" s="402"/>
      <c r="BA299" s="402"/>
      <c r="BB299" s="402"/>
      <c r="BC299" s="402"/>
      <c r="BD299" s="402"/>
      <c r="BE299" s="402"/>
      <c r="BF299" s="402"/>
      <c r="BG299" s="402"/>
      <c r="BH299" s="402"/>
      <c r="BI299" s="402"/>
      <c r="BJ299" s="402"/>
      <c r="BK299" s="402"/>
      <c r="BL299" s="402"/>
      <c r="BM299" s="402"/>
      <c r="BN299" s="402"/>
      <c r="BO299" s="402"/>
      <c r="BP299" s="402"/>
      <c r="BQ299" s="402"/>
      <c r="BR299" s="402"/>
      <c r="BS299" s="402"/>
      <c r="BT299" s="402"/>
      <c r="BU299" s="402"/>
      <c r="BV299" s="402"/>
      <c r="BW299" s="402"/>
      <c r="BX299" s="402"/>
      <c r="BY299" s="402"/>
      <c r="BZ299" s="402"/>
      <c r="CA299" s="402"/>
      <c r="CB299" s="402"/>
      <c r="CC299" s="402"/>
      <c r="CD299" s="402"/>
      <c r="CE299" s="432"/>
      <c r="CF299" s="783"/>
    </row>
    <row r="300" spans="1:84" s="4" customFormat="1">
      <c r="A300" s="48"/>
      <c r="D300" s="9" t="s">
        <v>123</v>
      </c>
      <c r="E300" s="4" t="s">
        <v>41</v>
      </c>
      <c r="F300" s="5"/>
      <c r="CF300" s="783"/>
    </row>
    <row r="301" spans="1:84" s="4" customFormat="1">
      <c r="A301" s="48"/>
      <c r="E301" s="276" t="str">
        <f>Capex!E73</f>
        <v>Intellectual Property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f>-Capex!J73</f>
        <v>0</v>
      </c>
      <c r="S301" s="5">
        <f>-Capex!K73</f>
        <v>0</v>
      </c>
      <c r="T301" s="5">
        <f>-Capex!L73</f>
        <v>0</v>
      </c>
      <c r="U301" s="5">
        <f>-Capex!M73</f>
        <v>0</v>
      </c>
      <c r="V301" s="5">
        <f>-Capex!N73</f>
        <v>0</v>
      </c>
      <c r="W301" s="5">
        <f>-Capex!O73</f>
        <v>0</v>
      </c>
      <c r="X301" s="5">
        <f>-Capex!P73</f>
        <v>0</v>
      </c>
      <c r="Y301" s="5">
        <f>-Capex!Q73</f>
        <v>0</v>
      </c>
      <c r="Z301" s="5">
        <f>-Capex!R73</f>
        <v>0</v>
      </c>
      <c r="AA301" s="5">
        <f>-Capex!S73</f>
        <v>0</v>
      </c>
      <c r="AB301" s="5">
        <f>-Capex!T73</f>
        <v>0</v>
      </c>
      <c r="AC301" s="5">
        <f>-Capex!U73</f>
        <v>0</v>
      </c>
      <c r="AD301" s="5">
        <f>-Capex!V73</f>
        <v>0</v>
      </c>
      <c r="AE301" s="5">
        <f>-Capex!W73</f>
        <v>0</v>
      </c>
      <c r="AF301" s="5">
        <f>-Capex!X73</f>
        <v>0</v>
      </c>
      <c r="AG301" s="5">
        <f>-Capex!Y73</f>
        <v>0</v>
      </c>
      <c r="AH301" s="5">
        <f>-Capex!Z73</f>
        <v>0</v>
      </c>
      <c r="AI301" s="5">
        <f>-Capex!AA73</f>
        <v>0</v>
      </c>
      <c r="AJ301" s="5">
        <f>-Capex!AB73</f>
        <v>0</v>
      </c>
      <c r="AK301" s="5">
        <f>-Capex!AC73</f>
        <v>0</v>
      </c>
      <c r="AL301" s="5">
        <f>-Capex!AD73</f>
        <v>0</v>
      </c>
      <c r="AM301" s="5">
        <f>-Capex!AE73</f>
        <v>0</v>
      </c>
      <c r="AN301" s="5">
        <f>-Capex!AF73</f>
        <v>0</v>
      </c>
      <c r="AO301" s="5">
        <f>-Capex!AG73</f>
        <v>0</v>
      </c>
      <c r="AP301" s="5">
        <f>-Capex!AH73</f>
        <v>0</v>
      </c>
      <c r="AQ301" s="5">
        <f>-Capex!AI73</f>
        <v>0</v>
      </c>
      <c r="AR301" s="5">
        <f>-Capex!AJ73</f>
        <v>0</v>
      </c>
      <c r="AS301" s="5">
        <f>-Capex!AK73</f>
        <v>0</v>
      </c>
      <c r="AT301" s="5">
        <f>-Capex!AL73</f>
        <v>0</v>
      </c>
      <c r="AU301" s="5">
        <f>-Capex!AM73</f>
        <v>0</v>
      </c>
      <c r="AV301" s="5">
        <f>-Capex!AN73</f>
        <v>0</v>
      </c>
      <c r="AW301" s="5">
        <f>-Capex!AO73</f>
        <v>0</v>
      </c>
      <c r="AX301" s="5">
        <f>-Capex!AP73</f>
        <v>0</v>
      </c>
      <c r="AY301" s="5">
        <f>-Capex!AQ73</f>
        <v>0</v>
      </c>
      <c r="AZ301" s="5">
        <f>-Capex!AR73</f>
        <v>0</v>
      </c>
      <c r="BA301" s="5">
        <f>-Capex!AS73</f>
        <v>0</v>
      </c>
      <c r="BB301" s="5">
        <f>-Capex!AT73</f>
        <v>0</v>
      </c>
      <c r="BC301" s="5">
        <f>-Capex!AU73</f>
        <v>0</v>
      </c>
      <c r="BD301" s="5">
        <f>-Capex!AV73</f>
        <v>0</v>
      </c>
      <c r="BE301" s="5">
        <f>-Capex!AW73</f>
        <v>0</v>
      </c>
      <c r="BF301" s="5">
        <f>-Capex!AX73</f>
        <v>0</v>
      </c>
      <c r="BG301" s="5">
        <f>-Capex!AY73</f>
        <v>0</v>
      </c>
      <c r="BH301" s="5">
        <f>-Capex!AZ73</f>
        <v>0</v>
      </c>
      <c r="BI301" s="5">
        <f>-Capex!BA73</f>
        <v>0</v>
      </c>
      <c r="BJ301" s="5">
        <f>-Capex!BB73</f>
        <v>0</v>
      </c>
      <c r="BK301" s="5">
        <f>-Capex!BC73</f>
        <v>0</v>
      </c>
      <c r="BL301" s="5">
        <f>-Capex!BD73</f>
        <v>0</v>
      </c>
      <c r="BM301" s="5">
        <f>-Capex!BE73</f>
        <v>0</v>
      </c>
      <c r="BN301" s="5">
        <f>-Capex!BF73</f>
        <v>0</v>
      </c>
      <c r="BO301" s="5">
        <f>-Capex!BG73</f>
        <v>0</v>
      </c>
      <c r="BP301" s="5">
        <f>-Capex!BH73</f>
        <v>0</v>
      </c>
      <c r="BQ301" s="5">
        <f>-Capex!BI73</f>
        <v>0</v>
      </c>
      <c r="BR301" s="5">
        <f>-Capex!BJ73</f>
        <v>0</v>
      </c>
      <c r="BS301" s="5">
        <f>-Capex!BK73</f>
        <v>0</v>
      </c>
      <c r="BT301" s="5">
        <f>-Capex!BL73</f>
        <v>0</v>
      </c>
      <c r="BU301" s="5">
        <f>-Capex!BM73</f>
        <v>0</v>
      </c>
      <c r="BV301" s="5">
        <f>-Capex!BN73</f>
        <v>0</v>
      </c>
      <c r="BW301" s="5">
        <f>-Capex!BO73</f>
        <v>0</v>
      </c>
      <c r="BX301" s="5">
        <f>-Capex!BP73</f>
        <v>0</v>
      </c>
      <c r="BY301" s="5">
        <f>-Capex!BQ73</f>
        <v>0</v>
      </c>
      <c r="BZ301" s="5"/>
      <c r="CA301" s="5"/>
      <c r="CB301" s="5"/>
      <c r="CC301" s="5"/>
      <c r="CD301" s="5"/>
      <c r="CE301" s="286"/>
      <c r="CF301" s="783"/>
    </row>
    <row r="302" spans="1:84" s="4" customFormat="1">
      <c r="A302" s="48"/>
      <c r="E302" s="276" t="str">
        <f>Capex!E74</f>
        <v>Domain Names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f>-Capex!J74</f>
        <v>0</v>
      </c>
      <c r="S302" s="5">
        <f>-Capex!K74</f>
        <v>0</v>
      </c>
      <c r="T302" s="5">
        <f>-Capex!L74</f>
        <v>0</v>
      </c>
      <c r="U302" s="5">
        <f>-Capex!M74</f>
        <v>0</v>
      </c>
      <c r="V302" s="5">
        <f>-Capex!N74</f>
        <v>0</v>
      </c>
      <c r="W302" s="5">
        <f>-Capex!O74</f>
        <v>0</v>
      </c>
      <c r="X302" s="5">
        <f>-Capex!P74</f>
        <v>0</v>
      </c>
      <c r="Y302" s="5">
        <f>-Capex!Q74</f>
        <v>0</v>
      </c>
      <c r="Z302" s="5">
        <f>-Capex!R74</f>
        <v>0</v>
      </c>
      <c r="AA302" s="5">
        <f>-Capex!S74</f>
        <v>0</v>
      </c>
      <c r="AB302" s="5">
        <f>-Capex!T74</f>
        <v>0</v>
      </c>
      <c r="AC302" s="5">
        <f>-Capex!U74</f>
        <v>0</v>
      </c>
      <c r="AD302" s="5">
        <f>-Capex!V74</f>
        <v>0</v>
      </c>
      <c r="AE302" s="5">
        <f>-Capex!W74</f>
        <v>0</v>
      </c>
      <c r="AF302" s="5">
        <f>-Capex!X74</f>
        <v>0</v>
      </c>
      <c r="AG302" s="5">
        <f>-Capex!Y74</f>
        <v>0</v>
      </c>
      <c r="AH302" s="5">
        <f>-Capex!Z74</f>
        <v>0</v>
      </c>
      <c r="AI302" s="5">
        <f>-Capex!AA74</f>
        <v>0</v>
      </c>
      <c r="AJ302" s="5">
        <f>-Capex!AB74</f>
        <v>0</v>
      </c>
      <c r="AK302" s="5">
        <f>-Capex!AC74</f>
        <v>0</v>
      </c>
      <c r="AL302" s="5">
        <f>-Capex!AD74</f>
        <v>0</v>
      </c>
      <c r="AM302" s="5">
        <f>-Capex!AE74</f>
        <v>0</v>
      </c>
      <c r="AN302" s="5">
        <f>-Capex!AF74</f>
        <v>0</v>
      </c>
      <c r="AO302" s="5">
        <f>-Capex!AG74</f>
        <v>0</v>
      </c>
      <c r="AP302" s="5">
        <f>-Capex!AH74</f>
        <v>0</v>
      </c>
      <c r="AQ302" s="5">
        <f>-Capex!AI74</f>
        <v>0</v>
      </c>
      <c r="AR302" s="5">
        <f>-Capex!AJ74</f>
        <v>0</v>
      </c>
      <c r="AS302" s="5">
        <f>-Capex!AK74</f>
        <v>0</v>
      </c>
      <c r="AT302" s="5">
        <f>-Capex!AL74</f>
        <v>0</v>
      </c>
      <c r="AU302" s="5">
        <f>-Capex!AM74</f>
        <v>0</v>
      </c>
      <c r="AV302" s="5">
        <f>-Capex!AN74</f>
        <v>0</v>
      </c>
      <c r="AW302" s="5">
        <f>-Capex!AO74</f>
        <v>0</v>
      </c>
      <c r="AX302" s="5">
        <f>-Capex!AP74</f>
        <v>0</v>
      </c>
      <c r="AY302" s="5">
        <f>-Capex!AQ74</f>
        <v>0</v>
      </c>
      <c r="AZ302" s="5">
        <f>-Capex!AR74</f>
        <v>0</v>
      </c>
      <c r="BA302" s="5">
        <f>-Capex!AS74</f>
        <v>0</v>
      </c>
      <c r="BB302" s="5">
        <f>-Capex!AT74</f>
        <v>0</v>
      </c>
      <c r="BC302" s="5">
        <f>-Capex!AU74</f>
        <v>0</v>
      </c>
      <c r="BD302" s="5">
        <f>-Capex!AV74</f>
        <v>0</v>
      </c>
      <c r="BE302" s="5">
        <f>-Capex!AW74</f>
        <v>0</v>
      </c>
      <c r="BF302" s="5">
        <f>-Capex!AX74</f>
        <v>0</v>
      </c>
      <c r="BG302" s="5">
        <f>-Capex!AY74</f>
        <v>0</v>
      </c>
      <c r="BH302" s="5">
        <f>-Capex!AZ74</f>
        <v>0</v>
      </c>
      <c r="BI302" s="5">
        <f>-Capex!BA74</f>
        <v>0</v>
      </c>
      <c r="BJ302" s="5">
        <f>-Capex!BB74</f>
        <v>0</v>
      </c>
      <c r="BK302" s="5">
        <f>-Capex!BC74</f>
        <v>0</v>
      </c>
      <c r="BL302" s="5">
        <f>-Capex!BD74</f>
        <v>0</v>
      </c>
      <c r="BM302" s="5">
        <f>-Capex!BE74</f>
        <v>0</v>
      </c>
      <c r="BN302" s="5">
        <f>-Capex!BF74</f>
        <v>0</v>
      </c>
      <c r="BO302" s="5">
        <f>-Capex!BG74</f>
        <v>0</v>
      </c>
      <c r="BP302" s="5">
        <f>-Capex!BH74</f>
        <v>0</v>
      </c>
      <c r="BQ302" s="5">
        <f>-Capex!BI74</f>
        <v>0</v>
      </c>
      <c r="BR302" s="5">
        <f>-Capex!BJ74</f>
        <v>0</v>
      </c>
      <c r="BS302" s="5">
        <f>-Capex!BK74</f>
        <v>0</v>
      </c>
      <c r="BT302" s="5">
        <f>-Capex!BL74</f>
        <v>0</v>
      </c>
      <c r="BU302" s="5">
        <f>-Capex!BM74</f>
        <v>0</v>
      </c>
      <c r="BV302" s="5">
        <f>-Capex!BN74</f>
        <v>0</v>
      </c>
      <c r="BW302" s="5">
        <f>-Capex!BO74</f>
        <v>0</v>
      </c>
      <c r="BX302" s="5">
        <f>-Capex!BP74</f>
        <v>0</v>
      </c>
      <c r="BY302" s="5">
        <f>-Capex!BQ74</f>
        <v>0</v>
      </c>
      <c r="BZ302" s="5"/>
      <c r="CA302" s="5"/>
      <c r="CB302" s="5"/>
      <c r="CC302" s="5"/>
      <c r="CD302" s="5"/>
      <c r="CE302" s="286"/>
      <c r="CF302" s="783"/>
    </row>
    <row r="303" spans="1:84" s="4" customFormat="1">
      <c r="A303" s="48"/>
      <c r="E303" s="276" t="str">
        <f>Capex!E69</f>
        <v>Leasehold Improvements</v>
      </c>
      <c r="F303" s="5">
        <v>0</v>
      </c>
      <c r="G303" s="5">
        <v>0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f>-Capex!J69</f>
        <v>0</v>
      </c>
      <c r="S303" s="5">
        <f>-Capex!K69</f>
        <v>0</v>
      </c>
      <c r="T303" s="5">
        <f>-Capex!L69</f>
        <v>0</v>
      </c>
      <c r="U303" s="5">
        <f>-Capex!M69</f>
        <v>0</v>
      </c>
      <c r="V303" s="5">
        <f>-Capex!N69</f>
        <v>0</v>
      </c>
      <c r="W303" s="5">
        <f>-Capex!O69</f>
        <v>0</v>
      </c>
      <c r="X303" s="5">
        <f>-Capex!P69</f>
        <v>0</v>
      </c>
      <c r="Y303" s="5">
        <f>-Capex!Q69</f>
        <v>0</v>
      </c>
      <c r="Z303" s="5">
        <f>-Capex!R69</f>
        <v>0</v>
      </c>
      <c r="AA303" s="5">
        <f>-Capex!S69</f>
        <v>0</v>
      </c>
      <c r="AB303" s="5">
        <f>-Capex!T69</f>
        <v>0</v>
      </c>
      <c r="AC303" s="5">
        <f>-Capex!U69</f>
        <v>0</v>
      </c>
      <c r="AD303" s="5">
        <f>-Capex!V69</f>
        <v>0</v>
      </c>
      <c r="AE303" s="5">
        <f>-Capex!W69</f>
        <v>0</v>
      </c>
      <c r="AF303" s="5">
        <f>-Capex!X69</f>
        <v>0</v>
      </c>
      <c r="AG303" s="5">
        <f>-Capex!Y69</f>
        <v>0</v>
      </c>
      <c r="AH303" s="5">
        <f>-Capex!Z69</f>
        <v>0</v>
      </c>
      <c r="AI303" s="5">
        <f>-Capex!AA69</f>
        <v>0</v>
      </c>
      <c r="AJ303" s="5">
        <f>-Capex!AB69</f>
        <v>0</v>
      </c>
      <c r="AK303" s="5">
        <f>-Capex!AC69</f>
        <v>0</v>
      </c>
      <c r="AL303" s="5">
        <f>-Capex!AD69</f>
        <v>0</v>
      </c>
      <c r="AM303" s="5">
        <f>-Capex!AE69</f>
        <v>0</v>
      </c>
      <c r="AN303" s="5">
        <f>-Capex!AF69</f>
        <v>0</v>
      </c>
      <c r="AO303" s="5">
        <f>-Capex!AG69</f>
        <v>0</v>
      </c>
      <c r="AP303" s="5">
        <f>-Capex!AH69</f>
        <v>0</v>
      </c>
      <c r="AQ303" s="5">
        <f>-Capex!AI69</f>
        <v>0</v>
      </c>
      <c r="AR303" s="5">
        <f>-Capex!AJ69</f>
        <v>0</v>
      </c>
      <c r="AS303" s="5">
        <f>-Capex!AK69</f>
        <v>0</v>
      </c>
      <c r="AT303" s="5">
        <f>-Capex!AL69</f>
        <v>0</v>
      </c>
      <c r="AU303" s="5">
        <f>-Capex!AM69</f>
        <v>0</v>
      </c>
      <c r="AV303" s="5">
        <f>-Capex!AN69</f>
        <v>0</v>
      </c>
      <c r="AW303" s="5">
        <f>-Capex!AO69</f>
        <v>0</v>
      </c>
      <c r="AX303" s="5">
        <f>-Capex!AP69</f>
        <v>0</v>
      </c>
      <c r="AY303" s="5">
        <f>-Capex!AQ69</f>
        <v>0</v>
      </c>
      <c r="AZ303" s="5">
        <f>-Capex!AR69</f>
        <v>0</v>
      </c>
      <c r="BA303" s="5">
        <f>-Capex!AS69</f>
        <v>0</v>
      </c>
      <c r="BB303" s="5">
        <f>-Capex!AT69</f>
        <v>0</v>
      </c>
      <c r="BC303" s="5">
        <f>-Capex!AU69</f>
        <v>0</v>
      </c>
      <c r="BD303" s="5">
        <f>-Capex!AV69</f>
        <v>0</v>
      </c>
      <c r="BE303" s="5">
        <f>-Capex!AW69</f>
        <v>0</v>
      </c>
      <c r="BF303" s="5">
        <f>-Capex!AX69</f>
        <v>0</v>
      </c>
      <c r="BG303" s="5">
        <f>-Capex!AY69</f>
        <v>0</v>
      </c>
      <c r="BH303" s="5">
        <f>-Capex!AZ69</f>
        <v>0</v>
      </c>
      <c r="BI303" s="5">
        <f>-Capex!BA69</f>
        <v>0</v>
      </c>
      <c r="BJ303" s="5">
        <f>-Capex!BB69</f>
        <v>0</v>
      </c>
      <c r="BK303" s="5">
        <f>-Capex!BC69</f>
        <v>0</v>
      </c>
      <c r="BL303" s="5">
        <f>-Capex!BD69</f>
        <v>0</v>
      </c>
      <c r="BM303" s="5">
        <f>-Capex!BE69</f>
        <v>0</v>
      </c>
      <c r="BN303" s="5">
        <f>-Capex!BF69</f>
        <v>0</v>
      </c>
      <c r="BO303" s="5">
        <f>-Capex!BG69</f>
        <v>0</v>
      </c>
      <c r="BP303" s="5">
        <f>-Capex!BH69</f>
        <v>0</v>
      </c>
      <c r="BQ303" s="5">
        <f>-Capex!BI69</f>
        <v>0</v>
      </c>
      <c r="BR303" s="5">
        <f>-Capex!BJ69</f>
        <v>0</v>
      </c>
      <c r="BS303" s="5">
        <f>-Capex!BK69</f>
        <v>0</v>
      </c>
      <c r="BT303" s="5">
        <f>-Capex!BL69</f>
        <v>0</v>
      </c>
      <c r="BU303" s="5">
        <f>-Capex!BM69</f>
        <v>0</v>
      </c>
      <c r="BV303" s="5">
        <f>-Capex!BN69</f>
        <v>0</v>
      </c>
      <c r="BW303" s="5">
        <f>-Capex!BO69</f>
        <v>0</v>
      </c>
      <c r="BX303" s="5">
        <f>-Capex!BP69</f>
        <v>0</v>
      </c>
      <c r="BY303" s="5">
        <f>-Capex!BQ69</f>
        <v>0</v>
      </c>
      <c r="BZ303" s="5"/>
      <c r="CA303" s="5"/>
      <c r="CB303" s="5"/>
      <c r="CC303" s="5"/>
      <c r="CD303" s="5"/>
      <c r="CE303" s="286"/>
      <c r="CF303" s="783"/>
    </row>
    <row r="304" spans="1:84" s="4" customFormat="1">
      <c r="A304" s="48"/>
      <c r="E304" s="276" t="str">
        <f>Capex!E67</f>
        <v>Computer Equipment</v>
      </c>
      <c r="F304" s="5">
        <v>0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f>-Capex!J67</f>
        <v>0</v>
      </c>
      <c r="S304" s="5">
        <f>-Capex!K67</f>
        <v>0</v>
      </c>
      <c r="T304" s="5">
        <f>-Capex!L67</f>
        <v>0</v>
      </c>
      <c r="U304" s="5">
        <f>-Capex!M67</f>
        <v>0</v>
      </c>
      <c r="V304" s="5">
        <f>-Capex!N67</f>
        <v>0</v>
      </c>
      <c r="W304" s="5">
        <f>-Capex!O67</f>
        <v>0</v>
      </c>
      <c r="X304" s="5">
        <f>-Capex!P67</f>
        <v>0</v>
      </c>
      <c r="Y304" s="5">
        <f>-Capex!Q67</f>
        <v>0</v>
      </c>
      <c r="Z304" s="5">
        <f>-Capex!R67</f>
        <v>0</v>
      </c>
      <c r="AA304" s="5">
        <f>-Capex!S67</f>
        <v>0</v>
      </c>
      <c r="AB304" s="5">
        <f>-Capex!T67</f>
        <v>0</v>
      </c>
      <c r="AC304" s="5">
        <f>-Capex!U67</f>
        <v>0</v>
      </c>
      <c r="AD304" s="5">
        <f>-Capex!V67</f>
        <v>0</v>
      </c>
      <c r="AE304" s="5">
        <f>-Capex!W67</f>
        <v>0</v>
      </c>
      <c r="AF304" s="5">
        <f>-Capex!X67</f>
        <v>0</v>
      </c>
      <c r="AG304" s="5">
        <f>-Capex!Y67</f>
        <v>0</v>
      </c>
      <c r="AH304" s="5">
        <f>-Capex!Z67</f>
        <v>0</v>
      </c>
      <c r="AI304" s="5">
        <f>-Capex!AA67</f>
        <v>0</v>
      </c>
      <c r="AJ304" s="5">
        <f>-Capex!AB67</f>
        <v>0</v>
      </c>
      <c r="AK304" s="5">
        <f>-Capex!AC67</f>
        <v>0</v>
      </c>
      <c r="AL304" s="5">
        <f>-Capex!AD67</f>
        <v>0</v>
      </c>
      <c r="AM304" s="5">
        <f>-Capex!AE67</f>
        <v>0</v>
      </c>
      <c r="AN304" s="5">
        <f>-Capex!AF67</f>
        <v>0</v>
      </c>
      <c r="AO304" s="5">
        <f>-Capex!AG67</f>
        <v>0</v>
      </c>
      <c r="AP304" s="5">
        <f>-Capex!AH67</f>
        <v>0</v>
      </c>
      <c r="AQ304" s="5">
        <f>-Capex!AI67</f>
        <v>0</v>
      </c>
      <c r="AR304" s="5">
        <f>-Capex!AJ67</f>
        <v>0</v>
      </c>
      <c r="AS304" s="5">
        <f>-Capex!AK67</f>
        <v>0</v>
      </c>
      <c r="AT304" s="5">
        <f>-Capex!AL67</f>
        <v>0</v>
      </c>
      <c r="AU304" s="5">
        <f>-Capex!AM67</f>
        <v>0</v>
      </c>
      <c r="AV304" s="5">
        <f>-Capex!AN67</f>
        <v>0</v>
      </c>
      <c r="AW304" s="5">
        <f>-Capex!AO67</f>
        <v>0</v>
      </c>
      <c r="AX304" s="5">
        <f>-Capex!AP67</f>
        <v>0</v>
      </c>
      <c r="AY304" s="5">
        <f>-Capex!AQ67</f>
        <v>0</v>
      </c>
      <c r="AZ304" s="5">
        <f>-Capex!AR67</f>
        <v>0</v>
      </c>
      <c r="BA304" s="5">
        <f>-Capex!AS67</f>
        <v>0</v>
      </c>
      <c r="BB304" s="5">
        <f>-Capex!AT67</f>
        <v>0</v>
      </c>
      <c r="BC304" s="5">
        <f>-Capex!AU67</f>
        <v>0</v>
      </c>
      <c r="BD304" s="5">
        <f>-Capex!AV67</f>
        <v>0</v>
      </c>
      <c r="BE304" s="5">
        <f>-Capex!AW67</f>
        <v>0</v>
      </c>
      <c r="BF304" s="5">
        <f>-Capex!AX67</f>
        <v>0</v>
      </c>
      <c r="BG304" s="5">
        <f>-Capex!AY67</f>
        <v>0</v>
      </c>
      <c r="BH304" s="5">
        <f>-Capex!AZ67</f>
        <v>0</v>
      </c>
      <c r="BI304" s="5">
        <f>-Capex!BA67</f>
        <v>0</v>
      </c>
      <c r="BJ304" s="5">
        <f>-Capex!BB67</f>
        <v>0</v>
      </c>
      <c r="BK304" s="5">
        <f>-Capex!BC67</f>
        <v>0</v>
      </c>
      <c r="BL304" s="5">
        <f>-Capex!BD67</f>
        <v>0</v>
      </c>
      <c r="BM304" s="5">
        <f>-Capex!BE67</f>
        <v>0</v>
      </c>
      <c r="BN304" s="5">
        <f>-Capex!BF67</f>
        <v>0</v>
      </c>
      <c r="BO304" s="5">
        <f>-Capex!BG67</f>
        <v>0</v>
      </c>
      <c r="BP304" s="5">
        <f>-Capex!BH67</f>
        <v>0</v>
      </c>
      <c r="BQ304" s="5">
        <f>-Capex!BI67</f>
        <v>0</v>
      </c>
      <c r="BR304" s="5">
        <f>-Capex!BJ67</f>
        <v>0</v>
      </c>
      <c r="BS304" s="5">
        <f>-Capex!BK67</f>
        <v>0</v>
      </c>
      <c r="BT304" s="5">
        <f>-Capex!BL67</f>
        <v>0</v>
      </c>
      <c r="BU304" s="5">
        <f>-Capex!BM67</f>
        <v>0</v>
      </c>
      <c r="BV304" s="5">
        <f>-Capex!BN67</f>
        <v>0</v>
      </c>
      <c r="BW304" s="5">
        <f>-Capex!BO67</f>
        <v>0</v>
      </c>
      <c r="BX304" s="5">
        <f>-Capex!BP67</f>
        <v>0</v>
      </c>
      <c r="BY304" s="5">
        <f>-Capex!BQ67</f>
        <v>0</v>
      </c>
      <c r="BZ304" s="5"/>
      <c r="CA304" s="5"/>
      <c r="CB304" s="5"/>
      <c r="CC304" s="5"/>
      <c r="CD304" s="5"/>
      <c r="CE304" s="286"/>
      <c r="CF304" s="783"/>
    </row>
    <row r="305" spans="1:84" s="4" customFormat="1">
      <c r="A305" s="48"/>
      <c r="E305" s="276" t="str">
        <f>Capex!E68</f>
        <v>Furniture &amp; Fixtures</v>
      </c>
      <c r="F305" s="5">
        <v>0</v>
      </c>
      <c r="G305" s="5">
        <v>0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f>-Capex!J68</f>
        <v>0</v>
      </c>
      <c r="S305" s="5">
        <f>-Capex!K68</f>
        <v>0</v>
      </c>
      <c r="T305" s="5">
        <f>-Capex!L68</f>
        <v>0</v>
      </c>
      <c r="U305" s="5">
        <f>-Capex!M68</f>
        <v>0</v>
      </c>
      <c r="V305" s="5">
        <f>-Capex!N68</f>
        <v>0</v>
      </c>
      <c r="W305" s="5">
        <f>-Capex!O68</f>
        <v>0</v>
      </c>
      <c r="X305" s="5">
        <f>-Capex!P68</f>
        <v>0</v>
      </c>
      <c r="Y305" s="5">
        <f>-Capex!Q68</f>
        <v>0</v>
      </c>
      <c r="Z305" s="5">
        <f>-Capex!R68</f>
        <v>0</v>
      </c>
      <c r="AA305" s="5">
        <f>-Capex!S68</f>
        <v>0</v>
      </c>
      <c r="AB305" s="5">
        <f>-Capex!T68</f>
        <v>0</v>
      </c>
      <c r="AC305" s="5">
        <f>-Capex!U68</f>
        <v>0</v>
      </c>
      <c r="AD305" s="5">
        <f>-Capex!V68</f>
        <v>0</v>
      </c>
      <c r="AE305" s="5">
        <f>-Capex!W68</f>
        <v>0</v>
      </c>
      <c r="AF305" s="5">
        <f>-Capex!X68</f>
        <v>0</v>
      </c>
      <c r="AG305" s="5">
        <f>-Capex!Y68</f>
        <v>0</v>
      </c>
      <c r="AH305" s="5">
        <f>-Capex!Z68</f>
        <v>0</v>
      </c>
      <c r="AI305" s="5">
        <f>-Capex!AA68</f>
        <v>0</v>
      </c>
      <c r="AJ305" s="5">
        <f>-Capex!AB68</f>
        <v>0</v>
      </c>
      <c r="AK305" s="5">
        <f>-Capex!AC68</f>
        <v>0</v>
      </c>
      <c r="AL305" s="5">
        <f>-Capex!AD68</f>
        <v>0</v>
      </c>
      <c r="AM305" s="5">
        <f>-Capex!AE68</f>
        <v>0</v>
      </c>
      <c r="AN305" s="5">
        <f>-Capex!AF68</f>
        <v>0</v>
      </c>
      <c r="AO305" s="5">
        <f>-Capex!AG68</f>
        <v>0</v>
      </c>
      <c r="AP305" s="5">
        <f>-Capex!AH68</f>
        <v>0</v>
      </c>
      <c r="AQ305" s="5">
        <f>-Capex!AI68</f>
        <v>0</v>
      </c>
      <c r="AR305" s="5">
        <f>-Capex!AJ68</f>
        <v>0</v>
      </c>
      <c r="AS305" s="5">
        <f>-Capex!AK68</f>
        <v>0</v>
      </c>
      <c r="AT305" s="5">
        <f>-Capex!AL68</f>
        <v>0</v>
      </c>
      <c r="AU305" s="5">
        <f>-Capex!AM68</f>
        <v>0</v>
      </c>
      <c r="AV305" s="5">
        <f>-Capex!AN68</f>
        <v>0</v>
      </c>
      <c r="AW305" s="5">
        <f>-Capex!AO68</f>
        <v>0</v>
      </c>
      <c r="AX305" s="5">
        <f>-Capex!AP68</f>
        <v>0</v>
      </c>
      <c r="AY305" s="5">
        <f>-Capex!AQ68</f>
        <v>0</v>
      </c>
      <c r="AZ305" s="5">
        <f>-Capex!AR68</f>
        <v>0</v>
      </c>
      <c r="BA305" s="5">
        <f>-Capex!AS68</f>
        <v>0</v>
      </c>
      <c r="BB305" s="5">
        <f>-Capex!AT68</f>
        <v>0</v>
      </c>
      <c r="BC305" s="5">
        <f>-Capex!AU68</f>
        <v>0</v>
      </c>
      <c r="BD305" s="5">
        <f>-Capex!AV68</f>
        <v>0</v>
      </c>
      <c r="BE305" s="5">
        <f>-Capex!AW68</f>
        <v>0</v>
      </c>
      <c r="BF305" s="5">
        <f>-Capex!AX68</f>
        <v>0</v>
      </c>
      <c r="BG305" s="5">
        <f>-Capex!AY68</f>
        <v>0</v>
      </c>
      <c r="BH305" s="5">
        <f>-Capex!AZ68</f>
        <v>0</v>
      </c>
      <c r="BI305" s="5">
        <f>-Capex!BA68</f>
        <v>0</v>
      </c>
      <c r="BJ305" s="5">
        <f>-Capex!BB68</f>
        <v>0</v>
      </c>
      <c r="BK305" s="5">
        <f>-Capex!BC68</f>
        <v>0</v>
      </c>
      <c r="BL305" s="5">
        <f>-Capex!BD68</f>
        <v>0</v>
      </c>
      <c r="BM305" s="5">
        <f>-Capex!BE68</f>
        <v>0</v>
      </c>
      <c r="BN305" s="5">
        <f>-Capex!BF68</f>
        <v>0</v>
      </c>
      <c r="BO305" s="5">
        <f>-Capex!BG68</f>
        <v>0</v>
      </c>
      <c r="BP305" s="5">
        <f>-Capex!BH68</f>
        <v>0</v>
      </c>
      <c r="BQ305" s="5">
        <f>-Capex!BI68</f>
        <v>0</v>
      </c>
      <c r="BR305" s="5">
        <f>-Capex!BJ68</f>
        <v>0</v>
      </c>
      <c r="BS305" s="5">
        <f>-Capex!BK68</f>
        <v>0</v>
      </c>
      <c r="BT305" s="5">
        <f>-Capex!BL68</f>
        <v>0</v>
      </c>
      <c r="BU305" s="5">
        <f>-Capex!BM68</f>
        <v>0</v>
      </c>
      <c r="BV305" s="5">
        <f>-Capex!BN68</f>
        <v>0</v>
      </c>
      <c r="BW305" s="5">
        <f>-Capex!BO68</f>
        <v>0</v>
      </c>
      <c r="BX305" s="5">
        <f>-Capex!BP68</f>
        <v>0</v>
      </c>
      <c r="BY305" s="5">
        <f>-Capex!BQ68</f>
        <v>0</v>
      </c>
      <c r="BZ305" s="5"/>
      <c r="CA305" s="5"/>
      <c r="CB305" s="5"/>
      <c r="CC305" s="5"/>
      <c r="CD305" s="5"/>
      <c r="CE305" s="286"/>
      <c r="CF305" s="783"/>
    </row>
    <row r="306" spans="1:84" s="4" customFormat="1">
      <c r="A306" s="48"/>
      <c r="E306" s="276" t="s">
        <v>97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f>-Capex!J70-Capex!J71-Capex!J72</f>
        <v>0</v>
      </c>
      <c r="S306" s="5">
        <f>-Capex!K70-Capex!K71-Capex!K72</f>
        <v>0</v>
      </c>
      <c r="T306" s="5">
        <f>-Capex!L70-Capex!L71-Capex!L72</f>
        <v>0</v>
      </c>
      <c r="U306" s="5">
        <f>-Capex!M70-Capex!M71-Capex!M72</f>
        <v>0</v>
      </c>
      <c r="V306" s="5">
        <f>-Capex!N70-Capex!N71-Capex!N72</f>
        <v>0</v>
      </c>
      <c r="W306" s="5">
        <f>-Capex!O70-Capex!O71-Capex!O72</f>
        <v>0</v>
      </c>
      <c r="X306" s="5">
        <f>-Capex!P70-Capex!P71-Capex!P72</f>
        <v>0</v>
      </c>
      <c r="Y306" s="5">
        <f>-Capex!Q70-Capex!Q71-Capex!Q72</f>
        <v>0</v>
      </c>
      <c r="Z306" s="5">
        <f>-Capex!R70-Capex!R71-Capex!R72</f>
        <v>0</v>
      </c>
      <c r="AA306" s="5">
        <f>-Capex!S70-Capex!S71-Capex!S72</f>
        <v>0</v>
      </c>
      <c r="AB306" s="5">
        <f>-Capex!T70-Capex!T71-Capex!T72</f>
        <v>0</v>
      </c>
      <c r="AC306" s="5">
        <f>-Capex!U70-Capex!U71-Capex!U72</f>
        <v>0</v>
      </c>
      <c r="AD306" s="5">
        <f>-Capex!V70-Capex!V71-Capex!V72</f>
        <v>0</v>
      </c>
      <c r="AE306" s="5">
        <f>-Capex!W70-Capex!W71-Capex!W72</f>
        <v>0</v>
      </c>
      <c r="AF306" s="5">
        <f>-Capex!X70-Capex!X71-Capex!X72</f>
        <v>0</v>
      </c>
      <c r="AG306" s="5">
        <f>-Capex!Y70-Capex!Y71-Capex!Y72</f>
        <v>0</v>
      </c>
      <c r="AH306" s="5">
        <f>-Capex!Z70-Capex!Z71-Capex!Z72</f>
        <v>0</v>
      </c>
      <c r="AI306" s="5">
        <f>-Capex!AA70-Capex!AA71-Capex!AA72</f>
        <v>0</v>
      </c>
      <c r="AJ306" s="5">
        <f>-Capex!AB70-Capex!AB71-Capex!AB72</f>
        <v>0</v>
      </c>
      <c r="AK306" s="5">
        <f>-Capex!AC70-Capex!AC71-Capex!AC72</f>
        <v>0</v>
      </c>
      <c r="AL306" s="5">
        <f>-Capex!AD70-Capex!AD71-Capex!AD72</f>
        <v>0</v>
      </c>
      <c r="AM306" s="5">
        <f>-Capex!AE70-Capex!AE71-Capex!AE72</f>
        <v>0</v>
      </c>
      <c r="AN306" s="5">
        <f>-Capex!AF70-Capex!AF71-Capex!AF72</f>
        <v>0</v>
      </c>
      <c r="AO306" s="5">
        <f>-Capex!AG70-Capex!AG71-Capex!AG72</f>
        <v>0</v>
      </c>
      <c r="AP306" s="5">
        <f>-Capex!AH70-Capex!AH71-Capex!AH72</f>
        <v>0</v>
      </c>
      <c r="AQ306" s="5">
        <f>-Capex!AI70-Capex!AI71-Capex!AI72</f>
        <v>0</v>
      </c>
      <c r="AR306" s="5">
        <f>-Capex!AJ70-Capex!AJ71-Capex!AJ72</f>
        <v>0</v>
      </c>
      <c r="AS306" s="5">
        <f>-Capex!AK70-Capex!AK71-Capex!AK72</f>
        <v>0</v>
      </c>
      <c r="AT306" s="5">
        <f>-Capex!AL70-Capex!AL71-Capex!AL72</f>
        <v>0</v>
      </c>
      <c r="AU306" s="5">
        <f>-Capex!AM70-Capex!AM71-Capex!AM72</f>
        <v>0</v>
      </c>
      <c r="AV306" s="5">
        <f>-Capex!AN70-Capex!AN71-Capex!AN72</f>
        <v>0</v>
      </c>
      <c r="AW306" s="5">
        <f>-Capex!AO70-Capex!AO71-Capex!AO72</f>
        <v>0</v>
      </c>
      <c r="AX306" s="5">
        <f>-Capex!AP70-Capex!AP71-Capex!AP72</f>
        <v>0</v>
      </c>
      <c r="AY306" s="5">
        <f>-Capex!AQ70-Capex!AQ71-Capex!AQ72</f>
        <v>0</v>
      </c>
      <c r="AZ306" s="5">
        <f>-Capex!AR70-Capex!AR71-Capex!AR72</f>
        <v>0</v>
      </c>
      <c r="BA306" s="5">
        <f>-Capex!AS70-Capex!AS71-Capex!AS72</f>
        <v>0</v>
      </c>
      <c r="BB306" s="5">
        <f>-Capex!AT70-Capex!AT71-Capex!AT72</f>
        <v>0</v>
      </c>
      <c r="BC306" s="5">
        <f>-Capex!AU70-Capex!AU71-Capex!AU72</f>
        <v>0</v>
      </c>
      <c r="BD306" s="5">
        <f>-Capex!AV70-Capex!AV71-Capex!AV72</f>
        <v>0</v>
      </c>
      <c r="BE306" s="5">
        <f>-Capex!AW70-Capex!AW71-Capex!AW72</f>
        <v>0</v>
      </c>
      <c r="BF306" s="5">
        <f>-Capex!AX70-Capex!AX71-Capex!AX72</f>
        <v>0</v>
      </c>
      <c r="BG306" s="5">
        <f>-Capex!AY70-Capex!AY71-Capex!AY72</f>
        <v>0</v>
      </c>
      <c r="BH306" s="5">
        <f>-Capex!AZ70-Capex!AZ71-Capex!AZ72</f>
        <v>0</v>
      </c>
      <c r="BI306" s="5">
        <f>-Capex!BA70-Capex!BA71-Capex!BA72</f>
        <v>0</v>
      </c>
      <c r="BJ306" s="5">
        <f>-Capex!BB70-Capex!BB71-Capex!BB72</f>
        <v>0</v>
      </c>
      <c r="BK306" s="5">
        <f>-Capex!BC70-Capex!BC71-Capex!BC72</f>
        <v>0</v>
      </c>
      <c r="BL306" s="5">
        <f>-Capex!BD70-Capex!BD71-Capex!BD72</f>
        <v>0</v>
      </c>
      <c r="BM306" s="5">
        <f>-Capex!BE70-Capex!BE71-Capex!BE72</f>
        <v>0</v>
      </c>
      <c r="BN306" s="5">
        <f>-Capex!BF70-Capex!BF71-Capex!BF72</f>
        <v>0</v>
      </c>
      <c r="BO306" s="5">
        <f>-Capex!BG70-Capex!BG71-Capex!BG72</f>
        <v>0</v>
      </c>
      <c r="BP306" s="5">
        <f>-Capex!BH70-Capex!BH71-Capex!BH72</f>
        <v>0</v>
      </c>
      <c r="BQ306" s="5">
        <f>-Capex!BI70-Capex!BI71-Capex!BI72</f>
        <v>0</v>
      </c>
      <c r="BR306" s="5">
        <f>-Capex!BJ70-Capex!BJ71-Capex!BJ72</f>
        <v>0</v>
      </c>
      <c r="BS306" s="5">
        <f>-Capex!BK70-Capex!BK71-Capex!BK72</f>
        <v>0</v>
      </c>
      <c r="BT306" s="5">
        <f>-Capex!BL70-Capex!BL71-Capex!BL72</f>
        <v>0</v>
      </c>
      <c r="BU306" s="5">
        <f>-Capex!BM70-Capex!BM71-Capex!BM72</f>
        <v>0</v>
      </c>
      <c r="BV306" s="5">
        <f>-Capex!BN70-Capex!BN71-Capex!BN72</f>
        <v>0</v>
      </c>
      <c r="BW306" s="5">
        <f>-Capex!BO70-Capex!BO71-Capex!BO72</f>
        <v>0</v>
      </c>
      <c r="BX306" s="5">
        <f>-Capex!BP70-Capex!BP71-Capex!BP72</f>
        <v>0</v>
      </c>
      <c r="BY306" s="5">
        <f>-Capex!BQ70-Capex!BQ71-Capex!BQ72</f>
        <v>0</v>
      </c>
      <c r="BZ306" s="5"/>
      <c r="CA306" s="5"/>
      <c r="CB306" s="5"/>
      <c r="CC306" s="5"/>
      <c r="CD306" s="5"/>
      <c r="CE306" s="286"/>
      <c r="CF306" s="783"/>
    </row>
    <row r="307" spans="1:84" s="4" customFormat="1">
      <c r="A307" s="48"/>
      <c r="E307" s="276" t="s">
        <v>26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f t="shared" ref="R307:AW307" si="998">R209</f>
        <v>0</v>
      </c>
      <c r="S307" s="5">
        <f t="shared" si="998"/>
        <v>0</v>
      </c>
      <c r="T307" s="5">
        <f t="shared" si="998"/>
        <v>0</v>
      </c>
      <c r="U307" s="5">
        <f t="shared" si="998"/>
        <v>0</v>
      </c>
      <c r="V307" s="5">
        <f t="shared" si="998"/>
        <v>0</v>
      </c>
      <c r="W307" s="5">
        <f t="shared" si="998"/>
        <v>0</v>
      </c>
      <c r="X307" s="5">
        <f t="shared" si="998"/>
        <v>0</v>
      </c>
      <c r="Y307" s="5">
        <f t="shared" si="998"/>
        <v>0</v>
      </c>
      <c r="Z307" s="5">
        <f t="shared" si="998"/>
        <v>0</v>
      </c>
      <c r="AA307" s="5">
        <f t="shared" si="998"/>
        <v>0</v>
      </c>
      <c r="AB307" s="5">
        <f t="shared" si="998"/>
        <v>0</v>
      </c>
      <c r="AC307" s="5">
        <f t="shared" si="998"/>
        <v>0</v>
      </c>
      <c r="AD307" s="5">
        <f t="shared" si="998"/>
        <v>0</v>
      </c>
      <c r="AE307" s="5">
        <f t="shared" si="998"/>
        <v>0</v>
      </c>
      <c r="AF307" s="5">
        <f t="shared" si="998"/>
        <v>0</v>
      </c>
      <c r="AG307" s="5">
        <f t="shared" si="998"/>
        <v>0</v>
      </c>
      <c r="AH307" s="5">
        <f t="shared" si="998"/>
        <v>0</v>
      </c>
      <c r="AI307" s="5">
        <f t="shared" si="998"/>
        <v>0</v>
      </c>
      <c r="AJ307" s="5">
        <f t="shared" si="998"/>
        <v>0</v>
      </c>
      <c r="AK307" s="5">
        <f t="shared" si="998"/>
        <v>0</v>
      </c>
      <c r="AL307" s="5">
        <f t="shared" si="998"/>
        <v>0</v>
      </c>
      <c r="AM307" s="5">
        <f t="shared" si="998"/>
        <v>0</v>
      </c>
      <c r="AN307" s="5">
        <f t="shared" si="998"/>
        <v>0</v>
      </c>
      <c r="AO307" s="5">
        <f t="shared" si="998"/>
        <v>0</v>
      </c>
      <c r="AP307" s="5">
        <f t="shared" si="998"/>
        <v>0</v>
      </c>
      <c r="AQ307" s="5">
        <f t="shared" si="998"/>
        <v>0</v>
      </c>
      <c r="AR307" s="5">
        <f t="shared" si="998"/>
        <v>0</v>
      </c>
      <c r="AS307" s="5">
        <f t="shared" si="998"/>
        <v>0</v>
      </c>
      <c r="AT307" s="5">
        <f t="shared" si="998"/>
        <v>0</v>
      </c>
      <c r="AU307" s="5">
        <f t="shared" si="998"/>
        <v>0</v>
      </c>
      <c r="AV307" s="5">
        <f t="shared" si="998"/>
        <v>0</v>
      </c>
      <c r="AW307" s="5">
        <f t="shared" si="998"/>
        <v>0</v>
      </c>
      <c r="AX307" s="5">
        <f t="shared" ref="AX307:BY307" si="999">AX209</f>
        <v>0</v>
      </c>
      <c r="AY307" s="5">
        <f t="shared" si="999"/>
        <v>0</v>
      </c>
      <c r="AZ307" s="5">
        <f t="shared" si="999"/>
        <v>0</v>
      </c>
      <c r="BA307" s="5">
        <f t="shared" si="999"/>
        <v>0</v>
      </c>
      <c r="BB307" s="5">
        <f t="shared" si="999"/>
        <v>0</v>
      </c>
      <c r="BC307" s="5">
        <f t="shared" si="999"/>
        <v>0</v>
      </c>
      <c r="BD307" s="5">
        <f t="shared" si="999"/>
        <v>0</v>
      </c>
      <c r="BE307" s="5">
        <f t="shared" si="999"/>
        <v>0</v>
      </c>
      <c r="BF307" s="5">
        <f t="shared" si="999"/>
        <v>0</v>
      </c>
      <c r="BG307" s="5">
        <f t="shared" si="999"/>
        <v>0</v>
      </c>
      <c r="BH307" s="5">
        <f t="shared" si="999"/>
        <v>0</v>
      </c>
      <c r="BI307" s="5">
        <f t="shared" si="999"/>
        <v>0</v>
      </c>
      <c r="BJ307" s="5">
        <f t="shared" si="999"/>
        <v>0</v>
      </c>
      <c r="BK307" s="5">
        <f t="shared" si="999"/>
        <v>0</v>
      </c>
      <c r="BL307" s="5">
        <f t="shared" si="999"/>
        <v>0</v>
      </c>
      <c r="BM307" s="5">
        <f t="shared" si="999"/>
        <v>0</v>
      </c>
      <c r="BN307" s="5">
        <f t="shared" si="999"/>
        <v>0</v>
      </c>
      <c r="BO307" s="5">
        <f t="shared" si="999"/>
        <v>0</v>
      </c>
      <c r="BP307" s="5">
        <f t="shared" si="999"/>
        <v>0</v>
      </c>
      <c r="BQ307" s="5">
        <f t="shared" si="999"/>
        <v>0</v>
      </c>
      <c r="BR307" s="5">
        <f t="shared" si="999"/>
        <v>0</v>
      </c>
      <c r="BS307" s="5">
        <f t="shared" si="999"/>
        <v>0</v>
      </c>
      <c r="BT307" s="5">
        <f t="shared" si="999"/>
        <v>0</v>
      </c>
      <c r="BU307" s="5">
        <f t="shared" si="999"/>
        <v>0</v>
      </c>
      <c r="BV307" s="5">
        <f t="shared" si="999"/>
        <v>0</v>
      </c>
      <c r="BW307" s="5">
        <f t="shared" si="999"/>
        <v>0</v>
      </c>
      <c r="BX307" s="5">
        <f t="shared" si="999"/>
        <v>0</v>
      </c>
      <c r="BY307" s="5">
        <f t="shared" si="999"/>
        <v>0</v>
      </c>
      <c r="BZ307" s="5"/>
      <c r="CA307" s="5"/>
      <c r="CB307" s="5"/>
      <c r="CC307" s="5"/>
      <c r="CD307" s="5"/>
      <c r="CE307" s="286"/>
      <c r="CF307" s="783"/>
    </row>
    <row r="308" spans="1:84" s="4" customFormat="1">
      <c r="A308" s="48"/>
      <c r="E308" s="279" t="s">
        <v>124</v>
      </c>
      <c r="F308" s="285">
        <f>SUM(F301:F307)</f>
        <v>0</v>
      </c>
      <c r="G308" s="285">
        <f>SUM(G301:G307)</f>
        <v>0</v>
      </c>
      <c r="H308" s="285">
        <f t="shared" ref="H308:P308" si="1000">SUM(H301:H307)</f>
        <v>0</v>
      </c>
      <c r="I308" s="285">
        <f t="shared" si="1000"/>
        <v>0</v>
      </c>
      <c r="J308" s="285">
        <f t="shared" si="1000"/>
        <v>0</v>
      </c>
      <c r="K308" s="285">
        <f t="shared" si="1000"/>
        <v>0</v>
      </c>
      <c r="L308" s="285">
        <f t="shared" si="1000"/>
        <v>0</v>
      </c>
      <c r="M308" s="285">
        <f t="shared" si="1000"/>
        <v>0</v>
      </c>
      <c r="N308" s="285">
        <f t="shared" si="1000"/>
        <v>0</v>
      </c>
      <c r="O308" s="285">
        <f t="shared" si="1000"/>
        <v>0</v>
      </c>
      <c r="P308" s="285">
        <f t="shared" si="1000"/>
        <v>0</v>
      </c>
      <c r="Q308" s="285">
        <f t="shared" ref="Q308" si="1001">SUM(Q301:Q307)</f>
        <v>0</v>
      </c>
      <c r="R308" s="285">
        <f t="shared" ref="R308" si="1002">SUM(R301:R307)</f>
        <v>0</v>
      </c>
      <c r="S308" s="285">
        <f t="shared" ref="S308:BY308" si="1003">SUM(S301:S307)</f>
        <v>0</v>
      </c>
      <c r="T308" s="285">
        <f t="shared" si="1003"/>
        <v>0</v>
      </c>
      <c r="U308" s="285">
        <f t="shared" si="1003"/>
        <v>0</v>
      </c>
      <c r="V308" s="285">
        <f t="shared" si="1003"/>
        <v>0</v>
      </c>
      <c r="W308" s="285">
        <f t="shared" si="1003"/>
        <v>0</v>
      </c>
      <c r="X308" s="285">
        <f t="shared" si="1003"/>
        <v>0</v>
      </c>
      <c r="Y308" s="285">
        <f t="shared" si="1003"/>
        <v>0</v>
      </c>
      <c r="Z308" s="285">
        <f t="shared" si="1003"/>
        <v>0</v>
      </c>
      <c r="AA308" s="285">
        <f t="shared" si="1003"/>
        <v>0</v>
      </c>
      <c r="AB308" s="285">
        <f t="shared" si="1003"/>
        <v>0</v>
      </c>
      <c r="AC308" s="285">
        <f t="shared" si="1003"/>
        <v>0</v>
      </c>
      <c r="AD308" s="285">
        <f t="shared" si="1003"/>
        <v>0</v>
      </c>
      <c r="AE308" s="285">
        <f t="shared" si="1003"/>
        <v>0</v>
      </c>
      <c r="AF308" s="285">
        <f t="shared" si="1003"/>
        <v>0</v>
      </c>
      <c r="AG308" s="285">
        <f t="shared" si="1003"/>
        <v>0</v>
      </c>
      <c r="AH308" s="285">
        <f t="shared" si="1003"/>
        <v>0</v>
      </c>
      <c r="AI308" s="285">
        <f t="shared" si="1003"/>
        <v>0</v>
      </c>
      <c r="AJ308" s="285">
        <f t="shared" si="1003"/>
        <v>0</v>
      </c>
      <c r="AK308" s="285">
        <f t="shared" si="1003"/>
        <v>0</v>
      </c>
      <c r="AL308" s="285">
        <f t="shared" si="1003"/>
        <v>0</v>
      </c>
      <c r="AM308" s="285">
        <f t="shared" si="1003"/>
        <v>0</v>
      </c>
      <c r="AN308" s="285">
        <f t="shared" si="1003"/>
        <v>0</v>
      </c>
      <c r="AO308" s="285">
        <f t="shared" si="1003"/>
        <v>0</v>
      </c>
      <c r="AP308" s="285">
        <f t="shared" si="1003"/>
        <v>0</v>
      </c>
      <c r="AQ308" s="285">
        <f t="shared" si="1003"/>
        <v>0</v>
      </c>
      <c r="AR308" s="285">
        <f t="shared" si="1003"/>
        <v>0</v>
      </c>
      <c r="AS308" s="285">
        <f t="shared" si="1003"/>
        <v>0</v>
      </c>
      <c r="AT308" s="285">
        <f t="shared" si="1003"/>
        <v>0</v>
      </c>
      <c r="AU308" s="285">
        <f t="shared" si="1003"/>
        <v>0</v>
      </c>
      <c r="AV308" s="285">
        <f t="shared" si="1003"/>
        <v>0</v>
      </c>
      <c r="AW308" s="285">
        <f t="shared" si="1003"/>
        <v>0</v>
      </c>
      <c r="AX308" s="285">
        <f t="shared" si="1003"/>
        <v>0</v>
      </c>
      <c r="AY308" s="285">
        <f t="shared" si="1003"/>
        <v>0</v>
      </c>
      <c r="AZ308" s="285">
        <f t="shared" si="1003"/>
        <v>0</v>
      </c>
      <c r="BA308" s="285">
        <f t="shared" si="1003"/>
        <v>0</v>
      </c>
      <c r="BB308" s="285">
        <f t="shared" si="1003"/>
        <v>0</v>
      </c>
      <c r="BC308" s="285">
        <f t="shared" si="1003"/>
        <v>0</v>
      </c>
      <c r="BD308" s="285">
        <f t="shared" si="1003"/>
        <v>0</v>
      </c>
      <c r="BE308" s="285">
        <f t="shared" si="1003"/>
        <v>0</v>
      </c>
      <c r="BF308" s="285">
        <f t="shared" si="1003"/>
        <v>0</v>
      </c>
      <c r="BG308" s="285">
        <f t="shared" si="1003"/>
        <v>0</v>
      </c>
      <c r="BH308" s="285">
        <f t="shared" si="1003"/>
        <v>0</v>
      </c>
      <c r="BI308" s="285">
        <f t="shared" si="1003"/>
        <v>0</v>
      </c>
      <c r="BJ308" s="285">
        <f t="shared" si="1003"/>
        <v>0</v>
      </c>
      <c r="BK308" s="285">
        <f t="shared" si="1003"/>
        <v>0</v>
      </c>
      <c r="BL308" s="285">
        <f t="shared" si="1003"/>
        <v>0</v>
      </c>
      <c r="BM308" s="285">
        <f t="shared" si="1003"/>
        <v>0</v>
      </c>
      <c r="BN308" s="285">
        <f t="shared" si="1003"/>
        <v>0</v>
      </c>
      <c r="BO308" s="285">
        <f t="shared" si="1003"/>
        <v>0</v>
      </c>
      <c r="BP308" s="285">
        <f t="shared" si="1003"/>
        <v>0</v>
      </c>
      <c r="BQ308" s="285">
        <f t="shared" si="1003"/>
        <v>0</v>
      </c>
      <c r="BR308" s="285">
        <f t="shared" si="1003"/>
        <v>0</v>
      </c>
      <c r="BS308" s="285">
        <f t="shared" si="1003"/>
        <v>0</v>
      </c>
      <c r="BT308" s="285">
        <f t="shared" si="1003"/>
        <v>0</v>
      </c>
      <c r="BU308" s="285">
        <f t="shared" si="1003"/>
        <v>0</v>
      </c>
      <c r="BV308" s="285">
        <f t="shared" si="1003"/>
        <v>0</v>
      </c>
      <c r="BW308" s="285">
        <f t="shared" si="1003"/>
        <v>0</v>
      </c>
      <c r="BX308" s="285">
        <f t="shared" si="1003"/>
        <v>0</v>
      </c>
      <c r="BY308" s="285">
        <f t="shared" si="1003"/>
        <v>0</v>
      </c>
      <c r="BZ308" s="286"/>
      <c r="CA308" s="286"/>
      <c r="CB308" s="286"/>
      <c r="CC308" s="286"/>
      <c r="CD308" s="286"/>
      <c r="CE308" s="286"/>
      <c r="CF308" s="783"/>
    </row>
    <row r="309" spans="1:84" s="4" customFormat="1">
      <c r="A309" s="48"/>
      <c r="F309" s="5"/>
      <c r="CF309" s="783"/>
    </row>
    <row r="310" spans="1:84" s="4" customFormat="1">
      <c r="A310" s="48"/>
      <c r="F310" s="5"/>
      <c r="CF310" s="783"/>
    </row>
    <row r="311" spans="1:84" s="4" customFormat="1">
      <c r="A311" s="48"/>
      <c r="D311" s="9" t="s">
        <v>125</v>
      </c>
      <c r="E311" s="4" t="s">
        <v>128</v>
      </c>
      <c r="F311" s="5"/>
      <c r="CF311" s="783"/>
    </row>
    <row r="312" spans="1:84">
      <c r="E312" s="279" t="s">
        <v>126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33">
        <f t="shared" ref="R312:AW312" si="1004">R257-Q257</f>
        <v>0</v>
      </c>
      <c r="S312" s="533">
        <f t="shared" si="1004"/>
        <v>0</v>
      </c>
      <c r="T312" s="533">
        <f t="shared" si="1004"/>
        <v>0</v>
      </c>
      <c r="U312" s="533">
        <f t="shared" si="1004"/>
        <v>0</v>
      </c>
      <c r="V312" s="533">
        <f t="shared" si="1004"/>
        <v>0</v>
      </c>
      <c r="W312" s="533">
        <f t="shared" si="1004"/>
        <v>0</v>
      </c>
      <c r="X312" s="533">
        <f t="shared" si="1004"/>
        <v>0</v>
      </c>
      <c r="Y312" s="533">
        <f t="shared" si="1004"/>
        <v>0</v>
      </c>
      <c r="Z312" s="533">
        <f t="shared" si="1004"/>
        <v>0</v>
      </c>
      <c r="AA312" s="533">
        <f t="shared" si="1004"/>
        <v>0</v>
      </c>
      <c r="AB312" s="533">
        <f t="shared" si="1004"/>
        <v>0</v>
      </c>
      <c r="AC312" s="533">
        <f t="shared" si="1004"/>
        <v>0</v>
      </c>
      <c r="AD312" s="533">
        <f t="shared" si="1004"/>
        <v>0</v>
      </c>
      <c r="AE312" s="533">
        <f t="shared" si="1004"/>
        <v>0</v>
      </c>
      <c r="AF312" s="533">
        <f t="shared" si="1004"/>
        <v>0</v>
      </c>
      <c r="AG312" s="533">
        <f t="shared" si="1004"/>
        <v>0</v>
      </c>
      <c r="AH312" s="533">
        <f t="shared" si="1004"/>
        <v>0</v>
      </c>
      <c r="AI312" s="533">
        <f t="shared" si="1004"/>
        <v>0</v>
      </c>
      <c r="AJ312" s="533">
        <f t="shared" si="1004"/>
        <v>0</v>
      </c>
      <c r="AK312" s="533">
        <f t="shared" si="1004"/>
        <v>0</v>
      </c>
      <c r="AL312" s="533">
        <f t="shared" si="1004"/>
        <v>0</v>
      </c>
      <c r="AM312" s="533">
        <f t="shared" si="1004"/>
        <v>0</v>
      </c>
      <c r="AN312" s="533">
        <f t="shared" si="1004"/>
        <v>0</v>
      </c>
      <c r="AO312" s="533">
        <f t="shared" si="1004"/>
        <v>0</v>
      </c>
      <c r="AP312" s="533">
        <f t="shared" si="1004"/>
        <v>0</v>
      </c>
      <c r="AQ312" s="533">
        <f t="shared" si="1004"/>
        <v>0</v>
      </c>
      <c r="AR312" s="533">
        <f t="shared" si="1004"/>
        <v>0</v>
      </c>
      <c r="AS312" s="533">
        <f t="shared" si="1004"/>
        <v>0</v>
      </c>
      <c r="AT312" s="533">
        <f t="shared" si="1004"/>
        <v>0</v>
      </c>
      <c r="AU312" s="533">
        <f t="shared" si="1004"/>
        <v>0</v>
      </c>
      <c r="AV312" s="533">
        <f t="shared" si="1004"/>
        <v>0</v>
      </c>
      <c r="AW312" s="533">
        <f t="shared" si="1004"/>
        <v>0</v>
      </c>
      <c r="AX312" s="533">
        <f t="shared" ref="AX312:BY312" si="1005">AX257-AW257</f>
        <v>0</v>
      </c>
      <c r="AY312" s="533">
        <f t="shared" si="1005"/>
        <v>0</v>
      </c>
      <c r="AZ312" s="533">
        <f t="shared" si="1005"/>
        <v>0</v>
      </c>
      <c r="BA312" s="533">
        <f t="shared" si="1005"/>
        <v>0</v>
      </c>
      <c r="BB312" s="533">
        <f t="shared" si="1005"/>
        <v>0</v>
      </c>
      <c r="BC312" s="533">
        <f t="shared" si="1005"/>
        <v>0</v>
      </c>
      <c r="BD312" s="533">
        <f t="shared" si="1005"/>
        <v>0</v>
      </c>
      <c r="BE312" s="533">
        <f t="shared" si="1005"/>
        <v>0</v>
      </c>
      <c r="BF312" s="533">
        <f t="shared" si="1005"/>
        <v>0</v>
      </c>
      <c r="BG312" s="533">
        <f t="shared" si="1005"/>
        <v>0</v>
      </c>
      <c r="BH312" s="533">
        <f t="shared" si="1005"/>
        <v>0</v>
      </c>
      <c r="BI312" s="533">
        <f t="shared" si="1005"/>
        <v>0</v>
      </c>
      <c r="BJ312" s="533">
        <f t="shared" si="1005"/>
        <v>0</v>
      </c>
      <c r="BK312" s="533">
        <f t="shared" si="1005"/>
        <v>0</v>
      </c>
      <c r="BL312" s="533">
        <f t="shared" si="1005"/>
        <v>0</v>
      </c>
      <c r="BM312" s="533">
        <f t="shared" si="1005"/>
        <v>0</v>
      </c>
      <c r="BN312" s="533">
        <f t="shared" si="1005"/>
        <v>0</v>
      </c>
      <c r="BO312" s="533">
        <f t="shared" si="1005"/>
        <v>0</v>
      </c>
      <c r="BP312" s="533">
        <f t="shared" si="1005"/>
        <v>0</v>
      </c>
      <c r="BQ312" s="533">
        <f t="shared" si="1005"/>
        <v>0</v>
      </c>
      <c r="BR312" s="533">
        <f t="shared" si="1005"/>
        <v>0</v>
      </c>
      <c r="BS312" s="533">
        <f t="shared" si="1005"/>
        <v>0</v>
      </c>
      <c r="BT312" s="533">
        <f t="shared" si="1005"/>
        <v>0</v>
      </c>
      <c r="BU312" s="533">
        <f t="shared" si="1005"/>
        <v>0</v>
      </c>
      <c r="BV312" s="533">
        <f t="shared" si="1005"/>
        <v>0</v>
      </c>
      <c r="BW312" s="533">
        <f t="shared" si="1005"/>
        <v>0</v>
      </c>
      <c r="BX312" s="533">
        <f t="shared" si="1005"/>
        <v>0</v>
      </c>
      <c r="BY312" s="533">
        <f t="shared" si="1005"/>
        <v>0</v>
      </c>
      <c r="BZ312" s="533"/>
      <c r="CA312" s="533"/>
      <c r="CB312" s="533"/>
      <c r="CC312" s="533"/>
      <c r="CD312" s="533"/>
      <c r="CE312" s="533"/>
    </row>
    <row r="313" spans="1:84">
      <c r="E313" s="279" t="s">
        <v>107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33">
        <f t="shared" ref="R313:AW313" si="1006">R262-Q262</f>
        <v>0</v>
      </c>
      <c r="S313" s="533">
        <f t="shared" si="1006"/>
        <v>0</v>
      </c>
      <c r="T313" s="533">
        <f t="shared" si="1006"/>
        <v>0</v>
      </c>
      <c r="U313" s="533">
        <f t="shared" si="1006"/>
        <v>0</v>
      </c>
      <c r="V313" s="533">
        <f t="shared" si="1006"/>
        <v>0</v>
      </c>
      <c r="W313" s="533">
        <f t="shared" si="1006"/>
        <v>0</v>
      </c>
      <c r="X313" s="533">
        <f t="shared" si="1006"/>
        <v>0</v>
      </c>
      <c r="Y313" s="533">
        <f t="shared" si="1006"/>
        <v>0</v>
      </c>
      <c r="Z313" s="533">
        <f t="shared" si="1006"/>
        <v>0</v>
      </c>
      <c r="AA313" s="533">
        <f t="shared" si="1006"/>
        <v>0</v>
      </c>
      <c r="AB313" s="533">
        <f t="shared" si="1006"/>
        <v>0</v>
      </c>
      <c r="AC313" s="533">
        <f t="shared" si="1006"/>
        <v>0</v>
      </c>
      <c r="AD313" s="533">
        <f t="shared" si="1006"/>
        <v>0</v>
      </c>
      <c r="AE313" s="533">
        <f t="shared" si="1006"/>
        <v>0</v>
      </c>
      <c r="AF313" s="533">
        <f t="shared" si="1006"/>
        <v>0</v>
      </c>
      <c r="AG313" s="533">
        <f t="shared" si="1006"/>
        <v>0</v>
      </c>
      <c r="AH313" s="533">
        <f t="shared" si="1006"/>
        <v>0</v>
      </c>
      <c r="AI313" s="533">
        <f t="shared" si="1006"/>
        <v>0</v>
      </c>
      <c r="AJ313" s="533">
        <f t="shared" si="1006"/>
        <v>0</v>
      </c>
      <c r="AK313" s="533">
        <f t="shared" si="1006"/>
        <v>0</v>
      </c>
      <c r="AL313" s="533">
        <f t="shared" si="1006"/>
        <v>0</v>
      </c>
      <c r="AM313" s="533">
        <f t="shared" si="1006"/>
        <v>0</v>
      </c>
      <c r="AN313" s="533">
        <f t="shared" si="1006"/>
        <v>0</v>
      </c>
      <c r="AO313" s="533">
        <f t="shared" si="1006"/>
        <v>0</v>
      </c>
      <c r="AP313" s="533">
        <f t="shared" si="1006"/>
        <v>0</v>
      </c>
      <c r="AQ313" s="533">
        <f t="shared" si="1006"/>
        <v>0</v>
      </c>
      <c r="AR313" s="533">
        <f t="shared" si="1006"/>
        <v>0</v>
      </c>
      <c r="AS313" s="533">
        <f t="shared" si="1006"/>
        <v>0</v>
      </c>
      <c r="AT313" s="533">
        <f t="shared" si="1006"/>
        <v>0</v>
      </c>
      <c r="AU313" s="533">
        <f t="shared" si="1006"/>
        <v>0</v>
      </c>
      <c r="AV313" s="533">
        <f t="shared" si="1006"/>
        <v>0</v>
      </c>
      <c r="AW313" s="533">
        <f t="shared" si="1006"/>
        <v>0</v>
      </c>
      <c r="AX313" s="533">
        <f t="shared" ref="AX313:BY313" si="1007">AX262-AW262</f>
        <v>0</v>
      </c>
      <c r="AY313" s="533">
        <f t="shared" si="1007"/>
        <v>0</v>
      </c>
      <c r="AZ313" s="533">
        <f t="shared" si="1007"/>
        <v>0</v>
      </c>
      <c r="BA313" s="533">
        <f t="shared" si="1007"/>
        <v>0</v>
      </c>
      <c r="BB313" s="533">
        <f t="shared" si="1007"/>
        <v>0</v>
      </c>
      <c r="BC313" s="533">
        <f t="shared" si="1007"/>
        <v>0</v>
      </c>
      <c r="BD313" s="533">
        <f t="shared" si="1007"/>
        <v>0</v>
      </c>
      <c r="BE313" s="533">
        <f t="shared" si="1007"/>
        <v>0</v>
      </c>
      <c r="BF313" s="533">
        <f t="shared" si="1007"/>
        <v>0</v>
      </c>
      <c r="BG313" s="533">
        <f t="shared" si="1007"/>
        <v>0</v>
      </c>
      <c r="BH313" s="533">
        <f t="shared" si="1007"/>
        <v>0</v>
      </c>
      <c r="BI313" s="533">
        <f t="shared" si="1007"/>
        <v>0</v>
      </c>
      <c r="BJ313" s="533">
        <f t="shared" si="1007"/>
        <v>0</v>
      </c>
      <c r="BK313" s="533">
        <f t="shared" si="1007"/>
        <v>0</v>
      </c>
      <c r="BL313" s="533">
        <f t="shared" si="1007"/>
        <v>0</v>
      </c>
      <c r="BM313" s="533">
        <f t="shared" si="1007"/>
        <v>0</v>
      </c>
      <c r="BN313" s="533">
        <f t="shared" si="1007"/>
        <v>0</v>
      </c>
      <c r="BO313" s="533">
        <f t="shared" si="1007"/>
        <v>0</v>
      </c>
      <c r="BP313" s="533">
        <f t="shared" si="1007"/>
        <v>0</v>
      </c>
      <c r="BQ313" s="533">
        <f t="shared" si="1007"/>
        <v>0</v>
      </c>
      <c r="BR313" s="533">
        <f t="shared" si="1007"/>
        <v>0</v>
      </c>
      <c r="BS313" s="533">
        <f t="shared" si="1007"/>
        <v>0</v>
      </c>
      <c r="BT313" s="533">
        <f t="shared" si="1007"/>
        <v>0</v>
      </c>
      <c r="BU313" s="533">
        <f t="shared" si="1007"/>
        <v>0</v>
      </c>
      <c r="BV313" s="533">
        <f t="shared" si="1007"/>
        <v>0</v>
      </c>
      <c r="BW313" s="533">
        <f t="shared" si="1007"/>
        <v>0</v>
      </c>
      <c r="BX313" s="533">
        <f t="shared" si="1007"/>
        <v>0</v>
      </c>
      <c r="BY313" s="533">
        <f t="shared" si="1007"/>
        <v>0</v>
      </c>
      <c r="BZ313" s="533"/>
      <c r="CA313" s="533"/>
      <c r="CB313" s="533"/>
      <c r="CC313" s="533"/>
      <c r="CD313" s="533"/>
      <c r="CE313" s="533"/>
    </row>
    <row r="314" spans="1:84">
      <c r="E314" s="279" t="s">
        <v>114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33">
        <f t="shared" ref="R314:AW314" si="1008">R263-Q263</f>
        <v>0</v>
      </c>
      <c r="S314" s="533">
        <f t="shared" si="1008"/>
        <v>0</v>
      </c>
      <c r="T314" s="533">
        <f t="shared" si="1008"/>
        <v>0</v>
      </c>
      <c r="U314" s="533">
        <f t="shared" si="1008"/>
        <v>0</v>
      </c>
      <c r="V314" s="533">
        <f t="shared" si="1008"/>
        <v>0</v>
      </c>
      <c r="W314" s="533">
        <f t="shared" si="1008"/>
        <v>0</v>
      </c>
      <c r="X314" s="533">
        <f t="shared" si="1008"/>
        <v>0</v>
      </c>
      <c r="Y314" s="533">
        <f t="shared" si="1008"/>
        <v>0</v>
      </c>
      <c r="Z314" s="533">
        <f t="shared" si="1008"/>
        <v>0</v>
      </c>
      <c r="AA314" s="533">
        <f t="shared" si="1008"/>
        <v>0</v>
      </c>
      <c r="AB314" s="533">
        <f t="shared" si="1008"/>
        <v>0</v>
      </c>
      <c r="AC314" s="533">
        <f t="shared" si="1008"/>
        <v>0</v>
      </c>
      <c r="AD314" s="533">
        <f t="shared" si="1008"/>
        <v>0</v>
      </c>
      <c r="AE314" s="533">
        <f t="shared" si="1008"/>
        <v>0</v>
      </c>
      <c r="AF314" s="533">
        <f t="shared" si="1008"/>
        <v>0</v>
      </c>
      <c r="AG314" s="533">
        <f t="shared" si="1008"/>
        <v>0</v>
      </c>
      <c r="AH314" s="533">
        <f t="shared" si="1008"/>
        <v>0</v>
      </c>
      <c r="AI314" s="533">
        <f t="shared" si="1008"/>
        <v>0</v>
      </c>
      <c r="AJ314" s="533">
        <f t="shared" si="1008"/>
        <v>0</v>
      </c>
      <c r="AK314" s="533">
        <f t="shared" si="1008"/>
        <v>0</v>
      </c>
      <c r="AL314" s="533">
        <f t="shared" si="1008"/>
        <v>0</v>
      </c>
      <c r="AM314" s="533">
        <f t="shared" si="1008"/>
        <v>0</v>
      </c>
      <c r="AN314" s="533">
        <f t="shared" si="1008"/>
        <v>0</v>
      </c>
      <c r="AO314" s="533">
        <f t="shared" si="1008"/>
        <v>0</v>
      </c>
      <c r="AP314" s="533">
        <f t="shared" si="1008"/>
        <v>0</v>
      </c>
      <c r="AQ314" s="533">
        <f t="shared" si="1008"/>
        <v>0</v>
      </c>
      <c r="AR314" s="533">
        <f t="shared" si="1008"/>
        <v>0</v>
      </c>
      <c r="AS314" s="533">
        <f t="shared" si="1008"/>
        <v>0</v>
      </c>
      <c r="AT314" s="533">
        <f t="shared" si="1008"/>
        <v>0</v>
      </c>
      <c r="AU314" s="533">
        <f t="shared" si="1008"/>
        <v>0</v>
      </c>
      <c r="AV314" s="533">
        <f t="shared" si="1008"/>
        <v>0</v>
      </c>
      <c r="AW314" s="533">
        <f t="shared" si="1008"/>
        <v>0</v>
      </c>
      <c r="AX314" s="533">
        <f t="shared" ref="AX314:BY314" si="1009">AX263-AW263</f>
        <v>0</v>
      </c>
      <c r="AY314" s="533">
        <f t="shared" si="1009"/>
        <v>0</v>
      </c>
      <c r="AZ314" s="533">
        <f t="shared" si="1009"/>
        <v>0</v>
      </c>
      <c r="BA314" s="533">
        <f t="shared" si="1009"/>
        <v>0</v>
      </c>
      <c r="BB314" s="533">
        <f t="shared" si="1009"/>
        <v>0</v>
      </c>
      <c r="BC314" s="533">
        <f t="shared" si="1009"/>
        <v>0</v>
      </c>
      <c r="BD314" s="533">
        <f t="shared" si="1009"/>
        <v>0</v>
      </c>
      <c r="BE314" s="533">
        <f t="shared" si="1009"/>
        <v>0</v>
      </c>
      <c r="BF314" s="533">
        <f t="shared" si="1009"/>
        <v>0</v>
      </c>
      <c r="BG314" s="533">
        <f t="shared" si="1009"/>
        <v>0</v>
      </c>
      <c r="BH314" s="533">
        <f t="shared" si="1009"/>
        <v>0</v>
      </c>
      <c r="BI314" s="533">
        <f t="shared" si="1009"/>
        <v>0</v>
      </c>
      <c r="BJ314" s="533">
        <f t="shared" si="1009"/>
        <v>0</v>
      </c>
      <c r="BK314" s="533">
        <f t="shared" si="1009"/>
        <v>0</v>
      </c>
      <c r="BL314" s="533">
        <f t="shared" si="1009"/>
        <v>0</v>
      </c>
      <c r="BM314" s="533">
        <f t="shared" si="1009"/>
        <v>0</v>
      </c>
      <c r="BN314" s="533">
        <f t="shared" si="1009"/>
        <v>0</v>
      </c>
      <c r="BO314" s="533">
        <f t="shared" si="1009"/>
        <v>0</v>
      </c>
      <c r="BP314" s="533">
        <f t="shared" si="1009"/>
        <v>0</v>
      </c>
      <c r="BQ314" s="533">
        <f t="shared" si="1009"/>
        <v>0</v>
      </c>
      <c r="BR314" s="533">
        <f t="shared" si="1009"/>
        <v>0</v>
      </c>
      <c r="BS314" s="533">
        <f t="shared" si="1009"/>
        <v>0</v>
      </c>
      <c r="BT314" s="533">
        <f t="shared" si="1009"/>
        <v>0</v>
      </c>
      <c r="BU314" s="533">
        <f t="shared" si="1009"/>
        <v>0</v>
      </c>
      <c r="BV314" s="533">
        <f t="shared" si="1009"/>
        <v>0</v>
      </c>
      <c r="BW314" s="533">
        <f t="shared" si="1009"/>
        <v>0</v>
      </c>
      <c r="BX314" s="533">
        <f t="shared" si="1009"/>
        <v>0</v>
      </c>
      <c r="BY314" s="533">
        <f t="shared" si="1009"/>
        <v>0</v>
      </c>
      <c r="BZ314" s="533"/>
      <c r="CA314" s="533"/>
      <c r="CB314" s="533"/>
      <c r="CC314" s="533"/>
      <c r="CD314" s="533"/>
      <c r="CE314" s="533"/>
    </row>
    <row r="315" spans="1:84" s="4" customFormat="1">
      <c r="A315" s="48"/>
      <c r="E315" s="602" t="s">
        <v>92</v>
      </c>
      <c r="F315" s="5"/>
      <c r="G315" s="5"/>
      <c r="H315" s="5"/>
      <c r="I315" s="5"/>
      <c r="J315" s="5"/>
      <c r="K315" s="5"/>
      <c r="CF315" s="783"/>
    </row>
    <row r="316" spans="1:84">
      <c r="E316" s="279" t="s">
        <v>221</v>
      </c>
      <c r="F316" s="5">
        <f>SCF!E35+SCF!E36</f>
        <v>0</v>
      </c>
      <c r="G316" s="5">
        <f>SCF!F35+SCF!F36</f>
        <v>0</v>
      </c>
      <c r="H316" s="5">
        <f>SCF!G35+SCF!G36</f>
        <v>0</v>
      </c>
      <c r="I316" s="5">
        <f>SCF!H35+SCF!H36</f>
        <v>0</v>
      </c>
      <c r="J316" s="5">
        <f>SCF!I35+SCF!I36</f>
        <v>0</v>
      </c>
      <c r="K316" s="5">
        <f>SCF!J35+SCF!J36</f>
        <v>0</v>
      </c>
      <c r="L316" s="5">
        <f>SCF!K35+SCF!K36</f>
        <v>0</v>
      </c>
      <c r="M316" s="5">
        <f>SCF!L35+SCF!L36</f>
        <v>0</v>
      </c>
      <c r="N316" s="5">
        <f>SCF!M35+SCF!M36</f>
        <v>0</v>
      </c>
      <c r="O316" s="5">
        <f>SCF!N35+SCF!N36</f>
        <v>0</v>
      </c>
      <c r="P316" s="5">
        <f>SCF!O35+SCF!O36</f>
        <v>0</v>
      </c>
      <c r="Q316" s="5">
        <f>SCF!P35+SCF!P36</f>
        <v>0</v>
      </c>
      <c r="R316" s="533">
        <f t="shared" ref="R316:AW316" si="1010">R269-Q269</f>
        <v>0</v>
      </c>
      <c r="S316" s="533">
        <f t="shared" si="1010"/>
        <v>0</v>
      </c>
      <c r="T316" s="533">
        <f t="shared" si="1010"/>
        <v>0</v>
      </c>
      <c r="U316" s="533">
        <f t="shared" si="1010"/>
        <v>0</v>
      </c>
      <c r="V316" s="533">
        <f t="shared" si="1010"/>
        <v>0</v>
      </c>
      <c r="W316" s="533">
        <f t="shared" si="1010"/>
        <v>0</v>
      </c>
      <c r="X316" s="533">
        <f t="shared" si="1010"/>
        <v>0</v>
      </c>
      <c r="Y316" s="533">
        <f t="shared" si="1010"/>
        <v>0</v>
      </c>
      <c r="Z316" s="533">
        <f t="shared" si="1010"/>
        <v>0</v>
      </c>
      <c r="AA316" s="533">
        <f t="shared" si="1010"/>
        <v>0</v>
      </c>
      <c r="AB316" s="533">
        <f t="shared" si="1010"/>
        <v>0</v>
      </c>
      <c r="AC316" s="533">
        <f t="shared" si="1010"/>
        <v>0</v>
      </c>
      <c r="AD316" s="533">
        <f t="shared" si="1010"/>
        <v>0</v>
      </c>
      <c r="AE316" s="533">
        <f t="shared" si="1010"/>
        <v>0</v>
      </c>
      <c r="AF316" s="533">
        <f t="shared" si="1010"/>
        <v>0</v>
      </c>
      <c r="AG316" s="533">
        <f t="shared" si="1010"/>
        <v>0</v>
      </c>
      <c r="AH316" s="533">
        <f t="shared" si="1010"/>
        <v>0</v>
      </c>
      <c r="AI316" s="533">
        <f t="shared" si="1010"/>
        <v>0</v>
      </c>
      <c r="AJ316" s="533">
        <f t="shared" si="1010"/>
        <v>0</v>
      </c>
      <c r="AK316" s="533">
        <f t="shared" si="1010"/>
        <v>0</v>
      </c>
      <c r="AL316" s="533">
        <f t="shared" si="1010"/>
        <v>0</v>
      </c>
      <c r="AM316" s="533">
        <f t="shared" si="1010"/>
        <v>0</v>
      </c>
      <c r="AN316" s="533">
        <f t="shared" si="1010"/>
        <v>0</v>
      </c>
      <c r="AO316" s="533">
        <f t="shared" si="1010"/>
        <v>0</v>
      </c>
      <c r="AP316" s="533">
        <f t="shared" si="1010"/>
        <v>0</v>
      </c>
      <c r="AQ316" s="533">
        <f t="shared" si="1010"/>
        <v>0</v>
      </c>
      <c r="AR316" s="533">
        <f t="shared" si="1010"/>
        <v>0</v>
      </c>
      <c r="AS316" s="533">
        <f t="shared" si="1010"/>
        <v>0</v>
      </c>
      <c r="AT316" s="533">
        <f t="shared" si="1010"/>
        <v>0</v>
      </c>
      <c r="AU316" s="533">
        <f t="shared" si="1010"/>
        <v>0</v>
      </c>
      <c r="AV316" s="533">
        <f t="shared" si="1010"/>
        <v>0</v>
      </c>
      <c r="AW316" s="533">
        <f t="shared" si="1010"/>
        <v>0</v>
      </c>
      <c r="AX316" s="533">
        <f t="shared" ref="AX316:BY316" si="1011">AX269-AW269</f>
        <v>0</v>
      </c>
      <c r="AY316" s="533">
        <f t="shared" si="1011"/>
        <v>0</v>
      </c>
      <c r="AZ316" s="533">
        <f t="shared" si="1011"/>
        <v>0</v>
      </c>
      <c r="BA316" s="533">
        <f t="shared" si="1011"/>
        <v>0</v>
      </c>
      <c r="BB316" s="533">
        <f t="shared" si="1011"/>
        <v>0</v>
      </c>
      <c r="BC316" s="533">
        <f t="shared" si="1011"/>
        <v>0</v>
      </c>
      <c r="BD316" s="533">
        <f t="shared" si="1011"/>
        <v>0</v>
      </c>
      <c r="BE316" s="533">
        <f t="shared" si="1011"/>
        <v>0</v>
      </c>
      <c r="BF316" s="533">
        <f t="shared" si="1011"/>
        <v>0</v>
      </c>
      <c r="BG316" s="533">
        <f t="shared" si="1011"/>
        <v>0</v>
      </c>
      <c r="BH316" s="533">
        <f t="shared" si="1011"/>
        <v>0</v>
      </c>
      <c r="BI316" s="533">
        <f t="shared" si="1011"/>
        <v>0</v>
      </c>
      <c r="BJ316" s="533">
        <f t="shared" si="1011"/>
        <v>0</v>
      </c>
      <c r="BK316" s="533">
        <f t="shared" si="1011"/>
        <v>0</v>
      </c>
      <c r="BL316" s="533">
        <f t="shared" si="1011"/>
        <v>0</v>
      </c>
      <c r="BM316" s="533">
        <f t="shared" si="1011"/>
        <v>0</v>
      </c>
      <c r="BN316" s="533">
        <f t="shared" si="1011"/>
        <v>0</v>
      </c>
      <c r="BO316" s="533">
        <f t="shared" si="1011"/>
        <v>0</v>
      </c>
      <c r="BP316" s="533">
        <f t="shared" si="1011"/>
        <v>0</v>
      </c>
      <c r="BQ316" s="533">
        <f t="shared" si="1011"/>
        <v>0</v>
      </c>
      <c r="BR316" s="533">
        <f t="shared" si="1011"/>
        <v>0</v>
      </c>
      <c r="BS316" s="533">
        <f t="shared" si="1011"/>
        <v>0</v>
      </c>
      <c r="BT316" s="533">
        <f t="shared" si="1011"/>
        <v>0</v>
      </c>
      <c r="BU316" s="533">
        <f t="shared" si="1011"/>
        <v>0</v>
      </c>
      <c r="BV316" s="533">
        <f t="shared" si="1011"/>
        <v>0</v>
      </c>
      <c r="BW316" s="533">
        <f t="shared" si="1011"/>
        <v>0</v>
      </c>
      <c r="BX316" s="533">
        <f t="shared" si="1011"/>
        <v>0</v>
      </c>
      <c r="BY316" s="533">
        <f t="shared" si="1011"/>
        <v>0</v>
      </c>
      <c r="BZ316" s="533"/>
      <c r="CA316" s="533"/>
      <c r="CB316" s="533"/>
      <c r="CC316" s="533"/>
      <c r="CD316" s="533"/>
      <c r="CE316" s="533"/>
    </row>
    <row r="317" spans="1:84">
      <c r="E317" s="279" t="s">
        <v>564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33">
        <f t="shared" ref="R317" si="1012">R270-Q270</f>
        <v>0</v>
      </c>
      <c r="S317" s="533">
        <f t="shared" ref="S317" si="1013">S270-R270</f>
        <v>0</v>
      </c>
      <c r="T317" s="533">
        <f t="shared" ref="T317" si="1014">T270-S270</f>
        <v>0</v>
      </c>
      <c r="U317" s="533">
        <f t="shared" ref="U317" si="1015">U270-T270</f>
        <v>0</v>
      </c>
      <c r="V317" s="533">
        <f t="shared" ref="V317" si="1016">V270-U270</f>
        <v>0</v>
      </c>
      <c r="W317" s="533">
        <f t="shared" ref="W317" si="1017">W270-V270</f>
        <v>0</v>
      </c>
      <c r="X317" s="533">
        <f t="shared" ref="X317" si="1018">X270-W270</f>
        <v>0</v>
      </c>
      <c r="Y317" s="533">
        <f t="shared" ref="Y317" si="1019">Y270-X270</f>
        <v>0</v>
      </c>
      <c r="Z317" s="533">
        <f t="shared" ref="Z317" si="1020">Z270-Y270</f>
        <v>0</v>
      </c>
      <c r="AA317" s="533">
        <f t="shared" ref="AA317" si="1021">AA270-Z270</f>
        <v>0</v>
      </c>
      <c r="AB317" s="533">
        <f t="shared" ref="AB317" si="1022">AB270-AA270</f>
        <v>0</v>
      </c>
      <c r="AC317" s="533">
        <f t="shared" ref="AC317" si="1023">AC270-AB270</f>
        <v>0</v>
      </c>
      <c r="AD317" s="533">
        <f t="shared" ref="AD317" si="1024">AD270-AC270</f>
        <v>0</v>
      </c>
      <c r="AE317" s="533">
        <f t="shared" ref="AE317" si="1025">AE270-AD270</f>
        <v>0</v>
      </c>
      <c r="AF317" s="533">
        <f t="shared" ref="AF317" si="1026">AF270-AE270</f>
        <v>0</v>
      </c>
      <c r="AG317" s="533">
        <f t="shared" ref="AG317" si="1027">AG270-AF270</f>
        <v>0</v>
      </c>
      <c r="AH317" s="533">
        <f t="shared" ref="AH317" si="1028">AH270-AG270</f>
        <v>0</v>
      </c>
      <c r="AI317" s="533">
        <f t="shared" ref="AI317" si="1029">AI270-AH270</f>
        <v>0</v>
      </c>
      <c r="AJ317" s="533">
        <f t="shared" ref="AJ317" si="1030">AJ270-AI270</f>
        <v>0</v>
      </c>
      <c r="AK317" s="533">
        <f t="shared" ref="AK317" si="1031">AK270-AJ270</f>
        <v>0</v>
      </c>
      <c r="AL317" s="533">
        <f t="shared" ref="AL317" si="1032">AL270-AK270</f>
        <v>0</v>
      </c>
      <c r="AM317" s="533">
        <f t="shared" ref="AM317" si="1033">AM270-AL270</f>
        <v>0</v>
      </c>
      <c r="AN317" s="533">
        <f t="shared" ref="AN317" si="1034">AN270-AM270</f>
        <v>0</v>
      </c>
      <c r="AO317" s="533">
        <f t="shared" ref="AO317" si="1035">AO270-AN270</f>
        <v>0</v>
      </c>
      <c r="AP317" s="533">
        <f t="shared" ref="AP317" si="1036">AP270-AO270</f>
        <v>0</v>
      </c>
      <c r="AQ317" s="533">
        <f t="shared" ref="AQ317" si="1037">AQ270-AP270</f>
        <v>0</v>
      </c>
      <c r="AR317" s="533">
        <f t="shared" ref="AR317" si="1038">AR270-AQ270</f>
        <v>0</v>
      </c>
      <c r="AS317" s="533">
        <f t="shared" ref="AS317" si="1039">AS270-AR270</f>
        <v>0</v>
      </c>
      <c r="AT317" s="533">
        <f t="shared" ref="AT317" si="1040">AT270-AS270</f>
        <v>0</v>
      </c>
      <c r="AU317" s="533">
        <f t="shared" ref="AU317" si="1041">AU270-AT270</f>
        <v>0</v>
      </c>
      <c r="AV317" s="533">
        <f t="shared" ref="AV317" si="1042">AV270-AU270</f>
        <v>0</v>
      </c>
      <c r="AW317" s="533">
        <f t="shared" ref="AW317" si="1043">AW270-AV270</f>
        <v>0</v>
      </c>
      <c r="AX317" s="533">
        <f t="shared" ref="AX317" si="1044">AX270-AW270</f>
        <v>0</v>
      </c>
      <c r="AY317" s="533">
        <f t="shared" ref="AY317" si="1045">AY270-AX270</f>
        <v>0</v>
      </c>
      <c r="AZ317" s="533">
        <f t="shared" ref="AZ317" si="1046">AZ270-AY270</f>
        <v>0</v>
      </c>
      <c r="BA317" s="533">
        <f t="shared" ref="BA317" si="1047">BA270-AZ270</f>
        <v>0</v>
      </c>
      <c r="BB317" s="533">
        <f t="shared" ref="BB317" si="1048">BB270-BA270</f>
        <v>0</v>
      </c>
      <c r="BC317" s="533">
        <f t="shared" ref="BC317" si="1049">BC270-BB270</f>
        <v>0</v>
      </c>
      <c r="BD317" s="533">
        <f t="shared" ref="BD317" si="1050">BD270-BC270</f>
        <v>0</v>
      </c>
      <c r="BE317" s="533">
        <f t="shared" ref="BE317" si="1051">BE270-BD270</f>
        <v>0</v>
      </c>
      <c r="BF317" s="533">
        <f t="shared" ref="BF317" si="1052">BF270-BE270</f>
        <v>0</v>
      </c>
      <c r="BG317" s="533">
        <f t="shared" ref="BG317" si="1053">BG270-BF270</f>
        <v>0</v>
      </c>
      <c r="BH317" s="533">
        <f t="shared" ref="BH317" si="1054">BH270-BG270</f>
        <v>0</v>
      </c>
      <c r="BI317" s="533">
        <f t="shared" ref="BI317" si="1055">BI270-BH270</f>
        <v>0</v>
      </c>
      <c r="BJ317" s="533">
        <f t="shared" ref="BJ317" si="1056">BJ270-BI270</f>
        <v>0</v>
      </c>
      <c r="BK317" s="533">
        <f t="shared" ref="BK317" si="1057">BK270-BJ270</f>
        <v>0</v>
      </c>
      <c r="BL317" s="533">
        <f t="shared" ref="BL317" si="1058">BL270-BK270</f>
        <v>0</v>
      </c>
      <c r="BM317" s="533">
        <f t="shared" ref="BM317" si="1059">BM270-BL270</f>
        <v>0</v>
      </c>
      <c r="BN317" s="533">
        <f t="shared" ref="BN317" si="1060">BN270-BM270</f>
        <v>0</v>
      </c>
      <c r="BO317" s="533">
        <f t="shared" ref="BO317" si="1061">BO270-BN270</f>
        <v>0</v>
      </c>
      <c r="BP317" s="533">
        <f t="shared" ref="BP317" si="1062">BP270-BO270</f>
        <v>0</v>
      </c>
      <c r="BQ317" s="533">
        <f t="shared" ref="BQ317" si="1063">BQ270-BP270</f>
        <v>0</v>
      </c>
      <c r="BR317" s="533">
        <f t="shared" ref="BR317" si="1064">BR270-BQ270</f>
        <v>0</v>
      </c>
      <c r="BS317" s="533">
        <f t="shared" ref="BS317" si="1065">BS270-BR270</f>
        <v>0</v>
      </c>
      <c r="BT317" s="533">
        <f t="shared" ref="BT317" si="1066">BT270-BS270</f>
        <v>0</v>
      </c>
      <c r="BU317" s="533">
        <f t="shared" ref="BU317" si="1067">BU270-BT270</f>
        <v>0</v>
      </c>
      <c r="BV317" s="533">
        <f t="shared" ref="BV317" si="1068">BV270-BU270</f>
        <v>0</v>
      </c>
      <c r="BW317" s="533">
        <f t="shared" ref="BW317" si="1069">BW270-BV270</f>
        <v>0</v>
      </c>
      <c r="BX317" s="533">
        <f t="shared" ref="BX317" si="1070">BX270-BW270</f>
        <v>0</v>
      </c>
      <c r="BY317" s="533">
        <f t="shared" ref="BY317" si="1071">BY270-BX270</f>
        <v>0</v>
      </c>
      <c r="BZ317" s="533"/>
      <c r="CA317" s="533"/>
      <c r="CB317" s="533"/>
      <c r="CC317" s="533"/>
      <c r="CD317" s="533"/>
      <c r="CE317" s="533"/>
    </row>
    <row r="318" spans="1:84">
      <c r="E318" s="279" t="s">
        <v>111</v>
      </c>
      <c r="F318" s="5">
        <f>SCF!E34</f>
        <v>0</v>
      </c>
      <c r="G318" s="5">
        <f>SCF!F34</f>
        <v>0</v>
      </c>
      <c r="H318" s="5">
        <f>SCF!G34</f>
        <v>0</v>
      </c>
      <c r="I318" s="5">
        <f>SCF!H34</f>
        <v>0</v>
      </c>
      <c r="J318" s="5">
        <f>SCF!I34</f>
        <v>0</v>
      </c>
      <c r="K318" s="5">
        <f>SCF!J34</f>
        <v>0</v>
      </c>
      <c r="L318" s="5">
        <f>SCF!K34</f>
        <v>0</v>
      </c>
      <c r="M318" s="5">
        <f>SCF!L34</f>
        <v>0</v>
      </c>
      <c r="N318" s="5">
        <f>SCF!M34</f>
        <v>0</v>
      </c>
      <c r="O318" s="5">
        <f>SCF!N34</f>
        <v>0</v>
      </c>
      <c r="P318" s="5">
        <f>SCF!O34</f>
        <v>0</v>
      </c>
      <c r="Q318" s="5">
        <f>SCF!P34</f>
        <v>0</v>
      </c>
      <c r="R318" s="533">
        <f t="shared" ref="R318:AW318" si="1072">R271-Q271</f>
        <v>0</v>
      </c>
      <c r="S318" s="533">
        <f t="shared" si="1072"/>
        <v>0</v>
      </c>
      <c r="T318" s="533">
        <f t="shared" si="1072"/>
        <v>0</v>
      </c>
      <c r="U318" s="533">
        <f t="shared" si="1072"/>
        <v>0</v>
      </c>
      <c r="V318" s="533">
        <f t="shared" si="1072"/>
        <v>0</v>
      </c>
      <c r="W318" s="533">
        <f t="shared" si="1072"/>
        <v>0</v>
      </c>
      <c r="X318" s="533">
        <f t="shared" si="1072"/>
        <v>0</v>
      </c>
      <c r="Y318" s="533">
        <f t="shared" si="1072"/>
        <v>0</v>
      </c>
      <c r="Z318" s="533">
        <f t="shared" si="1072"/>
        <v>0</v>
      </c>
      <c r="AA318" s="533">
        <f t="shared" si="1072"/>
        <v>0</v>
      </c>
      <c r="AB318" s="533">
        <f t="shared" si="1072"/>
        <v>0</v>
      </c>
      <c r="AC318" s="533">
        <f t="shared" si="1072"/>
        <v>0</v>
      </c>
      <c r="AD318" s="533">
        <f t="shared" si="1072"/>
        <v>0</v>
      </c>
      <c r="AE318" s="533">
        <f t="shared" si="1072"/>
        <v>0</v>
      </c>
      <c r="AF318" s="533">
        <f t="shared" si="1072"/>
        <v>0</v>
      </c>
      <c r="AG318" s="533">
        <f t="shared" si="1072"/>
        <v>0</v>
      </c>
      <c r="AH318" s="533">
        <f t="shared" si="1072"/>
        <v>0</v>
      </c>
      <c r="AI318" s="533">
        <f t="shared" si="1072"/>
        <v>0</v>
      </c>
      <c r="AJ318" s="533">
        <f t="shared" si="1072"/>
        <v>0</v>
      </c>
      <c r="AK318" s="533">
        <f t="shared" si="1072"/>
        <v>0</v>
      </c>
      <c r="AL318" s="533">
        <f t="shared" si="1072"/>
        <v>0</v>
      </c>
      <c r="AM318" s="533">
        <f t="shared" si="1072"/>
        <v>0</v>
      </c>
      <c r="AN318" s="533">
        <f t="shared" si="1072"/>
        <v>0</v>
      </c>
      <c r="AO318" s="533">
        <f t="shared" si="1072"/>
        <v>0</v>
      </c>
      <c r="AP318" s="533">
        <f t="shared" si="1072"/>
        <v>0</v>
      </c>
      <c r="AQ318" s="533">
        <f t="shared" si="1072"/>
        <v>0</v>
      </c>
      <c r="AR318" s="533">
        <f t="shared" si="1072"/>
        <v>0</v>
      </c>
      <c r="AS318" s="533">
        <f t="shared" si="1072"/>
        <v>0</v>
      </c>
      <c r="AT318" s="533">
        <f t="shared" si="1072"/>
        <v>0</v>
      </c>
      <c r="AU318" s="533">
        <f t="shared" si="1072"/>
        <v>0</v>
      </c>
      <c r="AV318" s="533">
        <f t="shared" si="1072"/>
        <v>0</v>
      </c>
      <c r="AW318" s="533">
        <f t="shared" si="1072"/>
        <v>0</v>
      </c>
      <c r="AX318" s="533">
        <f t="shared" ref="AX318:BY318" si="1073">AX271-AW271</f>
        <v>0</v>
      </c>
      <c r="AY318" s="533">
        <f t="shared" si="1073"/>
        <v>0</v>
      </c>
      <c r="AZ318" s="533">
        <f t="shared" si="1073"/>
        <v>0</v>
      </c>
      <c r="BA318" s="533">
        <f t="shared" si="1073"/>
        <v>0</v>
      </c>
      <c r="BB318" s="533">
        <f t="shared" si="1073"/>
        <v>0</v>
      </c>
      <c r="BC318" s="533">
        <f t="shared" si="1073"/>
        <v>0</v>
      </c>
      <c r="BD318" s="533">
        <f t="shared" si="1073"/>
        <v>0</v>
      </c>
      <c r="BE318" s="533">
        <f t="shared" si="1073"/>
        <v>0</v>
      </c>
      <c r="BF318" s="533">
        <f t="shared" si="1073"/>
        <v>0</v>
      </c>
      <c r="BG318" s="533">
        <f t="shared" si="1073"/>
        <v>0</v>
      </c>
      <c r="BH318" s="533">
        <f t="shared" si="1073"/>
        <v>0</v>
      </c>
      <c r="BI318" s="533">
        <f t="shared" si="1073"/>
        <v>0</v>
      </c>
      <c r="BJ318" s="533">
        <f t="shared" si="1073"/>
        <v>0</v>
      </c>
      <c r="BK318" s="533">
        <f t="shared" si="1073"/>
        <v>0</v>
      </c>
      <c r="BL318" s="533">
        <f t="shared" si="1073"/>
        <v>0</v>
      </c>
      <c r="BM318" s="533">
        <f t="shared" si="1073"/>
        <v>0</v>
      </c>
      <c r="BN318" s="533">
        <f t="shared" si="1073"/>
        <v>0</v>
      </c>
      <c r="BO318" s="533">
        <f t="shared" si="1073"/>
        <v>0</v>
      </c>
      <c r="BP318" s="533">
        <f t="shared" si="1073"/>
        <v>0</v>
      </c>
      <c r="BQ318" s="533">
        <f t="shared" si="1073"/>
        <v>0</v>
      </c>
      <c r="BR318" s="533">
        <f t="shared" si="1073"/>
        <v>0</v>
      </c>
      <c r="BS318" s="533">
        <f t="shared" si="1073"/>
        <v>0</v>
      </c>
      <c r="BT318" s="533">
        <f t="shared" si="1073"/>
        <v>0</v>
      </c>
      <c r="BU318" s="533">
        <f t="shared" si="1073"/>
        <v>0</v>
      </c>
      <c r="BV318" s="533">
        <f t="shared" si="1073"/>
        <v>0</v>
      </c>
      <c r="BW318" s="533">
        <f t="shared" si="1073"/>
        <v>0</v>
      </c>
      <c r="BX318" s="533">
        <f t="shared" si="1073"/>
        <v>0</v>
      </c>
      <c r="BY318" s="533">
        <f t="shared" si="1073"/>
        <v>0</v>
      </c>
      <c r="BZ318" s="533"/>
      <c r="CA318" s="533"/>
      <c r="CB318" s="533"/>
      <c r="CC318" s="533"/>
      <c r="CD318" s="533"/>
      <c r="CE318" s="533"/>
    </row>
    <row r="319" spans="1:84">
      <c r="E319" s="279" t="s">
        <v>112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33">
        <f t="shared" ref="R319:AW319" si="1074">R272-Q272</f>
        <v>0</v>
      </c>
      <c r="S319" s="533">
        <f t="shared" si="1074"/>
        <v>0</v>
      </c>
      <c r="T319" s="533">
        <f t="shared" si="1074"/>
        <v>0</v>
      </c>
      <c r="U319" s="533">
        <f t="shared" si="1074"/>
        <v>0</v>
      </c>
      <c r="V319" s="533">
        <f t="shared" si="1074"/>
        <v>0</v>
      </c>
      <c r="W319" s="533">
        <f t="shared" si="1074"/>
        <v>0</v>
      </c>
      <c r="X319" s="533">
        <f t="shared" si="1074"/>
        <v>0</v>
      </c>
      <c r="Y319" s="533">
        <f t="shared" si="1074"/>
        <v>0</v>
      </c>
      <c r="Z319" s="533">
        <f t="shared" si="1074"/>
        <v>0</v>
      </c>
      <c r="AA319" s="533">
        <f t="shared" si="1074"/>
        <v>0</v>
      </c>
      <c r="AB319" s="533">
        <f t="shared" si="1074"/>
        <v>0</v>
      </c>
      <c r="AC319" s="533">
        <f t="shared" si="1074"/>
        <v>0</v>
      </c>
      <c r="AD319" s="533">
        <f t="shared" si="1074"/>
        <v>0</v>
      </c>
      <c r="AE319" s="533">
        <f t="shared" si="1074"/>
        <v>0</v>
      </c>
      <c r="AF319" s="533">
        <f t="shared" si="1074"/>
        <v>0</v>
      </c>
      <c r="AG319" s="533">
        <f t="shared" si="1074"/>
        <v>0</v>
      </c>
      <c r="AH319" s="533">
        <f t="shared" si="1074"/>
        <v>0</v>
      </c>
      <c r="AI319" s="533">
        <f t="shared" si="1074"/>
        <v>0</v>
      </c>
      <c r="AJ319" s="533">
        <f t="shared" si="1074"/>
        <v>0</v>
      </c>
      <c r="AK319" s="533">
        <f t="shared" si="1074"/>
        <v>0</v>
      </c>
      <c r="AL319" s="533">
        <f t="shared" si="1074"/>
        <v>0</v>
      </c>
      <c r="AM319" s="533">
        <f t="shared" si="1074"/>
        <v>0</v>
      </c>
      <c r="AN319" s="533">
        <f t="shared" si="1074"/>
        <v>0</v>
      </c>
      <c r="AO319" s="533">
        <f t="shared" si="1074"/>
        <v>0</v>
      </c>
      <c r="AP319" s="533">
        <f t="shared" si="1074"/>
        <v>0</v>
      </c>
      <c r="AQ319" s="533">
        <f t="shared" si="1074"/>
        <v>0</v>
      </c>
      <c r="AR319" s="533">
        <f t="shared" si="1074"/>
        <v>0</v>
      </c>
      <c r="AS319" s="533">
        <f t="shared" si="1074"/>
        <v>0</v>
      </c>
      <c r="AT319" s="533">
        <f t="shared" si="1074"/>
        <v>0</v>
      </c>
      <c r="AU319" s="533">
        <f t="shared" si="1074"/>
        <v>0</v>
      </c>
      <c r="AV319" s="533">
        <f t="shared" si="1074"/>
        <v>0</v>
      </c>
      <c r="AW319" s="533">
        <f t="shared" si="1074"/>
        <v>0</v>
      </c>
      <c r="AX319" s="533">
        <f t="shared" ref="AX319:BY319" si="1075">AX272-AW272</f>
        <v>0</v>
      </c>
      <c r="AY319" s="533">
        <f t="shared" si="1075"/>
        <v>0</v>
      </c>
      <c r="AZ319" s="533">
        <f t="shared" si="1075"/>
        <v>0</v>
      </c>
      <c r="BA319" s="533">
        <f t="shared" si="1075"/>
        <v>0</v>
      </c>
      <c r="BB319" s="533">
        <f t="shared" si="1075"/>
        <v>0</v>
      </c>
      <c r="BC319" s="533">
        <f t="shared" si="1075"/>
        <v>0</v>
      </c>
      <c r="BD319" s="533">
        <f t="shared" si="1075"/>
        <v>0</v>
      </c>
      <c r="BE319" s="533">
        <f t="shared" si="1075"/>
        <v>0</v>
      </c>
      <c r="BF319" s="533">
        <f t="shared" si="1075"/>
        <v>0</v>
      </c>
      <c r="BG319" s="533">
        <f t="shared" si="1075"/>
        <v>0</v>
      </c>
      <c r="BH319" s="533">
        <f t="shared" si="1075"/>
        <v>0</v>
      </c>
      <c r="BI319" s="533">
        <f t="shared" si="1075"/>
        <v>0</v>
      </c>
      <c r="BJ319" s="533">
        <f t="shared" si="1075"/>
        <v>0</v>
      </c>
      <c r="BK319" s="533">
        <f t="shared" si="1075"/>
        <v>0</v>
      </c>
      <c r="BL319" s="533">
        <f t="shared" si="1075"/>
        <v>0</v>
      </c>
      <c r="BM319" s="533">
        <f t="shared" si="1075"/>
        <v>0</v>
      </c>
      <c r="BN319" s="533">
        <f t="shared" si="1075"/>
        <v>0</v>
      </c>
      <c r="BO319" s="533">
        <f t="shared" si="1075"/>
        <v>0</v>
      </c>
      <c r="BP319" s="533">
        <f t="shared" si="1075"/>
        <v>0</v>
      </c>
      <c r="BQ319" s="533">
        <f t="shared" si="1075"/>
        <v>0</v>
      </c>
      <c r="BR319" s="533">
        <f t="shared" si="1075"/>
        <v>0</v>
      </c>
      <c r="BS319" s="533">
        <f t="shared" si="1075"/>
        <v>0</v>
      </c>
      <c r="BT319" s="533">
        <f t="shared" si="1075"/>
        <v>0</v>
      </c>
      <c r="BU319" s="533">
        <f t="shared" si="1075"/>
        <v>0</v>
      </c>
      <c r="BV319" s="533">
        <f t="shared" si="1075"/>
        <v>0</v>
      </c>
      <c r="BW319" s="533">
        <f t="shared" si="1075"/>
        <v>0</v>
      </c>
      <c r="BX319" s="533">
        <f t="shared" si="1075"/>
        <v>0</v>
      </c>
      <c r="BY319" s="533">
        <f t="shared" si="1075"/>
        <v>0</v>
      </c>
      <c r="BZ319" s="533"/>
      <c r="CA319" s="533"/>
      <c r="CB319" s="533"/>
      <c r="CC319" s="533"/>
      <c r="CD319" s="533"/>
      <c r="CE319" s="533"/>
    </row>
    <row r="320" spans="1:84">
      <c r="E320" s="279" t="s">
        <v>113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33">
        <f t="shared" ref="R320:AW320" si="1076">R273-Q273</f>
        <v>0</v>
      </c>
      <c r="S320" s="533">
        <f t="shared" si="1076"/>
        <v>0</v>
      </c>
      <c r="T320" s="533">
        <f t="shared" si="1076"/>
        <v>0</v>
      </c>
      <c r="U320" s="533">
        <f t="shared" si="1076"/>
        <v>0</v>
      </c>
      <c r="V320" s="533">
        <f t="shared" si="1076"/>
        <v>0</v>
      </c>
      <c r="W320" s="533">
        <f t="shared" si="1076"/>
        <v>0</v>
      </c>
      <c r="X320" s="533">
        <f t="shared" si="1076"/>
        <v>0</v>
      </c>
      <c r="Y320" s="533">
        <f t="shared" si="1076"/>
        <v>0</v>
      </c>
      <c r="Z320" s="533">
        <f t="shared" si="1076"/>
        <v>0</v>
      </c>
      <c r="AA320" s="533">
        <f t="shared" si="1076"/>
        <v>0</v>
      </c>
      <c r="AB320" s="533">
        <f t="shared" si="1076"/>
        <v>0</v>
      </c>
      <c r="AC320" s="533">
        <f t="shared" si="1076"/>
        <v>0</v>
      </c>
      <c r="AD320" s="533">
        <f t="shared" si="1076"/>
        <v>0</v>
      </c>
      <c r="AE320" s="533">
        <f t="shared" si="1076"/>
        <v>0</v>
      </c>
      <c r="AF320" s="533">
        <f t="shared" si="1076"/>
        <v>0</v>
      </c>
      <c r="AG320" s="533">
        <f t="shared" si="1076"/>
        <v>0</v>
      </c>
      <c r="AH320" s="533">
        <f t="shared" si="1076"/>
        <v>0</v>
      </c>
      <c r="AI320" s="533">
        <f t="shared" si="1076"/>
        <v>0</v>
      </c>
      <c r="AJ320" s="533">
        <f t="shared" si="1076"/>
        <v>0</v>
      </c>
      <c r="AK320" s="533">
        <f t="shared" si="1076"/>
        <v>0</v>
      </c>
      <c r="AL320" s="533">
        <f t="shared" si="1076"/>
        <v>0</v>
      </c>
      <c r="AM320" s="533">
        <f t="shared" si="1076"/>
        <v>0</v>
      </c>
      <c r="AN320" s="533">
        <f t="shared" si="1076"/>
        <v>0</v>
      </c>
      <c r="AO320" s="533">
        <f t="shared" si="1076"/>
        <v>0</v>
      </c>
      <c r="AP320" s="533">
        <f t="shared" si="1076"/>
        <v>0</v>
      </c>
      <c r="AQ320" s="533">
        <f t="shared" si="1076"/>
        <v>0</v>
      </c>
      <c r="AR320" s="533">
        <f t="shared" si="1076"/>
        <v>0</v>
      </c>
      <c r="AS320" s="533">
        <f t="shared" si="1076"/>
        <v>0</v>
      </c>
      <c r="AT320" s="533">
        <f t="shared" si="1076"/>
        <v>0</v>
      </c>
      <c r="AU320" s="533">
        <f t="shared" si="1076"/>
        <v>0</v>
      </c>
      <c r="AV320" s="533">
        <f t="shared" si="1076"/>
        <v>0</v>
      </c>
      <c r="AW320" s="533">
        <f t="shared" si="1076"/>
        <v>0</v>
      </c>
      <c r="AX320" s="533">
        <f t="shared" ref="AX320:BY320" si="1077">AX273-AW273</f>
        <v>0</v>
      </c>
      <c r="AY320" s="533">
        <f t="shared" si="1077"/>
        <v>0</v>
      </c>
      <c r="AZ320" s="533">
        <f t="shared" si="1077"/>
        <v>0</v>
      </c>
      <c r="BA320" s="533">
        <f t="shared" si="1077"/>
        <v>0</v>
      </c>
      <c r="BB320" s="533">
        <f t="shared" si="1077"/>
        <v>0</v>
      </c>
      <c r="BC320" s="533">
        <f t="shared" si="1077"/>
        <v>0</v>
      </c>
      <c r="BD320" s="533">
        <f t="shared" si="1077"/>
        <v>0</v>
      </c>
      <c r="BE320" s="533">
        <f t="shared" si="1077"/>
        <v>0</v>
      </c>
      <c r="BF320" s="533">
        <f t="shared" si="1077"/>
        <v>0</v>
      </c>
      <c r="BG320" s="533">
        <f t="shared" si="1077"/>
        <v>0</v>
      </c>
      <c r="BH320" s="533">
        <f t="shared" si="1077"/>
        <v>0</v>
      </c>
      <c r="BI320" s="533">
        <f t="shared" si="1077"/>
        <v>0</v>
      </c>
      <c r="BJ320" s="533">
        <f t="shared" si="1077"/>
        <v>0</v>
      </c>
      <c r="BK320" s="533">
        <f t="shared" si="1077"/>
        <v>0</v>
      </c>
      <c r="BL320" s="533">
        <f t="shared" si="1077"/>
        <v>0</v>
      </c>
      <c r="BM320" s="533">
        <f t="shared" si="1077"/>
        <v>0</v>
      </c>
      <c r="BN320" s="533">
        <f t="shared" si="1077"/>
        <v>0</v>
      </c>
      <c r="BO320" s="533">
        <f t="shared" si="1077"/>
        <v>0</v>
      </c>
      <c r="BP320" s="533">
        <f t="shared" si="1077"/>
        <v>0</v>
      </c>
      <c r="BQ320" s="533">
        <f t="shared" si="1077"/>
        <v>0</v>
      </c>
      <c r="BR320" s="533">
        <f t="shared" si="1077"/>
        <v>0</v>
      </c>
      <c r="BS320" s="533">
        <f t="shared" si="1077"/>
        <v>0</v>
      </c>
      <c r="BT320" s="533">
        <f t="shared" si="1077"/>
        <v>0</v>
      </c>
      <c r="BU320" s="533">
        <f t="shared" si="1077"/>
        <v>0</v>
      </c>
      <c r="BV320" s="533">
        <f t="shared" si="1077"/>
        <v>0</v>
      </c>
      <c r="BW320" s="533">
        <f t="shared" si="1077"/>
        <v>0</v>
      </c>
      <c r="BX320" s="533">
        <f t="shared" si="1077"/>
        <v>0</v>
      </c>
      <c r="BY320" s="533">
        <f t="shared" si="1077"/>
        <v>0</v>
      </c>
      <c r="BZ320" s="533"/>
      <c r="CA320" s="533"/>
      <c r="CB320" s="533"/>
      <c r="CC320" s="533"/>
      <c r="CD320" s="533"/>
      <c r="CE320" s="533"/>
    </row>
    <row r="321" spans="1:84">
      <c r="E321" s="602" t="s">
        <v>127</v>
      </c>
      <c r="F321" s="285">
        <f t="shared" ref="F321:AO321" si="1078">SUM(F312:F320)</f>
        <v>0</v>
      </c>
      <c r="G321" s="285">
        <f t="shared" si="1078"/>
        <v>0</v>
      </c>
      <c r="H321" s="285">
        <f t="shared" si="1078"/>
        <v>0</v>
      </c>
      <c r="I321" s="285">
        <f t="shared" si="1078"/>
        <v>0</v>
      </c>
      <c r="J321" s="285">
        <f t="shared" si="1078"/>
        <v>0</v>
      </c>
      <c r="K321" s="285">
        <f t="shared" si="1078"/>
        <v>0</v>
      </c>
      <c r="L321" s="285">
        <f t="shared" si="1078"/>
        <v>0</v>
      </c>
      <c r="M321" s="285">
        <f t="shared" si="1078"/>
        <v>0</v>
      </c>
      <c r="N321" s="285">
        <f t="shared" si="1078"/>
        <v>0</v>
      </c>
      <c r="O321" s="285">
        <f t="shared" si="1078"/>
        <v>0</v>
      </c>
      <c r="P321" s="285">
        <f t="shared" si="1078"/>
        <v>0</v>
      </c>
      <c r="Q321" s="285">
        <f t="shared" ref="Q321" si="1079">SUM(Q312:Q320)</f>
        <v>0</v>
      </c>
      <c r="R321" s="285">
        <f t="shared" ref="R321:S321" si="1080">SUM(R312:R320)</f>
        <v>0</v>
      </c>
      <c r="S321" s="285">
        <f t="shared" si="1080"/>
        <v>0</v>
      </c>
      <c r="T321" s="285">
        <f t="shared" si="1078"/>
        <v>0</v>
      </c>
      <c r="U321" s="285">
        <f t="shared" si="1078"/>
        <v>0</v>
      </c>
      <c r="V321" s="285">
        <f t="shared" si="1078"/>
        <v>0</v>
      </c>
      <c r="W321" s="285">
        <f t="shared" si="1078"/>
        <v>0</v>
      </c>
      <c r="X321" s="285">
        <f t="shared" si="1078"/>
        <v>0</v>
      </c>
      <c r="Y321" s="285">
        <f t="shared" si="1078"/>
        <v>0</v>
      </c>
      <c r="Z321" s="285">
        <f t="shared" si="1078"/>
        <v>0</v>
      </c>
      <c r="AA321" s="285">
        <f t="shared" si="1078"/>
        <v>0</v>
      </c>
      <c r="AB321" s="285">
        <f t="shared" si="1078"/>
        <v>0</v>
      </c>
      <c r="AC321" s="285">
        <f t="shared" si="1078"/>
        <v>0</v>
      </c>
      <c r="AD321" s="285">
        <f t="shared" si="1078"/>
        <v>0</v>
      </c>
      <c r="AE321" s="285">
        <f t="shared" si="1078"/>
        <v>0</v>
      </c>
      <c r="AF321" s="285">
        <f t="shared" si="1078"/>
        <v>0</v>
      </c>
      <c r="AG321" s="285">
        <f t="shared" si="1078"/>
        <v>0</v>
      </c>
      <c r="AH321" s="285">
        <f t="shared" si="1078"/>
        <v>0</v>
      </c>
      <c r="AI321" s="285">
        <f t="shared" si="1078"/>
        <v>0</v>
      </c>
      <c r="AJ321" s="285">
        <f t="shared" si="1078"/>
        <v>0</v>
      </c>
      <c r="AK321" s="285">
        <f t="shared" si="1078"/>
        <v>0</v>
      </c>
      <c r="AL321" s="285">
        <f t="shared" si="1078"/>
        <v>0</v>
      </c>
      <c r="AM321" s="285">
        <f t="shared" si="1078"/>
        <v>0</v>
      </c>
      <c r="AN321" s="285">
        <f t="shared" si="1078"/>
        <v>0</v>
      </c>
      <c r="AO321" s="285">
        <f t="shared" si="1078"/>
        <v>0</v>
      </c>
      <c r="AP321" s="285">
        <f t="shared" ref="AP321:BY321" si="1081">SUM(AP312:AP320)</f>
        <v>0</v>
      </c>
      <c r="AQ321" s="285">
        <f t="shared" si="1081"/>
        <v>0</v>
      </c>
      <c r="AR321" s="285">
        <f t="shared" si="1081"/>
        <v>0</v>
      </c>
      <c r="AS321" s="285">
        <f t="shared" si="1081"/>
        <v>0</v>
      </c>
      <c r="AT321" s="285">
        <f t="shared" si="1081"/>
        <v>0</v>
      </c>
      <c r="AU321" s="285">
        <f t="shared" si="1081"/>
        <v>0</v>
      </c>
      <c r="AV321" s="285">
        <f t="shared" si="1081"/>
        <v>0</v>
      </c>
      <c r="AW321" s="285">
        <f t="shared" si="1081"/>
        <v>0</v>
      </c>
      <c r="AX321" s="285">
        <f t="shared" si="1081"/>
        <v>0</v>
      </c>
      <c r="AY321" s="285">
        <f t="shared" si="1081"/>
        <v>0</v>
      </c>
      <c r="AZ321" s="285">
        <f t="shared" si="1081"/>
        <v>0</v>
      </c>
      <c r="BA321" s="285">
        <f t="shared" si="1081"/>
        <v>0</v>
      </c>
      <c r="BB321" s="285">
        <f t="shared" si="1081"/>
        <v>0</v>
      </c>
      <c r="BC321" s="285">
        <f t="shared" si="1081"/>
        <v>0</v>
      </c>
      <c r="BD321" s="285">
        <f t="shared" si="1081"/>
        <v>0</v>
      </c>
      <c r="BE321" s="285">
        <f t="shared" si="1081"/>
        <v>0</v>
      </c>
      <c r="BF321" s="285">
        <f t="shared" si="1081"/>
        <v>0</v>
      </c>
      <c r="BG321" s="285">
        <f t="shared" si="1081"/>
        <v>0</v>
      </c>
      <c r="BH321" s="285">
        <f t="shared" si="1081"/>
        <v>0</v>
      </c>
      <c r="BI321" s="285">
        <f t="shared" si="1081"/>
        <v>0</v>
      </c>
      <c r="BJ321" s="285">
        <f t="shared" si="1081"/>
        <v>0</v>
      </c>
      <c r="BK321" s="285">
        <f t="shared" si="1081"/>
        <v>0</v>
      </c>
      <c r="BL321" s="285">
        <f t="shared" si="1081"/>
        <v>0</v>
      </c>
      <c r="BM321" s="285">
        <f t="shared" si="1081"/>
        <v>0</v>
      </c>
      <c r="BN321" s="285">
        <f t="shared" si="1081"/>
        <v>0</v>
      </c>
      <c r="BO321" s="285">
        <f t="shared" si="1081"/>
        <v>0</v>
      </c>
      <c r="BP321" s="285">
        <f t="shared" si="1081"/>
        <v>0</v>
      </c>
      <c r="BQ321" s="285">
        <f t="shared" si="1081"/>
        <v>0</v>
      </c>
      <c r="BR321" s="285">
        <f t="shared" si="1081"/>
        <v>0</v>
      </c>
      <c r="BS321" s="285">
        <f t="shared" si="1081"/>
        <v>0</v>
      </c>
      <c r="BT321" s="285">
        <f t="shared" si="1081"/>
        <v>0</v>
      </c>
      <c r="BU321" s="285">
        <f t="shared" si="1081"/>
        <v>0</v>
      </c>
      <c r="BV321" s="285">
        <f t="shared" si="1081"/>
        <v>0</v>
      </c>
      <c r="BW321" s="285">
        <f t="shared" si="1081"/>
        <v>0</v>
      </c>
      <c r="BX321" s="285">
        <f t="shared" si="1081"/>
        <v>0</v>
      </c>
      <c r="BY321" s="285">
        <f t="shared" si="1081"/>
        <v>0</v>
      </c>
      <c r="BZ321" s="286"/>
      <c r="CA321" s="286"/>
      <c r="CB321" s="286"/>
      <c r="CC321" s="286"/>
      <c r="CD321" s="286"/>
      <c r="CE321" s="286"/>
    </row>
    <row r="322" spans="1:84"/>
    <row r="323" spans="1:84">
      <c r="D323" s="9" t="s">
        <v>129</v>
      </c>
      <c r="F323" s="5">
        <f t="shared" ref="F323:AO323" si="1082">F298+F308+F321</f>
        <v>0</v>
      </c>
      <c r="G323" s="5">
        <f t="shared" si="1082"/>
        <v>0</v>
      </c>
      <c r="H323" s="5">
        <f t="shared" si="1082"/>
        <v>0</v>
      </c>
      <c r="I323" s="5">
        <f t="shared" si="1082"/>
        <v>0</v>
      </c>
      <c r="J323" s="5">
        <f t="shared" si="1082"/>
        <v>0</v>
      </c>
      <c r="K323" s="5">
        <f t="shared" si="1082"/>
        <v>0</v>
      </c>
      <c r="L323" s="5">
        <f t="shared" si="1082"/>
        <v>0</v>
      </c>
      <c r="M323" s="5">
        <f t="shared" si="1082"/>
        <v>0</v>
      </c>
      <c r="N323" s="5">
        <f t="shared" si="1082"/>
        <v>0</v>
      </c>
      <c r="O323" s="5">
        <f t="shared" si="1082"/>
        <v>0</v>
      </c>
      <c r="P323" s="5">
        <f t="shared" si="1082"/>
        <v>0</v>
      </c>
      <c r="Q323" s="5">
        <f t="shared" ref="Q323" si="1083">Q298+Q308+Q321</f>
        <v>0</v>
      </c>
      <c r="R323" s="5">
        <f t="shared" ref="R323:S323" si="1084">R298+R308+R321</f>
        <v>0</v>
      </c>
      <c r="S323" s="5">
        <f t="shared" si="1084"/>
        <v>0</v>
      </c>
      <c r="T323" s="5">
        <f t="shared" si="1082"/>
        <v>0</v>
      </c>
      <c r="U323" s="5">
        <f t="shared" si="1082"/>
        <v>0</v>
      </c>
      <c r="V323" s="5">
        <f t="shared" si="1082"/>
        <v>0</v>
      </c>
      <c r="W323" s="5">
        <f t="shared" si="1082"/>
        <v>0</v>
      </c>
      <c r="X323" s="5">
        <f t="shared" si="1082"/>
        <v>0</v>
      </c>
      <c r="Y323" s="5">
        <f t="shared" si="1082"/>
        <v>0</v>
      </c>
      <c r="Z323" s="5">
        <f t="shared" si="1082"/>
        <v>0</v>
      </c>
      <c r="AA323" s="5">
        <f t="shared" si="1082"/>
        <v>0</v>
      </c>
      <c r="AB323" s="5">
        <f t="shared" si="1082"/>
        <v>0</v>
      </c>
      <c r="AC323" s="5">
        <f t="shared" si="1082"/>
        <v>0</v>
      </c>
      <c r="AD323" s="5">
        <f t="shared" si="1082"/>
        <v>0</v>
      </c>
      <c r="AE323" s="5">
        <f t="shared" si="1082"/>
        <v>0</v>
      </c>
      <c r="AF323" s="5">
        <f t="shared" si="1082"/>
        <v>0</v>
      </c>
      <c r="AG323" s="5">
        <f t="shared" si="1082"/>
        <v>0</v>
      </c>
      <c r="AH323" s="5">
        <f t="shared" si="1082"/>
        <v>0</v>
      </c>
      <c r="AI323" s="5">
        <f t="shared" si="1082"/>
        <v>0</v>
      </c>
      <c r="AJ323" s="5">
        <f t="shared" si="1082"/>
        <v>0</v>
      </c>
      <c r="AK323" s="5">
        <f t="shared" si="1082"/>
        <v>0</v>
      </c>
      <c r="AL323" s="5">
        <f t="shared" si="1082"/>
        <v>0</v>
      </c>
      <c r="AM323" s="5">
        <f t="shared" si="1082"/>
        <v>0</v>
      </c>
      <c r="AN323" s="5">
        <f t="shared" si="1082"/>
        <v>0</v>
      </c>
      <c r="AO323" s="5">
        <f t="shared" si="1082"/>
        <v>0</v>
      </c>
      <c r="AP323" s="5">
        <f t="shared" ref="AP323:BY323" si="1085">AP298+AP308+AP321</f>
        <v>0</v>
      </c>
      <c r="AQ323" s="5">
        <f t="shared" si="1085"/>
        <v>0</v>
      </c>
      <c r="AR323" s="5">
        <f t="shared" si="1085"/>
        <v>0</v>
      </c>
      <c r="AS323" s="5">
        <f t="shared" si="1085"/>
        <v>0</v>
      </c>
      <c r="AT323" s="5">
        <f t="shared" si="1085"/>
        <v>0</v>
      </c>
      <c r="AU323" s="5">
        <f t="shared" si="1085"/>
        <v>0</v>
      </c>
      <c r="AV323" s="5">
        <f t="shared" si="1085"/>
        <v>0</v>
      </c>
      <c r="AW323" s="5">
        <f t="shared" si="1085"/>
        <v>0</v>
      </c>
      <c r="AX323" s="5">
        <f t="shared" si="1085"/>
        <v>0</v>
      </c>
      <c r="AY323" s="5">
        <f t="shared" si="1085"/>
        <v>0</v>
      </c>
      <c r="AZ323" s="5">
        <f t="shared" si="1085"/>
        <v>0</v>
      </c>
      <c r="BA323" s="5">
        <f t="shared" si="1085"/>
        <v>0</v>
      </c>
      <c r="BB323" s="5">
        <f t="shared" si="1085"/>
        <v>0</v>
      </c>
      <c r="BC323" s="5">
        <f t="shared" si="1085"/>
        <v>0</v>
      </c>
      <c r="BD323" s="5">
        <f t="shared" si="1085"/>
        <v>0</v>
      </c>
      <c r="BE323" s="5">
        <f t="shared" si="1085"/>
        <v>0</v>
      </c>
      <c r="BF323" s="5">
        <f t="shared" si="1085"/>
        <v>0</v>
      </c>
      <c r="BG323" s="5">
        <f t="shared" si="1085"/>
        <v>0</v>
      </c>
      <c r="BH323" s="5">
        <f t="shared" si="1085"/>
        <v>0</v>
      </c>
      <c r="BI323" s="5">
        <f t="shared" si="1085"/>
        <v>0</v>
      </c>
      <c r="BJ323" s="5">
        <f t="shared" si="1085"/>
        <v>0</v>
      </c>
      <c r="BK323" s="5">
        <f t="shared" si="1085"/>
        <v>0</v>
      </c>
      <c r="BL323" s="5">
        <f t="shared" si="1085"/>
        <v>0</v>
      </c>
      <c r="BM323" s="5">
        <f t="shared" si="1085"/>
        <v>0</v>
      </c>
      <c r="BN323" s="5">
        <f t="shared" si="1085"/>
        <v>0</v>
      </c>
      <c r="BO323" s="5">
        <f t="shared" si="1085"/>
        <v>0</v>
      </c>
      <c r="BP323" s="5">
        <f t="shared" si="1085"/>
        <v>0</v>
      </c>
      <c r="BQ323" s="5">
        <f t="shared" si="1085"/>
        <v>0</v>
      </c>
      <c r="BR323" s="5">
        <f t="shared" si="1085"/>
        <v>0</v>
      </c>
      <c r="BS323" s="5">
        <f t="shared" si="1085"/>
        <v>0</v>
      </c>
      <c r="BT323" s="5">
        <f t="shared" si="1085"/>
        <v>0</v>
      </c>
      <c r="BU323" s="5">
        <f t="shared" si="1085"/>
        <v>0</v>
      </c>
      <c r="BV323" s="5">
        <f t="shared" si="1085"/>
        <v>0</v>
      </c>
      <c r="BW323" s="5">
        <f t="shared" si="1085"/>
        <v>0</v>
      </c>
      <c r="BX323" s="5">
        <f t="shared" si="1085"/>
        <v>0</v>
      </c>
      <c r="BY323" s="5">
        <f t="shared" si="1085"/>
        <v>0</v>
      </c>
      <c r="BZ323" s="5"/>
      <c r="CA323" s="5"/>
      <c r="CB323" s="5"/>
      <c r="CC323" s="5"/>
      <c r="CD323" s="5"/>
      <c r="CE323" s="286"/>
    </row>
    <row r="324" spans="1:84" s="293" customFormat="1">
      <c r="A324" s="415"/>
      <c r="B324" s="290"/>
      <c r="C324" s="290"/>
      <c r="D324" s="290"/>
      <c r="E324" s="417" t="s">
        <v>201</v>
      </c>
      <c r="F324" s="402"/>
      <c r="G324" s="402"/>
      <c r="H324" s="402"/>
      <c r="I324" s="402"/>
      <c r="J324" s="402"/>
      <c r="K324" s="402"/>
      <c r="L324" s="402"/>
      <c r="M324" s="402"/>
      <c r="N324" s="402"/>
      <c r="O324" s="402"/>
      <c r="P324" s="402"/>
      <c r="Q324" s="402"/>
      <c r="R324" s="402"/>
      <c r="S324" s="402"/>
      <c r="T324" s="402"/>
      <c r="U324" s="402"/>
      <c r="V324" s="402"/>
      <c r="W324" s="402"/>
      <c r="X324" s="402"/>
      <c r="Y324" s="402"/>
      <c r="Z324" s="402"/>
      <c r="AA324" s="402"/>
      <c r="AB324" s="402"/>
      <c r="AC324" s="402"/>
      <c r="AD324" s="402"/>
      <c r="AE324" s="402"/>
      <c r="AF324" s="402"/>
      <c r="AG324" s="402"/>
      <c r="AH324" s="402"/>
      <c r="AI324" s="402"/>
      <c r="AJ324" s="402"/>
      <c r="AK324" s="402"/>
      <c r="AL324" s="402"/>
      <c r="AM324" s="402"/>
      <c r="AN324" s="402"/>
      <c r="AO324" s="402"/>
      <c r="AP324" s="402"/>
      <c r="AQ324" s="402"/>
      <c r="AR324" s="402"/>
      <c r="AS324" s="402"/>
      <c r="AT324" s="402"/>
      <c r="AU324" s="402"/>
      <c r="AV324" s="402"/>
      <c r="AW324" s="402"/>
      <c r="AX324" s="402"/>
      <c r="AY324" s="402"/>
      <c r="AZ324" s="402"/>
      <c r="BA324" s="402"/>
      <c r="BB324" s="402"/>
      <c r="BC324" s="402"/>
      <c r="BD324" s="402"/>
      <c r="BE324" s="402"/>
      <c r="BF324" s="402"/>
      <c r="BG324" s="402"/>
      <c r="BH324" s="402"/>
      <c r="BI324" s="402"/>
      <c r="BJ324" s="402"/>
      <c r="BK324" s="402"/>
      <c r="BL324" s="402"/>
      <c r="BM324" s="402"/>
      <c r="BN324" s="402"/>
      <c r="BO324" s="402"/>
      <c r="BP324" s="402"/>
      <c r="BQ324" s="402"/>
      <c r="BR324" s="402"/>
      <c r="BS324" s="402"/>
      <c r="BT324" s="402"/>
      <c r="BU324" s="402"/>
      <c r="BV324" s="402"/>
      <c r="BW324" s="402"/>
      <c r="BX324" s="402"/>
      <c r="BY324" s="402"/>
      <c r="BZ324" s="402"/>
      <c r="CA324" s="402"/>
      <c r="CB324" s="402"/>
      <c r="CC324" s="402"/>
      <c r="CD324" s="402"/>
      <c r="CE324" s="432"/>
      <c r="CF324" s="783"/>
    </row>
    <row r="325" spans="1:84">
      <c r="D325" s="9" t="s">
        <v>130</v>
      </c>
      <c r="F325" s="246">
        <f t="shared" ref="F325:AK325" si="1086">F284+F323</f>
        <v>0</v>
      </c>
      <c r="G325" s="246">
        <f t="shared" si="1086"/>
        <v>0</v>
      </c>
      <c r="H325" s="246">
        <f t="shared" si="1086"/>
        <v>0</v>
      </c>
      <c r="I325" s="246">
        <f t="shared" si="1086"/>
        <v>0</v>
      </c>
      <c r="J325" s="246">
        <f t="shared" si="1086"/>
        <v>0</v>
      </c>
      <c r="K325" s="246">
        <f t="shared" si="1086"/>
        <v>0</v>
      </c>
      <c r="L325" s="246">
        <f t="shared" si="1086"/>
        <v>0</v>
      </c>
      <c r="M325" s="246">
        <f t="shared" si="1086"/>
        <v>0</v>
      </c>
      <c r="N325" s="246">
        <f t="shared" si="1086"/>
        <v>0</v>
      </c>
      <c r="O325" s="246">
        <f t="shared" si="1086"/>
        <v>0</v>
      </c>
      <c r="P325" s="246">
        <f t="shared" si="1086"/>
        <v>0</v>
      </c>
      <c r="Q325" s="246">
        <f t="shared" si="1086"/>
        <v>0</v>
      </c>
      <c r="R325" s="246">
        <f t="shared" si="1086"/>
        <v>0</v>
      </c>
      <c r="S325" s="246">
        <f t="shared" si="1086"/>
        <v>0</v>
      </c>
      <c r="T325" s="246">
        <f t="shared" si="1086"/>
        <v>0</v>
      </c>
      <c r="U325" s="246">
        <f t="shared" si="1086"/>
        <v>0</v>
      </c>
      <c r="V325" s="246">
        <f t="shared" si="1086"/>
        <v>0</v>
      </c>
      <c r="W325" s="246">
        <f t="shared" si="1086"/>
        <v>0</v>
      </c>
      <c r="X325" s="246">
        <f t="shared" si="1086"/>
        <v>0</v>
      </c>
      <c r="Y325" s="246">
        <f t="shared" si="1086"/>
        <v>0</v>
      </c>
      <c r="Z325" s="246">
        <f t="shared" si="1086"/>
        <v>0</v>
      </c>
      <c r="AA325" s="246">
        <f t="shared" si="1086"/>
        <v>0</v>
      </c>
      <c r="AB325" s="246">
        <f t="shared" si="1086"/>
        <v>0</v>
      </c>
      <c r="AC325" s="246">
        <f t="shared" si="1086"/>
        <v>0</v>
      </c>
      <c r="AD325" s="246">
        <f t="shared" si="1086"/>
        <v>0</v>
      </c>
      <c r="AE325" s="246">
        <f t="shared" si="1086"/>
        <v>0</v>
      </c>
      <c r="AF325" s="246">
        <f t="shared" si="1086"/>
        <v>0</v>
      </c>
      <c r="AG325" s="246">
        <f t="shared" si="1086"/>
        <v>0</v>
      </c>
      <c r="AH325" s="246">
        <f t="shared" si="1086"/>
        <v>0</v>
      </c>
      <c r="AI325" s="246">
        <f t="shared" si="1086"/>
        <v>0</v>
      </c>
      <c r="AJ325" s="246">
        <f t="shared" si="1086"/>
        <v>0</v>
      </c>
      <c r="AK325" s="246">
        <f t="shared" si="1086"/>
        <v>0</v>
      </c>
      <c r="AL325" s="246">
        <f t="shared" ref="AL325:BQ325" si="1087">AL284+AL323</f>
        <v>0</v>
      </c>
      <c r="AM325" s="246">
        <f t="shared" si="1087"/>
        <v>0</v>
      </c>
      <c r="AN325" s="246">
        <f t="shared" si="1087"/>
        <v>0</v>
      </c>
      <c r="AO325" s="246">
        <f t="shared" si="1087"/>
        <v>0</v>
      </c>
      <c r="AP325" s="246">
        <f t="shared" si="1087"/>
        <v>0</v>
      </c>
      <c r="AQ325" s="246">
        <f t="shared" si="1087"/>
        <v>0</v>
      </c>
      <c r="AR325" s="246">
        <f t="shared" si="1087"/>
        <v>0</v>
      </c>
      <c r="AS325" s="246">
        <f t="shared" si="1087"/>
        <v>0</v>
      </c>
      <c r="AT325" s="246">
        <f t="shared" si="1087"/>
        <v>0</v>
      </c>
      <c r="AU325" s="246">
        <f t="shared" si="1087"/>
        <v>0</v>
      </c>
      <c r="AV325" s="246">
        <f t="shared" si="1087"/>
        <v>0</v>
      </c>
      <c r="AW325" s="246">
        <f t="shared" si="1087"/>
        <v>0</v>
      </c>
      <c r="AX325" s="246">
        <f t="shared" si="1087"/>
        <v>0</v>
      </c>
      <c r="AY325" s="246">
        <f t="shared" si="1087"/>
        <v>0</v>
      </c>
      <c r="AZ325" s="246">
        <f t="shared" si="1087"/>
        <v>0</v>
      </c>
      <c r="BA325" s="246">
        <f t="shared" si="1087"/>
        <v>0</v>
      </c>
      <c r="BB325" s="246">
        <f t="shared" si="1087"/>
        <v>0</v>
      </c>
      <c r="BC325" s="246">
        <f t="shared" si="1087"/>
        <v>0</v>
      </c>
      <c r="BD325" s="246">
        <f t="shared" si="1087"/>
        <v>0</v>
      </c>
      <c r="BE325" s="246">
        <f t="shared" si="1087"/>
        <v>0</v>
      </c>
      <c r="BF325" s="246">
        <f t="shared" si="1087"/>
        <v>0</v>
      </c>
      <c r="BG325" s="246">
        <f t="shared" si="1087"/>
        <v>0</v>
      </c>
      <c r="BH325" s="246">
        <f t="shared" si="1087"/>
        <v>0</v>
      </c>
      <c r="BI325" s="246">
        <f t="shared" si="1087"/>
        <v>0</v>
      </c>
      <c r="BJ325" s="246">
        <f t="shared" si="1087"/>
        <v>0</v>
      </c>
      <c r="BK325" s="246">
        <f t="shared" si="1087"/>
        <v>0</v>
      </c>
      <c r="BL325" s="246">
        <f t="shared" si="1087"/>
        <v>0</v>
      </c>
      <c r="BM325" s="246">
        <f t="shared" si="1087"/>
        <v>0</v>
      </c>
      <c r="BN325" s="246">
        <f t="shared" si="1087"/>
        <v>0</v>
      </c>
      <c r="BO325" s="246">
        <f t="shared" si="1087"/>
        <v>0</v>
      </c>
      <c r="BP325" s="246">
        <f t="shared" si="1087"/>
        <v>0</v>
      </c>
      <c r="BQ325" s="246">
        <f t="shared" si="1087"/>
        <v>0</v>
      </c>
      <c r="BR325" s="246">
        <f t="shared" ref="BR325:BY325" si="1088">BR284+BR323</f>
        <v>0</v>
      </c>
      <c r="BS325" s="246">
        <f t="shared" si="1088"/>
        <v>0</v>
      </c>
      <c r="BT325" s="246">
        <f t="shared" si="1088"/>
        <v>0</v>
      </c>
      <c r="BU325" s="246">
        <f t="shared" si="1088"/>
        <v>0</v>
      </c>
      <c r="BV325" s="246">
        <f t="shared" si="1088"/>
        <v>0</v>
      </c>
      <c r="BW325" s="246">
        <f t="shared" si="1088"/>
        <v>0</v>
      </c>
      <c r="BX325" s="246">
        <f t="shared" si="1088"/>
        <v>0</v>
      </c>
      <c r="BY325" s="246">
        <f t="shared" si="1088"/>
        <v>0</v>
      </c>
      <c r="BZ325" s="246"/>
      <c r="CA325" s="246"/>
      <c r="CB325" s="246"/>
      <c r="CC325" s="246"/>
      <c r="CD325" s="246"/>
      <c r="CE325" s="105"/>
    </row>
    <row r="326" spans="1:84"/>
    <row r="327" spans="1:84"/>
    <row r="328" spans="1:84"/>
    <row r="329" spans="1:84" s="293" customFormat="1">
      <c r="A329" s="415"/>
      <c r="B329" s="290"/>
      <c r="C329" s="290"/>
      <c r="D329" s="290" t="s">
        <v>170</v>
      </c>
      <c r="E329" s="290" t="s">
        <v>16</v>
      </c>
      <c r="F329" s="402"/>
      <c r="G329" s="402"/>
      <c r="H329" s="402"/>
      <c r="I329" s="402"/>
      <c r="J329" s="402"/>
      <c r="K329" s="402"/>
      <c r="L329" s="402"/>
      <c r="M329" s="402"/>
      <c r="N329" s="402"/>
      <c r="O329" s="402"/>
      <c r="P329" s="402"/>
      <c r="Q329" s="402"/>
      <c r="R329" s="402">
        <f>IF(R4="Actl","",ROUND(R27,0)-ROUND('Revenue &amp; COS'!G68,0))</f>
        <v>0</v>
      </c>
      <c r="S329" s="402">
        <f>IF(S4="Actl","",ROUND(S27,0)-ROUND('Revenue &amp; COS'!H68,0))</f>
        <v>0</v>
      </c>
      <c r="T329" s="402">
        <f>IF(T4="Actl","",ROUND(T27,0)-ROUND('Revenue &amp; COS'!I68,0))</f>
        <v>0</v>
      </c>
      <c r="U329" s="402">
        <f>IF(U4="Actl","",ROUND(U27,0)-ROUND('Revenue &amp; COS'!J68,0))</f>
        <v>0</v>
      </c>
      <c r="V329" s="402">
        <f>IF(V4="Actl","",ROUND(V27,0)-ROUND('Revenue &amp; COS'!K68,0))</f>
        <v>0</v>
      </c>
      <c r="W329" s="402">
        <f>IF(W4="Actl","",ROUND(W27,0)-ROUND('Revenue &amp; COS'!L68,0))</f>
        <v>0</v>
      </c>
      <c r="X329" s="402">
        <f>IF(X4="Actl","",ROUND(X27,0)-ROUND('Revenue &amp; COS'!M68,0))</f>
        <v>0</v>
      </c>
      <c r="Y329" s="402">
        <f>IF(Y4="Actl","",ROUND(Y27,0)-ROUND('Revenue &amp; COS'!N68,0))</f>
        <v>0</v>
      </c>
      <c r="Z329" s="402">
        <f>IF(Z4="Actl","",ROUND(Z27,0)-ROUND('Revenue &amp; COS'!O68,0))</f>
        <v>0</v>
      </c>
      <c r="AA329" s="402">
        <f>IF(AA4="Actl","",ROUND(AA27,0)-ROUND('Revenue &amp; COS'!P68,0))</f>
        <v>0</v>
      </c>
      <c r="AB329" s="402">
        <f>IF(AB4="Actl","",ROUND(AB27,0)-ROUND('Revenue &amp; COS'!Q68,0))</f>
        <v>0</v>
      </c>
      <c r="AC329" s="402">
        <f>IF(AC4="Actl","",ROUND(AC27,0)-ROUND('Revenue &amp; COS'!R68,0))</f>
        <v>0</v>
      </c>
      <c r="AD329" s="402">
        <f>IF(AD4="Actl","",ROUND(AD27,0)-ROUND('Revenue &amp; COS'!S68,0))</f>
        <v>0</v>
      </c>
      <c r="AE329" s="402">
        <f>IF(AE4="Actl","",ROUND(AE27,0)-ROUND('Revenue &amp; COS'!T68,0))</f>
        <v>0</v>
      </c>
      <c r="AF329" s="402">
        <f>IF(AF4="Actl","",ROUND(AF27,0)-ROUND('Revenue &amp; COS'!U68,0))</f>
        <v>0</v>
      </c>
      <c r="AG329" s="402">
        <f>IF(AG4="Actl","",ROUND(AG27,0)-ROUND('Revenue &amp; COS'!V68,0))</f>
        <v>0</v>
      </c>
      <c r="AH329" s="402">
        <f>IF(AH4="Actl","",ROUND(AH27,0)-ROUND('Revenue &amp; COS'!W68,0))</f>
        <v>0</v>
      </c>
      <c r="AI329" s="402">
        <f>IF(AI4="Actl","",ROUND(AI27,0)-ROUND('Revenue &amp; COS'!X68,0))</f>
        <v>0</v>
      </c>
      <c r="AJ329" s="402">
        <f>IF(AJ4="Actl","",ROUND(AJ27,0)-ROUND('Revenue &amp; COS'!Y68,0))</f>
        <v>0</v>
      </c>
      <c r="AK329" s="402">
        <f>IF(AK4="Actl","",ROUND(AK27,0)-ROUND('Revenue &amp; COS'!Z68,0))</f>
        <v>0</v>
      </c>
      <c r="AL329" s="402">
        <f>IF(AL4="Actl","",ROUND(AL27,0)-ROUND('Revenue &amp; COS'!AA68,0))</f>
        <v>0</v>
      </c>
      <c r="AM329" s="402">
        <f>IF(AM4="Actl","",ROUND(AM27,0)-ROUND('Revenue &amp; COS'!AB68,0))</f>
        <v>0</v>
      </c>
      <c r="AN329" s="402">
        <f>IF(AN4="Actl","",ROUND(AN27,0)-ROUND('Revenue &amp; COS'!AC68,0))</f>
        <v>0</v>
      </c>
      <c r="AO329" s="402">
        <f>IF(AO4="Actl","",ROUND(AO27,0)-ROUND('Revenue &amp; COS'!AD68,0))</f>
        <v>0</v>
      </c>
      <c r="AP329" s="402">
        <f>IF(AP4="Actl","",ROUND(AP27,0)-ROUND('Revenue &amp; COS'!AE68,0))</f>
        <v>0</v>
      </c>
      <c r="AQ329" s="402">
        <f>IF(AQ4="Actl","",ROUND(AQ27,0)-ROUND('Revenue &amp; COS'!AF68,0))</f>
        <v>0</v>
      </c>
      <c r="AR329" s="402">
        <f>IF(AR4="Actl","",ROUND(AR27,0)-ROUND('Revenue &amp; COS'!AG68,0))</f>
        <v>0</v>
      </c>
      <c r="AS329" s="402">
        <f>IF(AS4="Actl","",ROUND(AS27,0)-ROUND('Revenue &amp; COS'!AH68,0))</f>
        <v>0</v>
      </c>
      <c r="AT329" s="402">
        <f>IF(AT4="Actl","",ROUND(AT27,0)-ROUND('Revenue &amp; COS'!AI68,0))</f>
        <v>0</v>
      </c>
      <c r="AU329" s="402">
        <f>IF(AU4="Actl","",ROUND(AU27,0)-ROUND('Revenue &amp; COS'!AJ68,0))</f>
        <v>0</v>
      </c>
      <c r="AV329" s="402">
        <f>IF(AV4="Actl","",ROUND(AV27,0)-ROUND('Revenue &amp; COS'!AK68,0))</f>
        <v>0</v>
      </c>
      <c r="AW329" s="402">
        <f>IF(AW4="Actl","",ROUND(AW27,0)-ROUND('Revenue &amp; COS'!AL68,0))</f>
        <v>0</v>
      </c>
      <c r="AX329" s="402">
        <f>IF(AX4="Actl","",ROUND(AX27,0)-ROUND('Revenue &amp; COS'!AM68,0))</f>
        <v>0</v>
      </c>
      <c r="AY329" s="402">
        <f>IF(AY4="Actl","",ROUND(AY27,0)-ROUND('Revenue &amp; COS'!AN68,0))</f>
        <v>0</v>
      </c>
      <c r="AZ329" s="402">
        <f>IF(AZ4="Actl","",ROUND(AZ27,0)-ROUND('Revenue &amp; COS'!AO68,0))</f>
        <v>0</v>
      </c>
      <c r="BA329" s="402">
        <f>IF(BA4="Actl","",ROUND(BA27,0)-ROUND('Revenue &amp; COS'!AP68,0))</f>
        <v>0</v>
      </c>
      <c r="BB329" s="402">
        <f>IF(BB4="Actl","",ROUND(BB27,0)-ROUND('Revenue &amp; COS'!AQ68,0))</f>
        <v>0</v>
      </c>
      <c r="BC329" s="402">
        <f>IF(BC4="Actl","",ROUND(BC27,0)-ROUND('Revenue &amp; COS'!AR68,0))</f>
        <v>0</v>
      </c>
      <c r="BD329" s="402">
        <f>IF(BD4="Actl","",ROUND(BD27,0)-ROUND('Revenue &amp; COS'!AS68,0))</f>
        <v>0</v>
      </c>
      <c r="BE329" s="402">
        <f>IF(BE4="Actl","",ROUND(BE27,0)-ROUND('Revenue &amp; COS'!AT68,0))</f>
        <v>0</v>
      </c>
      <c r="BF329" s="402">
        <f>IF(BF4="Actl","",ROUND(BF27,0)-ROUND('Revenue &amp; COS'!AU68,0))</f>
        <v>0</v>
      </c>
      <c r="BG329" s="402">
        <f>IF(BG4="Actl","",ROUND(BG27,0)-ROUND('Revenue &amp; COS'!AV68,0))</f>
        <v>0</v>
      </c>
      <c r="BH329" s="402">
        <f>IF(BH4="Actl","",ROUND(BH27,0)-ROUND('Revenue &amp; COS'!AW68,0))</f>
        <v>0</v>
      </c>
      <c r="BI329" s="402">
        <f>IF(BI4="Actl","",ROUND(BI27,0)-ROUND('Revenue &amp; COS'!AX68,0))</f>
        <v>0</v>
      </c>
      <c r="BJ329" s="402">
        <f>IF(BJ4="Actl","",ROUND(BJ27,0)-ROUND('Revenue &amp; COS'!AY68,0))</f>
        <v>0</v>
      </c>
      <c r="BK329" s="402">
        <f>IF(BK4="Actl","",ROUND(BK27,0)-ROUND('Revenue &amp; COS'!AZ68,0))</f>
        <v>0</v>
      </c>
      <c r="BL329" s="402">
        <f>IF(BL4="Actl","",ROUND(BL27,0)-ROUND('Revenue &amp; COS'!BA68,0))</f>
        <v>0</v>
      </c>
      <c r="BM329" s="402">
        <f>IF(BM4="Actl","",ROUND(BM27,0)-ROUND('Revenue &amp; COS'!BB68,0))</f>
        <v>0</v>
      </c>
      <c r="BN329" s="402">
        <f>IF(BN4="Actl","",ROUND(BN27,0)-ROUND('Revenue &amp; COS'!BC68,0))</f>
        <v>0</v>
      </c>
      <c r="BO329" s="402">
        <f>IF(BO4="Actl","",ROUND(BO27,0)-ROUND('Revenue &amp; COS'!BD68,0))</f>
        <v>0</v>
      </c>
      <c r="BP329" s="402">
        <f>IF(BP4="Actl","",ROUND(BP27,0)-ROUND('Revenue &amp; COS'!BE68,0))</f>
        <v>0</v>
      </c>
      <c r="BQ329" s="402">
        <f>IF(BQ4="Actl","",ROUND(BQ27,0)-ROUND('Revenue &amp; COS'!BF68,0))</f>
        <v>0</v>
      </c>
      <c r="BR329" s="402">
        <f>IF(BR4="Actl","",ROUND(BR27,0)-ROUND('Revenue &amp; COS'!BG68,0))</f>
        <v>0</v>
      </c>
      <c r="BS329" s="402">
        <f>IF(BS4="Actl","",ROUND(BS27,0)-ROUND('Revenue &amp; COS'!BH68,0))</f>
        <v>0</v>
      </c>
      <c r="BT329" s="402">
        <f>IF(BT4="Actl","",ROUND(BT27,0)-ROUND('Revenue &amp; COS'!BI68,0))</f>
        <v>0</v>
      </c>
      <c r="BU329" s="402">
        <f>IF(BU4="Actl","",ROUND(BU27,0)-ROUND('Revenue &amp; COS'!BJ68,0))</f>
        <v>0</v>
      </c>
      <c r="BV329" s="402">
        <f>IF(BV4="Actl","",ROUND(BV27,0)-ROUND('Revenue &amp; COS'!BK68,0))</f>
        <v>0</v>
      </c>
      <c r="BW329" s="402">
        <f>IF(BW4="Actl","",ROUND(BW27,0)-ROUND('Revenue &amp; COS'!BL68,0))</f>
        <v>0</v>
      </c>
      <c r="BX329" s="402">
        <f>IF(BX4="Actl","",ROUND(BX27,0)-ROUND('Revenue &amp; COS'!BM68,0))</f>
        <v>0</v>
      </c>
      <c r="BY329" s="402">
        <f>IF(BY4="Actl","",ROUND(BY27,0)-ROUND('Revenue &amp; COS'!BN68,0))</f>
        <v>0</v>
      </c>
      <c r="BZ329" s="402"/>
      <c r="CA329" s="402"/>
      <c r="CB329" s="402"/>
      <c r="CC329" s="402"/>
      <c r="CD329" s="402"/>
      <c r="CE329" s="432"/>
      <c r="CF329" s="783"/>
    </row>
    <row r="330" spans="1:84" s="293" customFormat="1">
      <c r="A330" s="415"/>
      <c r="B330" s="290"/>
      <c r="C330" s="290"/>
      <c r="D330" s="290"/>
      <c r="E330" s="290" t="s">
        <v>89</v>
      </c>
      <c r="F330" s="402"/>
      <c r="G330" s="402"/>
      <c r="H330" s="402"/>
      <c r="I330" s="402"/>
      <c r="J330" s="402"/>
      <c r="K330" s="402"/>
      <c r="L330" s="402"/>
      <c r="M330" s="402"/>
      <c r="N330" s="402"/>
      <c r="O330" s="402"/>
      <c r="P330" s="402"/>
      <c r="Q330" s="402"/>
      <c r="R330" s="402">
        <f>IF(R4="Actl","",ROUND(R67,0)-ROUND('Revenue &amp; COS'!G110,0))</f>
        <v>0</v>
      </c>
      <c r="S330" s="402">
        <f>IF(S4="Actl","",ROUND(S67,0)-ROUND('Revenue &amp; COS'!H110,0))</f>
        <v>0</v>
      </c>
      <c r="T330" s="402">
        <f>IF(T4="Actl","",ROUND(T67,0)-ROUND('Revenue &amp; COS'!I110,0))</f>
        <v>0</v>
      </c>
      <c r="U330" s="402">
        <f>IF(U4="Actl","",ROUND(U67,0)-ROUND('Revenue &amp; COS'!J110,0))</f>
        <v>0</v>
      </c>
      <c r="V330" s="402">
        <f>IF(V4="Actl","",ROUND(V67,0)-ROUND('Revenue &amp; COS'!K110,0))</f>
        <v>0</v>
      </c>
      <c r="W330" s="402">
        <f>IF(W4="Actl","",ROUND(W67,0)-ROUND('Revenue &amp; COS'!L110,0))</f>
        <v>0</v>
      </c>
      <c r="X330" s="402">
        <f>IF(X4="Actl","",ROUND(X67,0)-ROUND('Revenue &amp; COS'!M110,0))</f>
        <v>0</v>
      </c>
      <c r="Y330" s="402">
        <f>IF(Y4="Actl","",ROUND(Y67,0)-ROUND('Revenue &amp; COS'!N110,0))</f>
        <v>0</v>
      </c>
      <c r="Z330" s="402">
        <f>IF(Z4="Actl","",ROUND(Z67,0)-ROUND('Revenue &amp; COS'!O110,0))</f>
        <v>0</v>
      </c>
      <c r="AA330" s="402">
        <f>IF(AA4="Actl","",ROUND(AA67,0)-ROUND('Revenue &amp; COS'!P110,0))</f>
        <v>0</v>
      </c>
      <c r="AB330" s="402">
        <f>IF(AB4="Actl","",ROUND(AB67,0)-ROUND('Revenue &amp; COS'!Q110,0))</f>
        <v>0</v>
      </c>
      <c r="AC330" s="402">
        <f>IF(AC4="Actl","",ROUND(AC67,0)-ROUND('Revenue &amp; COS'!R110,0))</f>
        <v>0</v>
      </c>
      <c r="AD330" s="402">
        <f>IF(AD4="Actl","",ROUND(AD67,0)-ROUND('Revenue &amp; COS'!S110,0))</f>
        <v>0</v>
      </c>
      <c r="AE330" s="402">
        <f>IF(AE4="Actl","",ROUND(AE67,0)-ROUND('Revenue &amp; COS'!T110,0))</f>
        <v>0</v>
      </c>
      <c r="AF330" s="402">
        <f>IF(AF4="Actl","",ROUND(AF67,0)-ROUND('Revenue &amp; COS'!U110,0))</f>
        <v>0</v>
      </c>
      <c r="AG330" s="402">
        <f>IF(AG4="Actl","",ROUND(AG67,0)-ROUND('Revenue &amp; COS'!V110,0))</f>
        <v>0</v>
      </c>
      <c r="AH330" s="402">
        <f>IF(AH4="Actl","",ROUND(AH67,0)-ROUND('Revenue &amp; COS'!W110,0))</f>
        <v>0</v>
      </c>
      <c r="AI330" s="402">
        <f>IF(AI4="Actl","",ROUND(AI67,0)-ROUND('Revenue &amp; COS'!X110,0))</f>
        <v>0</v>
      </c>
      <c r="AJ330" s="402">
        <f>IF(AJ4="Actl","",ROUND(AJ67,0)-ROUND('Revenue &amp; COS'!Y110,0))</f>
        <v>0</v>
      </c>
      <c r="AK330" s="402">
        <f>IF(AK4="Actl","",ROUND(AK67,0)-ROUND('Revenue &amp; COS'!Z110,0))</f>
        <v>0</v>
      </c>
      <c r="AL330" s="402">
        <f>IF(AL4="Actl","",ROUND(AL67,0)-ROUND('Revenue &amp; COS'!AA110,0))</f>
        <v>0</v>
      </c>
      <c r="AM330" s="402">
        <f>IF(AM4="Actl","",ROUND(AM67,0)-ROUND('Revenue &amp; COS'!AB110,0))</f>
        <v>0</v>
      </c>
      <c r="AN330" s="402">
        <f>IF(AN4="Actl","",ROUND(AN67,0)-ROUND('Revenue &amp; COS'!AC110,0))</f>
        <v>0</v>
      </c>
      <c r="AO330" s="402">
        <f>IF(AO4="Actl","",ROUND(AO67,0)-ROUND('Revenue &amp; COS'!AD110,0))</f>
        <v>0</v>
      </c>
      <c r="AP330" s="402">
        <f>IF(AP4="Actl","",ROUND(AP67,0)-ROUND('Revenue &amp; COS'!AE110,0))</f>
        <v>0</v>
      </c>
      <c r="AQ330" s="402">
        <f>IF(AQ4="Actl","",ROUND(AQ67,0)-ROUND('Revenue &amp; COS'!AF110,0))</f>
        <v>0</v>
      </c>
      <c r="AR330" s="402">
        <f>IF(AR4="Actl","",ROUND(AR67,0)-ROUND('Revenue &amp; COS'!AG110,0))</f>
        <v>0</v>
      </c>
      <c r="AS330" s="402">
        <f>IF(AS4="Actl","",ROUND(AS67,0)-ROUND('Revenue &amp; COS'!AH110,0))</f>
        <v>0</v>
      </c>
      <c r="AT330" s="402">
        <f>IF(AT4="Actl","",ROUND(AT67,0)-ROUND('Revenue &amp; COS'!AI110,0))</f>
        <v>0</v>
      </c>
      <c r="AU330" s="402">
        <f>IF(AU4="Actl","",ROUND(AU67,0)-ROUND('Revenue &amp; COS'!AJ110,0))</f>
        <v>0</v>
      </c>
      <c r="AV330" s="402">
        <f>IF(AV4="Actl","",ROUND(AV67,0)-ROUND('Revenue &amp; COS'!AK110,0))</f>
        <v>0</v>
      </c>
      <c r="AW330" s="402">
        <f>IF(AW4="Actl","",ROUND(AW67,0)-ROUND('Revenue &amp; COS'!AL110,0))</f>
        <v>0</v>
      </c>
      <c r="AX330" s="402">
        <f>IF(AX4="Actl","",ROUND(AX67,0)-ROUND('Revenue &amp; COS'!AM110,0))</f>
        <v>0</v>
      </c>
      <c r="AY330" s="402">
        <f>IF(AY4="Actl","",ROUND(AY67,0)-ROUND('Revenue &amp; COS'!AN110,0))</f>
        <v>0</v>
      </c>
      <c r="AZ330" s="402">
        <f>IF(AZ4="Actl","",ROUND(AZ67,0)-ROUND('Revenue &amp; COS'!AO110,0))</f>
        <v>0</v>
      </c>
      <c r="BA330" s="402">
        <f>IF(BA4="Actl","",ROUND(BA67,0)-ROUND('Revenue &amp; COS'!AP110,0))</f>
        <v>0</v>
      </c>
      <c r="BB330" s="402">
        <f>IF(BB4="Actl","",ROUND(BB67,0)-ROUND('Revenue &amp; COS'!AQ110,0))</f>
        <v>0</v>
      </c>
      <c r="BC330" s="402">
        <f>IF(BC4="Actl","",ROUND(BC67,0)-ROUND('Revenue &amp; COS'!AR110,0))</f>
        <v>0</v>
      </c>
      <c r="BD330" s="402">
        <f>IF(BD4="Actl","",ROUND(BD67,0)-ROUND('Revenue &amp; COS'!AS110,0))</f>
        <v>0</v>
      </c>
      <c r="BE330" s="402">
        <f>IF(BE4="Actl","",ROUND(BE67,0)-ROUND('Revenue &amp; COS'!AT110,0))</f>
        <v>0</v>
      </c>
      <c r="BF330" s="402">
        <f>IF(BF4="Actl","",ROUND(BF67,0)-ROUND('Revenue &amp; COS'!AU110,0))</f>
        <v>0</v>
      </c>
      <c r="BG330" s="402">
        <f>IF(BG4="Actl","",ROUND(BG67,0)-ROUND('Revenue &amp; COS'!AV110,0))</f>
        <v>0</v>
      </c>
      <c r="BH330" s="402">
        <f>IF(BH4="Actl","",ROUND(BH67,0)-ROUND('Revenue &amp; COS'!AW110,0))</f>
        <v>0</v>
      </c>
      <c r="BI330" s="402">
        <f>IF(BI4="Actl","",ROUND(BI67,0)-ROUND('Revenue &amp; COS'!AX110,0))</f>
        <v>0</v>
      </c>
      <c r="BJ330" s="402">
        <f>IF(BJ4="Actl","",ROUND(BJ67,0)-ROUND('Revenue &amp; COS'!AY110,0))</f>
        <v>0</v>
      </c>
      <c r="BK330" s="402">
        <f>IF(BK4="Actl","",ROUND(BK67,0)-ROUND('Revenue &amp; COS'!AZ110,0))</f>
        <v>0</v>
      </c>
      <c r="BL330" s="402">
        <f>IF(BL4="Actl","",ROUND(BL67,0)-ROUND('Revenue &amp; COS'!BA110,0))</f>
        <v>0</v>
      </c>
      <c r="BM330" s="402">
        <f>IF(BM4="Actl","",ROUND(BM67,0)-ROUND('Revenue &amp; COS'!BB110,0))</f>
        <v>0</v>
      </c>
      <c r="BN330" s="402">
        <f>IF(BN4="Actl","",ROUND(BN67,0)-ROUND('Revenue &amp; COS'!BC110,0))</f>
        <v>0</v>
      </c>
      <c r="BO330" s="402">
        <f>IF(BO4="Actl","",ROUND(BO67,0)-ROUND('Revenue &amp; COS'!BD110,0))</f>
        <v>0</v>
      </c>
      <c r="BP330" s="402">
        <f>IF(BP4="Actl","",ROUND(BP67,0)-ROUND('Revenue &amp; COS'!BE110,0))</f>
        <v>0</v>
      </c>
      <c r="BQ330" s="402">
        <f>IF(BQ4="Actl","",ROUND(BQ67,0)-ROUND('Revenue &amp; COS'!BF110,0))</f>
        <v>0</v>
      </c>
      <c r="BR330" s="402">
        <f>IF(BR4="Actl","",ROUND(BR67,0)-ROUND('Revenue &amp; COS'!BG110,0))</f>
        <v>0</v>
      </c>
      <c r="BS330" s="402">
        <f>IF(BS4="Actl","",ROUND(BS67,0)-ROUND('Revenue &amp; COS'!BH110,0))</f>
        <v>0</v>
      </c>
      <c r="BT330" s="402">
        <f>IF(BT4="Actl","",ROUND(BT67,0)-ROUND('Revenue &amp; COS'!BI110,0))</f>
        <v>0</v>
      </c>
      <c r="BU330" s="402">
        <f>IF(BU4="Actl","",ROUND(BU67,0)-ROUND('Revenue &amp; COS'!BJ110,0))</f>
        <v>0</v>
      </c>
      <c r="BV330" s="402">
        <f>IF(BV4="Actl","",ROUND(BV67,0)-ROUND('Revenue &amp; COS'!BK110,0))</f>
        <v>0</v>
      </c>
      <c r="BW330" s="402">
        <f>IF(BW4="Actl","",ROUND(BW67,0)-ROUND('Revenue &amp; COS'!BL110,0))</f>
        <v>0</v>
      </c>
      <c r="BX330" s="402">
        <f>IF(BX4="Actl","",ROUND(BX67,0)-ROUND('Revenue &amp; COS'!BM110,0))</f>
        <v>0</v>
      </c>
      <c r="BY330" s="402">
        <f>IF(BY4="Actl","",ROUND(BY67,0)-ROUND('Revenue &amp; COS'!BN110,0))</f>
        <v>0</v>
      </c>
      <c r="BZ330" s="402"/>
      <c r="CA330" s="402"/>
      <c r="CB330" s="402"/>
      <c r="CC330" s="402"/>
      <c r="CD330" s="402"/>
      <c r="CE330" s="432"/>
      <c r="CF330" s="783"/>
    </row>
    <row r="331" spans="1:84" s="290" customFormat="1">
      <c r="A331" s="415"/>
      <c r="E331" s="290" t="s">
        <v>159</v>
      </c>
      <c r="F331" s="402"/>
      <c r="G331" s="402"/>
      <c r="H331" s="402"/>
      <c r="I331" s="402"/>
      <c r="J331" s="402"/>
      <c r="K331" s="402"/>
      <c r="L331" s="402"/>
      <c r="M331" s="402"/>
      <c r="N331" s="402"/>
      <c r="O331" s="402"/>
      <c r="P331" s="402"/>
      <c r="Q331" s="402"/>
      <c r="R331" s="402">
        <f>IF(R4="Actl","",ROUND((('Revenue &amp; COS'!G68-'Revenue &amp; COS'!G110)-(SUM('Outside Services &amp; Other'!G247:G281)+SUM('Outside Services &amp; Other'!G323:G328)+SUM(R346:R351)+SUM(Headcount!N35:N39)+SUM(Headcount!CB35:CB39)+SUM(R78:R80)+SUM(R102:R104)+SUM(R126:R128)+SUM(R150:R152)+SUM(R174:R176)))-R202,0))</f>
        <v>0</v>
      </c>
      <c r="S331" s="402">
        <f>IF(S4="Actl","",ROUND((('Revenue &amp; COS'!H68-'Revenue &amp; COS'!H110)-(SUM('Outside Services &amp; Other'!H247:H281)+SUM('Outside Services &amp; Other'!H323:H328)+SUM(S346:S351)+SUM(Headcount!O35:O39)+SUM(Headcount!CC35:CC39)+SUM(S78:S80)+SUM(S102:S104)+SUM(S126:S128)+SUM(S150:S152)+SUM(S174:S176)))-S202,0))</f>
        <v>0</v>
      </c>
      <c r="T331" s="402">
        <f>IF(T4="Actl","",ROUND((('Revenue &amp; COS'!I68-'Revenue &amp; COS'!I110)-(SUM('Outside Services &amp; Other'!I247:I281)+SUM('Outside Services &amp; Other'!I323:I328)+SUM(T346:T351)+SUM(Headcount!P35:P39)+SUM(Headcount!CD35:CD39)+SUM(T78:T80)+SUM(T102:T104)+SUM(T126:T128)+SUM(T150:T152)+SUM(T174:T176)))-T202,0))</f>
        <v>0</v>
      </c>
      <c r="U331" s="402">
        <f>IF(U4="Actl","",ROUND((('Revenue &amp; COS'!J68-'Revenue &amp; COS'!J110)-(SUM('Outside Services &amp; Other'!J247:J281)+SUM('Outside Services &amp; Other'!J323:J328)+SUM(U346:U351)+SUM(Headcount!Q35:Q39)+SUM(Headcount!CE35:CE39)+SUM(U78:U80)+SUM(U102:U104)+SUM(U126:U128)+SUM(U150:U152)+SUM(U174:U176)))-U202,0))</f>
        <v>0</v>
      </c>
      <c r="V331" s="402">
        <f>IF(V4="Actl","",ROUND((('Revenue &amp; COS'!K68-'Revenue &amp; COS'!K110)-(SUM('Outside Services &amp; Other'!K247:K281)+SUM('Outside Services &amp; Other'!K323:K328)+SUM(V346:V351)+SUM(Headcount!R35:R39)+SUM(Headcount!CF35:CF39)+SUM(V78:V80)+SUM(V102:V104)+SUM(V126:V128)+SUM(V150:V152)+SUM(V174:V176)))-V202,0))</f>
        <v>0</v>
      </c>
      <c r="W331" s="402">
        <f>IF(W4="Actl","",ROUND((('Revenue &amp; COS'!L68-'Revenue &amp; COS'!L110)-(SUM('Outside Services &amp; Other'!L247:L281)+SUM('Outside Services &amp; Other'!L323:L328)+SUM(W346:W351)+SUM(Headcount!S35:S39)+SUM(Headcount!CG35:CG39)+SUM(W78:W80)+SUM(W102:W104)+SUM(W126:W128)+SUM(W150:W152)+SUM(W174:W176)))-W202,0))</f>
        <v>0</v>
      </c>
      <c r="X331" s="402">
        <f>IF(X4="Actl","",ROUND((('Revenue &amp; COS'!M68-'Revenue &amp; COS'!M110)-(SUM('Outside Services &amp; Other'!M247:M281)+SUM('Outside Services &amp; Other'!M323:M328)+SUM(X346:X351)+SUM(Headcount!T35:T39)+SUM(Headcount!CH35:CH39)+SUM(X78:X80)+SUM(X102:X104)+SUM(X126:X128)+SUM(X150:X152)+SUM(X174:X176)))-X202,0))</f>
        <v>0</v>
      </c>
      <c r="Y331" s="402">
        <f>IF(Y4="Actl","",ROUND((('Revenue &amp; COS'!N68-'Revenue &amp; COS'!N110)-(SUM('Outside Services &amp; Other'!N247:N281)+SUM('Outside Services &amp; Other'!N323:N328)+SUM(Y346:Y351)+SUM(Headcount!U35:U39)+SUM(Headcount!CI35:CI39)+SUM(Y78:Y80)+SUM(Y102:Y104)+SUM(Y126:Y128)+SUM(Y150:Y152)+SUM(Y174:Y176)))-Y202,0))</f>
        <v>0</v>
      </c>
      <c r="Z331" s="402">
        <f>IF(Z4="Actl","",ROUND((('Revenue &amp; COS'!O68-'Revenue &amp; COS'!O110)-(SUM('Outside Services &amp; Other'!O247:O281)+SUM('Outside Services &amp; Other'!O323:O328)+SUM(Z346:Z351)+SUM(Headcount!V35:V39)+SUM(Headcount!CJ35:CJ39)+SUM(Z78:Z80)+SUM(Z102:Z104)+SUM(Z126:Z128)+SUM(Z150:Z152)+SUM(Z174:Z176)))-Z202,0))</f>
        <v>0</v>
      </c>
      <c r="AA331" s="402">
        <f>IF(AA4="Actl","",ROUND((('Revenue &amp; COS'!P68-'Revenue &amp; COS'!P110)-(SUM('Outside Services &amp; Other'!P247:P281)+SUM('Outside Services &amp; Other'!P323:P328)+SUM(AA346:AA351)+SUM(Headcount!W35:W39)+SUM(Headcount!CK35:CK39)+SUM(AA78:AA80)+SUM(AA102:AA104)+SUM(AA126:AA128)+SUM(AA150:AA152)+SUM(AA174:AA176)))-AA202,0))</f>
        <v>0</v>
      </c>
      <c r="AB331" s="402">
        <f>IF(AB4="Actl","",ROUND((('Revenue &amp; COS'!Q68-'Revenue &amp; COS'!Q110)-(SUM('Outside Services &amp; Other'!Q247:Q281)+SUM('Outside Services &amp; Other'!Q323:Q328)+SUM(AB346:AB351)+SUM(Headcount!X35:X39)+SUM(Headcount!CL35:CL39)+SUM(AB78:AB80)+SUM(AB102:AB104)+SUM(AB126:AB128)+SUM(AB150:AB152)+SUM(AB174:AB176)))-AB202,0))</f>
        <v>0</v>
      </c>
      <c r="AC331" s="402">
        <f>IF(AC4="Actl","",ROUND((('Revenue &amp; COS'!R68-'Revenue &amp; COS'!R110)-(SUM('Outside Services &amp; Other'!R247:R281)+SUM('Outside Services &amp; Other'!R323:R328)+SUM(AC346:AC351)+SUM(Headcount!Y35:Y39)+SUM(Headcount!CM35:CM39)+SUM(AC78:AC80)+SUM(AC102:AC104)+SUM(AC126:AC128)+SUM(AC150:AC152)+SUM(AC174:AC176)))-AC202,0))</f>
        <v>0</v>
      </c>
      <c r="AD331" s="402">
        <f>IF(AD4="Actl","",ROUND((('Revenue &amp; COS'!S68-'Revenue &amp; COS'!S110)-(SUM('Outside Services &amp; Other'!S247:S281)+SUM('Outside Services &amp; Other'!S323:S328)+SUM(AD346:AD351)+SUM(Headcount!Z35:Z39)+SUM(Headcount!CN35:CN39)+SUM(AD78:AD80)+SUM(AD102:AD104)+SUM(AD126:AD128)+SUM(AD150:AD152)+SUM(AD174:AD176)))-AD202,0))</f>
        <v>0</v>
      </c>
      <c r="AE331" s="402">
        <f>IF(AE4="Actl","",ROUND((('Revenue &amp; COS'!T68-'Revenue &amp; COS'!T110)-(SUM('Outside Services &amp; Other'!T247:T281)+SUM('Outside Services &amp; Other'!T323:T328)+SUM(AE346:AE351)+SUM(Headcount!AA35:AA39)+SUM(Headcount!CO35:CO39)+SUM(AE78:AE80)+SUM(AE102:AE104)+SUM(AE126:AE128)+SUM(AE150:AE152)+SUM(AE174:AE176)))-AE202,0))</f>
        <v>0</v>
      </c>
      <c r="AF331" s="402">
        <f>IF(AF4="Actl","",ROUND((('Revenue &amp; COS'!U68-'Revenue &amp; COS'!U110)-(SUM('Outside Services &amp; Other'!U247:U281)+SUM('Outside Services &amp; Other'!U323:U328)+SUM(AF346:AF351)+SUM(Headcount!AB35:AB39)+SUM(Headcount!CP35:CP39)+SUM(AF78:AF80)+SUM(AF102:AF104)+SUM(AF126:AF128)+SUM(AF150:AF152)+SUM(AF174:AF176)))-AF202,0))</f>
        <v>0</v>
      </c>
      <c r="AG331" s="402">
        <f>IF(AG4="Actl","",ROUND((('Revenue &amp; COS'!V68-'Revenue &amp; COS'!V110)-(SUM('Outside Services &amp; Other'!V247:V281)+SUM('Outside Services &amp; Other'!V323:V328)+SUM(AG346:AG351)+SUM(Headcount!AC35:AC39)+SUM(Headcount!CQ35:CQ39)+SUM(AG78:AG80)+SUM(AG102:AG104)+SUM(AG126:AG128)+SUM(AG150:AG152)+SUM(AG174:AG176)))-AG202,0))</f>
        <v>0</v>
      </c>
      <c r="AH331" s="402">
        <f>IF(AH4="Actl","",ROUND((('Revenue &amp; COS'!W68-'Revenue &amp; COS'!W110)-(SUM('Outside Services &amp; Other'!W247:W281)+SUM('Outside Services &amp; Other'!W323:W328)+SUM(AH346:AH351)+SUM(Headcount!AD35:AD39)+SUM(Headcount!CR35:CR39)+SUM(AH78:AH80)+SUM(AH102:AH104)+SUM(AH126:AH128)+SUM(AH150:AH152)+SUM(AH174:AH176)))-AH202,0))</f>
        <v>0</v>
      </c>
      <c r="AI331" s="402">
        <f>IF(AI4="Actl","",ROUND((('Revenue &amp; COS'!X68-'Revenue &amp; COS'!X110)-(SUM('Outside Services &amp; Other'!X247:X281)+SUM('Outside Services &amp; Other'!X323:X328)+SUM(AI346:AI351)+SUM(Headcount!AE35:AE39)+SUM(Headcount!CS35:CS39)+SUM(AI78:AI80)+SUM(AI102:AI104)+SUM(AI126:AI128)+SUM(AI150:AI152)+SUM(AI174:AI176)))-AI202,0))</f>
        <v>0</v>
      </c>
      <c r="AJ331" s="402">
        <f>IF(AJ4="Actl","",ROUND((('Revenue &amp; COS'!Y68-'Revenue &amp; COS'!Y110)-(SUM('Outside Services &amp; Other'!Y247:Y281)+SUM('Outside Services &amp; Other'!Y323:Y328)+SUM(AJ346:AJ351)+SUM(Headcount!AF35:AF39)+SUM(Headcount!CT35:CT39)+SUM(AJ78:AJ80)+SUM(AJ102:AJ104)+SUM(AJ126:AJ128)+SUM(AJ150:AJ152)+SUM(AJ174:AJ176)))-AJ202,0))</f>
        <v>0</v>
      </c>
      <c r="AK331" s="402">
        <f>IF(AK4="Actl","",ROUND((('Revenue &amp; COS'!Z68-'Revenue &amp; COS'!Z110)-(SUM('Outside Services &amp; Other'!Z247:Z281)+SUM('Outside Services &amp; Other'!Z323:Z328)+SUM(AK346:AK351)+SUM(Headcount!AG35:AG39)+SUM(Headcount!CU35:CU39)+SUM(AK78:AK80)+SUM(AK102:AK104)+SUM(AK126:AK128)+SUM(AK150:AK152)+SUM(AK174:AK176)))-AK202,0))</f>
        <v>0</v>
      </c>
      <c r="AL331" s="402">
        <f>IF(AL4="Actl","",ROUND((('Revenue &amp; COS'!AA68-'Revenue &amp; COS'!AA110)-(SUM('Outside Services &amp; Other'!AA247:AA281)+SUM('Outside Services &amp; Other'!AA323:AA328)+SUM(AL346:AL351)+SUM(Headcount!AH35:AH39)+SUM(Headcount!CV35:CV39)+SUM(AL78:AL80)+SUM(AL102:AL104)+SUM(AL126:AL128)+SUM(AL150:AL152)+SUM(AL174:AL176)))-AL202,0))</f>
        <v>0</v>
      </c>
      <c r="AM331" s="402">
        <f>IF(AM4="Actl","",ROUND((('Revenue &amp; COS'!AB68-'Revenue &amp; COS'!AB110)-(SUM('Outside Services &amp; Other'!AB247:AB281)+SUM('Outside Services &amp; Other'!AB323:AB328)+SUM(AM346:AM351)+SUM(Headcount!AI35:AI39)+SUM(Headcount!CW35:CW39)+SUM(AM78:AM80)+SUM(AM102:AM104)+SUM(AM126:AM128)+SUM(AM150:AM152)+SUM(AM174:AM176)))-AM202,0))</f>
        <v>0</v>
      </c>
      <c r="AN331" s="402">
        <f>IF(AN4="Actl","",ROUND((('Revenue &amp; COS'!AC68-'Revenue &amp; COS'!AC110)-(SUM('Outside Services &amp; Other'!AC247:AC281)+SUM('Outside Services &amp; Other'!AC323:AC328)+SUM(AN346:AN351)+SUM(Headcount!AJ35:AJ39)+SUM(Headcount!CX35:CX39)+SUM(AN78:AN80)+SUM(AN102:AN104)+SUM(AN126:AN128)+SUM(AN150:AN152)+SUM(AN174:AN176)))-AN202,0))</f>
        <v>0</v>
      </c>
      <c r="AO331" s="402">
        <f>IF(AO4="Actl","",ROUND((('Revenue &amp; COS'!AD68-'Revenue &amp; COS'!AD110)-(SUM('Outside Services &amp; Other'!AD247:AD281)+SUM('Outside Services &amp; Other'!AD323:AD328)+SUM(AO346:AO351)+SUM(Headcount!AK35:AK39)+SUM(Headcount!CY35:CY39)+SUM(AO78:AO80)+SUM(AO102:AO104)+SUM(AO126:AO128)+SUM(AO150:AO152)+SUM(AO174:AO176)))-AO202,0))</f>
        <v>0</v>
      </c>
      <c r="AP331" s="402">
        <f>IF(AP4="Actl","",ROUND((('Revenue &amp; COS'!AE68-'Revenue &amp; COS'!AE110)-(SUM('Outside Services &amp; Other'!AE247:AE281)+SUM('Outside Services &amp; Other'!AE323:AE328)+SUM(AP346:AP351)+SUM(Headcount!AL35:AL39)+SUM(Headcount!CZ35:CZ39)+SUM(AP78:AP80)+SUM(AP102:AP104)+SUM(AP126:AP128)+SUM(AP150:AP152)+SUM(AP174:AP176)))-AP202,0))</f>
        <v>0</v>
      </c>
      <c r="AQ331" s="402">
        <f>IF(AQ4="Actl","",ROUND((('Revenue &amp; COS'!AF68-'Revenue &amp; COS'!AF110)-(SUM('Outside Services &amp; Other'!AF247:AF281)+SUM('Outside Services &amp; Other'!AF323:AF328)+SUM(AQ346:AQ351)+SUM(Headcount!AM35:AM39)+SUM(Headcount!DA35:DA39)+SUM(AQ78:AQ80)+SUM(AQ102:AQ104)+SUM(AQ126:AQ128)+SUM(AQ150:AQ152)+SUM(AQ174:AQ176)))-AQ202,0))</f>
        <v>0</v>
      </c>
      <c r="AR331" s="402">
        <f>IF(AR4="Actl","",ROUND((('Revenue &amp; COS'!AG68-'Revenue &amp; COS'!AG110)-(SUM('Outside Services &amp; Other'!AG247:AG281)+SUM('Outside Services &amp; Other'!AG323:AG328)+SUM(AR346:AR351)+SUM(Headcount!AN35:AN39)+SUM(Headcount!DB35:DB39)+SUM(AR78:AR80)+SUM(AR102:AR104)+SUM(AR126:AR128)+SUM(AR150:AR152)+SUM(AR174:AR176)))-AR202,0))</f>
        <v>0</v>
      </c>
      <c r="AS331" s="402">
        <f>IF(AS4="Actl","",ROUND((('Revenue &amp; COS'!AH68-'Revenue &amp; COS'!AH110)-(SUM('Outside Services &amp; Other'!AH247:AH281)+SUM('Outside Services &amp; Other'!AH323:AH328)+SUM(AS346:AS351)+SUM(Headcount!AO35:AO39)+SUM(Headcount!DC35:DC39)+SUM(AS78:AS80)+SUM(AS102:AS104)+SUM(AS126:AS128)+SUM(AS150:AS152)+SUM(AS174:AS176)))-AS202,0))</f>
        <v>0</v>
      </c>
      <c r="AT331" s="402">
        <f>IF(AT4="Actl","",ROUND((('Revenue &amp; COS'!AI68-'Revenue &amp; COS'!AI110)-(SUM('Outside Services &amp; Other'!AI247:AI281)+SUM('Outside Services &amp; Other'!AI323:AI328)+SUM(AT346:AT351)+SUM(Headcount!AP35:AP39)+SUM(Headcount!DD35:DD39)+SUM(AT78:AT80)+SUM(AT102:AT104)+SUM(AT126:AT128)+SUM(AT150:AT152)+SUM(AT174:AT176)))-AT202,0))</f>
        <v>0</v>
      </c>
      <c r="AU331" s="402">
        <f>IF(AU4="Actl","",ROUND((('Revenue &amp; COS'!AJ68-'Revenue &amp; COS'!AJ110)-(SUM('Outside Services &amp; Other'!AJ247:AJ281)+SUM('Outside Services &amp; Other'!AJ323:AJ328)+SUM(AU346:AU351)+SUM(Headcount!AQ35:AQ39)+SUM(Headcount!DE35:DE39)+SUM(AU78:AU80)+SUM(AU102:AU104)+SUM(AU126:AU128)+SUM(AU150:AU152)+SUM(AU174:AU176)))-AU202,0))</f>
        <v>0</v>
      </c>
      <c r="AV331" s="402">
        <f>IF(AV4="Actl","",ROUND((('Revenue &amp; COS'!AK68-'Revenue &amp; COS'!AK110)-(SUM('Outside Services &amp; Other'!AK247:AK281)+SUM('Outside Services &amp; Other'!AK323:AK328)+SUM(AV346:AV351)+SUM(Headcount!AR35:AR39)+SUM(Headcount!DF35:DF39)+SUM(AV78:AV80)+SUM(AV102:AV104)+SUM(AV126:AV128)+SUM(AV150:AV152)+SUM(AV174:AV176)))-AV202,0))</f>
        <v>0</v>
      </c>
      <c r="AW331" s="402">
        <f>IF(AW4="Actl","",ROUND((('Revenue &amp; COS'!AL68-'Revenue &amp; COS'!AL110)-(SUM('Outside Services &amp; Other'!AL247:AL281)+SUM('Outside Services &amp; Other'!AL323:AL328)+SUM(AW346:AW351)+SUM(Headcount!AS35:AS39)+SUM(Headcount!DG35:DG39)+SUM(AW78:AW80)+SUM(AW102:AW104)+SUM(AW126:AW128)+SUM(AW150:AW152)+SUM(AW174:AW176)))-AW202,0))</f>
        <v>0</v>
      </c>
      <c r="AX331" s="402">
        <f>IF(AX4="Actl","",ROUND((('Revenue &amp; COS'!AM68-'Revenue &amp; COS'!AM110)-(SUM('Outside Services &amp; Other'!AM247:AM281)+SUM('Outside Services &amp; Other'!AM323:AM328)+SUM(AX346:AX351)+SUM(Headcount!AT35:AT39)+SUM(Headcount!DH35:DH39)+SUM(AX78:AX80)+SUM(AX102:AX104)+SUM(AX126:AX128)+SUM(AX150:AX152)+SUM(AX174:AX176)))-AX202,0))</f>
        <v>0</v>
      </c>
      <c r="AY331" s="402">
        <f>IF(AY4="Actl","",ROUND((('Revenue &amp; COS'!AN68-'Revenue &amp; COS'!AN110)-(SUM('Outside Services &amp; Other'!AN247:AN281)+SUM('Outside Services &amp; Other'!AN323:AN328)+SUM(AY346:AY351)+SUM(Headcount!AU35:AU39)+SUM(Headcount!DI35:DI39)+SUM(AY78:AY80)+SUM(AY102:AY104)+SUM(AY126:AY128)+SUM(AY150:AY152)+SUM(AY174:AY176)))-AY202,0))</f>
        <v>0</v>
      </c>
      <c r="AZ331" s="402">
        <f>IF(AZ4="Actl","",ROUND((('Revenue &amp; COS'!AO68-'Revenue &amp; COS'!AO110)-(SUM('Outside Services &amp; Other'!AO247:AO281)+SUM('Outside Services &amp; Other'!AO323:AO328)+SUM(AZ346:AZ351)+SUM(Headcount!AV35:AV39)+SUM(Headcount!DJ35:DJ39)+SUM(AZ78:AZ80)+SUM(AZ102:AZ104)+SUM(AZ126:AZ128)+SUM(AZ150:AZ152)+SUM(AZ174:AZ176)))-AZ202,0))</f>
        <v>0</v>
      </c>
      <c r="BA331" s="402">
        <f>IF(BA4="Actl","",ROUND((('Revenue &amp; COS'!AP68-'Revenue &amp; COS'!AP110)-(SUM('Outside Services &amp; Other'!AP247:AP281)+SUM('Outside Services &amp; Other'!AP323:AP328)+SUM(BA346:BA351)+SUM(Headcount!AW35:AW39)+SUM(Headcount!DK35:DK39)+SUM(BA78:BA80)+SUM(BA102:BA104)+SUM(BA126:BA128)+SUM(BA150:BA152)+SUM(BA174:BA176)))-BA202,0))</f>
        <v>0</v>
      </c>
      <c r="BB331" s="402">
        <f>IF(BB4="Actl","",ROUND((('Revenue &amp; COS'!AQ68-'Revenue &amp; COS'!AQ110)-(SUM('Outside Services &amp; Other'!AQ247:AQ281)+SUM('Outside Services &amp; Other'!AQ323:AQ328)+SUM(BB346:BB351)+SUM(Headcount!AX35:AX39)+SUM(Headcount!DL35:DL39)+SUM(BB78:BB80)+SUM(BB102:BB104)+SUM(BB126:BB128)+SUM(BB150:BB152)+SUM(BB174:BB176)))-BB202,0))</f>
        <v>0</v>
      </c>
      <c r="BC331" s="402">
        <f>IF(BC4="Actl","",ROUND((('Revenue &amp; COS'!AR68-'Revenue &amp; COS'!AR110)-(SUM('Outside Services &amp; Other'!AR247:AR281)+SUM('Outside Services &amp; Other'!AR323:AR328)+SUM(BC346:BC351)+SUM(Headcount!AY35:AY39)+SUM(Headcount!DM35:DM39)+SUM(BC78:BC80)+SUM(BC102:BC104)+SUM(BC126:BC128)+SUM(BC150:BC152)+SUM(BC174:BC176)))-BC202,0))</f>
        <v>0</v>
      </c>
      <c r="BD331" s="402">
        <f>IF(BD4="Actl","",ROUND((('Revenue &amp; COS'!AS68-'Revenue &amp; COS'!AS110)-(SUM('Outside Services &amp; Other'!AS247:AS281)+SUM('Outside Services &amp; Other'!AS323:AS328)+SUM(BD346:BD351)+SUM(Headcount!AZ35:AZ39)+SUM(Headcount!DN35:DN39)+SUM(BD78:BD80)+SUM(BD102:BD104)+SUM(BD126:BD128)+SUM(BD150:BD152)+SUM(BD174:BD176)))-BD202,0))</f>
        <v>0</v>
      </c>
      <c r="BE331" s="402">
        <f>IF(BE4="Actl","",ROUND((('Revenue &amp; COS'!AT68-'Revenue &amp; COS'!AT110)-(SUM('Outside Services &amp; Other'!AT247:AT281)+SUM('Outside Services &amp; Other'!AT323:AT328)+SUM(BE346:BE351)+SUM(Headcount!BA35:BA39)+SUM(Headcount!DO35:DO39)+SUM(BE78:BE80)+SUM(BE102:BE104)+SUM(BE126:BE128)+SUM(BE150:BE152)+SUM(BE174:BE176)))-BE202,0))</f>
        <v>0</v>
      </c>
      <c r="BF331" s="402">
        <f>IF(BF4="Actl","",ROUND((('Revenue &amp; COS'!AU68-'Revenue &amp; COS'!AU110)-(SUM('Outside Services &amp; Other'!AU247:AU281)+SUM('Outside Services &amp; Other'!AU323:AU328)+SUM(BF346:BF351)+SUM(Headcount!BB35:BB39)+SUM(Headcount!DP35:DP39)+SUM(BF78:BF80)+SUM(BF102:BF104)+SUM(BF126:BF128)+SUM(BF150:BF152)+SUM(BF174:BF176)))-BF202,0))</f>
        <v>0</v>
      </c>
      <c r="BG331" s="402">
        <f>IF(BG4="Actl","",ROUND((('Revenue &amp; COS'!AV68-'Revenue &amp; COS'!AV110)-(SUM('Outside Services &amp; Other'!AV247:AV281)+SUM('Outside Services &amp; Other'!AV323:AV328)+SUM(BG346:BG351)+SUM(Headcount!BC35:BC39)+SUM(Headcount!DQ35:DQ39)+SUM(BG78:BG80)+SUM(BG102:BG104)+SUM(BG126:BG128)+SUM(BG150:BG152)+SUM(BG174:BG176)))-BG202,0))</f>
        <v>0</v>
      </c>
      <c r="BH331" s="402">
        <f>IF(BH4="Actl","",ROUND((('Revenue &amp; COS'!AW68-'Revenue &amp; COS'!AW110)-(SUM('Outside Services &amp; Other'!AW247:AW281)+SUM('Outside Services &amp; Other'!AW323:AW328)+SUM(BH346:BH351)+SUM(Headcount!BD35:BD39)+SUM(Headcount!DR35:DR39)+SUM(BH78:BH80)+SUM(BH102:BH104)+SUM(BH126:BH128)+SUM(BH150:BH152)+SUM(BH174:BH176)))-BH202,0))</f>
        <v>0</v>
      </c>
      <c r="BI331" s="402">
        <f>IF(BI4="Actl","",ROUND((('Revenue &amp; COS'!AX68-'Revenue &amp; COS'!AX110)-(SUM('Outside Services &amp; Other'!AX247:AX281)+SUM('Outside Services &amp; Other'!AX323:AX328)+SUM(BI346:BI351)+SUM(Headcount!BE35:BE39)+SUM(Headcount!DS35:DS39)+SUM(BI78:BI80)+SUM(BI102:BI104)+SUM(BI126:BI128)+SUM(BI150:BI152)+SUM(BI174:BI176)))-BI202,0))</f>
        <v>0</v>
      </c>
      <c r="BJ331" s="402">
        <f>IF(BJ4="Actl","",ROUND((('Revenue &amp; COS'!AY68-'Revenue &amp; COS'!AY110)-(SUM('Outside Services &amp; Other'!AY247:AY281)+SUM('Outside Services &amp; Other'!AY323:AY328)+SUM(BJ346:BJ351)+SUM(Headcount!BF35:BF39)+SUM(Headcount!DT35:DT39)+SUM(BJ78:BJ80)+SUM(BJ102:BJ104)+SUM(BJ126:BJ128)+SUM(BJ150:BJ152)+SUM(BJ174:BJ176)))-BJ202,0))</f>
        <v>0</v>
      </c>
      <c r="BK331" s="402">
        <f>IF(BK4="Actl","",ROUND((('Revenue &amp; COS'!AZ68-'Revenue &amp; COS'!AZ110)-(SUM('Outside Services &amp; Other'!AZ247:AZ281)+SUM('Outside Services &amp; Other'!AZ323:AZ328)+SUM(BK346:BK351)+SUM(Headcount!BG35:BG39)+SUM(Headcount!DU35:DU39)+SUM(BK78:BK80)+SUM(BK102:BK104)+SUM(BK126:BK128)+SUM(BK150:BK152)+SUM(BK174:BK176)))-BK202,0))</f>
        <v>0</v>
      </c>
      <c r="BL331" s="402">
        <f>IF(BL4="Actl","",ROUND((('Revenue &amp; COS'!BA68-'Revenue &amp; COS'!BA110)-(SUM('Outside Services &amp; Other'!BA247:BA281)+SUM('Outside Services &amp; Other'!BA323:BA328)+SUM(BL346:BL351)+SUM(Headcount!BH35:BH39)+SUM(Headcount!DV35:DV39)+SUM(BL78:BL80)+SUM(BL102:BL104)+SUM(BL126:BL128)+SUM(BL150:BL152)+SUM(BL174:BL176)))-BL202,0))</f>
        <v>0</v>
      </c>
      <c r="BM331" s="402">
        <f>IF(BM4="Actl","",ROUND((('Revenue &amp; COS'!BB68-'Revenue &amp; COS'!BB110)-(SUM('Outside Services &amp; Other'!BB247:BB281)+SUM('Outside Services &amp; Other'!BB323:BB328)+SUM(BM346:BM351)+SUM(Headcount!BI35:BI39)+SUM(Headcount!DW35:DW39)+SUM(BM78:BM80)+SUM(BM102:BM104)+SUM(BM126:BM128)+SUM(BM150:BM152)+SUM(BM174:BM176)))-BM202,0))</f>
        <v>0</v>
      </c>
      <c r="BN331" s="402">
        <f>IF(BN4="Actl","",ROUND((('Revenue &amp; COS'!BC68-'Revenue &amp; COS'!BC110)-(SUM('Outside Services &amp; Other'!BC247:BC281)+SUM('Outside Services &amp; Other'!BC323:BC328)+SUM(BN346:BN351)+SUM(Headcount!BJ35:BJ39)+SUM(Headcount!DX35:DX39)+SUM(BN78:BN80)+SUM(BN102:BN104)+SUM(BN126:BN128)+SUM(BN150:BN152)+SUM(BN174:BN176)))-BN202,0))</f>
        <v>0</v>
      </c>
      <c r="BO331" s="402">
        <f>IF(BO4="Actl","",ROUND((('Revenue &amp; COS'!BD68-'Revenue &amp; COS'!BD110)-(SUM('Outside Services &amp; Other'!BD247:BD281)+SUM('Outside Services &amp; Other'!BD323:BD328)+SUM(BO346:BO351)+SUM(Headcount!BK35:BK39)+SUM(Headcount!DY35:DY39)+SUM(BO78:BO80)+SUM(BO102:BO104)+SUM(BO126:BO128)+SUM(BO150:BO152)+SUM(BO174:BO176)))-BO202,0))</f>
        <v>0</v>
      </c>
      <c r="BP331" s="402">
        <f>IF(BP4="Actl","",ROUND((('Revenue &amp; COS'!BE68-'Revenue &amp; COS'!BE110)-(SUM('Outside Services &amp; Other'!BE247:BE281)+SUM('Outside Services &amp; Other'!BE323:BE328)+SUM(BP346:BP351)+SUM(Headcount!BL35:BL39)+SUM(Headcount!DZ35:DZ39)+SUM(BP78:BP80)+SUM(BP102:BP104)+SUM(BP126:BP128)+SUM(BP150:BP152)+SUM(BP174:BP176)))-BP202,0))</f>
        <v>0</v>
      </c>
      <c r="BQ331" s="402">
        <f>IF(BQ4="Actl","",ROUND((('Revenue &amp; COS'!BF68-'Revenue &amp; COS'!BF110)-(SUM('Outside Services &amp; Other'!BF247:BF281)+SUM('Outside Services &amp; Other'!BF323:BF328)+SUM(BQ346:BQ351)+SUM(Headcount!BM35:BM39)+SUM(Headcount!EA35:EA39)+SUM(BQ78:BQ80)+SUM(BQ102:BQ104)+SUM(BQ126:BQ128)+SUM(BQ150:BQ152)+SUM(BQ174:BQ176)))-BQ202,0))</f>
        <v>0</v>
      </c>
      <c r="BR331" s="402">
        <f>IF(BR4="Actl","",ROUND((('Revenue &amp; COS'!BG68-'Revenue &amp; COS'!BG110)-(SUM('Outside Services &amp; Other'!BG247:BG281)+SUM('Outside Services &amp; Other'!BG323:BG328)+SUM(BR346:BR351)+SUM(Headcount!BN35:BN39)+SUM(Headcount!EB35:EB39)+SUM(BR78:BR80)+SUM(BR102:BR104)+SUM(BR126:BR128)+SUM(BR150:BR152)+SUM(BR174:BR176)))-BR202,0))</f>
        <v>0</v>
      </c>
      <c r="BS331" s="402">
        <f>IF(BS4="Actl","",ROUND((('Revenue &amp; COS'!BH68-'Revenue &amp; COS'!BH110)-(SUM('Outside Services &amp; Other'!BH247:BH281)+SUM('Outside Services &amp; Other'!BH323:BH328)+SUM(BS346:BS351)+SUM(Headcount!BO35:BO39)+SUM(Headcount!EC35:EC39)+SUM(BS78:BS80)+SUM(BS102:BS104)+SUM(BS126:BS128)+SUM(BS150:BS152)+SUM(BS174:BS176)))-BS202,0))</f>
        <v>0</v>
      </c>
      <c r="BT331" s="402">
        <f>IF(BT4="Actl","",ROUND((('Revenue &amp; COS'!BI68-'Revenue &amp; COS'!BI110)-(SUM('Outside Services &amp; Other'!BI247:BI281)+SUM('Outside Services &amp; Other'!BI323:BI328)+SUM(BT346:BT351)+SUM(Headcount!BP35:BP39)+SUM(Headcount!ED35:ED39)+SUM(BT78:BT80)+SUM(BT102:BT104)+SUM(BT126:BT128)+SUM(BT150:BT152)+SUM(BT174:BT176)))-BT202,0))</f>
        <v>0</v>
      </c>
      <c r="BU331" s="402">
        <f>IF(BU4="Actl","",ROUND((('Revenue &amp; COS'!BJ68-'Revenue &amp; COS'!BJ110)-(SUM('Outside Services &amp; Other'!BJ247:BJ281)+SUM('Outside Services &amp; Other'!BJ323:BJ328)+SUM(BU346:BU351)+SUM(Headcount!BQ35:BQ39)+SUM(Headcount!EE35:EE39)+SUM(BU78:BU80)+SUM(BU102:BU104)+SUM(BU126:BU128)+SUM(BU150:BU152)+SUM(BU174:BU176)))-BU202,0))</f>
        <v>0</v>
      </c>
      <c r="BV331" s="402">
        <f>IF(BV4="Actl","",ROUND((('Revenue &amp; COS'!BK68-'Revenue &amp; COS'!BK110)-(SUM('Outside Services &amp; Other'!BK247:BK281)+SUM('Outside Services &amp; Other'!BK323:BK328)+SUM(BV346:BV351)+SUM(Headcount!BR35:BR39)+SUM(Headcount!EF35:EF39)+SUM(BV78:BV80)+SUM(BV102:BV104)+SUM(BV126:BV128)+SUM(BV150:BV152)+SUM(BV174:BV176)))-BV202,0))</f>
        <v>0</v>
      </c>
      <c r="BW331" s="402">
        <f>IF(BW4="Actl","",ROUND((('Revenue &amp; COS'!BL68-'Revenue &amp; COS'!BL110)-(SUM('Outside Services &amp; Other'!BL247:BL281)+SUM('Outside Services &amp; Other'!BL323:BL328)+SUM(BW346:BW351)+SUM(Headcount!BS35:BS39)+SUM(Headcount!EG35:EG39)+SUM(BW78:BW80)+SUM(BW102:BW104)+SUM(BW126:BW128)+SUM(BW150:BW152)+SUM(BW174:BW176)))-BW202,0))</f>
        <v>0</v>
      </c>
      <c r="BX331" s="402">
        <f>IF(BX4="Actl","",ROUND((('Revenue &amp; COS'!BM68-'Revenue &amp; COS'!BM110)-(SUM('Outside Services &amp; Other'!BM247:BM281)+SUM('Outside Services &amp; Other'!BM323:BM328)+SUM(BX346:BX351)+SUM(Headcount!BT35:BT39)+SUM(Headcount!EH35:EH39)+SUM(BX78:BX80)+SUM(BX102:BX104)+SUM(BX126:BX128)+SUM(BX150:BX152)+SUM(BX174:BX176)))-BX202,0))</f>
        <v>0</v>
      </c>
      <c r="BY331" s="402">
        <f>IF(BY4="Actl","",ROUND((('Revenue &amp; COS'!BN68-'Revenue &amp; COS'!BN110)-(SUM('Outside Services &amp; Other'!BN247:BN281)+SUM('Outside Services &amp; Other'!BN323:BN328)+SUM(BY346:BY351)+SUM(Headcount!BU35:BU39)+SUM(Headcount!EI35:EI39)+SUM(BY78:BY80)+SUM(BY102:BY104)+SUM(BY126:BY128)+SUM(BY150:BY152)+SUM(BY174:BY176)))-BY202,0))</f>
        <v>0</v>
      </c>
      <c r="BZ331" s="402"/>
      <c r="CA331" s="402"/>
      <c r="CB331" s="402"/>
      <c r="CC331" s="402"/>
      <c r="CD331" s="402"/>
      <c r="CE331" s="432"/>
      <c r="CF331" s="783"/>
    </row>
    <row r="332" spans="1:84" s="290" customFormat="1">
      <c r="A332" s="415"/>
      <c r="E332" s="290" t="s">
        <v>116</v>
      </c>
      <c r="F332" s="402">
        <f>ROUND(F275-F216,0)</f>
        <v>0</v>
      </c>
      <c r="G332" s="402">
        <f t="shared" ref="G332:Q332" si="1089">ROUND((G275-F275)-G216,0)</f>
        <v>0</v>
      </c>
      <c r="H332" s="402">
        <f t="shared" si="1089"/>
        <v>0</v>
      </c>
      <c r="I332" s="402">
        <f t="shared" si="1089"/>
        <v>0</v>
      </c>
      <c r="J332" s="402">
        <f t="shared" si="1089"/>
        <v>0</v>
      </c>
      <c r="K332" s="402">
        <f t="shared" si="1089"/>
        <v>0</v>
      </c>
      <c r="L332" s="402">
        <f t="shared" si="1089"/>
        <v>0</v>
      </c>
      <c r="M332" s="402">
        <f t="shared" si="1089"/>
        <v>0</v>
      </c>
      <c r="N332" s="402">
        <f t="shared" si="1089"/>
        <v>0</v>
      </c>
      <c r="O332" s="402">
        <f t="shared" si="1089"/>
        <v>0</v>
      </c>
      <c r="P332" s="402">
        <f t="shared" si="1089"/>
        <v>0</v>
      </c>
      <c r="Q332" s="402">
        <f t="shared" si="1089"/>
        <v>0</v>
      </c>
      <c r="R332" s="402">
        <f>ROUND(R275-R216,0)</f>
        <v>0</v>
      </c>
      <c r="S332" s="402">
        <f t="shared" ref="S332:AC332" si="1090">ROUND((S275-R275)-S216,0)</f>
        <v>0</v>
      </c>
      <c r="T332" s="402">
        <f t="shared" si="1090"/>
        <v>0</v>
      </c>
      <c r="U332" s="402">
        <f t="shared" si="1090"/>
        <v>0</v>
      </c>
      <c r="V332" s="402">
        <f t="shared" si="1090"/>
        <v>0</v>
      </c>
      <c r="W332" s="402">
        <f t="shared" si="1090"/>
        <v>0</v>
      </c>
      <c r="X332" s="402">
        <f t="shared" si="1090"/>
        <v>0</v>
      </c>
      <c r="Y332" s="402">
        <f t="shared" si="1090"/>
        <v>0</v>
      </c>
      <c r="Z332" s="402">
        <f t="shared" si="1090"/>
        <v>0</v>
      </c>
      <c r="AA332" s="402">
        <f t="shared" si="1090"/>
        <v>0</v>
      </c>
      <c r="AB332" s="402">
        <f t="shared" si="1090"/>
        <v>0</v>
      </c>
      <c r="AC332" s="402">
        <f t="shared" si="1090"/>
        <v>0</v>
      </c>
      <c r="AD332" s="402">
        <f>ROUND(AD275-AD216,0)</f>
        <v>0</v>
      </c>
      <c r="AE332" s="402">
        <f t="shared" ref="AE332:AO332" si="1091">ROUND((AE275-AD275)-AE216,0)</f>
        <v>0</v>
      </c>
      <c r="AF332" s="402">
        <f t="shared" si="1091"/>
        <v>0</v>
      </c>
      <c r="AG332" s="402">
        <f t="shared" si="1091"/>
        <v>0</v>
      </c>
      <c r="AH332" s="402">
        <f t="shared" si="1091"/>
        <v>0</v>
      </c>
      <c r="AI332" s="402">
        <f t="shared" si="1091"/>
        <v>0</v>
      </c>
      <c r="AJ332" s="402">
        <f t="shared" si="1091"/>
        <v>0</v>
      </c>
      <c r="AK332" s="402">
        <f t="shared" si="1091"/>
        <v>0</v>
      </c>
      <c r="AL332" s="402">
        <f t="shared" si="1091"/>
        <v>0</v>
      </c>
      <c r="AM332" s="402">
        <f t="shared" si="1091"/>
        <v>0</v>
      </c>
      <c r="AN332" s="402">
        <f t="shared" si="1091"/>
        <v>0</v>
      </c>
      <c r="AO332" s="402">
        <f t="shared" si="1091"/>
        <v>0</v>
      </c>
      <c r="AP332" s="402">
        <f>ROUND(AP275-AP216,0)</f>
        <v>0</v>
      </c>
      <c r="AQ332" s="402">
        <f t="shared" ref="AQ332:BA332" si="1092">ROUND((AQ275-AP275)-AQ216,0)</f>
        <v>0</v>
      </c>
      <c r="AR332" s="402">
        <f t="shared" si="1092"/>
        <v>0</v>
      </c>
      <c r="AS332" s="402">
        <f t="shared" si="1092"/>
        <v>0</v>
      </c>
      <c r="AT332" s="402">
        <f t="shared" si="1092"/>
        <v>0</v>
      </c>
      <c r="AU332" s="402">
        <f t="shared" si="1092"/>
        <v>0</v>
      </c>
      <c r="AV332" s="402">
        <f t="shared" si="1092"/>
        <v>0</v>
      </c>
      <c r="AW332" s="402">
        <f t="shared" si="1092"/>
        <v>0</v>
      </c>
      <c r="AX332" s="402">
        <f t="shared" si="1092"/>
        <v>0</v>
      </c>
      <c r="AY332" s="402">
        <f t="shared" si="1092"/>
        <v>0</v>
      </c>
      <c r="AZ332" s="402">
        <f t="shared" si="1092"/>
        <v>0</v>
      </c>
      <c r="BA332" s="402">
        <f t="shared" si="1092"/>
        <v>0</v>
      </c>
      <c r="BB332" s="402">
        <f>ROUND(BB275-BB216,0)</f>
        <v>0</v>
      </c>
      <c r="BC332" s="402">
        <f t="shared" ref="BC332:BM332" si="1093">ROUND((BC275-BB275)-BC216,0)</f>
        <v>0</v>
      </c>
      <c r="BD332" s="402">
        <f t="shared" si="1093"/>
        <v>0</v>
      </c>
      <c r="BE332" s="402">
        <f t="shared" si="1093"/>
        <v>0</v>
      </c>
      <c r="BF332" s="402">
        <f t="shared" si="1093"/>
        <v>0</v>
      </c>
      <c r="BG332" s="402">
        <f t="shared" si="1093"/>
        <v>0</v>
      </c>
      <c r="BH332" s="402">
        <f t="shared" si="1093"/>
        <v>0</v>
      </c>
      <c r="BI332" s="402">
        <f t="shared" si="1093"/>
        <v>0</v>
      </c>
      <c r="BJ332" s="402">
        <f t="shared" si="1093"/>
        <v>0</v>
      </c>
      <c r="BK332" s="402">
        <f t="shared" si="1093"/>
        <v>0</v>
      </c>
      <c r="BL332" s="402">
        <f t="shared" si="1093"/>
        <v>0</v>
      </c>
      <c r="BM332" s="402">
        <f t="shared" si="1093"/>
        <v>0</v>
      </c>
      <c r="BN332" s="402">
        <f>ROUND(BN275-BN216,0)</f>
        <v>0</v>
      </c>
      <c r="BO332" s="402">
        <f t="shared" ref="BO332:BY332" si="1094">ROUND((BO275-BN275)-BO216,0)</f>
        <v>0</v>
      </c>
      <c r="BP332" s="402">
        <f t="shared" si="1094"/>
        <v>0</v>
      </c>
      <c r="BQ332" s="402">
        <f t="shared" si="1094"/>
        <v>0</v>
      </c>
      <c r="BR332" s="402">
        <f t="shared" si="1094"/>
        <v>0</v>
      </c>
      <c r="BS332" s="402">
        <f t="shared" si="1094"/>
        <v>0</v>
      </c>
      <c r="BT332" s="402">
        <f t="shared" si="1094"/>
        <v>0</v>
      </c>
      <c r="BU332" s="402">
        <f t="shared" si="1094"/>
        <v>0</v>
      </c>
      <c r="BV332" s="402">
        <f t="shared" si="1094"/>
        <v>0</v>
      </c>
      <c r="BW332" s="402">
        <f t="shared" si="1094"/>
        <v>0</v>
      </c>
      <c r="BX332" s="402">
        <f t="shared" si="1094"/>
        <v>0</v>
      </c>
      <c r="BY332" s="402">
        <f t="shared" si="1094"/>
        <v>0</v>
      </c>
      <c r="BZ332" s="402"/>
      <c r="CA332" s="402"/>
      <c r="CB332" s="402"/>
      <c r="CC332" s="402"/>
      <c r="CD332" s="402"/>
      <c r="CE332" s="432"/>
      <c r="CF332" s="783"/>
    </row>
    <row r="333" spans="1:84" s="293" customFormat="1">
      <c r="A333" s="415"/>
      <c r="B333" s="290"/>
      <c r="C333" s="290"/>
      <c r="D333" s="290"/>
      <c r="E333" s="290" t="s">
        <v>171</v>
      </c>
      <c r="F333" s="402">
        <f t="shared" ref="F333:AK333" si="1095">ROUND(F280,0)</f>
        <v>0</v>
      </c>
      <c r="G333" s="402">
        <f t="shared" si="1095"/>
        <v>0</v>
      </c>
      <c r="H333" s="402">
        <f t="shared" si="1095"/>
        <v>0</v>
      </c>
      <c r="I333" s="402">
        <f t="shared" si="1095"/>
        <v>0</v>
      </c>
      <c r="J333" s="402">
        <f t="shared" si="1095"/>
        <v>0</v>
      </c>
      <c r="K333" s="402">
        <f t="shared" si="1095"/>
        <v>0</v>
      </c>
      <c r="L333" s="402">
        <f t="shared" si="1095"/>
        <v>0</v>
      </c>
      <c r="M333" s="402">
        <f t="shared" si="1095"/>
        <v>0</v>
      </c>
      <c r="N333" s="402">
        <f t="shared" si="1095"/>
        <v>0</v>
      </c>
      <c r="O333" s="402">
        <f t="shared" si="1095"/>
        <v>0</v>
      </c>
      <c r="P333" s="402">
        <f t="shared" si="1095"/>
        <v>0</v>
      </c>
      <c r="Q333" s="402">
        <f t="shared" si="1095"/>
        <v>0</v>
      </c>
      <c r="R333" s="402">
        <f t="shared" si="1095"/>
        <v>0</v>
      </c>
      <c r="S333" s="402">
        <f t="shared" si="1095"/>
        <v>0</v>
      </c>
      <c r="T333" s="402">
        <f t="shared" si="1095"/>
        <v>0</v>
      </c>
      <c r="U333" s="402">
        <f t="shared" si="1095"/>
        <v>0</v>
      </c>
      <c r="V333" s="402">
        <f t="shared" si="1095"/>
        <v>0</v>
      </c>
      <c r="W333" s="402">
        <f t="shared" si="1095"/>
        <v>0</v>
      </c>
      <c r="X333" s="402">
        <f t="shared" si="1095"/>
        <v>0</v>
      </c>
      <c r="Y333" s="402">
        <f t="shared" si="1095"/>
        <v>0</v>
      </c>
      <c r="Z333" s="402">
        <f t="shared" si="1095"/>
        <v>0</v>
      </c>
      <c r="AA333" s="402">
        <f t="shared" si="1095"/>
        <v>0</v>
      </c>
      <c r="AB333" s="402">
        <f t="shared" si="1095"/>
        <v>0</v>
      </c>
      <c r="AC333" s="402">
        <f t="shared" si="1095"/>
        <v>0</v>
      </c>
      <c r="AD333" s="402">
        <f t="shared" si="1095"/>
        <v>0</v>
      </c>
      <c r="AE333" s="402">
        <f t="shared" si="1095"/>
        <v>0</v>
      </c>
      <c r="AF333" s="402">
        <f t="shared" si="1095"/>
        <v>0</v>
      </c>
      <c r="AG333" s="402">
        <f t="shared" si="1095"/>
        <v>0</v>
      </c>
      <c r="AH333" s="402">
        <f t="shared" si="1095"/>
        <v>0</v>
      </c>
      <c r="AI333" s="402">
        <f t="shared" si="1095"/>
        <v>0</v>
      </c>
      <c r="AJ333" s="402">
        <f t="shared" si="1095"/>
        <v>0</v>
      </c>
      <c r="AK333" s="402">
        <f t="shared" si="1095"/>
        <v>0</v>
      </c>
      <c r="AL333" s="402">
        <f t="shared" ref="AL333:BQ333" si="1096">ROUND(AL280,0)</f>
        <v>0</v>
      </c>
      <c r="AM333" s="402">
        <f t="shared" si="1096"/>
        <v>0</v>
      </c>
      <c r="AN333" s="402">
        <f t="shared" si="1096"/>
        <v>0</v>
      </c>
      <c r="AO333" s="402">
        <f t="shared" si="1096"/>
        <v>0</v>
      </c>
      <c r="AP333" s="402">
        <f t="shared" si="1096"/>
        <v>0</v>
      </c>
      <c r="AQ333" s="402">
        <f t="shared" si="1096"/>
        <v>0</v>
      </c>
      <c r="AR333" s="402">
        <f t="shared" si="1096"/>
        <v>0</v>
      </c>
      <c r="AS333" s="402">
        <f t="shared" si="1096"/>
        <v>0</v>
      </c>
      <c r="AT333" s="402">
        <f t="shared" si="1096"/>
        <v>0</v>
      </c>
      <c r="AU333" s="402">
        <f t="shared" si="1096"/>
        <v>0</v>
      </c>
      <c r="AV333" s="402">
        <f t="shared" si="1096"/>
        <v>0</v>
      </c>
      <c r="AW333" s="402">
        <f t="shared" si="1096"/>
        <v>0</v>
      </c>
      <c r="AX333" s="402">
        <f t="shared" si="1096"/>
        <v>0</v>
      </c>
      <c r="AY333" s="402">
        <f t="shared" si="1096"/>
        <v>0</v>
      </c>
      <c r="AZ333" s="402">
        <f t="shared" si="1096"/>
        <v>0</v>
      </c>
      <c r="BA333" s="402">
        <f t="shared" si="1096"/>
        <v>0</v>
      </c>
      <c r="BB333" s="402">
        <f t="shared" si="1096"/>
        <v>0</v>
      </c>
      <c r="BC333" s="402">
        <f t="shared" si="1096"/>
        <v>0</v>
      </c>
      <c r="BD333" s="402">
        <f t="shared" si="1096"/>
        <v>0</v>
      </c>
      <c r="BE333" s="402">
        <f t="shared" si="1096"/>
        <v>0</v>
      </c>
      <c r="BF333" s="402">
        <f t="shared" si="1096"/>
        <v>0</v>
      </c>
      <c r="BG333" s="402">
        <f t="shared" si="1096"/>
        <v>0</v>
      </c>
      <c r="BH333" s="402">
        <f t="shared" si="1096"/>
        <v>0</v>
      </c>
      <c r="BI333" s="402">
        <f t="shared" si="1096"/>
        <v>0</v>
      </c>
      <c r="BJ333" s="402">
        <f t="shared" si="1096"/>
        <v>0</v>
      </c>
      <c r="BK333" s="402">
        <f t="shared" si="1096"/>
        <v>0</v>
      </c>
      <c r="BL333" s="402">
        <f t="shared" si="1096"/>
        <v>0</v>
      </c>
      <c r="BM333" s="402">
        <f t="shared" si="1096"/>
        <v>0</v>
      </c>
      <c r="BN333" s="402">
        <f t="shared" si="1096"/>
        <v>0</v>
      </c>
      <c r="BO333" s="402">
        <f t="shared" si="1096"/>
        <v>0</v>
      </c>
      <c r="BP333" s="402">
        <f t="shared" si="1096"/>
        <v>0</v>
      </c>
      <c r="BQ333" s="402">
        <f t="shared" si="1096"/>
        <v>0</v>
      </c>
      <c r="BR333" s="402">
        <f t="shared" ref="BR333:BY333" si="1097">ROUND(BR280,0)</f>
        <v>0</v>
      </c>
      <c r="BS333" s="402">
        <f t="shared" si="1097"/>
        <v>0</v>
      </c>
      <c r="BT333" s="402">
        <f t="shared" si="1097"/>
        <v>0</v>
      </c>
      <c r="BU333" s="402">
        <f t="shared" si="1097"/>
        <v>0</v>
      </c>
      <c r="BV333" s="402">
        <f t="shared" si="1097"/>
        <v>0</v>
      </c>
      <c r="BW333" s="402">
        <f t="shared" si="1097"/>
        <v>0</v>
      </c>
      <c r="BX333" s="402">
        <f t="shared" si="1097"/>
        <v>0</v>
      </c>
      <c r="BY333" s="402">
        <f t="shared" si="1097"/>
        <v>0</v>
      </c>
      <c r="BZ333" s="402"/>
      <c r="CA333" s="402"/>
      <c r="CB333" s="402"/>
      <c r="CC333" s="402"/>
      <c r="CD333" s="402"/>
      <c r="CE333" s="432"/>
      <c r="CF333" s="783"/>
    </row>
    <row r="334" spans="1:84" s="293" customFormat="1">
      <c r="A334" s="415"/>
      <c r="B334" s="290"/>
      <c r="C334" s="290"/>
      <c r="D334" s="290"/>
      <c r="E334" s="290" t="s">
        <v>172</v>
      </c>
      <c r="F334" s="402">
        <f t="shared" ref="F334:AK334" si="1098">ROUND(F232,0)-ROUND(F325,0)</f>
        <v>0</v>
      </c>
      <c r="G334" s="402">
        <f t="shared" si="1098"/>
        <v>0</v>
      </c>
      <c r="H334" s="402">
        <f t="shared" si="1098"/>
        <v>0</v>
      </c>
      <c r="I334" s="402">
        <f t="shared" si="1098"/>
        <v>0</v>
      </c>
      <c r="J334" s="402">
        <f t="shared" si="1098"/>
        <v>0</v>
      </c>
      <c r="K334" s="402">
        <f t="shared" si="1098"/>
        <v>0</v>
      </c>
      <c r="L334" s="402">
        <f t="shared" si="1098"/>
        <v>0</v>
      </c>
      <c r="M334" s="402">
        <f t="shared" si="1098"/>
        <v>0</v>
      </c>
      <c r="N334" s="402">
        <f t="shared" si="1098"/>
        <v>0</v>
      </c>
      <c r="O334" s="402">
        <f t="shared" si="1098"/>
        <v>0</v>
      </c>
      <c r="P334" s="402">
        <f t="shared" si="1098"/>
        <v>0</v>
      </c>
      <c r="Q334" s="402">
        <f t="shared" si="1098"/>
        <v>0</v>
      </c>
      <c r="R334" s="402">
        <f t="shared" si="1098"/>
        <v>0</v>
      </c>
      <c r="S334" s="402">
        <f t="shared" si="1098"/>
        <v>0</v>
      </c>
      <c r="T334" s="402">
        <f t="shared" si="1098"/>
        <v>0</v>
      </c>
      <c r="U334" s="402">
        <f t="shared" si="1098"/>
        <v>0</v>
      </c>
      <c r="V334" s="402">
        <f t="shared" si="1098"/>
        <v>0</v>
      </c>
      <c r="W334" s="402">
        <f t="shared" si="1098"/>
        <v>0</v>
      </c>
      <c r="X334" s="402">
        <f t="shared" si="1098"/>
        <v>0</v>
      </c>
      <c r="Y334" s="402">
        <f t="shared" si="1098"/>
        <v>0</v>
      </c>
      <c r="Z334" s="402">
        <f t="shared" si="1098"/>
        <v>0</v>
      </c>
      <c r="AA334" s="402">
        <f t="shared" si="1098"/>
        <v>0</v>
      </c>
      <c r="AB334" s="402">
        <f t="shared" si="1098"/>
        <v>0</v>
      </c>
      <c r="AC334" s="402">
        <f t="shared" si="1098"/>
        <v>0</v>
      </c>
      <c r="AD334" s="402">
        <f t="shared" si="1098"/>
        <v>0</v>
      </c>
      <c r="AE334" s="402">
        <f t="shared" si="1098"/>
        <v>0</v>
      </c>
      <c r="AF334" s="402">
        <f t="shared" si="1098"/>
        <v>0</v>
      </c>
      <c r="AG334" s="402">
        <f t="shared" si="1098"/>
        <v>0</v>
      </c>
      <c r="AH334" s="402">
        <f t="shared" si="1098"/>
        <v>0</v>
      </c>
      <c r="AI334" s="402">
        <f t="shared" si="1098"/>
        <v>0</v>
      </c>
      <c r="AJ334" s="402">
        <f t="shared" si="1098"/>
        <v>0</v>
      </c>
      <c r="AK334" s="402">
        <f t="shared" si="1098"/>
        <v>0</v>
      </c>
      <c r="AL334" s="402">
        <f t="shared" ref="AL334:BQ334" si="1099">ROUND(AL232,0)-ROUND(AL325,0)</f>
        <v>0</v>
      </c>
      <c r="AM334" s="402">
        <f t="shared" si="1099"/>
        <v>0</v>
      </c>
      <c r="AN334" s="402">
        <f t="shared" si="1099"/>
        <v>0</v>
      </c>
      <c r="AO334" s="402">
        <f t="shared" si="1099"/>
        <v>0</v>
      </c>
      <c r="AP334" s="402">
        <f t="shared" si="1099"/>
        <v>0</v>
      </c>
      <c r="AQ334" s="402">
        <f t="shared" si="1099"/>
        <v>0</v>
      </c>
      <c r="AR334" s="402">
        <f t="shared" si="1099"/>
        <v>0</v>
      </c>
      <c r="AS334" s="402">
        <f t="shared" si="1099"/>
        <v>0</v>
      </c>
      <c r="AT334" s="402">
        <f t="shared" si="1099"/>
        <v>0</v>
      </c>
      <c r="AU334" s="402">
        <f t="shared" si="1099"/>
        <v>0</v>
      </c>
      <c r="AV334" s="402">
        <f t="shared" si="1099"/>
        <v>0</v>
      </c>
      <c r="AW334" s="402">
        <f t="shared" si="1099"/>
        <v>0</v>
      </c>
      <c r="AX334" s="402">
        <f t="shared" si="1099"/>
        <v>0</v>
      </c>
      <c r="AY334" s="402">
        <f t="shared" si="1099"/>
        <v>0</v>
      </c>
      <c r="AZ334" s="402">
        <f t="shared" si="1099"/>
        <v>0</v>
      </c>
      <c r="BA334" s="402">
        <f t="shared" si="1099"/>
        <v>0</v>
      </c>
      <c r="BB334" s="402">
        <f t="shared" si="1099"/>
        <v>0</v>
      </c>
      <c r="BC334" s="402">
        <f t="shared" si="1099"/>
        <v>0</v>
      </c>
      <c r="BD334" s="402">
        <f t="shared" si="1099"/>
        <v>0</v>
      </c>
      <c r="BE334" s="402">
        <f t="shared" si="1099"/>
        <v>0</v>
      </c>
      <c r="BF334" s="402">
        <f t="shared" si="1099"/>
        <v>0</v>
      </c>
      <c r="BG334" s="402">
        <f t="shared" si="1099"/>
        <v>0</v>
      </c>
      <c r="BH334" s="402">
        <f t="shared" si="1099"/>
        <v>0</v>
      </c>
      <c r="BI334" s="402">
        <f t="shared" si="1099"/>
        <v>0</v>
      </c>
      <c r="BJ334" s="402">
        <f t="shared" si="1099"/>
        <v>0</v>
      </c>
      <c r="BK334" s="402">
        <f t="shared" si="1099"/>
        <v>0</v>
      </c>
      <c r="BL334" s="402">
        <f t="shared" si="1099"/>
        <v>0</v>
      </c>
      <c r="BM334" s="402">
        <f t="shared" si="1099"/>
        <v>0</v>
      </c>
      <c r="BN334" s="402">
        <f t="shared" si="1099"/>
        <v>0</v>
      </c>
      <c r="BO334" s="402">
        <f t="shared" si="1099"/>
        <v>0</v>
      </c>
      <c r="BP334" s="402">
        <f t="shared" si="1099"/>
        <v>0</v>
      </c>
      <c r="BQ334" s="402">
        <f t="shared" si="1099"/>
        <v>0</v>
      </c>
      <c r="BR334" s="402">
        <f t="shared" ref="BR334:BY334" si="1100">ROUND(BR232,0)-ROUND(BR325,0)</f>
        <v>0</v>
      </c>
      <c r="BS334" s="402">
        <f t="shared" si="1100"/>
        <v>0</v>
      </c>
      <c r="BT334" s="402">
        <f t="shared" si="1100"/>
        <v>0</v>
      </c>
      <c r="BU334" s="402">
        <f t="shared" si="1100"/>
        <v>0</v>
      </c>
      <c r="BV334" s="402">
        <f t="shared" si="1100"/>
        <v>0</v>
      </c>
      <c r="BW334" s="402">
        <f t="shared" si="1100"/>
        <v>0</v>
      </c>
      <c r="BX334" s="402">
        <f t="shared" si="1100"/>
        <v>0</v>
      </c>
      <c r="BY334" s="402">
        <f t="shared" si="1100"/>
        <v>0</v>
      </c>
      <c r="BZ334" s="402"/>
      <c r="CA334" s="402"/>
      <c r="CB334" s="402"/>
      <c r="CC334" s="402"/>
      <c r="CD334" s="402"/>
      <c r="CE334" s="432"/>
      <c r="CF334" s="783"/>
    </row>
    <row r="335" spans="1:84" s="791" customFormat="1">
      <c r="A335" s="448"/>
      <c r="B335" s="265"/>
      <c r="C335" s="265"/>
      <c r="D335" s="265"/>
      <c r="E335" s="265"/>
      <c r="F335" s="194"/>
      <c r="G335" s="265"/>
      <c r="H335" s="265"/>
      <c r="I335" s="265"/>
      <c r="J335" s="265"/>
      <c r="K335" s="265"/>
      <c r="L335" s="265"/>
      <c r="M335" s="265"/>
      <c r="N335" s="265"/>
      <c r="O335" s="265"/>
      <c r="P335" s="265"/>
      <c r="Q335" s="265"/>
      <c r="R335" s="265"/>
      <c r="S335" s="265"/>
      <c r="T335" s="265"/>
      <c r="U335" s="265"/>
      <c r="V335" s="265"/>
      <c r="W335" s="265"/>
      <c r="X335" s="265"/>
      <c r="Y335" s="265"/>
      <c r="Z335" s="265"/>
      <c r="AA335" s="265"/>
      <c r="AB335" s="265"/>
      <c r="AC335" s="265"/>
      <c r="AD335" s="265"/>
      <c r="AE335" s="265"/>
      <c r="AF335" s="265"/>
      <c r="AG335" s="265"/>
      <c r="AH335" s="265"/>
      <c r="AI335" s="265"/>
      <c r="AJ335" s="265"/>
      <c r="AK335" s="265"/>
      <c r="AL335" s="265"/>
      <c r="AM335" s="265"/>
      <c r="AN335" s="265"/>
      <c r="AO335" s="265"/>
      <c r="AP335" s="265"/>
      <c r="AQ335" s="265"/>
      <c r="AR335" s="265"/>
      <c r="AS335" s="265"/>
      <c r="AT335" s="265"/>
      <c r="AU335" s="265"/>
      <c r="AV335" s="265"/>
      <c r="AW335" s="265"/>
      <c r="AX335" s="265"/>
      <c r="AY335" s="265"/>
      <c r="AZ335" s="265"/>
      <c r="BA335" s="265"/>
      <c r="BB335" s="265"/>
      <c r="BC335" s="265"/>
      <c r="BD335" s="265"/>
      <c r="BE335" s="265"/>
      <c r="BF335" s="265"/>
      <c r="BG335" s="265"/>
      <c r="BH335" s="265"/>
      <c r="BI335" s="265"/>
      <c r="BJ335" s="265"/>
      <c r="BK335" s="265"/>
      <c r="BL335" s="265"/>
      <c r="BM335" s="265"/>
      <c r="BN335" s="265"/>
      <c r="BO335" s="265"/>
      <c r="BP335" s="265"/>
      <c r="BQ335" s="265"/>
      <c r="BR335" s="265"/>
      <c r="BS335" s="265"/>
      <c r="BT335" s="265"/>
      <c r="BU335" s="265"/>
      <c r="BV335" s="265"/>
      <c r="BW335" s="265"/>
      <c r="BX335" s="265"/>
      <c r="BY335" s="265"/>
      <c r="BZ335" s="265"/>
      <c r="CA335" s="265"/>
      <c r="CB335" s="265"/>
      <c r="CC335" s="265"/>
      <c r="CD335" s="265"/>
      <c r="CE335" s="265"/>
      <c r="CF335" s="449"/>
    </row>
    <row r="336" spans="1:84" s="791" customFormat="1">
      <c r="A336" s="448"/>
      <c r="B336" s="265"/>
      <c r="C336" s="265"/>
      <c r="D336" s="265"/>
      <c r="E336" s="265"/>
      <c r="F336" s="194"/>
      <c r="G336" s="265"/>
      <c r="H336" s="265"/>
      <c r="I336" s="265"/>
      <c r="J336" s="265"/>
      <c r="K336" s="265"/>
      <c r="L336" s="265"/>
      <c r="M336" s="265"/>
      <c r="N336" s="265"/>
      <c r="O336" s="265"/>
      <c r="P336" s="265"/>
      <c r="Q336" s="265"/>
      <c r="R336" s="265"/>
      <c r="S336" s="265"/>
      <c r="T336" s="265"/>
      <c r="U336" s="265"/>
      <c r="V336" s="265"/>
      <c r="W336" s="265"/>
      <c r="X336" s="265"/>
      <c r="Y336" s="265"/>
      <c r="Z336" s="265"/>
      <c r="AA336" s="265"/>
      <c r="AB336" s="265"/>
      <c r="AC336" s="265"/>
      <c r="AD336" s="265"/>
      <c r="AE336" s="265"/>
      <c r="AF336" s="265"/>
      <c r="AG336" s="265"/>
      <c r="AH336" s="265"/>
      <c r="AI336" s="265"/>
      <c r="AJ336" s="265"/>
      <c r="AK336" s="265"/>
      <c r="AL336" s="265"/>
      <c r="AM336" s="265"/>
      <c r="AN336" s="265"/>
      <c r="AO336" s="265"/>
      <c r="AP336" s="265"/>
      <c r="AQ336" s="265"/>
      <c r="AR336" s="265"/>
      <c r="AS336" s="265"/>
      <c r="AT336" s="265"/>
      <c r="AU336" s="265"/>
      <c r="AV336" s="265"/>
      <c r="AW336" s="265"/>
      <c r="AX336" s="265"/>
      <c r="AY336" s="265"/>
      <c r="AZ336" s="265"/>
      <c r="BA336" s="265"/>
      <c r="BB336" s="265"/>
      <c r="BC336" s="265"/>
      <c r="BD336" s="265"/>
      <c r="BE336" s="265"/>
      <c r="BF336" s="265"/>
      <c r="BG336" s="265"/>
      <c r="BH336" s="265"/>
      <c r="BI336" s="265"/>
      <c r="BJ336" s="265"/>
      <c r="BK336" s="265"/>
      <c r="BL336" s="265"/>
      <c r="BM336" s="265"/>
      <c r="BN336" s="265"/>
      <c r="BO336" s="265"/>
      <c r="BP336" s="265"/>
      <c r="BQ336" s="265"/>
      <c r="BR336" s="265"/>
      <c r="BS336" s="265"/>
      <c r="BT336" s="265"/>
      <c r="BU336" s="265"/>
      <c r="BV336" s="265"/>
      <c r="BW336" s="265"/>
      <c r="BX336" s="265"/>
      <c r="BY336" s="265"/>
      <c r="BZ336" s="265"/>
      <c r="CA336" s="265"/>
      <c r="CB336" s="265"/>
      <c r="CC336" s="265"/>
      <c r="CD336" s="265"/>
      <c r="CE336" s="265"/>
      <c r="CF336" s="449"/>
    </row>
    <row r="337" spans="1:84"/>
    <row r="338" spans="1:84" s="1" customFormat="1">
      <c r="A338" s="461"/>
      <c r="B338" s="9"/>
      <c r="C338" s="9"/>
      <c r="D338" s="9"/>
      <c r="E338" s="572" t="s">
        <v>439</v>
      </c>
      <c r="F338" s="573">
        <f>F6</f>
        <v>44592</v>
      </c>
      <c r="G338" s="574">
        <f>EOMONTH(F338,1)</f>
        <v>44620</v>
      </c>
      <c r="H338" s="574">
        <f t="shared" ref="H338" si="1101">EOMONTH(G338,1)</f>
        <v>44651</v>
      </c>
      <c r="I338" s="574">
        <f t="shared" ref="I338" si="1102">EOMONTH(H338,1)</f>
        <v>44681</v>
      </c>
      <c r="J338" s="574">
        <f t="shared" ref="J338" si="1103">EOMONTH(I338,1)</f>
        <v>44712</v>
      </c>
      <c r="K338" s="574">
        <f t="shared" ref="K338" si="1104">EOMONTH(J338,1)</f>
        <v>44742</v>
      </c>
      <c r="L338" s="574">
        <f t="shared" ref="L338" si="1105">EOMONTH(K338,1)</f>
        <v>44773</v>
      </c>
      <c r="M338" s="574">
        <f t="shared" ref="M338" si="1106">EOMONTH(L338,1)</f>
        <v>44804</v>
      </c>
      <c r="N338" s="574">
        <f t="shared" ref="N338" si="1107">EOMONTH(M338,1)</f>
        <v>44834</v>
      </c>
      <c r="O338" s="574">
        <f t="shared" ref="O338" si="1108">EOMONTH(N338,1)</f>
        <v>44865</v>
      </c>
      <c r="P338" s="574">
        <f t="shared" ref="P338" si="1109">EOMONTH(O338,1)</f>
        <v>44895</v>
      </c>
      <c r="Q338" s="574">
        <f t="shared" ref="Q338" si="1110">EOMONTH(P338,1)</f>
        <v>44926</v>
      </c>
      <c r="R338" s="574">
        <f t="shared" ref="R338" si="1111">EOMONTH(Q338,1)</f>
        <v>44957</v>
      </c>
      <c r="S338" s="574">
        <f t="shared" ref="S338" si="1112">EOMONTH(R338,1)</f>
        <v>44985</v>
      </c>
      <c r="T338" s="574">
        <f t="shared" ref="T338" si="1113">EOMONTH(S338,1)</f>
        <v>45016</v>
      </c>
      <c r="U338" s="574">
        <f t="shared" ref="U338" si="1114">EOMONTH(T338,1)</f>
        <v>45046</v>
      </c>
      <c r="V338" s="574">
        <f t="shared" ref="V338" si="1115">EOMONTH(U338,1)</f>
        <v>45077</v>
      </c>
      <c r="W338" s="574">
        <f t="shared" ref="W338" si="1116">EOMONTH(V338,1)</f>
        <v>45107</v>
      </c>
      <c r="X338" s="574">
        <f t="shared" ref="X338" si="1117">EOMONTH(W338,1)</f>
        <v>45138</v>
      </c>
      <c r="Y338" s="574">
        <f t="shared" ref="Y338" si="1118">EOMONTH(X338,1)</f>
        <v>45169</v>
      </c>
      <c r="Z338" s="574">
        <f t="shared" ref="Z338" si="1119">EOMONTH(Y338,1)</f>
        <v>45199</v>
      </c>
      <c r="AA338" s="574">
        <f t="shared" ref="AA338" si="1120">EOMONTH(Z338,1)</f>
        <v>45230</v>
      </c>
      <c r="AB338" s="574">
        <f t="shared" ref="AB338" si="1121">EOMONTH(AA338,1)</f>
        <v>45260</v>
      </c>
      <c r="AC338" s="574">
        <f t="shared" ref="AC338" si="1122">EOMONTH(AB338,1)</f>
        <v>45291</v>
      </c>
      <c r="AD338" s="574">
        <f>EOMONTH(AC338,1)</f>
        <v>45322</v>
      </c>
      <c r="AE338" s="574">
        <f t="shared" ref="AE338" si="1123">EOMONTH(AD338,1)</f>
        <v>45351</v>
      </c>
      <c r="AF338" s="574">
        <f t="shared" ref="AF338" si="1124">EOMONTH(AE338,1)</f>
        <v>45382</v>
      </c>
      <c r="AG338" s="574">
        <f t="shared" ref="AG338" si="1125">EOMONTH(AF338,1)</f>
        <v>45412</v>
      </c>
      <c r="AH338" s="574">
        <f t="shared" ref="AH338" si="1126">EOMONTH(AG338,1)</f>
        <v>45443</v>
      </c>
      <c r="AI338" s="574">
        <f t="shared" ref="AI338" si="1127">EOMONTH(AH338,1)</f>
        <v>45473</v>
      </c>
      <c r="AJ338" s="574">
        <f t="shared" ref="AJ338" si="1128">EOMONTH(AI338,1)</f>
        <v>45504</v>
      </c>
      <c r="AK338" s="574">
        <f t="shared" ref="AK338" si="1129">EOMONTH(AJ338,1)</f>
        <v>45535</v>
      </c>
      <c r="AL338" s="574">
        <f t="shared" ref="AL338" si="1130">EOMONTH(AK338,1)</f>
        <v>45565</v>
      </c>
      <c r="AM338" s="574">
        <f t="shared" ref="AM338" si="1131">EOMONTH(AL338,1)</f>
        <v>45596</v>
      </c>
      <c r="AN338" s="574">
        <f t="shared" ref="AN338" si="1132">EOMONTH(AM338,1)</f>
        <v>45626</v>
      </c>
      <c r="AO338" s="574">
        <f t="shared" ref="AO338" si="1133">EOMONTH(AN338,1)</f>
        <v>45657</v>
      </c>
      <c r="AP338" s="574">
        <f t="shared" ref="AP338" si="1134">EOMONTH(AO338,1)</f>
        <v>45688</v>
      </c>
      <c r="AQ338" s="574">
        <f t="shared" ref="AQ338" si="1135">EOMONTH(AP338,1)</f>
        <v>45716</v>
      </c>
      <c r="AR338" s="574">
        <f t="shared" ref="AR338" si="1136">EOMONTH(AQ338,1)</f>
        <v>45747</v>
      </c>
      <c r="AS338" s="574">
        <f t="shared" ref="AS338" si="1137">EOMONTH(AR338,1)</f>
        <v>45777</v>
      </c>
      <c r="AT338" s="574">
        <f t="shared" ref="AT338" si="1138">EOMONTH(AS338,1)</f>
        <v>45808</v>
      </c>
      <c r="AU338" s="574">
        <f t="shared" ref="AU338" si="1139">EOMONTH(AT338,1)</f>
        <v>45838</v>
      </c>
      <c r="AV338" s="574">
        <f t="shared" ref="AV338" si="1140">EOMONTH(AU338,1)</f>
        <v>45869</v>
      </c>
      <c r="AW338" s="574">
        <f t="shared" ref="AW338" si="1141">EOMONTH(AV338,1)</f>
        <v>45900</v>
      </c>
      <c r="AX338" s="574">
        <f t="shared" ref="AX338" si="1142">EOMONTH(AW338,1)</f>
        <v>45930</v>
      </c>
      <c r="AY338" s="574">
        <f t="shared" ref="AY338" si="1143">EOMONTH(AX338,1)</f>
        <v>45961</v>
      </c>
      <c r="AZ338" s="574">
        <f t="shared" ref="AZ338" si="1144">EOMONTH(AY338,1)</f>
        <v>45991</v>
      </c>
      <c r="BA338" s="574">
        <f t="shared" ref="BA338" si="1145">EOMONTH(AZ338,1)</f>
        <v>46022</v>
      </c>
      <c r="BB338" s="574">
        <f t="shared" ref="BB338" si="1146">EOMONTH(BA338,1)</f>
        <v>46053</v>
      </c>
      <c r="BC338" s="574">
        <f t="shared" ref="BC338" si="1147">EOMONTH(BB338,1)</f>
        <v>46081</v>
      </c>
      <c r="BD338" s="574">
        <f t="shared" ref="BD338" si="1148">EOMONTH(BC338,1)</f>
        <v>46112</v>
      </c>
      <c r="BE338" s="574">
        <f t="shared" ref="BE338" si="1149">EOMONTH(BD338,1)</f>
        <v>46142</v>
      </c>
      <c r="BF338" s="574">
        <f t="shared" ref="BF338" si="1150">EOMONTH(BE338,1)</f>
        <v>46173</v>
      </c>
      <c r="BG338" s="574">
        <f t="shared" ref="BG338" si="1151">EOMONTH(BF338,1)</f>
        <v>46203</v>
      </c>
      <c r="BH338" s="574">
        <f t="shared" ref="BH338" si="1152">EOMONTH(BG338,1)</f>
        <v>46234</v>
      </c>
      <c r="BI338" s="574">
        <f t="shared" ref="BI338" si="1153">EOMONTH(BH338,1)</f>
        <v>46265</v>
      </c>
      <c r="BJ338" s="574">
        <f t="shared" ref="BJ338" si="1154">EOMONTH(BI338,1)</f>
        <v>46295</v>
      </c>
      <c r="BK338" s="574">
        <f t="shared" ref="BK338" si="1155">EOMONTH(BJ338,1)</f>
        <v>46326</v>
      </c>
      <c r="BL338" s="574">
        <f t="shared" ref="BL338" si="1156">EOMONTH(BK338,1)</f>
        <v>46356</v>
      </c>
      <c r="BM338" s="574">
        <f t="shared" ref="BM338" si="1157">EOMONTH(BL338,1)</f>
        <v>46387</v>
      </c>
      <c r="BN338" s="574">
        <f t="shared" ref="BN338" si="1158">EOMONTH(BM338,1)</f>
        <v>46418</v>
      </c>
      <c r="BO338" s="574">
        <f t="shared" ref="BO338" si="1159">EOMONTH(BN338,1)</f>
        <v>46446</v>
      </c>
      <c r="BP338" s="574">
        <f t="shared" ref="BP338" si="1160">EOMONTH(BO338,1)</f>
        <v>46477</v>
      </c>
      <c r="BQ338" s="574">
        <f t="shared" ref="BQ338" si="1161">EOMONTH(BP338,1)</f>
        <v>46507</v>
      </c>
      <c r="BR338" s="574">
        <f t="shared" ref="BR338" si="1162">EOMONTH(BQ338,1)</f>
        <v>46538</v>
      </c>
      <c r="BS338" s="574">
        <f t="shared" ref="BS338" si="1163">EOMONTH(BR338,1)</f>
        <v>46568</v>
      </c>
      <c r="BT338" s="574">
        <f t="shared" ref="BT338" si="1164">EOMONTH(BS338,1)</f>
        <v>46599</v>
      </c>
      <c r="BU338" s="574">
        <f t="shared" ref="BU338" si="1165">EOMONTH(BT338,1)</f>
        <v>46630</v>
      </c>
      <c r="BV338" s="574">
        <f t="shared" ref="BV338" si="1166">EOMONTH(BU338,1)</f>
        <v>46660</v>
      </c>
      <c r="BW338" s="574">
        <f t="shared" ref="BW338" si="1167">EOMONTH(BV338,1)</f>
        <v>46691</v>
      </c>
      <c r="BX338" s="574">
        <f t="shared" ref="BX338" si="1168">EOMONTH(BW338,1)</f>
        <v>46721</v>
      </c>
      <c r="BY338" s="574">
        <f t="shared" ref="BY338" si="1169">EOMONTH(BX338,1)</f>
        <v>46752</v>
      </c>
      <c r="BZ338" s="572">
        <f>YEAR($F338)</f>
        <v>2022</v>
      </c>
      <c r="CA338" s="575">
        <f>BZ338+1</f>
        <v>2023</v>
      </c>
      <c r="CB338" s="575">
        <f t="shared" ref="CB338" si="1170">CA338+1</f>
        <v>2024</v>
      </c>
      <c r="CC338" s="575">
        <f t="shared" ref="CC338" si="1171">CB338+1</f>
        <v>2025</v>
      </c>
      <c r="CD338" s="575">
        <f t="shared" ref="CD338" si="1172">CC338+1</f>
        <v>2026</v>
      </c>
      <c r="CE338" s="576">
        <f t="shared" ref="CE338" si="1173">CD338+1</f>
        <v>2027</v>
      </c>
      <c r="CF338" s="783"/>
    </row>
    <row r="339" spans="1:84">
      <c r="E339" s="599" t="s">
        <v>75</v>
      </c>
      <c r="F339" s="286">
        <f t="shared" ref="F339:AK339" si="1174">SUMIF($E$73:$E$197,$E339,F$73:F$197)</f>
        <v>0</v>
      </c>
      <c r="G339" s="286">
        <f t="shared" si="1174"/>
        <v>0</v>
      </c>
      <c r="H339" s="286">
        <f t="shared" si="1174"/>
        <v>0</v>
      </c>
      <c r="I339" s="286">
        <f t="shared" si="1174"/>
        <v>0</v>
      </c>
      <c r="J339" s="286">
        <f t="shared" si="1174"/>
        <v>0</v>
      </c>
      <c r="K339" s="286">
        <f t="shared" si="1174"/>
        <v>0</v>
      </c>
      <c r="L339" s="286">
        <f t="shared" si="1174"/>
        <v>0</v>
      </c>
      <c r="M339" s="286">
        <f t="shared" si="1174"/>
        <v>0</v>
      </c>
      <c r="N339" s="286">
        <f t="shared" si="1174"/>
        <v>0</v>
      </c>
      <c r="O339" s="286">
        <f t="shared" si="1174"/>
        <v>0</v>
      </c>
      <c r="P339" s="286">
        <f t="shared" si="1174"/>
        <v>0</v>
      </c>
      <c r="Q339" s="286">
        <f t="shared" si="1174"/>
        <v>0</v>
      </c>
      <c r="R339" s="286">
        <f t="shared" si="1174"/>
        <v>0</v>
      </c>
      <c r="S339" s="286">
        <f t="shared" si="1174"/>
        <v>0</v>
      </c>
      <c r="T339" s="286">
        <f t="shared" si="1174"/>
        <v>0</v>
      </c>
      <c r="U339" s="286">
        <f t="shared" si="1174"/>
        <v>0</v>
      </c>
      <c r="V339" s="286">
        <f t="shared" si="1174"/>
        <v>0</v>
      </c>
      <c r="W339" s="286">
        <f t="shared" si="1174"/>
        <v>0</v>
      </c>
      <c r="X339" s="286">
        <f t="shared" si="1174"/>
        <v>0</v>
      </c>
      <c r="Y339" s="286">
        <f t="shared" si="1174"/>
        <v>0</v>
      </c>
      <c r="Z339" s="286">
        <f t="shared" si="1174"/>
        <v>0</v>
      </c>
      <c r="AA339" s="286">
        <f t="shared" si="1174"/>
        <v>0</v>
      </c>
      <c r="AB339" s="286">
        <f t="shared" si="1174"/>
        <v>0</v>
      </c>
      <c r="AC339" s="286">
        <f t="shared" si="1174"/>
        <v>0</v>
      </c>
      <c r="AD339" s="286">
        <f t="shared" si="1174"/>
        <v>0</v>
      </c>
      <c r="AE339" s="286">
        <f t="shared" si="1174"/>
        <v>0</v>
      </c>
      <c r="AF339" s="286">
        <f t="shared" si="1174"/>
        <v>0</v>
      </c>
      <c r="AG339" s="286">
        <f t="shared" si="1174"/>
        <v>0</v>
      </c>
      <c r="AH339" s="286">
        <f t="shared" si="1174"/>
        <v>0</v>
      </c>
      <c r="AI339" s="286">
        <f t="shared" si="1174"/>
        <v>0</v>
      </c>
      <c r="AJ339" s="286">
        <f t="shared" si="1174"/>
        <v>0</v>
      </c>
      <c r="AK339" s="286">
        <f t="shared" si="1174"/>
        <v>0</v>
      </c>
      <c r="AL339" s="286">
        <f t="shared" ref="AL339:BQ339" si="1175">SUMIF($E$73:$E$197,$E339,AL$73:AL$197)</f>
        <v>0</v>
      </c>
      <c r="AM339" s="286">
        <f t="shared" si="1175"/>
        <v>0</v>
      </c>
      <c r="AN339" s="286">
        <f t="shared" si="1175"/>
        <v>0</v>
      </c>
      <c r="AO339" s="286">
        <f t="shared" si="1175"/>
        <v>0</v>
      </c>
      <c r="AP339" s="286">
        <f t="shared" si="1175"/>
        <v>0</v>
      </c>
      <c r="AQ339" s="286">
        <f t="shared" si="1175"/>
        <v>0</v>
      </c>
      <c r="AR339" s="286">
        <f t="shared" si="1175"/>
        <v>0</v>
      </c>
      <c r="AS339" s="286">
        <f t="shared" si="1175"/>
        <v>0</v>
      </c>
      <c r="AT339" s="286">
        <f t="shared" si="1175"/>
        <v>0</v>
      </c>
      <c r="AU339" s="286">
        <f t="shared" si="1175"/>
        <v>0</v>
      </c>
      <c r="AV339" s="286">
        <f t="shared" si="1175"/>
        <v>0</v>
      </c>
      <c r="AW339" s="286">
        <f t="shared" si="1175"/>
        <v>0</v>
      </c>
      <c r="AX339" s="286">
        <f t="shared" si="1175"/>
        <v>0</v>
      </c>
      <c r="AY339" s="286">
        <f t="shared" si="1175"/>
        <v>0</v>
      </c>
      <c r="AZ339" s="286">
        <f t="shared" si="1175"/>
        <v>0</v>
      </c>
      <c r="BA339" s="286">
        <f t="shared" si="1175"/>
        <v>0</v>
      </c>
      <c r="BB339" s="286">
        <f t="shared" si="1175"/>
        <v>0</v>
      </c>
      <c r="BC339" s="286">
        <f t="shared" si="1175"/>
        <v>0</v>
      </c>
      <c r="BD339" s="286">
        <f t="shared" si="1175"/>
        <v>0</v>
      </c>
      <c r="BE339" s="286">
        <f t="shared" si="1175"/>
        <v>0</v>
      </c>
      <c r="BF339" s="286">
        <f t="shared" si="1175"/>
        <v>0</v>
      </c>
      <c r="BG339" s="286">
        <f t="shared" si="1175"/>
        <v>0</v>
      </c>
      <c r="BH339" s="286">
        <f t="shared" si="1175"/>
        <v>0</v>
      </c>
      <c r="BI339" s="286">
        <f t="shared" si="1175"/>
        <v>0</v>
      </c>
      <c r="BJ339" s="286">
        <f t="shared" si="1175"/>
        <v>0</v>
      </c>
      <c r="BK339" s="286">
        <f t="shared" si="1175"/>
        <v>0</v>
      </c>
      <c r="BL339" s="286">
        <f t="shared" si="1175"/>
        <v>0</v>
      </c>
      <c r="BM339" s="286">
        <f t="shared" si="1175"/>
        <v>0</v>
      </c>
      <c r="BN339" s="286">
        <f t="shared" si="1175"/>
        <v>0</v>
      </c>
      <c r="BO339" s="286">
        <f t="shared" si="1175"/>
        <v>0</v>
      </c>
      <c r="BP339" s="286">
        <f t="shared" si="1175"/>
        <v>0</v>
      </c>
      <c r="BQ339" s="286">
        <f t="shared" si="1175"/>
        <v>0</v>
      </c>
      <c r="BR339" s="286">
        <f t="shared" ref="BR339:CE339" si="1176">SUMIF($E$73:$E$197,$E339,BR$73:BR$197)</f>
        <v>0</v>
      </c>
      <c r="BS339" s="286">
        <f t="shared" si="1176"/>
        <v>0</v>
      </c>
      <c r="BT339" s="286">
        <f t="shared" si="1176"/>
        <v>0</v>
      </c>
      <c r="BU339" s="286">
        <f t="shared" si="1176"/>
        <v>0</v>
      </c>
      <c r="BV339" s="286">
        <f t="shared" si="1176"/>
        <v>0</v>
      </c>
      <c r="BW339" s="286">
        <f t="shared" si="1176"/>
        <v>0</v>
      </c>
      <c r="BX339" s="286">
        <f t="shared" si="1176"/>
        <v>0</v>
      </c>
      <c r="BY339" s="286">
        <f t="shared" si="1176"/>
        <v>0</v>
      </c>
      <c r="BZ339" s="419">
        <f t="shared" si="1176"/>
        <v>0</v>
      </c>
      <c r="CA339" s="286">
        <f t="shared" si="1176"/>
        <v>0</v>
      </c>
      <c r="CB339" s="286">
        <f t="shared" si="1176"/>
        <v>0</v>
      </c>
      <c r="CC339" s="286">
        <f t="shared" si="1176"/>
        <v>0</v>
      </c>
      <c r="CD339" s="286">
        <f t="shared" si="1176"/>
        <v>0</v>
      </c>
      <c r="CE339" s="430">
        <f t="shared" si="1176"/>
        <v>0</v>
      </c>
    </row>
    <row r="340" spans="1:84">
      <c r="E340" s="599" t="s">
        <v>65</v>
      </c>
      <c r="F340" s="286"/>
      <c r="G340" s="286"/>
      <c r="H340" s="286"/>
      <c r="I340" s="286"/>
      <c r="J340" s="286"/>
      <c r="K340" s="286"/>
      <c r="L340" s="286"/>
      <c r="M340" s="286"/>
      <c r="N340" s="286"/>
      <c r="O340" s="286"/>
      <c r="P340" s="286"/>
      <c r="Q340" s="286"/>
      <c r="R340" s="286"/>
      <c r="S340" s="286"/>
      <c r="T340" s="286"/>
      <c r="U340" s="286"/>
      <c r="V340" s="286"/>
      <c r="W340" s="286"/>
      <c r="X340" s="286"/>
      <c r="Y340" s="286"/>
      <c r="Z340" s="286"/>
      <c r="AA340" s="286"/>
      <c r="AB340" s="286"/>
      <c r="AC340" s="286"/>
      <c r="AD340" s="286"/>
      <c r="AE340" s="286"/>
      <c r="AF340" s="286"/>
      <c r="AG340" s="286"/>
      <c r="AH340" s="286"/>
      <c r="AI340" s="286"/>
      <c r="AJ340" s="286"/>
      <c r="AK340" s="286"/>
      <c r="AL340" s="286"/>
      <c r="AM340" s="286"/>
      <c r="AN340" s="286"/>
      <c r="AO340" s="286"/>
      <c r="AP340" s="286"/>
      <c r="AQ340" s="286"/>
      <c r="AR340" s="286"/>
      <c r="AS340" s="286"/>
      <c r="AT340" s="286"/>
      <c r="AU340" s="286"/>
      <c r="AV340" s="286"/>
      <c r="AW340" s="286"/>
      <c r="AX340" s="286"/>
      <c r="AY340" s="286"/>
      <c r="AZ340" s="286"/>
      <c r="BA340" s="286"/>
      <c r="BB340" s="286"/>
      <c r="BC340" s="286"/>
      <c r="BD340" s="286"/>
      <c r="BE340" s="286"/>
      <c r="BF340" s="286"/>
      <c r="BG340" s="286"/>
      <c r="BH340" s="286"/>
      <c r="BI340" s="286"/>
      <c r="BJ340" s="286"/>
      <c r="BK340" s="286"/>
      <c r="BL340" s="286"/>
      <c r="BM340" s="286"/>
      <c r="BN340" s="286"/>
      <c r="BO340" s="286"/>
      <c r="BP340" s="286"/>
      <c r="BQ340" s="286"/>
      <c r="BR340" s="286"/>
      <c r="BS340" s="286"/>
      <c r="BT340" s="286"/>
      <c r="BU340" s="286"/>
      <c r="BV340" s="286"/>
      <c r="BW340" s="286"/>
      <c r="BX340" s="286"/>
      <c r="BY340" s="286"/>
      <c r="BZ340" s="419"/>
      <c r="CA340" s="286"/>
      <c r="CB340" s="286"/>
      <c r="CC340" s="286"/>
      <c r="CD340" s="286"/>
      <c r="CE340" s="430"/>
    </row>
    <row r="341" spans="1:84">
      <c r="E341" s="603" t="s">
        <v>64</v>
      </c>
      <c r="F341" s="286">
        <f t="shared" ref="F341:O351" si="1177">SUMIF($E$73:$E$197,$E341,F$73:F$197)</f>
        <v>0</v>
      </c>
      <c r="G341" s="286">
        <f t="shared" si="1177"/>
        <v>0</v>
      </c>
      <c r="H341" s="286">
        <f t="shared" si="1177"/>
        <v>0</v>
      </c>
      <c r="I341" s="286">
        <f t="shared" si="1177"/>
        <v>0</v>
      </c>
      <c r="J341" s="286">
        <f t="shared" si="1177"/>
        <v>0</v>
      </c>
      <c r="K341" s="286">
        <f t="shared" si="1177"/>
        <v>0</v>
      </c>
      <c r="L341" s="286">
        <f t="shared" si="1177"/>
        <v>0</v>
      </c>
      <c r="M341" s="286">
        <f t="shared" si="1177"/>
        <v>0</v>
      </c>
      <c r="N341" s="286">
        <f t="shared" si="1177"/>
        <v>0</v>
      </c>
      <c r="O341" s="286">
        <f t="shared" si="1177"/>
        <v>0</v>
      </c>
      <c r="P341" s="286">
        <f t="shared" ref="P341:Y351" si="1178">SUMIF($E$73:$E$197,$E341,P$73:P$197)</f>
        <v>0</v>
      </c>
      <c r="Q341" s="286">
        <f t="shared" si="1178"/>
        <v>0</v>
      </c>
      <c r="R341" s="286">
        <f t="shared" si="1178"/>
        <v>0</v>
      </c>
      <c r="S341" s="286">
        <f t="shared" si="1178"/>
        <v>0</v>
      </c>
      <c r="T341" s="286">
        <f t="shared" si="1178"/>
        <v>0</v>
      </c>
      <c r="U341" s="286">
        <f t="shared" si="1178"/>
        <v>0</v>
      </c>
      <c r="V341" s="286">
        <f t="shared" si="1178"/>
        <v>0</v>
      </c>
      <c r="W341" s="286">
        <f t="shared" si="1178"/>
        <v>0</v>
      </c>
      <c r="X341" s="286">
        <f t="shared" si="1178"/>
        <v>0</v>
      </c>
      <c r="Y341" s="286">
        <f t="shared" si="1178"/>
        <v>0</v>
      </c>
      <c r="Z341" s="286">
        <f t="shared" ref="Z341:AI351" si="1179">SUMIF($E$73:$E$197,$E341,Z$73:Z$197)</f>
        <v>0</v>
      </c>
      <c r="AA341" s="286">
        <f t="shared" si="1179"/>
        <v>0</v>
      </c>
      <c r="AB341" s="286">
        <f t="shared" si="1179"/>
        <v>0</v>
      </c>
      <c r="AC341" s="286">
        <f t="shared" si="1179"/>
        <v>0</v>
      </c>
      <c r="AD341" s="286">
        <f t="shared" si="1179"/>
        <v>0</v>
      </c>
      <c r="AE341" s="286">
        <f t="shared" si="1179"/>
        <v>0</v>
      </c>
      <c r="AF341" s="286">
        <f t="shared" si="1179"/>
        <v>0</v>
      </c>
      <c r="AG341" s="286">
        <f t="shared" si="1179"/>
        <v>0</v>
      </c>
      <c r="AH341" s="286">
        <f t="shared" si="1179"/>
        <v>0</v>
      </c>
      <c r="AI341" s="286">
        <f t="shared" si="1179"/>
        <v>0</v>
      </c>
      <c r="AJ341" s="286">
        <f t="shared" ref="AJ341:AS351" si="1180">SUMIF($E$73:$E$197,$E341,AJ$73:AJ$197)</f>
        <v>0</v>
      </c>
      <c r="AK341" s="286">
        <f t="shared" si="1180"/>
        <v>0</v>
      </c>
      <c r="AL341" s="286">
        <f t="shared" si="1180"/>
        <v>0</v>
      </c>
      <c r="AM341" s="286">
        <f t="shared" si="1180"/>
        <v>0</v>
      </c>
      <c r="AN341" s="286">
        <f t="shared" si="1180"/>
        <v>0</v>
      </c>
      <c r="AO341" s="286">
        <f t="shared" si="1180"/>
        <v>0</v>
      </c>
      <c r="AP341" s="286">
        <f t="shared" si="1180"/>
        <v>0</v>
      </c>
      <c r="AQ341" s="286">
        <f t="shared" si="1180"/>
        <v>0</v>
      </c>
      <c r="AR341" s="286">
        <f t="shared" si="1180"/>
        <v>0</v>
      </c>
      <c r="AS341" s="286">
        <f t="shared" si="1180"/>
        <v>0</v>
      </c>
      <c r="AT341" s="286">
        <f t="shared" ref="AT341:BC351" si="1181">SUMIF($E$73:$E$197,$E341,AT$73:AT$197)</f>
        <v>0</v>
      </c>
      <c r="AU341" s="286">
        <f t="shared" si="1181"/>
        <v>0</v>
      </c>
      <c r="AV341" s="286">
        <f t="shared" si="1181"/>
        <v>0</v>
      </c>
      <c r="AW341" s="286">
        <f t="shared" si="1181"/>
        <v>0</v>
      </c>
      <c r="AX341" s="286">
        <f t="shared" si="1181"/>
        <v>0</v>
      </c>
      <c r="AY341" s="286">
        <f t="shared" si="1181"/>
        <v>0</v>
      </c>
      <c r="AZ341" s="286">
        <f t="shared" si="1181"/>
        <v>0</v>
      </c>
      <c r="BA341" s="286">
        <f t="shared" si="1181"/>
        <v>0</v>
      </c>
      <c r="BB341" s="286">
        <f t="shared" si="1181"/>
        <v>0</v>
      </c>
      <c r="BC341" s="286">
        <f t="shared" si="1181"/>
        <v>0</v>
      </c>
      <c r="BD341" s="286">
        <f t="shared" ref="BD341:BM351" si="1182">SUMIF($E$73:$E$197,$E341,BD$73:BD$197)</f>
        <v>0</v>
      </c>
      <c r="BE341" s="286">
        <f t="shared" si="1182"/>
        <v>0</v>
      </c>
      <c r="BF341" s="286">
        <f t="shared" si="1182"/>
        <v>0</v>
      </c>
      <c r="BG341" s="286">
        <f t="shared" si="1182"/>
        <v>0</v>
      </c>
      <c r="BH341" s="286">
        <f t="shared" si="1182"/>
        <v>0</v>
      </c>
      <c r="BI341" s="286">
        <f t="shared" si="1182"/>
        <v>0</v>
      </c>
      <c r="BJ341" s="286">
        <f t="shared" si="1182"/>
        <v>0</v>
      </c>
      <c r="BK341" s="286">
        <f t="shared" si="1182"/>
        <v>0</v>
      </c>
      <c r="BL341" s="286">
        <f t="shared" si="1182"/>
        <v>0</v>
      </c>
      <c r="BM341" s="286">
        <f t="shared" si="1182"/>
        <v>0</v>
      </c>
      <c r="BN341" s="286">
        <f t="shared" ref="BN341:BW351" si="1183">SUMIF($E$73:$E$197,$E341,BN$73:BN$197)</f>
        <v>0</v>
      </c>
      <c r="BO341" s="286">
        <f t="shared" si="1183"/>
        <v>0</v>
      </c>
      <c r="BP341" s="286">
        <f t="shared" si="1183"/>
        <v>0</v>
      </c>
      <c r="BQ341" s="286">
        <f t="shared" si="1183"/>
        <v>0</v>
      </c>
      <c r="BR341" s="286">
        <f t="shared" si="1183"/>
        <v>0</v>
      </c>
      <c r="BS341" s="286">
        <f t="shared" si="1183"/>
        <v>0</v>
      </c>
      <c r="BT341" s="286">
        <f t="shared" si="1183"/>
        <v>0</v>
      </c>
      <c r="BU341" s="286">
        <f t="shared" si="1183"/>
        <v>0</v>
      </c>
      <c r="BV341" s="286">
        <f t="shared" si="1183"/>
        <v>0</v>
      </c>
      <c r="BW341" s="286">
        <f t="shared" si="1183"/>
        <v>0</v>
      </c>
      <c r="BX341" s="286">
        <f t="shared" ref="BX341:CE351" si="1184">SUMIF($E$73:$E$197,$E341,BX$73:BX$197)</f>
        <v>0</v>
      </c>
      <c r="BY341" s="286">
        <f t="shared" si="1184"/>
        <v>0</v>
      </c>
      <c r="BZ341" s="419">
        <f t="shared" si="1184"/>
        <v>0</v>
      </c>
      <c r="CA341" s="286">
        <f t="shared" si="1184"/>
        <v>0</v>
      </c>
      <c r="CB341" s="286">
        <f t="shared" si="1184"/>
        <v>0</v>
      </c>
      <c r="CC341" s="286">
        <f t="shared" si="1184"/>
        <v>0</v>
      </c>
      <c r="CD341" s="286">
        <f t="shared" si="1184"/>
        <v>0</v>
      </c>
      <c r="CE341" s="430">
        <f t="shared" si="1184"/>
        <v>0</v>
      </c>
      <c r="CF341" s="785" t="str">
        <f>IF(ROUND(SUM(CA341:CE341)+SUM(CA32:CE32),0)=ROUND(SUM(Headcount!BV29:BZ29),0),"","Error")</f>
        <v/>
      </c>
    </row>
    <row r="342" spans="1:84">
      <c r="E342" s="603" t="s">
        <v>77</v>
      </c>
      <c r="F342" s="286">
        <f t="shared" si="1177"/>
        <v>0</v>
      </c>
      <c r="G342" s="286">
        <f t="shared" si="1177"/>
        <v>0</v>
      </c>
      <c r="H342" s="286">
        <f t="shared" si="1177"/>
        <v>0</v>
      </c>
      <c r="I342" s="286">
        <f t="shared" si="1177"/>
        <v>0</v>
      </c>
      <c r="J342" s="286">
        <f t="shared" si="1177"/>
        <v>0</v>
      </c>
      <c r="K342" s="286">
        <f t="shared" si="1177"/>
        <v>0</v>
      </c>
      <c r="L342" s="286">
        <f t="shared" si="1177"/>
        <v>0</v>
      </c>
      <c r="M342" s="286">
        <f t="shared" si="1177"/>
        <v>0</v>
      </c>
      <c r="N342" s="286">
        <f t="shared" si="1177"/>
        <v>0</v>
      </c>
      <c r="O342" s="286">
        <f t="shared" si="1177"/>
        <v>0</v>
      </c>
      <c r="P342" s="286">
        <f t="shared" si="1178"/>
        <v>0</v>
      </c>
      <c r="Q342" s="286">
        <f t="shared" si="1178"/>
        <v>0</v>
      </c>
      <c r="R342" s="286">
        <f t="shared" si="1178"/>
        <v>0</v>
      </c>
      <c r="S342" s="286">
        <f t="shared" si="1178"/>
        <v>0</v>
      </c>
      <c r="T342" s="286">
        <f t="shared" si="1178"/>
        <v>0</v>
      </c>
      <c r="U342" s="286">
        <f t="shared" si="1178"/>
        <v>0</v>
      </c>
      <c r="V342" s="286">
        <f t="shared" si="1178"/>
        <v>0</v>
      </c>
      <c r="W342" s="286">
        <f t="shared" si="1178"/>
        <v>0</v>
      </c>
      <c r="X342" s="286">
        <f t="shared" si="1178"/>
        <v>0</v>
      </c>
      <c r="Y342" s="286">
        <f t="shared" si="1178"/>
        <v>0</v>
      </c>
      <c r="Z342" s="286">
        <f t="shared" si="1179"/>
        <v>0</v>
      </c>
      <c r="AA342" s="286">
        <f t="shared" si="1179"/>
        <v>0</v>
      </c>
      <c r="AB342" s="286">
        <f t="shared" si="1179"/>
        <v>0</v>
      </c>
      <c r="AC342" s="286">
        <f t="shared" si="1179"/>
        <v>0</v>
      </c>
      <c r="AD342" s="286">
        <f t="shared" si="1179"/>
        <v>0</v>
      </c>
      <c r="AE342" s="286">
        <f t="shared" si="1179"/>
        <v>0</v>
      </c>
      <c r="AF342" s="286">
        <f t="shared" si="1179"/>
        <v>0</v>
      </c>
      <c r="AG342" s="286">
        <f t="shared" si="1179"/>
        <v>0</v>
      </c>
      <c r="AH342" s="286">
        <f t="shared" si="1179"/>
        <v>0</v>
      </c>
      <c r="AI342" s="286">
        <f t="shared" si="1179"/>
        <v>0</v>
      </c>
      <c r="AJ342" s="286">
        <f t="shared" si="1180"/>
        <v>0</v>
      </c>
      <c r="AK342" s="286">
        <f t="shared" si="1180"/>
        <v>0</v>
      </c>
      <c r="AL342" s="286">
        <f t="shared" si="1180"/>
        <v>0</v>
      </c>
      <c r="AM342" s="286">
        <f t="shared" si="1180"/>
        <v>0</v>
      </c>
      <c r="AN342" s="286">
        <f t="shared" si="1180"/>
        <v>0</v>
      </c>
      <c r="AO342" s="286">
        <f t="shared" si="1180"/>
        <v>0</v>
      </c>
      <c r="AP342" s="286">
        <f t="shared" si="1180"/>
        <v>0</v>
      </c>
      <c r="AQ342" s="286">
        <f t="shared" si="1180"/>
        <v>0</v>
      </c>
      <c r="AR342" s="286">
        <f t="shared" si="1180"/>
        <v>0</v>
      </c>
      <c r="AS342" s="286">
        <f t="shared" si="1180"/>
        <v>0</v>
      </c>
      <c r="AT342" s="286">
        <f t="shared" si="1181"/>
        <v>0</v>
      </c>
      <c r="AU342" s="286">
        <f t="shared" si="1181"/>
        <v>0</v>
      </c>
      <c r="AV342" s="286">
        <f t="shared" si="1181"/>
        <v>0</v>
      </c>
      <c r="AW342" s="286">
        <f t="shared" si="1181"/>
        <v>0</v>
      </c>
      <c r="AX342" s="286">
        <f t="shared" si="1181"/>
        <v>0</v>
      </c>
      <c r="AY342" s="286">
        <f t="shared" si="1181"/>
        <v>0</v>
      </c>
      <c r="AZ342" s="286">
        <f t="shared" si="1181"/>
        <v>0</v>
      </c>
      <c r="BA342" s="286">
        <f t="shared" si="1181"/>
        <v>0</v>
      </c>
      <c r="BB342" s="286">
        <f t="shared" si="1181"/>
        <v>0</v>
      </c>
      <c r="BC342" s="286">
        <f t="shared" si="1181"/>
        <v>0</v>
      </c>
      <c r="BD342" s="286">
        <f t="shared" si="1182"/>
        <v>0</v>
      </c>
      <c r="BE342" s="286">
        <f t="shared" si="1182"/>
        <v>0</v>
      </c>
      <c r="BF342" s="286">
        <f t="shared" si="1182"/>
        <v>0</v>
      </c>
      <c r="BG342" s="286">
        <f t="shared" si="1182"/>
        <v>0</v>
      </c>
      <c r="BH342" s="286">
        <f t="shared" si="1182"/>
        <v>0</v>
      </c>
      <c r="BI342" s="286">
        <f t="shared" si="1182"/>
        <v>0</v>
      </c>
      <c r="BJ342" s="286">
        <f t="shared" si="1182"/>
        <v>0</v>
      </c>
      <c r="BK342" s="286">
        <f t="shared" si="1182"/>
        <v>0</v>
      </c>
      <c r="BL342" s="286">
        <f t="shared" si="1182"/>
        <v>0</v>
      </c>
      <c r="BM342" s="286">
        <f t="shared" si="1182"/>
        <v>0</v>
      </c>
      <c r="BN342" s="286">
        <f t="shared" si="1183"/>
        <v>0</v>
      </c>
      <c r="BO342" s="286">
        <f t="shared" si="1183"/>
        <v>0</v>
      </c>
      <c r="BP342" s="286">
        <f t="shared" si="1183"/>
        <v>0</v>
      </c>
      <c r="BQ342" s="286">
        <f t="shared" si="1183"/>
        <v>0</v>
      </c>
      <c r="BR342" s="286">
        <f t="shared" si="1183"/>
        <v>0</v>
      </c>
      <c r="BS342" s="286">
        <f t="shared" si="1183"/>
        <v>0</v>
      </c>
      <c r="BT342" s="286">
        <f t="shared" si="1183"/>
        <v>0</v>
      </c>
      <c r="BU342" s="286">
        <f t="shared" si="1183"/>
        <v>0</v>
      </c>
      <c r="BV342" s="286">
        <f t="shared" si="1183"/>
        <v>0</v>
      </c>
      <c r="BW342" s="286">
        <f t="shared" si="1183"/>
        <v>0</v>
      </c>
      <c r="BX342" s="286">
        <f t="shared" si="1184"/>
        <v>0</v>
      </c>
      <c r="BY342" s="286">
        <f t="shared" si="1184"/>
        <v>0</v>
      </c>
      <c r="BZ342" s="419">
        <f t="shared" si="1184"/>
        <v>0</v>
      </c>
      <c r="CA342" s="286">
        <f t="shared" si="1184"/>
        <v>0</v>
      </c>
      <c r="CB342" s="286">
        <f t="shared" si="1184"/>
        <v>0</v>
      </c>
      <c r="CC342" s="286">
        <f t="shared" si="1184"/>
        <v>0</v>
      </c>
      <c r="CD342" s="286">
        <f t="shared" si="1184"/>
        <v>0</v>
      </c>
      <c r="CE342" s="430">
        <f t="shared" si="1184"/>
        <v>0</v>
      </c>
      <c r="CF342" s="785" t="str">
        <f>IF(ROUND(SUM(CA342:CE342)+SUM(CA33:CE33),0)=ROUND(SUM(Headcount!EJ40:EN40),0),"","Error")</f>
        <v/>
      </c>
    </row>
    <row r="343" spans="1:84">
      <c r="E343" s="603" t="s">
        <v>6</v>
      </c>
      <c r="F343" s="286">
        <f t="shared" si="1177"/>
        <v>0</v>
      </c>
      <c r="G343" s="286">
        <f t="shared" si="1177"/>
        <v>0</v>
      </c>
      <c r="H343" s="286">
        <f t="shared" si="1177"/>
        <v>0</v>
      </c>
      <c r="I343" s="286">
        <f t="shared" si="1177"/>
        <v>0</v>
      </c>
      <c r="J343" s="286">
        <f t="shared" si="1177"/>
        <v>0</v>
      </c>
      <c r="K343" s="286">
        <f t="shared" si="1177"/>
        <v>0</v>
      </c>
      <c r="L343" s="286">
        <f t="shared" si="1177"/>
        <v>0</v>
      </c>
      <c r="M343" s="286">
        <f t="shared" si="1177"/>
        <v>0</v>
      </c>
      <c r="N343" s="286">
        <f t="shared" si="1177"/>
        <v>0</v>
      </c>
      <c r="O343" s="286">
        <f t="shared" si="1177"/>
        <v>0</v>
      </c>
      <c r="P343" s="286">
        <f t="shared" si="1178"/>
        <v>0</v>
      </c>
      <c r="Q343" s="286">
        <f t="shared" si="1178"/>
        <v>0</v>
      </c>
      <c r="R343" s="286">
        <f t="shared" si="1178"/>
        <v>0</v>
      </c>
      <c r="S343" s="286">
        <f t="shared" si="1178"/>
        <v>0</v>
      </c>
      <c r="T343" s="286">
        <f t="shared" si="1178"/>
        <v>0</v>
      </c>
      <c r="U343" s="286">
        <f t="shared" si="1178"/>
        <v>0</v>
      </c>
      <c r="V343" s="286">
        <f t="shared" si="1178"/>
        <v>0</v>
      </c>
      <c r="W343" s="286">
        <f t="shared" si="1178"/>
        <v>0</v>
      </c>
      <c r="X343" s="286">
        <f t="shared" si="1178"/>
        <v>0</v>
      </c>
      <c r="Y343" s="286">
        <f t="shared" si="1178"/>
        <v>0</v>
      </c>
      <c r="Z343" s="286">
        <f t="shared" si="1179"/>
        <v>0</v>
      </c>
      <c r="AA343" s="286">
        <f t="shared" si="1179"/>
        <v>0</v>
      </c>
      <c r="AB343" s="286">
        <f t="shared" si="1179"/>
        <v>0</v>
      </c>
      <c r="AC343" s="286">
        <f t="shared" si="1179"/>
        <v>0</v>
      </c>
      <c r="AD343" s="286">
        <f t="shared" si="1179"/>
        <v>0</v>
      </c>
      <c r="AE343" s="286">
        <f t="shared" si="1179"/>
        <v>0</v>
      </c>
      <c r="AF343" s="286">
        <f t="shared" si="1179"/>
        <v>0</v>
      </c>
      <c r="AG343" s="286">
        <f t="shared" si="1179"/>
        <v>0</v>
      </c>
      <c r="AH343" s="286">
        <f t="shared" si="1179"/>
        <v>0</v>
      </c>
      <c r="AI343" s="286">
        <f t="shared" si="1179"/>
        <v>0</v>
      </c>
      <c r="AJ343" s="286">
        <f t="shared" si="1180"/>
        <v>0</v>
      </c>
      <c r="AK343" s="286">
        <f t="shared" si="1180"/>
        <v>0</v>
      </c>
      <c r="AL343" s="286">
        <f t="shared" si="1180"/>
        <v>0</v>
      </c>
      <c r="AM343" s="286">
        <f t="shared" si="1180"/>
        <v>0</v>
      </c>
      <c r="AN343" s="286">
        <f t="shared" si="1180"/>
        <v>0</v>
      </c>
      <c r="AO343" s="286">
        <f t="shared" si="1180"/>
        <v>0</v>
      </c>
      <c r="AP343" s="286">
        <f t="shared" si="1180"/>
        <v>0</v>
      </c>
      <c r="AQ343" s="286">
        <f t="shared" si="1180"/>
        <v>0</v>
      </c>
      <c r="AR343" s="286">
        <f t="shared" si="1180"/>
        <v>0</v>
      </c>
      <c r="AS343" s="286">
        <f t="shared" si="1180"/>
        <v>0</v>
      </c>
      <c r="AT343" s="286">
        <f t="shared" si="1181"/>
        <v>0</v>
      </c>
      <c r="AU343" s="286">
        <f t="shared" si="1181"/>
        <v>0</v>
      </c>
      <c r="AV343" s="286">
        <f t="shared" si="1181"/>
        <v>0</v>
      </c>
      <c r="AW343" s="286">
        <f t="shared" si="1181"/>
        <v>0</v>
      </c>
      <c r="AX343" s="286">
        <f t="shared" si="1181"/>
        <v>0</v>
      </c>
      <c r="AY343" s="286">
        <f t="shared" si="1181"/>
        <v>0</v>
      </c>
      <c r="AZ343" s="286">
        <f t="shared" si="1181"/>
        <v>0</v>
      </c>
      <c r="BA343" s="286">
        <f t="shared" si="1181"/>
        <v>0</v>
      </c>
      <c r="BB343" s="286">
        <f t="shared" si="1181"/>
        <v>0</v>
      </c>
      <c r="BC343" s="286">
        <f t="shared" si="1181"/>
        <v>0</v>
      </c>
      <c r="BD343" s="286">
        <f t="shared" si="1182"/>
        <v>0</v>
      </c>
      <c r="BE343" s="286">
        <f t="shared" si="1182"/>
        <v>0</v>
      </c>
      <c r="BF343" s="286">
        <f t="shared" si="1182"/>
        <v>0</v>
      </c>
      <c r="BG343" s="286">
        <f t="shared" si="1182"/>
        <v>0</v>
      </c>
      <c r="BH343" s="286">
        <f t="shared" si="1182"/>
        <v>0</v>
      </c>
      <c r="BI343" s="286">
        <f t="shared" si="1182"/>
        <v>0</v>
      </c>
      <c r="BJ343" s="286">
        <f t="shared" si="1182"/>
        <v>0</v>
      </c>
      <c r="BK343" s="286">
        <f t="shared" si="1182"/>
        <v>0</v>
      </c>
      <c r="BL343" s="286">
        <f t="shared" si="1182"/>
        <v>0</v>
      </c>
      <c r="BM343" s="286">
        <f t="shared" si="1182"/>
        <v>0</v>
      </c>
      <c r="BN343" s="286">
        <f t="shared" si="1183"/>
        <v>0</v>
      </c>
      <c r="BO343" s="286">
        <f t="shared" si="1183"/>
        <v>0</v>
      </c>
      <c r="BP343" s="286">
        <f t="shared" si="1183"/>
        <v>0</v>
      </c>
      <c r="BQ343" s="286">
        <f t="shared" si="1183"/>
        <v>0</v>
      </c>
      <c r="BR343" s="286">
        <f t="shared" si="1183"/>
        <v>0</v>
      </c>
      <c r="BS343" s="286">
        <f t="shared" si="1183"/>
        <v>0</v>
      </c>
      <c r="BT343" s="286">
        <f t="shared" si="1183"/>
        <v>0</v>
      </c>
      <c r="BU343" s="286">
        <f t="shared" si="1183"/>
        <v>0</v>
      </c>
      <c r="BV343" s="286">
        <f t="shared" si="1183"/>
        <v>0</v>
      </c>
      <c r="BW343" s="286">
        <f t="shared" si="1183"/>
        <v>0</v>
      </c>
      <c r="BX343" s="286">
        <f t="shared" si="1184"/>
        <v>0</v>
      </c>
      <c r="BY343" s="286">
        <f t="shared" si="1184"/>
        <v>0</v>
      </c>
      <c r="BZ343" s="419">
        <f t="shared" si="1184"/>
        <v>0</v>
      </c>
      <c r="CA343" s="286">
        <f t="shared" si="1184"/>
        <v>0</v>
      </c>
      <c r="CB343" s="286">
        <f t="shared" si="1184"/>
        <v>0</v>
      </c>
      <c r="CC343" s="286">
        <f t="shared" si="1184"/>
        <v>0</v>
      </c>
      <c r="CD343" s="286">
        <f t="shared" si="1184"/>
        <v>0</v>
      </c>
      <c r="CE343" s="430">
        <f t="shared" si="1184"/>
        <v>0</v>
      </c>
    </row>
    <row r="344" spans="1:84">
      <c r="E344" s="603" t="s">
        <v>76</v>
      </c>
      <c r="F344" s="286">
        <f t="shared" si="1177"/>
        <v>0</v>
      </c>
      <c r="G344" s="286">
        <f t="shared" si="1177"/>
        <v>0</v>
      </c>
      <c r="H344" s="286">
        <f t="shared" si="1177"/>
        <v>0</v>
      </c>
      <c r="I344" s="286">
        <f t="shared" si="1177"/>
        <v>0</v>
      </c>
      <c r="J344" s="286">
        <f t="shared" si="1177"/>
        <v>0</v>
      </c>
      <c r="K344" s="286">
        <f t="shared" si="1177"/>
        <v>0</v>
      </c>
      <c r="L344" s="286">
        <f t="shared" si="1177"/>
        <v>0</v>
      </c>
      <c r="M344" s="286">
        <f t="shared" si="1177"/>
        <v>0</v>
      </c>
      <c r="N344" s="286">
        <f t="shared" si="1177"/>
        <v>0</v>
      </c>
      <c r="O344" s="286">
        <f t="shared" si="1177"/>
        <v>0</v>
      </c>
      <c r="P344" s="286">
        <f t="shared" si="1178"/>
        <v>0</v>
      </c>
      <c r="Q344" s="286">
        <f t="shared" si="1178"/>
        <v>0</v>
      </c>
      <c r="R344" s="286">
        <f t="shared" si="1178"/>
        <v>0</v>
      </c>
      <c r="S344" s="286">
        <f t="shared" si="1178"/>
        <v>0</v>
      </c>
      <c r="T344" s="286">
        <f t="shared" si="1178"/>
        <v>0</v>
      </c>
      <c r="U344" s="286">
        <f t="shared" si="1178"/>
        <v>0</v>
      </c>
      <c r="V344" s="286">
        <f t="shared" si="1178"/>
        <v>0</v>
      </c>
      <c r="W344" s="286">
        <f t="shared" si="1178"/>
        <v>0</v>
      </c>
      <c r="X344" s="286">
        <f t="shared" si="1178"/>
        <v>0</v>
      </c>
      <c r="Y344" s="286">
        <f t="shared" si="1178"/>
        <v>0</v>
      </c>
      <c r="Z344" s="286">
        <f t="shared" si="1179"/>
        <v>0</v>
      </c>
      <c r="AA344" s="286">
        <f t="shared" si="1179"/>
        <v>0</v>
      </c>
      <c r="AB344" s="286">
        <f t="shared" si="1179"/>
        <v>0</v>
      </c>
      <c r="AC344" s="286">
        <f t="shared" si="1179"/>
        <v>0</v>
      </c>
      <c r="AD344" s="286">
        <f t="shared" si="1179"/>
        <v>0</v>
      </c>
      <c r="AE344" s="286">
        <f t="shared" si="1179"/>
        <v>0</v>
      </c>
      <c r="AF344" s="286">
        <f t="shared" si="1179"/>
        <v>0</v>
      </c>
      <c r="AG344" s="286">
        <f t="shared" si="1179"/>
        <v>0</v>
      </c>
      <c r="AH344" s="286">
        <f t="shared" si="1179"/>
        <v>0</v>
      </c>
      <c r="AI344" s="286">
        <f t="shared" si="1179"/>
        <v>0</v>
      </c>
      <c r="AJ344" s="286">
        <f t="shared" si="1180"/>
        <v>0</v>
      </c>
      <c r="AK344" s="286">
        <f t="shared" si="1180"/>
        <v>0</v>
      </c>
      <c r="AL344" s="286">
        <f t="shared" si="1180"/>
        <v>0</v>
      </c>
      <c r="AM344" s="286">
        <f t="shared" si="1180"/>
        <v>0</v>
      </c>
      <c r="AN344" s="286">
        <f t="shared" si="1180"/>
        <v>0</v>
      </c>
      <c r="AO344" s="286">
        <f t="shared" si="1180"/>
        <v>0</v>
      </c>
      <c r="AP344" s="286">
        <f t="shared" si="1180"/>
        <v>0</v>
      </c>
      <c r="AQ344" s="286">
        <f t="shared" si="1180"/>
        <v>0</v>
      </c>
      <c r="AR344" s="286">
        <f t="shared" si="1180"/>
        <v>0</v>
      </c>
      <c r="AS344" s="286">
        <f t="shared" si="1180"/>
        <v>0</v>
      </c>
      <c r="AT344" s="286">
        <f t="shared" si="1181"/>
        <v>0</v>
      </c>
      <c r="AU344" s="286">
        <f t="shared" si="1181"/>
        <v>0</v>
      </c>
      <c r="AV344" s="286">
        <f t="shared" si="1181"/>
        <v>0</v>
      </c>
      <c r="AW344" s="286">
        <f t="shared" si="1181"/>
        <v>0</v>
      </c>
      <c r="AX344" s="286">
        <f t="shared" si="1181"/>
        <v>0</v>
      </c>
      <c r="AY344" s="286">
        <f t="shared" si="1181"/>
        <v>0</v>
      </c>
      <c r="AZ344" s="286">
        <f t="shared" si="1181"/>
        <v>0</v>
      </c>
      <c r="BA344" s="286">
        <f t="shared" si="1181"/>
        <v>0</v>
      </c>
      <c r="BB344" s="286">
        <f t="shared" si="1181"/>
        <v>0</v>
      </c>
      <c r="BC344" s="286">
        <f t="shared" si="1181"/>
        <v>0</v>
      </c>
      <c r="BD344" s="286">
        <f t="shared" si="1182"/>
        <v>0</v>
      </c>
      <c r="BE344" s="286">
        <f t="shared" si="1182"/>
        <v>0</v>
      </c>
      <c r="BF344" s="286">
        <f t="shared" si="1182"/>
        <v>0</v>
      </c>
      <c r="BG344" s="286">
        <f t="shared" si="1182"/>
        <v>0</v>
      </c>
      <c r="BH344" s="286">
        <f t="shared" si="1182"/>
        <v>0</v>
      </c>
      <c r="BI344" s="286">
        <f t="shared" si="1182"/>
        <v>0</v>
      </c>
      <c r="BJ344" s="286">
        <f t="shared" si="1182"/>
        <v>0</v>
      </c>
      <c r="BK344" s="286">
        <f t="shared" si="1182"/>
        <v>0</v>
      </c>
      <c r="BL344" s="286">
        <f t="shared" si="1182"/>
        <v>0</v>
      </c>
      <c r="BM344" s="286">
        <f t="shared" si="1182"/>
        <v>0</v>
      </c>
      <c r="BN344" s="286">
        <f t="shared" si="1183"/>
        <v>0</v>
      </c>
      <c r="BO344" s="286">
        <f t="shared" si="1183"/>
        <v>0</v>
      </c>
      <c r="BP344" s="286">
        <f t="shared" si="1183"/>
        <v>0</v>
      </c>
      <c r="BQ344" s="286">
        <f t="shared" si="1183"/>
        <v>0</v>
      </c>
      <c r="BR344" s="286">
        <f t="shared" si="1183"/>
        <v>0</v>
      </c>
      <c r="BS344" s="286">
        <f t="shared" si="1183"/>
        <v>0</v>
      </c>
      <c r="BT344" s="286">
        <f t="shared" si="1183"/>
        <v>0</v>
      </c>
      <c r="BU344" s="286">
        <f t="shared" si="1183"/>
        <v>0</v>
      </c>
      <c r="BV344" s="286">
        <f t="shared" si="1183"/>
        <v>0</v>
      </c>
      <c r="BW344" s="286">
        <f t="shared" si="1183"/>
        <v>0</v>
      </c>
      <c r="BX344" s="286">
        <f t="shared" si="1184"/>
        <v>0</v>
      </c>
      <c r="BY344" s="286">
        <f t="shared" si="1184"/>
        <v>0</v>
      </c>
      <c r="BZ344" s="419">
        <f t="shared" si="1184"/>
        <v>0</v>
      </c>
      <c r="CA344" s="286">
        <f t="shared" si="1184"/>
        <v>0</v>
      </c>
      <c r="CB344" s="286">
        <f t="shared" si="1184"/>
        <v>0</v>
      </c>
      <c r="CC344" s="286">
        <f t="shared" si="1184"/>
        <v>0</v>
      </c>
      <c r="CD344" s="286">
        <f t="shared" si="1184"/>
        <v>0</v>
      </c>
      <c r="CE344" s="430">
        <f t="shared" si="1184"/>
        <v>0</v>
      </c>
    </row>
    <row r="345" spans="1:84">
      <c r="E345" s="603" t="s">
        <v>7</v>
      </c>
      <c r="F345" s="286">
        <f t="shared" si="1177"/>
        <v>0</v>
      </c>
      <c r="G345" s="286">
        <f t="shared" si="1177"/>
        <v>0</v>
      </c>
      <c r="H345" s="286">
        <f t="shared" si="1177"/>
        <v>0</v>
      </c>
      <c r="I345" s="286">
        <f t="shared" si="1177"/>
        <v>0</v>
      </c>
      <c r="J345" s="286">
        <f t="shared" si="1177"/>
        <v>0</v>
      </c>
      <c r="K345" s="286">
        <f t="shared" si="1177"/>
        <v>0</v>
      </c>
      <c r="L345" s="286">
        <f t="shared" si="1177"/>
        <v>0</v>
      </c>
      <c r="M345" s="286">
        <f t="shared" si="1177"/>
        <v>0</v>
      </c>
      <c r="N345" s="286">
        <f t="shared" si="1177"/>
        <v>0</v>
      </c>
      <c r="O345" s="286">
        <f t="shared" si="1177"/>
        <v>0</v>
      </c>
      <c r="P345" s="286">
        <f t="shared" si="1178"/>
        <v>0</v>
      </c>
      <c r="Q345" s="286">
        <f t="shared" si="1178"/>
        <v>0</v>
      </c>
      <c r="R345" s="286">
        <f t="shared" si="1178"/>
        <v>0</v>
      </c>
      <c r="S345" s="286">
        <f t="shared" si="1178"/>
        <v>0</v>
      </c>
      <c r="T345" s="286">
        <f t="shared" si="1178"/>
        <v>0</v>
      </c>
      <c r="U345" s="286">
        <f t="shared" si="1178"/>
        <v>0</v>
      </c>
      <c r="V345" s="286">
        <f t="shared" si="1178"/>
        <v>0</v>
      </c>
      <c r="W345" s="286">
        <f t="shared" si="1178"/>
        <v>0</v>
      </c>
      <c r="X345" s="286">
        <f t="shared" si="1178"/>
        <v>0</v>
      </c>
      <c r="Y345" s="286">
        <f t="shared" si="1178"/>
        <v>0</v>
      </c>
      <c r="Z345" s="286">
        <f t="shared" si="1179"/>
        <v>0</v>
      </c>
      <c r="AA345" s="286">
        <f t="shared" si="1179"/>
        <v>0</v>
      </c>
      <c r="AB345" s="286">
        <f t="shared" si="1179"/>
        <v>0</v>
      </c>
      <c r="AC345" s="286">
        <f t="shared" si="1179"/>
        <v>0</v>
      </c>
      <c r="AD345" s="286">
        <f t="shared" si="1179"/>
        <v>0</v>
      </c>
      <c r="AE345" s="286">
        <f t="shared" si="1179"/>
        <v>0</v>
      </c>
      <c r="AF345" s="286">
        <f t="shared" si="1179"/>
        <v>0</v>
      </c>
      <c r="AG345" s="286">
        <f t="shared" si="1179"/>
        <v>0</v>
      </c>
      <c r="AH345" s="286">
        <f t="shared" si="1179"/>
        <v>0</v>
      </c>
      <c r="AI345" s="286">
        <f t="shared" si="1179"/>
        <v>0</v>
      </c>
      <c r="AJ345" s="286">
        <f t="shared" si="1180"/>
        <v>0</v>
      </c>
      <c r="AK345" s="286">
        <f t="shared" si="1180"/>
        <v>0</v>
      </c>
      <c r="AL345" s="286">
        <f t="shared" si="1180"/>
        <v>0</v>
      </c>
      <c r="AM345" s="286">
        <f t="shared" si="1180"/>
        <v>0</v>
      </c>
      <c r="AN345" s="286">
        <f t="shared" si="1180"/>
        <v>0</v>
      </c>
      <c r="AO345" s="286">
        <f t="shared" si="1180"/>
        <v>0</v>
      </c>
      <c r="AP345" s="286">
        <f t="shared" si="1180"/>
        <v>0</v>
      </c>
      <c r="AQ345" s="286">
        <f t="shared" si="1180"/>
        <v>0</v>
      </c>
      <c r="AR345" s="286">
        <f t="shared" si="1180"/>
        <v>0</v>
      </c>
      <c r="AS345" s="286">
        <f t="shared" si="1180"/>
        <v>0</v>
      </c>
      <c r="AT345" s="286">
        <f t="shared" si="1181"/>
        <v>0</v>
      </c>
      <c r="AU345" s="286">
        <f t="shared" si="1181"/>
        <v>0</v>
      </c>
      <c r="AV345" s="286">
        <f t="shared" si="1181"/>
        <v>0</v>
      </c>
      <c r="AW345" s="286">
        <f t="shared" si="1181"/>
        <v>0</v>
      </c>
      <c r="AX345" s="286">
        <f t="shared" si="1181"/>
        <v>0</v>
      </c>
      <c r="AY345" s="286">
        <f t="shared" si="1181"/>
        <v>0</v>
      </c>
      <c r="AZ345" s="286">
        <f t="shared" si="1181"/>
        <v>0</v>
      </c>
      <c r="BA345" s="286">
        <f t="shared" si="1181"/>
        <v>0</v>
      </c>
      <c r="BB345" s="286">
        <f t="shared" si="1181"/>
        <v>0</v>
      </c>
      <c r="BC345" s="286">
        <f t="shared" si="1181"/>
        <v>0</v>
      </c>
      <c r="BD345" s="286">
        <f t="shared" si="1182"/>
        <v>0</v>
      </c>
      <c r="BE345" s="286">
        <f t="shared" si="1182"/>
        <v>0</v>
      </c>
      <c r="BF345" s="286">
        <f t="shared" si="1182"/>
        <v>0</v>
      </c>
      <c r="BG345" s="286">
        <f t="shared" si="1182"/>
        <v>0</v>
      </c>
      <c r="BH345" s="286">
        <f t="shared" si="1182"/>
        <v>0</v>
      </c>
      <c r="BI345" s="286">
        <f t="shared" si="1182"/>
        <v>0</v>
      </c>
      <c r="BJ345" s="286">
        <f t="shared" si="1182"/>
        <v>0</v>
      </c>
      <c r="BK345" s="286">
        <f t="shared" si="1182"/>
        <v>0</v>
      </c>
      <c r="BL345" s="286">
        <f t="shared" si="1182"/>
        <v>0</v>
      </c>
      <c r="BM345" s="286">
        <f t="shared" si="1182"/>
        <v>0</v>
      </c>
      <c r="BN345" s="286">
        <f t="shared" si="1183"/>
        <v>0</v>
      </c>
      <c r="BO345" s="286">
        <f t="shared" si="1183"/>
        <v>0</v>
      </c>
      <c r="BP345" s="286">
        <f t="shared" si="1183"/>
        <v>0</v>
      </c>
      <c r="BQ345" s="286">
        <f t="shared" si="1183"/>
        <v>0</v>
      </c>
      <c r="BR345" s="286">
        <f t="shared" si="1183"/>
        <v>0</v>
      </c>
      <c r="BS345" s="286">
        <f t="shared" si="1183"/>
        <v>0</v>
      </c>
      <c r="BT345" s="286">
        <f t="shared" si="1183"/>
        <v>0</v>
      </c>
      <c r="BU345" s="286">
        <f t="shared" si="1183"/>
        <v>0</v>
      </c>
      <c r="BV345" s="286">
        <f t="shared" si="1183"/>
        <v>0</v>
      </c>
      <c r="BW345" s="286">
        <f t="shared" si="1183"/>
        <v>0</v>
      </c>
      <c r="BX345" s="286">
        <f t="shared" si="1184"/>
        <v>0</v>
      </c>
      <c r="BY345" s="286">
        <f t="shared" si="1184"/>
        <v>0</v>
      </c>
      <c r="BZ345" s="419">
        <f t="shared" si="1184"/>
        <v>0</v>
      </c>
      <c r="CA345" s="286">
        <f t="shared" si="1184"/>
        <v>0</v>
      </c>
      <c r="CB345" s="286">
        <f t="shared" si="1184"/>
        <v>0</v>
      </c>
      <c r="CC345" s="286">
        <f t="shared" si="1184"/>
        <v>0</v>
      </c>
      <c r="CD345" s="286">
        <f t="shared" si="1184"/>
        <v>0</v>
      </c>
      <c r="CE345" s="430">
        <f t="shared" si="1184"/>
        <v>0</v>
      </c>
    </row>
    <row r="346" spans="1:84">
      <c r="E346" s="599" t="s">
        <v>11</v>
      </c>
      <c r="F346" s="286">
        <f t="shared" si="1177"/>
        <v>0</v>
      </c>
      <c r="G346" s="286">
        <f t="shared" si="1177"/>
        <v>0</v>
      </c>
      <c r="H346" s="286">
        <f t="shared" si="1177"/>
        <v>0</v>
      </c>
      <c r="I346" s="286">
        <f t="shared" si="1177"/>
        <v>0</v>
      </c>
      <c r="J346" s="286">
        <f t="shared" si="1177"/>
        <v>0</v>
      </c>
      <c r="K346" s="286">
        <f t="shared" si="1177"/>
        <v>0</v>
      </c>
      <c r="L346" s="286">
        <f t="shared" si="1177"/>
        <v>0</v>
      </c>
      <c r="M346" s="286">
        <f t="shared" si="1177"/>
        <v>0</v>
      </c>
      <c r="N346" s="286">
        <f t="shared" si="1177"/>
        <v>0</v>
      </c>
      <c r="O346" s="286">
        <f t="shared" si="1177"/>
        <v>0</v>
      </c>
      <c r="P346" s="286">
        <f t="shared" si="1178"/>
        <v>0</v>
      </c>
      <c r="Q346" s="286">
        <f t="shared" si="1178"/>
        <v>0</v>
      </c>
      <c r="R346" s="286">
        <f t="shared" si="1178"/>
        <v>0</v>
      </c>
      <c r="S346" s="286">
        <f t="shared" si="1178"/>
        <v>0</v>
      </c>
      <c r="T346" s="286">
        <f t="shared" si="1178"/>
        <v>0</v>
      </c>
      <c r="U346" s="286">
        <f t="shared" si="1178"/>
        <v>0</v>
      </c>
      <c r="V346" s="286">
        <f t="shared" si="1178"/>
        <v>0</v>
      </c>
      <c r="W346" s="286">
        <f t="shared" si="1178"/>
        <v>0</v>
      </c>
      <c r="X346" s="286">
        <f t="shared" si="1178"/>
        <v>0</v>
      </c>
      <c r="Y346" s="286">
        <f t="shared" si="1178"/>
        <v>0</v>
      </c>
      <c r="Z346" s="286">
        <f t="shared" si="1179"/>
        <v>0</v>
      </c>
      <c r="AA346" s="286">
        <f t="shared" si="1179"/>
        <v>0</v>
      </c>
      <c r="AB346" s="286">
        <f t="shared" si="1179"/>
        <v>0</v>
      </c>
      <c r="AC346" s="286">
        <f t="shared" si="1179"/>
        <v>0</v>
      </c>
      <c r="AD346" s="286">
        <f t="shared" si="1179"/>
        <v>0</v>
      </c>
      <c r="AE346" s="286">
        <f t="shared" si="1179"/>
        <v>0</v>
      </c>
      <c r="AF346" s="286">
        <f t="shared" si="1179"/>
        <v>0</v>
      </c>
      <c r="AG346" s="286">
        <f t="shared" si="1179"/>
        <v>0</v>
      </c>
      <c r="AH346" s="286">
        <f t="shared" si="1179"/>
        <v>0</v>
      </c>
      <c r="AI346" s="286">
        <f t="shared" si="1179"/>
        <v>0</v>
      </c>
      <c r="AJ346" s="286">
        <f t="shared" si="1180"/>
        <v>0</v>
      </c>
      <c r="AK346" s="286">
        <f t="shared" si="1180"/>
        <v>0</v>
      </c>
      <c r="AL346" s="286">
        <f t="shared" si="1180"/>
        <v>0</v>
      </c>
      <c r="AM346" s="286">
        <f t="shared" si="1180"/>
        <v>0</v>
      </c>
      <c r="AN346" s="286">
        <f t="shared" si="1180"/>
        <v>0</v>
      </c>
      <c r="AO346" s="286">
        <f t="shared" si="1180"/>
        <v>0</v>
      </c>
      <c r="AP346" s="286">
        <f t="shared" si="1180"/>
        <v>0</v>
      </c>
      <c r="AQ346" s="286">
        <f t="shared" si="1180"/>
        <v>0</v>
      </c>
      <c r="AR346" s="286">
        <f t="shared" si="1180"/>
        <v>0</v>
      </c>
      <c r="AS346" s="286">
        <f t="shared" si="1180"/>
        <v>0</v>
      </c>
      <c r="AT346" s="286">
        <f t="shared" si="1181"/>
        <v>0</v>
      </c>
      <c r="AU346" s="286">
        <f t="shared" si="1181"/>
        <v>0</v>
      </c>
      <c r="AV346" s="286">
        <f t="shared" si="1181"/>
        <v>0</v>
      </c>
      <c r="AW346" s="286">
        <f t="shared" si="1181"/>
        <v>0</v>
      </c>
      <c r="AX346" s="286">
        <f t="shared" si="1181"/>
        <v>0</v>
      </c>
      <c r="AY346" s="286">
        <f t="shared" si="1181"/>
        <v>0</v>
      </c>
      <c r="AZ346" s="286">
        <f t="shared" si="1181"/>
        <v>0</v>
      </c>
      <c r="BA346" s="286">
        <f t="shared" si="1181"/>
        <v>0</v>
      </c>
      <c r="BB346" s="286">
        <f t="shared" si="1181"/>
        <v>0</v>
      </c>
      <c r="BC346" s="286">
        <f t="shared" si="1181"/>
        <v>0</v>
      </c>
      <c r="BD346" s="286">
        <f t="shared" si="1182"/>
        <v>0</v>
      </c>
      <c r="BE346" s="286">
        <f t="shared" si="1182"/>
        <v>0</v>
      </c>
      <c r="BF346" s="286">
        <f t="shared" si="1182"/>
        <v>0</v>
      </c>
      <c r="BG346" s="286">
        <f t="shared" si="1182"/>
        <v>0</v>
      </c>
      <c r="BH346" s="286">
        <f t="shared" si="1182"/>
        <v>0</v>
      </c>
      <c r="BI346" s="286">
        <f t="shared" si="1182"/>
        <v>0</v>
      </c>
      <c r="BJ346" s="286">
        <f t="shared" si="1182"/>
        <v>0</v>
      </c>
      <c r="BK346" s="286">
        <f t="shared" si="1182"/>
        <v>0</v>
      </c>
      <c r="BL346" s="286">
        <f t="shared" si="1182"/>
        <v>0</v>
      </c>
      <c r="BM346" s="286">
        <f t="shared" si="1182"/>
        <v>0</v>
      </c>
      <c r="BN346" s="286">
        <f t="shared" si="1183"/>
        <v>0</v>
      </c>
      <c r="BO346" s="286">
        <f t="shared" si="1183"/>
        <v>0</v>
      </c>
      <c r="BP346" s="286">
        <f t="shared" si="1183"/>
        <v>0</v>
      </c>
      <c r="BQ346" s="286">
        <f t="shared" si="1183"/>
        <v>0</v>
      </c>
      <c r="BR346" s="286">
        <f t="shared" si="1183"/>
        <v>0</v>
      </c>
      <c r="BS346" s="286">
        <f t="shared" si="1183"/>
        <v>0</v>
      </c>
      <c r="BT346" s="286">
        <f t="shared" si="1183"/>
        <v>0</v>
      </c>
      <c r="BU346" s="286">
        <f t="shared" si="1183"/>
        <v>0</v>
      </c>
      <c r="BV346" s="286">
        <f t="shared" si="1183"/>
        <v>0</v>
      </c>
      <c r="BW346" s="286">
        <f t="shared" si="1183"/>
        <v>0</v>
      </c>
      <c r="BX346" s="286">
        <f t="shared" si="1184"/>
        <v>0</v>
      </c>
      <c r="BY346" s="286">
        <f t="shared" si="1184"/>
        <v>0</v>
      </c>
      <c r="BZ346" s="419">
        <f t="shared" si="1184"/>
        <v>0</v>
      </c>
      <c r="CA346" s="286">
        <f t="shared" si="1184"/>
        <v>0</v>
      </c>
      <c r="CB346" s="286">
        <f t="shared" si="1184"/>
        <v>0</v>
      </c>
      <c r="CC346" s="286">
        <f t="shared" si="1184"/>
        <v>0</v>
      </c>
      <c r="CD346" s="286">
        <f t="shared" si="1184"/>
        <v>0</v>
      </c>
      <c r="CE346" s="430">
        <f t="shared" si="1184"/>
        <v>0</v>
      </c>
    </row>
    <row r="347" spans="1:84">
      <c r="E347" s="599" t="s">
        <v>10</v>
      </c>
      <c r="F347" s="286">
        <f t="shared" si="1177"/>
        <v>0</v>
      </c>
      <c r="G347" s="286">
        <f t="shared" si="1177"/>
        <v>0</v>
      </c>
      <c r="H347" s="286">
        <f t="shared" si="1177"/>
        <v>0</v>
      </c>
      <c r="I347" s="286">
        <f t="shared" si="1177"/>
        <v>0</v>
      </c>
      <c r="J347" s="286">
        <f t="shared" si="1177"/>
        <v>0</v>
      </c>
      <c r="K347" s="286">
        <f t="shared" si="1177"/>
        <v>0</v>
      </c>
      <c r="L347" s="286">
        <f t="shared" si="1177"/>
        <v>0</v>
      </c>
      <c r="M347" s="286">
        <f t="shared" si="1177"/>
        <v>0</v>
      </c>
      <c r="N347" s="286">
        <f t="shared" si="1177"/>
        <v>0</v>
      </c>
      <c r="O347" s="286">
        <f t="shared" si="1177"/>
        <v>0</v>
      </c>
      <c r="P347" s="286">
        <f t="shared" si="1178"/>
        <v>0</v>
      </c>
      <c r="Q347" s="286">
        <f t="shared" si="1178"/>
        <v>0</v>
      </c>
      <c r="R347" s="286">
        <f t="shared" si="1178"/>
        <v>0</v>
      </c>
      <c r="S347" s="286">
        <f t="shared" si="1178"/>
        <v>0</v>
      </c>
      <c r="T347" s="286">
        <f t="shared" si="1178"/>
        <v>0</v>
      </c>
      <c r="U347" s="286">
        <f t="shared" si="1178"/>
        <v>0</v>
      </c>
      <c r="V347" s="286">
        <f t="shared" si="1178"/>
        <v>0</v>
      </c>
      <c r="W347" s="286">
        <f t="shared" si="1178"/>
        <v>0</v>
      </c>
      <c r="X347" s="286">
        <f t="shared" si="1178"/>
        <v>0</v>
      </c>
      <c r="Y347" s="286">
        <f t="shared" si="1178"/>
        <v>0</v>
      </c>
      <c r="Z347" s="286">
        <f t="shared" si="1179"/>
        <v>0</v>
      </c>
      <c r="AA347" s="286">
        <f t="shared" si="1179"/>
        <v>0</v>
      </c>
      <c r="AB347" s="286">
        <f t="shared" si="1179"/>
        <v>0</v>
      </c>
      <c r="AC347" s="286">
        <f t="shared" si="1179"/>
        <v>0</v>
      </c>
      <c r="AD347" s="286">
        <f t="shared" si="1179"/>
        <v>0</v>
      </c>
      <c r="AE347" s="286">
        <f t="shared" si="1179"/>
        <v>0</v>
      </c>
      <c r="AF347" s="286">
        <f t="shared" si="1179"/>
        <v>0</v>
      </c>
      <c r="AG347" s="286">
        <f t="shared" si="1179"/>
        <v>0</v>
      </c>
      <c r="AH347" s="286">
        <f t="shared" si="1179"/>
        <v>0</v>
      </c>
      <c r="AI347" s="286">
        <f t="shared" si="1179"/>
        <v>0</v>
      </c>
      <c r="AJ347" s="286">
        <f t="shared" si="1180"/>
        <v>0</v>
      </c>
      <c r="AK347" s="286">
        <f t="shared" si="1180"/>
        <v>0</v>
      </c>
      <c r="AL347" s="286">
        <f t="shared" si="1180"/>
        <v>0</v>
      </c>
      <c r="AM347" s="286">
        <f t="shared" si="1180"/>
        <v>0</v>
      </c>
      <c r="AN347" s="286">
        <f t="shared" si="1180"/>
        <v>0</v>
      </c>
      <c r="AO347" s="286">
        <f t="shared" si="1180"/>
        <v>0</v>
      </c>
      <c r="AP347" s="286">
        <f t="shared" si="1180"/>
        <v>0</v>
      </c>
      <c r="AQ347" s="286">
        <f t="shared" si="1180"/>
        <v>0</v>
      </c>
      <c r="AR347" s="286">
        <f t="shared" si="1180"/>
        <v>0</v>
      </c>
      <c r="AS347" s="286">
        <f t="shared" si="1180"/>
        <v>0</v>
      </c>
      <c r="AT347" s="286">
        <f t="shared" si="1181"/>
        <v>0</v>
      </c>
      <c r="AU347" s="286">
        <f t="shared" si="1181"/>
        <v>0</v>
      </c>
      <c r="AV347" s="286">
        <f t="shared" si="1181"/>
        <v>0</v>
      </c>
      <c r="AW347" s="286">
        <f t="shared" si="1181"/>
        <v>0</v>
      </c>
      <c r="AX347" s="286">
        <f t="shared" si="1181"/>
        <v>0</v>
      </c>
      <c r="AY347" s="286">
        <f t="shared" si="1181"/>
        <v>0</v>
      </c>
      <c r="AZ347" s="286">
        <f t="shared" si="1181"/>
        <v>0</v>
      </c>
      <c r="BA347" s="286">
        <f t="shared" si="1181"/>
        <v>0</v>
      </c>
      <c r="BB347" s="286">
        <f t="shared" si="1181"/>
        <v>0</v>
      </c>
      <c r="BC347" s="286">
        <f t="shared" si="1181"/>
        <v>0</v>
      </c>
      <c r="BD347" s="286">
        <f t="shared" si="1182"/>
        <v>0</v>
      </c>
      <c r="BE347" s="286">
        <f t="shared" si="1182"/>
        <v>0</v>
      </c>
      <c r="BF347" s="286">
        <f t="shared" si="1182"/>
        <v>0</v>
      </c>
      <c r="BG347" s="286">
        <f t="shared" si="1182"/>
        <v>0</v>
      </c>
      <c r="BH347" s="286">
        <f t="shared" si="1182"/>
        <v>0</v>
      </c>
      <c r="BI347" s="286">
        <f t="shared" si="1182"/>
        <v>0</v>
      </c>
      <c r="BJ347" s="286">
        <f t="shared" si="1182"/>
        <v>0</v>
      </c>
      <c r="BK347" s="286">
        <f t="shared" si="1182"/>
        <v>0</v>
      </c>
      <c r="BL347" s="286">
        <f t="shared" si="1182"/>
        <v>0</v>
      </c>
      <c r="BM347" s="286">
        <f t="shared" si="1182"/>
        <v>0</v>
      </c>
      <c r="BN347" s="286">
        <f t="shared" si="1183"/>
        <v>0</v>
      </c>
      <c r="BO347" s="286">
        <f t="shared" si="1183"/>
        <v>0</v>
      </c>
      <c r="BP347" s="286">
        <f t="shared" si="1183"/>
        <v>0</v>
      </c>
      <c r="BQ347" s="286">
        <f t="shared" si="1183"/>
        <v>0</v>
      </c>
      <c r="BR347" s="286">
        <f t="shared" si="1183"/>
        <v>0</v>
      </c>
      <c r="BS347" s="286">
        <f t="shared" si="1183"/>
        <v>0</v>
      </c>
      <c r="BT347" s="286">
        <f t="shared" si="1183"/>
        <v>0</v>
      </c>
      <c r="BU347" s="286">
        <f t="shared" si="1183"/>
        <v>0</v>
      </c>
      <c r="BV347" s="286">
        <f t="shared" si="1183"/>
        <v>0</v>
      </c>
      <c r="BW347" s="286">
        <f t="shared" si="1183"/>
        <v>0</v>
      </c>
      <c r="BX347" s="286">
        <f t="shared" si="1184"/>
        <v>0</v>
      </c>
      <c r="BY347" s="286">
        <f t="shared" si="1184"/>
        <v>0</v>
      </c>
      <c r="BZ347" s="419">
        <f t="shared" si="1184"/>
        <v>0</v>
      </c>
      <c r="CA347" s="286">
        <f t="shared" si="1184"/>
        <v>0</v>
      </c>
      <c r="CB347" s="286">
        <f t="shared" si="1184"/>
        <v>0</v>
      </c>
      <c r="CC347" s="286">
        <f t="shared" si="1184"/>
        <v>0</v>
      </c>
      <c r="CD347" s="286">
        <f t="shared" si="1184"/>
        <v>0</v>
      </c>
      <c r="CE347" s="430">
        <f t="shared" si="1184"/>
        <v>0</v>
      </c>
    </row>
    <row r="348" spans="1:84">
      <c r="E348" s="599" t="s">
        <v>650</v>
      </c>
      <c r="F348" s="286">
        <f t="shared" si="1177"/>
        <v>0</v>
      </c>
      <c r="G348" s="286">
        <f t="shared" si="1177"/>
        <v>0</v>
      </c>
      <c r="H348" s="286">
        <f t="shared" si="1177"/>
        <v>0</v>
      </c>
      <c r="I348" s="286">
        <f t="shared" si="1177"/>
        <v>0</v>
      </c>
      <c r="J348" s="286">
        <f t="shared" si="1177"/>
        <v>0</v>
      </c>
      <c r="K348" s="286">
        <f t="shared" si="1177"/>
        <v>0</v>
      </c>
      <c r="L348" s="286">
        <f t="shared" si="1177"/>
        <v>0</v>
      </c>
      <c r="M348" s="286">
        <f t="shared" si="1177"/>
        <v>0</v>
      </c>
      <c r="N348" s="286">
        <f t="shared" si="1177"/>
        <v>0</v>
      </c>
      <c r="O348" s="286">
        <f t="shared" si="1177"/>
        <v>0</v>
      </c>
      <c r="P348" s="286">
        <f t="shared" si="1178"/>
        <v>0</v>
      </c>
      <c r="Q348" s="286">
        <f t="shared" si="1178"/>
        <v>0</v>
      </c>
      <c r="R348" s="286">
        <f t="shared" si="1178"/>
        <v>0</v>
      </c>
      <c r="S348" s="286">
        <f t="shared" si="1178"/>
        <v>0</v>
      </c>
      <c r="T348" s="286">
        <f t="shared" si="1178"/>
        <v>0</v>
      </c>
      <c r="U348" s="286">
        <f t="shared" si="1178"/>
        <v>0</v>
      </c>
      <c r="V348" s="286">
        <f t="shared" si="1178"/>
        <v>0</v>
      </c>
      <c r="W348" s="286">
        <f t="shared" si="1178"/>
        <v>0</v>
      </c>
      <c r="X348" s="286">
        <f t="shared" si="1178"/>
        <v>0</v>
      </c>
      <c r="Y348" s="286">
        <f t="shared" si="1178"/>
        <v>0</v>
      </c>
      <c r="Z348" s="286">
        <f t="shared" si="1179"/>
        <v>0</v>
      </c>
      <c r="AA348" s="286">
        <f t="shared" si="1179"/>
        <v>0</v>
      </c>
      <c r="AB348" s="286">
        <f t="shared" si="1179"/>
        <v>0</v>
      </c>
      <c r="AC348" s="286">
        <f t="shared" si="1179"/>
        <v>0</v>
      </c>
      <c r="AD348" s="286">
        <f t="shared" si="1179"/>
        <v>0</v>
      </c>
      <c r="AE348" s="286">
        <f t="shared" si="1179"/>
        <v>0</v>
      </c>
      <c r="AF348" s="286">
        <f t="shared" si="1179"/>
        <v>0</v>
      </c>
      <c r="AG348" s="286">
        <f t="shared" si="1179"/>
        <v>0</v>
      </c>
      <c r="AH348" s="286">
        <f t="shared" si="1179"/>
        <v>0</v>
      </c>
      <c r="AI348" s="286">
        <f t="shared" si="1179"/>
        <v>0</v>
      </c>
      <c r="AJ348" s="286">
        <f t="shared" si="1180"/>
        <v>0</v>
      </c>
      <c r="AK348" s="286">
        <f t="shared" si="1180"/>
        <v>0</v>
      </c>
      <c r="AL348" s="286">
        <f t="shared" si="1180"/>
        <v>0</v>
      </c>
      <c r="AM348" s="286">
        <f t="shared" si="1180"/>
        <v>0</v>
      </c>
      <c r="AN348" s="286">
        <f t="shared" si="1180"/>
        <v>0</v>
      </c>
      <c r="AO348" s="286">
        <f t="shared" si="1180"/>
        <v>0</v>
      </c>
      <c r="AP348" s="286">
        <f t="shared" si="1180"/>
        <v>0</v>
      </c>
      <c r="AQ348" s="286">
        <f t="shared" si="1180"/>
        <v>0</v>
      </c>
      <c r="AR348" s="286">
        <f t="shared" si="1180"/>
        <v>0</v>
      </c>
      <c r="AS348" s="286">
        <f t="shared" si="1180"/>
        <v>0</v>
      </c>
      <c r="AT348" s="286">
        <f t="shared" si="1181"/>
        <v>0</v>
      </c>
      <c r="AU348" s="286">
        <f t="shared" si="1181"/>
        <v>0</v>
      </c>
      <c r="AV348" s="286">
        <f t="shared" si="1181"/>
        <v>0</v>
      </c>
      <c r="AW348" s="286">
        <f t="shared" si="1181"/>
        <v>0</v>
      </c>
      <c r="AX348" s="286">
        <f t="shared" si="1181"/>
        <v>0</v>
      </c>
      <c r="AY348" s="286">
        <f t="shared" si="1181"/>
        <v>0</v>
      </c>
      <c r="AZ348" s="286">
        <f t="shared" si="1181"/>
        <v>0</v>
      </c>
      <c r="BA348" s="286">
        <f t="shared" si="1181"/>
        <v>0</v>
      </c>
      <c r="BB348" s="286">
        <f t="shared" si="1181"/>
        <v>0</v>
      </c>
      <c r="BC348" s="286">
        <f t="shared" si="1181"/>
        <v>0</v>
      </c>
      <c r="BD348" s="286">
        <f t="shared" si="1182"/>
        <v>0</v>
      </c>
      <c r="BE348" s="286">
        <f t="shared" si="1182"/>
        <v>0</v>
      </c>
      <c r="BF348" s="286">
        <f t="shared" si="1182"/>
        <v>0</v>
      </c>
      <c r="BG348" s="286">
        <f t="shared" si="1182"/>
        <v>0</v>
      </c>
      <c r="BH348" s="286">
        <f t="shared" si="1182"/>
        <v>0</v>
      </c>
      <c r="BI348" s="286">
        <f t="shared" si="1182"/>
        <v>0</v>
      </c>
      <c r="BJ348" s="286">
        <f t="shared" si="1182"/>
        <v>0</v>
      </c>
      <c r="BK348" s="286">
        <f t="shared" si="1182"/>
        <v>0</v>
      </c>
      <c r="BL348" s="286">
        <f t="shared" si="1182"/>
        <v>0</v>
      </c>
      <c r="BM348" s="286">
        <f t="shared" si="1182"/>
        <v>0</v>
      </c>
      <c r="BN348" s="286">
        <f t="shared" si="1183"/>
        <v>0</v>
      </c>
      <c r="BO348" s="286">
        <f t="shared" si="1183"/>
        <v>0</v>
      </c>
      <c r="BP348" s="286">
        <f t="shared" si="1183"/>
        <v>0</v>
      </c>
      <c r="BQ348" s="286">
        <f t="shared" si="1183"/>
        <v>0</v>
      </c>
      <c r="BR348" s="286">
        <f t="shared" si="1183"/>
        <v>0</v>
      </c>
      <c r="BS348" s="286">
        <f t="shared" si="1183"/>
        <v>0</v>
      </c>
      <c r="BT348" s="286">
        <f t="shared" si="1183"/>
        <v>0</v>
      </c>
      <c r="BU348" s="286">
        <f t="shared" si="1183"/>
        <v>0</v>
      </c>
      <c r="BV348" s="286">
        <f t="shared" si="1183"/>
        <v>0</v>
      </c>
      <c r="BW348" s="286">
        <f t="shared" si="1183"/>
        <v>0</v>
      </c>
      <c r="BX348" s="286">
        <f t="shared" si="1184"/>
        <v>0</v>
      </c>
      <c r="BY348" s="286">
        <f t="shared" si="1184"/>
        <v>0</v>
      </c>
      <c r="BZ348" s="419">
        <f t="shared" si="1184"/>
        <v>0</v>
      </c>
      <c r="CA348" s="286">
        <f t="shared" si="1184"/>
        <v>0</v>
      </c>
      <c r="CB348" s="286">
        <f t="shared" si="1184"/>
        <v>0</v>
      </c>
      <c r="CC348" s="286">
        <f t="shared" si="1184"/>
        <v>0</v>
      </c>
      <c r="CD348" s="286">
        <f t="shared" si="1184"/>
        <v>0</v>
      </c>
      <c r="CE348" s="430">
        <f t="shared" si="1184"/>
        <v>0</v>
      </c>
    </row>
    <row r="349" spans="1:84">
      <c r="E349" s="599" t="s">
        <v>43</v>
      </c>
      <c r="F349" s="286">
        <f t="shared" si="1177"/>
        <v>0</v>
      </c>
      <c r="G349" s="286">
        <f t="shared" si="1177"/>
        <v>0</v>
      </c>
      <c r="H349" s="286">
        <f t="shared" si="1177"/>
        <v>0</v>
      </c>
      <c r="I349" s="286">
        <f t="shared" si="1177"/>
        <v>0</v>
      </c>
      <c r="J349" s="286">
        <f t="shared" si="1177"/>
        <v>0</v>
      </c>
      <c r="K349" s="286">
        <f t="shared" si="1177"/>
        <v>0</v>
      </c>
      <c r="L349" s="286">
        <f t="shared" si="1177"/>
        <v>0</v>
      </c>
      <c r="M349" s="286">
        <f t="shared" si="1177"/>
        <v>0</v>
      </c>
      <c r="N349" s="286">
        <f t="shared" si="1177"/>
        <v>0</v>
      </c>
      <c r="O349" s="286">
        <f t="shared" si="1177"/>
        <v>0</v>
      </c>
      <c r="P349" s="286">
        <f t="shared" si="1178"/>
        <v>0</v>
      </c>
      <c r="Q349" s="286">
        <f t="shared" si="1178"/>
        <v>0</v>
      </c>
      <c r="R349" s="286">
        <f t="shared" si="1178"/>
        <v>0</v>
      </c>
      <c r="S349" s="286">
        <f t="shared" si="1178"/>
        <v>0</v>
      </c>
      <c r="T349" s="286">
        <f t="shared" si="1178"/>
        <v>0</v>
      </c>
      <c r="U349" s="286">
        <f t="shared" si="1178"/>
        <v>0</v>
      </c>
      <c r="V349" s="286">
        <f t="shared" si="1178"/>
        <v>0</v>
      </c>
      <c r="W349" s="286">
        <f t="shared" si="1178"/>
        <v>0</v>
      </c>
      <c r="X349" s="286">
        <f t="shared" si="1178"/>
        <v>0</v>
      </c>
      <c r="Y349" s="286">
        <f t="shared" si="1178"/>
        <v>0</v>
      </c>
      <c r="Z349" s="286">
        <f t="shared" si="1179"/>
        <v>0</v>
      </c>
      <c r="AA349" s="286">
        <f t="shared" si="1179"/>
        <v>0</v>
      </c>
      <c r="AB349" s="286">
        <f t="shared" si="1179"/>
        <v>0</v>
      </c>
      <c r="AC349" s="286">
        <f t="shared" si="1179"/>
        <v>0</v>
      </c>
      <c r="AD349" s="286">
        <f t="shared" si="1179"/>
        <v>0</v>
      </c>
      <c r="AE349" s="286">
        <f t="shared" si="1179"/>
        <v>0</v>
      </c>
      <c r="AF349" s="286">
        <f t="shared" si="1179"/>
        <v>0</v>
      </c>
      <c r="AG349" s="286">
        <f t="shared" si="1179"/>
        <v>0</v>
      </c>
      <c r="AH349" s="286">
        <f t="shared" si="1179"/>
        <v>0</v>
      </c>
      <c r="AI349" s="286">
        <f t="shared" si="1179"/>
        <v>0</v>
      </c>
      <c r="AJ349" s="286">
        <f t="shared" si="1180"/>
        <v>0</v>
      </c>
      <c r="AK349" s="286">
        <f t="shared" si="1180"/>
        <v>0</v>
      </c>
      <c r="AL349" s="286">
        <f t="shared" si="1180"/>
        <v>0</v>
      </c>
      <c r="AM349" s="286">
        <f t="shared" si="1180"/>
        <v>0</v>
      </c>
      <c r="AN349" s="286">
        <f t="shared" si="1180"/>
        <v>0</v>
      </c>
      <c r="AO349" s="286">
        <f t="shared" si="1180"/>
        <v>0</v>
      </c>
      <c r="AP349" s="286">
        <f t="shared" si="1180"/>
        <v>0</v>
      </c>
      <c r="AQ349" s="286">
        <f t="shared" si="1180"/>
        <v>0</v>
      </c>
      <c r="AR349" s="286">
        <f t="shared" si="1180"/>
        <v>0</v>
      </c>
      <c r="AS349" s="286">
        <f t="shared" si="1180"/>
        <v>0</v>
      </c>
      <c r="AT349" s="286">
        <f t="shared" si="1181"/>
        <v>0</v>
      </c>
      <c r="AU349" s="286">
        <f t="shared" si="1181"/>
        <v>0</v>
      </c>
      <c r="AV349" s="286">
        <f t="shared" si="1181"/>
        <v>0</v>
      </c>
      <c r="AW349" s="286">
        <f t="shared" si="1181"/>
        <v>0</v>
      </c>
      <c r="AX349" s="286">
        <f t="shared" si="1181"/>
        <v>0</v>
      </c>
      <c r="AY349" s="286">
        <f t="shared" si="1181"/>
        <v>0</v>
      </c>
      <c r="AZ349" s="286">
        <f t="shared" si="1181"/>
        <v>0</v>
      </c>
      <c r="BA349" s="286">
        <f t="shared" si="1181"/>
        <v>0</v>
      </c>
      <c r="BB349" s="286">
        <f t="shared" si="1181"/>
        <v>0</v>
      </c>
      <c r="BC349" s="286">
        <f t="shared" si="1181"/>
        <v>0</v>
      </c>
      <c r="BD349" s="286">
        <f t="shared" si="1182"/>
        <v>0</v>
      </c>
      <c r="BE349" s="286">
        <f t="shared" si="1182"/>
        <v>0</v>
      </c>
      <c r="BF349" s="286">
        <f t="shared" si="1182"/>
        <v>0</v>
      </c>
      <c r="BG349" s="286">
        <f t="shared" si="1182"/>
        <v>0</v>
      </c>
      <c r="BH349" s="286">
        <f t="shared" si="1182"/>
        <v>0</v>
      </c>
      <c r="BI349" s="286">
        <f t="shared" si="1182"/>
        <v>0</v>
      </c>
      <c r="BJ349" s="286">
        <f t="shared" si="1182"/>
        <v>0</v>
      </c>
      <c r="BK349" s="286">
        <f t="shared" si="1182"/>
        <v>0</v>
      </c>
      <c r="BL349" s="286">
        <f t="shared" si="1182"/>
        <v>0</v>
      </c>
      <c r="BM349" s="286">
        <f t="shared" si="1182"/>
        <v>0</v>
      </c>
      <c r="BN349" s="286">
        <f t="shared" si="1183"/>
        <v>0</v>
      </c>
      <c r="BO349" s="286">
        <f t="shared" si="1183"/>
        <v>0</v>
      </c>
      <c r="BP349" s="286">
        <f t="shared" si="1183"/>
        <v>0</v>
      </c>
      <c r="BQ349" s="286">
        <f t="shared" si="1183"/>
        <v>0</v>
      </c>
      <c r="BR349" s="286">
        <f t="shared" si="1183"/>
        <v>0</v>
      </c>
      <c r="BS349" s="286">
        <f t="shared" si="1183"/>
        <v>0</v>
      </c>
      <c r="BT349" s="286">
        <f t="shared" si="1183"/>
        <v>0</v>
      </c>
      <c r="BU349" s="286">
        <f t="shared" si="1183"/>
        <v>0</v>
      </c>
      <c r="BV349" s="286">
        <f t="shared" si="1183"/>
        <v>0</v>
      </c>
      <c r="BW349" s="286">
        <f t="shared" si="1183"/>
        <v>0</v>
      </c>
      <c r="BX349" s="286">
        <f t="shared" si="1184"/>
        <v>0</v>
      </c>
      <c r="BY349" s="286">
        <f t="shared" si="1184"/>
        <v>0</v>
      </c>
      <c r="BZ349" s="419">
        <f t="shared" si="1184"/>
        <v>0</v>
      </c>
      <c r="CA349" s="286">
        <f t="shared" si="1184"/>
        <v>0</v>
      </c>
      <c r="CB349" s="286">
        <f t="shared" si="1184"/>
        <v>0</v>
      </c>
      <c r="CC349" s="286">
        <f t="shared" si="1184"/>
        <v>0</v>
      </c>
      <c r="CD349" s="286">
        <f t="shared" si="1184"/>
        <v>0</v>
      </c>
      <c r="CE349" s="430">
        <f t="shared" si="1184"/>
        <v>0</v>
      </c>
    </row>
    <row r="350" spans="1:84">
      <c r="E350" s="599" t="s">
        <v>78</v>
      </c>
      <c r="F350" s="286">
        <f t="shared" si="1177"/>
        <v>0</v>
      </c>
      <c r="G350" s="286">
        <f t="shared" si="1177"/>
        <v>0</v>
      </c>
      <c r="H350" s="286">
        <f t="shared" si="1177"/>
        <v>0</v>
      </c>
      <c r="I350" s="286">
        <f t="shared" si="1177"/>
        <v>0</v>
      </c>
      <c r="J350" s="286">
        <f t="shared" si="1177"/>
        <v>0</v>
      </c>
      <c r="K350" s="286">
        <f t="shared" si="1177"/>
        <v>0</v>
      </c>
      <c r="L350" s="286">
        <f t="shared" si="1177"/>
        <v>0</v>
      </c>
      <c r="M350" s="286">
        <f t="shared" si="1177"/>
        <v>0</v>
      </c>
      <c r="N350" s="286">
        <f t="shared" si="1177"/>
        <v>0</v>
      </c>
      <c r="O350" s="286">
        <f t="shared" si="1177"/>
        <v>0</v>
      </c>
      <c r="P350" s="286">
        <f t="shared" si="1178"/>
        <v>0</v>
      </c>
      <c r="Q350" s="286">
        <f t="shared" si="1178"/>
        <v>0</v>
      </c>
      <c r="R350" s="286">
        <f t="shared" si="1178"/>
        <v>0</v>
      </c>
      <c r="S350" s="286">
        <f t="shared" si="1178"/>
        <v>0</v>
      </c>
      <c r="T350" s="286">
        <f t="shared" si="1178"/>
        <v>0</v>
      </c>
      <c r="U350" s="286">
        <f t="shared" si="1178"/>
        <v>0</v>
      </c>
      <c r="V350" s="286">
        <f t="shared" si="1178"/>
        <v>0</v>
      </c>
      <c r="W350" s="286">
        <f t="shared" si="1178"/>
        <v>0</v>
      </c>
      <c r="X350" s="286">
        <f t="shared" si="1178"/>
        <v>0</v>
      </c>
      <c r="Y350" s="286">
        <f t="shared" si="1178"/>
        <v>0</v>
      </c>
      <c r="Z350" s="286">
        <f t="shared" si="1179"/>
        <v>0</v>
      </c>
      <c r="AA350" s="286">
        <f t="shared" si="1179"/>
        <v>0</v>
      </c>
      <c r="AB350" s="286">
        <f t="shared" si="1179"/>
        <v>0</v>
      </c>
      <c r="AC350" s="286">
        <f t="shared" si="1179"/>
        <v>0</v>
      </c>
      <c r="AD350" s="286">
        <f t="shared" si="1179"/>
        <v>0</v>
      </c>
      <c r="AE350" s="286">
        <f t="shared" si="1179"/>
        <v>0</v>
      </c>
      <c r="AF350" s="286">
        <f t="shared" si="1179"/>
        <v>0</v>
      </c>
      <c r="AG350" s="286">
        <f t="shared" si="1179"/>
        <v>0</v>
      </c>
      <c r="AH350" s="286">
        <f t="shared" si="1179"/>
        <v>0</v>
      </c>
      <c r="AI350" s="286">
        <f t="shared" si="1179"/>
        <v>0</v>
      </c>
      <c r="AJ350" s="286">
        <f t="shared" si="1180"/>
        <v>0</v>
      </c>
      <c r="AK350" s="286">
        <f t="shared" si="1180"/>
        <v>0</v>
      </c>
      <c r="AL350" s="286">
        <f t="shared" si="1180"/>
        <v>0</v>
      </c>
      <c r="AM350" s="286">
        <f t="shared" si="1180"/>
        <v>0</v>
      </c>
      <c r="AN350" s="286">
        <f t="shared" si="1180"/>
        <v>0</v>
      </c>
      <c r="AO350" s="286">
        <f t="shared" si="1180"/>
        <v>0</v>
      </c>
      <c r="AP350" s="286">
        <f t="shared" si="1180"/>
        <v>0</v>
      </c>
      <c r="AQ350" s="286">
        <f t="shared" si="1180"/>
        <v>0</v>
      </c>
      <c r="AR350" s="286">
        <f t="shared" si="1180"/>
        <v>0</v>
      </c>
      <c r="AS350" s="286">
        <f t="shared" si="1180"/>
        <v>0</v>
      </c>
      <c r="AT350" s="286">
        <f t="shared" si="1181"/>
        <v>0</v>
      </c>
      <c r="AU350" s="286">
        <f t="shared" si="1181"/>
        <v>0</v>
      </c>
      <c r="AV350" s="286">
        <f t="shared" si="1181"/>
        <v>0</v>
      </c>
      <c r="AW350" s="286">
        <f t="shared" si="1181"/>
        <v>0</v>
      </c>
      <c r="AX350" s="286">
        <f t="shared" si="1181"/>
        <v>0</v>
      </c>
      <c r="AY350" s="286">
        <f t="shared" si="1181"/>
        <v>0</v>
      </c>
      <c r="AZ350" s="286">
        <f t="shared" si="1181"/>
        <v>0</v>
      </c>
      <c r="BA350" s="286">
        <f t="shared" si="1181"/>
        <v>0</v>
      </c>
      <c r="BB350" s="286">
        <f t="shared" si="1181"/>
        <v>0</v>
      </c>
      <c r="BC350" s="286">
        <f t="shared" si="1181"/>
        <v>0</v>
      </c>
      <c r="BD350" s="286">
        <f t="shared" si="1182"/>
        <v>0</v>
      </c>
      <c r="BE350" s="286">
        <f t="shared" si="1182"/>
        <v>0</v>
      </c>
      <c r="BF350" s="286">
        <f t="shared" si="1182"/>
        <v>0</v>
      </c>
      <c r="BG350" s="286">
        <f t="shared" si="1182"/>
        <v>0</v>
      </c>
      <c r="BH350" s="286">
        <f t="shared" si="1182"/>
        <v>0</v>
      </c>
      <c r="BI350" s="286">
        <f t="shared" si="1182"/>
        <v>0</v>
      </c>
      <c r="BJ350" s="286">
        <f t="shared" si="1182"/>
        <v>0</v>
      </c>
      <c r="BK350" s="286">
        <f t="shared" si="1182"/>
        <v>0</v>
      </c>
      <c r="BL350" s="286">
        <f t="shared" si="1182"/>
        <v>0</v>
      </c>
      <c r="BM350" s="286">
        <f t="shared" si="1182"/>
        <v>0</v>
      </c>
      <c r="BN350" s="286">
        <f t="shared" si="1183"/>
        <v>0</v>
      </c>
      <c r="BO350" s="286">
        <f t="shared" si="1183"/>
        <v>0</v>
      </c>
      <c r="BP350" s="286">
        <f t="shared" si="1183"/>
        <v>0</v>
      </c>
      <c r="BQ350" s="286">
        <f t="shared" si="1183"/>
        <v>0</v>
      </c>
      <c r="BR350" s="286">
        <f t="shared" si="1183"/>
        <v>0</v>
      </c>
      <c r="BS350" s="286">
        <f t="shared" si="1183"/>
        <v>0</v>
      </c>
      <c r="BT350" s="286">
        <f t="shared" si="1183"/>
        <v>0</v>
      </c>
      <c r="BU350" s="286">
        <f t="shared" si="1183"/>
        <v>0</v>
      </c>
      <c r="BV350" s="286">
        <f t="shared" si="1183"/>
        <v>0</v>
      </c>
      <c r="BW350" s="286">
        <f t="shared" si="1183"/>
        <v>0</v>
      </c>
      <c r="BX350" s="286">
        <f t="shared" si="1184"/>
        <v>0</v>
      </c>
      <c r="BY350" s="286">
        <f t="shared" si="1184"/>
        <v>0</v>
      </c>
      <c r="BZ350" s="419">
        <f t="shared" si="1184"/>
        <v>0</v>
      </c>
      <c r="CA350" s="286">
        <f t="shared" si="1184"/>
        <v>0</v>
      </c>
      <c r="CB350" s="286">
        <f t="shared" si="1184"/>
        <v>0</v>
      </c>
      <c r="CC350" s="286">
        <f t="shared" si="1184"/>
        <v>0</v>
      </c>
      <c r="CD350" s="286">
        <f t="shared" si="1184"/>
        <v>0</v>
      </c>
      <c r="CE350" s="430">
        <f t="shared" si="1184"/>
        <v>0</v>
      </c>
    </row>
    <row r="351" spans="1:84">
      <c r="E351" s="599" t="s">
        <v>79</v>
      </c>
      <c r="F351" s="286">
        <f t="shared" si="1177"/>
        <v>0</v>
      </c>
      <c r="G351" s="286">
        <f t="shared" si="1177"/>
        <v>0</v>
      </c>
      <c r="H351" s="286">
        <f t="shared" si="1177"/>
        <v>0</v>
      </c>
      <c r="I351" s="286">
        <f t="shared" si="1177"/>
        <v>0</v>
      </c>
      <c r="J351" s="286">
        <f t="shared" si="1177"/>
        <v>0</v>
      </c>
      <c r="K351" s="286">
        <f t="shared" si="1177"/>
        <v>0</v>
      </c>
      <c r="L351" s="286">
        <f t="shared" si="1177"/>
        <v>0</v>
      </c>
      <c r="M351" s="286">
        <f t="shared" si="1177"/>
        <v>0</v>
      </c>
      <c r="N351" s="286">
        <f t="shared" si="1177"/>
        <v>0</v>
      </c>
      <c r="O351" s="286">
        <f t="shared" si="1177"/>
        <v>0</v>
      </c>
      <c r="P351" s="286">
        <f t="shared" si="1178"/>
        <v>0</v>
      </c>
      <c r="Q351" s="286">
        <f t="shared" si="1178"/>
        <v>0</v>
      </c>
      <c r="R351" s="286">
        <f t="shared" si="1178"/>
        <v>0</v>
      </c>
      <c r="S351" s="286">
        <f t="shared" si="1178"/>
        <v>0</v>
      </c>
      <c r="T351" s="286">
        <f t="shared" si="1178"/>
        <v>0</v>
      </c>
      <c r="U351" s="286">
        <f t="shared" si="1178"/>
        <v>0</v>
      </c>
      <c r="V351" s="286">
        <f t="shared" si="1178"/>
        <v>0</v>
      </c>
      <c r="W351" s="286">
        <f t="shared" si="1178"/>
        <v>0</v>
      </c>
      <c r="X351" s="286">
        <f t="shared" si="1178"/>
        <v>0</v>
      </c>
      <c r="Y351" s="286">
        <f t="shared" si="1178"/>
        <v>0</v>
      </c>
      <c r="Z351" s="286">
        <f t="shared" si="1179"/>
        <v>0</v>
      </c>
      <c r="AA351" s="286">
        <f t="shared" si="1179"/>
        <v>0</v>
      </c>
      <c r="AB351" s="286">
        <f t="shared" si="1179"/>
        <v>0</v>
      </c>
      <c r="AC351" s="286">
        <f t="shared" si="1179"/>
        <v>0</v>
      </c>
      <c r="AD351" s="286">
        <f t="shared" si="1179"/>
        <v>0</v>
      </c>
      <c r="AE351" s="286">
        <f t="shared" si="1179"/>
        <v>0</v>
      </c>
      <c r="AF351" s="286">
        <f t="shared" si="1179"/>
        <v>0</v>
      </c>
      <c r="AG351" s="286">
        <f t="shared" si="1179"/>
        <v>0</v>
      </c>
      <c r="AH351" s="286">
        <f t="shared" si="1179"/>
        <v>0</v>
      </c>
      <c r="AI351" s="286">
        <f t="shared" si="1179"/>
        <v>0</v>
      </c>
      <c r="AJ351" s="286">
        <f t="shared" si="1180"/>
        <v>0</v>
      </c>
      <c r="AK351" s="286">
        <f t="shared" si="1180"/>
        <v>0</v>
      </c>
      <c r="AL351" s="286">
        <f t="shared" si="1180"/>
        <v>0</v>
      </c>
      <c r="AM351" s="286">
        <f t="shared" si="1180"/>
        <v>0</v>
      </c>
      <c r="AN351" s="286">
        <f t="shared" si="1180"/>
        <v>0</v>
      </c>
      <c r="AO351" s="286">
        <f t="shared" si="1180"/>
        <v>0</v>
      </c>
      <c r="AP351" s="286">
        <f t="shared" si="1180"/>
        <v>0</v>
      </c>
      <c r="AQ351" s="286">
        <f t="shared" si="1180"/>
        <v>0</v>
      </c>
      <c r="AR351" s="286">
        <f t="shared" si="1180"/>
        <v>0</v>
      </c>
      <c r="AS351" s="286">
        <f t="shared" si="1180"/>
        <v>0</v>
      </c>
      <c r="AT351" s="286">
        <f t="shared" si="1181"/>
        <v>0</v>
      </c>
      <c r="AU351" s="286">
        <f t="shared" si="1181"/>
        <v>0</v>
      </c>
      <c r="AV351" s="286">
        <f t="shared" si="1181"/>
        <v>0</v>
      </c>
      <c r="AW351" s="286">
        <f t="shared" si="1181"/>
        <v>0</v>
      </c>
      <c r="AX351" s="286">
        <f t="shared" si="1181"/>
        <v>0</v>
      </c>
      <c r="AY351" s="286">
        <f t="shared" si="1181"/>
        <v>0</v>
      </c>
      <c r="AZ351" s="286">
        <f t="shared" si="1181"/>
        <v>0</v>
      </c>
      <c r="BA351" s="286">
        <f t="shared" si="1181"/>
        <v>0</v>
      </c>
      <c r="BB351" s="286">
        <f t="shared" si="1181"/>
        <v>0</v>
      </c>
      <c r="BC351" s="286">
        <f t="shared" si="1181"/>
        <v>0</v>
      </c>
      <c r="BD351" s="286">
        <f t="shared" si="1182"/>
        <v>0</v>
      </c>
      <c r="BE351" s="286">
        <f t="shared" si="1182"/>
        <v>0</v>
      </c>
      <c r="BF351" s="286">
        <f t="shared" si="1182"/>
        <v>0</v>
      </c>
      <c r="BG351" s="286">
        <f t="shared" si="1182"/>
        <v>0</v>
      </c>
      <c r="BH351" s="286">
        <f t="shared" si="1182"/>
        <v>0</v>
      </c>
      <c r="BI351" s="286">
        <f t="shared" si="1182"/>
        <v>0</v>
      </c>
      <c r="BJ351" s="286">
        <f t="shared" si="1182"/>
        <v>0</v>
      </c>
      <c r="BK351" s="286">
        <f t="shared" si="1182"/>
        <v>0</v>
      </c>
      <c r="BL351" s="286">
        <f t="shared" si="1182"/>
        <v>0</v>
      </c>
      <c r="BM351" s="286">
        <f t="shared" si="1182"/>
        <v>0</v>
      </c>
      <c r="BN351" s="286">
        <f t="shared" si="1183"/>
        <v>0</v>
      </c>
      <c r="BO351" s="286">
        <f t="shared" si="1183"/>
        <v>0</v>
      </c>
      <c r="BP351" s="286">
        <f t="shared" si="1183"/>
        <v>0</v>
      </c>
      <c r="BQ351" s="286">
        <f t="shared" si="1183"/>
        <v>0</v>
      </c>
      <c r="BR351" s="286">
        <f t="shared" si="1183"/>
        <v>0</v>
      </c>
      <c r="BS351" s="286">
        <f t="shared" si="1183"/>
        <v>0</v>
      </c>
      <c r="BT351" s="286">
        <f t="shared" si="1183"/>
        <v>0</v>
      </c>
      <c r="BU351" s="286">
        <f t="shared" si="1183"/>
        <v>0</v>
      </c>
      <c r="BV351" s="286">
        <f t="shared" si="1183"/>
        <v>0</v>
      </c>
      <c r="BW351" s="286">
        <f t="shared" si="1183"/>
        <v>0</v>
      </c>
      <c r="BX351" s="286">
        <f t="shared" si="1184"/>
        <v>0</v>
      </c>
      <c r="BY351" s="286">
        <f t="shared" si="1184"/>
        <v>0</v>
      </c>
      <c r="BZ351" s="419">
        <f t="shared" si="1184"/>
        <v>0</v>
      </c>
      <c r="CA351" s="286">
        <f t="shared" si="1184"/>
        <v>0</v>
      </c>
      <c r="CB351" s="286">
        <f t="shared" si="1184"/>
        <v>0</v>
      </c>
      <c r="CC351" s="286">
        <f t="shared" si="1184"/>
        <v>0</v>
      </c>
      <c r="CD351" s="286">
        <f t="shared" si="1184"/>
        <v>0</v>
      </c>
      <c r="CE351" s="430">
        <f t="shared" si="1184"/>
        <v>0</v>
      </c>
    </row>
    <row r="352" spans="1:84">
      <c r="E352" s="599" t="s">
        <v>55</v>
      </c>
      <c r="F352" s="286"/>
      <c r="G352" s="286"/>
      <c r="H352" s="286"/>
      <c r="I352" s="286"/>
      <c r="J352" s="286"/>
      <c r="K352" s="286"/>
      <c r="L352" s="286"/>
      <c r="M352" s="286"/>
      <c r="N352" s="286"/>
      <c r="O352" s="286"/>
      <c r="P352" s="286"/>
      <c r="Q352" s="286"/>
      <c r="R352" s="286"/>
      <c r="S352" s="286"/>
      <c r="T352" s="286"/>
      <c r="U352" s="286"/>
      <c r="V352" s="286"/>
      <c r="W352" s="286"/>
      <c r="X352" s="286"/>
      <c r="Y352" s="286"/>
      <c r="Z352" s="286"/>
      <c r="AA352" s="286"/>
      <c r="AB352" s="286"/>
      <c r="AC352" s="286"/>
      <c r="AD352" s="286"/>
      <c r="AE352" s="286"/>
      <c r="AF352" s="286"/>
      <c r="AG352" s="286"/>
      <c r="AH352" s="286"/>
      <c r="AI352" s="286"/>
      <c r="AJ352" s="286"/>
      <c r="AK352" s="286"/>
      <c r="AL352" s="286"/>
      <c r="AM352" s="286"/>
      <c r="AN352" s="286"/>
      <c r="AO352" s="286"/>
      <c r="AP352" s="286"/>
      <c r="AQ352" s="286"/>
      <c r="AR352" s="286"/>
      <c r="AS352" s="286"/>
      <c r="AT352" s="286"/>
      <c r="AU352" s="286"/>
      <c r="AV352" s="286"/>
      <c r="AW352" s="286"/>
      <c r="AX352" s="286"/>
      <c r="AY352" s="286"/>
      <c r="AZ352" s="286"/>
      <c r="BA352" s="286"/>
      <c r="BB352" s="286"/>
      <c r="BC352" s="286"/>
      <c r="BD352" s="286"/>
      <c r="BE352" s="286"/>
      <c r="BF352" s="286"/>
      <c r="BG352" s="286"/>
      <c r="BH352" s="286"/>
      <c r="BI352" s="286"/>
      <c r="BJ352" s="286"/>
      <c r="BK352" s="286"/>
      <c r="BL352" s="286"/>
      <c r="BM352" s="286"/>
      <c r="BN352" s="286"/>
      <c r="BO352" s="286"/>
      <c r="BP352" s="286"/>
      <c r="BQ352" s="286"/>
      <c r="BR352" s="286"/>
      <c r="BS352" s="286"/>
      <c r="BT352" s="286"/>
      <c r="BU352" s="286"/>
      <c r="BV352" s="286"/>
      <c r="BW352" s="286"/>
      <c r="BX352" s="286"/>
      <c r="BY352" s="286"/>
      <c r="BZ352" s="419"/>
      <c r="CA352" s="286"/>
      <c r="CB352" s="286"/>
      <c r="CC352" s="286"/>
      <c r="CD352" s="286"/>
      <c r="CE352" s="430"/>
    </row>
    <row r="353" spans="1:84">
      <c r="E353" s="603" t="s">
        <v>214</v>
      </c>
      <c r="F353" s="286">
        <f t="shared" ref="F353:O359" si="1185">SUMIF($E$73:$E$197,$E353,F$73:F$197)</f>
        <v>0</v>
      </c>
      <c r="G353" s="286">
        <f t="shared" si="1185"/>
        <v>0</v>
      </c>
      <c r="H353" s="286">
        <f t="shared" si="1185"/>
        <v>0</v>
      </c>
      <c r="I353" s="286">
        <f t="shared" si="1185"/>
        <v>0</v>
      </c>
      <c r="J353" s="286">
        <f t="shared" si="1185"/>
        <v>0</v>
      </c>
      <c r="K353" s="286">
        <f t="shared" si="1185"/>
        <v>0</v>
      </c>
      <c r="L353" s="286">
        <f t="shared" si="1185"/>
        <v>0</v>
      </c>
      <c r="M353" s="286">
        <f t="shared" si="1185"/>
        <v>0</v>
      </c>
      <c r="N353" s="286">
        <f t="shared" si="1185"/>
        <v>0</v>
      </c>
      <c r="O353" s="286">
        <f t="shared" si="1185"/>
        <v>0</v>
      </c>
      <c r="P353" s="286">
        <f t="shared" ref="P353:Y359" si="1186">SUMIF($E$73:$E$197,$E353,P$73:P$197)</f>
        <v>0</v>
      </c>
      <c r="Q353" s="286">
        <f t="shared" si="1186"/>
        <v>0</v>
      </c>
      <c r="R353" s="286">
        <f t="shared" si="1186"/>
        <v>0</v>
      </c>
      <c r="S353" s="286">
        <f t="shared" si="1186"/>
        <v>0</v>
      </c>
      <c r="T353" s="286">
        <f t="shared" si="1186"/>
        <v>0</v>
      </c>
      <c r="U353" s="286">
        <f t="shared" si="1186"/>
        <v>0</v>
      </c>
      <c r="V353" s="286">
        <f t="shared" si="1186"/>
        <v>0</v>
      </c>
      <c r="W353" s="286">
        <f t="shared" si="1186"/>
        <v>0</v>
      </c>
      <c r="X353" s="286">
        <f t="shared" si="1186"/>
        <v>0</v>
      </c>
      <c r="Y353" s="286">
        <f t="shared" si="1186"/>
        <v>0</v>
      </c>
      <c r="Z353" s="286">
        <f t="shared" ref="Z353:AI359" si="1187">SUMIF($E$73:$E$197,$E353,Z$73:Z$197)</f>
        <v>0</v>
      </c>
      <c r="AA353" s="286">
        <f t="shared" si="1187"/>
        <v>0</v>
      </c>
      <c r="AB353" s="286">
        <f t="shared" si="1187"/>
        <v>0</v>
      </c>
      <c r="AC353" s="286">
        <f t="shared" si="1187"/>
        <v>0</v>
      </c>
      <c r="AD353" s="286">
        <f t="shared" si="1187"/>
        <v>0</v>
      </c>
      <c r="AE353" s="286">
        <f t="shared" si="1187"/>
        <v>0</v>
      </c>
      <c r="AF353" s="286">
        <f t="shared" si="1187"/>
        <v>0</v>
      </c>
      <c r="AG353" s="286">
        <f t="shared" si="1187"/>
        <v>0</v>
      </c>
      <c r="AH353" s="286">
        <f t="shared" si="1187"/>
        <v>0</v>
      </c>
      <c r="AI353" s="286">
        <f t="shared" si="1187"/>
        <v>0</v>
      </c>
      <c r="AJ353" s="286">
        <f t="shared" ref="AJ353:AS359" si="1188">SUMIF($E$73:$E$197,$E353,AJ$73:AJ$197)</f>
        <v>0</v>
      </c>
      <c r="AK353" s="286">
        <f t="shared" si="1188"/>
        <v>0</v>
      </c>
      <c r="AL353" s="286">
        <f t="shared" si="1188"/>
        <v>0</v>
      </c>
      <c r="AM353" s="286">
        <f t="shared" si="1188"/>
        <v>0</v>
      </c>
      <c r="AN353" s="286">
        <f t="shared" si="1188"/>
        <v>0</v>
      </c>
      <c r="AO353" s="286">
        <f t="shared" si="1188"/>
        <v>0</v>
      </c>
      <c r="AP353" s="286">
        <f t="shared" si="1188"/>
        <v>0</v>
      </c>
      <c r="AQ353" s="286">
        <f t="shared" si="1188"/>
        <v>0</v>
      </c>
      <c r="AR353" s="286">
        <f t="shared" si="1188"/>
        <v>0</v>
      </c>
      <c r="AS353" s="286">
        <f t="shared" si="1188"/>
        <v>0</v>
      </c>
      <c r="AT353" s="286">
        <f t="shared" ref="AT353:BC359" si="1189">SUMIF($E$73:$E$197,$E353,AT$73:AT$197)</f>
        <v>0</v>
      </c>
      <c r="AU353" s="286">
        <f t="shared" si="1189"/>
        <v>0</v>
      </c>
      <c r="AV353" s="286">
        <f t="shared" si="1189"/>
        <v>0</v>
      </c>
      <c r="AW353" s="286">
        <f t="shared" si="1189"/>
        <v>0</v>
      </c>
      <c r="AX353" s="286">
        <f t="shared" si="1189"/>
        <v>0</v>
      </c>
      <c r="AY353" s="286">
        <f t="shared" si="1189"/>
        <v>0</v>
      </c>
      <c r="AZ353" s="286">
        <f t="shared" si="1189"/>
        <v>0</v>
      </c>
      <c r="BA353" s="286">
        <f t="shared" si="1189"/>
        <v>0</v>
      </c>
      <c r="BB353" s="286">
        <f t="shared" si="1189"/>
        <v>0</v>
      </c>
      <c r="BC353" s="286">
        <f t="shared" si="1189"/>
        <v>0</v>
      </c>
      <c r="BD353" s="286">
        <f t="shared" ref="BD353:BM359" si="1190">SUMIF($E$73:$E$197,$E353,BD$73:BD$197)</f>
        <v>0</v>
      </c>
      <c r="BE353" s="286">
        <f t="shared" si="1190"/>
        <v>0</v>
      </c>
      <c r="BF353" s="286">
        <f t="shared" si="1190"/>
        <v>0</v>
      </c>
      <c r="BG353" s="286">
        <f t="shared" si="1190"/>
        <v>0</v>
      </c>
      <c r="BH353" s="286">
        <f t="shared" si="1190"/>
        <v>0</v>
      </c>
      <c r="BI353" s="286">
        <f t="shared" si="1190"/>
        <v>0</v>
      </c>
      <c r="BJ353" s="286">
        <f t="shared" si="1190"/>
        <v>0</v>
      </c>
      <c r="BK353" s="286">
        <f t="shared" si="1190"/>
        <v>0</v>
      </c>
      <c r="BL353" s="286">
        <f t="shared" si="1190"/>
        <v>0</v>
      </c>
      <c r="BM353" s="286">
        <f t="shared" si="1190"/>
        <v>0</v>
      </c>
      <c r="BN353" s="286">
        <f t="shared" ref="BN353:BW359" si="1191">SUMIF($E$73:$E$197,$E353,BN$73:BN$197)</f>
        <v>0</v>
      </c>
      <c r="BO353" s="286">
        <f t="shared" si="1191"/>
        <v>0</v>
      </c>
      <c r="BP353" s="286">
        <f t="shared" si="1191"/>
        <v>0</v>
      </c>
      <c r="BQ353" s="286">
        <f t="shared" si="1191"/>
        <v>0</v>
      </c>
      <c r="BR353" s="286">
        <f t="shared" si="1191"/>
        <v>0</v>
      </c>
      <c r="BS353" s="286">
        <f t="shared" si="1191"/>
        <v>0</v>
      </c>
      <c r="BT353" s="286">
        <f t="shared" si="1191"/>
        <v>0</v>
      </c>
      <c r="BU353" s="286">
        <f t="shared" si="1191"/>
        <v>0</v>
      </c>
      <c r="BV353" s="286">
        <f t="shared" si="1191"/>
        <v>0</v>
      </c>
      <c r="BW353" s="286">
        <f t="shared" si="1191"/>
        <v>0</v>
      </c>
      <c r="BX353" s="286">
        <f t="shared" ref="BX353:CE359" si="1192">SUMIF($E$73:$E$197,$E353,BX$73:BX$197)</f>
        <v>0</v>
      </c>
      <c r="BY353" s="286">
        <f t="shared" si="1192"/>
        <v>0</v>
      </c>
      <c r="BZ353" s="419">
        <f t="shared" si="1192"/>
        <v>0</v>
      </c>
      <c r="CA353" s="286">
        <f t="shared" si="1192"/>
        <v>0</v>
      </c>
      <c r="CB353" s="286">
        <f t="shared" si="1192"/>
        <v>0</v>
      </c>
      <c r="CC353" s="286">
        <f t="shared" si="1192"/>
        <v>0</v>
      </c>
      <c r="CD353" s="286">
        <f t="shared" si="1192"/>
        <v>0</v>
      </c>
      <c r="CE353" s="430">
        <f t="shared" si="1192"/>
        <v>0</v>
      </c>
    </row>
    <row r="354" spans="1:84">
      <c r="E354" s="603" t="s">
        <v>52</v>
      </c>
      <c r="F354" s="286">
        <f t="shared" si="1185"/>
        <v>0</v>
      </c>
      <c r="G354" s="286">
        <f t="shared" si="1185"/>
        <v>0</v>
      </c>
      <c r="H354" s="286">
        <f t="shared" si="1185"/>
        <v>0</v>
      </c>
      <c r="I354" s="286">
        <f t="shared" si="1185"/>
        <v>0</v>
      </c>
      <c r="J354" s="286">
        <f t="shared" si="1185"/>
        <v>0</v>
      </c>
      <c r="K354" s="286">
        <f t="shared" si="1185"/>
        <v>0</v>
      </c>
      <c r="L354" s="286">
        <f t="shared" si="1185"/>
        <v>0</v>
      </c>
      <c r="M354" s="286">
        <f t="shared" si="1185"/>
        <v>0</v>
      </c>
      <c r="N354" s="286">
        <f t="shared" si="1185"/>
        <v>0</v>
      </c>
      <c r="O354" s="286">
        <f t="shared" si="1185"/>
        <v>0</v>
      </c>
      <c r="P354" s="286">
        <f t="shared" si="1186"/>
        <v>0</v>
      </c>
      <c r="Q354" s="286">
        <f t="shared" si="1186"/>
        <v>0</v>
      </c>
      <c r="R354" s="286">
        <f t="shared" si="1186"/>
        <v>0</v>
      </c>
      <c r="S354" s="286">
        <f t="shared" si="1186"/>
        <v>0</v>
      </c>
      <c r="T354" s="286">
        <f t="shared" si="1186"/>
        <v>0</v>
      </c>
      <c r="U354" s="286">
        <f t="shared" si="1186"/>
        <v>0</v>
      </c>
      <c r="V354" s="286">
        <f t="shared" si="1186"/>
        <v>0</v>
      </c>
      <c r="W354" s="286">
        <f t="shared" si="1186"/>
        <v>0</v>
      </c>
      <c r="X354" s="286">
        <f t="shared" si="1186"/>
        <v>0</v>
      </c>
      <c r="Y354" s="286">
        <f t="shared" si="1186"/>
        <v>0</v>
      </c>
      <c r="Z354" s="286">
        <f t="shared" si="1187"/>
        <v>0</v>
      </c>
      <c r="AA354" s="286">
        <f t="shared" si="1187"/>
        <v>0</v>
      </c>
      <c r="AB354" s="286">
        <f t="shared" si="1187"/>
        <v>0</v>
      </c>
      <c r="AC354" s="286">
        <f t="shared" si="1187"/>
        <v>0</v>
      </c>
      <c r="AD354" s="286">
        <f t="shared" si="1187"/>
        <v>0</v>
      </c>
      <c r="AE354" s="286">
        <f t="shared" si="1187"/>
        <v>0</v>
      </c>
      <c r="AF354" s="286">
        <f t="shared" si="1187"/>
        <v>0</v>
      </c>
      <c r="AG354" s="286">
        <f t="shared" si="1187"/>
        <v>0</v>
      </c>
      <c r="AH354" s="286">
        <f t="shared" si="1187"/>
        <v>0</v>
      </c>
      <c r="AI354" s="286">
        <f t="shared" si="1187"/>
        <v>0</v>
      </c>
      <c r="AJ354" s="286">
        <f t="shared" si="1188"/>
        <v>0</v>
      </c>
      <c r="AK354" s="286">
        <f t="shared" si="1188"/>
        <v>0</v>
      </c>
      <c r="AL354" s="286">
        <f t="shared" si="1188"/>
        <v>0</v>
      </c>
      <c r="AM354" s="286">
        <f t="shared" si="1188"/>
        <v>0</v>
      </c>
      <c r="AN354" s="286">
        <f t="shared" si="1188"/>
        <v>0</v>
      </c>
      <c r="AO354" s="286">
        <f t="shared" si="1188"/>
        <v>0</v>
      </c>
      <c r="AP354" s="286">
        <f t="shared" si="1188"/>
        <v>0</v>
      </c>
      <c r="AQ354" s="286">
        <f t="shared" si="1188"/>
        <v>0</v>
      </c>
      <c r="AR354" s="286">
        <f t="shared" si="1188"/>
        <v>0</v>
      </c>
      <c r="AS354" s="286">
        <f t="shared" si="1188"/>
        <v>0</v>
      </c>
      <c r="AT354" s="286">
        <f t="shared" si="1189"/>
        <v>0</v>
      </c>
      <c r="AU354" s="286">
        <f t="shared" si="1189"/>
        <v>0</v>
      </c>
      <c r="AV354" s="286">
        <f t="shared" si="1189"/>
        <v>0</v>
      </c>
      <c r="AW354" s="286">
        <f t="shared" si="1189"/>
        <v>0</v>
      </c>
      <c r="AX354" s="286">
        <f t="shared" si="1189"/>
        <v>0</v>
      </c>
      <c r="AY354" s="286">
        <f t="shared" si="1189"/>
        <v>0</v>
      </c>
      <c r="AZ354" s="286">
        <f t="shared" si="1189"/>
        <v>0</v>
      </c>
      <c r="BA354" s="286">
        <f t="shared" si="1189"/>
        <v>0</v>
      </c>
      <c r="BB354" s="286">
        <f t="shared" si="1189"/>
        <v>0</v>
      </c>
      <c r="BC354" s="286">
        <f t="shared" si="1189"/>
        <v>0</v>
      </c>
      <c r="BD354" s="286">
        <f t="shared" si="1190"/>
        <v>0</v>
      </c>
      <c r="BE354" s="286">
        <f t="shared" si="1190"/>
        <v>0</v>
      </c>
      <c r="BF354" s="286">
        <f t="shared" si="1190"/>
        <v>0</v>
      </c>
      <c r="BG354" s="286">
        <f t="shared" si="1190"/>
        <v>0</v>
      </c>
      <c r="BH354" s="286">
        <f t="shared" si="1190"/>
        <v>0</v>
      </c>
      <c r="BI354" s="286">
        <f t="shared" si="1190"/>
        <v>0</v>
      </c>
      <c r="BJ354" s="286">
        <f t="shared" si="1190"/>
        <v>0</v>
      </c>
      <c r="BK354" s="286">
        <f t="shared" si="1190"/>
        <v>0</v>
      </c>
      <c r="BL354" s="286">
        <f t="shared" si="1190"/>
        <v>0</v>
      </c>
      <c r="BM354" s="286">
        <f t="shared" si="1190"/>
        <v>0</v>
      </c>
      <c r="BN354" s="286">
        <f t="shared" si="1191"/>
        <v>0</v>
      </c>
      <c r="BO354" s="286">
        <f t="shared" si="1191"/>
        <v>0</v>
      </c>
      <c r="BP354" s="286">
        <f t="shared" si="1191"/>
        <v>0</v>
      </c>
      <c r="BQ354" s="286">
        <f t="shared" si="1191"/>
        <v>0</v>
      </c>
      <c r="BR354" s="286">
        <f t="shared" si="1191"/>
        <v>0</v>
      </c>
      <c r="BS354" s="286">
        <f t="shared" si="1191"/>
        <v>0</v>
      </c>
      <c r="BT354" s="286">
        <f t="shared" si="1191"/>
        <v>0</v>
      </c>
      <c r="BU354" s="286">
        <f t="shared" si="1191"/>
        <v>0</v>
      </c>
      <c r="BV354" s="286">
        <f t="shared" si="1191"/>
        <v>0</v>
      </c>
      <c r="BW354" s="286">
        <f t="shared" si="1191"/>
        <v>0</v>
      </c>
      <c r="BX354" s="286">
        <f t="shared" si="1192"/>
        <v>0</v>
      </c>
      <c r="BY354" s="286">
        <f t="shared" si="1192"/>
        <v>0</v>
      </c>
      <c r="BZ354" s="419">
        <f t="shared" si="1192"/>
        <v>0</v>
      </c>
      <c r="CA354" s="286">
        <f t="shared" si="1192"/>
        <v>0</v>
      </c>
      <c r="CB354" s="286">
        <f t="shared" si="1192"/>
        <v>0</v>
      </c>
      <c r="CC354" s="286">
        <f t="shared" si="1192"/>
        <v>0</v>
      </c>
      <c r="CD354" s="286">
        <f t="shared" si="1192"/>
        <v>0</v>
      </c>
      <c r="CE354" s="430">
        <f t="shared" si="1192"/>
        <v>0</v>
      </c>
    </row>
    <row r="355" spans="1:84">
      <c r="E355" s="603" t="s">
        <v>46</v>
      </c>
      <c r="F355" s="286">
        <f t="shared" si="1185"/>
        <v>0</v>
      </c>
      <c r="G355" s="286">
        <f t="shared" si="1185"/>
        <v>0</v>
      </c>
      <c r="H355" s="286">
        <f t="shared" si="1185"/>
        <v>0</v>
      </c>
      <c r="I355" s="286">
        <f t="shared" si="1185"/>
        <v>0</v>
      </c>
      <c r="J355" s="286">
        <f t="shared" si="1185"/>
        <v>0</v>
      </c>
      <c r="K355" s="286">
        <f t="shared" si="1185"/>
        <v>0</v>
      </c>
      <c r="L355" s="286">
        <f t="shared" si="1185"/>
        <v>0</v>
      </c>
      <c r="M355" s="286">
        <f t="shared" si="1185"/>
        <v>0</v>
      </c>
      <c r="N355" s="286">
        <f t="shared" si="1185"/>
        <v>0</v>
      </c>
      <c r="O355" s="286">
        <f t="shared" si="1185"/>
        <v>0</v>
      </c>
      <c r="P355" s="286">
        <f t="shared" si="1186"/>
        <v>0</v>
      </c>
      <c r="Q355" s="286">
        <f t="shared" si="1186"/>
        <v>0</v>
      </c>
      <c r="R355" s="286">
        <f t="shared" si="1186"/>
        <v>0</v>
      </c>
      <c r="S355" s="286">
        <f t="shared" si="1186"/>
        <v>0</v>
      </c>
      <c r="T355" s="286">
        <f t="shared" si="1186"/>
        <v>0</v>
      </c>
      <c r="U355" s="286">
        <f t="shared" si="1186"/>
        <v>0</v>
      </c>
      <c r="V355" s="286">
        <f t="shared" si="1186"/>
        <v>0</v>
      </c>
      <c r="W355" s="286">
        <f t="shared" si="1186"/>
        <v>0</v>
      </c>
      <c r="X355" s="286">
        <f t="shared" si="1186"/>
        <v>0</v>
      </c>
      <c r="Y355" s="286">
        <f t="shared" si="1186"/>
        <v>0</v>
      </c>
      <c r="Z355" s="286">
        <f t="shared" si="1187"/>
        <v>0</v>
      </c>
      <c r="AA355" s="286">
        <f t="shared" si="1187"/>
        <v>0</v>
      </c>
      <c r="AB355" s="286">
        <f t="shared" si="1187"/>
        <v>0</v>
      </c>
      <c r="AC355" s="286">
        <f t="shared" si="1187"/>
        <v>0</v>
      </c>
      <c r="AD355" s="286">
        <f t="shared" si="1187"/>
        <v>0</v>
      </c>
      <c r="AE355" s="286">
        <f t="shared" si="1187"/>
        <v>0</v>
      </c>
      <c r="AF355" s="286">
        <f t="shared" si="1187"/>
        <v>0</v>
      </c>
      <c r="AG355" s="286">
        <f t="shared" si="1187"/>
        <v>0</v>
      </c>
      <c r="AH355" s="286">
        <f t="shared" si="1187"/>
        <v>0</v>
      </c>
      <c r="AI355" s="286">
        <f t="shared" si="1187"/>
        <v>0</v>
      </c>
      <c r="AJ355" s="286">
        <f t="shared" si="1188"/>
        <v>0</v>
      </c>
      <c r="AK355" s="286">
        <f t="shared" si="1188"/>
        <v>0</v>
      </c>
      <c r="AL355" s="286">
        <f t="shared" si="1188"/>
        <v>0</v>
      </c>
      <c r="AM355" s="286">
        <f t="shared" si="1188"/>
        <v>0</v>
      </c>
      <c r="AN355" s="286">
        <f t="shared" si="1188"/>
        <v>0</v>
      </c>
      <c r="AO355" s="286">
        <f t="shared" si="1188"/>
        <v>0</v>
      </c>
      <c r="AP355" s="286">
        <f t="shared" si="1188"/>
        <v>0</v>
      </c>
      <c r="AQ355" s="286">
        <f t="shared" si="1188"/>
        <v>0</v>
      </c>
      <c r="AR355" s="286">
        <f t="shared" si="1188"/>
        <v>0</v>
      </c>
      <c r="AS355" s="286">
        <f t="shared" si="1188"/>
        <v>0</v>
      </c>
      <c r="AT355" s="286">
        <f t="shared" si="1189"/>
        <v>0</v>
      </c>
      <c r="AU355" s="286">
        <f t="shared" si="1189"/>
        <v>0</v>
      </c>
      <c r="AV355" s="286">
        <f t="shared" si="1189"/>
        <v>0</v>
      </c>
      <c r="AW355" s="286">
        <f t="shared" si="1189"/>
        <v>0</v>
      </c>
      <c r="AX355" s="286">
        <f t="shared" si="1189"/>
        <v>0</v>
      </c>
      <c r="AY355" s="286">
        <f t="shared" si="1189"/>
        <v>0</v>
      </c>
      <c r="AZ355" s="286">
        <f t="shared" si="1189"/>
        <v>0</v>
      </c>
      <c r="BA355" s="286">
        <f t="shared" si="1189"/>
        <v>0</v>
      </c>
      <c r="BB355" s="286">
        <f t="shared" si="1189"/>
        <v>0</v>
      </c>
      <c r="BC355" s="286">
        <f t="shared" si="1189"/>
        <v>0</v>
      </c>
      <c r="BD355" s="286">
        <f t="shared" si="1190"/>
        <v>0</v>
      </c>
      <c r="BE355" s="286">
        <f t="shared" si="1190"/>
        <v>0</v>
      </c>
      <c r="BF355" s="286">
        <f t="shared" si="1190"/>
        <v>0</v>
      </c>
      <c r="BG355" s="286">
        <f t="shared" si="1190"/>
        <v>0</v>
      </c>
      <c r="BH355" s="286">
        <f t="shared" si="1190"/>
        <v>0</v>
      </c>
      <c r="BI355" s="286">
        <f t="shared" si="1190"/>
        <v>0</v>
      </c>
      <c r="BJ355" s="286">
        <f t="shared" si="1190"/>
        <v>0</v>
      </c>
      <c r="BK355" s="286">
        <f t="shared" si="1190"/>
        <v>0</v>
      </c>
      <c r="BL355" s="286">
        <f t="shared" si="1190"/>
        <v>0</v>
      </c>
      <c r="BM355" s="286">
        <f t="shared" si="1190"/>
        <v>0</v>
      </c>
      <c r="BN355" s="286">
        <f t="shared" si="1191"/>
        <v>0</v>
      </c>
      <c r="BO355" s="286">
        <f t="shared" si="1191"/>
        <v>0</v>
      </c>
      <c r="BP355" s="286">
        <f t="shared" si="1191"/>
        <v>0</v>
      </c>
      <c r="BQ355" s="286">
        <f t="shared" si="1191"/>
        <v>0</v>
      </c>
      <c r="BR355" s="286">
        <f t="shared" si="1191"/>
        <v>0</v>
      </c>
      <c r="BS355" s="286">
        <f t="shared" si="1191"/>
        <v>0</v>
      </c>
      <c r="BT355" s="286">
        <f t="shared" si="1191"/>
        <v>0</v>
      </c>
      <c r="BU355" s="286">
        <f t="shared" si="1191"/>
        <v>0</v>
      </c>
      <c r="BV355" s="286">
        <f t="shared" si="1191"/>
        <v>0</v>
      </c>
      <c r="BW355" s="286">
        <f t="shared" si="1191"/>
        <v>0</v>
      </c>
      <c r="BX355" s="286">
        <f t="shared" si="1192"/>
        <v>0</v>
      </c>
      <c r="BY355" s="286">
        <f t="shared" si="1192"/>
        <v>0</v>
      </c>
      <c r="BZ355" s="419">
        <f t="shared" si="1192"/>
        <v>0</v>
      </c>
      <c r="CA355" s="286">
        <f t="shared" si="1192"/>
        <v>0</v>
      </c>
      <c r="CB355" s="286">
        <f t="shared" si="1192"/>
        <v>0</v>
      </c>
      <c r="CC355" s="286">
        <f t="shared" si="1192"/>
        <v>0</v>
      </c>
      <c r="CD355" s="286">
        <f t="shared" si="1192"/>
        <v>0</v>
      </c>
      <c r="CE355" s="430">
        <f t="shared" si="1192"/>
        <v>0</v>
      </c>
    </row>
    <row r="356" spans="1:84">
      <c r="E356" s="603" t="s">
        <v>51</v>
      </c>
      <c r="F356" s="286">
        <f t="shared" si="1185"/>
        <v>0</v>
      </c>
      <c r="G356" s="286">
        <f t="shared" si="1185"/>
        <v>0</v>
      </c>
      <c r="H356" s="286">
        <f t="shared" si="1185"/>
        <v>0</v>
      </c>
      <c r="I356" s="286">
        <f t="shared" si="1185"/>
        <v>0</v>
      </c>
      <c r="J356" s="286">
        <f t="shared" si="1185"/>
        <v>0</v>
      </c>
      <c r="K356" s="286">
        <f t="shared" si="1185"/>
        <v>0</v>
      </c>
      <c r="L356" s="286">
        <f t="shared" si="1185"/>
        <v>0</v>
      </c>
      <c r="M356" s="286">
        <f t="shared" si="1185"/>
        <v>0</v>
      </c>
      <c r="N356" s="286">
        <f t="shared" si="1185"/>
        <v>0</v>
      </c>
      <c r="O356" s="286">
        <f t="shared" si="1185"/>
        <v>0</v>
      </c>
      <c r="P356" s="286">
        <f t="shared" si="1186"/>
        <v>0</v>
      </c>
      <c r="Q356" s="286">
        <f t="shared" si="1186"/>
        <v>0</v>
      </c>
      <c r="R356" s="286">
        <f t="shared" si="1186"/>
        <v>0</v>
      </c>
      <c r="S356" s="286">
        <f t="shared" si="1186"/>
        <v>0</v>
      </c>
      <c r="T356" s="286">
        <f t="shared" si="1186"/>
        <v>0</v>
      </c>
      <c r="U356" s="286">
        <f t="shared" si="1186"/>
        <v>0</v>
      </c>
      <c r="V356" s="286">
        <f t="shared" si="1186"/>
        <v>0</v>
      </c>
      <c r="W356" s="286">
        <f t="shared" si="1186"/>
        <v>0</v>
      </c>
      <c r="X356" s="286">
        <f t="shared" si="1186"/>
        <v>0</v>
      </c>
      <c r="Y356" s="286">
        <f t="shared" si="1186"/>
        <v>0</v>
      </c>
      <c r="Z356" s="286">
        <f t="shared" si="1187"/>
        <v>0</v>
      </c>
      <c r="AA356" s="286">
        <f t="shared" si="1187"/>
        <v>0</v>
      </c>
      <c r="AB356" s="286">
        <f t="shared" si="1187"/>
        <v>0</v>
      </c>
      <c r="AC356" s="286">
        <f t="shared" si="1187"/>
        <v>0</v>
      </c>
      <c r="AD356" s="286">
        <f t="shared" si="1187"/>
        <v>0</v>
      </c>
      <c r="AE356" s="286">
        <f t="shared" si="1187"/>
        <v>0</v>
      </c>
      <c r="AF356" s="286">
        <f t="shared" si="1187"/>
        <v>0</v>
      </c>
      <c r="AG356" s="286">
        <f t="shared" si="1187"/>
        <v>0</v>
      </c>
      <c r="AH356" s="286">
        <f t="shared" si="1187"/>
        <v>0</v>
      </c>
      <c r="AI356" s="286">
        <f t="shared" si="1187"/>
        <v>0</v>
      </c>
      <c r="AJ356" s="286">
        <f t="shared" si="1188"/>
        <v>0</v>
      </c>
      <c r="AK356" s="286">
        <f t="shared" si="1188"/>
        <v>0</v>
      </c>
      <c r="AL356" s="286">
        <f t="shared" si="1188"/>
        <v>0</v>
      </c>
      <c r="AM356" s="286">
        <f t="shared" si="1188"/>
        <v>0</v>
      </c>
      <c r="AN356" s="286">
        <f t="shared" si="1188"/>
        <v>0</v>
      </c>
      <c r="AO356" s="286">
        <f t="shared" si="1188"/>
        <v>0</v>
      </c>
      <c r="AP356" s="286">
        <f t="shared" si="1188"/>
        <v>0</v>
      </c>
      <c r="AQ356" s="286">
        <f t="shared" si="1188"/>
        <v>0</v>
      </c>
      <c r="AR356" s="286">
        <f t="shared" si="1188"/>
        <v>0</v>
      </c>
      <c r="AS356" s="286">
        <f t="shared" si="1188"/>
        <v>0</v>
      </c>
      <c r="AT356" s="286">
        <f t="shared" si="1189"/>
        <v>0</v>
      </c>
      <c r="AU356" s="286">
        <f t="shared" si="1189"/>
        <v>0</v>
      </c>
      <c r="AV356" s="286">
        <f t="shared" si="1189"/>
        <v>0</v>
      </c>
      <c r="AW356" s="286">
        <f t="shared" si="1189"/>
        <v>0</v>
      </c>
      <c r="AX356" s="286">
        <f t="shared" si="1189"/>
        <v>0</v>
      </c>
      <c r="AY356" s="286">
        <f t="shared" si="1189"/>
        <v>0</v>
      </c>
      <c r="AZ356" s="286">
        <f t="shared" si="1189"/>
        <v>0</v>
      </c>
      <c r="BA356" s="286">
        <f t="shared" si="1189"/>
        <v>0</v>
      </c>
      <c r="BB356" s="286">
        <f t="shared" si="1189"/>
        <v>0</v>
      </c>
      <c r="BC356" s="286">
        <f t="shared" si="1189"/>
        <v>0</v>
      </c>
      <c r="BD356" s="286">
        <f t="shared" si="1190"/>
        <v>0</v>
      </c>
      <c r="BE356" s="286">
        <f t="shared" si="1190"/>
        <v>0</v>
      </c>
      <c r="BF356" s="286">
        <f t="shared" si="1190"/>
        <v>0</v>
      </c>
      <c r="BG356" s="286">
        <f t="shared" si="1190"/>
        <v>0</v>
      </c>
      <c r="BH356" s="286">
        <f t="shared" si="1190"/>
        <v>0</v>
      </c>
      <c r="BI356" s="286">
        <f t="shared" si="1190"/>
        <v>0</v>
      </c>
      <c r="BJ356" s="286">
        <f t="shared" si="1190"/>
        <v>0</v>
      </c>
      <c r="BK356" s="286">
        <f t="shared" si="1190"/>
        <v>0</v>
      </c>
      <c r="BL356" s="286">
        <f t="shared" si="1190"/>
        <v>0</v>
      </c>
      <c r="BM356" s="286">
        <f t="shared" si="1190"/>
        <v>0</v>
      </c>
      <c r="BN356" s="286">
        <f t="shared" si="1191"/>
        <v>0</v>
      </c>
      <c r="BO356" s="286">
        <f t="shared" si="1191"/>
        <v>0</v>
      </c>
      <c r="BP356" s="286">
        <f t="shared" si="1191"/>
        <v>0</v>
      </c>
      <c r="BQ356" s="286">
        <f t="shared" si="1191"/>
        <v>0</v>
      </c>
      <c r="BR356" s="286">
        <f t="shared" si="1191"/>
        <v>0</v>
      </c>
      <c r="BS356" s="286">
        <f t="shared" si="1191"/>
        <v>0</v>
      </c>
      <c r="BT356" s="286">
        <f t="shared" si="1191"/>
        <v>0</v>
      </c>
      <c r="BU356" s="286">
        <f t="shared" si="1191"/>
        <v>0</v>
      </c>
      <c r="BV356" s="286">
        <f t="shared" si="1191"/>
        <v>0</v>
      </c>
      <c r="BW356" s="286">
        <f t="shared" si="1191"/>
        <v>0</v>
      </c>
      <c r="BX356" s="286">
        <f t="shared" si="1192"/>
        <v>0</v>
      </c>
      <c r="BY356" s="286">
        <f t="shared" si="1192"/>
        <v>0</v>
      </c>
      <c r="BZ356" s="419">
        <f t="shared" si="1192"/>
        <v>0</v>
      </c>
      <c r="CA356" s="286">
        <f t="shared" si="1192"/>
        <v>0</v>
      </c>
      <c r="CB356" s="286">
        <f t="shared" si="1192"/>
        <v>0</v>
      </c>
      <c r="CC356" s="286">
        <f t="shared" si="1192"/>
        <v>0</v>
      </c>
      <c r="CD356" s="286">
        <f t="shared" si="1192"/>
        <v>0</v>
      </c>
      <c r="CE356" s="430">
        <f t="shared" si="1192"/>
        <v>0</v>
      </c>
    </row>
    <row r="357" spans="1:84">
      <c r="E357" s="603" t="s">
        <v>508</v>
      </c>
      <c r="F357" s="286">
        <f t="shared" si="1185"/>
        <v>0</v>
      </c>
      <c r="G357" s="286">
        <f t="shared" si="1185"/>
        <v>0</v>
      </c>
      <c r="H357" s="286">
        <f t="shared" si="1185"/>
        <v>0</v>
      </c>
      <c r="I357" s="286">
        <f t="shared" si="1185"/>
        <v>0</v>
      </c>
      <c r="J357" s="286">
        <f t="shared" si="1185"/>
        <v>0</v>
      </c>
      <c r="K357" s="286">
        <f t="shared" si="1185"/>
        <v>0</v>
      </c>
      <c r="L357" s="286">
        <f t="shared" si="1185"/>
        <v>0</v>
      </c>
      <c r="M357" s="286">
        <f t="shared" si="1185"/>
        <v>0</v>
      </c>
      <c r="N357" s="286">
        <f t="shared" si="1185"/>
        <v>0</v>
      </c>
      <c r="O357" s="286">
        <f t="shared" si="1185"/>
        <v>0</v>
      </c>
      <c r="P357" s="286">
        <f t="shared" si="1186"/>
        <v>0</v>
      </c>
      <c r="Q357" s="286">
        <f t="shared" si="1186"/>
        <v>0</v>
      </c>
      <c r="R357" s="286">
        <f t="shared" si="1186"/>
        <v>0</v>
      </c>
      <c r="S357" s="286">
        <f t="shared" si="1186"/>
        <v>0</v>
      </c>
      <c r="T357" s="286">
        <f t="shared" si="1186"/>
        <v>0</v>
      </c>
      <c r="U357" s="286">
        <f t="shared" si="1186"/>
        <v>0</v>
      </c>
      <c r="V357" s="286">
        <f t="shared" si="1186"/>
        <v>0</v>
      </c>
      <c r="W357" s="286">
        <f t="shared" si="1186"/>
        <v>0</v>
      </c>
      <c r="X357" s="286">
        <f t="shared" si="1186"/>
        <v>0</v>
      </c>
      <c r="Y357" s="286">
        <f t="shared" si="1186"/>
        <v>0</v>
      </c>
      <c r="Z357" s="286">
        <f t="shared" si="1187"/>
        <v>0</v>
      </c>
      <c r="AA357" s="286">
        <f t="shared" si="1187"/>
        <v>0</v>
      </c>
      <c r="AB357" s="286">
        <f t="shared" si="1187"/>
        <v>0</v>
      </c>
      <c r="AC357" s="286">
        <f t="shared" si="1187"/>
        <v>0</v>
      </c>
      <c r="AD357" s="286">
        <f t="shared" si="1187"/>
        <v>0</v>
      </c>
      <c r="AE357" s="286">
        <f t="shared" si="1187"/>
        <v>0</v>
      </c>
      <c r="AF357" s="286">
        <f t="shared" si="1187"/>
        <v>0</v>
      </c>
      <c r="AG357" s="286">
        <f t="shared" si="1187"/>
        <v>0</v>
      </c>
      <c r="AH357" s="286">
        <f t="shared" si="1187"/>
        <v>0</v>
      </c>
      <c r="AI357" s="286">
        <f t="shared" si="1187"/>
        <v>0</v>
      </c>
      <c r="AJ357" s="286">
        <f t="shared" si="1188"/>
        <v>0</v>
      </c>
      <c r="AK357" s="286">
        <f t="shared" si="1188"/>
        <v>0</v>
      </c>
      <c r="AL357" s="286">
        <f t="shared" si="1188"/>
        <v>0</v>
      </c>
      <c r="AM357" s="286">
        <f t="shared" si="1188"/>
        <v>0</v>
      </c>
      <c r="AN357" s="286">
        <f t="shared" si="1188"/>
        <v>0</v>
      </c>
      <c r="AO357" s="286">
        <f t="shared" si="1188"/>
        <v>0</v>
      </c>
      <c r="AP357" s="286">
        <f t="shared" si="1188"/>
        <v>0</v>
      </c>
      <c r="AQ357" s="286">
        <f t="shared" si="1188"/>
        <v>0</v>
      </c>
      <c r="AR357" s="286">
        <f t="shared" si="1188"/>
        <v>0</v>
      </c>
      <c r="AS357" s="286">
        <f t="shared" si="1188"/>
        <v>0</v>
      </c>
      <c r="AT357" s="286">
        <f t="shared" si="1189"/>
        <v>0</v>
      </c>
      <c r="AU357" s="286">
        <f t="shared" si="1189"/>
        <v>0</v>
      </c>
      <c r="AV357" s="286">
        <f t="shared" si="1189"/>
        <v>0</v>
      </c>
      <c r="AW357" s="286">
        <f t="shared" si="1189"/>
        <v>0</v>
      </c>
      <c r="AX357" s="286">
        <f t="shared" si="1189"/>
        <v>0</v>
      </c>
      <c r="AY357" s="286">
        <f t="shared" si="1189"/>
        <v>0</v>
      </c>
      <c r="AZ357" s="286">
        <f t="shared" si="1189"/>
        <v>0</v>
      </c>
      <c r="BA357" s="286">
        <f t="shared" si="1189"/>
        <v>0</v>
      </c>
      <c r="BB357" s="286">
        <f t="shared" si="1189"/>
        <v>0</v>
      </c>
      <c r="BC357" s="286">
        <f t="shared" si="1189"/>
        <v>0</v>
      </c>
      <c r="BD357" s="286">
        <f t="shared" si="1190"/>
        <v>0</v>
      </c>
      <c r="BE357" s="286">
        <f t="shared" si="1190"/>
        <v>0</v>
      </c>
      <c r="BF357" s="286">
        <f t="shared" si="1190"/>
        <v>0</v>
      </c>
      <c r="BG357" s="286">
        <f t="shared" si="1190"/>
        <v>0</v>
      </c>
      <c r="BH357" s="286">
        <f t="shared" si="1190"/>
        <v>0</v>
      </c>
      <c r="BI357" s="286">
        <f t="shared" si="1190"/>
        <v>0</v>
      </c>
      <c r="BJ357" s="286">
        <f t="shared" si="1190"/>
        <v>0</v>
      </c>
      <c r="BK357" s="286">
        <f t="shared" si="1190"/>
        <v>0</v>
      </c>
      <c r="BL357" s="286">
        <f t="shared" si="1190"/>
        <v>0</v>
      </c>
      <c r="BM357" s="286">
        <f t="shared" si="1190"/>
        <v>0</v>
      </c>
      <c r="BN357" s="286">
        <f t="shared" si="1191"/>
        <v>0</v>
      </c>
      <c r="BO357" s="286">
        <f t="shared" si="1191"/>
        <v>0</v>
      </c>
      <c r="BP357" s="286">
        <f t="shared" si="1191"/>
        <v>0</v>
      </c>
      <c r="BQ357" s="286">
        <f t="shared" si="1191"/>
        <v>0</v>
      </c>
      <c r="BR357" s="286">
        <f t="shared" si="1191"/>
        <v>0</v>
      </c>
      <c r="BS357" s="286">
        <f t="shared" si="1191"/>
        <v>0</v>
      </c>
      <c r="BT357" s="286">
        <f t="shared" si="1191"/>
        <v>0</v>
      </c>
      <c r="BU357" s="286">
        <f t="shared" si="1191"/>
        <v>0</v>
      </c>
      <c r="BV357" s="286">
        <f t="shared" si="1191"/>
        <v>0</v>
      </c>
      <c r="BW357" s="286">
        <f t="shared" si="1191"/>
        <v>0</v>
      </c>
      <c r="BX357" s="286">
        <f t="shared" si="1192"/>
        <v>0</v>
      </c>
      <c r="BY357" s="286">
        <f t="shared" si="1192"/>
        <v>0</v>
      </c>
      <c r="BZ357" s="419">
        <f t="shared" si="1192"/>
        <v>0</v>
      </c>
      <c r="CA357" s="286">
        <f t="shared" si="1192"/>
        <v>0</v>
      </c>
      <c r="CB357" s="286">
        <f t="shared" si="1192"/>
        <v>0</v>
      </c>
      <c r="CC357" s="286">
        <f t="shared" si="1192"/>
        <v>0</v>
      </c>
      <c r="CD357" s="286">
        <f t="shared" si="1192"/>
        <v>0</v>
      </c>
      <c r="CE357" s="430">
        <f t="shared" si="1192"/>
        <v>0</v>
      </c>
    </row>
    <row r="358" spans="1:84">
      <c r="E358" s="603" t="s">
        <v>509</v>
      </c>
      <c r="F358" s="286">
        <f t="shared" si="1185"/>
        <v>0</v>
      </c>
      <c r="G358" s="286">
        <f t="shared" si="1185"/>
        <v>0</v>
      </c>
      <c r="H358" s="286">
        <f t="shared" si="1185"/>
        <v>0</v>
      </c>
      <c r="I358" s="286">
        <f t="shared" si="1185"/>
        <v>0</v>
      </c>
      <c r="J358" s="286">
        <f t="shared" si="1185"/>
        <v>0</v>
      </c>
      <c r="K358" s="286">
        <f t="shared" si="1185"/>
        <v>0</v>
      </c>
      <c r="L358" s="286">
        <f t="shared" si="1185"/>
        <v>0</v>
      </c>
      <c r="M358" s="286">
        <f t="shared" si="1185"/>
        <v>0</v>
      </c>
      <c r="N358" s="286">
        <f t="shared" si="1185"/>
        <v>0</v>
      </c>
      <c r="O358" s="286">
        <f t="shared" si="1185"/>
        <v>0</v>
      </c>
      <c r="P358" s="286">
        <f t="shared" si="1186"/>
        <v>0</v>
      </c>
      <c r="Q358" s="286">
        <f t="shared" si="1186"/>
        <v>0</v>
      </c>
      <c r="R358" s="286">
        <f t="shared" si="1186"/>
        <v>0</v>
      </c>
      <c r="S358" s="286">
        <f t="shared" si="1186"/>
        <v>0</v>
      </c>
      <c r="T358" s="286">
        <f t="shared" si="1186"/>
        <v>0</v>
      </c>
      <c r="U358" s="286">
        <f t="shared" si="1186"/>
        <v>0</v>
      </c>
      <c r="V358" s="286">
        <f t="shared" si="1186"/>
        <v>0</v>
      </c>
      <c r="W358" s="286">
        <f t="shared" si="1186"/>
        <v>0</v>
      </c>
      <c r="X358" s="286">
        <f t="shared" si="1186"/>
        <v>0</v>
      </c>
      <c r="Y358" s="286">
        <f t="shared" si="1186"/>
        <v>0</v>
      </c>
      <c r="Z358" s="286">
        <f t="shared" si="1187"/>
        <v>0</v>
      </c>
      <c r="AA358" s="286">
        <f t="shared" si="1187"/>
        <v>0</v>
      </c>
      <c r="AB358" s="286">
        <f t="shared" si="1187"/>
        <v>0</v>
      </c>
      <c r="AC358" s="286">
        <f t="shared" si="1187"/>
        <v>0</v>
      </c>
      <c r="AD358" s="286">
        <f t="shared" si="1187"/>
        <v>0</v>
      </c>
      <c r="AE358" s="286">
        <f t="shared" si="1187"/>
        <v>0</v>
      </c>
      <c r="AF358" s="286">
        <f t="shared" si="1187"/>
        <v>0</v>
      </c>
      <c r="AG358" s="286">
        <f t="shared" si="1187"/>
        <v>0</v>
      </c>
      <c r="AH358" s="286">
        <f t="shared" si="1187"/>
        <v>0</v>
      </c>
      <c r="AI358" s="286">
        <f t="shared" si="1187"/>
        <v>0</v>
      </c>
      <c r="AJ358" s="286">
        <f t="shared" si="1188"/>
        <v>0</v>
      </c>
      <c r="AK358" s="286">
        <f t="shared" si="1188"/>
        <v>0</v>
      </c>
      <c r="AL358" s="286">
        <f t="shared" si="1188"/>
        <v>0</v>
      </c>
      <c r="AM358" s="286">
        <f t="shared" si="1188"/>
        <v>0</v>
      </c>
      <c r="AN358" s="286">
        <f t="shared" si="1188"/>
        <v>0</v>
      </c>
      <c r="AO358" s="286">
        <f t="shared" si="1188"/>
        <v>0</v>
      </c>
      <c r="AP358" s="286">
        <f t="shared" si="1188"/>
        <v>0</v>
      </c>
      <c r="AQ358" s="286">
        <f t="shared" si="1188"/>
        <v>0</v>
      </c>
      <c r="AR358" s="286">
        <f t="shared" si="1188"/>
        <v>0</v>
      </c>
      <c r="AS358" s="286">
        <f t="shared" si="1188"/>
        <v>0</v>
      </c>
      <c r="AT358" s="286">
        <f t="shared" si="1189"/>
        <v>0</v>
      </c>
      <c r="AU358" s="286">
        <f t="shared" si="1189"/>
        <v>0</v>
      </c>
      <c r="AV358" s="286">
        <f t="shared" si="1189"/>
        <v>0</v>
      </c>
      <c r="AW358" s="286">
        <f t="shared" si="1189"/>
        <v>0</v>
      </c>
      <c r="AX358" s="286">
        <f t="shared" si="1189"/>
        <v>0</v>
      </c>
      <c r="AY358" s="286">
        <f t="shared" si="1189"/>
        <v>0</v>
      </c>
      <c r="AZ358" s="286">
        <f t="shared" si="1189"/>
        <v>0</v>
      </c>
      <c r="BA358" s="286">
        <f t="shared" si="1189"/>
        <v>0</v>
      </c>
      <c r="BB358" s="286">
        <f t="shared" si="1189"/>
        <v>0</v>
      </c>
      <c r="BC358" s="286">
        <f t="shared" si="1189"/>
        <v>0</v>
      </c>
      <c r="BD358" s="286">
        <f t="shared" si="1190"/>
        <v>0</v>
      </c>
      <c r="BE358" s="286">
        <f t="shared" si="1190"/>
        <v>0</v>
      </c>
      <c r="BF358" s="286">
        <f t="shared" si="1190"/>
        <v>0</v>
      </c>
      <c r="BG358" s="286">
        <f t="shared" si="1190"/>
        <v>0</v>
      </c>
      <c r="BH358" s="286">
        <f t="shared" si="1190"/>
        <v>0</v>
      </c>
      <c r="BI358" s="286">
        <f t="shared" si="1190"/>
        <v>0</v>
      </c>
      <c r="BJ358" s="286">
        <f t="shared" si="1190"/>
        <v>0</v>
      </c>
      <c r="BK358" s="286">
        <f t="shared" si="1190"/>
        <v>0</v>
      </c>
      <c r="BL358" s="286">
        <f t="shared" si="1190"/>
        <v>0</v>
      </c>
      <c r="BM358" s="286">
        <f t="shared" si="1190"/>
        <v>0</v>
      </c>
      <c r="BN358" s="286">
        <f t="shared" si="1191"/>
        <v>0</v>
      </c>
      <c r="BO358" s="286">
        <f t="shared" si="1191"/>
        <v>0</v>
      </c>
      <c r="BP358" s="286">
        <f t="shared" si="1191"/>
        <v>0</v>
      </c>
      <c r="BQ358" s="286">
        <f t="shared" si="1191"/>
        <v>0</v>
      </c>
      <c r="BR358" s="286">
        <f t="shared" si="1191"/>
        <v>0</v>
      </c>
      <c r="BS358" s="286">
        <f t="shared" si="1191"/>
        <v>0</v>
      </c>
      <c r="BT358" s="286">
        <f t="shared" si="1191"/>
        <v>0</v>
      </c>
      <c r="BU358" s="286">
        <f t="shared" si="1191"/>
        <v>0</v>
      </c>
      <c r="BV358" s="286">
        <f t="shared" si="1191"/>
        <v>0</v>
      </c>
      <c r="BW358" s="286">
        <f t="shared" si="1191"/>
        <v>0</v>
      </c>
      <c r="BX358" s="286">
        <f t="shared" si="1192"/>
        <v>0</v>
      </c>
      <c r="BY358" s="286">
        <f t="shared" si="1192"/>
        <v>0</v>
      </c>
      <c r="BZ358" s="419">
        <f t="shared" si="1192"/>
        <v>0</v>
      </c>
      <c r="CA358" s="286">
        <f t="shared" si="1192"/>
        <v>0</v>
      </c>
      <c r="CB358" s="286">
        <f t="shared" si="1192"/>
        <v>0</v>
      </c>
      <c r="CC358" s="286">
        <f t="shared" si="1192"/>
        <v>0</v>
      </c>
      <c r="CD358" s="286">
        <f t="shared" si="1192"/>
        <v>0</v>
      </c>
      <c r="CE358" s="430">
        <f t="shared" si="1192"/>
        <v>0</v>
      </c>
    </row>
    <row r="359" spans="1:84">
      <c r="E359" s="603" t="s">
        <v>53</v>
      </c>
      <c r="F359" s="286">
        <f t="shared" si="1185"/>
        <v>0</v>
      </c>
      <c r="G359" s="286">
        <f t="shared" si="1185"/>
        <v>0</v>
      </c>
      <c r="H359" s="286">
        <f t="shared" si="1185"/>
        <v>0</v>
      </c>
      <c r="I359" s="286">
        <f t="shared" si="1185"/>
        <v>0</v>
      </c>
      <c r="J359" s="286">
        <f t="shared" si="1185"/>
        <v>0</v>
      </c>
      <c r="K359" s="286">
        <f t="shared" si="1185"/>
        <v>0</v>
      </c>
      <c r="L359" s="286">
        <f t="shared" si="1185"/>
        <v>0</v>
      </c>
      <c r="M359" s="286">
        <f t="shared" si="1185"/>
        <v>0</v>
      </c>
      <c r="N359" s="286">
        <f t="shared" si="1185"/>
        <v>0</v>
      </c>
      <c r="O359" s="286">
        <f t="shared" si="1185"/>
        <v>0</v>
      </c>
      <c r="P359" s="286">
        <f t="shared" si="1186"/>
        <v>0</v>
      </c>
      <c r="Q359" s="286">
        <f t="shared" si="1186"/>
        <v>0</v>
      </c>
      <c r="R359" s="286">
        <f t="shared" si="1186"/>
        <v>0</v>
      </c>
      <c r="S359" s="286">
        <f t="shared" si="1186"/>
        <v>0</v>
      </c>
      <c r="T359" s="286">
        <f t="shared" si="1186"/>
        <v>0</v>
      </c>
      <c r="U359" s="286">
        <f t="shared" si="1186"/>
        <v>0</v>
      </c>
      <c r="V359" s="286">
        <f t="shared" si="1186"/>
        <v>0</v>
      </c>
      <c r="W359" s="286">
        <f t="shared" si="1186"/>
        <v>0</v>
      </c>
      <c r="X359" s="286">
        <f t="shared" si="1186"/>
        <v>0</v>
      </c>
      <c r="Y359" s="286">
        <f t="shared" si="1186"/>
        <v>0</v>
      </c>
      <c r="Z359" s="286">
        <f t="shared" si="1187"/>
        <v>0</v>
      </c>
      <c r="AA359" s="286">
        <f t="shared" si="1187"/>
        <v>0</v>
      </c>
      <c r="AB359" s="286">
        <f t="shared" si="1187"/>
        <v>0</v>
      </c>
      <c r="AC359" s="286">
        <f t="shared" si="1187"/>
        <v>0</v>
      </c>
      <c r="AD359" s="286">
        <f t="shared" si="1187"/>
        <v>0</v>
      </c>
      <c r="AE359" s="286">
        <f t="shared" si="1187"/>
        <v>0</v>
      </c>
      <c r="AF359" s="286">
        <f t="shared" si="1187"/>
        <v>0</v>
      </c>
      <c r="AG359" s="286">
        <f t="shared" si="1187"/>
        <v>0</v>
      </c>
      <c r="AH359" s="286">
        <f t="shared" si="1187"/>
        <v>0</v>
      </c>
      <c r="AI359" s="286">
        <f t="shared" si="1187"/>
        <v>0</v>
      </c>
      <c r="AJ359" s="286">
        <f t="shared" si="1188"/>
        <v>0</v>
      </c>
      <c r="AK359" s="286">
        <f t="shared" si="1188"/>
        <v>0</v>
      </c>
      <c r="AL359" s="286">
        <f t="shared" si="1188"/>
        <v>0</v>
      </c>
      <c r="AM359" s="286">
        <f t="shared" si="1188"/>
        <v>0</v>
      </c>
      <c r="AN359" s="286">
        <f t="shared" si="1188"/>
        <v>0</v>
      </c>
      <c r="AO359" s="286">
        <f t="shared" si="1188"/>
        <v>0</v>
      </c>
      <c r="AP359" s="286">
        <f t="shared" si="1188"/>
        <v>0</v>
      </c>
      <c r="AQ359" s="286">
        <f t="shared" si="1188"/>
        <v>0</v>
      </c>
      <c r="AR359" s="286">
        <f t="shared" si="1188"/>
        <v>0</v>
      </c>
      <c r="AS359" s="286">
        <f t="shared" si="1188"/>
        <v>0</v>
      </c>
      <c r="AT359" s="286">
        <f t="shared" si="1189"/>
        <v>0</v>
      </c>
      <c r="AU359" s="286">
        <f t="shared" si="1189"/>
        <v>0</v>
      </c>
      <c r="AV359" s="286">
        <f t="shared" si="1189"/>
        <v>0</v>
      </c>
      <c r="AW359" s="286">
        <f t="shared" si="1189"/>
        <v>0</v>
      </c>
      <c r="AX359" s="286">
        <f t="shared" si="1189"/>
        <v>0</v>
      </c>
      <c r="AY359" s="286">
        <f t="shared" si="1189"/>
        <v>0</v>
      </c>
      <c r="AZ359" s="286">
        <f t="shared" si="1189"/>
        <v>0</v>
      </c>
      <c r="BA359" s="286">
        <f t="shared" si="1189"/>
        <v>0</v>
      </c>
      <c r="BB359" s="286">
        <f t="shared" si="1189"/>
        <v>0</v>
      </c>
      <c r="BC359" s="286">
        <f t="shared" si="1189"/>
        <v>0</v>
      </c>
      <c r="BD359" s="286">
        <f t="shared" si="1190"/>
        <v>0</v>
      </c>
      <c r="BE359" s="286">
        <f t="shared" si="1190"/>
        <v>0</v>
      </c>
      <c r="BF359" s="286">
        <f t="shared" si="1190"/>
        <v>0</v>
      </c>
      <c r="BG359" s="286">
        <f t="shared" si="1190"/>
        <v>0</v>
      </c>
      <c r="BH359" s="286">
        <f t="shared" si="1190"/>
        <v>0</v>
      </c>
      <c r="BI359" s="286">
        <f t="shared" si="1190"/>
        <v>0</v>
      </c>
      <c r="BJ359" s="286">
        <f t="shared" si="1190"/>
        <v>0</v>
      </c>
      <c r="BK359" s="286">
        <f t="shared" si="1190"/>
        <v>0</v>
      </c>
      <c r="BL359" s="286">
        <f t="shared" si="1190"/>
        <v>0</v>
      </c>
      <c r="BM359" s="286">
        <f t="shared" si="1190"/>
        <v>0</v>
      </c>
      <c r="BN359" s="286">
        <f t="shared" si="1191"/>
        <v>0</v>
      </c>
      <c r="BO359" s="286">
        <f t="shared" si="1191"/>
        <v>0</v>
      </c>
      <c r="BP359" s="286">
        <f t="shared" si="1191"/>
        <v>0</v>
      </c>
      <c r="BQ359" s="286">
        <f t="shared" si="1191"/>
        <v>0</v>
      </c>
      <c r="BR359" s="286">
        <f t="shared" si="1191"/>
        <v>0</v>
      </c>
      <c r="BS359" s="286">
        <f t="shared" si="1191"/>
        <v>0</v>
      </c>
      <c r="BT359" s="286">
        <f t="shared" si="1191"/>
        <v>0</v>
      </c>
      <c r="BU359" s="286">
        <f t="shared" si="1191"/>
        <v>0</v>
      </c>
      <c r="BV359" s="286">
        <f t="shared" si="1191"/>
        <v>0</v>
      </c>
      <c r="BW359" s="286">
        <f t="shared" si="1191"/>
        <v>0</v>
      </c>
      <c r="BX359" s="286">
        <f t="shared" si="1192"/>
        <v>0</v>
      </c>
      <c r="BY359" s="286">
        <f t="shared" si="1192"/>
        <v>0</v>
      </c>
      <c r="BZ359" s="419">
        <f t="shared" si="1192"/>
        <v>0</v>
      </c>
      <c r="CA359" s="286">
        <f t="shared" si="1192"/>
        <v>0</v>
      </c>
      <c r="CB359" s="286">
        <f t="shared" si="1192"/>
        <v>0</v>
      </c>
      <c r="CC359" s="286">
        <f t="shared" si="1192"/>
        <v>0</v>
      </c>
      <c r="CD359" s="286">
        <f t="shared" si="1192"/>
        <v>0</v>
      </c>
      <c r="CE359" s="430">
        <f t="shared" si="1192"/>
        <v>0</v>
      </c>
    </row>
    <row r="360" spans="1:84">
      <c r="E360" s="599" t="s">
        <v>83</v>
      </c>
      <c r="F360" s="286"/>
      <c r="G360" s="286"/>
      <c r="H360" s="286"/>
      <c r="I360" s="286"/>
      <c r="J360" s="286"/>
      <c r="K360" s="286"/>
      <c r="L360" s="286"/>
      <c r="M360" s="286"/>
      <c r="N360" s="286"/>
      <c r="O360" s="286"/>
      <c r="P360" s="286"/>
      <c r="Q360" s="286"/>
      <c r="R360" s="286"/>
      <c r="S360" s="286"/>
      <c r="T360" s="286"/>
      <c r="U360" s="286"/>
      <c r="V360" s="286"/>
      <c r="W360" s="286"/>
      <c r="X360" s="286"/>
      <c r="Y360" s="286"/>
      <c r="Z360" s="286"/>
      <c r="AA360" s="286"/>
      <c r="AB360" s="286"/>
      <c r="AC360" s="286"/>
      <c r="AD360" s="286"/>
      <c r="AE360" s="286"/>
      <c r="AF360" s="286"/>
      <c r="AG360" s="286"/>
      <c r="AH360" s="286"/>
      <c r="AI360" s="286"/>
      <c r="AJ360" s="286"/>
      <c r="AK360" s="286"/>
      <c r="AL360" s="286"/>
      <c r="AM360" s="286"/>
      <c r="AN360" s="286"/>
      <c r="AO360" s="286"/>
      <c r="AP360" s="286"/>
      <c r="AQ360" s="286"/>
      <c r="AR360" s="286"/>
      <c r="AS360" s="286"/>
      <c r="AT360" s="286"/>
      <c r="AU360" s="286"/>
      <c r="AV360" s="286"/>
      <c r="AW360" s="286"/>
      <c r="AX360" s="286"/>
      <c r="AY360" s="286"/>
      <c r="AZ360" s="286"/>
      <c r="BA360" s="286"/>
      <c r="BB360" s="286"/>
      <c r="BC360" s="286"/>
      <c r="BD360" s="286"/>
      <c r="BE360" s="286"/>
      <c r="BF360" s="286"/>
      <c r="BG360" s="286"/>
      <c r="BH360" s="286"/>
      <c r="BI360" s="286"/>
      <c r="BJ360" s="286"/>
      <c r="BK360" s="286"/>
      <c r="BL360" s="286"/>
      <c r="BM360" s="286"/>
      <c r="BN360" s="286"/>
      <c r="BO360" s="286"/>
      <c r="BP360" s="286"/>
      <c r="BQ360" s="286"/>
      <c r="BR360" s="286"/>
      <c r="BS360" s="286"/>
      <c r="BT360" s="286"/>
      <c r="BU360" s="286"/>
      <c r="BV360" s="286"/>
      <c r="BW360" s="286"/>
      <c r="BX360" s="286"/>
      <c r="BY360" s="286"/>
      <c r="BZ360" s="419"/>
      <c r="CA360" s="286"/>
      <c r="CB360" s="286"/>
      <c r="CC360" s="286"/>
      <c r="CD360" s="286"/>
      <c r="CE360" s="430"/>
    </row>
    <row r="361" spans="1:84">
      <c r="E361" s="603" t="s">
        <v>44</v>
      </c>
      <c r="F361" s="286">
        <f t="shared" ref="F361:O366" si="1193">SUMIF($E$73:$E$197,$E361,F$73:F$197)</f>
        <v>0</v>
      </c>
      <c r="G361" s="286">
        <f t="shared" si="1193"/>
        <v>0</v>
      </c>
      <c r="H361" s="286">
        <f t="shared" si="1193"/>
        <v>0</v>
      </c>
      <c r="I361" s="286">
        <f t="shared" si="1193"/>
        <v>0</v>
      </c>
      <c r="J361" s="286">
        <f t="shared" si="1193"/>
        <v>0</v>
      </c>
      <c r="K361" s="286">
        <f t="shared" si="1193"/>
        <v>0</v>
      </c>
      <c r="L361" s="286">
        <f t="shared" si="1193"/>
        <v>0</v>
      </c>
      <c r="M361" s="286">
        <f t="shared" si="1193"/>
        <v>0</v>
      </c>
      <c r="N361" s="286">
        <f t="shared" si="1193"/>
        <v>0</v>
      </c>
      <c r="O361" s="286">
        <f t="shared" si="1193"/>
        <v>0</v>
      </c>
      <c r="P361" s="286">
        <f t="shared" ref="P361:Y366" si="1194">SUMIF($E$73:$E$197,$E361,P$73:P$197)</f>
        <v>0</v>
      </c>
      <c r="Q361" s="286">
        <f t="shared" si="1194"/>
        <v>0</v>
      </c>
      <c r="R361" s="286">
        <f t="shared" si="1194"/>
        <v>0</v>
      </c>
      <c r="S361" s="286">
        <f t="shared" si="1194"/>
        <v>0</v>
      </c>
      <c r="T361" s="286">
        <f t="shared" si="1194"/>
        <v>0</v>
      </c>
      <c r="U361" s="286">
        <f t="shared" si="1194"/>
        <v>0</v>
      </c>
      <c r="V361" s="286">
        <f t="shared" si="1194"/>
        <v>0</v>
      </c>
      <c r="W361" s="286">
        <f t="shared" si="1194"/>
        <v>0</v>
      </c>
      <c r="X361" s="286">
        <f t="shared" si="1194"/>
        <v>0</v>
      </c>
      <c r="Y361" s="286">
        <f t="shared" si="1194"/>
        <v>0</v>
      </c>
      <c r="Z361" s="286">
        <f t="shared" ref="Z361:AI366" si="1195">SUMIF($E$73:$E$197,$E361,Z$73:Z$197)</f>
        <v>0</v>
      </c>
      <c r="AA361" s="286">
        <f t="shared" si="1195"/>
        <v>0</v>
      </c>
      <c r="AB361" s="286">
        <f t="shared" si="1195"/>
        <v>0</v>
      </c>
      <c r="AC361" s="286">
        <f t="shared" si="1195"/>
        <v>0</v>
      </c>
      <c r="AD361" s="286">
        <f t="shared" si="1195"/>
        <v>0</v>
      </c>
      <c r="AE361" s="286">
        <f t="shared" si="1195"/>
        <v>0</v>
      </c>
      <c r="AF361" s="286">
        <f t="shared" si="1195"/>
        <v>0</v>
      </c>
      <c r="AG361" s="286">
        <f t="shared" si="1195"/>
        <v>0</v>
      </c>
      <c r="AH361" s="286">
        <f t="shared" si="1195"/>
        <v>0</v>
      </c>
      <c r="AI361" s="286">
        <f t="shared" si="1195"/>
        <v>0</v>
      </c>
      <c r="AJ361" s="286">
        <f t="shared" ref="AJ361:AS366" si="1196">SUMIF($E$73:$E$197,$E361,AJ$73:AJ$197)</f>
        <v>0</v>
      </c>
      <c r="AK361" s="286">
        <f t="shared" si="1196"/>
        <v>0</v>
      </c>
      <c r="AL361" s="286">
        <f t="shared" si="1196"/>
        <v>0</v>
      </c>
      <c r="AM361" s="286">
        <f t="shared" si="1196"/>
        <v>0</v>
      </c>
      <c r="AN361" s="286">
        <f t="shared" si="1196"/>
        <v>0</v>
      </c>
      <c r="AO361" s="286">
        <f t="shared" si="1196"/>
        <v>0</v>
      </c>
      <c r="AP361" s="286">
        <f t="shared" si="1196"/>
        <v>0</v>
      </c>
      <c r="AQ361" s="286">
        <f t="shared" si="1196"/>
        <v>0</v>
      </c>
      <c r="AR361" s="286">
        <f t="shared" si="1196"/>
        <v>0</v>
      </c>
      <c r="AS361" s="286">
        <f t="shared" si="1196"/>
        <v>0</v>
      </c>
      <c r="AT361" s="286">
        <f t="shared" ref="AT361:BC366" si="1197">SUMIF($E$73:$E$197,$E361,AT$73:AT$197)</f>
        <v>0</v>
      </c>
      <c r="AU361" s="286">
        <f t="shared" si="1197"/>
        <v>0</v>
      </c>
      <c r="AV361" s="286">
        <f t="shared" si="1197"/>
        <v>0</v>
      </c>
      <c r="AW361" s="286">
        <f t="shared" si="1197"/>
        <v>0</v>
      </c>
      <c r="AX361" s="286">
        <f t="shared" si="1197"/>
        <v>0</v>
      </c>
      <c r="AY361" s="286">
        <f t="shared" si="1197"/>
        <v>0</v>
      </c>
      <c r="AZ361" s="286">
        <f t="shared" si="1197"/>
        <v>0</v>
      </c>
      <c r="BA361" s="286">
        <f t="shared" si="1197"/>
        <v>0</v>
      </c>
      <c r="BB361" s="286">
        <f t="shared" si="1197"/>
        <v>0</v>
      </c>
      <c r="BC361" s="286">
        <f t="shared" si="1197"/>
        <v>0</v>
      </c>
      <c r="BD361" s="286">
        <f t="shared" ref="BD361:BM366" si="1198">SUMIF($E$73:$E$197,$E361,BD$73:BD$197)</f>
        <v>0</v>
      </c>
      <c r="BE361" s="286">
        <f t="shared" si="1198"/>
        <v>0</v>
      </c>
      <c r="BF361" s="286">
        <f t="shared" si="1198"/>
        <v>0</v>
      </c>
      <c r="BG361" s="286">
        <f t="shared" si="1198"/>
        <v>0</v>
      </c>
      <c r="BH361" s="286">
        <f t="shared" si="1198"/>
        <v>0</v>
      </c>
      <c r="BI361" s="286">
        <f t="shared" si="1198"/>
        <v>0</v>
      </c>
      <c r="BJ361" s="286">
        <f t="shared" si="1198"/>
        <v>0</v>
      </c>
      <c r="BK361" s="286">
        <f t="shared" si="1198"/>
        <v>0</v>
      </c>
      <c r="BL361" s="286">
        <f t="shared" si="1198"/>
        <v>0</v>
      </c>
      <c r="BM361" s="286">
        <f t="shared" si="1198"/>
        <v>0</v>
      </c>
      <c r="BN361" s="286">
        <f t="shared" ref="BN361:BW366" si="1199">SUMIF($E$73:$E$197,$E361,BN$73:BN$197)</f>
        <v>0</v>
      </c>
      <c r="BO361" s="286">
        <f t="shared" si="1199"/>
        <v>0</v>
      </c>
      <c r="BP361" s="286">
        <f t="shared" si="1199"/>
        <v>0</v>
      </c>
      <c r="BQ361" s="286">
        <f t="shared" si="1199"/>
        <v>0</v>
      </c>
      <c r="BR361" s="286">
        <f t="shared" si="1199"/>
        <v>0</v>
      </c>
      <c r="BS361" s="286">
        <f t="shared" si="1199"/>
        <v>0</v>
      </c>
      <c r="BT361" s="286">
        <f t="shared" si="1199"/>
        <v>0</v>
      </c>
      <c r="BU361" s="286">
        <f t="shared" si="1199"/>
        <v>0</v>
      </c>
      <c r="BV361" s="286">
        <f t="shared" si="1199"/>
        <v>0</v>
      </c>
      <c r="BW361" s="286">
        <f t="shared" si="1199"/>
        <v>0</v>
      </c>
      <c r="BX361" s="286">
        <f t="shared" ref="BX361:CE366" si="1200">SUMIF($E$73:$E$197,$E361,BX$73:BX$197)</f>
        <v>0</v>
      </c>
      <c r="BY361" s="286">
        <f t="shared" si="1200"/>
        <v>0</v>
      </c>
      <c r="BZ361" s="419">
        <f t="shared" si="1200"/>
        <v>0</v>
      </c>
      <c r="CA361" s="286">
        <f t="shared" si="1200"/>
        <v>0</v>
      </c>
      <c r="CB361" s="286">
        <f t="shared" si="1200"/>
        <v>0</v>
      </c>
      <c r="CC361" s="286">
        <f t="shared" si="1200"/>
        <v>0</v>
      </c>
      <c r="CD361" s="286">
        <f t="shared" si="1200"/>
        <v>0</v>
      </c>
      <c r="CE361" s="430">
        <f t="shared" si="1200"/>
        <v>0</v>
      </c>
    </row>
    <row r="362" spans="1:84">
      <c r="E362" s="603" t="s">
        <v>61</v>
      </c>
      <c r="F362" s="286">
        <f t="shared" si="1193"/>
        <v>0</v>
      </c>
      <c r="G362" s="286">
        <f t="shared" si="1193"/>
        <v>0</v>
      </c>
      <c r="H362" s="286">
        <f t="shared" si="1193"/>
        <v>0</v>
      </c>
      <c r="I362" s="286">
        <f t="shared" si="1193"/>
        <v>0</v>
      </c>
      <c r="J362" s="286">
        <f t="shared" si="1193"/>
        <v>0</v>
      </c>
      <c r="K362" s="286">
        <f t="shared" si="1193"/>
        <v>0</v>
      </c>
      <c r="L362" s="286">
        <f t="shared" si="1193"/>
        <v>0</v>
      </c>
      <c r="M362" s="286">
        <f t="shared" si="1193"/>
        <v>0</v>
      </c>
      <c r="N362" s="286">
        <f t="shared" si="1193"/>
        <v>0</v>
      </c>
      <c r="O362" s="286">
        <f t="shared" si="1193"/>
        <v>0</v>
      </c>
      <c r="P362" s="286">
        <f t="shared" si="1194"/>
        <v>0</v>
      </c>
      <c r="Q362" s="286">
        <f t="shared" si="1194"/>
        <v>0</v>
      </c>
      <c r="R362" s="286">
        <f t="shared" si="1194"/>
        <v>0</v>
      </c>
      <c r="S362" s="286">
        <f t="shared" si="1194"/>
        <v>0</v>
      </c>
      <c r="T362" s="286">
        <f t="shared" si="1194"/>
        <v>0</v>
      </c>
      <c r="U362" s="286">
        <f t="shared" si="1194"/>
        <v>0</v>
      </c>
      <c r="V362" s="286">
        <f t="shared" si="1194"/>
        <v>0</v>
      </c>
      <c r="W362" s="286">
        <f t="shared" si="1194"/>
        <v>0</v>
      </c>
      <c r="X362" s="286">
        <f t="shared" si="1194"/>
        <v>0</v>
      </c>
      <c r="Y362" s="286">
        <f t="shared" si="1194"/>
        <v>0</v>
      </c>
      <c r="Z362" s="286">
        <f t="shared" si="1195"/>
        <v>0</v>
      </c>
      <c r="AA362" s="286">
        <f t="shared" si="1195"/>
        <v>0</v>
      </c>
      <c r="AB362" s="286">
        <f t="shared" si="1195"/>
        <v>0</v>
      </c>
      <c r="AC362" s="286">
        <f t="shared" si="1195"/>
        <v>0</v>
      </c>
      <c r="AD362" s="286">
        <f t="shared" si="1195"/>
        <v>0</v>
      </c>
      <c r="AE362" s="286">
        <f t="shared" si="1195"/>
        <v>0</v>
      </c>
      <c r="AF362" s="286">
        <f t="shared" si="1195"/>
        <v>0</v>
      </c>
      <c r="AG362" s="286">
        <f t="shared" si="1195"/>
        <v>0</v>
      </c>
      <c r="AH362" s="286">
        <f t="shared" si="1195"/>
        <v>0</v>
      </c>
      <c r="AI362" s="286">
        <f t="shared" si="1195"/>
        <v>0</v>
      </c>
      <c r="AJ362" s="286">
        <f t="shared" si="1196"/>
        <v>0</v>
      </c>
      <c r="AK362" s="286">
        <f t="shared" si="1196"/>
        <v>0</v>
      </c>
      <c r="AL362" s="286">
        <f t="shared" si="1196"/>
        <v>0</v>
      </c>
      <c r="AM362" s="286">
        <f t="shared" si="1196"/>
        <v>0</v>
      </c>
      <c r="AN362" s="286">
        <f t="shared" si="1196"/>
        <v>0</v>
      </c>
      <c r="AO362" s="286">
        <f t="shared" si="1196"/>
        <v>0</v>
      </c>
      <c r="AP362" s="286">
        <f t="shared" si="1196"/>
        <v>0</v>
      </c>
      <c r="AQ362" s="286">
        <f t="shared" si="1196"/>
        <v>0</v>
      </c>
      <c r="AR362" s="286">
        <f t="shared" si="1196"/>
        <v>0</v>
      </c>
      <c r="AS362" s="286">
        <f t="shared" si="1196"/>
        <v>0</v>
      </c>
      <c r="AT362" s="286">
        <f t="shared" si="1197"/>
        <v>0</v>
      </c>
      <c r="AU362" s="286">
        <f t="shared" si="1197"/>
        <v>0</v>
      </c>
      <c r="AV362" s="286">
        <f t="shared" si="1197"/>
        <v>0</v>
      </c>
      <c r="AW362" s="286">
        <f t="shared" si="1197"/>
        <v>0</v>
      </c>
      <c r="AX362" s="286">
        <f t="shared" si="1197"/>
        <v>0</v>
      </c>
      <c r="AY362" s="286">
        <f t="shared" si="1197"/>
        <v>0</v>
      </c>
      <c r="AZ362" s="286">
        <f t="shared" si="1197"/>
        <v>0</v>
      </c>
      <c r="BA362" s="286">
        <f t="shared" si="1197"/>
        <v>0</v>
      </c>
      <c r="BB362" s="286">
        <f t="shared" si="1197"/>
        <v>0</v>
      </c>
      <c r="BC362" s="286">
        <f t="shared" si="1197"/>
        <v>0</v>
      </c>
      <c r="BD362" s="286">
        <f t="shared" si="1198"/>
        <v>0</v>
      </c>
      <c r="BE362" s="286">
        <f t="shared" si="1198"/>
        <v>0</v>
      </c>
      <c r="BF362" s="286">
        <f t="shared" si="1198"/>
        <v>0</v>
      </c>
      <c r="BG362" s="286">
        <f t="shared" si="1198"/>
        <v>0</v>
      </c>
      <c r="BH362" s="286">
        <f t="shared" si="1198"/>
        <v>0</v>
      </c>
      <c r="BI362" s="286">
        <f t="shared" si="1198"/>
        <v>0</v>
      </c>
      <c r="BJ362" s="286">
        <f t="shared" si="1198"/>
        <v>0</v>
      </c>
      <c r="BK362" s="286">
        <f t="shared" si="1198"/>
        <v>0</v>
      </c>
      <c r="BL362" s="286">
        <f t="shared" si="1198"/>
        <v>0</v>
      </c>
      <c r="BM362" s="286">
        <f t="shared" si="1198"/>
        <v>0</v>
      </c>
      <c r="BN362" s="286">
        <f t="shared" si="1199"/>
        <v>0</v>
      </c>
      <c r="BO362" s="286">
        <f t="shared" si="1199"/>
        <v>0</v>
      </c>
      <c r="BP362" s="286">
        <f t="shared" si="1199"/>
        <v>0</v>
      </c>
      <c r="BQ362" s="286">
        <f t="shared" si="1199"/>
        <v>0</v>
      </c>
      <c r="BR362" s="286">
        <f t="shared" si="1199"/>
        <v>0</v>
      </c>
      <c r="BS362" s="286">
        <f t="shared" si="1199"/>
        <v>0</v>
      </c>
      <c r="BT362" s="286">
        <f t="shared" si="1199"/>
        <v>0</v>
      </c>
      <c r="BU362" s="286">
        <f t="shared" si="1199"/>
        <v>0</v>
      </c>
      <c r="BV362" s="286">
        <f t="shared" si="1199"/>
        <v>0</v>
      </c>
      <c r="BW362" s="286">
        <f t="shared" si="1199"/>
        <v>0</v>
      </c>
      <c r="BX362" s="286">
        <f t="shared" si="1200"/>
        <v>0</v>
      </c>
      <c r="BY362" s="286">
        <f t="shared" si="1200"/>
        <v>0</v>
      </c>
      <c r="BZ362" s="419">
        <f t="shared" si="1200"/>
        <v>0</v>
      </c>
      <c r="CA362" s="286">
        <f t="shared" si="1200"/>
        <v>0</v>
      </c>
      <c r="CB362" s="286">
        <f t="shared" si="1200"/>
        <v>0</v>
      </c>
      <c r="CC362" s="286">
        <f t="shared" si="1200"/>
        <v>0</v>
      </c>
      <c r="CD362" s="286">
        <f t="shared" si="1200"/>
        <v>0</v>
      </c>
      <c r="CE362" s="430">
        <f t="shared" si="1200"/>
        <v>0</v>
      </c>
    </row>
    <row r="363" spans="1:84">
      <c r="E363" s="603" t="s">
        <v>62</v>
      </c>
      <c r="F363" s="286">
        <f t="shared" si="1193"/>
        <v>0</v>
      </c>
      <c r="G363" s="286">
        <f t="shared" si="1193"/>
        <v>0</v>
      </c>
      <c r="H363" s="286">
        <f t="shared" si="1193"/>
        <v>0</v>
      </c>
      <c r="I363" s="286">
        <f t="shared" si="1193"/>
        <v>0</v>
      </c>
      <c r="J363" s="286">
        <f t="shared" si="1193"/>
        <v>0</v>
      </c>
      <c r="K363" s="286">
        <f t="shared" si="1193"/>
        <v>0</v>
      </c>
      <c r="L363" s="286">
        <f t="shared" si="1193"/>
        <v>0</v>
      </c>
      <c r="M363" s="286">
        <f t="shared" si="1193"/>
        <v>0</v>
      </c>
      <c r="N363" s="286">
        <f t="shared" si="1193"/>
        <v>0</v>
      </c>
      <c r="O363" s="286">
        <f t="shared" si="1193"/>
        <v>0</v>
      </c>
      <c r="P363" s="286">
        <f t="shared" si="1194"/>
        <v>0</v>
      </c>
      <c r="Q363" s="286">
        <f t="shared" si="1194"/>
        <v>0</v>
      </c>
      <c r="R363" s="286">
        <f t="shared" si="1194"/>
        <v>0</v>
      </c>
      <c r="S363" s="286">
        <f t="shared" si="1194"/>
        <v>0</v>
      </c>
      <c r="T363" s="286">
        <f t="shared" si="1194"/>
        <v>0</v>
      </c>
      <c r="U363" s="286">
        <f t="shared" si="1194"/>
        <v>0</v>
      </c>
      <c r="V363" s="286">
        <f t="shared" si="1194"/>
        <v>0</v>
      </c>
      <c r="W363" s="286">
        <f t="shared" si="1194"/>
        <v>0</v>
      </c>
      <c r="X363" s="286">
        <f t="shared" si="1194"/>
        <v>0</v>
      </c>
      <c r="Y363" s="286">
        <f t="shared" si="1194"/>
        <v>0</v>
      </c>
      <c r="Z363" s="286">
        <f t="shared" si="1195"/>
        <v>0</v>
      </c>
      <c r="AA363" s="286">
        <f t="shared" si="1195"/>
        <v>0</v>
      </c>
      <c r="AB363" s="286">
        <f t="shared" si="1195"/>
        <v>0</v>
      </c>
      <c r="AC363" s="286">
        <f t="shared" si="1195"/>
        <v>0</v>
      </c>
      <c r="AD363" s="286">
        <f t="shared" si="1195"/>
        <v>0</v>
      </c>
      <c r="AE363" s="286">
        <f t="shared" si="1195"/>
        <v>0</v>
      </c>
      <c r="AF363" s="286">
        <f t="shared" si="1195"/>
        <v>0</v>
      </c>
      <c r="AG363" s="286">
        <f t="shared" si="1195"/>
        <v>0</v>
      </c>
      <c r="AH363" s="286">
        <f t="shared" si="1195"/>
        <v>0</v>
      </c>
      <c r="AI363" s="286">
        <f t="shared" si="1195"/>
        <v>0</v>
      </c>
      <c r="AJ363" s="286">
        <f t="shared" si="1196"/>
        <v>0</v>
      </c>
      <c r="AK363" s="286">
        <f t="shared" si="1196"/>
        <v>0</v>
      </c>
      <c r="AL363" s="286">
        <f t="shared" si="1196"/>
        <v>0</v>
      </c>
      <c r="AM363" s="286">
        <f t="shared" si="1196"/>
        <v>0</v>
      </c>
      <c r="AN363" s="286">
        <f t="shared" si="1196"/>
        <v>0</v>
      </c>
      <c r="AO363" s="286">
        <f t="shared" si="1196"/>
        <v>0</v>
      </c>
      <c r="AP363" s="286">
        <f t="shared" si="1196"/>
        <v>0</v>
      </c>
      <c r="AQ363" s="286">
        <f t="shared" si="1196"/>
        <v>0</v>
      </c>
      <c r="AR363" s="286">
        <f t="shared" si="1196"/>
        <v>0</v>
      </c>
      <c r="AS363" s="286">
        <f t="shared" si="1196"/>
        <v>0</v>
      </c>
      <c r="AT363" s="286">
        <f t="shared" si="1197"/>
        <v>0</v>
      </c>
      <c r="AU363" s="286">
        <f t="shared" si="1197"/>
        <v>0</v>
      </c>
      <c r="AV363" s="286">
        <f t="shared" si="1197"/>
        <v>0</v>
      </c>
      <c r="AW363" s="286">
        <f t="shared" si="1197"/>
        <v>0</v>
      </c>
      <c r="AX363" s="286">
        <f t="shared" si="1197"/>
        <v>0</v>
      </c>
      <c r="AY363" s="286">
        <f t="shared" si="1197"/>
        <v>0</v>
      </c>
      <c r="AZ363" s="286">
        <f t="shared" si="1197"/>
        <v>0</v>
      </c>
      <c r="BA363" s="286">
        <f t="shared" si="1197"/>
        <v>0</v>
      </c>
      <c r="BB363" s="286">
        <f t="shared" si="1197"/>
        <v>0</v>
      </c>
      <c r="BC363" s="286">
        <f t="shared" si="1197"/>
        <v>0</v>
      </c>
      <c r="BD363" s="286">
        <f t="shared" si="1198"/>
        <v>0</v>
      </c>
      <c r="BE363" s="286">
        <f t="shared" si="1198"/>
        <v>0</v>
      </c>
      <c r="BF363" s="286">
        <f t="shared" si="1198"/>
        <v>0</v>
      </c>
      <c r="BG363" s="286">
        <f t="shared" si="1198"/>
        <v>0</v>
      </c>
      <c r="BH363" s="286">
        <f t="shared" si="1198"/>
        <v>0</v>
      </c>
      <c r="BI363" s="286">
        <f t="shared" si="1198"/>
        <v>0</v>
      </c>
      <c r="BJ363" s="286">
        <f t="shared" si="1198"/>
        <v>0</v>
      </c>
      <c r="BK363" s="286">
        <f t="shared" si="1198"/>
        <v>0</v>
      </c>
      <c r="BL363" s="286">
        <f t="shared" si="1198"/>
        <v>0</v>
      </c>
      <c r="BM363" s="286">
        <f t="shared" si="1198"/>
        <v>0</v>
      </c>
      <c r="BN363" s="286">
        <f t="shared" si="1199"/>
        <v>0</v>
      </c>
      <c r="BO363" s="286">
        <f t="shared" si="1199"/>
        <v>0</v>
      </c>
      <c r="BP363" s="286">
        <f t="shared" si="1199"/>
        <v>0</v>
      </c>
      <c r="BQ363" s="286">
        <f t="shared" si="1199"/>
        <v>0</v>
      </c>
      <c r="BR363" s="286">
        <f t="shared" si="1199"/>
        <v>0</v>
      </c>
      <c r="BS363" s="286">
        <f t="shared" si="1199"/>
        <v>0</v>
      </c>
      <c r="BT363" s="286">
        <f t="shared" si="1199"/>
        <v>0</v>
      </c>
      <c r="BU363" s="286">
        <f t="shared" si="1199"/>
        <v>0</v>
      </c>
      <c r="BV363" s="286">
        <f t="shared" si="1199"/>
        <v>0</v>
      </c>
      <c r="BW363" s="286">
        <f t="shared" si="1199"/>
        <v>0</v>
      </c>
      <c r="BX363" s="286">
        <f t="shared" si="1200"/>
        <v>0</v>
      </c>
      <c r="BY363" s="286">
        <f t="shared" si="1200"/>
        <v>0</v>
      </c>
      <c r="BZ363" s="419">
        <f t="shared" si="1200"/>
        <v>0</v>
      </c>
      <c r="CA363" s="286">
        <f t="shared" si="1200"/>
        <v>0</v>
      </c>
      <c r="CB363" s="286">
        <f t="shared" si="1200"/>
        <v>0</v>
      </c>
      <c r="CC363" s="286">
        <f t="shared" si="1200"/>
        <v>0</v>
      </c>
      <c r="CD363" s="286">
        <f t="shared" si="1200"/>
        <v>0</v>
      </c>
      <c r="CE363" s="430">
        <f t="shared" si="1200"/>
        <v>0</v>
      </c>
    </row>
    <row r="364" spans="1:84">
      <c r="E364" s="599" t="s">
        <v>80</v>
      </c>
      <c r="F364" s="286">
        <f t="shared" si="1193"/>
        <v>0</v>
      </c>
      <c r="G364" s="286">
        <f t="shared" si="1193"/>
        <v>0</v>
      </c>
      <c r="H364" s="286">
        <f t="shared" si="1193"/>
        <v>0</v>
      </c>
      <c r="I364" s="286">
        <f t="shared" si="1193"/>
        <v>0</v>
      </c>
      <c r="J364" s="286">
        <f t="shared" si="1193"/>
        <v>0</v>
      </c>
      <c r="K364" s="286">
        <f t="shared" si="1193"/>
        <v>0</v>
      </c>
      <c r="L364" s="286">
        <f t="shared" si="1193"/>
        <v>0</v>
      </c>
      <c r="M364" s="286">
        <f t="shared" si="1193"/>
        <v>0</v>
      </c>
      <c r="N364" s="286">
        <f t="shared" si="1193"/>
        <v>0</v>
      </c>
      <c r="O364" s="286">
        <f t="shared" si="1193"/>
        <v>0</v>
      </c>
      <c r="P364" s="286">
        <f t="shared" si="1194"/>
        <v>0</v>
      </c>
      <c r="Q364" s="286">
        <f t="shared" si="1194"/>
        <v>0</v>
      </c>
      <c r="R364" s="286">
        <f t="shared" si="1194"/>
        <v>0</v>
      </c>
      <c r="S364" s="286">
        <f t="shared" si="1194"/>
        <v>0</v>
      </c>
      <c r="T364" s="286">
        <f t="shared" si="1194"/>
        <v>0</v>
      </c>
      <c r="U364" s="286">
        <f t="shared" si="1194"/>
        <v>0</v>
      </c>
      <c r="V364" s="286">
        <f t="shared" si="1194"/>
        <v>0</v>
      </c>
      <c r="W364" s="286">
        <f t="shared" si="1194"/>
        <v>0</v>
      </c>
      <c r="X364" s="286">
        <f t="shared" si="1194"/>
        <v>0</v>
      </c>
      <c r="Y364" s="286">
        <f t="shared" si="1194"/>
        <v>0</v>
      </c>
      <c r="Z364" s="286">
        <f t="shared" si="1195"/>
        <v>0</v>
      </c>
      <c r="AA364" s="286">
        <f t="shared" si="1195"/>
        <v>0</v>
      </c>
      <c r="AB364" s="286">
        <f t="shared" si="1195"/>
        <v>0</v>
      </c>
      <c r="AC364" s="286">
        <f t="shared" si="1195"/>
        <v>0</v>
      </c>
      <c r="AD364" s="286">
        <f t="shared" si="1195"/>
        <v>0</v>
      </c>
      <c r="AE364" s="286">
        <f t="shared" si="1195"/>
        <v>0</v>
      </c>
      <c r="AF364" s="286">
        <f t="shared" si="1195"/>
        <v>0</v>
      </c>
      <c r="AG364" s="286">
        <f t="shared" si="1195"/>
        <v>0</v>
      </c>
      <c r="AH364" s="286">
        <f t="shared" si="1195"/>
        <v>0</v>
      </c>
      <c r="AI364" s="286">
        <f t="shared" si="1195"/>
        <v>0</v>
      </c>
      <c r="AJ364" s="286">
        <f t="shared" si="1196"/>
        <v>0</v>
      </c>
      <c r="AK364" s="286">
        <f t="shared" si="1196"/>
        <v>0</v>
      </c>
      <c r="AL364" s="286">
        <f t="shared" si="1196"/>
        <v>0</v>
      </c>
      <c r="AM364" s="286">
        <f t="shared" si="1196"/>
        <v>0</v>
      </c>
      <c r="AN364" s="286">
        <f t="shared" si="1196"/>
        <v>0</v>
      </c>
      <c r="AO364" s="286">
        <f t="shared" si="1196"/>
        <v>0</v>
      </c>
      <c r="AP364" s="286">
        <f t="shared" si="1196"/>
        <v>0</v>
      </c>
      <c r="AQ364" s="286">
        <f t="shared" si="1196"/>
        <v>0</v>
      </c>
      <c r="AR364" s="286">
        <f t="shared" si="1196"/>
        <v>0</v>
      </c>
      <c r="AS364" s="286">
        <f t="shared" si="1196"/>
        <v>0</v>
      </c>
      <c r="AT364" s="286">
        <f t="shared" si="1197"/>
        <v>0</v>
      </c>
      <c r="AU364" s="286">
        <f t="shared" si="1197"/>
        <v>0</v>
      </c>
      <c r="AV364" s="286">
        <f t="shared" si="1197"/>
        <v>0</v>
      </c>
      <c r="AW364" s="286">
        <f t="shared" si="1197"/>
        <v>0</v>
      </c>
      <c r="AX364" s="286">
        <f t="shared" si="1197"/>
        <v>0</v>
      </c>
      <c r="AY364" s="286">
        <f t="shared" si="1197"/>
        <v>0</v>
      </c>
      <c r="AZ364" s="286">
        <f t="shared" si="1197"/>
        <v>0</v>
      </c>
      <c r="BA364" s="286">
        <f t="shared" si="1197"/>
        <v>0</v>
      </c>
      <c r="BB364" s="286">
        <f t="shared" si="1197"/>
        <v>0</v>
      </c>
      <c r="BC364" s="286">
        <f t="shared" si="1197"/>
        <v>0</v>
      </c>
      <c r="BD364" s="286">
        <f t="shared" si="1198"/>
        <v>0</v>
      </c>
      <c r="BE364" s="286">
        <f t="shared" si="1198"/>
        <v>0</v>
      </c>
      <c r="BF364" s="286">
        <f t="shared" si="1198"/>
        <v>0</v>
      </c>
      <c r="BG364" s="286">
        <f t="shared" si="1198"/>
        <v>0</v>
      </c>
      <c r="BH364" s="286">
        <f t="shared" si="1198"/>
        <v>0</v>
      </c>
      <c r="BI364" s="286">
        <f t="shared" si="1198"/>
        <v>0</v>
      </c>
      <c r="BJ364" s="286">
        <f t="shared" si="1198"/>
        <v>0</v>
      </c>
      <c r="BK364" s="286">
        <f t="shared" si="1198"/>
        <v>0</v>
      </c>
      <c r="BL364" s="286">
        <f t="shared" si="1198"/>
        <v>0</v>
      </c>
      <c r="BM364" s="286">
        <f t="shared" si="1198"/>
        <v>0</v>
      </c>
      <c r="BN364" s="286">
        <f t="shared" si="1199"/>
        <v>0</v>
      </c>
      <c r="BO364" s="286">
        <f t="shared" si="1199"/>
        <v>0</v>
      </c>
      <c r="BP364" s="286">
        <f t="shared" si="1199"/>
        <v>0</v>
      </c>
      <c r="BQ364" s="286">
        <f t="shared" si="1199"/>
        <v>0</v>
      </c>
      <c r="BR364" s="286">
        <f t="shared" si="1199"/>
        <v>0</v>
      </c>
      <c r="BS364" s="286">
        <f t="shared" si="1199"/>
        <v>0</v>
      </c>
      <c r="BT364" s="286">
        <f t="shared" si="1199"/>
        <v>0</v>
      </c>
      <c r="BU364" s="286">
        <f t="shared" si="1199"/>
        <v>0</v>
      </c>
      <c r="BV364" s="286">
        <f t="shared" si="1199"/>
        <v>0</v>
      </c>
      <c r="BW364" s="286">
        <f t="shared" si="1199"/>
        <v>0</v>
      </c>
      <c r="BX364" s="286">
        <f t="shared" si="1200"/>
        <v>0</v>
      </c>
      <c r="BY364" s="286">
        <f t="shared" si="1200"/>
        <v>0</v>
      </c>
      <c r="BZ364" s="419">
        <f t="shared" si="1200"/>
        <v>0</v>
      </c>
      <c r="CA364" s="286">
        <f t="shared" si="1200"/>
        <v>0</v>
      </c>
      <c r="CB364" s="286">
        <f t="shared" si="1200"/>
        <v>0</v>
      </c>
      <c r="CC364" s="286">
        <f t="shared" si="1200"/>
        <v>0</v>
      </c>
      <c r="CD364" s="286">
        <f t="shared" si="1200"/>
        <v>0</v>
      </c>
      <c r="CE364" s="430">
        <f t="shared" si="1200"/>
        <v>0</v>
      </c>
    </row>
    <row r="365" spans="1:84">
      <c r="E365" s="599" t="s">
        <v>81</v>
      </c>
      <c r="F365" s="286">
        <f t="shared" si="1193"/>
        <v>0</v>
      </c>
      <c r="G365" s="286">
        <f t="shared" si="1193"/>
        <v>0</v>
      </c>
      <c r="H365" s="286">
        <f t="shared" si="1193"/>
        <v>0</v>
      </c>
      <c r="I365" s="286">
        <f t="shared" si="1193"/>
        <v>0</v>
      </c>
      <c r="J365" s="286">
        <f t="shared" si="1193"/>
        <v>0</v>
      </c>
      <c r="K365" s="286">
        <f t="shared" si="1193"/>
        <v>0</v>
      </c>
      <c r="L365" s="286">
        <f t="shared" si="1193"/>
        <v>0</v>
      </c>
      <c r="M365" s="286">
        <f t="shared" si="1193"/>
        <v>0</v>
      </c>
      <c r="N365" s="286">
        <f t="shared" si="1193"/>
        <v>0</v>
      </c>
      <c r="O365" s="286">
        <f t="shared" si="1193"/>
        <v>0</v>
      </c>
      <c r="P365" s="286">
        <f t="shared" si="1194"/>
        <v>0</v>
      </c>
      <c r="Q365" s="286">
        <f t="shared" si="1194"/>
        <v>0</v>
      </c>
      <c r="R365" s="286">
        <f t="shared" si="1194"/>
        <v>0</v>
      </c>
      <c r="S365" s="286">
        <f t="shared" si="1194"/>
        <v>0</v>
      </c>
      <c r="T365" s="286">
        <f t="shared" si="1194"/>
        <v>0</v>
      </c>
      <c r="U365" s="286">
        <f t="shared" si="1194"/>
        <v>0</v>
      </c>
      <c r="V365" s="286">
        <f t="shared" si="1194"/>
        <v>0</v>
      </c>
      <c r="W365" s="286">
        <f t="shared" si="1194"/>
        <v>0</v>
      </c>
      <c r="X365" s="286">
        <f t="shared" si="1194"/>
        <v>0</v>
      </c>
      <c r="Y365" s="286">
        <f t="shared" si="1194"/>
        <v>0</v>
      </c>
      <c r="Z365" s="286">
        <f t="shared" si="1195"/>
        <v>0</v>
      </c>
      <c r="AA365" s="286">
        <f t="shared" si="1195"/>
        <v>0</v>
      </c>
      <c r="AB365" s="286">
        <f t="shared" si="1195"/>
        <v>0</v>
      </c>
      <c r="AC365" s="286">
        <f t="shared" si="1195"/>
        <v>0</v>
      </c>
      <c r="AD365" s="286">
        <f t="shared" si="1195"/>
        <v>0</v>
      </c>
      <c r="AE365" s="286">
        <f t="shared" si="1195"/>
        <v>0</v>
      </c>
      <c r="AF365" s="286">
        <f t="shared" si="1195"/>
        <v>0</v>
      </c>
      <c r="AG365" s="286">
        <f t="shared" si="1195"/>
        <v>0</v>
      </c>
      <c r="AH365" s="286">
        <f t="shared" si="1195"/>
        <v>0</v>
      </c>
      <c r="AI365" s="286">
        <f t="shared" si="1195"/>
        <v>0</v>
      </c>
      <c r="AJ365" s="286">
        <f t="shared" si="1196"/>
        <v>0</v>
      </c>
      <c r="AK365" s="286">
        <f t="shared" si="1196"/>
        <v>0</v>
      </c>
      <c r="AL365" s="286">
        <f t="shared" si="1196"/>
        <v>0</v>
      </c>
      <c r="AM365" s="286">
        <f t="shared" si="1196"/>
        <v>0</v>
      </c>
      <c r="AN365" s="286">
        <f t="shared" si="1196"/>
        <v>0</v>
      </c>
      <c r="AO365" s="286">
        <f t="shared" si="1196"/>
        <v>0</v>
      </c>
      <c r="AP365" s="286">
        <f t="shared" si="1196"/>
        <v>0</v>
      </c>
      <c r="AQ365" s="286">
        <f t="shared" si="1196"/>
        <v>0</v>
      </c>
      <c r="AR365" s="286">
        <f t="shared" si="1196"/>
        <v>0</v>
      </c>
      <c r="AS365" s="286">
        <f t="shared" si="1196"/>
        <v>0</v>
      </c>
      <c r="AT365" s="286">
        <f t="shared" si="1197"/>
        <v>0</v>
      </c>
      <c r="AU365" s="286">
        <f t="shared" si="1197"/>
        <v>0</v>
      </c>
      <c r="AV365" s="286">
        <f t="shared" si="1197"/>
        <v>0</v>
      </c>
      <c r="AW365" s="286">
        <f t="shared" si="1197"/>
        <v>0</v>
      </c>
      <c r="AX365" s="286">
        <f t="shared" si="1197"/>
        <v>0</v>
      </c>
      <c r="AY365" s="286">
        <f t="shared" si="1197"/>
        <v>0</v>
      </c>
      <c r="AZ365" s="286">
        <f t="shared" si="1197"/>
        <v>0</v>
      </c>
      <c r="BA365" s="286">
        <f t="shared" si="1197"/>
        <v>0</v>
      </c>
      <c r="BB365" s="286">
        <f t="shared" si="1197"/>
        <v>0</v>
      </c>
      <c r="BC365" s="286">
        <f t="shared" si="1197"/>
        <v>0</v>
      </c>
      <c r="BD365" s="286">
        <f t="shared" si="1198"/>
        <v>0</v>
      </c>
      <c r="BE365" s="286">
        <f t="shared" si="1198"/>
        <v>0</v>
      </c>
      <c r="BF365" s="286">
        <f t="shared" si="1198"/>
        <v>0</v>
      </c>
      <c r="BG365" s="286">
        <f t="shared" si="1198"/>
        <v>0</v>
      </c>
      <c r="BH365" s="286">
        <f t="shared" si="1198"/>
        <v>0</v>
      </c>
      <c r="BI365" s="286">
        <f t="shared" si="1198"/>
        <v>0</v>
      </c>
      <c r="BJ365" s="286">
        <f t="shared" si="1198"/>
        <v>0</v>
      </c>
      <c r="BK365" s="286">
        <f t="shared" si="1198"/>
        <v>0</v>
      </c>
      <c r="BL365" s="286">
        <f t="shared" si="1198"/>
        <v>0</v>
      </c>
      <c r="BM365" s="286">
        <f t="shared" si="1198"/>
        <v>0</v>
      </c>
      <c r="BN365" s="286">
        <f t="shared" si="1199"/>
        <v>0</v>
      </c>
      <c r="BO365" s="286">
        <f t="shared" si="1199"/>
        <v>0</v>
      </c>
      <c r="BP365" s="286">
        <f t="shared" si="1199"/>
        <v>0</v>
      </c>
      <c r="BQ365" s="286">
        <f t="shared" si="1199"/>
        <v>0</v>
      </c>
      <c r="BR365" s="286">
        <f t="shared" si="1199"/>
        <v>0</v>
      </c>
      <c r="BS365" s="286">
        <f t="shared" si="1199"/>
        <v>0</v>
      </c>
      <c r="BT365" s="286">
        <f t="shared" si="1199"/>
        <v>0</v>
      </c>
      <c r="BU365" s="286">
        <f t="shared" si="1199"/>
        <v>0</v>
      </c>
      <c r="BV365" s="286">
        <f t="shared" si="1199"/>
        <v>0</v>
      </c>
      <c r="BW365" s="286">
        <f t="shared" si="1199"/>
        <v>0</v>
      </c>
      <c r="BX365" s="286">
        <f t="shared" si="1200"/>
        <v>0</v>
      </c>
      <c r="BY365" s="286">
        <f t="shared" si="1200"/>
        <v>0</v>
      </c>
      <c r="BZ365" s="419">
        <f t="shared" si="1200"/>
        <v>0</v>
      </c>
      <c r="CA365" s="286">
        <f t="shared" si="1200"/>
        <v>0</v>
      </c>
      <c r="CB365" s="286">
        <f t="shared" si="1200"/>
        <v>0</v>
      </c>
      <c r="CC365" s="286">
        <f t="shared" si="1200"/>
        <v>0</v>
      </c>
      <c r="CD365" s="286">
        <f t="shared" si="1200"/>
        <v>0</v>
      </c>
      <c r="CE365" s="430">
        <f t="shared" si="1200"/>
        <v>0</v>
      </c>
    </row>
    <row r="366" spans="1:84">
      <c r="E366" s="604" t="s">
        <v>182</v>
      </c>
      <c r="F366" s="429">
        <f t="shared" si="1193"/>
        <v>0</v>
      </c>
      <c r="G366" s="429">
        <f t="shared" si="1193"/>
        <v>0</v>
      </c>
      <c r="H366" s="429">
        <f t="shared" si="1193"/>
        <v>0</v>
      </c>
      <c r="I366" s="429">
        <f t="shared" si="1193"/>
        <v>0</v>
      </c>
      <c r="J366" s="429">
        <f t="shared" si="1193"/>
        <v>0</v>
      </c>
      <c r="K366" s="429">
        <f t="shared" si="1193"/>
        <v>0</v>
      </c>
      <c r="L366" s="429">
        <f t="shared" si="1193"/>
        <v>0</v>
      </c>
      <c r="M366" s="429">
        <f t="shared" si="1193"/>
        <v>0</v>
      </c>
      <c r="N366" s="429">
        <f t="shared" si="1193"/>
        <v>0</v>
      </c>
      <c r="O366" s="429">
        <f t="shared" si="1193"/>
        <v>0</v>
      </c>
      <c r="P366" s="429">
        <f t="shared" si="1194"/>
        <v>0</v>
      </c>
      <c r="Q366" s="429">
        <f t="shared" si="1194"/>
        <v>0</v>
      </c>
      <c r="R366" s="429">
        <f t="shared" si="1194"/>
        <v>0</v>
      </c>
      <c r="S366" s="429">
        <f t="shared" si="1194"/>
        <v>0</v>
      </c>
      <c r="T366" s="429">
        <f t="shared" si="1194"/>
        <v>0</v>
      </c>
      <c r="U366" s="429">
        <f t="shared" si="1194"/>
        <v>0</v>
      </c>
      <c r="V366" s="429">
        <f t="shared" si="1194"/>
        <v>0</v>
      </c>
      <c r="W366" s="429">
        <f t="shared" si="1194"/>
        <v>0</v>
      </c>
      <c r="X366" s="429">
        <f t="shared" si="1194"/>
        <v>0</v>
      </c>
      <c r="Y366" s="429">
        <f t="shared" si="1194"/>
        <v>0</v>
      </c>
      <c r="Z366" s="429">
        <f t="shared" si="1195"/>
        <v>0</v>
      </c>
      <c r="AA366" s="429">
        <f t="shared" si="1195"/>
        <v>0</v>
      </c>
      <c r="AB366" s="429">
        <f t="shared" si="1195"/>
        <v>0</v>
      </c>
      <c r="AC366" s="429">
        <f t="shared" si="1195"/>
        <v>0</v>
      </c>
      <c r="AD366" s="429">
        <f t="shared" si="1195"/>
        <v>0</v>
      </c>
      <c r="AE366" s="429">
        <f t="shared" si="1195"/>
        <v>0</v>
      </c>
      <c r="AF366" s="429">
        <f t="shared" si="1195"/>
        <v>0</v>
      </c>
      <c r="AG366" s="429">
        <f t="shared" si="1195"/>
        <v>0</v>
      </c>
      <c r="AH366" s="429">
        <f t="shared" si="1195"/>
        <v>0</v>
      </c>
      <c r="AI366" s="429">
        <f t="shared" si="1195"/>
        <v>0</v>
      </c>
      <c r="AJ366" s="429">
        <f t="shared" si="1196"/>
        <v>0</v>
      </c>
      <c r="AK366" s="429">
        <f t="shared" si="1196"/>
        <v>0</v>
      </c>
      <c r="AL366" s="429">
        <f t="shared" si="1196"/>
        <v>0</v>
      </c>
      <c r="AM366" s="429">
        <f t="shared" si="1196"/>
        <v>0</v>
      </c>
      <c r="AN366" s="429">
        <f t="shared" si="1196"/>
        <v>0</v>
      </c>
      <c r="AO366" s="429">
        <f t="shared" si="1196"/>
        <v>0</v>
      </c>
      <c r="AP366" s="429">
        <f t="shared" si="1196"/>
        <v>0</v>
      </c>
      <c r="AQ366" s="429">
        <f t="shared" si="1196"/>
        <v>0</v>
      </c>
      <c r="AR366" s="429">
        <f t="shared" si="1196"/>
        <v>0</v>
      </c>
      <c r="AS366" s="429">
        <f t="shared" si="1196"/>
        <v>0</v>
      </c>
      <c r="AT366" s="429">
        <f t="shared" si="1197"/>
        <v>0</v>
      </c>
      <c r="AU366" s="429">
        <f t="shared" si="1197"/>
        <v>0</v>
      </c>
      <c r="AV366" s="429">
        <f t="shared" si="1197"/>
        <v>0</v>
      </c>
      <c r="AW366" s="429">
        <f t="shared" si="1197"/>
        <v>0</v>
      </c>
      <c r="AX366" s="429">
        <f t="shared" si="1197"/>
        <v>0</v>
      </c>
      <c r="AY366" s="429">
        <f t="shared" si="1197"/>
        <v>0</v>
      </c>
      <c r="AZ366" s="429">
        <f t="shared" si="1197"/>
        <v>0</v>
      </c>
      <c r="BA366" s="429">
        <f t="shared" si="1197"/>
        <v>0</v>
      </c>
      <c r="BB366" s="429">
        <f t="shared" si="1197"/>
        <v>0</v>
      </c>
      <c r="BC366" s="429">
        <f t="shared" si="1197"/>
        <v>0</v>
      </c>
      <c r="BD366" s="429">
        <f t="shared" si="1198"/>
        <v>0</v>
      </c>
      <c r="BE366" s="429">
        <f t="shared" si="1198"/>
        <v>0</v>
      </c>
      <c r="BF366" s="429">
        <f t="shared" si="1198"/>
        <v>0</v>
      </c>
      <c r="BG366" s="429">
        <f t="shared" si="1198"/>
        <v>0</v>
      </c>
      <c r="BH366" s="429">
        <f t="shared" si="1198"/>
        <v>0</v>
      </c>
      <c r="BI366" s="429">
        <f t="shared" si="1198"/>
        <v>0</v>
      </c>
      <c r="BJ366" s="429">
        <f t="shared" si="1198"/>
        <v>0</v>
      </c>
      <c r="BK366" s="429">
        <f t="shared" si="1198"/>
        <v>0</v>
      </c>
      <c r="BL366" s="429">
        <f t="shared" si="1198"/>
        <v>0</v>
      </c>
      <c r="BM366" s="429">
        <f t="shared" si="1198"/>
        <v>0</v>
      </c>
      <c r="BN366" s="429">
        <f t="shared" si="1199"/>
        <v>0</v>
      </c>
      <c r="BO366" s="429">
        <f t="shared" si="1199"/>
        <v>0</v>
      </c>
      <c r="BP366" s="429">
        <f t="shared" si="1199"/>
        <v>0</v>
      </c>
      <c r="BQ366" s="429">
        <f t="shared" si="1199"/>
        <v>0</v>
      </c>
      <c r="BR366" s="429">
        <f t="shared" si="1199"/>
        <v>0</v>
      </c>
      <c r="BS366" s="429">
        <f t="shared" si="1199"/>
        <v>0</v>
      </c>
      <c r="BT366" s="429">
        <f t="shared" si="1199"/>
        <v>0</v>
      </c>
      <c r="BU366" s="429">
        <f t="shared" si="1199"/>
        <v>0</v>
      </c>
      <c r="BV366" s="429">
        <f t="shared" si="1199"/>
        <v>0</v>
      </c>
      <c r="BW366" s="429">
        <f t="shared" si="1199"/>
        <v>0</v>
      </c>
      <c r="BX366" s="429">
        <f t="shared" si="1200"/>
        <v>0</v>
      </c>
      <c r="BY366" s="429">
        <f t="shared" si="1200"/>
        <v>0</v>
      </c>
      <c r="BZ366" s="428">
        <f t="shared" si="1200"/>
        <v>0</v>
      </c>
      <c r="CA366" s="429">
        <f t="shared" si="1200"/>
        <v>0</v>
      </c>
      <c r="CB366" s="429">
        <f t="shared" si="1200"/>
        <v>0</v>
      </c>
      <c r="CC366" s="429">
        <f t="shared" si="1200"/>
        <v>0</v>
      </c>
      <c r="CD366" s="429">
        <f t="shared" si="1200"/>
        <v>0</v>
      </c>
      <c r="CE366" s="440">
        <f t="shared" si="1200"/>
        <v>0</v>
      </c>
    </row>
    <row r="367" spans="1:84" s="464" customFormat="1">
      <c r="A367" s="462"/>
      <c r="B367" s="463"/>
      <c r="C367" s="463"/>
      <c r="D367" s="463"/>
      <c r="E367" s="463" t="s">
        <v>440</v>
      </c>
      <c r="F367" s="571">
        <f t="shared" ref="F367:AK367" si="1201">SUM(F340:F366)</f>
        <v>0</v>
      </c>
      <c r="G367" s="571">
        <f t="shared" si="1201"/>
        <v>0</v>
      </c>
      <c r="H367" s="571">
        <f t="shared" si="1201"/>
        <v>0</v>
      </c>
      <c r="I367" s="571">
        <f t="shared" si="1201"/>
        <v>0</v>
      </c>
      <c r="J367" s="571">
        <f t="shared" si="1201"/>
        <v>0</v>
      </c>
      <c r="K367" s="571">
        <f t="shared" si="1201"/>
        <v>0</v>
      </c>
      <c r="L367" s="571">
        <f t="shared" si="1201"/>
        <v>0</v>
      </c>
      <c r="M367" s="571">
        <f t="shared" si="1201"/>
        <v>0</v>
      </c>
      <c r="N367" s="571">
        <f t="shared" si="1201"/>
        <v>0</v>
      </c>
      <c r="O367" s="571">
        <f t="shared" si="1201"/>
        <v>0</v>
      </c>
      <c r="P367" s="571">
        <f t="shared" si="1201"/>
        <v>0</v>
      </c>
      <c r="Q367" s="571">
        <f t="shared" si="1201"/>
        <v>0</v>
      </c>
      <c r="R367" s="571">
        <f t="shared" si="1201"/>
        <v>0</v>
      </c>
      <c r="S367" s="571">
        <f t="shared" si="1201"/>
        <v>0</v>
      </c>
      <c r="T367" s="571">
        <f t="shared" si="1201"/>
        <v>0</v>
      </c>
      <c r="U367" s="571">
        <f t="shared" si="1201"/>
        <v>0</v>
      </c>
      <c r="V367" s="571">
        <f t="shared" si="1201"/>
        <v>0</v>
      </c>
      <c r="W367" s="571">
        <f t="shared" si="1201"/>
        <v>0</v>
      </c>
      <c r="X367" s="571">
        <f t="shared" si="1201"/>
        <v>0</v>
      </c>
      <c r="Y367" s="571">
        <f t="shared" si="1201"/>
        <v>0</v>
      </c>
      <c r="Z367" s="571">
        <f t="shared" si="1201"/>
        <v>0</v>
      </c>
      <c r="AA367" s="571">
        <f t="shared" si="1201"/>
        <v>0</v>
      </c>
      <c r="AB367" s="571">
        <f t="shared" si="1201"/>
        <v>0</v>
      </c>
      <c r="AC367" s="571">
        <f t="shared" si="1201"/>
        <v>0</v>
      </c>
      <c r="AD367" s="571">
        <f t="shared" si="1201"/>
        <v>0</v>
      </c>
      <c r="AE367" s="571">
        <f t="shared" si="1201"/>
        <v>0</v>
      </c>
      <c r="AF367" s="571">
        <f t="shared" si="1201"/>
        <v>0</v>
      </c>
      <c r="AG367" s="571">
        <f t="shared" si="1201"/>
        <v>0</v>
      </c>
      <c r="AH367" s="571">
        <f t="shared" si="1201"/>
        <v>0</v>
      </c>
      <c r="AI367" s="571">
        <f t="shared" si="1201"/>
        <v>0</v>
      </c>
      <c r="AJ367" s="571">
        <f t="shared" si="1201"/>
        <v>0</v>
      </c>
      <c r="AK367" s="571">
        <f t="shared" si="1201"/>
        <v>0</v>
      </c>
      <c r="AL367" s="571">
        <f t="shared" ref="AL367:BQ367" si="1202">SUM(AL340:AL366)</f>
        <v>0</v>
      </c>
      <c r="AM367" s="571">
        <f t="shared" si="1202"/>
        <v>0</v>
      </c>
      <c r="AN367" s="571">
        <f t="shared" si="1202"/>
        <v>0</v>
      </c>
      <c r="AO367" s="571">
        <f t="shared" si="1202"/>
        <v>0</v>
      </c>
      <c r="AP367" s="571">
        <f t="shared" si="1202"/>
        <v>0</v>
      </c>
      <c r="AQ367" s="571">
        <f t="shared" si="1202"/>
        <v>0</v>
      </c>
      <c r="AR367" s="571">
        <f t="shared" si="1202"/>
        <v>0</v>
      </c>
      <c r="AS367" s="571">
        <f t="shared" si="1202"/>
        <v>0</v>
      </c>
      <c r="AT367" s="571">
        <f t="shared" si="1202"/>
        <v>0</v>
      </c>
      <c r="AU367" s="571">
        <f t="shared" si="1202"/>
        <v>0</v>
      </c>
      <c r="AV367" s="571">
        <f t="shared" si="1202"/>
        <v>0</v>
      </c>
      <c r="AW367" s="571">
        <f t="shared" si="1202"/>
        <v>0</v>
      </c>
      <c r="AX367" s="571">
        <f t="shared" si="1202"/>
        <v>0</v>
      </c>
      <c r="AY367" s="571">
        <f t="shared" si="1202"/>
        <v>0</v>
      </c>
      <c r="AZ367" s="571">
        <f t="shared" si="1202"/>
        <v>0</v>
      </c>
      <c r="BA367" s="571">
        <f t="shared" si="1202"/>
        <v>0</v>
      </c>
      <c r="BB367" s="571">
        <f t="shared" si="1202"/>
        <v>0</v>
      </c>
      <c r="BC367" s="571">
        <f t="shared" si="1202"/>
        <v>0</v>
      </c>
      <c r="BD367" s="571">
        <f t="shared" si="1202"/>
        <v>0</v>
      </c>
      <c r="BE367" s="571">
        <f t="shared" si="1202"/>
        <v>0</v>
      </c>
      <c r="BF367" s="571">
        <f t="shared" si="1202"/>
        <v>0</v>
      </c>
      <c r="BG367" s="571">
        <f t="shared" si="1202"/>
        <v>0</v>
      </c>
      <c r="BH367" s="571">
        <f t="shared" si="1202"/>
        <v>0</v>
      </c>
      <c r="BI367" s="571">
        <f t="shared" si="1202"/>
        <v>0</v>
      </c>
      <c r="BJ367" s="571">
        <f t="shared" si="1202"/>
        <v>0</v>
      </c>
      <c r="BK367" s="571">
        <f t="shared" si="1202"/>
        <v>0</v>
      </c>
      <c r="BL367" s="571">
        <f t="shared" si="1202"/>
        <v>0</v>
      </c>
      <c r="BM367" s="571">
        <f t="shared" si="1202"/>
        <v>0</v>
      </c>
      <c r="BN367" s="571">
        <f t="shared" si="1202"/>
        <v>0</v>
      </c>
      <c r="BO367" s="571">
        <f t="shared" si="1202"/>
        <v>0</v>
      </c>
      <c r="BP367" s="571">
        <f t="shared" si="1202"/>
        <v>0</v>
      </c>
      <c r="BQ367" s="571">
        <f t="shared" si="1202"/>
        <v>0</v>
      </c>
      <c r="BR367" s="571">
        <f t="shared" ref="BR367:CE367" si="1203">SUM(BR340:BR366)</f>
        <v>0</v>
      </c>
      <c r="BS367" s="571">
        <f t="shared" si="1203"/>
        <v>0</v>
      </c>
      <c r="BT367" s="571">
        <f t="shared" si="1203"/>
        <v>0</v>
      </c>
      <c r="BU367" s="571">
        <f t="shared" si="1203"/>
        <v>0</v>
      </c>
      <c r="BV367" s="571">
        <f t="shared" si="1203"/>
        <v>0</v>
      </c>
      <c r="BW367" s="571">
        <f t="shared" si="1203"/>
        <v>0</v>
      </c>
      <c r="BX367" s="571">
        <f t="shared" si="1203"/>
        <v>0</v>
      </c>
      <c r="BY367" s="571">
        <f t="shared" si="1203"/>
        <v>0</v>
      </c>
      <c r="BZ367" s="577">
        <f t="shared" si="1203"/>
        <v>0</v>
      </c>
      <c r="CA367" s="465">
        <f t="shared" si="1203"/>
        <v>0</v>
      </c>
      <c r="CB367" s="465">
        <f t="shared" si="1203"/>
        <v>0</v>
      </c>
      <c r="CC367" s="465">
        <f t="shared" si="1203"/>
        <v>0</v>
      </c>
      <c r="CD367" s="465">
        <f t="shared" si="1203"/>
        <v>0</v>
      </c>
      <c r="CE367" s="578">
        <f t="shared" si="1203"/>
        <v>0</v>
      </c>
      <c r="CF367" s="785" t="str">
        <f>IF(ROUND(SUM(BZ367:CE367),0)=ROUND(SUM(BZ200:CE200),0),"","Error")</f>
        <v/>
      </c>
    </row>
    <row r="368" spans="1:84" s="293" customFormat="1">
      <c r="A368" s="415"/>
      <c r="B368" s="290"/>
      <c r="C368" s="290"/>
      <c r="D368" s="290"/>
      <c r="E368" s="290"/>
      <c r="F368" s="402">
        <f t="shared" ref="F368:AK368" si="1204">F367-F200</f>
        <v>0</v>
      </c>
      <c r="G368" s="402">
        <f t="shared" si="1204"/>
        <v>0</v>
      </c>
      <c r="H368" s="402">
        <f t="shared" si="1204"/>
        <v>0</v>
      </c>
      <c r="I368" s="402">
        <f t="shared" si="1204"/>
        <v>0</v>
      </c>
      <c r="J368" s="402">
        <f t="shared" si="1204"/>
        <v>0</v>
      </c>
      <c r="K368" s="402">
        <f t="shared" si="1204"/>
        <v>0</v>
      </c>
      <c r="L368" s="402">
        <f t="shared" si="1204"/>
        <v>0</v>
      </c>
      <c r="M368" s="402">
        <f t="shared" si="1204"/>
        <v>0</v>
      </c>
      <c r="N368" s="402">
        <f t="shared" si="1204"/>
        <v>0</v>
      </c>
      <c r="O368" s="402">
        <f t="shared" si="1204"/>
        <v>0</v>
      </c>
      <c r="P368" s="402">
        <f t="shared" si="1204"/>
        <v>0</v>
      </c>
      <c r="Q368" s="402">
        <f t="shared" si="1204"/>
        <v>0</v>
      </c>
      <c r="R368" s="402">
        <f t="shared" si="1204"/>
        <v>0</v>
      </c>
      <c r="S368" s="402">
        <f t="shared" si="1204"/>
        <v>0</v>
      </c>
      <c r="T368" s="402">
        <f t="shared" si="1204"/>
        <v>0</v>
      </c>
      <c r="U368" s="402">
        <f t="shared" si="1204"/>
        <v>0</v>
      </c>
      <c r="V368" s="402">
        <f t="shared" si="1204"/>
        <v>0</v>
      </c>
      <c r="W368" s="402">
        <f t="shared" si="1204"/>
        <v>0</v>
      </c>
      <c r="X368" s="402">
        <f t="shared" si="1204"/>
        <v>0</v>
      </c>
      <c r="Y368" s="402">
        <f t="shared" si="1204"/>
        <v>0</v>
      </c>
      <c r="Z368" s="402">
        <f t="shared" si="1204"/>
        <v>0</v>
      </c>
      <c r="AA368" s="402">
        <f t="shared" si="1204"/>
        <v>0</v>
      </c>
      <c r="AB368" s="402">
        <f t="shared" si="1204"/>
        <v>0</v>
      </c>
      <c r="AC368" s="402">
        <f t="shared" si="1204"/>
        <v>0</v>
      </c>
      <c r="AD368" s="402">
        <f t="shared" si="1204"/>
        <v>0</v>
      </c>
      <c r="AE368" s="402">
        <f t="shared" si="1204"/>
        <v>0</v>
      </c>
      <c r="AF368" s="402">
        <f t="shared" si="1204"/>
        <v>0</v>
      </c>
      <c r="AG368" s="402">
        <f t="shared" si="1204"/>
        <v>0</v>
      </c>
      <c r="AH368" s="402">
        <f t="shared" si="1204"/>
        <v>0</v>
      </c>
      <c r="AI368" s="402">
        <f t="shared" si="1204"/>
        <v>0</v>
      </c>
      <c r="AJ368" s="402">
        <f t="shared" si="1204"/>
        <v>0</v>
      </c>
      <c r="AK368" s="402">
        <f t="shared" si="1204"/>
        <v>0</v>
      </c>
      <c r="AL368" s="402">
        <f t="shared" ref="AL368:BQ368" si="1205">AL367-AL200</f>
        <v>0</v>
      </c>
      <c r="AM368" s="402">
        <f t="shared" si="1205"/>
        <v>0</v>
      </c>
      <c r="AN368" s="402">
        <f t="shared" si="1205"/>
        <v>0</v>
      </c>
      <c r="AO368" s="402">
        <f t="shared" si="1205"/>
        <v>0</v>
      </c>
      <c r="AP368" s="402">
        <f t="shared" si="1205"/>
        <v>0</v>
      </c>
      <c r="AQ368" s="402">
        <f t="shared" si="1205"/>
        <v>0</v>
      </c>
      <c r="AR368" s="402">
        <f t="shared" si="1205"/>
        <v>0</v>
      </c>
      <c r="AS368" s="402">
        <f t="shared" si="1205"/>
        <v>0</v>
      </c>
      <c r="AT368" s="402">
        <f t="shared" si="1205"/>
        <v>0</v>
      </c>
      <c r="AU368" s="402">
        <f t="shared" si="1205"/>
        <v>0</v>
      </c>
      <c r="AV368" s="402">
        <f t="shared" si="1205"/>
        <v>0</v>
      </c>
      <c r="AW368" s="402">
        <f t="shared" si="1205"/>
        <v>0</v>
      </c>
      <c r="AX368" s="402">
        <f t="shared" si="1205"/>
        <v>0</v>
      </c>
      <c r="AY368" s="402">
        <f t="shared" si="1205"/>
        <v>0</v>
      </c>
      <c r="AZ368" s="402">
        <f t="shared" si="1205"/>
        <v>0</v>
      </c>
      <c r="BA368" s="402">
        <f t="shared" si="1205"/>
        <v>0</v>
      </c>
      <c r="BB368" s="402">
        <f t="shared" si="1205"/>
        <v>0</v>
      </c>
      <c r="BC368" s="402">
        <f t="shared" si="1205"/>
        <v>0</v>
      </c>
      <c r="BD368" s="402">
        <f t="shared" si="1205"/>
        <v>0</v>
      </c>
      <c r="BE368" s="402">
        <f t="shared" si="1205"/>
        <v>0</v>
      </c>
      <c r="BF368" s="402">
        <f t="shared" si="1205"/>
        <v>0</v>
      </c>
      <c r="BG368" s="402">
        <f t="shared" si="1205"/>
        <v>0</v>
      </c>
      <c r="BH368" s="402">
        <f t="shared" si="1205"/>
        <v>0</v>
      </c>
      <c r="BI368" s="402">
        <f t="shared" si="1205"/>
        <v>0</v>
      </c>
      <c r="BJ368" s="402">
        <f t="shared" si="1205"/>
        <v>0</v>
      </c>
      <c r="BK368" s="402">
        <f t="shared" si="1205"/>
        <v>0</v>
      </c>
      <c r="BL368" s="402">
        <f t="shared" si="1205"/>
        <v>0</v>
      </c>
      <c r="BM368" s="402">
        <f t="shared" si="1205"/>
        <v>0</v>
      </c>
      <c r="BN368" s="402">
        <f t="shared" si="1205"/>
        <v>0</v>
      </c>
      <c r="BO368" s="402">
        <f t="shared" si="1205"/>
        <v>0</v>
      </c>
      <c r="BP368" s="402">
        <f t="shared" si="1205"/>
        <v>0</v>
      </c>
      <c r="BQ368" s="402">
        <f t="shared" si="1205"/>
        <v>0</v>
      </c>
      <c r="BR368" s="402">
        <f t="shared" ref="BR368:CE368" si="1206">BR367-BR200</f>
        <v>0</v>
      </c>
      <c r="BS368" s="402">
        <f t="shared" si="1206"/>
        <v>0</v>
      </c>
      <c r="BT368" s="402">
        <f t="shared" si="1206"/>
        <v>0</v>
      </c>
      <c r="BU368" s="402">
        <f t="shared" si="1206"/>
        <v>0</v>
      </c>
      <c r="BV368" s="402">
        <f t="shared" si="1206"/>
        <v>0</v>
      </c>
      <c r="BW368" s="402">
        <f t="shared" si="1206"/>
        <v>0</v>
      </c>
      <c r="BX368" s="402">
        <f t="shared" si="1206"/>
        <v>0</v>
      </c>
      <c r="BY368" s="402">
        <f t="shared" si="1206"/>
        <v>0</v>
      </c>
      <c r="BZ368" s="402">
        <f t="shared" si="1206"/>
        <v>0</v>
      </c>
      <c r="CA368" s="402">
        <f t="shared" si="1206"/>
        <v>0</v>
      </c>
      <c r="CB368" s="402">
        <f t="shared" si="1206"/>
        <v>0</v>
      </c>
      <c r="CC368" s="402">
        <f t="shared" si="1206"/>
        <v>0</v>
      </c>
      <c r="CD368" s="402">
        <f t="shared" si="1206"/>
        <v>0</v>
      </c>
      <c r="CE368" s="402">
        <f t="shared" si="1206"/>
        <v>0</v>
      </c>
      <c r="CF368" s="783"/>
    </row>
    <row r="369" spans="5:83"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</row>
    <row r="370" spans="5:83">
      <c r="E370" s="279"/>
      <c r="T370" s="5"/>
      <c r="W370" s="5"/>
      <c r="Z370" s="5"/>
      <c r="AC370" s="5"/>
    </row>
    <row r="371" spans="5:83"/>
    <row r="372" spans="5:83"/>
    <row r="373" spans="5:83"/>
    <row r="374" spans="5:83"/>
    <row r="375" spans="5:83"/>
    <row r="376" spans="5:83"/>
    <row r="377" spans="5:83"/>
    <row r="378" spans="5:83"/>
    <row r="379" spans="5:83"/>
    <row r="380" spans="5:83"/>
  </sheetData>
  <conditionalFormatting sqref="F325:P325 T325:CD325">
    <cfRule type="cellIs" dxfId="10" priority="8" operator="lessThan">
      <formula>0</formula>
    </cfRule>
  </conditionalFormatting>
  <conditionalFormatting sqref="F232:CD232">
    <cfRule type="cellIs" dxfId="9" priority="7" operator="lessThan">
      <formula>0</formula>
    </cfRule>
  </conditionalFormatting>
  <conditionalFormatting sqref="Q325:S325">
    <cfRule type="cellIs" dxfId="8" priority="6" operator="lessThan">
      <formula>0</formula>
    </cfRule>
  </conditionalFormatting>
  <conditionalFormatting sqref="Q232:S232">
    <cfRule type="cellIs" dxfId="7" priority="5" operator="lessThan">
      <formula>0</formula>
    </cfRule>
  </conditionalFormatting>
  <conditionalFormatting sqref="R325:S325">
    <cfRule type="cellIs" dxfId="6" priority="4" operator="lessThan">
      <formula>0</formula>
    </cfRule>
  </conditionalFormatting>
  <conditionalFormatting sqref="R232:S232">
    <cfRule type="cellIs" dxfId="5" priority="3" operator="lessThan">
      <formula>0</formula>
    </cfRule>
  </conditionalFormatting>
  <conditionalFormatting sqref="CE325">
    <cfRule type="cellIs" dxfId="4" priority="2" operator="lessThan">
      <formula>0</formula>
    </cfRule>
  </conditionalFormatting>
  <conditionalFormatting sqref="CE232">
    <cfRule type="cellIs" dxfId="3" priority="1" operator="lessThan">
      <formula>0</formula>
    </cfRule>
  </conditionalFormatting>
  <printOptions horizontalCentered="1" gridLines="1"/>
  <pageMargins left="0" right="0" top="0.5" bottom="0.5" header="0.3" footer="0.3"/>
  <pageSetup scale="81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1F742-ABB4-4C61-A64E-CBB41F7D8D39}">
  <sheetPr codeName="Sheet20">
    <tabColor theme="7" tint="-0.249977111117893"/>
  </sheetPr>
  <dimension ref="A1:CD199"/>
  <sheetViews>
    <sheetView zoomScale="70" zoomScaleNormal="70" workbookViewId="0">
      <pane xSplit="5" ySplit="7" topLeftCell="F8" activePane="bottomRight" state="frozen"/>
      <selection activeCell="C27" sqref="C27"/>
      <selection pane="topRight" activeCell="C27" sqref="C27"/>
      <selection pane="bottomLeft" activeCell="C27" sqref="C27"/>
      <selection pane="bottomRight" activeCell="C27" sqref="C27"/>
    </sheetView>
  </sheetViews>
  <sheetFormatPr defaultColWidth="0" defaultRowHeight="0" customHeight="1" zeroHeight="1" outlineLevelCol="4"/>
  <cols>
    <col min="1" max="1" width="3.7109375" style="13" customWidth="1"/>
    <col min="2" max="2" width="2.7109375" style="4" customWidth="1"/>
    <col min="3" max="3" width="57.28515625" bestFit="1" customWidth="1"/>
    <col min="4" max="5" width="33.42578125" customWidth="1"/>
    <col min="6" max="29" width="12.7109375" customWidth="1"/>
    <col min="30" max="30" width="5.7109375" style="203" bestFit="1" customWidth="1"/>
    <col min="31" max="31" width="49" customWidth="1" outlineLevel="4"/>
    <col min="32" max="32" width="11.7109375" customWidth="1" outlineLevel="4"/>
    <col min="33" max="34" width="13.7109375" customWidth="1" outlineLevel="4"/>
    <col min="35" max="35" width="12.28515625" customWidth="1" outlineLevel="4"/>
    <col min="36" max="36" width="13.7109375" customWidth="1" outlineLevel="4"/>
    <col min="37" max="37" width="11.7109375" customWidth="1" outlineLevel="4"/>
    <col min="38" max="39" width="13.7109375" customWidth="1" outlineLevel="4"/>
    <col min="40" max="40" width="12.28515625" customWidth="1" outlineLevel="4"/>
    <col min="41" max="41" width="13.7109375" customWidth="1" outlineLevel="4"/>
    <col min="42" max="42" width="10.85546875" style="509" customWidth="1"/>
    <col min="43" max="43" width="50.85546875" bestFit="1" customWidth="1"/>
    <col min="44" max="48" width="11.5703125" style="2" bestFit="1" customWidth="1"/>
    <col min="49" max="49" width="4.85546875" bestFit="1" customWidth="1"/>
    <col min="50" max="50" width="10.5703125" bestFit="1" customWidth="1"/>
    <col min="51" max="52" width="11.5703125" bestFit="1" customWidth="1"/>
    <col min="53" max="56" width="11.42578125" bestFit="1" customWidth="1"/>
    <col min="57" max="69" width="5" bestFit="1" customWidth="1"/>
    <col min="70" max="72" width="12.7109375" customWidth="1"/>
    <col min="73" max="82" width="0" hidden="1" customWidth="1"/>
    <col min="83" max="16384" width="12.7109375" hidden="1"/>
  </cols>
  <sheetData>
    <row r="1" spans="1:77" s="13" customFormat="1" ht="15" customHeight="1">
      <c r="AD1" s="202"/>
      <c r="AP1" s="202"/>
      <c r="AR1" s="510"/>
      <c r="AS1" s="510"/>
      <c r="AT1" s="510"/>
      <c r="AU1" s="510"/>
      <c r="AV1" s="510"/>
    </row>
    <row r="2" spans="1:77" s="4" customFormat="1" ht="12.45" customHeight="1">
      <c r="A2" s="13"/>
      <c r="AD2" s="203"/>
      <c r="AP2" s="203"/>
      <c r="AR2" s="275"/>
      <c r="AS2" s="275"/>
      <c r="AT2" s="275"/>
      <c r="AU2" s="275"/>
      <c r="AV2" s="275"/>
    </row>
    <row r="3" spans="1:77" ht="12.45" customHeight="1">
      <c r="C3" s="263" t="s">
        <v>226</v>
      </c>
      <c r="D3" s="262"/>
      <c r="E3" s="262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203"/>
      <c r="AQ3" s="4"/>
      <c r="AR3" s="275"/>
      <c r="AS3" s="275"/>
      <c r="AT3" s="275"/>
      <c r="AU3" s="275"/>
      <c r="AV3" s="275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</row>
    <row r="4" spans="1:77" ht="12.45" customHeight="1">
      <c r="C4" s="263" t="s">
        <v>220</v>
      </c>
      <c r="D4" s="262"/>
      <c r="E4" s="262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203"/>
      <c r="AQ4" s="4"/>
      <c r="AR4" s="275"/>
      <c r="AS4" s="275"/>
      <c r="AT4" s="275"/>
      <c r="AU4" s="275"/>
      <c r="AV4" s="275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</row>
    <row r="5" spans="1:77" ht="12.45" customHeight="1">
      <c r="C5" s="264" t="str">
        <f>YEAR(F7)&amp;"-"&amp;YEAR(F7)+1</f>
        <v>2022-2023</v>
      </c>
      <c r="D5" s="264"/>
      <c r="E5" s="264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230"/>
      <c r="AE5" s="31"/>
      <c r="AF5" s="4"/>
      <c r="AG5" s="4"/>
      <c r="AH5" s="4"/>
      <c r="AI5" s="4"/>
      <c r="AJ5" s="4"/>
      <c r="AK5" s="4"/>
      <c r="AL5" s="4"/>
      <c r="AM5" s="4"/>
      <c r="AN5" s="4"/>
      <c r="AO5" s="4"/>
      <c r="AP5" s="203"/>
      <c r="AQ5" s="4"/>
      <c r="AR5" s="275"/>
      <c r="AS5" s="275"/>
      <c r="AT5" s="275"/>
      <c r="AU5" s="275"/>
      <c r="AV5" s="275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</row>
    <row r="6" spans="1:77" ht="12.45" customHeight="1">
      <c r="C6" s="52"/>
      <c r="D6" s="52"/>
      <c r="E6" s="52"/>
      <c r="F6" s="248">
        <f>F7</f>
        <v>44592</v>
      </c>
      <c r="G6" s="248">
        <f t="shared" ref="G6:N6" si="0">G7</f>
        <v>44593</v>
      </c>
      <c r="H6" s="248">
        <f t="shared" si="0"/>
        <v>44621</v>
      </c>
      <c r="I6" s="248">
        <f t="shared" si="0"/>
        <v>44652</v>
      </c>
      <c r="J6" s="248">
        <f t="shared" si="0"/>
        <v>44682</v>
      </c>
      <c r="K6" s="248">
        <f t="shared" si="0"/>
        <v>44713</v>
      </c>
      <c r="L6" s="248">
        <f t="shared" si="0"/>
        <v>44743</v>
      </c>
      <c r="M6" s="248">
        <f t="shared" si="0"/>
        <v>44774</v>
      </c>
      <c r="N6" s="248">
        <f t="shared" si="0"/>
        <v>44805</v>
      </c>
      <c r="O6" s="248">
        <f>O7</f>
        <v>44835</v>
      </c>
      <c r="P6" s="248">
        <f t="shared" ref="P6" si="1">P7</f>
        <v>44866</v>
      </c>
      <c r="Q6" s="248">
        <f t="shared" ref="Q6" si="2">Q7</f>
        <v>44896</v>
      </c>
      <c r="R6" s="248">
        <f>R7</f>
        <v>44927</v>
      </c>
      <c r="S6" s="248">
        <f t="shared" ref="S6:Z6" si="3">S7</f>
        <v>44958</v>
      </c>
      <c r="T6" s="248">
        <f t="shared" si="3"/>
        <v>44986</v>
      </c>
      <c r="U6" s="248">
        <f t="shared" si="3"/>
        <v>45017</v>
      </c>
      <c r="V6" s="248">
        <f t="shared" si="3"/>
        <v>45047</v>
      </c>
      <c r="W6" s="248">
        <f t="shared" si="3"/>
        <v>45078</v>
      </c>
      <c r="X6" s="248">
        <f t="shared" si="3"/>
        <v>45108</v>
      </c>
      <c r="Y6" s="248">
        <f t="shared" si="3"/>
        <v>45139</v>
      </c>
      <c r="Z6" s="248">
        <f t="shared" si="3"/>
        <v>45170</v>
      </c>
      <c r="AA6" s="248">
        <f>AA7</f>
        <v>45200</v>
      </c>
      <c r="AB6" s="248">
        <f t="shared" ref="AB6:AC6" si="4">AB7</f>
        <v>45231</v>
      </c>
      <c r="AC6" s="248">
        <f t="shared" si="4"/>
        <v>45261</v>
      </c>
      <c r="AD6" s="230"/>
      <c r="AE6" s="31"/>
      <c r="AF6" s="4"/>
      <c r="AG6" s="4"/>
      <c r="AH6" s="4"/>
      <c r="AI6" s="4"/>
      <c r="AJ6" s="4"/>
      <c r="AK6" s="4"/>
      <c r="AL6" s="4"/>
      <c r="AM6" s="4"/>
      <c r="AN6" s="4"/>
      <c r="AO6" s="4"/>
      <c r="AP6" s="203"/>
      <c r="AQ6" s="4"/>
      <c r="AR6" s="275"/>
      <c r="AS6" s="275"/>
      <c r="AT6" s="275"/>
      <c r="AU6" s="275"/>
      <c r="AV6" s="275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</row>
    <row r="7" spans="1:77" ht="13.2">
      <c r="C7" s="220" t="s">
        <v>215</v>
      </c>
      <c r="D7" s="220" t="s">
        <v>453</v>
      </c>
      <c r="E7" s="220" t="s">
        <v>454</v>
      </c>
      <c r="F7" s="57">
        <f>DATE(Setup!$D$5,1,31)</f>
        <v>44592</v>
      </c>
      <c r="G7" s="57">
        <f>EOMONTH(F7,0)+1</f>
        <v>44593</v>
      </c>
      <c r="H7" s="57">
        <f t="shared" ref="H7:AC7" si="5">EOMONTH(G7,0)+1</f>
        <v>44621</v>
      </c>
      <c r="I7" s="57">
        <f t="shared" si="5"/>
        <v>44652</v>
      </c>
      <c r="J7" s="57">
        <f t="shared" si="5"/>
        <v>44682</v>
      </c>
      <c r="K7" s="57">
        <f t="shared" si="5"/>
        <v>44713</v>
      </c>
      <c r="L7" s="57">
        <f t="shared" si="5"/>
        <v>44743</v>
      </c>
      <c r="M7" s="57">
        <f t="shared" si="5"/>
        <v>44774</v>
      </c>
      <c r="N7" s="57">
        <f t="shared" si="5"/>
        <v>44805</v>
      </c>
      <c r="O7" s="57">
        <f t="shared" si="5"/>
        <v>44835</v>
      </c>
      <c r="P7" s="57">
        <f t="shared" si="5"/>
        <v>44866</v>
      </c>
      <c r="Q7" s="57">
        <f t="shared" si="5"/>
        <v>44896</v>
      </c>
      <c r="R7" s="57">
        <f t="shared" si="5"/>
        <v>44927</v>
      </c>
      <c r="S7" s="57">
        <f t="shared" si="5"/>
        <v>44958</v>
      </c>
      <c r="T7" s="57">
        <f t="shared" si="5"/>
        <v>44986</v>
      </c>
      <c r="U7" s="57">
        <f t="shared" si="5"/>
        <v>45017</v>
      </c>
      <c r="V7" s="57">
        <f t="shared" si="5"/>
        <v>45047</v>
      </c>
      <c r="W7" s="57">
        <f t="shared" si="5"/>
        <v>45078</v>
      </c>
      <c r="X7" s="57">
        <f t="shared" si="5"/>
        <v>45108</v>
      </c>
      <c r="Y7" s="57">
        <f t="shared" si="5"/>
        <v>45139</v>
      </c>
      <c r="Z7" s="57">
        <f t="shared" si="5"/>
        <v>45170</v>
      </c>
      <c r="AA7" s="57">
        <f t="shared" si="5"/>
        <v>45200</v>
      </c>
      <c r="AB7" s="57">
        <f t="shared" si="5"/>
        <v>45231</v>
      </c>
      <c r="AC7" s="57">
        <f t="shared" si="5"/>
        <v>45261</v>
      </c>
      <c r="AD7" s="229"/>
      <c r="AE7" s="220" t="s">
        <v>215</v>
      </c>
      <c r="AF7" s="250" t="str">
        <f>YEAR($F7)&amp;"-Q1"</f>
        <v>2022-Q1</v>
      </c>
      <c r="AG7" s="250" t="str">
        <f>YEAR($F7)&amp;"-Q2"</f>
        <v>2022-Q2</v>
      </c>
      <c r="AH7" s="250" t="str">
        <f>YEAR($F7)&amp;"-Q3"</f>
        <v>2022-Q3</v>
      </c>
      <c r="AI7" s="250" t="str">
        <f>YEAR($F7)&amp;"-Q4"</f>
        <v>2022-Q4</v>
      </c>
      <c r="AJ7" s="747">
        <f>YEAR($F7)</f>
        <v>2022</v>
      </c>
      <c r="AK7" s="250" t="str">
        <f>YEAR($F7)+1&amp;"-Q1"</f>
        <v>2023-Q1</v>
      </c>
      <c r="AL7" s="250" t="str">
        <f>YEAR($F7)+1&amp;"-Q2"</f>
        <v>2023-Q2</v>
      </c>
      <c r="AM7" s="250" t="str">
        <f>YEAR($F7)+1&amp;"-Q3"</f>
        <v>2023-Q3</v>
      </c>
      <c r="AN7" s="250" t="str">
        <f>YEAR($F7)+1&amp;"-Q4"</f>
        <v>2023-Q4</v>
      </c>
      <c r="AO7" s="747">
        <f>YEAR($F7)+1</f>
        <v>2023</v>
      </c>
      <c r="AP7" s="230"/>
      <c r="AQ7" s="251"/>
      <c r="AR7" s="511"/>
      <c r="AS7" s="511"/>
      <c r="AT7" s="511"/>
      <c r="AU7" s="511"/>
      <c r="AV7" s="511"/>
      <c r="AW7" s="265"/>
      <c r="AX7" s="265"/>
      <c r="AY7" s="265"/>
      <c r="AZ7" s="265"/>
      <c r="BA7" s="265"/>
      <c r="BB7" s="265"/>
      <c r="BC7" s="265"/>
      <c r="BD7" s="265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</row>
    <row r="8" spans="1:77" ht="12.45" customHeight="1">
      <c r="C8" s="31" t="s">
        <v>272</v>
      </c>
      <c r="D8" s="31"/>
      <c r="E8" s="31"/>
      <c r="F8" s="219"/>
      <c r="G8" s="219"/>
      <c r="H8" s="219"/>
      <c r="I8" s="219"/>
      <c r="J8" s="219"/>
      <c r="K8" s="219"/>
      <c r="L8" s="234"/>
      <c r="M8" s="234"/>
      <c r="N8" s="234"/>
      <c r="O8" s="234"/>
      <c r="P8" s="234"/>
      <c r="Q8" s="234"/>
      <c r="R8" s="234"/>
      <c r="S8" s="234"/>
      <c r="T8" s="234"/>
      <c r="U8" s="234"/>
      <c r="V8" s="234"/>
      <c r="W8" s="234"/>
      <c r="X8" s="234"/>
      <c r="Y8" s="234"/>
      <c r="Z8" s="234"/>
      <c r="AA8" s="234"/>
      <c r="AB8" s="234"/>
      <c r="AC8" s="234"/>
      <c r="AD8" s="231"/>
      <c r="AE8" s="31" t="str">
        <f t="shared" ref="AE8:AE33" si="6">C8</f>
        <v>Income</v>
      </c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231"/>
      <c r="AQ8" s="251"/>
      <c r="AR8" s="512"/>
      <c r="AS8" s="512"/>
      <c r="AT8" s="512"/>
      <c r="AU8" s="512"/>
      <c r="AV8" s="512"/>
      <c r="AW8" s="215"/>
      <c r="AX8" s="215"/>
      <c r="AY8" s="215"/>
      <c r="AZ8" s="215"/>
      <c r="BA8" s="215"/>
      <c r="BB8" s="215"/>
      <c r="BC8" s="215"/>
      <c r="BD8" s="215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</row>
    <row r="9" spans="1:77" ht="12.45" customHeight="1">
      <c r="C9" s="31" t="s">
        <v>389</v>
      </c>
      <c r="D9" s="31"/>
      <c r="E9" s="31"/>
      <c r="F9" s="219"/>
      <c r="G9" s="219"/>
      <c r="H9" s="219"/>
      <c r="I9" s="219"/>
      <c r="J9" s="219"/>
      <c r="K9" s="219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1"/>
      <c r="AE9" s="31" t="str">
        <f t="shared" si="6"/>
        <v xml:space="preserve">   41000 Services</v>
      </c>
      <c r="AF9" s="252">
        <f>SUM(F9:H9)</f>
        <v>0</v>
      </c>
      <c r="AG9" s="252">
        <f>SUM(I9:K9)</f>
        <v>0</v>
      </c>
      <c r="AH9" s="252">
        <f>SUM(L9:N9)</f>
        <v>0</v>
      </c>
      <c r="AI9" s="252">
        <f>SUM(O9:Q9)</f>
        <v>0</v>
      </c>
      <c r="AJ9" s="252">
        <f>SUM(AF9:AI9)</f>
        <v>0</v>
      </c>
      <c r="AK9" s="252">
        <f t="shared" ref="AK9:AK40" si="7">SUM(R9:T9)</f>
        <v>0</v>
      </c>
      <c r="AL9" s="252">
        <f t="shared" ref="AL9:AL40" si="8">SUM(U9:W9)</f>
        <v>0</v>
      </c>
      <c r="AM9" s="252">
        <f t="shared" ref="AM9:AM40" si="9">SUM(X9:Z9)</f>
        <v>0</v>
      </c>
      <c r="AN9" s="252">
        <f t="shared" ref="AN9:AN40" si="10">SUM(AA9:AC9)</f>
        <v>0</v>
      </c>
      <c r="AO9" s="252">
        <f>SUM(AK9:AN9)</f>
        <v>0</v>
      </c>
      <c r="AP9" s="231"/>
      <c r="AQ9" s="251"/>
      <c r="AR9" s="512"/>
      <c r="AS9" s="512"/>
      <c r="AT9" s="512"/>
      <c r="AU9" s="512"/>
      <c r="AV9" s="512"/>
      <c r="AW9" s="513"/>
      <c r="AX9" s="513"/>
      <c r="AY9" s="513"/>
      <c r="AZ9" s="513"/>
      <c r="BA9" s="513"/>
      <c r="BB9" s="215"/>
      <c r="BC9" s="215"/>
      <c r="BD9" s="215"/>
      <c r="BE9" s="255"/>
      <c r="BF9" s="255"/>
      <c r="BG9" s="255"/>
      <c r="BH9" s="255"/>
      <c r="BI9" s="255"/>
      <c r="BJ9" s="255"/>
      <c r="BK9" s="255"/>
      <c r="BL9" s="255"/>
      <c r="BM9" s="255"/>
      <c r="BN9" s="255"/>
      <c r="BO9" s="255"/>
      <c r="BP9" s="255"/>
      <c r="BQ9" s="255"/>
      <c r="BR9" s="4"/>
      <c r="BS9" s="4"/>
      <c r="BT9" s="4"/>
      <c r="BU9" s="4"/>
      <c r="BV9" s="4"/>
      <c r="BW9" s="4"/>
      <c r="BX9" s="4"/>
      <c r="BY9" s="4"/>
    </row>
    <row r="10" spans="1:77" ht="12.45" customHeight="1">
      <c r="C10" s="31" t="s">
        <v>273</v>
      </c>
      <c r="D10" s="31"/>
      <c r="E10" s="31"/>
      <c r="F10" s="219"/>
      <c r="G10" s="219"/>
      <c r="H10" s="219"/>
      <c r="I10" s="219"/>
      <c r="J10" s="219"/>
      <c r="K10" s="219"/>
      <c r="L10" s="234"/>
      <c r="M10" s="234"/>
      <c r="N10" s="234"/>
      <c r="O10" s="234"/>
      <c r="P10" s="234"/>
      <c r="Q10" s="234"/>
      <c r="R10" s="234"/>
      <c r="S10" s="234"/>
      <c r="T10" s="234"/>
      <c r="U10" s="234"/>
      <c r="V10" s="234"/>
      <c r="W10" s="234"/>
      <c r="X10" s="234"/>
      <c r="Y10" s="234"/>
      <c r="Z10" s="234"/>
      <c r="AA10" s="234"/>
      <c r="AB10" s="234"/>
      <c r="AC10" s="234"/>
      <c r="AD10" s="231"/>
      <c r="AE10" s="31" t="str">
        <f t="shared" si="6"/>
        <v>Total Income</v>
      </c>
      <c r="AF10" s="252">
        <f t="shared" ref="AF10:AF73" si="11">SUM(F10:H10)</f>
        <v>0</v>
      </c>
      <c r="AG10" s="252">
        <f t="shared" ref="AG10:AG73" si="12">SUM(I10:K10)</f>
        <v>0</v>
      </c>
      <c r="AH10" s="252">
        <f t="shared" ref="AH10:AH73" si="13">SUM(L10:N10)</f>
        <v>0</v>
      </c>
      <c r="AI10" s="252">
        <f t="shared" ref="AI10:AI73" si="14">SUM(O10:Q10)</f>
        <v>0</v>
      </c>
      <c r="AJ10" s="252">
        <f t="shared" ref="AJ10:AJ73" si="15">SUM(AF10:AI10)</f>
        <v>0</v>
      </c>
      <c r="AK10" s="252">
        <f t="shared" si="7"/>
        <v>0</v>
      </c>
      <c r="AL10" s="252">
        <f t="shared" si="8"/>
        <v>0</v>
      </c>
      <c r="AM10" s="252">
        <f t="shared" si="9"/>
        <v>0</v>
      </c>
      <c r="AN10" s="252">
        <f t="shared" si="10"/>
        <v>0</v>
      </c>
      <c r="AO10" s="252">
        <f t="shared" ref="AO10:AO73" si="16">SUM(AK10:AN10)</f>
        <v>0</v>
      </c>
      <c r="AP10" s="231"/>
      <c r="AQ10" s="251"/>
      <c r="AR10" s="512"/>
      <c r="AS10" s="512"/>
      <c r="AT10" s="512"/>
      <c r="AU10" s="512"/>
      <c r="AV10" s="512"/>
      <c r="AW10" s="513"/>
      <c r="AX10" s="513"/>
      <c r="AY10" s="513"/>
      <c r="AZ10" s="513"/>
      <c r="BA10" s="513"/>
      <c r="BB10" s="215"/>
      <c r="BC10" s="215"/>
      <c r="BD10" s="215"/>
      <c r="BE10" s="255"/>
      <c r="BF10" s="255"/>
      <c r="BG10" s="255"/>
      <c r="BH10" s="255"/>
      <c r="BI10" s="255"/>
      <c r="BJ10" s="255"/>
      <c r="BK10" s="255"/>
      <c r="BL10" s="255"/>
      <c r="BM10" s="255"/>
      <c r="BN10" s="255"/>
      <c r="BO10" s="255"/>
      <c r="BP10" s="255"/>
      <c r="BQ10" s="255"/>
      <c r="BR10" s="4"/>
      <c r="BS10" s="4"/>
      <c r="BT10" s="4"/>
      <c r="BU10" s="4"/>
      <c r="BV10" s="4"/>
      <c r="BW10" s="4"/>
      <c r="BX10" s="4"/>
      <c r="BY10" s="4"/>
    </row>
    <row r="11" spans="1:77" ht="12.45" customHeight="1">
      <c r="C11" s="251" t="s">
        <v>390</v>
      </c>
      <c r="D11" s="251"/>
      <c r="E11" s="251"/>
      <c r="F11" s="219"/>
      <c r="G11" s="219"/>
      <c r="H11" s="219"/>
      <c r="I11" s="219"/>
      <c r="J11" s="219"/>
      <c r="K11" s="219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Z11" s="234"/>
      <c r="AA11" s="234"/>
      <c r="AB11" s="234"/>
      <c r="AC11" s="234"/>
      <c r="AD11" s="231"/>
      <c r="AE11" s="31" t="str">
        <f t="shared" si="6"/>
        <v>Cost of Goods Sold</v>
      </c>
      <c r="AF11" s="252">
        <f t="shared" si="11"/>
        <v>0</v>
      </c>
      <c r="AG11" s="252">
        <f t="shared" si="12"/>
        <v>0</v>
      </c>
      <c r="AH11" s="252">
        <f t="shared" si="13"/>
        <v>0</v>
      </c>
      <c r="AI11" s="252">
        <f t="shared" si="14"/>
        <v>0</v>
      </c>
      <c r="AJ11" s="252">
        <f t="shared" si="15"/>
        <v>0</v>
      </c>
      <c r="AK11" s="252">
        <f t="shared" si="7"/>
        <v>0</v>
      </c>
      <c r="AL11" s="252">
        <f t="shared" si="8"/>
        <v>0</v>
      </c>
      <c r="AM11" s="252">
        <f t="shared" si="9"/>
        <v>0</v>
      </c>
      <c r="AN11" s="252">
        <f t="shared" si="10"/>
        <v>0</v>
      </c>
      <c r="AO11" s="252">
        <f t="shared" si="16"/>
        <v>0</v>
      </c>
      <c r="AP11" s="231"/>
      <c r="AQ11" s="251"/>
      <c r="AR11" s="512"/>
      <c r="AS11" s="512"/>
      <c r="AT11" s="512"/>
      <c r="AU11" s="512"/>
      <c r="AV11" s="512"/>
      <c r="AW11" s="513"/>
      <c r="AX11" s="513"/>
      <c r="AY11" s="513"/>
      <c r="AZ11" s="513"/>
      <c r="BA11" s="513"/>
      <c r="BB11" s="215"/>
      <c r="BC11" s="215"/>
      <c r="BD11" s="215"/>
      <c r="BE11" s="255"/>
      <c r="BF11" s="255"/>
      <c r="BG11" s="255"/>
      <c r="BH11" s="255"/>
      <c r="BI11" s="255"/>
      <c r="BJ11" s="255"/>
      <c r="BK11" s="255"/>
      <c r="BL11" s="255"/>
      <c r="BM11" s="255"/>
      <c r="BN11" s="255"/>
      <c r="BO11" s="255"/>
      <c r="BP11" s="255"/>
      <c r="BQ11" s="255"/>
      <c r="BR11" s="4"/>
      <c r="BS11" s="4"/>
      <c r="BT11" s="4"/>
      <c r="BU11" s="4"/>
      <c r="BV11" s="4"/>
      <c r="BW11" s="4"/>
      <c r="BX11" s="4"/>
      <c r="BY11" s="4"/>
    </row>
    <row r="12" spans="1:77" ht="12.45" customHeight="1">
      <c r="C12" s="251" t="s">
        <v>391</v>
      </c>
      <c r="D12" s="251"/>
      <c r="E12" s="251"/>
      <c r="F12" s="219"/>
      <c r="G12" s="219"/>
      <c r="H12" s="219"/>
      <c r="I12" s="219"/>
      <c r="J12" s="219"/>
      <c r="K12" s="219"/>
      <c r="L12" s="234"/>
      <c r="M12" s="234"/>
      <c r="N12" s="234"/>
      <c r="O12" s="234"/>
      <c r="P12" s="234"/>
      <c r="Q12" s="234"/>
      <c r="R12" s="234"/>
      <c r="S12" s="234"/>
      <c r="T12" s="234"/>
      <c r="U12" s="234"/>
      <c r="V12" s="234"/>
      <c r="W12" s="234"/>
      <c r="X12" s="234"/>
      <c r="Y12" s="234"/>
      <c r="Z12" s="234"/>
      <c r="AA12" s="234"/>
      <c r="AB12" s="234"/>
      <c r="AC12" s="234"/>
      <c r="AD12" s="231"/>
      <c r="AE12" s="31" t="str">
        <f t="shared" si="6"/>
        <v xml:space="preserve">   50000 Cost of Goods Sold</v>
      </c>
      <c r="AF12" s="252">
        <f t="shared" si="11"/>
        <v>0</v>
      </c>
      <c r="AG12" s="252">
        <f t="shared" si="12"/>
        <v>0</v>
      </c>
      <c r="AH12" s="252">
        <f t="shared" si="13"/>
        <v>0</v>
      </c>
      <c r="AI12" s="252">
        <f t="shared" si="14"/>
        <v>0</v>
      </c>
      <c r="AJ12" s="252">
        <f t="shared" si="15"/>
        <v>0</v>
      </c>
      <c r="AK12" s="252">
        <f t="shared" si="7"/>
        <v>0</v>
      </c>
      <c r="AL12" s="252">
        <f t="shared" si="8"/>
        <v>0</v>
      </c>
      <c r="AM12" s="252">
        <f t="shared" si="9"/>
        <v>0</v>
      </c>
      <c r="AN12" s="252">
        <f t="shared" si="10"/>
        <v>0</v>
      </c>
      <c r="AO12" s="252">
        <f t="shared" si="16"/>
        <v>0</v>
      </c>
      <c r="AP12" s="231"/>
      <c r="AQ12" s="251"/>
      <c r="AR12" s="512"/>
      <c r="AS12" s="512"/>
      <c r="AT12" s="512"/>
      <c r="AU12" s="512"/>
      <c r="AV12" s="512"/>
      <c r="AW12" s="513"/>
      <c r="AX12" s="513"/>
      <c r="AY12" s="513"/>
      <c r="AZ12" s="513"/>
      <c r="BA12" s="513"/>
      <c r="BB12" s="215"/>
      <c r="BC12" s="215"/>
      <c r="BD12" s="215"/>
      <c r="BE12" s="255"/>
      <c r="BF12" s="255"/>
      <c r="BG12" s="255"/>
      <c r="BH12" s="255"/>
      <c r="BI12" s="255"/>
      <c r="BJ12" s="255"/>
      <c r="BK12" s="255"/>
      <c r="BL12" s="255"/>
      <c r="BM12" s="255"/>
      <c r="BN12" s="255"/>
      <c r="BO12" s="255"/>
      <c r="BP12" s="255"/>
      <c r="BQ12" s="255"/>
      <c r="BR12" s="4"/>
      <c r="BS12" s="4"/>
      <c r="BT12" s="4"/>
      <c r="BU12" s="4"/>
      <c r="BV12" s="4"/>
      <c r="BW12" s="4"/>
      <c r="BX12" s="4"/>
      <c r="BY12" s="4"/>
    </row>
    <row r="13" spans="1:77" ht="12.45" customHeight="1">
      <c r="C13" s="251" t="s">
        <v>67</v>
      </c>
      <c r="D13" s="251"/>
      <c r="E13" s="251"/>
      <c r="F13" s="219"/>
      <c r="G13" s="219"/>
      <c r="H13" s="219"/>
      <c r="I13" s="219"/>
      <c r="J13" s="219"/>
      <c r="K13" s="219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Z13" s="234"/>
      <c r="AA13" s="234"/>
      <c r="AB13" s="234"/>
      <c r="AC13" s="234"/>
      <c r="AD13" s="231"/>
      <c r="AE13" s="31" t="str">
        <f t="shared" si="6"/>
        <v>Total Cost of Goods Sold</v>
      </c>
      <c r="AF13" s="252">
        <f t="shared" si="11"/>
        <v>0</v>
      </c>
      <c r="AG13" s="252">
        <f t="shared" si="12"/>
        <v>0</v>
      </c>
      <c r="AH13" s="252">
        <f t="shared" si="13"/>
        <v>0</v>
      </c>
      <c r="AI13" s="252">
        <f t="shared" si="14"/>
        <v>0</v>
      </c>
      <c r="AJ13" s="252">
        <f t="shared" si="15"/>
        <v>0</v>
      </c>
      <c r="AK13" s="252">
        <f t="shared" si="7"/>
        <v>0</v>
      </c>
      <c r="AL13" s="252">
        <f t="shared" si="8"/>
        <v>0</v>
      </c>
      <c r="AM13" s="252">
        <f t="shared" si="9"/>
        <v>0</v>
      </c>
      <c r="AN13" s="252">
        <f t="shared" si="10"/>
        <v>0</v>
      </c>
      <c r="AO13" s="252">
        <f t="shared" si="16"/>
        <v>0</v>
      </c>
      <c r="AP13" s="231"/>
      <c r="AQ13" s="251"/>
      <c r="AR13" s="512"/>
      <c r="AS13" s="512"/>
      <c r="AT13" s="512"/>
      <c r="AU13" s="512"/>
      <c r="AV13" s="512"/>
      <c r="AW13" s="513"/>
      <c r="AX13" s="513"/>
      <c r="AY13" s="513"/>
      <c r="AZ13" s="513"/>
      <c r="BA13" s="513"/>
      <c r="BB13" s="215"/>
      <c r="BC13" s="215"/>
      <c r="BD13" s="215"/>
      <c r="BE13" s="255"/>
      <c r="BF13" s="255"/>
      <c r="BG13" s="255"/>
      <c r="BH13" s="255"/>
      <c r="BI13" s="255"/>
      <c r="BJ13" s="255"/>
      <c r="BK13" s="255"/>
      <c r="BL13" s="255"/>
      <c r="BM13" s="255"/>
      <c r="BN13" s="255"/>
      <c r="BO13" s="255"/>
      <c r="BP13" s="255"/>
      <c r="BQ13" s="255"/>
      <c r="BR13" s="4"/>
      <c r="BS13" s="4"/>
      <c r="BT13" s="4"/>
      <c r="BU13" s="4"/>
      <c r="BV13" s="4"/>
      <c r="BW13" s="4"/>
      <c r="BX13" s="4"/>
      <c r="BY13" s="4"/>
    </row>
    <row r="14" spans="1:77" ht="12.45" customHeight="1">
      <c r="C14" s="31" t="s">
        <v>274</v>
      </c>
      <c r="D14" s="31"/>
      <c r="E14" s="31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31"/>
      <c r="AE14" s="31" t="str">
        <f t="shared" si="6"/>
        <v>Gross Profit</v>
      </c>
      <c r="AF14" s="252">
        <f t="shared" si="11"/>
        <v>0</v>
      </c>
      <c r="AG14" s="252">
        <f t="shared" si="12"/>
        <v>0</v>
      </c>
      <c r="AH14" s="252">
        <f t="shared" si="13"/>
        <v>0</v>
      </c>
      <c r="AI14" s="252">
        <f t="shared" si="14"/>
        <v>0</v>
      </c>
      <c r="AJ14" s="252">
        <f t="shared" si="15"/>
        <v>0</v>
      </c>
      <c r="AK14" s="252">
        <f t="shared" si="7"/>
        <v>0</v>
      </c>
      <c r="AL14" s="252">
        <f t="shared" si="8"/>
        <v>0</v>
      </c>
      <c r="AM14" s="252">
        <f t="shared" si="9"/>
        <v>0</v>
      </c>
      <c r="AN14" s="252">
        <f t="shared" si="10"/>
        <v>0</v>
      </c>
      <c r="AO14" s="252">
        <f t="shared" si="16"/>
        <v>0</v>
      </c>
      <c r="AP14" s="231"/>
      <c r="AQ14" s="251"/>
      <c r="AR14" s="512"/>
      <c r="AS14" s="512"/>
      <c r="AT14" s="512"/>
      <c r="AU14" s="512"/>
      <c r="AV14" s="512"/>
      <c r="AW14" s="513"/>
      <c r="AX14" s="513"/>
      <c r="AY14" s="513"/>
      <c r="AZ14" s="513"/>
      <c r="BA14" s="513"/>
      <c r="BB14" s="215"/>
      <c r="BC14" s="215"/>
      <c r="BD14" s="215"/>
      <c r="BE14" s="255"/>
      <c r="BF14" s="255"/>
      <c r="BG14" s="255"/>
      <c r="BH14" s="255"/>
      <c r="BI14" s="255"/>
      <c r="BJ14" s="255"/>
      <c r="BK14" s="255"/>
      <c r="BL14" s="255"/>
      <c r="BM14" s="255"/>
      <c r="BN14" s="255"/>
      <c r="BO14" s="255"/>
      <c r="BP14" s="255"/>
      <c r="BQ14" s="255"/>
      <c r="BR14" s="4"/>
      <c r="BS14" s="4"/>
      <c r="BT14" s="4"/>
      <c r="BU14" s="4"/>
      <c r="BV14" s="4"/>
      <c r="BW14" s="4"/>
      <c r="BX14" s="4"/>
      <c r="BY14" s="4"/>
    </row>
    <row r="15" spans="1:77" ht="12.45" customHeight="1">
      <c r="C15" s="31" t="s">
        <v>275</v>
      </c>
      <c r="D15" s="31"/>
      <c r="E15" s="31"/>
      <c r="F15" s="218"/>
      <c r="G15" s="218"/>
      <c r="H15" s="218"/>
      <c r="I15" s="218"/>
      <c r="J15" s="218"/>
      <c r="K15" s="219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1"/>
      <c r="AE15" s="31" t="str">
        <f t="shared" si="6"/>
        <v>Expenses</v>
      </c>
      <c r="AF15" s="252">
        <f t="shared" si="11"/>
        <v>0</v>
      </c>
      <c r="AG15" s="252">
        <f t="shared" si="12"/>
        <v>0</v>
      </c>
      <c r="AH15" s="252">
        <f t="shared" si="13"/>
        <v>0</v>
      </c>
      <c r="AI15" s="252">
        <f t="shared" si="14"/>
        <v>0</v>
      </c>
      <c r="AJ15" s="252">
        <f t="shared" si="15"/>
        <v>0</v>
      </c>
      <c r="AK15" s="252">
        <f t="shared" si="7"/>
        <v>0</v>
      </c>
      <c r="AL15" s="252">
        <f t="shared" si="8"/>
        <v>0</v>
      </c>
      <c r="AM15" s="252">
        <f t="shared" si="9"/>
        <v>0</v>
      </c>
      <c r="AN15" s="252">
        <f t="shared" si="10"/>
        <v>0</v>
      </c>
      <c r="AO15" s="252">
        <f t="shared" si="16"/>
        <v>0</v>
      </c>
      <c r="AP15" s="231"/>
      <c r="AQ15" s="251"/>
      <c r="AR15" s="512"/>
      <c r="AS15" s="512"/>
      <c r="AT15" s="512"/>
      <c r="AU15" s="512"/>
      <c r="AV15" s="512"/>
      <c r="AW15" s="513"/>
      <c r="AX15" s="513"/>
      <c r="AY15" s="513"/>
      <c r="AZ15" s="513"/>
      <c r="BA15" s="513"/>
      <c r="BB15" s="215"/>
      <c r="BC15" s="215"/>
      <c r="BD15" s="215"/>
      <c r="BE15" s="255"/>
      <c r="BF15" s="255"/>
      <c r="BG15" s="255"/>
      <c r="BH15" s="255"/>
      <c r="BI15" s="255"/>
      <c r="BJ15" s="255"/>
      <c r="BK15" s="255"/>
      <c r="BL15" s="255"/>
      <c r="BM15" s="255"/>
      <c r="BN15" s="255"/>
      <c r="BO15" s="255"/>
      <c r="BP15" s="255"/>
      <c r="BQ15" s="255"/>
      <c r="BR15" s="4"/>
      <c r="BS15" s="4"/>
      <c r="BT15" s="4"/>
      <c r="BU15" s="4"/>
      <c r="BV15" s="4"/>
      <c r="BW15" s="4"/>
      <c r="BX15" s="4"/>
      <c r="BY15" s="4"/>
    </row>
    <row r="16" spans="1:77" ht="12.45" customHeight="1">
      <c r="C16" s="31" t="s">
        <v>276</v>
      </c>
      <c r="D16" s="31"/>
      <c r="E16" s="31"/>
      <c r="F16" s="218"/>
      <c r="G16" s="218"/>
      <c r="H16" s="218"/>
      <c r="I16" s="219"/>
      <c r="J16" s="219"/>
      <c r="K16" s="219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1"/>
      <c r="AE16" s="31" t="str">
        <f t="shared" si="6"/>
        <v xml:space="preserve">   61000 Personnel Expenses</v>
      </c>
      <c r="AF16" s="252">
        <f t="shared" si="11"/>
        <v>0</v>
      </c>
      <c r="AG16" s="252">
        <f t="shared" si="12"/>
        <v>0</v>
      </c>
      <c r="AH16" s="252">
        <f t="shared" si="13"/>
        <v>0</v>
      </c>
      <c r="AI16" s="252">
        <f t="shared" si="14"/>
        <v>0</v>
      </c>
      <c r="AJ16" s="252">
        <f t="shared" si="15"/>
        <v>0</v>
      </c>
      <c r="AK16" s="252">
        <f t="shared" si="7"/>
        <v>0</v>
      </c>
      <c r="AL16" s="252">
        <f t="shared" si="8"/>
        <v>0</v>
      </c>
      <c r="AM16" s="252">
        <f t="shared" si="9"/>
        <v>0</v>
      </c>
      <c r="AN16" s="252">
        <f t="shared" si="10"/>
        <v>0</v>
      </c>
      <c r="AO16" s="252">
        <f t="shared" si="16"/>
        <v>0</v>
      </c>
      <c r="AP16" s="231"/>
      <c r="AQ16" s="251"/>
      <c r="AR16" s="512"/>
      <c r="AS16" s="512"/>
      <c r="AT16" s="512"/>
      <c r="AU16" s="512"/>
      <c r="AV16" s="512"/>
      <c r="AW16" s="513"/>
      <c r="AX16" s="513"/>
      <c r="AY16" s="513"/>
      <c r="AZ16" s="513"/>
      <c r="BA16" s="513"/>
      <c r="BB16" s="215"/>
      <c r="BC16" s="215"/>
      <c r="BD16" s="215"/>
      <c r="BE16" s="255"/>
      <c r="BF16" s="255"/>
      <c r="BG16" s="255"/>
      <c r="BH16" s="255"/>
      <c r="BI16" s="255"/>
      <c r="BJ16" s="255"/>
      <c r="BK16" s="255"/>
      <c r="BL16" s="255"/>
      <c r="BM16" s="255"/>
      <c r="BN16" s="255"/>
      <c r="BO16" s="255"/>
      <c r="BP16" s="255"/>
      <c r="BQ16" s="255"/>
      <c r="BR16" s="4"/>
      <c r="BS16" s="4"/>
      <c r="BT16" s="4"/>
      <c r="BU16" s="4"/>
      <c r="BV16" s="4"/>
      <c r="BW16" s="4"/>
      <c r="BX16" s="4"/>
      <c r="BY16" s="4"/>
    </row>
    <row r="17" spans="3:77" ht="12.45" customHeight="1">
      <c r="C17" s="31" t="s">
        <v>320</v>
      </c>
      <c r="D17" s="31"/>
      <c r="E17" s="31"/>
      <c r="F17" s="218"/>
      <c r="G17" s="218"/>
      <c r="H17" s="218"/>
      <c r="I17" s="219"/>
      <c r="J17" s="219"/>
      <c r="K17" s="219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1"/>
      <c r="AE17" s="31" t="str">
        <f t="shared" si="6"/>
        <v xml:space="preserve">      61100 Payroll Expenses</v>
      </c>
      <c r="AF17" s="252">
        <f t="shared" si="11"/>
        <v>0</v>
      </c>
      <c r="AG17" s="252">
        <f t="shared" si="12"/>
        <v>0</v>
      </c>
      <c r="AH17" s="252">
        <f t="shared" si="13"/>
        <v>0</v>
      </c>
      <c r="AI17" s="252">
        <f t="shared" si="14"/>
        <v>0</v>
      </c>
      <c r="AJ17" s="252">
        <f t="shared" si="15"/>
        <v>0</v>
      </c>
      <c r="AK17" s="252">
        <f t="shared" si="7"/>
        <v>0</v>
      </c>
      <c r="AL17" s="252">
        <f t="shared" si="8"/>
        <v>0</v>
      </c>
      <c r="AM17" s="252">
        <f t="shared" si="9"/>
        <v>0</v>
      </c>
      <c r="AN17" s="252">
        <f t="shared" si="10"/>
        <v>0</v>
      </c>
      <c r="AO17" s="252">
        <f t="shared" si="16"/>
        <v>0</v>
      </c>
      <c r="AP17" s="231"/>
      <c r="AQ17" s="251"/>
      <c r="AR17" s="512"/>
      <c r="AS17" s="512"/>
      <c r="AT17" s="512"/>
      <c r="AU17" s="512"/>
      <c r="AV17" s="512"/>
      <c r="AW17" s="513"/>
      <c r="AX17" s="513"/>
      <c r="AY17" s="513"/>
      <c r="AZ17" s="513"/>
      <c r="BA17" s="513"/>
      <c r="BB17" s="215"/>
      <c r="BC17" s="215"/>
      <c r="BD17" s="215"/>
      <c r="BE17" s="255"/>
      <c r="BF17" s="255"/>
      <c r="BG17" s="255"/>
      <c r="BH17" s="255"/>
      <c r="BI17" s="255"/>
      <c r="BJ17" s="255"/>
      <c r="BK17" s="255"/>
      <c r="BL17" s="255"/>
      <c r="BM17" s="255"/>
      <c r="BN17" s="255"/>
      <c r="BO17" s="255"/>
      <c r="BP17" s="255"/>
      <c r="BQ17" s="255"/>
      <c r="BR17" s="4"/>
      <c r="BS17" s="4"/>
      <c r="BT17" s="4"/>
      <c r="BU17" s="4"/>
      <c r="BV17" s="4"/>
      <c r="BW17" s="4"/>
      <c r="BX17" s="4"/>
      <c r="BY17" s="4"/>
    </row>
    <row r="18" spans="3:77" ht="12.45" customHeight="1">
      <c r="C18" s="31" t="s">
        <v>321</v>
      </c>
      <c r="D18" s="31"/>
      <c r="E18" s="31"/>
      <c r="F18" s="218"/>
      <c r="G18" s="218"/>
      <c r="H18" s="218"/>
      <c r="I18" s="218"/>
      <c r="J18" s="218"/>
      <c r="K18" s="218"/>
      <c r="L18" s="218"/>
      <c r="M18" s="218"/>
      <c r="N18" s="218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1"/>
      <c r="AE18" s="31" t="str">
        <f t="shared" si="6"/>
        <v xml:space="preserve">         61120 Salaries &amp; Wages</v>
      </c>
      <c r="AF18" s="252">
        <f t="shared" si="11"/>
        <v>0</v>
      </c>
      <c r="AG18" s="252">
        <f t="shared" si="12"/>
        <v>0</v>
      </c>
      <c r="AH18" s="252">
        <f t="shared" si="13"/>
        <v>0</v>
      </c>
      <c r="AI18" s="252">
        <f t="shared" si="14"/>
        <v>0</v>
      </c>
      <c r="AJ18" s="252">
        <f t="shared" si="15"/>
        <v>0</v>
      </c>
      <c r="AK18" s="252">
        <f t="shared" si="7"/>
        <v>0</v>
      </c>
      <c r="AL18" s="252">
        <f t="shared" si="8"/>
        <v>0</v>
      </c>
      <c r="AM18" s="252">
        <f t="shared" si="9"/>
        <v>0</v>
      </c>
      <c r="AN18" s="252">
        <f t="shared" si="10"/>
        <v>0</v>
      </c>
      <c r="AO18" s="252">
        <f t="shared" si="16"/>
        <v>0</v>
      </c>
      <c r="AP18" s="231"/>
      <c r="AQ18" s="251"/>
      <c r="AR18" s="512"/>
      <c r="AS18" s="512"/>
      <c r="AT18" s="512"/>
      <c r="AU18" s="512"/>
      <c r="AV18" s="512"/>
      <c r="AW18" s="513"/>
      <c r="AX18" s="513"/>
      <c r="AY18" s="513"/>
      <c r="AZ18" s="513"/>
      <c r="BA18" s="513"/>
      <c r="BB18" s="215"/>
      <c r="BC18" s="215"/>
      <c r="BD18" s="215"/>
      <c r="BE18" s="255"/>
      <c r="BF18" s="255"/>
      <c r="BG18" s="255"/>
      <c r="BH18" s="255"/>
      <c r="BI18" s="255"/>
      <c r="BJ18" s="255"/>
      <c r="BK18" s="255"/>
      <c r="BL18" s="255"/>
      <c r="BM18" s="255"/>
      <c r="BN18" s="255"/>
      <c r="BO18" s="255"/>
      <c r="BP18" s="255"/>
      <c r="BQ18" s="255"/>
      <c r="BR18" s="4"/>
      <c r="BS18" s="4"/>
      <c r="BT18" s="4"/>
      <c r="BU18" s="4"/>
      <c r="BV18" s="4"/>
      <c r="BW18" s="4"/>
      <c r="BX18" s="4"/>
      <c r="BY18" s="4"/>
    </row>
    <row r="19" spans="3:77" ht="12.45" customHeight="1">
      <c r="C19" s="31" t="s">
        <v>365</v>
      </c>
      <c r="D19" s="31"/>
      <c r="E19" s="31"/>
      <c r="F19" s="218"/>
      <c r="G19" s="218"/>
      <c r="H19" s="218"/>
      <c r="I19" s="218"/>
      <c r="J19" s="218"/>
      <c r="K19" s="218"/>
      <c r="L19" s="218"/>
      <c r="M19" s="218"/>
      <c r="N19" s="218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4"/>
      <c r="AA19" s="234"/>
      <c r="AB19" s="234"/>
      <c r="AC19" s="234"/>
      <c r="AD19" s="231"/>
      <c r="AE19" s="31" t="str">
        <f t="shared" si="6"/>
        <v xml:space="preserve">         61150 PTO Expenses</v>
      </c>
      <c r="AF19" s="252">
        <f t="shared" si="11"/>
        <v>0</v>
      </c>
      <c r="AG19" s="252">
        <f t="shared" si="12"/>
        <v>0</v>
      </c>
      <c r="AH19" s="252">
        <f t="shared" si="13"/>
        <v>0</v>
      </c>
      <c r="AI19" s="252">
        <f t="shared" si="14"/>
        <v>0</v>
      </c>
      <c r="AJ19" s="252">
        <f t="shared" si="15"/>
        <v>0</v>
      </c>
      <c r="AK19" s="252">
        <f t="shared" si="7"/>
        <v>0</v>
      </c>
      <c r="AL19" s="252">
        <f t="shared" si="8"/>
        <v>0</v>
      </c>
      <c r="AM19" s="252">
        <f t="shared" si="9"/>
        <v>0</v>
      </c>
      <c r="AN19" s="252">
        <f t="shared" si="10"/>
        <v>0</v>
      </c>
      <c r="AO19" s="252">
        <f t="shared" si="16"/>
        <v>0</v>
      </c>
      <c r="AP19" s="231"/>
      <c r="AQ19" s="251"/>
      <c r="AR19" s="512"/>
      <c r="AS19" s="512"/>
      <c r="AT19" s="512"/>
      <c r="AU19" s="512"/>
      <c r="AV19" s="512"/>
      <c r="AW19" s="513"/>
      <c r="AX19" s="513"/>
      <c r="AY19" s="513"/>
      <c r="AZ19" s="513"/>
      <c r="BA19" s="513"/>
      <c r="BB19" s="215"/>
      <c r="BC19" s="215"/>
      <c r="BD19" s="215"/>
      <c r="BE19" s="255"/>
      <c r="BF19" s="255"/>
      <c r="BG19" s="255"/>
      <c r="BH19" s="255"/>
      <c r="BI19" s="255"/>
      <c r="BJ19" s="255"/>
      <c r="BK19" s="255"/>
      <c r="BL19" s="255"/>
      <c r="BM19" s="255"/>
      <c r="BN19" s="255"/>
      <c r="BO19" s="255"/>
      <c r="BP19" s="255"/>
      <c r="BQ19" s="255"/>
      <c r="BR19" s="4"/>
      <c r="BS19" s="4"/>
      <c r="BT19" s="4"/>
      <c r="BU19" s="4"/>
      <c r="BV19" s="4"/>
      <c r="BW19" s="4"/>
      <c r="BX19" s="4"/>
      <c r="BY19" s="4"/>
    </row>
    <row r="20" spans="3:77" ht="12.45" customHeight="1">
      <c r="C20" s="31" t="s">
        <v>366</v>
      </c>
      <c r="D20" s="31"/>
      <c r="E20" s="31"/>
      <c r="F20" s="218"/>
      <c r="G20" s="218"/>
      <c r="H20" s="218"/>
      <c r="I20" s="218"/>
      <c r="J20" s="218"/>
      <c r="K20" s="218"/>
      <c r="L20" s="218"/>
      <c r="M20" s="218"/>
      <c r="N20" s="218"/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234"/>
      <c r="Z20" s="234"/>
      <c r="AA20" s="234"/>
      <c r="AB20" s="234"/>
      <c r="AC20" s="234"/>
      <c r="AD20" s="231"/>
      <c r="AE20" s="31" t="str">
        <f t="shared" si="6"/>
        <v xml:space="preserve">         61290 Payroll Processing Fees</v>
      </c>
      <c r="AF20" s="252">
        <f t="shared" si="11"/>
        <v>0</v>
      </c>
      <c r="AG20" s="252">
        <f t="shared" si="12"/>
        <v>0</v>
      </c>
      <c r="AH20" s="252">
        <f t="shared" si="13"/>
        <v>0</v>
      </c>
      <c r="AI20" s="252">
        <f t="shared" si="14"/>
        <v>0</v>
      </c>
      <c r="AJ20" s="252">
        <f t="shared" si="15"/>
        <v>0</v>
      </c>
      <c r="AK20" s="252">
        <f t="shared" si="7"/>
        <v>0</v>
      </c>
      <c r="AL20" s="252">
        <f t="shared" si="8"/>
        <v>0</v>
      </c>
      <c r="AM20" s="252">
        <f t="shared" si="9"/>
        <v>0</v>
      </c>
      <c r="AN20" s="252">
        <f t="shared" si="10"/>
        <v>0</v>
      </c>
      <c r="AO20" s="252">
        <f t="shared" si="16"/>
        <v>0</v>
      </c>
      <c r="AP20" s="231"/>
      <c r="AQ20" s="251"/>
      <c r="AR20" s="512"/>
      <c r="AS20" s="512"/>
      <c r="AT20" s="512"/>
      <c r="AU20" s="512"/>
      <c r="AV20" s="512"/>
      <c r="AW20" s="513"/>
      <c r="AX20" s="513"/>
      <c r="AY20" s="513"/>
      <c r="AZ20" s="513"/>
      <c r="BA20" s="513"/>
      <c r="BB20" s="215"/>
      <c r="BC20" s="215"/>
      <c r="BD20" s="215"/>
      <c r="BE20" s="255"/>
      <c r="BF20" s="255"/>
      <c r="BG20" s="255"/>
      <c r="BH20" s="255"/>
      <c r="BI20" s="255"/>
      <c r="BJ20" s="255"/>
      <c r="BK20" s="255"/>
      <c r="BL20" s="255"/>
      <c r="BM20" s="255"/>
      <c r="BN20" s="255"/>
      <c r="BO20" s="255"/>
      <c r="BP20" s="255"/>
      <c r="BQ20" s="255"/>
      <c r="BR20" s="4"/>
      <c r="BS20" s="4"/>
      <c r="BT20" s="4"/>
      <c r="BU20" s="4"/>
      <c r="BV20" s="4"/>
      <c r="BW20" s="4"/>
      <c r="BX20" s="4"/>
      <c r="BY20" s="4"/>
    </row>
    <row r="21" spans="3:77" ht="12.45" customHeight="1">
      <c r="C21" s="31" t="s">
        <v>322</v>
      </c>
      <c r="D21" s="31"/>
      <c r="E21" s="31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8"/>
      <c r="X21" s="218"/>
      <c r="Y21" s="218"/>
      <c r="Z21" s="218"/>
      <c r="AA21" s="218"/>
      <c r="AB21" s="218"/>
      <c r="AC21" s="218"/>
      <c r="AD21" s="231"/>
      <c r="AE21" s="31" t="str">
        <f t="shared" si="6"/>
        <v xml:space="preserve">      Total 61100 Payroll Expenses</v>
      </c>
      <c r="AF21" s="252">
        <f t="shared" si="11"/>
        <v>0</v>
      </c>
      <c r="AG21" s="252">
        <f t="shared" si="12"/>
        <v>0</v>
      </c>
      <c r="AH21" s="252">
        <f t="shared" si="13"/>
        <v>0</v>
      </c>
      <c r="AI21" s="252">
        <f t="shared" si="14"/>
        <v>0</v>
      </c>
      <c r="AJ21" s="252">
        <f t="shared" si="15"/>
        <v>0</v>
      </c>
      <c r="AK21" s="252">
        <f t="shared" si="7"/>
        <v>0</v>
      </c>
      <c r="AL21" s="252">
        <f t="shared" si="8"/>
        <v>0</v>
      </c>
      <c r="AM21" s="252">
        <f t="shared" si="9"/>
        <v>0</v>
      </c>
      <c r="AN21" s="252">
        <f t="shared" si="10"/>
        <v>0</v>
      </c>
      <c r="AO21" s="252">
        <f t="shared" si="16"/>
        <v>0</v>
      </c>
      <c r="AP21" s="231"/>
      <c r="AQ21" s="251"/>
      <c r="AR21" s="512"/>
      <c r="AS21" s="512"/>
      <c r="AT21" s="512"/>
      <c r="AU21" s="512"/>
      <c r="AV21" s="512"/>
      <c r="AW21" s="513"/>
      <c r="AX21" s="513"/>
      <c r="AY21" s="513"/>
      <c r="AZ21" s="513"/>
      <c r="BA21" s="513"/>
      <c r="BB21" s="215"/>
      <c r="BC21" s="215"/>
      <c r="BD21" s="215"/>
      <c r="BE21" s="255"/>
      <c r="BF21" s="255"/>
      <c r="BG21" s="255"/>
      <c r="BH21" s="255"/>
      <c r="BI21" s="255"/>
      <c r="BJ21" s="255"/>
      <c r="BK21" s="255"/>
      <c r="BL21" s="255"/>
      <c r="BM21" s="255"/>
      <c r="BN21" s="255"/>
      <c r="BO21" s="255"/>
      <c r="BP21" s="255"/>
      <c r="BQ21" s="255"/>
      <c r="BR21" s="4"/>
      <c r="BS21" s="4"/>
      <c r="BT21" s="4"/>
      <c r="BU21" s="4"/>
      <c r="BV21" s="4"/>
      <c r="BW21" s="4"/>
      <c r="BX21" s="4"/>
      <c r="BY21" s="4"/>
    </row>
    <row r="22" spans="3:77" ht="12.45" customHeight="1">
      <c r="C22" s="31" t="s">
        <v>323</v>
      </c>
      <c r="D22" s="31"/>
      <c r="E22" s="31"/>
      <c r="F22" s="218"/>
      <c r="G22" s="218"/>
      <c r="H22" s="218"/>
      <c r="I22" s="218"/>
      <c r="J22" s="218"/>
      <c r="K22" s="218"/>
      <c r="L22" s="218"/>
      <c r="M22" s="218"/>
      <c r="N22" s="218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1"/>
      <c r="AE22" s="31" t="str">
        <f t="shared" si="6"/>
        <v xml:space="preserve">      61300 Benefits</v>
      </c>
      <c r="AF22" s="252">
        <f t="shared" si="11"/>
        <v>0</v>
      </c>
      <c r="AG22" s="252">
        <f t="shared" si="12"/>
        <v>0</v>
      </c>
      <c r="AH22" s="252">
        <f t="shared" si="13"/>
        <v>0</v>
      </c>
      <c r="AI22" s="252">
        <f t="shared" si="14"/>
        <v>0</v>
      </c>
      <c r="AJ22" s="252">
        <f t="shared" si="15"/>
        <v>0</v>
      </c>
      <c r="AK22" s="252">
        <f t="shared" si="7"/>
        <v>0</v>
      </c>
      <c r="AL22" s="252">
        <f t="shared" si="8"/>
        <v>0</v>
      </c>
      <c r="AM22" s="252">
        <f t="shared" si="9"/>
        <v>0</v>
      </c>
      <c r="AN22" s="252">
        <f t="shared" si="10"/>
        <v>0</v>
      </c>
      <c r="AO22" s="252">
        <f t="shared" si="16"/>
        <v>0</v>
      </c>
      <c r="AP22" s="231"/>
      <c r="AQ22" s="251"/>
      <c r="AR22" s="512"/>
      <c r="AS22" s="512"/>
      <c r="AT22" s="512"/>
      <c r="AU22" s="512"/>
      <c r="AV22" s="512"/>
      <c r="AW22" s="513"/>
      <c r="AX22" s="513"/>
      <c r="AY22" s="513"/>
      <c r="AZ22" s="513"/>
      <c r="BA22" s="513"/>
      <c r="BB22" s="215"/>
      <c r="BC22" s="215"/>
      <c r="BD22" s="215"/>
      <c r="BE22" s="255"/>
      <c r="BF22" s="255"/>
      <c r="BG22" s="255"/>
      <c r="BH22" s="255"/>
      <c r="BI22" s="255"/>
      <c r="BJ22" s="255"/>
      <c r="BK22" s="255"/>
      <c r="BL22" s="255"/>
      <c r="BM22" s="255"/>
      <c r="BN22" s="255"/>
      <c r="BO22" s="255"/>
      <c r="BP22" s="255"/>
      <c r="BQ22" s="255"/>
      <c r="BR22" s="4"/>
      <c r="BS22" s="4"/>
      <c r="BT22" s="4"/>
      <c r="BU22" s="4"/>
      <c r="BV22" s="4"/>
      <c r="BW22" s="4"/>
      <c r="BX22" s="4"/>
      <c r="BY22" s="4"/>
    </row>
    <row r="23" spans="3:77" ht="12.45" customHeight="1">
      <c r="C23" s="31" t="s">
        <v>367</v>
      </c>
      <c r="D23" s="31"/>
      <c r="E23" s="31"/>
      <c r="F23" s="218"/>
      <c r="G23" s="218"/>
      <c r="H23" s="218"/>
      <c r="I23" s="218"/>
      <c r="J23" s="218"/>
      <c r="K23" s="218"/>
      <c r="L23" s="218"/>
      <c r="M23" s="218"/>
      <c r="N23" s="218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1"/>
      <c r="AE23" s="31" t="str">
        <f t="shared" si="6"/>
        <v xml:space="preserve">         61320 Employee Health Insurance</v>
      </c>
      <c r="AF23" s="252">
        <f t="shared" si="11"/>
        <v>0</v>
      </c>
      <c r="AG23" s="252">
        <f t="shared" si="12"/>
        <v>0</v>
      </c>
      <c r="AH23" s="252">
        <f t="shared" si="13"/>
        <v>0</v>
      </c>
      <c r="AI23" s="252">
        <f t="shared" si="14"/>
        <v>0</v>
      </c>
      <c r="AJ23" s="252">
        <f t="shared" si="15"/>
        <v>0</v>
      </c>
      <c r="AK23" s="252">
        <f t="shared" si="7"/>
        <v>0</v>
      </c>
      <c r="AL23" s="252">
        <f t="shared" si="8"/>
        <v>0</v>
      </c>
      <c r="AM23" s="252">
        <f t="shared" si="9"/>
        <v>0</v>
      </c>
      <c r="AN23" s="252">
        <f t="shared" si="10"/>
        <v>0</v>
      </c>
      <c r="AO23" s="252">
        <f t="shared" si="16"/>
        <v>0</v>
      </c>
      <c r="AP23" s="231"/>
      <c r="AQ23" s="251"/>
      <c r="AR23" s="512"/>
      <c r="AS23" s="512"/>
      <c r="AT23" s="512"/>
      <c r="AU23" s="512"/>
      <c r="AV23" s="512"/>
      <c r="AW23" s="513"/>
      <c r="AX23" s="513"/>
      <c r="AY23" s="513"/>
      <c r="AZ23" s="513"/>
      <c r="BA23" s="513"/>
      <c r="BB23" s="215"/>
      <c r="BC23" s="215"/>
      <c r="BD23" s="215"/>
      <c r="BE23" s="255"/>
      <c r="BF23" s="255"/>
      <c r="BG23" s="255"/>
      <c r="BH23" s="255"/>
      <c r="BI23" s="255"/>
      <c r="BJ23" s="255"/>
      <c r="BK23" s="255"/>
      <c r="BL23" s="255"/>
      <c r="BM23" s="255"/>
      <c r="BN23" s="255"/>
      <c r="BO23" s="255"/>
      <c r="BP23" s="255"/>
      <c r="BQ23" s="255"/>
      <c r="BR23" s="4"/>
      <c r="BS23" s="4"/>
      <c r="BT23" s="4"/>
      <c r="BU23" s="4"/>
      <c r="BV23" s="4"/>
      <c r="BW23" s="4"/>
      <c r="BX23" s="4"/>
      <c r="BY23" s="4"/>
    </row>
    <row r="24" spans="3:77" ht="12.45" customHeight="1">
      <c r="C24" s="31" t="s">
        <v>368</v>
      </c>
      <c r="D24" s="31"/>
      <c r="E24" s="31"/>
      <c r="F24" s="218"/>
      <c r="G24" s="218"/>
      <c r="H24" s="218"/>
      <c r="I24" s="218"/>
      <c r="J24" s="218"/>
      <c r="K24" s="218"/>
      <c r="L24" s="218"/>
      <c r="M24" s="218"/>
      <c r="N24" s="218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1"/>
      <c r="AE24" s="31" t="str">
        <f t="shared" si="6"/>
        <v xml:space="preserve">         61350 Worker's Comp Insurance</v>
      </c>
      <c r="AF24" s="252">
        <f t="shared" si="11"/>
        <v>0</v>
      </c>
      <c r="AG24" s="252">
        <f t="shared" si="12"/>
        <v>0</v>
      </c>
      <c r="AH24" s="252">
        <f t="shared" si="13"/>
        <v>0</v>
      </c>
      <c r="AI24" s="252">
        <f t="shared" si="14"/>
        <v>0</v>
      </c>
      <c r="AJ24" s="252">
        <f t="shared" si="15"/>
        <v>0</v>
      </c>
      <c r="AK24" s="252">
        <f t="shared" si="7"/>
        <v>0</v>
      </c>
      <c r="AL24" s="252">
        <f t="shared" si="8"/>
        <v>0</v>
      </c>
      <c r="AM24" s="252">
        <f t="shared" si="9"/>
        <v>0</v>
      </c>
      <c r="AN24" s="252">
        <f t="shared" si="10"/>
        <v>0</v>
      </c>
      <c r="AO24" s="252">
        <f t="shared" si="16"/>
        <v>0</v>
      </c>
      <c r="AP24" s="231"/>
      <c r="AQ24" s="251"/>
      <c r="AR24" s="512"/>
      <c r="AS24" s="512"/>
      <c r="AT24" s="512"/>
      <c r="AU24" s="512"/>
      <c r="AV24" s="512"/>
      <c r="AW24" s="513"/>
      <c r="AX24" s="513"/>
      <c r="AY24" s="513"/>
      <c r="AZ24" s="513"/>
      <c r="BA24" s="513"/>
      <c r="BB24" s="215"/>
      <c r="BC24" s="215"/>
      <c r="BD24" s="215"/>
      <c r="BE24" s="255"/>
      <c r="BF24" s="255"/>
      <c r="BG24" s="255"/>
      <c r="BH24" s="255"/>
      <c r="BI24" s="255"/>
      <c r="BJ24" s="255"/>
      <c r="BK24" s="255"/>
      <c r="BL24" s="255"/>
      <c r="BM24" s="255"/>
      <c r="BN24" s="255"/>
      <c r="BO24" s="255"/>
      <c r="BP24" s="255"/>
      <c r="BQ24" s="255"/>
      <c r="BR24" s="4"/>
      <c r="BS24" s="4"/>
      <c r="BT24" s="4"/>
      <c r="BU24" s="4"/>
      <c r="BV24" s="4"/>
      <c r="BW24" s="4"/>
      <c r="BX24" s="4"/>
      <c r="BY24" s="4"/>
    </row>
    <row r="25" spans="3:77" ht="12.45" customHeight="1">
      <c r="C25" s="31" t="s">
        <v>324</v>
      </c>
      <c r="D25" s="31"/>
      <c r="E25" s="31"/>
      <c r="F25" s="218"/>
      <c r="G25" s="218"/>
      <c r="H25" s="218"/>
      <c r="I25" s="218"/>
      <c r="J25" s="218"/>
      <c r="K25" s="218"/>
      <c r="L25" s="218"/>
      <c r="M25" s="218"/>
      <c r="N25" s="218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1"/>
      <c r="AE25" s="31" t="str">
        <f t="shared" si="6"/>
        <v xml:space="preserve">         61360 Payroll Taxes - Company</v>
      </c>
      <c r="AF25" s="252">
        <f t="shared" si="11"/>
        <v>0</v>
      </c>
      <c r="AG25" s="252">
        <f t="shared" si="12"/>
        <v>0</v>
      </c>
      <c r="AH25" s="252">
        <f t="shared" si="13"/>
        <v>0</v>
      </c>
      <c r="AI25" s="252">
        <f t="shared" si="14"/>
        <v>0</v>
      </c>
      <c r="AJ25" s="252">
        <f t="shared" si="15"/>
        <v>0</v>
      </c>
      <c r="AK25" s="252">
        <f t="shared" si="7"/>
        <v>0</v>
      </c>
      <c r="AL25" s="252">
        <f t="shared" si="8"/>
        <v>0</v>
      </c>
      <c r="AM25" s="252">
        <f t="shared" si="9"/>
        <v>0</v>
      </c>
      <c r="AN25" s="252">
        <f t="shared" si="10"/>
        <v>0</v>
      </c>
      <c r="AO25" s="252">
        <f t="shared" si="16"/>
        <v>0</v>
      </c>
      <c r="AP25" s="231"/>
      <c r="AQ25" s="251"/>
      <c r="AR25" s="512"/>
      <c r="AS25" s="512"/>
      <c r="AT25" s="512"/>
      <c r="AU25" s="512"/>
      <c r="AV25" s="512"/>
      <c r="AW25" s="513"/>
      <c r="AX25" s="513"/>
      <c r="AY25" s="513"/>
      <c r="AZ25" s="513"/>
      <c r="BA25" s="513"/>
      <c r="BB25" s="215"/>
      <c r="BC25" s="215"/>
      <c r="BD25" s="215"/>
      <c r="BE25" s="255"/>
      <c r="BF25" s="255"/>
      <c r="BG25" s="255"/>
      <c r="BH25" s="255"/>
      <c r="BI25" s="255"/>
      <c r="BJ25" s="255"/>
      <c r="BK25" s="255"/>
      <c r="BL25" s="255"/>
      <c r="BM25" s="255"/>
      <c r="BN25" s="255"/>
      <c r="BO25" s="255"/>
      <c r="BP25" s="255"/>
      <c r="BQ25" s="255"/>
      <c r="BR25" s="4"/>
      <c r="BS25" s="4"/>
      <c r="BT25" s="4"/>
      <c r="BU25" s="4"/>
      <c r="BV25" s="4"/>
      <c r="BW25" s="4"/>
      <c r="BX25" s="4"/>
      <c r="BY25" s="4"/>
    </row>
    <row r="26" spans="3:77" ht="12.45" customHeight="1">
      <c r="C26" s="31" t="s">
        <v>325</v>
      </c>
      <c r="D26" s="31"/>
      <c r="E26" s="31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  <c r="X26" s="218"/>
      <c r="Y26" s="218"/>
      <c r="Z26" s="218"/>
      <c r="AA26" s="218"/>
      <c r="AB26" s="218"/>
      <c r="AC26" s="218"/>
      <c r="AD26" s="231"/>
      <c r="AE26" s="31" t="str">
        <f t="shared" si="6"/>
        <v xml:space="preserve">      Total 61300 Benefits</v>
      </c>
      <c r="AF26" s="252">
        <f t="shared" si="11"/>
        <v>0</v>
      </c>
      <c r="AG26" s="252">
        <f t="shared" si="12"/>
        <v>0</v>
      </c>
      <c r="AH26" s="252">
        <f t="shared" si="13"/>
        <v>0</v>
      </c>
      <c r="AI26" s="252">
        <f t="shared" si="14"/>
        <v>0</v>
      </c>
      <c r="AJ26" s="252">
        <f t="shared" si="15"/>
        <v>0</v>
      </c>
      <c r="AK26" s="252">
        <f t="shared" si="7"/>
        <v>0</v>
      </c>
      <c r="AL26" s="252">
        <f t="shared" si="8"/>
        <v>0</v>
      </c>
      <c r="AM26" s="252">
        <f t="shared" si="9"/>
        <v>0</v>
      </c>
      <c r="AN26" s="252">
        <f t="shared" si="10"/>
        <v>0</v>
      </c>
      <c r="AO26" s="252">
        <f t="shared" si="16"/>
        <v>0</v>
      </c>
      <c r="AP26" s="231"/>
      <c r="AQ26" s="251"/>
      <c r="AR26" s="512"/>
      <c r="AS26" s="512"/>
      <c r="AT26" s="512"/>
      <c r="AU26" s="512"/>
      <c r="AV26" s="512"/>
      <c r="AW26" s="513"/>
      <c r="AX26" s="513"/>
      <c r="AY26" s="513"/>
      <c r="AZ26" s="513"/>
      <c r="BA26" s="513"/>
      <c r="BB26" s="215"/>
      <c r="BC26" s="215"/>
      <c r="BD26" s="215"/>
      <c r="BE26" s="255"/>
      <c r="BF26" s="255"/>
      <c r="BG26" s="255"/>
      <c r="BH26" s="255"/>
      <c r="BI26" s="255"/>
      <c r="BJ26" s="255"/>
      <c r="BK26" s="255"/>
      <c r="BL26" s="255"/>
      <c r="BM26" s="255"/>
      <c r="BN26" s="255"/>
      <c r="BO26" s="255"/>
      <c r="BP26" s="255"/>
      <c r="BQ26" s="255"/>
      <c r="BR26" s="4"/>
      <c r="BS26" s="4"/>
      <c r="BT26" s="4"/>
      <c r="BU26" s="4"/>
      <c r="BV26" s="4"/>
      <c r="BW26" s="4"/>
      <c r="BX26" s="4"/>
      <c r="BY26" s="4"/>
    </row>
    <row r="27" spans="3:77" ht="12.45" customHeight="1">
      <c r="C27" s="31" t="s">
        <v>277</v>
      </c>
      <c r="D27" s="31"/>
      <c r="E27" s="31"/>
      <c r="F27" s="219"/>
      <c r="G27" s="219"/>
      <c r="H27" s="219"/>
      <c r="I27" s="219"/>
      <c r="J27" s="219"/>
      <c r="K27" s="219"/>
      <c r="L27" s="219"/>
      <c r="M27" s="219"/>
      <c r="N27" s="219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1"/>
      <c r="AE27" s="31" t="str">
        <f t="shared" si="6"/>
        <v xml:space="preserve">      61800 Consultants/Contractors/Temps</v>
      </c>
      <c r="AF27" s="252">
        <f t="shared" si="11"/>
        <v>0</v>
      </c>
      <c r="AG27" s="252">
        <f t="shared" si="12"/>
        <v>0</v>
      </c>
      <c r="AH27" s="252">
        <f t="shared" si="13"/>
        <v>0</v>
      </c>
      <c r="AI27" s="252">
        <f t="shared" si="14"/>
        <v>0</v>
      </c>
      <c r="AJ27" s="252">
        <f t="shared" si="15"/>
        <v>0</v>
      </c>
      <c r="AK27" s="252">
        <f t="shared" si="7"/>
        <v>0</v>
      </c>
      <c r="AL27" s="252">
        <f t="shared" si="8"/>
        <v>0</v>
      </c>
      <c r="AM27" s="252">
        <f t="shared" si="9"/>
        <v>0</v>
      </c>
      <c r="AN27" s="252">
        <f t="shared" si="10"/>
        <v>0</v>
      </c>
      <c r="AO27" s="252">
        <f t="shared" si="16"/>
        <v>0</v>
      </c>
      <c r="AP27" s="231"/>
      <c r="AQ27" s="251"/>
      <c r="AR27" s="512"/>
      <c r="AS27" s="512"/>
      <c r="AT27" s="512"/>
      <c r="AU27" s="512"/>
      <c r="AV27" s="512"/>
      <c r="AW27" s="513"/>
      <c r="AX27" s="513"/>
      <c r="AY27" s="513"/>
      <c r="AZ27" s="513"/>
      <c r="BA27" s="513"/>
      <c r="BB27" s="215"/>
      <c r="BC27" s="215"/>
      <c r="BD27" s="215"/>
      <c r="BE27" s="255"/>
      <c r="BF27" s="255"/>
      <c r="BG27" s="255"/>
      <c r="BH27" s="255"/>
      <c r="BI27" s="255"/>
      <c r="BJ27" s="255"/>
      <c r="BK27" s="255"/>
      <c r="BL27" s="255"/>
      <c r="BM27" s="255"/>
      <c r="BN27" s="255"/>
      <c r="BO27" s="255"/>
      <c r="BP27" s="255"/>
      <c r="BQ27" s="255"/>
      <c r="BR27" s="4"/>
      <c r="BS27" s="4"/>
      <c r="BT27" s="4"/>
      <c r="BU27" s="4"/>
      <c r="BV27" s="4"/>
      <c r="BW27" s="4"/>
      <c r="BX27" s="4"/>
      <c r="BY27" s="4"/>
    </row>
    <row r="28" spans="3:77" ht="12.45" customHeight="1">
      <c r="C28" s="31" t="s">
        <v>278</v>
      </c>
      <c r="D28" s="31"/>
      <c r="E28" s="31"/>
      <c r="F28" s="218"/>
      <c r="G28" s="218"/>
      <c r="H28" s="218"/>
      <c r="I28" s="218"/>
      <c r="J28" s="218"/>
      <c r="K28" s="218"/>
      <c r="L28" s="218"/>
      <c r="M28" s="218"/>
      <c r="N28" s="218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1"/>
      <c r="AE28" s="31" t="str">
        <f t="shared" si="6"/>
        <v xml:space="preserve">         61820 Consultants &amp; Contractors</v>
      </c>
      <c r="AF28" s="252">
        <f t="shared" si="11"/>
        <v>0</v>
      </c>
      <c r="AG28" s="252">
        <f t="shared" si="12"/>
        <v>0</v>
      </c>
      <c r="AH28" s="252">
        <f t="shared" si="13"/>
        <v>0</v>
      </c>
      <c r="AI28" s="252">
        <f t="shared" si="14"/>
        <v>0</v>
      </c>
      <c r="AJ28" s="252">
        <f t="shared" si="15"/>
        <v>0</v>
      </c>
      <c r="AK28" s="252">
        <f t="shared" si="7"/>
        <v>0</v>
      </c>
      <c r="AL28" s="252">
        <f t="shared" si="8"/>
        <v>0</v>
      </c>
      <c r="AM28" s="252">
        <f t="shared" si="9"/>
        <v>0</v>
      </c>
      <c r="AN28" s="252">
        <f t="shared" si="10"/>
        <v>0</v>
      </c>
      <c r="AO28" s="252">
        <f t="shared" si="16"/>
        <v>0</v>
      </c>
      <c r="AP28" s="231"/>
      <c r="AQ28" s="251"/>
      <c r="AR28" s="512"/>
      <c r="AS28" s="512"/>
      <c r="AT28" s="512"/>
      <c r="AU28" s="512"/>
      <c r="AV28" s="512"/>
      <c r="AW28" s="513"/>
      <c r="AX28" s="513"/>
      <c r="AY28" s="513"/>
      <c r="AZ28" s="513"/>
      <c r="BA28" s="513"/>
      <c r="BB28" s="215"/>
      <c r="BC28" s="215"/>
      <c r="BD28" s="215"/>
      <c r="BE28" s="255"/>
      <c r="BF28" s="255"/>
      <c r="BG28" s="255"/>
      <c r="BH28" s="255"/>
      <c r="BI28" s="255"/>
      <c r="BJ28" s="255"/>
      <c r="BK28" s="255"/>
      <c r="BL28" s="255"/>
      <c r="BM28" s="255"/>
      <c r="BN28" s="255"/>
      <c r="BO28" s="255"/>
      <c r="BP28" s="255"/>
      <c r="BQ28" s="255"/>
      <c r="BR28" s="4"/>
      <c r="BS28" s="4"/>
      <c r="BT28" s="4"/>
      <c r="BU28" s="4"/>
      <c r="BV28" s="4"/>
      <c r="BW28" s="4"/>
      <c r="BX28" s="4"/>
      <c r="BY28" s="4"/>
    </row>
    <row r="29" spans="3:77" ht="12.45" customHeight="1">
      <c r="C29" s="31" t="s">
        <v>279</v>
      </c>
      <c r="D29" s="31"/>
      <c r="E29" s="31"/>
      <c r="F29" s="218"/>
      <c r="G29" s="218"/>
      <c r="H29" s="218"/>
      <c r="I29" s="218"/>
      <c r="J29" s="218"/>
      <c r="K29" s="218"/>
      <c r="L29" s="218"/>
      <c r="M29" s="218"/>
      <c r="N29" s="218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1"/>
      <c r="AE29" s="31" t="str">
        <f t="shared" si="6"/>
        <v xml:space="preserve">      Total 61800 Consultants/Contractors/Temps</v>
      </c>
      <c r="AF29" s="252">
        <f t="shared" si="11"/>
        <v>0</v>
      </c>
      <c r="AG29" s="252">
        <f t="shared" si="12"/>
        <v>0</v>
      </c>
      <c r="AH29" s="252">
        <f t="shared" si="13"/>
        <v>0</v>
      </c>
      <c r="AI29" s="252">
        <f t="shared" si="14"/>
        <v>0</v>
      </c>
      <c r="AJ29" s="252">
        <f t="shared" si="15"/>
        <v>0</v>
      </c>
      <c r="AK29" s="252">
        <f t="shared" si="7"/>
        <v>0</v>
      </c>
      <c r="AL29" s="252">
        <f t="shared" si="8"/>
        <v>0</v>
      </c>
      <c r="AM29" s="252">
        <f t="shared" si="9"/>
        <v>0</v>
      </c>
      <c r="AN29" s="252">
        <f t="shared" si="10"/>
        <v>0</v>
      </c>
      <c r="AO29" s="252">
        <f t="shared" si="16"/>
        <v>0</v>
      </c>
      <c r="AP29" s="231"/>
      <c r="AQ29" s="251"/>
      <c r="AR29" s="512"/>
      <c r="AS29" s="512"/>
      <c r="AT29" s="512"/>
      <c r="AU29" s="512"/>
      <c r="AV29" s="512"/>
      <c r="AW29" s="513"/>
      <c r="AX29" s="513"/>
      <c r="AY29" s="513"/>
      <c r="AZ29" s="513"/>
      <c r="BA29" s="513"/>
      <c r="BB29" s="215"/>
      <c r="BC29" s="215"/>
      <c r="BD29" s="215"/>
      <c r="BE29" s="255"/>
      <c r="BF29" s="255"/>
      <c r="BG29" s="255"/>
      <c r="BH29" s="255"/>
      <c r="BI29" s="255"/>
      <c r="BJ29" s="255"/>
      <c r="BK29" s="255"/>
      <c r="BL29" s="255"/>
      <c r="BM29" s="255"/>
      <c r="BN29" s="255"/>
      <c r="BO29" s="255"/>
      <c r="BP29" s="255"/>
      <c r="BQ29" s="255"/>
      <c r="BR29" s="4"/>
      <c r="BS29" s="4"/>
      <c r="BT29" s="4"/>
      <c r="BU29" s="4"/>
      <c r="BV29" s="4"/>
      <c r="BW29" s="4"/>
      <c r="BX29" s="4"/>
      <c r="BY29" s="4"/>
    </row>
    <row r="30" spans="3:77" ht="12.45" customHeight="1">
      <c r="C30" s="31" t="s">
        <v>280</v>
      </c>
      <c r="D30" s="31"/>
      <c r="E30" s="31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  <c r="X30" s="218"/>
      <c r="Y30" s="218"/>
      <c r="Z30" s="218"/>
      <c r="AA30" s="218"/>
      <c r="AB30" s="218"/>
      <c r="AC30" s="218"/>
      <c r="AD30" s="231"/>
      <c r="AE30" s="31" t="str">
        <f t="shared" si="6"/>
        <v xml:space="preserve">   Total 61000 Personnel Expenses</v>
      </c>
      <c r="AF30" s="252">
        <f t="shared" si="11"/>
        <v>0</v>
      </c>
      <c r="AG30" s="252">
        <f t="shared" si="12"/>
        <v>0</v>
      </c>
      <c r="AH30" s="252">
        <f t="shared" si="13"/>
        <v>0</v>
      </c>
      <c r="AI30" s="252">
        <f t="shared" si="14"/>
        <v>0</v>
      </c>
      <c r="AJ30" s="252">
        <f t="shared" si="15"/>
        <v>0</v>
      </c>
      <c r="AK30" s="252">
        <f t="shared" si="7"/>
        <v>0</v>
      </c>
      <c r="AL30" s="252">
        <f t="shared" si="8"/>
        <v>0</v>
      </c>
      <c r="AM30" s="252">
        <f t="shared" si="9"/>
        <v>0</v>
      </c>
      <c r="AN30" s="252">
        <f t="shared" si="10"/>
        <v>0</v>
      </c>
      <c r="AO30" s="252">
        <f t="shared" si="16"/>
        <v>0</v>
      </c>
      <c r="AP30" s="231"/>
      <c r="AQ30" s="251"/>
      <c r="AR30" s="512"/>
      <c r="AS30" s="512"/>
      <c r="AT30" s="512"/>
      <c r="AU30" s="512"/>
      <c r="AV30" s="512"/>
      <c r="AW30" s="513"/>
      <c r="AX30" s="513"/>
      <c r="AY30" s="513"/>
      <c r="AZ30" s="513"/>
      <c r="BA30" s="513"/>
      <c r="BB30" s="215"/>
      <c r="BC30" s="215"/>
      <c r="BD30" s="215"/>
      <c r="BE30" s="255"/>
      <c r="BF30" s="255"/>
      <c r="BG30" s="255"/>
      <c r="BH30" s="255"/>
      <c r="BI30" s="255"/>
      <c r="BJ30" s="255"/>
      <c r="BK30" s="255"/>
      <c r="BL30" s="255"/>
      <c r="BM30" s="255"/>
      <c r="BN30" s="255"/>
      <c r="BO30" s="255"/>
      <c r="BP30" s="255"/>
      <c r="BQ30" s="255"/>
      <c r="BR30" s="4"/>
      <c r="BS30" s="4"/>
      <c r="BT30" s="4"/>
      <c r="BU30" s="4"/>
      <c r="BV30" s="4"/>
      <c r="BW30" s="4"/>
      <c r="BX30" s="4"/>
      <c r="BY30" s="4"/>
    </row>
    <row r="31" spans="3:77" ht="12.45" customHeight="1">
      <c r="C31" s="31" t="s">
        <v>281</v>
      </c>
      <c r="D31" s="31"/>
      <c r="E31" s="31"/>
      <c r="F31" s="218"/>
      <c r="G31" s="218"/>
      <c r="H31" s="218"/>
      <c r="I31" s="218"/>
      <c r="J31" s="218"/>
      <c r="K31" s="218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Z31" s="234"/>
      <c r="AA31" s="234"/>
      <c r="AB31" s="234"/>
      <c r="AC31" s="234"/>
      <c r="AD31" s="231"/>
      <c r="AE31" s="31" t="str">
        <f t="shared" si="6"/>
        <v xml:space="preserve">   62000 Legal &amp; Professional Services</v>
      </c>
      <c r="AF31" s="252">
        <f t="shared" si="11"/>
        <v>0</v>
      </c>
      <c r="AG31" s="252">
        <f t="shared" si="12"/>
        <v>0</v>
      </c>
      <c r="AH31" s="252">
        <f t="shared" si="13"/>
        <v>0</v>
      </c>
      <c r="AI31" s="252">
        <f t="shared" si="14"/>
        <v>0</v>
      </c>
      <c r="AJ31" s="252">
        <f t="shared" si="15"/>
        <v>0</v>
      </c>
      <c r="AK31" s="252">
        <f t="shared" si="7"/>
        <v>0</v>
      </c>
      <c r="AL31" s="252">
        <f t="shared" si="8"/>
        <v>0</v>
      </c>
      <c r="AM31" s="252">
        <f t="shared" si="9"/>
        <v>0</v>
      </c>
      <c r="AN31" s="252">
        <f t="shared" si="10"/>
        <v>0</v>
      </c>
      <c r="AO31" s="252">
        <f t="shared" si="16"/>
        <v>0</v>
      </c>
      <c r="AP31" s="231"/>
      <c r="AQ31" s="251"/>
      <c r="AR31" s="512"/>
      <c r="AS31" s="512"/>
      <c r="AT31" s="512"/>
      <c r="AU31" s="512"/>
      <c r="AV31" s="512"/>
      <c r="AW31" s="513"/>
      <c r="AX31" s="513"/>
      <c r="AY31" s="513"/>
      <c r="AZ31" s="513"/>
      <c r="BA31" s="513"/>
      <c r="BB31" s="215"/>
      <c r="BC31" s="215"/>
      <c r="BD31" s="215"/>
      <c r="BE31" s="255"/>
      <c r="BF31" s="255"/>
      <c r="BG31" s="255"/>
      <c r="BH31" s="255"/>
      <c r="BI31" s="255"/>
      <c r="BJ31" s="255"/>
      <c r="BK31" s="255"/>
      <c r="BL31" s="255"/>
      <c r="BM31" s="255"/>
      <c r="BN31" s="255"/>
      <c r="BO31" s="255"/>
      <c r="BP31" s="255"/>
      <c r="BQ31" s="255"/>
      <c r="BR31" s="4"/>
      <c r="BS31" s="4"/>
      <c r="BT31" s="4"/>
      <c r="BU31" s="4"/>
      <c r="BV31" s="4"/>
      <c r="BW31" s="4"/>
      <c r="BX31" s="4"/>
      <c r="BY31" s="4"/>
    </row>
    <row r="32" spans="3:77" ht="12.45" customHeight="1">
      <c r="C32" s="31" t="s">
        <v>282</v>
      </c>
      <c r="D32" s="31"/>
      <c r="E32" s="31"/>
      <c r="F32" s="218"/>
      <c r="G32" s="218"/>
      <c r="H32" s="218"/>
      <c r="I32" s="218"/>
      <c r="J32" s="218"/>
      <c r="K32" s="218"/>
      <c r="L32" s="218"/>
      <c r="M32" s="218"/>
      <c r="N32" s="218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Z32" s="234"/>
      <c r="AA32" s="234"/>
      <c r="AB32" s="234"/>
      <c r="AC32" s="234"/>
      <c r="AD32" s="231"/>
      <c r="AE32" s="31" t="str">
        <f t="shared" si="6"/>
        <v xml:space="preserve">      62520 Legal - Corporate</v>
      </c>
      <c r="AF32" s="252">
        <f t="shared" si="11"/>
        <v>0</v>
      </c>
      <c r="AG32" s="252">
        <f t="shared" si="12"/>
        <v>0</v>
      </c>
      <c r="AH32" s="252">
        <f t="shared" si="13"/>
        <v>0</v>
      </c>
      <c r="AI32" s="252">
        <f t="shared" si="14"/>
        <v>0</v>
      </c>
      <c r="AJ32" s="252">
        <f t="shared" si="15"/>
        <v>0</v>
      </c>
      <c r="AK32" s="252">
        <f t="shared" si="7"/>
        <v>0</v>
      </c>
      <c r="AL32" s="252">
        <f t="shared" si="8"/>
        <v>0</v>
      </c>
      <c r="AM32" s="252">
        <f t="shared" si="9"/>
        <v>0</v>
      </c>
      <c r="AN32" s="252">
        <f t="shared" si="10"/>
        <v>0</v>
      </c>
      <c r="AO32" s="252">
        <f t="shared" si="16"/>
        <v>0</v>
      </c>
      <c r="AP32" s="231"/>
      <c r="AQ32" s="251"/>
      <c r="AR32" s="512"/>
      <c r="AS32" s="512"/>
      <c r="AT32" s="512"/>
      <c r="AU32" s="512"/>
      <c r="AV32" s="512"/>
      <c r="AW32" s="513"/>
      <c r="AX32" s="513"/>
      <c r="AY32" s="513"/>
      <c r="AZ32" s="513"/>
      <c r="BA32" s="513"/>
      <c r="BB32" s="215"/>
      <c r="BC32" s="215"/>
      <c r="BD32" s="21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/>
      <c r="BQ32" s="255"/>
      <c r="BR32" s="4"/>
      <c r="BS32" s="4"/>
      <c r="BT32" s="4"/>
      <c r="BU32" s="4"/>
      <c r="BV32" s="4"/>
      <c r="BW32" s="4"/>
      <c r="BX32" s="4"/>
      <c r="BY32" s="4"/>
    </row>
    <row r="33" spans="3:77" ht="12.45" customHeight="1">
      <c r="C33" s="31" t="s">
        <v>283</v>
      </c>
      <c r="D33" s="31"/>
      <c r="E33" s="31"/>
      <c r="F33" s="218"/>
      <c r="G33" s="218"/>
      <c r="H33" s="218"/>
      <c r="I33" s="218"/>
      <c r="J33" s="218"/>
      <c r="K33" s="218"/>
      <c r="L33" s="218"/>
      <c r="M33" s="218"/>
      <c r="N33" s="218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A33" s="234"/>
      <c r="AB33" s="234"/>
      <c r="AC33" s="234"/>
      <c r="AD33" s="231"/>
      <c r="AE33" s="31" t="str">
        <f t="shared" si="6"/>
        <v xml:space="preserve">      62530 Legal _ Licensing</v>
      </c>
      <c r="AF33" s="252">
        <f t="shared" si="11"/>
        <v>0</v>
      </c>
      <c r="AG33" s="252">
        <f t="shared" si="12"/>
        <v>0</v>
      </c>
      <c r="AH33" s="252">
        <f t="shared" si="13"/>
        <v>0</v>
      </c>
      <c r="AI33" s="252">
        <f t="shared" si="14"/>
        <v>0</v>
      </c>
      <c r="AJ33" s="252">
        <f t="shared" si="15"/>
        <v>0</v>
      </c>
      <c r="AK33" s="252">
        <f t="shared" si="7"/>
        <v>0</v>
      </c>
      <c r="AL33" s="252">
        <f t="shared" si="8"/>
        <v>0</v>
      </c>
      <c r="AM33" s="252">
        <f t="shared" si="9"/>
        <v>0</v>
      </c>
      <c r="AN33" s="252">
        <f t="shared" si="10"/>
        <v>0</v>
      </c>
      <c r="AO33" s="252">
        <f t="shared" si="16"/>
        <v>0</v>
      </c>
      <c r="AP33" s="231"/>
      <c r="AQ33" s="251"/>
      <c r="AR33" s="512"/>
      <c r="AS33" s="512"/>
      <c r="AT33" s="512"/>
      <c r="AU33" s="512"/>
      <c r="AV33" s="512"/>
      <c r="AW33" s="513"/>
      <c r="AX33" s="513"/>
      <c r="AY33" s="513"/>
      <c r="AZ33" s="513"/>
      <c r="BA33" s="513"/>
      <c r="BB33" s="215"/>
      <c r="BC33" s="215"/>
      <c r="BD33" s="215"/>
      <c r="BE33" s="255"/>
      <c r="BF33" s="255"/>
      <c r="BG33" s="255"/>
      <c r="BH33" s="255"/>
      <c r="BI33" s="255"/>
      <c r="BJ33" s="255"/>
      <c r="BK33" s="255"/>
      <c r="BL33" s="255"/>
      <c r="BM33" s="255"/>
      <c r="BN33" s="255"/>
      <c r="BO33" s="255"/>
      <c r="BP33" s="255"/>
      <c r="BQ33" s="255"/>
      <c r="BR33" s="4"/>
      <c r="BS33" s="4"/>
      <c r="BT33" s="4"/>
      <c r="BU33" s="4"/>
      <c r="BV33" s="4"/>
      <c r="BW33" s="4"/>
      <c r="BX33" s="4"/>
      <c r="BY33" s="4"/>
    </row>
    <row r="34" spans="3:77" ht="12.45" customHeight="1">
      <c r="C34" s="31" t="s">
        <v>433</v>
      </c>
      <c r="D34" s="31"/>
      <c r="E34" s="31"/>
      <c r="F34" s="218"/>
      <c r="G34" s="218"/>
      <c r="H34" s="218"/>
      <c r="I34" s="218"/>
      <c r="J34" s="218"/>
      <c r="K34" s="218"/>
      <c r="L34" s="218"/>
      <c r="M34" s="218"/>
      <c r="N34" s="218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Z34" s="234"/>
      <c r="AA34" s="234"/>
      <c r="AB34" s="234"/>
      <c r="AC34" s="234"/>
      <c r="AD34" s="231"/>
      <c r="AE34" s="31" t="s">
        <v>433</v>
      </c>
      <c r="AF34" s="252">
        <f t="shared" si="11"/>
        <v>0</v>
      </c>
      <c r="AG34" s="252">
        <f t="shared" si="12"/>
        <v>0</v>
      </c>
      <c r="AH34" s="252">
        <f t="shared" si="13"/>
        <v>0</v>
      </c>
      <c r="AI34" s="252">
        <f t="shared" si="14"/>
        <v>0</v>
      </c>
      <c r="AJ34" s="252">
        <f t="shared" si="15"/>
        <v>0</v>
      </c>
      <c r="AK34" s="252">
        <f t="shared" si="7"/>
        <v>0</v>
      </c>
      <c r="AL34" s="252">
        <f t="shared" si="8"/>
        <v>0</v>
      </c>
      <c r="AM34" s="252">
        <f t="shared" si="9"/>
        <v>0</v>
      </c>
      <c r="AN34" s="252">
        <f t="shared" si="10"/>
        <v>0</v>
      </c>
      <c r="AO34" s="252">
        <f t="shared" si="16"/>
        <v>0</v>
      </c>
      <c r="AP34" s="231"/>
      <c r="AQ34" s="251"/>
      <c r="AR34" s="512"/>
      <c r="AS34" s="512"/>
      <c r="AT34" s="512"/>
      <c r="AU34" s="512"/>
      <c r="AV34" s="512"/>
      <c r="AW34" s="513"/>
      <c r="AX34" s="513"/>
      <c r="AY34" s="513"/>
      <c r="AZ34" s="513"/>
      <c r="BA34" s="513"/>
      <c r="BB34" s="215"/>
      <c r="BC34" s="215"/>
      <c r="BD34" s="215"/>
      <c r="BE34" s="255"/>
      <c r="BF34" s="255"/>
      <c r="BG34" s="255"/>
      <c r="BH34" s="255"/>
      <c r="BI34" s="255"/>
      <c r="BJ34" s="255"/>
      <c r="BK34" s="255"/>
      <c r="BL34" s="255"/>
      <c r="BM34" s="255"/>
      <c r="BN34" s="255"/>
      <c r="BO34" s="255"/>
      <c r="BP34" s="255"/>
      <c r="BQ34" s="255"/>
      <c r="BR34" s="4"/>
      <c r="BS34" s="4"/>
      <c r="BT34" s="4"/>
      <c r="BU34" s="4"/>
      <c r="BV34" s="4"/>
      <c r="BW34" s="4"/>
      <c r="BX34" s="4"/>
      <c r="BY34" s="4"/>
    </row>
    <row r="35" spans="3:77" ht="12.45" customHeight="1">
      <c r="C35" s="31" t="s">
        <v>392</v>
      </c>
      <c r="D35" s="31"/>
      <c r="E35" s="31"/>
      <c r="F35" s="218"/>
      <c r="G35" s="218"/>
      <c r="H35" s="218"/>
      <c r="I35" s="218"/>
      <c r="J35" s="218"/>
      <c r="K35" s="218"/>
      <c r="L35" s="218"/>
      <c r="M35" s="218"/>
      <c r="N35" s="218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4"/>
      <c r="AA35" s="234"/>
      <c r="AB35" s="234"/>
      <c r="AC35" s="234"/>
      <c r="AD35" s="231"/>
      <c r="AE35" s="31" t="str">
        <f t="shared" ref="AE35:AE45" si="17">C35</f>
        <v xml:space="preserve">      62545 Legal - Trademarks</v>
      </c>
      <c r="AF35" s="252">
        <f t="shared" si="11"/>
        <v>0</v>
      </c>
      <c r="AG35" s="252">
        <f t="shared" si="12"/>
        <v>0</v>
      </c>
      <c r="AH35" s="252">
        <f t="shared" si="13"/>
        <v>0</v>
      </c>
      <c r="AI35" s="252">
        <f t="shared" si="14"/>
        <v>0</v>
      </c>
      <c r="AJ35" s="252">
        <f t="shared" si="15"/>
        <v>0</v>
      </c>
      <c r="AK35" s="252">
        <f t="shared" si="7"/>
        <v>0</v>
      </c>
      <c r="AL35" s="252">
        <f t="shared" si="8"/>
        <v>0</v>
      </c>
      <c r="AM35" s="252">
        <f t="shared" si="9"/>
        <v>0</v>
      </c>
      <c r="AN35" s="252">
        <f t="shared" si="10"/>
        <v>0</v>
      </c>
      <c r="AO35" s="252">
        <f t="shared" si="16"/>
        <v>0</v>
      </c>
      <c r="AP35" s="231"/>
      <c r="AQ35" s="251"/>
      <c r="AR35" s="512"/>
      <c r="AS35" s="512"/>
      <c r="AT35" s="512"/>
      <c r="AU35" s="512"/>
      <c r="AV35" s="512"/>
      <c r="AW35" s="513"/>
      <c r="AX35" s="513"/>
      <c r="AY35" s="513"/>
      <c r="AZ35" s="513"/>
      <c r="BA35" s="513"/>
      <c r="BB35" s="215"/>
      <c r="BC35" s="215"/>
      <c r="BD35" s="215"/>
      <c r="BE35" s="255"/>
      <c r="BF35" s="255"/>
      <c r="BG35" s="255"/>
      <c r="BH35" s="255"/>
      <c r="BI35" s="255"/>
      <c r="BJ35" s="255"/>
      <c r="BK35" s="255"/>
      <c r="BL35" s="255"/>
      <c r="BM35" s="255"/>
      <c r="BN35" s="255"/>
      <c r="BO35" s="255"/>
      <c r="BP35" s="255"/>
      <c r="BQ35" s="255"/>
      <c r="BR35" s="4"/>
      <c r="BS35" s="4"/>
      <c r="BT35" s="4"/>
      <c r="BU35" s="4"/>
      <c r="BV35" s="4"/>
      <c r="BW35" s="4"/>
      <c r="BX35" s="4"/>
      <c r="BY35" s="4"/>
    </row>
    <row r="36" spans="3:77" ht="12.45" customHeight="1">
      <c r="C36" s="31" t="s">
        <v>284</v>
      </c>
      <c r="D36" s="31"/>
      <c r="E36" s="31"/>
      <c r="F36" s="218"/>
      <c r="G36" s="218"/>
      <c r="H36" s="218"/>
      <c r="I36" s="218"/>
      <c r="J36" s="218"/>
      <c r="K36" s="218"/>
      <c r="L36" s="218"/>
      <c r="M36" s="218"/>
      <c r="N36" s="218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1"/>
      <c r="AE36" s="31" t="str">
        <f t="shared" si="17"/>
        <v xml:space="preserve">      62550 Accounting &amp; Tax</v>
      </c>
      <c r="AF36" s="252">
        <f t="shared" si="11"/>
        <v>0</v>
      </c>
      <c r="AG36" s="252">
        <f t="shared" si="12"/>
        <v>0</v>
      </c>
      <c r="AH36" s="252">
        <f t="shared" si="13"/>
        <v>0</v>
      </c>
      <c r="AI36" s="252">
        <f t="shared" si="14"/>
        <v>0</v>
      </c>
      <c r="AJ36" s="252">
        <f t="shared" si="15"/>
        <v>0</v>
      </c>
      <c r="AK36" s="252">
        <f t="shared" si="7"/>
        <v>0</v>
      </c>
      <c r="AL36" s="252">
        <f t="shared" si="8"/>
        <v>0</v>
      </c>
      <c r="AM36" s="252">
        <f t="shared" si="9"/>
        <v>0</v>
      </c>
      <c r="AN36" s="252">
        <f t="shared" si="10"/>
        <v>0</v>
      </c>
      <c r="AO36" s="252">
        <f t="shared" si="16"/>
        <v>0</v>
      </c>
      <c r="AP36" s="231"/>
      <c r="AQ36" s="251"/>
      <c r="AR36" s="512"/>
      <c r="AS36" s="512"/>
      <c r="AT36" s="512"/>
      <c r="AU36" s="512"/>
      <c r="AV36" s="512"/>
      <c r="AW36" s="513"/>
      <c r="AX36" s="513"/>
      <c r="AY36" s="513"/>
      <c r="AZ36" s="513"/>
      <c r="BA36" s="513"/>
      <c r="BB36" s="215"/>
      <c r="BC36" s="215"/>
      <c r="BD36" s="215"/>
      <c r="BE36" s="255"/>
      <c r="BF36" s="255"/>
      <c r="BG36" s="255"/>
      <c r="BH36" s="255"/>
      <c r="BI36" s="255"/>
      <c r="BJ36" s="255"/>
      <c r="BK36" s="255"/>
      <c r="BL36" s="255"/>
      <c r="BM36" s="255"/>
      <c r="BN36" s="255"/>
      <c r="BO36" s="255"/>
      <c r="BP36" s="255"/>
      <c r="BQ36" s="255"/>
      <c r="BR36" s="4"/>
      <c r="BS36" s="4"/>
      <c r="BT36" s="4"/>
      <c r="BU36" s="4"/>
      <c r="BV36" s="4"/>
      <c r="BW36" s="4"/>
      <c r="BX36" s="4"/>
      <c r="BY36" s="4"/>
    </row>
    <row r="37" spans="3:77" ht="12.45" customHeight="1">
      <c r="C37" s="31" t="s">
        <v>285</v>
      </c>
      <c r="D37" s="31"/>
      <c r="E37" s="31"/>
      <c r="F37" s="218"/>
      <c r="G37" s="218"/>
      <c r="H37" s="218"/>
      <c r="I37" s="218"/>
      <c r="J37" s="218"/>
      <c r="K37" s="218"/>
      <c r="L37" s="218"/>
      <c r="M37" s="218"/>
      <c r="N37" s="218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1"/>
      <c r="AE37" s="31" t="str">
        <f t="shared" si="17"/>
        <v xml:space="preserve">      62560 General Administration</v>
      </c>
      <c r="AF37" s="252">
        <f t="shared" si="11"/>
        <v>0</v>
      </c>
      <c r="AG37" s="252">
        <f t="shared" si="12"/>
        <v>0</v>
      </c>
      <c r="AH37" s="252">
        <f t="shared" si="13"/>
        <v>0</v>
      </c>
      <c r="AI37" s="252">
        <f t="shared" si="14"/>
        <v>0</v>
      </c>
      <c r="AJ37" s="252">
        <f t="shared" si="15"/>
        <v>0</v>
      </c>
      <c r="AK37" s="252">
        <f t="shared" si="7"/>
        <v>0</v>
      </c>
      <c r="AL37" s="252">
        <f t="shared" si="8"/>
        <v>0</v>
      </c>
      <c r="AM37" s="252">
        <f t="shared" si="9"/>
        <v>0</v>
      </c>
      <c r="AN37" s="252">
        <f t="shared" si="10"/>
        <v>0</v>
      </c>
      <c r="AO37" s="252">
        <f t="shared" si="16"/>
        <v>0</v>
      </c>
      <c r="AP37" s="231"/>
      <c r="AQ37" s="251"/>
      <c r="AR37" s="512"/>
      <c r="AS37" s="512"/>
      <c r="AT37" s="512"/>
      <c r="AU37" s="512"/>
      <c r="AV37" s="512"/>
      <c r="AW37" s="513"/>
      <c r="AX37" s="513"/>
      <c r="AY37" s="513"/>
      <c r="AZ37" s="513"/>
      <c r="BA37" s="513"/>
      <c r="BB37" s="215"/>
      <c r="BC37" s="215"/>
      <c r="BD37" s="215"/>
      <c r="BE37" s="255"/>
      <c r="BF37" s="255"/>
      <c r="BG37" s="255"/>
      <c r="BH37" s="255"/>
      <c r="BI37" s="255"/>
      <c r="BJ37" s="255"/>
      <c r="BK37" s="255"/>
      <c r="BL37" s="255"/>
      <c r="BM37" s="255"/>
      <c r="BN37" s="255"/>
      <c r="BO37" s="255"/>
      <c r="BP37" s="255"/>
      <c r="BQ37" s="255"/>
      <c r="BR37" s="4"/>
      <c r="BS37" s="4"/>
      <c r="BT37" s="4"/>
      <c r="BU37" s="4"/>
      <c r="BV37" s="4"/>
      <c r="BW37" s="4"/>
      <c r="BX37" s="4"/>
      <c r="BY37" s="4"/>
    </row>
    <row r="38" spans="3:77" ht="12.45" customHeight="1">
      <c r="C38" s="31" t="s">
        <v>286</v>
      </c>
      <c r="D38" s="31"/>
      <c r="E38" s="31"/>
      <c r="F38" s="219"/>
      <c r="G38" s="218"/>
      <c r="H38" s="219"/>
      <c r="I38" s="218"/>
      <c r="J38" s="218"/>
      <c r="K38" s="218"/>
      <c r="L38" s="218"/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  <c r="X38" s="218"/>
      <c r="Y38" s="218"/>
      <c r="Z38" s="218"/>
      <c r="AA38" s="218"/>
      <c r="AB38" s="218"/>
      <c r="AC38" s="218"/>
      <c r="AD38" s="231"/>
      <c r="AE38" s="31" t="str">
        <f t="shared" si="17"/>
        <v xml:space="preserve">   Total 62000 Legal &amp; Professional Services</v>
      </c>
      <c r="AF38" s="252">
        <f t="shared" si="11"/>
        <v>0</v>
      </c>
      <c r="AG38" s="252">
        <f t="shared" si="12"/>
        <v>0</v>
      </c>
      <c r="AH38" s="252">
        <f t="shared" si="13"/>
        <v>0</v>
      </c>
      <c r="AI38" s="252">
        <f t="shared" si="14"/>
        <v>0</v>
      </c>
      <c r="AJ38" s="252">
        <f t="shared" si="15"/>
        <v>0</v>
      </c>
      <c r="AK38" s="252">
        <f t="shared" si="7"/>
        <v>0</v>
      </c>
      <c r="AL38" s="252">
        <f t="shared" si="8"/>
        <v>0</v>
      </c>
      <c r="AM38" s="252">
        <f t="shared" si="9"/>
        <v>0</v>
      </c>
      <c r="AN38" s="252">
        <f t="shared" si="10"/>
        <v>0</v>
      </c>
      <c r="AO38" s="252">
        <f t="shared" si="16"/>
        <v>0</v>
      </c>
      <c r="AP38" s="231"/>
      <c r="AQ38" s="251"/>
      <c r="AR38" s="512"/>
      <c r="AS38" s="512"/>
      <c r="AT38" s="512"/>
      <c r="AU38" s="512"/>
      <c r="AV38" s="512"/>
      <c r="AW38" s="513"/>
      <c r="AX38" s="513"/>
      <c r="AY38" s="513"/>
      <c r="AZ38" s="513"/>
      <c r="BA38" s="513"/>
      <c r="BB38" s="215"/>
      <c r="BC38" s="215"/>
      <c r="BD38" s="215"/>
      <c r="BE38" s="255"/>
      <c r="BF38" s="255"/>
      <c r="BG38" s="255"/>
      <c r="BH38" s="255"/>
      <c r="BI38" s="255"/>
      <c r="BJ38" s="255"/>
      <c r="BK38" s="255"/>
      <c r="BL38" s="255"/>
      <c r="BM38" s="255"/>
      <c r="BN38" s="255"/>
      <c r="BO38" s="255"/>
      <c r="BP38" s="255"/>
      <c r="BQ38" s="255"/>
      <c r="BR38" s="4"/>
      <c r="BS38" s="4"/>
      <c r="BT38" s="4"/>
      <c r="BU38" s="4"/>
      <c r="BV38" s="4"/>
      <c r="BW38" s="4"/>
      <c r="BX38" s="4"/>
      <c r="BY38" s="4"/>
    </row>
    <row r="39" spans="3:77" ht="12.45" customHeight="1">
      <c r="C39" s="31" t="s">
        <v>287</v>
      </c>
      <c r="D39" s="31"/>
      <c r="E39" s="31"/>
      <c r="F39" s="218"/>
      <c r="G39" s="218"/>
      <c r="H39" s="219"/>
      <c r="I39" s="218"/>
      <c r="J39" s="218"/>
      <c r="K39" s="219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1"/>
      <c r="AE39" s="31" t="str">
        <f t="shared" si="17"/>
        <v xml:space="preserve">   63000 Travel</v>
      </c>
      <c r="AF39" s="252">
        <f t="shared" si="11"/>
        <v>0</v>
      </c>
      <c r="AG39" s="252">
        <f t="shared" si="12"/>
        <v>0</v>
      </c>
      <c r="AH39" s="252">
        <f t="shared" si="13"/>
        <v>0</v>
      </c>
      <c r="AI39" s="252">
        <f t="shared" si="14"/>
        <v>0</v>
      </c>
      <c r="AJ39" s="252">
        <f t="shared" si="15"/>
        <v>0</v>
      </c>
      <c r="AK39" s="252">
        <f t="shared" si="7"/>
        <v>0</v>
      </c>
      <c r="AL39" s="252">
        <f t="shared" si="8"/>
        <v>0</v>
      </c>
      <c r="AM39" s="252">
        <f t="shared" si="9"/>
        <v>0</v>
      </c>
      <c r="AN39" s="252">
        <f t="shared" si="10"/>
        <v>0</v>
      </c>
      <c r="AO39" s="252">
        <f t="shared" si="16"/>
        <v>0</v>
      </c>
      <c r="AP39" s="231"/>
      <c r="AQ39" s="251"/>
      <c r="AR39" s="512"/>
      <c r="AS39" s="512"/>
      <c r="AT39" s="512"/>
      <c r="AU39" s="512"/>
      <c r="AV39" s="512"/>
      <c r="AW39" s="513"/>
      <c r="AX39" s="513"/>
      <c r="AY39" s="513"/>
      <c r="AZ39" s="513"/>
      <c r="BA39" s="513"/>
      <c r="BB39" s="215"/>
      <c r="BC39" s="215"/>
      <c r="BD39" s="215"/>
      <c r="BE39" s="255"/>
      <c r="BF39" s="255"/>
      <c r="BG39" s="255"/>
      <c r="BH39" s="255"/>
      <c r="BI39" s="255"/>
      <c r="BJ39" s="255"/>
      <c r="BK39" s="255"/>
      <c r="BL39" s="255"/>
      <c r="BM39" s="255"/>
      <c r="BN39" s="255"/>
      <c r="BO39" s="255"/>
      <c r="BP39" s="255"/>
      <c r="BQ39" s="255"/>
      <c r="BR39" s="4"/>
      <c r="BS39" s="4"/>
      <c r="BT39" s="4"/>
      <c r="BU39" s="4"/>
      <c r="BV39" s="4"/>
      <c r="BW39" s="4"/>
      <c r="BX39" s="4"/>
      <c r="BY39" s="4"/>
    </row>
    <row r="40" spans="3:77" ht="12.45" customHeight="1">
      <c r="C40" s="31" t="s">
        <v>288</v>
      </c>
      <c r="D40" s="31"/>
      <c r="E40" s="31"/>
      <c r="F40" s="219"/>
      <c r="G40" s="219"/>
      <c r="H40" s="219"/>
      <c r="I40" s="219"/>
      <c r="J40" s="219"/>
      <c r="K40" s="219"/>
      <c r="L40" s="219"/>
      <c r="M40" s="219"/>
      <c r="N40" s="219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1"/>
      <c r="AE40" s="31" t="str">
        <f t="shared" si="17"/>
        <v xml:space="preserve">      63005 Airfare</v>
      </c>
      <c r="AF40" s="252">
        <f t="shared" si="11"/>
        <v>0</v>
      </c>
      <c r="AG40" s="252">
        <f t="shared" si="12"/>
        <v>0</v>
      </c>
      <c r="AH40" s="252">
        <f t="shared" si="13"/>
        <v>0</v>
      </c>
      <c r="AI40" s="252">
        <f t="shared" si="14"/>
        <v>0</v>
      </c>
      <c r="AJ40" s="252">
        <f t="shared" si="15"/>
        <v>0</v>
      </c>
      <c r="AK40" s="252">
        <f t="shared" si="7"/>
        <v>0</v>
      </c>
      <c r="AL40" s="252">
        <f t="shared" si="8"/>
        <v>0</v>
      </c>
      <c r="AM40" s="252">
        <f t="shared" si="9"/>
        <v>0</v>
      </c>
      <c r="AN40" s="252">
        <f t="shared" si="10"/>
        <v>0</v>
      </c>
      <c r="AO40" s="252">
        <f t="shared" si="16"/>
        <v>0</v>
      </c>
      <c r="AP40" s="231"/>
      <c r="AQ40" s="251"/>
      <c r="AR40" s="512"/>
      <c r="AS40" s="512"/>
      <c r="AT40" s="512"/>
      <c r="AU40" s="512"/>
      <c r="AV40" s="512"/>
      <c r="AW40" s="513"/>
      <c r="AX40" s="513"/>
      <c r="AY40" s="513"/>
      <c r="AZ40" s="513"/>
      <c r="BA40" s="513"/>
      <c r="BB40" s="215"/>
      <c r="BC40" s="215"/>
      <c r="BD40" s="215"/>
      <c r="BE40" s="255"/>
      <c r="BF40" s="255"/>
      <c r="BG40" s="255"/>
      <c r="BH40" s="255"/>
      <c r="BI40" s="255"/>
      <c r="BJ40" s="255"/>
      <c r="BK40" s="255"/>
      <c r="BL40" s="255"/>
      <c r="BM40" s="255"/>
      <c r="BN40" s="255"/>
      <c r="BO40" s="255"/>
      <c r="BP40" s="255"/>
      <c r="BQ40" s="255"/>
      <c r="BR40" s="4"/>
      <c r="BS40" s="4"/>
      <c r="BT40" s="4"/>
      <c r="BU40" s="4"/>
      <c r="BV40" s="4"/>
      <c r="BW40" s="4"/>
      <c r="BX40" s="4"/>
      <c r="BY40" s="4"/>
    </row>
    <row r="41" spans="3:77" ht="12.45" customHeight="1">
      <c r="C41" s="251" t="s">
        <v>369</v>
      </c>
      <c r="D41" s="251"/>
      <c r="E41" s="251"/>
      <c r="F41" s="219"/>
      <c r="G41" s="219"/>
      <c r="H41" s="219"/>
      <c r="I41" s="219"/>
      <c r="J41" s="219"/>
      <c r="K41" s="219"/>
      <c r="L41" s="219"/>
      <c r="M41" s="219"/>
      <c r="N41" s="219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1"/>
      <c r="AE41" s="31" t="str">
        <f t="shared" si="17"/>
        <v xml:space="preserve">      63010 Ground Transportation and Parking</v>
      </c>
      <c r="AF41" s="252">
        <f t="shared" si="11"/>
        <v>0</v>
      </c>
      <c r="AG41" s="252">
        <f t="shared" si="12"/>
        <v>0</v>
      </c>
      <c r="AH41" s="252">
        <f t="shared" si="13"/>
        <v>0</v>
      </c>
      <c r="AI41" s="252">
        <f t="shared" si="14"/>
        <v>0</v>
      </c>
      <c r="AJ41" s="252">
        <f t="shared" si="15"/>
        <v>0</v>
      </c>
      <c r="AK41" s="252">
        <f t="shared" ref="AK41:AK72" si="18">SUM(R41:T41)</f>
        <v>0</v>
      </c>
      <c r="AL41" s="252">
        <f t="shared" ref="AL41:AL72" si="19">SUM(U41:W41)</f>
        <v>0</v>
      </c>
      <c r="AM41" s="252">
        <f t="shared" ref="AM41:AM72" si="20">SUM(X41:Z41)</f>
        <v>0</v>
      </c>
      <c r="AN41" s="252">
        <f t="shared" ref="AN41:AN72" si="21">SUM(AA41:AC41)</f>
        <v>0</v>
      </c>
      <c r="AO41" s="252">
        <f t="shared" si="16"/>
        <v>0</v>
      </c>
      <c r="AP41" s="231"/>
      <c r="AQ41" s="251"/>
      <c r="AR41" s="512"/>
      <c r="AS41" s="512"/>
      <c r="AT41" s="512"/>
      <c r="AU41" s="512"/>
      <c r="AV41" s="512"/>
      <c r="AW41" s="513"/>
      <c r="AX41" s="513"/>
      <c r="AY41" s="513"/>
      <c r="AZ41" s="513"/>
      <c r="BA41" s="513"/>
      <c r="BB41" s="215"/>
      <c r="BC41" s="215"/>
      <c r="BD41" s="215"/>
      <c r="BE41" s="255"/>
      <c r="BF41" s="255"/>
      <c r="BG41" s="255"/>
      <c r="BH41" s="255"/>
      <c r="BI41" s="255"/>
      <c r="BJ41" s="255"/>
      <c r="BK41" s="255"/>
      <c r="BL41" s="255"/>
      <c r="BM41" s="255"/>
      <c r="BN41" s="255"/>
      <c r="BO41" s="255"/>
      <c r="BP41" s="255"/>
      <c r="BQ41" s="255"/>
      <c r="BR41" s="4"/>
      <c r="BS41" s="4"/>
      <c r="BT41" s="4"/>
      <c r="BU41" s="4"/>
      <c r="BV41" s="4"/>
      <c r="BW41" s="4"/>
      <c r="BX41" s="4"/>
      <c r="BY41" s="4"/>
    </row>
    <row r="42" spans="3:77" ht="12.45" customHeight="1">
      <c r="C42" s="31" t="s">
        <v>289</v>
      </c>
      <c r="D42" s="31"/>
      <c r="E42" s="31"/>
      <c r="F42" s="219"/>
      <c r="G42" s="219"/>
      <c r="H42" s="219"/>
      <c r="I42" s="219"/>
      <c r="J42" s="219"/>
      <c r="K42" s="219"/>
      <c r="L42" s="219"/>
      <c r="M42" s="219"/>
      <c r="N42" s="219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  <c r="AA42" s="234"/>
      <c r="AB42" s="234"/>
      <c r="AC42" s="234"/>
      <c r="AD42" s="231"/>
      <c r="AE42" s="31" t="str">
        <f t="shared" si="17"/>
        <v xml:space="preserve">      63015 Lodging</v>
      </c>
      <c r="AF42" s="252">
        <f t="shared" si="11"/>
        <v>0</v>
      </c>
      <c r="AG42" s="252">
        <f t="shared" si="12"/>
        <v>0</v>
      </c>
      <c r="AH42" s="252">
        <f t="shared" si="13"/>
        <v>0</v>
      </c>
      <c r="AI42" s="252">
        <f t="shared" si="14"/>
        <v>0</v>
      </c>
      <c r="AJ42" s="252">
        <f t="shared" si="15"/>
        <v>0</v>
      </c>
      <c r="AK42" s="252">
        <f t="shared" si="18"/>
        <v>0</v>
      </c>
      <c r="AL42" s="252">
        <f t="shared" si="19"/>
        <v>0</v>
      </c>
      <c r="AM42" s="252">
        <f t="shared" si="20"/>
        <v>0</v>
      </c>
      <c r="AN42" s="252">
        <f t="shared" si="21"/>
        <v>0</v>
      </c>
      <c r="AO42" s="252">
        <f t="shared" si="16"/>
        <v>0</v>
      </c>
      <c r="AP42" s="231"/>
      <c r="AQ42" s="251"/>
      <c r="AR42" s="512"/>
      <c r="AS42" s="512"/>
      <c r="AT42" s="512"/>
      <c r="AU42" s="512"/>
      <c r="AV42" s="512"/>
      <c r="AW42" s="513"/>
      <c r="AX42" s="513"/>
      <c r="AY42" s="513"/>
      <c r="AZ42" s="513"/>
      <c r="BA42" s="513"/>
      <c r="BB42" s="215"/>
      <c r="BC42" s="215"/>
      <c r="BD42" s="215"/>
      <c r="BE42" s="255"/>
      <c r="BF42" s="255"/>
      <c r="BG42" s="255"/>
      <c r="BH42" s="255"/>
      <c r="BI42" s="255"/>
      <c r="BJ42" s="255"/>
      <c r="BK42" s="255"/>
      <c r="BL42" s="255"/>
      <c r="BM42" s="255"/>
      <c r="BN42" s="255"/>
      <c r="BO42" s="255"/>
      <c r="BP42" s="255"/>
      <c r="BQ42" s="255"/>
      <c r="BR42" s="4"/>
      <c r="BS42" s="4"/>
      <c r="BT42" s="4"/>
      <c r="BU42" s="4"/>
      <c r="BV42" s="4"/>
      <c r="BW42" s="4"/>
      <c r="BX42" s="4"/>
      <c r="BY42" s="4"/>
    </row>
    <row r="43" spans="3:77" ht="12.45" customHeight="1">
      <c r="C43" s="31" t="s">
        <v>290</v>
      </c>
      <c r="D43" s="31"/>
      <c r="E43" s="31"/>
      <c r="F43" s="219"/>
      <c r="G43" s="219"/>
      <c r="H43" s="219"/>
      <c r="I43" s="219"/>
      <c r="J43" s="219"/>
      <c r="K43" s="219"/>
      <c r="L43" s="219"/>
      <c r="M43" s="219"/>
      <c r="N43" s="219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1"/>
      <c r="AE43" s="31" t="str">
        <f t="shared" si="17"/>
        <v xml:space="preserve">      63020 Meals &amp; Entertainment</v>
      </c>
      <c r="AF43" s="252">
        <f t="shared" si="11"/>
        <v>0</v>
      </c>
      <c r="AG43" s="252">
        <f t="shared" si="12"/>
        <v>0</v>
      </c>
      <c r="AH43" s="252">
        <f t="shared" si="13"/>
        <v>0</v>
      </c>
      <c r="AI43" s="252">
        <f t="shared" si="14"/>
        <v>0</v>
      </c>
      <c r="AJ43" s="252">
        <f t="shared" si="15"/>
        <v>0</v>
      </c>
      <c r="AK43" s="252">
        <f t="shared" si="18"/>
        <v>0</v>
      </c>
      <c r="AL43" s="252">
        <f t="shared" si="19"/>
        <v>0</v>
      </c>
      <c r="AM43" s="252">
        <f t="shared" si="20"/>
        <v>0</v>
      </c>
      <c r="AN43" s="252">
        <f t="shared" si="21"/>
        <v>0</v>
      </c>
      <c r="AO43" s="252">
        <f t="shared" si="16"/>
        <v>0</v>
      </c>
      <c r="AP43" s="231"/>
      <c r="AQ43" s="251"/>
      <c r="AR43" s="512"/>
      <c r="AS43" s="512"/>
      <c r="AT43" s="512"/>
      <c r="AU43" s="512"/>
      <c r="AV43" s="512"/>
      <c r="AW43" s="513"/>
      <c r="AX43" s="513"/>
      <c r="AY43" s="513"/>
      <c r="AZ43" s="513"/>
      <c r="BA43" s="513"/>
      <c r="BB43" s="215"/>
      <c r="BC43" s="215"/>
      <c r="BD43" s="215"/>
      <c r="BE43" s="255"/>
      <c r="BF43" s="255"/>
      <c r="BG43" s="255"/>
      <c r="BH43" s="255"/>
      <c r="BI43" s="255"/>
      <c r="BJ43" s="255"/>
      <c r="BK43" s="255"/>
      <c r="BL43" s="255"/>
      <c r="BM43" s="255"/>
      <c r="BN43" s="255"/>
      <c r="BO43" s="255"/>
      <c r="BP43" s="255"/>
      <c r="BQ43" s="255"/>
      <c r="BR43" s="4"/>
      <c r="BS43" s="4"/>
      <c r="BT43" s="4"/>
      <c r="BU43" s="4"/>
      <c r="BV43" s="4"/>
      <c r="BW43" s="4"/>
      <c r="BX43" s="4"/>
      <c r="BY43" s="4"/>
    </row>
    <row r="44" spans="3:77" ht="12.45" customHeight="1">
      <c r="C44" s="31" t="s">
        <v>393</v>
      </c>
      <c r="D44" s="31"/>
      <c r="E44" s="31"/>
      <c r="F44" s="219"/>
      <c r="G44" s="219"/>
      <c r="H44" s="219"/>
      <c r="I44" s="219"/>
      <c r="J44" s="219"/>
      <c r="K44" s="219"/>
      <c r="L44" s="219"/>
      <c r="M44" s="219"/>
      <c r="N44" s="219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1"/>
      <c r="AE44" s="31" t="str">
        <f t="shared" si="17"/>
        <v xml:space="preserve">      63025 Travel - Other</v>
      </c>
      <c r="AF44" s="252">
        <f t="shared" si="11"/>
        <v>0</v>
      </c>
      <c r="AG44" s="252">
        <f t="shared" si="12"/>
        <v>0</v>
      </c>
      <c r="AH44" s="252">
        <f t="shared" si="13"/>
        <v>0</v>
      </c>
      <c r="AI44" s="252">
        <f t="shared" si="14"/>
        <v>0</v>
      </c>
      <c r="AJ44" s="252">
        <f t="shared" si="15"/>
        <v>0</v>
      </c>
      <c r="AK44" s="252">
        <f t="shared" si="18"/>
        <v>0</v>
      </c>
      <c r="AL44" s="252">
        <f t="shared" si="19"/>
        <v>0</v>
      </c>
      <c r="AM44" s="252">
        <f t="shared" si="20"/>
        <v>0</v>
      </c>
      <c r="AN44" s="252">
        <f t="shared" si="21"/>
        <v>0</v>
      </c>
      <c r="AO44" s="252">
        <f t="shared" si="16"/>
        <v>0</v>
      </c>
      <c r="AP44" s="231"/>
      <c r="AQ44" s="251"/>
      <c r="AR44" s="512"/>
      <c r="AS44" s="512"/>
      <c r="AT44" s="512"/>
      <c r="AU44" s="512"/>
      <c r="AV44" s="512"/>
      <c r="AW44" s="513"/>
      <c r="AX44" s="513"/>
      <c r="AY44" s="513"/>
      <c r="AZ44" s="513"/>
      <c r="BA44" s="513"/>
      <c r="BB44" s="215"/>
      <c r="BC44" s="215"/>
      <c r="BD44" s="215"/>
      <c r="BE44" s="255"/>
      <c r="BF44" s="255"/>
      <c r="BG44" s="255"/>
      <c r="BH44" s="255"/>
      <c r="BI44" s="255"/>
      <c r="BJ44" s="255"/>
      <c r="BK44" s="255"/>
      <c r="BL44" s="255"/>
      <c r="BM44" s="255"/>
      <c r="BN44" s="255"/>
      <c r="BO44" s="255"/>
      <c r="BP44" s="255"/>
      <c r="BQ44" s="255"/>
      <c r="BR44" s="4"/>
      <c r="BS44" s="4"/>
      <c r="BT44" s="4"/>
      <c r="BU44" s="4"/>
      <c r="BV44" s="4"/>
      <c r="BW44" s="4"/>
      <c r="BX44" s="4"/>
      <c r="BY44" s="4"/>
    </row>
    <row r="45" spans="3:77" ht="12.45" customHeight="1">
      <c r="C45" s="31" t="s">
        <v>291</v>
      </c>
      <c r="D45" s="31"/>
      <c r="E45" s="31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  <c r="U45" s="218"/>
      <c r="V45" s="218"/>
      <c r="W45" s="218"/>
      <c r="X45" s="218"/>
      <c r="Y45" s="218"/>
      <c r="Z45" s="218"/>
      <c r="AA45" s="218"/>
      <c r="AB45" s="218"/>
      <c r="AC45" s="218"/>
      <c r="AD45" s="231"/>
      <c r="AE45" s="31" t="str">
        <f t="shared" si="17"/>
        <v xml:space="preserve">   Total 63000 Travel</v>
      </c>
      <c r="AF45" s="252">
        <f t="shared" si="11"/>
        <v>0</v>
      </c>
      <c r="AG45" s="252">
        <f t="shared" si="12"/>
        <v>0</v>
      </c>
      <c r="AH45" s="252">
        <f t="shared" si="13"/>
        <v>0</v>
      </c>
      <c r="AI45" s="252">
        <f t="shared" si="14"/>
        <v>0</v>
      </c>
      <c r="AJ45" s="252">
        <f t="shared" si="15"/>
        <v>0</v>
      </c>
      <c r="AK45" s="252">
        <f t="shared" si="18"/>
        <v>0</v>
      </c>
      <c r="AL45" s="252">
        <f t="shared" si="19"/>
        <v>0</v>
      </c>
      <c r="AM45" s="252">
        <f t="shared" si="20"/>
        <v>0</v>
      </c>
      <c r="AN45" s="252">
        <f t="shared" si="21"/>
        <v>0</v>
      </c>
      <c r="AO45" s="252">
        <f t="shared" si="16"/>
        <v>0</v>
      </c>
      <c r="AP45" s="231"/>
      <c r="AQ45" s="251"/>
      <c r="AR45" s="512"/>
      <c r="AS45" s="512"/>
      <c r="AT45" s="512"/>
      <c r="AU45" s="512"/>
      <c r="AV45" s="512"/>
      <c r="AW45" s="513"/>
      <c r="AX45" s="513"/>
      <c r="AY45" s="513"/>
      <c r="AZ45" s="513"/>
      <c r="BA45" s="513"/>
      <c r="BB45" s="215"/>
      <c r="BC45" s="215"/>
      <c r="BD45" s="215"/>
      <c r="BE45" s="255"/>
      <c r="BF45" s="255"/>
      <c r="BG45" s="255"/>
      <c r="BH45" s="255"/>
      <c r="BI45" s="255"/>
      <c r="BJ45" s="255"/>
      <c r="BK45" s="255"/>
      <c r="BL45" s="255"/>
      <c r="BM45" s="255"/>
      <c r="BN45" s="255"/>
      <c r="BO45" s="255"/>
      <c r="BP45" s="255"/>
      <c r="BQ45" s="255"/>
      <c r="BR45" s="4"/>
      <c r="BS45" s="4"/>
      <c r="BT45" s="4"/>
      <c r="BU45" s="4"/>
      <c r="BV45" s="4"/>
      <c r="BW45" s="4"/>
      <c r="BX45" s="4"/>
      <c r="BY45" s="4"/>
    </row>
    <row r="46" spans="3:77" ht="12.45" customHeight="1">
      <c r="C46" s="31" t="s">
        <v>394</v>
      </c>
      <c r="D46" s="31"/>
      <c r="E46" s="31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  <c r="S46" s="218"/>
      <c r="T46" s="218"/>
      <c r="U46" s="218"/>
      <c r="V46" s="218"/>
      <c r="W46" s="218"/>
      <c r="X46" s="218"/>
      <c r="Y46" s="218"/>
      <c r="Z46" s="218"/>
      <c r="AA46" s="218"/>
      <c r="AB46" s="218"/>
      <c r="AC46" s="218"/>
      <c r="AD46" s="231"/>
      <c r="AE46" s="31" t="s">
        <v>394</v>
      </c>
      <c r="AF46" s="252">
        <f t="shared" si="11"/>
        <v>0</v>
      </c>
      <c r="AG46" s="252">
        <f t="shared" si="12"/>
        <v>0</v>
      </c>
      <c r="AH46" s="252">
        <f t="shared" si="13"/>
        <v>0</v>
      </c>
      <c r="AI46" s="252">
        <f t="shared" si="14"/>
        <v>0</v>
      </c>
      <c r="AJ46" s="252">
        <f t="shared" si="15"/>
        <v>0</v>
      </c>
      <c r="AK46" s="252">
        <f t="shared" si="18"/>
        <v>0</v>
      </c>
      <c r="AL46" s="252">
        <f t="shared" si="19"/>
        <v>0</v>
      </c>
      <c r="AM46" s="252">
        <f t="shared" si="20"/>
        <v>0</v>
      </c>
      <c r="AN46" s="252">
        <f t="shared" si="21"/>
        <v>0</v>
      </c>
      <c r="AO46" s="252">
        <f t="shared" si="16"/>
        <v>0</v>
      </c>
      <c r="AP46" s="231"/>
      <c r="AQ46" s="251"/>
      <c r="AR46" s="512"/>
      <c r="AS46" s="512"/>
      <c r="AT46" s="512"/>
      <c r="AU46" s="512"/>
      <c r="AV46" s="512"/>
      <c r="AW46" s="513"/>
      <c r="AX46" s="513"/>
      <c r="AY46" s="513"/>
      <c r="AZ46" s="513"/>
      <c r="BA46" s="513"/>
      <c r="BB46" s="215"/>
      <c r="BC46" s="215"/>
      <c r="BD46" s="215"/>
      <c r="BE46" s="255"/>
      <c r="BF46" s="255"/>
      <c r="BG46" s="255"/>
      <c r="BH46" s="255"/>
      <c r="BI46" s="255"/>
      <c r="BJ46" s="255"/>
      <c r="BK46" s="255"/>
      <c r="BL46" s="255"/>
      <c r="BM46" s="255"/>
      <c r="BN46" s="255"/>
      <c r="BO46" s="255"/>
      <c r="BP46" s="255"/>
      <c r="BQ46" s="255"/>
      <c r="BR46" s="4"/>
      <c r="BS46" s="4"/>
      <c r="BT46" s="4"/>
      <c r="BU46" s="4"/>
      <c r="BV46" s="4"/>
      <c r="BW46" s="4"/>
      <c r="BX46" s="4"/>
      <c r="BY46" s="4"/>
    </row>
    <row r="47" spans="3:77" ht="12.45" customHeight="1">
      <c r="C47" s="31" t="s">
        <v>441</v>
      </c>
      <c r="D47" s="31"/>
      <c r="E47" s="31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  <c r="X47" s="218"/>
      <c r="Y47" s="218"/>
      <c r="Z47" s="218"/>
      <c r="AA47" s="218"/>
      <c r="AB47" s="218"/>
      <c r="AC47" s="218"/>
      <c r="AD47" s="231"/>
      <c r="AE47" s="31" t="s">
        <v>441</v>
      </c>
      <c r="AF47" s="252">
        <f t="shared" si="11"/>
        <v>0</v>
      </c>
      <c r="AG47" s="252">
        <f t="shared" si="12"/>
        <v>0</v>
      </c>
      <c r="AH47" s="252">
        <f t="shared" si="13"/>
        <v>0</v>
      </c>
      <c r="AI47" s="252">
        <f t="shared" si="14"/>
        <v>0</v>
      </c>
      <c r="AJ47" s="252">
        <f t="shared" si="15"/>
        <v>0</v>
      </c>
      <c r="AK47" s="252">
        <f t="shared" si="18"/>
        <v>0</v>
      </c>
      <c r="AL47" s="252">
        <f t="shared" si="19"/>
        <v>0</v>
      </c>
      <c r="AM47" s="252">
        <f t="shared" si="20"/>
        <v>0</v>
      </c>
      <c r="AN47" s="252">
        <f t="shared" si="21"/>
        <v>0</v>
      </c>
      <c r="AO47" s="252">
        <f t="shared" si="16"/>
        <v>0</v>
      </c>
      <c r="AP47" s="231"/>
      <c r="AQ47" s="251"/>
      <c r="AR47" s="512"/>
      <c r="AS47" s="512"/>
      <c r="AT47" s="512"/>
      <c r="AU47" s="512"/>
      <c r="AV47" s="512"/>
      <c r="AW47" s="513"/>
      <c r="AX47" s="513"/>
      <c r="AY47" s="513"/>
      <c r="AZ47" s="513"/>
      <c r="BA47" s="513"/>
      <c r="BB47" s="215"/>
      <c r="BC47" s="215"/>
      <c r="BD47" s="215"/>
      <c r="BE47" s="255"/>
      <c r="BF47" s="255"/>
      <c r="BG47" s="255"/>
      <c r="BH47" s="255"/>
      <c r="BI47" s="255"/>
      <c r="BJ47" s="255"/>
      <c r="BK47" s="255"/>
      <c r="BL47" s="255"/>
      <c r="BM47" s="255"/>
      <c r="BN47" s="255"/>
      <c r="BO47" s="255"/>
      <c r="BP47" s="255"/>
      <c r="BQ47" s="255"/>
      <c r="BR47" s="4"/>
      <c r="BS47" s="4"/>
      <c r="BT47" s="4"/>
      <c r="BU47" s="4"/>
      <c r="BV47" s="4"/>
      <c r="BW47" s="4"/>
      <c r="BX47" s="4"/>
      <c r="BY47" s="4"/>
    </row>
    <row r="48" spans="3:77" ht="12.45" customHeight="1">
      <c r="C48" s="31" t="s">
        <v>395</v>
      </c>
      <c r="D48" s="31"/>
      <c r="E48" s="31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  <c r="S48" s="218"/>
      <c r="T48" s="218"/>
      <c r="U48" s="218"/>
      <c r="V48" s="218"/>
      <c r="W48" s="218"/>
      <c r="X48" s="218"/>
      <c r="Y48" s="218"/>
      <c r="Z48" s="218"/>
      <c r="AA48" s="218"/>
      <c r="AB48" s="218"/>
      <c r="AC48" s="218"/>
      <c r="AD48" s="231"/>
      <c r="AE48" s="31" t="s">
        <v>395</v>
      </c>
      <c r="AF48" s="252">
        <f t="shared" si="11"/>
        <v>0</v>
      </c>
      <c r="AG48" s="252">
        <f t="shared" si="12"/>
        <v>0</v>
      </c>
      <c r="AH48" s="252">
        <f t="shared" si="13"/>
        <v>0</v>
      </c>
      <c r="AI48" s="252">
        <f t="shared" si="14"/>
        <v>0</v>
      </c>
      <c r="AJ48" s="252">
        <f t="shared" si="15"/>
        <v>0</v>
      </c>
      <c r="AK48" s="252">
        <f t="shared" si="18"/>
        <v>0</v>
      </c>
      <c r="AL48" s="252">
        <f t="shared" si="19"/>
        <v>0</v>
      </c>
      <c r="AM48" s="252">
        <f t="shared" si="20"/>
        <v>0</v>
      </c>
      <c r="AN48" s="252">
        <f t="shared" si="21"/>
        <v>0</v>
      </c>
      <c r="AO48" s="252">
        <f t="shared" si="16"/>
        <v>0</v>
      </c>
      <c r="AP48" s="231"/>
      <c r="AQ48" s="251"/>
      <c r="AR48" s="512"/>
      <c r="AS48" s="512"/>
      <c r="AT48" s="512"/>
      <c r="AU48" s="512"/>
      <c r="AV48" s="512"/>
      <c r="AW48" s="513"/>
      <c r="AX48" s="513"/>
      <c r="AY48" s="513"/>
      <c r="AZ48" s="513"/>
      <c r="BA48" s="513"/>
      <c r="BB48" s="215"/>
      <c r="BC48" s="215"/>
      <c r="BD48" s="215"/>
      <c r="BE48" s="255"/>
      <c r="BF48" s="255"/>
      <c r="BG48" s="255"/>
      <c r="BH48" s="255"/>
      <c r="BI48" s="255"/>
      <c r="BJ48" s="255"/>
      <c r="BK48" s="255"/>
      <c r="BL48" s="255"/>
      <c r="BM48" s="255"/>
      <c r="BN48" s="255"/>
      <c r="BO48" s="255"/>
      <c r="BP48" s="255"/>
      <c r="BQ48" s="255"/>
      <c r="BR48" s="4"/>
      <c r="BS48" s="4"/>
      <c r="BT48" s="4"/>
      <c r="BU48" s="4"/>
      <c r="BV48" s="4"/>
      <c r="BW48" s="4"/>
      <c r="BX48" s="4"/>
      <c r="BY48" s="4"/>
    </row>
    <row r="49" spans="3:77" ht="12.45" customHeight="1">
      <c r="C49" s="31" t="s">
        <v>442</v>
      </c>
      <c r="D49" s="31"/>
      <c r="E49" s="31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  <c r="X49" s="218"/>
      <c r="Y49" s="218"/>
      <c r="Z49" s="218"/>
      <c r="AA49" s="218"/>
      <c r="AB49" s="218"/>
      <c r="AC49" s="218"/>
      <c r="AD49" s="231"/>
      <c r="AE49" s="31" t="s">
        <v>442</v>
      </c>
      <c r="AF49" s="252">
        <f t="shared" si="11"/>
        <v>0</v>
      </c>
      <c r="AG49" s="252">
        <f t="shared" si="12"/>
        <v>0</v>
      </c>
      <c r="AH49" s="252">
        <f t="shared" si="13"/>
        <v>0</v>
      </c>
      <c r="AI49" s="252">
        <f t="shared" si="14"/>
        <v>0</v>
      </c>
      <c r="AJ49" s="252">
        <f t="shared" si="15"/>
        <v>0</v>
      </c>
      <c r="AK49" s="252">
        <f t="shared" si="18"/>
        <v>0</v>
      </c>
      <c r="AL49" s="252">
        <f t="shared" si="19"/>
        <v>0</v>
      </c>
      <c r="AM49" s="252">
        <f t="shared" si="20"/>
        <v>0</v>
      </c>
      <c r="AN49" s="252">
        <f t="shared" si="21"/>
        <v>0</v>
      </c>
      <c r="AO49" s="252">
        <f t="shared" si="16"/>
        <v>0</v>
      </c>
      <c r="AP49" s="231"/>
      <c r="AQ49" s="251"/>
      <c r="AR49" s="512"/>
      <c r="AS49" s="512"/>
      <c r="AT49" s="512"/>
      <c r="AU49" s="512"/>
      <c r="AV49" s="512"/>
      <c r="AW49" s="513"/>
      <c r="AX49" s="513"/>
      <c r="AY49" s="513"/>
      <c r="AZ49" s="513"/>
      <c r="BA49" s="513"/>
      <c r="BB49" s="215"/>
      <c r="BC49" s="215"/>
      <c r="BD49" s="215"/>
      <c r="BE49" s="255"/>
      <c r="BF49" s="255"/>
      <c r="BG49" s="255"/>
      <c r="BH49" s="255"/>
      <c r="BI49" s="255"/>
      <c r="BJ49" s="255"/>
      <c r="BK49" s="255"/>
      <c r="BL49" s="255"/>
      <c r="BM49" s="255"/>
      <c r="BN49" s="255"/>
      <c r="BO49" s="255"/>
      <c r="BP49" s="255"/>
      <c r="BQ49" s="255"/>
      <c r="BR49" s="4"/>
      <c r="BS49" s="4"/>
      <c r="BT49" s="4"/>
      <c r="BU49" s="4"/>
      <c r="BV49" s="4"/>
      <c r="BW49" s="4"/>
      <c r="BX49" s="4"/>
      <c r="BY49" s="4"/>
    </row>
    <row r="50" spans="3:77" ht="12.45" customHeight="1">
      <c r="C50" s="31" t="s">
        <v>396</v>
      </c>
      <c r="D50" s="31"/>
      <c r="E50" s="31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  <c r="AD50" s="231"/>
      <c r="AE50" s="31" t="str">
        <f t="shared" ref="AE50:AE67" si="22">C50</f>
        <v xml:space="preserve">   Total 64000 Advertising &amp; Marketing</v>
      </c>
      <c r="AF50" s="252">
        <f t="shared" si="11"/>
        <v>0</v>
      </c>
      <c r="AG50" s="252">
        <f t="shared" si="12"/>
        <v>0</v>
      </c>
      <c r="AH50" s="252">
        <f t="shared" si="13"/>
        <v>0</v>
      </c>
      <c r="AI50" s="252">
        <f t="shared" si="14"/>
        <v>0</v>
      </c>
      <c r="AJ50" s="252">
        <f t="shared" si="15"/>
        <v>0</v>
      </c>
      <c r="AK50" s="252">
        <f t="shared" si="18"/>
        <v>0</v>
      </c>
      <c r="AL50" s="252">
        <f t="shared" si="19"/>
        <v>0</v>
      </c>
      <c r="AM50" s="252">
        <f t="shared" si="20"/>
        <v>0</v>
      </c>
      <c r="AN50" s="252">
        <f t="shared" si="21"/>
        <v>0</v>
      </c>
      <c r="AO50" s="252">
        <f t="shared" si="16"/>
        <v>0</v>
      </c>
      <c r="AP50" s="231"/>
      <c r="AQ50" s="251"/>
      <c r="AR50" s="512"/>
      <c r="AS50" s="512"/>
      <c r="AT50" s="512"/>
      <c r="AU50" s="512"/>
      <c r="AV50" s="512"/>
      <c r="AW50" s="513"/>
      <c r="AX50" s="513"/>
      <c r="AY50" s="513"/>
      <c r="AZ50" s="513"/>
      <c r="BA50" s="513"/>
      <c r="BB50" s="215"/>
      <c r="BC50" s="215"/>
      <c r="BD50" s="215"/>
      <c r="BE50" s="255"/>
      <c r="BF50" s="255"/>
      <c r="BG50" s="255"/>
      <c r="BH50" s="255"/>
      <c r="BI50" s="255"/>
      <c r="BJ50" s="255"/>
      <c r="BK50" s="255"/>
      <c r="BL50" s="255"/>
      <c r="BM50" s="255"/>
      <c r="BN50" s="255"/>
      <c r="BO50" s="255"/>
      <c r="BP50" s="255"/>
      <c r="BQ50" s="255"/>
      <c r="BR50" s="4"/>
      <c r="BS50" s="4"/>
      <c r="BT50" s="4"/>
      <c r="BU50" s="4"/>
      <c r="BV50" s="4"/>
      <c r="BW50" s="4"/>
      <c r="BX50" s="4"/>
      <c r="BY50" s="4"/>
    </row>
    <row r="51" spans="3:77" ht="12.45" customHeight="1">
      <c r="C51" s="31" t="s">
        <v>397</v>
      </c>
      <c r="D51" s="31"/>
      <c r="E51" s="31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31"/>
      <c r="AE51" s="31" t="str">
        <f t="shared" si="22"/>
        <v xml:space="preserve">   65000 Facilities</v>
      </c>
      <c r="AF51" s="252">
        <f t="shared" si="11"/>
        <v>0</v>
      </c>
      <c r="AG51" s="252">
        <f t="shared" si="12"/>
        <v>0</v>
      </c>
      <c r="AH51" s="252">
        <f t="shared" si="13"/>
        <v>0</v>
      </c>
      <c r="AI51" s="252">
        <f t="shared" si="14"/>
        <v>0</v>
      </c>
      <c r="AJ51" s="252">
        <f t="shared" si="15"/>
        <v>0</v>
      </c>
      <c r="AK51" s="252">
        <f t="shared" si="18"/>
        <v>0</v>
      </c>
      <c r="AL51" s="252">
        <f t="shared" si="19"/>
        <v>0</v>
      </c>
      <c r="AM51" s="252">
        <f t="shared" si="20"/>
        <v>0</v>
      </c>
      <c r="AN51" s="252">
        <f t="shared" si="21"/>
        <v>0</v>
      </c>
      <c r="AO51" s="252">
        <f t="shared" si="16"/>
        <v>0</v>
      </c>
      <c r="AP51" s="231"/>
      <c r="AQ51" s="251"/>
      <c r="AR51" s="512"/>
      <c r="AS51" s="512"/>
      <c r="AT51" s="512"/>
      <c r="AU51" s="512"/>
      <c r="AV51" s="512"/>
      <c r="AW51" s="513"/>
      <c r="AX51" s="513"/>
      <c r="AY51" s="513"/>
      <c r="AZ51" s="513"/>
      <c r="BA51" s="513"/>
      <c r="BB51" s="215"/>
      <c r="BC51" s="215"/>
      <c r="BD51" s="215"/>
      <c r="BE51" s="255"/>
      <c r="BF51" s="255"/>
      <c r="BG51" s="255"/>
      <c r="BH51" s="255"/>
      <c r="BI51" s="255"/>
      <c r="BJ51" s="255"/>
      <c r="BK51" s="255"/>
      <c r="BL51" s="255"/>
      <c r="BM51" s="255"/>
      <c r="BN51" s="255"/>
      <c r="BO51" s="255"/>
      <c r="BP51" s="255"/>
      <c r="BQ51" s="255"/>
      <c r="BR51" s="4"/>
      <c r="BS51" s="4"/>
      <c r="BT51" s="4"/>
      <c r="BU51" s="4"/>
      <c r="BV51" s="4"/>
      <c r="BW51" s="4"/>
      <c r="BX51" s="4"/>
      <c r="BY51" s="4"/>
    </row>
    <row r="52" spans="3:77" ht="12.45" customHeight="1">
      <c r="C52" s="31" t="s">
        <v>398</v>
      </c>
      <c r="D52" s="31"/>
      <c r="E52" s="31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  <c r="AA52" s="218"/>
      <c r="AB52" s="218"/>
      <c r="AC52" s="218"/>
      <c r="AD52" s="231"/>
      <c r="AE52" s="31" t="str">
        <f t="shared" si="22"/>
        <v xml:space="preserve">      65025 Phone &amp; Internet</v>
      </c>
      <c r="AF52" s="252">
        <f t="shared" si="11"/>
        <v>0</v>
      </c>
      <c r="AG52" s="252">
        <f t="shared" si="12"/>
        <v>0</v>
      </c>
      <c r="AH52" s="252">
        <f t="shared" si="13"/>
        <v>0</v>
      </c>
      <c r="AI52" s="252">
        <f t="shared" si="14"/>
        <v>0</v>
      </c>
      <c r="AJ52" s="252">
        <f t="shared" si="15"/>
        <v>0</v>
      </c>
      <c r="AK52" s="252">
        <f t="shared" si="18"/>
        <v>0</v>
      </c>
      <c r="AL52" s="252">
        <f t="shared" si="19"/>
        <v>0</v>
      </c>
      <c r="AM52" s="252">
        <f t="shared" si="20"/>
        <v>0</v>
      </c>
      <c r="AN52" s="252">
        <f t="shared" si="21"/>
        <v>0</v>
      </c>
      <c r="AO52" s="252">
        <f t="shared" si="16"/>
        <v>0</v>
      </c>
      <c r="AP52" s="231"/>
      <c r="AQ52" s="251"/>
      <c r="AR52" s="512"/>
      <c r="AS52" s="512"/>
      <c r="AT52" s="512"/>
      <c r="AU52" s="512"/>
      <c r="AV52" s="512"/>
      <c r="AW52" s="513"/>
      <c r="AX52" s="513"/>
      <c r="AY52" s="513"/>
      <c r="AZ52" s="513"/>
      <c r="BA52" s="513"/>
      <c r="BB52" s="215"/>
      <c r="BC52" s="215"/>
      <c r="BD52" s="215"/>
      <c r="BE52" s="255"/>
      <c r="BF52" s="255"/>
      <c r="BG52" s="255"/>
      <c r="BH52" s="255"/>
      <c r="BI52" s="255"/>
      <c r="BJ52" s="255"/>
      <c r="BK52" s="255"/>
      <c r="BL52" s="255"/>
      <c r="BM52" s="255"/>
      <c r="BN52" s="255"/>
      <c r="BO52" s="255"/>
      <c r="BP52" s="255"/>
      <c r="BQ52" s="255"/>
      <c r="BR52" s="4"/>
      <c r="BS52" s="4"/>
      <c r="BT52" s="4"/>
      <c r="BU52" s="4"/>
      <c r="BV52" s="4"/>
      <c r="BW52" s="4"/>
      <c r="BX52" s="4"/>
      <c r="BY52" s="4"/>
    </row>
    <row r="53" spans="3:77" ht="12.45" customHeight="1">
      <c r="C53" s="31" t="s">
        <v>399</v>
      </c>
      <c r="D53" s="31"/>
      <c r="E53" s="31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218"/>
      <c r="AD53" s="231"/>
      <c r="AE53" s="31" t="str">
        <f t="shared" si="22"/>
        <v xml:space="preserve">      65030 Rent &amp; Lease</v>
      </c>
      <c r="AF53" s="252">
        <f t="shared" si="11"/>
        <v>0</v>
      </c>
      <c r="AG53" s="252">
        <f t="shared" si="12"/>
        <v>0</v>
      </c>
      <c r="AH53" s="252">
        <f t="shared" si="13"/>
        <v>0</v>
      </c>
      <c r="AI53" s="252">
        <f t="shared" si="14"/>
        <v>0</v>
      </c>
      <c r="AJ53" s="252">
        <f t="shared" si="15"/>
        <v>0</v>
      </c>
      <c r="AK53" s="252">
        <f t="shared" si="18"/>
        <v>0</v>
      </c>
      <c r="AL53" s="252">
        <f t="shared" si="19"/>
        <v>0</v>
      </c>
      <c r="AM53" s="252">
        <f t="shared" si="20"/>
        <v>0</v>
      </c>
      <c r="AN53" s="252">
        <f t="shared" si="21"/>
        <v>0</v>
      </c>
      <c r="AO53" s="252">
        <f t="shared" si="16"/>
        <v>0</v>
      </c>
      <c r="AP53" s="231"/>
      <c r="AQ53" s="251"/>
      <c r="AR53" s="512"/>
      <c r="AS53" s="512"/>
      <c r="AT53" s="512"/>
      <c r="AU53" s="512"/>
      <c r="AV53" s="512"/>
      <c r="AW53" s="513"/>
      <c r="AX53" s="513"/>
      <c r="AY53" s="513"/>
      <c r="AZ53" s="513"/>
      <c r="BA53" s="513"/>
      <c r="BB53" s="215"/>
      <c r="BC53" s="215"/>
      <c r="BD53" s="215"/>
      <c r="BE53" s="255"/>
      <c r="BF53" s="255"/>
      <c r="BG53" s="255"/>
      <c r="BH53" s="255"/>
      <c r="BI53" s="255"/>
      <c r="BJ53" s="255"/>
      <c r="BK53" s="255"/>
      <c r="BL53" s="255"/>
      <c r="BM53" s="255"/>
      <c r="BN53" s="255"/>
      <c r="BO53" s="255"/>
      <c r="BP53" s="255"/>
      <c r="BQ53" s="255"/>
      <c r="BR53" s="4"/>
      <c r="BS53" s="4"/>
      <c r="BT53" s="4"/>
      <c r="BU53" s="4"/>
      <c r="BV53" s="4"/>
      <c r="BW53" s="4"/>
      <c r="BX53" s="4"/>
      <c r="BY53" s="4"/>
    </row>
    <row r="54" spans="3:77" ht="12.45" customHeight="1">
      <c r="C54" s="31" t="s">
        <v>400</v>
      </c>
      <c r="D54" s="31"/>
      <c r="E54" s="31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  <c r="X54" s="218"/>
      <c r="Y54" s="218"/>
      <c r="Z54" s="218"/>
      <c r="AA54" s="218"/>
      <c r="AB54" s="218"/>
      <c r="AC54" s="218"/>
      <c r="AD54" s="231"/>
      <c r="AE54" s="31" t="str">
        <f t="shared" si="22"/>
        <v xml:space="preserve">      65100 Repairs &amp; Maintenance</v>
      </c>
      <c r="AF54" s="252">
        <f t="shared" si="11"/>
        <v>0</v>
      </c>
      <c r="AG54" s="252">
        <f t="shared" si="12"/>
        <v>0</v>
      </c>
      <c r="AH54" s="252">
        <f t="shared" si="13"/>
        <v>0</v>
      </c>
      <c r="AI54" s="252">
        <f t="shared" si="14"/>
        <v>0</v>
      </c>
      <c r="AJ54" s="252">
        <f t="shared" si="15"/>
        <v>0</v>
      </c>
      <c r="AK54" s="252">
        <f t="shared" si="18"/>
        <v>0</v>
      </c>
      <c r="AL54" s="252">
        <f t="shared" si="19"/>
        <v>0</v>
      </c>
      <c r="AM54" s="252">
        <f t="shared" si="20"/>
        <v>0</v>
      </c>
      <c r="AN54" s="252">
        <f t="shared" si="21"/>
        <v>0</v>
      </c>
      <c r="AO54" s="252">
        <f t="shared" si="16"/>
        <v>0</v>
      </c>
      <c r="AP54" s="231"/>
      <c r="AQ54" s="251"/>
      <c r="AR54" s="512"/>
      <c r="AS54" s="512"/>
      <c r="AT54" s="512"/>
      <c r="AU54" s="512"/>
      <c r="AV54" s="512"/>
      <c r="AW54" s="513"/>
      <c r="AX54" s="513"/>
      <c r="AY54" s="513"/>
      <c r="AZ54" s="513"/>
      <c r="BA54" s="513"/>
      <c r="BB54" s="215"/>
      <c r="BC54" s="215"/>
      <c r="BD54" s="215"/>
      <c r="BE54" s="255"/>
      <c r="BF54" s="255"/>
      <c r="BG54" s="255"/>
      <c r="BH54" s="255"/>
      <c r="BI54" s="255"/>
      <c r="BJ54" s="255"/>
      <c r="BK54" s="255"/>
      <c r="BL54" s="255"/>
      <c r="BM54" s="255"/>
      <c r="BN54" s="255"/>
      <c r="BO54" s="255"/>
      <c r="BP54" s="255"/>
      <c r="BQ54" s="255"/>
      <c r="BR54" s="4"/>
      <c r="BS54" s="4"/>
      <c r="BT54" s="4"/>
      <c r="BU54" s="4"/>
      <c r="BV54" s="4"/>
      <c r="BW54" s="4"/>
      <c r="BX54" s="4"/>
      <c r="BY54" s="4"/>
    </row>
    <row r="55" spans="3:77" ht="12.45" customHeight="1">
      <c r="C55" s="31" t="s">
        <v>401</v>
      </c>
      <c r="D55" s="31"/>
      <c r="E55" s="31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18"/>
      <c r="AC55" s="218"/>
      <c r="AD55" s="231"/>
      <c r="AE55" s="31" t="str">
        <f t="shared" si="22"/>
        <v xml:space="preserve">      65150 Utilities</v>
      </c>
      <c r="AF55" s="252">
        <f t="shared" si="11"/>
        <v>0</v>
      </c>
      <c r="AG55" s="252">
        <f t="shared" si="12"/>
        <v>0</v>
      </c>
      <c r="AH55" s="252">
        <f t="shared" si="13"/>
        <v>0</v>
      </c>
      <c r="AI55" s="252">
        <f t="shared" si="14"/>
        <v>0</v>
      </c>
      <c r="AJ55" s="252">
        <f t="shared" si="15"/>
        <v>0</v>
      </c>
      <c r="AK55" s="252">
        <f t="shared" si="18"/>
        <v>0</v>
      </c>
      <c r="AL55" s="252">
        <f t="shared" si="19"/>
        <v>0</v>
      </c>
      <c r="AM55" s="252">
        <f t="shared" si="20"/>
        <v>0</v>
      </c>
      <c r="AN55" s="252">
        <f t="shared" si="21"/>
        <v>0</v>
      </c>
      <c r="AO55" s="252">
        <f t="shared" si="16"/>
        <v>0</v>
      </c>
      <c r="AP55" s="231"/>
      <c r="AQ55" s="251"/>
      <c r="AR55" s="512"/>
      <c r="AS55" s="512"/>
      <c r="AT55" s="512"/>
      <c r="AU55" s="512"/>
      <c r="AV55" s="512"/>
      <c r="AW55" s="513"/>
      <c r="AX55" s="513"/>
      <c r="AY55" s="513"/>
      <c r="AZ55" s="513"/>
      <c r="BA55" s="513"/>
      <c r="BB55" s="215"/>
      <c r="BC55" s="215"/>
      <c r="BD55" s="215"/>
      <c r="BE55" s="255"/>
      <c r="BF55" s="255"/>
      <c r="BG55" s="255"/>
      <c r="BH55" s="255"/>
      <c r="BI55" s="255"/>
      <c r="BJ55" s="255"/>
      <c r="BK55" s="255"/>
      <c r="BL55" s="255"/>
      <c r="BM55" s="255"/>
      <c r="BN55" s="255"/>
      <c r="BO55" s="255"/>
      <c r="BP55" s="255"/>
      <c r="BQ55" s="255"/>
      <c r="BR55" s="4"/>
      <c r="BS55" s="4"/>
      <c r="BT55" s="4"/>
      <c r="BU55" s="4"/>
      <c r="BV55" s="4"/>
      <c r="BW55" s="4"/>
      <c r="BX55" s="4"/>
      <c r="BY55" s="4"/>
    </row>
    <row r="56" spans="3:77" ht="12.45" customHeight="1">
      <c r="C56" s="31" t="s">
        <v>402</v>
      </c>
      <c r="D56" s="31"/>
      <c r="E56" s="31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18"/>
      <c r="V56" s="218"/>
      <c r="W56" s="218"/>
      <c r="X56" s="218"/>
      <c r="Y56" s="218"/>
      <c r="Z56" s="218"/>
      <c r="AA56" s="218"/>
      <c r="AB56" s="218"/>
      <c r="AC56" s="218"/>
      <c r="AD56" s="231"/>
      <c r="AE56" s="31" t="str">
        <f t="shared" si="22"/>
        <v xml:space="preserve">   Total 65000 Facilities</v>
      </c>
      <c r="AF56" s="252">
        <f t="shared" si="11"/>
        <v>0</v>
      </c>
      <c r="AG56" s="252">
        <f t="shared" si="12"/>
        <v>0</v>
      </c>
      <c r="AH56" s="252">
        <f t="shared" si="13"/>
        <v>0</v>
      </c>
      <c r="AI56" s="252">
        <f t="shared" si="14"/>
        <v>0</v>
      </c>
      <c r="AJ56" s="252">
        <f t="shared" si="15"/>
        <v>0</v>
      </c>
      <c r="AK56" s="252">
        <f t="shared" si="18"/>
        <v>0</v>
      </c>
      <c r="AL56" s="252">
        <f t="shared" si="19"/>
        <v>0</v>
      </c>
      <c r="AM56" s="252">
        <f t="shared" si="20"/>
        <v>0</v>
      </c>
      <c r="AN56" s="252">
        <f t="shared" si="21"/>
        <v>0</v>
      </c>
      <c r="AO56" s="252">
        <f t="shared" si="16"/>
        <v>0</v>
      </c>
      <c r="AP56" s="231"/>
      <c r="AQ56" s="251"/>
      <c r="AR56" s="512"/>
      <c r="AS56" s="512"/>
      <c r="AT56" s="512"/>
      <c r="AU56" s="512"/>
      <c r="AV56" s="512"/>
      <c r="AW56" s="513"/>
      <c r="AX56" s="513"/>
      <c r="AY56" s="513"/>
      <c r="AZ56" s="513"/>
      <c r="BA56" s="513"/>
      <c r="BB56" s="215"/>
      <c r="BC56" s="215"/>
      <c r="BD56" s="215"/>
      <c r="BE56" s="255"/>
      <c r="BF56" s="255"/>
      <c r="BG56" s="255"/>
      <c r="BH56" s="255"/>
      <c r="BI56" s="255"/>
      <c r="BJ56" s="255"/>
      <c r="BK56" s="255"/>
      <c r="BL56" s="255"/>
      <c r="BM56" s="255"/>
      <c r="BN56" s="255"/>
      <c r="BO56" s="255"/>
      <c r="BP56" s="255"/>
      <c r="BQ56" s="255"/>
      <c r="BR56" s="4"/>
      <c r="BS56" s="4"/>
      <c r="BT56" s="4"/>
      <c r="BU56" s="4"/>
      <c r="BV56" s="4"/>
      <c r="BW56" s="4"/>
      <c r="BX56" s="4"/>
      <c r="BY56" s="4"/>
    </row>
    <row r="57" spans="3:77" ht="12.45" customHeight="1">
      <c r="C57" s="31" t="s">
        <v>326</v>
      </c>
      <c r="D57" s="31"/>
      <c r="E57" s="31"/>
      <c r="F57" s="218"/>
      <c r="G57" s="218"/>
      <c r="H57" s="219"/>
      <c r="I57" s="218"/>
      <c r="J57" s="219"/>
      <c r="K57" s="219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1"/>
      <c r="AE57" s="31" t="str">
        <f t="shared" si="22"/>
        <v xml:space="preserve">   66000 Equipment, SaaS &amp; Software</v>
      </c>
      <c r="AF57" s="252">
        <f t="shared" si="11"/>
        <v>0</v>
      </c>
      <c r="AG57" s="252">
        <f t="shared" si="12"/>
        <v>0</v>
      </c>
      <c r="AH57" s="252">
        <f t="shared" si="13"/>
        <v>0</v>
      </c>
      <c r="AI57" s="252">
        <f t="shared" si="14"/>
        <v>0</v>
      </c>
      <c r="AJ57" s="252">
        <f t="shared" si="15"/>
        <v>0</v>
      </c>
      <c r="AK57" s="252">
        <f t="shared" si="18"/>
        <v>0</v>
      </c>
      <c r="AL57" s="252">
        <f t="shared" si="19"/>
        <v>0</v>
      </c>
      <c r="AM57" s="252">
        <f t="shared" si="20"/>
        <v>0</v>
      </c>
      <c r="AN57" s="252">
        <f t="shared" si="21"/>
        <v>0</v>
      </c>
      <c r="AO57" s="252">
        <f t="shared" si="16"/>
        <v>0</v>
      </c>
      <c r="AP57" s="231"/>
      <c r="AQ57" s="251"/>
      <c r="AR57" s="512"/>
      <c r="AS57" s="512"/>
      <c r="AT57" s="512"/>
      <c r="AU57" s="512"/>
      <c r="AV57" s="512"/>
      <c r="AW57" s="513"/>
      <c r="AX57" s="513"/>
      <c r="AY57" s="513"/>
      <c r="AZ57" s="513"/>
      <c r="BA57" s="513"/>
      <c r="BB57" s="215"/>
      <c r="BC57" s="215"/>
      <c r="BD57" s="215"/>
      <c r="BE57" s="255"/>
      <c r="BF57" s="255"/>
      <c r="BG57" s="255"/>
      <c r="BH57" s="255"/>
      <c r="BI57" s="255"/>
      <c r="BJ57" s="255"/>
      <c r="BK57" s="255"/>
      <c r="BL57" s="255"/>
      <c r="BM57" s="255"/>
      <c r="BN57" s="255"/>
      <c r="BO57" s="255"/>
      <c r="BP57" s="255"/>
      <c r="BQ57" s="255"/>
      <c r="BR57" s="4"/>
      <c r="BS57" s="4"/>
      <c r="BT57" s="4"/>
      <c r="BU57" s="4"/>
      <c r="BV57" s="4"/>
      <c r="BW57" s="4"/>
      <c r="BX57" s="4"/>
      <c r="BY57" s="4"/>
    </row>
    <row r="58" spans="3:77" ht="12.45" customHeight="1">
      <c r="C58" s="31" t="s">
        <v>327</v>
      </c>
      <c r="D58" s="31"/>
      <c r="E58" s="31"/>
      <c r="F58" s="218"/>
      <c r="G58" s="218"/>
      <c r="H58" s="218"/>
      <c r="I58" s="218"/>
      <c r="J58" s="218"/>
      <c r="K58" s="218"/>
      <c r="L58" s="218"/>
      <c r="M58" s="218"/>
      <c r="N58" s="218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1"/>
      <c r="AE58" s="31" t="str">
        <f t="shared" si="22"/>
        <v xml:space="preserve">      66250 SaaS Applications</v>
      </c>
      <c r="AF58" s="252">
        <f t="shared" si="11"/>
        <v>0</v>
      </c>
      <c r="AG58" s="252">
        <f t="shared" si="12"/>
        <v>0</v>
      </c>
      <c r="AH58" s="252">
        <f t="shared" si="13"/>
        <v>0</v>
      </c>
      <c r="AI58" s="252">
        <f t="shared" si="14"/>
        <v>0</v>
      </c>
      <c r="AJ58" s="252">
        <f t="shared" si="15"/>
        <v>0</v>
      </c>
      <c r="AK58" s="252">
        <f t="shared" si="18"/>
        <v>0</v>
      </c>
      <c r="AL58" s="252">
        <f t="shared" si="19"/>
        <v>0</v>
      </c>
      <c r="AM58" s="252">
        <f t="shared" si="20"/>
        <v>0</v>
      </c>
      <c r="AN58" s="252">
        <f t="shared" si="21"/>
        <v>0</v>
      </c>
      <c r="AO58" s="252">
        <f t="shared" si="16"/>
        <v>0</v>
      </c>
      <c r="AP58" s="231"/>
      <c r="AQ58" s="251"/>
      <c r="AR58" s="512"/>
      <c r="AS58" s="512"/>
      <c r="AT58" s="512"/>
      <c r="AU58" s="512"/>
      <c r="AV58" s="512"/>
      <c r="AW58" s="513"/>
      <c r="AX58" s="513"/>
      <c r="AY58" s="513"/>
      <c r="AZ58" s="513"/>
      <c r="BA58" s="513"/>
      <c r="BB58" s="215"/>
      <c r="BC58" s="215"/>
      <c r="BD58" s="215"/>
      <c r="BE58" s="255"/>
      <c r="BF58" s="255"/>
      <c r="BG58" s="255"/>
      <c r="BH58" s="255"/>
      <c r="BI58" s="255"/>
      <c r="BJ58" s="255"/>
      <c r="BK58" s="255"/>
      <c r="BL58" s="255"/>
      <c r="BM58" s="255"/>
      <c r="BN58" s="255"/>
      <c r="BO58" s="255"/>
      <c r="BP58" s="255"/>
      <c r="BQ58" s="255"/>
      <c r="BR58" s="4"/>
      <c r="BS58" s="4"/>
      <c r="BT58" s="4"/>
      <c r="BU58" s="4"/>
      <c r="BV58" s="4"/>
      <c r="BW58" s="4"/>
      <c r="BX58" s="4"/>
      <c r="BY58" s="4"/>
    </row>
    <row r="59" spans="3:77" ht="12.45" customHeight="1">
      <c r="C59" s="31" t="s">
        <v>328</v>
      </c>
      <c r="D59" s="31"/>
      <c r="E59" s="31"/>
      <c r="F59" s="218"/>
      <c r="G59" s="218"/>
      <c r="H59" s="218"/>
      <c r="I59" s="218"/>
      <c r="J59" s="218"/>
      <c r="K59" s="218"/>
      <c r="L59" s="218"/>
      <c r="M59" s="218"/>
      <c r="N59" s="218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1"/>
      <c r="AE59" s="31" t="str">
        <f t="shared" si="22"/>
        <v xml:space="preserve">      66350 Depreciation - Equipment &amp; Software</v>
      </c>
      <c r="AF59" s="252">
        <f t="shared" si="11"/>
        <v>0</v>
      </c>
      <c r="AG59" s="252">
        <f t="shared" si="12"/>
        <v>0</v>
      </c>
      <c r="AH59" s="252">
        <f t="shared" si="13"/>
        <v>0</v>
      </c>
      <c r="AI59" s="252">
        <f t="shared" si="14"/>
        <v>0</v>
      </c>
      <c r="AJ59" s="252">
        <f t="shared" si="15"/>
        <v>0</v>
      </c>
      <c r="AK59" s="252">
        <f t="shared" si="18"/>
        <v>0</v>
      </c>
      <c r="AL59" s="252">
        <f t="shared" si="19"/>
        <v>0</v>
      </c>
      <c r="AM59" s="252">
        <f t="shared" si="20"/>
        <v>0</v>
      </c>
      <c r="AN59" s="252">
        <f t="shared" si="21"/>
        <v>0</v>
      </c>
      <c r="AO59" s="252">
        <f t="shared" si="16"/>
        <v>0</v>
      </c>
      <c r="AP59" s="231"/>
      <c r="AQ59" s="251"/>
      <c r="AR59" s="512"/>
      <c r="AS59" s="512"/>
      <c r="AT59" s="512"/>
      <c r="AU59" s="512"/>
      <c r="AV59" s="512"/>
      <c r="AW59" s="513"/>
      <c r="AX59" s="513"/>
      <c r="AY59" s="513"/>
      <c r="AZ59" s="513"/>
      <c r="BA59" s="513"/>
      <c r="BB59" s="215"/>
      <c r="BC59" s="215"/>
      <c r="BD59" s="215"/>
      <c r="BE59" s="255"/>
      <c r="BF59" s="255"/>
      <c r="BG59" s="255"/>
      <c r="BH59" s="255"/>
      <c r="BI59" s="255"/>
      <c r="BJ59" s="255"/>
      <c r="BK59" s="255"/>
      <c r="BL59" s="255"/>
      <c r="BM59" s="255"/>
      <c r="BN59" s="255"/>
      <c r="BO59" s="255"/>
      <c r="BP59" s="255"/>
      <c r="BQ59" s="255"/>
      <c r="BR59" s="4"/>
      <c r="BS59" s="4"/>
      <c r="BT59" s="4"/>
      <c r="BU59" s="4"/>
      <c r="BV59" s="4"/>
      <c r="BW59" s="4"/>
      <c r="BX59" s="4"/>
      <c r="BY59" s="4"/>
    </row>
    <row r="60" spans="3:77" ht="12.45" customHeight="1">
      <c r="C60" s="251" t="s">
        <v>370</v>
      </c>
      <c r="D60" s="251"/>
      <c r="E60" s="251"/>
      <c r="F60" s="218"/>
      <c r="G60" s="218"/>
      <c r="H60" s="218"/>
      <c r="I60" s="218"/>
      <c r="J60" s="218"/>
      <c r="K60" s="218"/>
      <c r="L60" s="218"/>
      <c r="M60" s="218"/>
      <c r="N60" s="218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1"/>
      <c r="AE60" s="31" t="str">
        <f t="shared" si="22"/>
        <v xml:space="preserve">      66351 Software Subscription</v>
      </c>
      <c r="AF60" s="252">
        <f t="shared" si="11"/>
        <v>0</v>
      </c>
      <c r="AG60" s="252">
        <f t="shared" si="12"/>
        <v>0</v>
      </c>
      <c r="AH60" s="252">
        <f t="shared" si="13"/>
        <v>0</v>
      </c>
      <c r="AI60" s="252">
        <f t="shared" si="14"/>
        <v>0</v>
      </c>
      <c r="AJ60" s="252">
        <f t="shared" si="15"/>
        <v>0</v>
      </c>
      <c r="AK60" s="252">
        <f t="shared" si="18"/>
        <v>0</v>
      </c>
      <c r="AL60" s="252">
        <f t="shared" si="19"/>
        <v>0</v>
      </c>
      <c r="AM60" s="252">
        <f t="shared" si="20"/>
        <v>0</v>
      </c>
      <c r="AN60" s="252">
        <f t="shared" si="21"/>
        <v>0</v>
      </c>
      <c r="AO60" s="252">
        <f t="shared" si="16"/>
        <v>0</v>
      </c>
      <c r="AP60" s="231"/>
      <c r="AQ60" s="251"/>
      <c r="AR60" s="512"/>
      <c r="AS60" s="512"/>
      <c r="AT60" s="512"/>
      <c r="AU60" s="512"/>
      <c r="AV60" s="512"/>
      <c r="AW60" s="513"/>
      <c r="AX60" s="513"/>
      <c r="AY60" s="513"/>
      <c r="AZ60" s="513"/>
      <c r="BA60" s="513"/>
      <c r="BB60" s="215"/>
      <c r="BC60" s="215"/>
      <c r="BD60" s="215"/>
      <c r="BE60" s="255"/>
      <c r="BF60" s="255"/>
      <c r="BG60" s="255"/>
      <c r="BH60" s="255"/>
      <c r="BI60" s="255"/>
      <c r="BJ60" s="255"/>
      <c r="BK60" s="255"/>
      <c r="BL60" s="255"/>
      <c r="BM60" s="255"/>
      <c r="BN60" s="255"/>
      <c r="BO60" s="255"/>
      <c r="BP60" s="255"/>
      <c r="BQ60" s="255"/>
      <c r="BR60" s="4"/>
      <c r="BS60" s="4"/>
      <c r="BT60" s="4"/>
      <c r="BU60" s="4"/>
      <c r="BV60" s="4"/>
      <c r="BW60" s="4"/>
      <c r="BX60" s="4"/>
      <c r="BY60" s="4"/>
    </row>
    <row r="61" spans="3:77" ht="12.45" customHeight="1">
      <c r="C61" s="31" t="s">
        <v>329</v>
      </c>
      <c r="D61" s="31"/>
      <c r="E61" s="31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31"/>
      <c r="AE61" s="31" t="str">
        <f t="shared" si="22"/>
        <v xml:space="preserve">   Total 66000 Equipment, SaaS &amp; Software</v>
      </c>
      <c r="AF61" s="252">
        <f t="shared" si="11"/>
        <v>0</v>
      </c>
      <c r="AG61" s="252">
        <f t="shared" si="12"/>
        <v>0</v>
      </c>
      <c r="AH61" s="252">
        <f t="shared" si="13"/>
        <v>0</v>
      </c>
      <c r="AI61" s="252">
        <f t="shared" si="14"/>
        <v>0</v>
      </c>
      <c r="AJ61" s="252">
        <f t="shared" si="15"/>
        <v>0</v>
      </c>
      <c r="AK61" s="252">
        <f t="shared" si="18"/>
        <v>0</v>
      </c>
      <c r="AL61" s="252">
        <f t="shared" si="19"/>
        <v>0</v>
      </c>
      <c r="AM61" s="252">
        <f t="shared" si="20"/>
        <v>0</v>
      </c>
      <c r="AN61" s="252">
        <f t="shared" si="21"/>
        <v>0</v>
      </c>
      <c r="AO61" s="252">
        <f t="shared" si="16"/>
        <v>0</v>
      </c>
      <c r="AP61" s="231"/>
      <c r="AQ61" s="251"/>
      <c r="AR61" s="512"/>
      <c r="AS61" s="512"/>
      <c r="AT61" s="512"/>
      <c r="AU61" s="512"/>
      <c r="AV61" s="512"/>
      <c r="AW61" s="513"/>
      <c r="AX61" s="513"/>
      <c r="AY61" s="513"/>
      <c r="AZ61" s="513"/>
      <c r="BA61" s="513"/>
      <c r="BB61" s="215"/>
      <c r="BC61" s="215"/>
      <c r="BD61" s="215"/>
      <c r="BE61" s="255"/>
      <c r="BF61" s="255"/>
      <c r="BG61" s="255"/>
      <c r="BH61" s="255"/>
      <c r="BI61" s="255"/>
      <c r="BJ61" s="255"/>
      <c r="BK61" s="255"/>
      <c r="BL61" s="255"/>
      <c r="BM61" s="255"/>
      <c r="BN61" s="255"/>
      <c r="BO61" s="255"/>
      <c r="BP61" s="255"/>
      <c r="BQ61" s="255"/>
      <c r="BR61" s="4"/>
      <c r="BS61" s="4"/>
      <c r="BT61" s="4"/>
      <c r="BU61" s="4"/>
      <c r="BV61" s="4"/>
      <c r="BW61" s="4"/>
      <c r="BX61" s="4"/>
      <c r="BY61" s="4"/>
    </row>
    <row r="62" spans="3:77" ht="12.45" customHeight="1">
      <c r="C62" s="31" t="s">
        <v>292</v>
      </c>
      <c r="D62" s="31"/>
      <c r="E62" s="31"/>
      <c r="F62" s="218"/>
      <c r="G62" s="219"/>
      <c r="H62" s="219"/>
      <c r="I62" s="219"/>
      <c r="J62" s="219"/>
      <c r="K62" s="219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1"/>
      <c r="AE62" s="31" t="str">
        <f t="shared" si="22"/>
        <v xml:space="preserve">   67000 G&amp;A/Office Expense</v>
      </c>
      <c r="AF62" s="252">
        <f t="shared" si="11"/>
        <v>0</v>
      </c>
      <c r="AG62" s="252">
        <f t="shared" si="12"/>
        <v>0</v>
      </c>
      <c r="AH62" s="252">
        <f t="shared" si="13"/>
        <v>0</v>
      </c>
      <c r="AI62" s="252">
        <f t="shared" si="14"/>
        <v>0</v>
      </c>
      <c r="AJ62" s="252">
        <f t="shared" si="15"/>
        <v>0</v>
      </c>
      <c r="AK62" s="252">
        <f t="shared" si="18"/>
        <v>0</v>
      </c>
      <c r="AL62" s="252">
        <f t="shared" si="19"/>
        <v>0</v>
      </c>
      <c r="AM62" s="252">
        <f t="shared" si="20"/>
        <v>0</v>
      </c>
      <c r="AN62" s="252">
        <f t="shared" si="21"/>
        <v>0</v>
      </c>
      <c r="AO62" s="252">
        <f t="shared" si="16"/>
        <v>0</v>
      </c>
      <c r="AP62" s="231"/>
      <c r="AQ62" s="251"/>
      <c r="AR62" s="512"/>
      <c r="AS62" s="512"/>
      <c r="AT62" s="512"/>
      <c r="AU62" s="512"/>
      <c r="AV62" s="512"/>
      <c r="AW62" s="513"/>
      <c r="AX62" s="513"/>
      <c r="AY62" s="513"/>
      <c r="AZ62" s="513"/>
      <c r="BA62" s="513"/>
      <c r="BB62" s="215"/>
      <c r="BC62" s="215"/>
      <c r="BD62" s="215"/>
      <c r="BE62" s="255"/>
      <c r="BF62" s="255"/>
      <c r="BG62" s="255"/>
      <c r="BH62" s="255"/>
      <c r="BI62" s="255"/>
      <c r="BJ62" s="255"/>
      <c r="BK62" s="255"/>
      <c r="BL62" s="255"/>
      <c r="BM62" s="255"/>
      <c r="BN62" s="255"/>
      <c r="BO62" s="255"/>
      <c r="BP62" s="255"/>
      <c r="BQ62" s="255"/>
      <c r="BR62" s="4"/>
      <c r="BS62" s="4"/>
      <c r="BT62" s="4"/>
      <c r="BU62" s="4"/>
      <c r="BV62" s="4"/>
      <c r="BW62" s="4"/>
      <c r="BX62" s="4"/>
      <c r="BY62" s="4"/>
    </row>
    <row r="63" spans="3:77" ht="12.45" customHeight="1">
      <c r="C63" s="31" t="s">
        <v>293</v>
      </c>
      <c r="D63" s="31"/>
      <c r="E63" s="31"/>
      <c r="F63" s="219"/>
      <c r="G63" s="219"/>
      <c r="H63" s="219"/>
      <c r="I63" s="219"/>
      <c r="J63" s="219"/>
      <c r="K63" s="219"/>
      <c r="L63" s="219"/>
      <c r="M63" s="219"/>
      <c r="N63" s="219"/>
      <c r="O63" s="234"/>
      <c r="P63" s="234"/>
      <c r="Q63" s="234"/>
      <c r="R63" s="234"/>
      <c r="S63" s="234"/>
      <c r="T63" s="234"/>
      <c r="U63" s="234"/>
      <c r="V63" s="234"/>
      <c r="W63" s="234"/>
      <c r="X63" s="234"/>
      <c r="Y63" s="234"/>
      <c r="Z63" s="234"/>
      <c r="AA63" s="234"/>
      <c r="AB63" s="234"/>
      <c r="AC63" s="234"/>
      <c r="AD63" s="231"/>
      <c r="AE63" s="31" t="str">
        <f t="shared" si="22"/>
        <v xml:space="preserve">      67020 Office Supplies &amp; Software</v>
      </c>
      <c r="AF63" s="252">
        <f t="shared" si="11"/>
        <v>0</v>
      </c>
      <c r="AG63" s="252">
        <f t="shared" si="12"/>
        <v>0</v>
      </c>
      <c r="AH63" s="252">
        <f t="shared" si="13"/>
        <v>0</v>
      </c>
      <c r="AI63" s="252">
        <f t="shared" si="14"/>
        <v>0</v>
      </c>
      <c r="AJ63" s="252">
        <f t="shared" si="15"/>
        <v>0</v>
      </c>
      <c r="AK63" s="252">
        <f t="shared" si="18"/>
        <v>0</v>
      </c>
      <c r="AL63" s="252">
        <f t="shared" si="19"/>
        <v>0</v>
      </c>
      <c r="AM63" s="252">
        <f t="shared" si="20"/>
        <v>0</v>
      </c>
      <c r="AN63" s="252">
        <f t="shared" si="21"/>
        <v>0</v>
      </c>
      <c r="AO63" s="252">
        <f t="shared" si="16"/>
        <v>0</v>
      </c>
      <c r="AP63" s="231"/>
      <c r="AQ63" s="251"/>
      <c r="AR63" s="512"/>
      <c r="AS63" s="512"/>
      <c r="AT63" s="512"/>
      <c r="AU63" s="512"/>
      <c r="AV63" s="512"/>
      <c r="AW63" s="513"/>
      <c r="AX63" s="513"/>
      <c r="AY63" s="513"/>
      <c r="AZ63" s="513"/>
      <c r="BA63" s="513"/>
      <c r="BB63" s="215"/>
      <c r="BC63" s="215"/>
      <c r="BD63" s="215"/>
      <c r="BE63" s="255"/>
      <c r="BF63" s="255"/>
      <c r="BG63" s="255"/>
      <c r="BH63" s="255"/>
      <c r="BI63" s="255"/>
      <c r="BJ63" s="255"/>
      <c r="BK63" s="255"/>
      <c r="BL63" s="255"/>
      <c r="BM63" s="255"/>
      <c r="BN63" s="255"/>
      <c r="BO63" s="255"/>
      <c r="BP63" s="255"/>
      <c r="BQ63" s="255"/>
      <c r="BR63" s="4"/>
      <c r="BS63" s="4"/>
      <c r="BT63" s="4"/>
      <c r="BU63" s="4"/>
      <c r="BV63" s="4"/>
      <c r="BW63" s="4"/>
      <c r="BX63" s="4"/>
      <c r="BY63" s="4"/>
    </row>
    <row r="64" spans="3:77" ht="12.45" customHeight="1">
      <c r="C64" s="31" t="s">
        <v>294</v>
      </c>
      <c r="D64" s="31"/>
      <c r="E64" s="31"/>
      <c r="F64" s="219"/>
      <c r="G64" s="218"/>
      <c r="H64" s="218"/>
      <c r="I64" s="218"/>
      <c r="J64" s="218"/>
      <c r="K64" s="218"/>
      <c r="L64" s="218"/>
      <c r="M64" s="218"/>
      <c r="N64" s="218"/>
      <c r="O64" s="234"/>
      <c r="P64" s="234"/>
      <c r="Q64" s="234"/>
      <c r="R64" s="234"/>
      <c r="S64" s="234"/>
      <c r="T64" s="234"/>
      <c r="U64" s="234"/>
      <c r="V64" s="234"/>
      <c r="W64" s="234"/>
      <c r="X64" s="234"/>
      <c r="Y64" s="234"/>
      <c r="Z64" s="234"/>
      <c r="AA64" s="234"/>
      <c r="AB64" s="234"/>
      <c r="AC64" s="234"/>
      <c r="AD64" s="231"/>
      <c r="AE64" s="31" t="str">
        <f t="shared" si="22"/>
        <v xml:space="preserve">      67040 Bank Charges &amp; Fees</v>
      </c>
      <c r="AF64" s="252">
        <f t="shared" si="11"/>
        <v>0</v>
      </c>
      <c r="AG64" s="252">
        <f t="shared" si="12"/>
        <v>0</v>
      </c>
      <c r="AH64" s="252">
        <f t="shared" si="13"/>
        <v>0</v>
      </c>
      <c r="AI64" s="252">
        <f t="shared" si="14"/>
        <v>0</v>
      </c>
      <c r="AJ64" s="252">
        <f t="shared" si="15"/>
        <v>0</v>
      </c>
      <c r="AK64" s="252">
        <f t="shared" si="18"/>
        <v>0</v>
      </c>
      <c r="AL64" s="252">
        <f t="shared" si="19"/>
        <v>0</v>
      </c>
      <c r="AM64" s="252">
        <f t="shared" si="20"/>
        <v>0</v>
      </c>
      <c r="AN64" s="252">
        <f t="shared" si="21"/>
        <v>0</v>
      </c>
      <c r="AO64" s="252">
        <f t="shared" si="16"/>
        <v>0</v>
      </c>
      <c r="AP64" s="231"/>
      <c r="AQ64" s="251"/>
      <c r="AR64" s="512"/>
      <c r="AS64" s="512"/>
      <c r="AT64" s="512"/>
      <c r="AU64" s="512"/>
      <c r="AV64" s="512"/>
      <c r="AW64" s="513"/>
      <c r="AX64" s="513"/>
      <c r="AY64" s="513"/>
      <c r="AZ64" s="513"/>
      <c r="BA64" s="513"/>
      <c r="BB64" s="215"/>
      <c r="BC64" s="215"/>
      <c r="BD64" s="215"/>
      <c r="BE64" s="255"/>
      <c r="BF64" s="255"/>
      <c r="BG64" s="255"/>
      <c r="BH64" s="255"/>
      <c r="BI64" s="255"/>
      <c r="BJ64" s="255"/>
      <c r="BK64" s="255"/>
      <c r="BL64" s="255"/>
      <c r="BM64" s="255"/>
      <c r="BN64" s="255"/>
      <c r="BO64" s="255"/>
      <c r="BP64" s="255"/>
      <c r="BQ64" s="255"/>
      <c r="BR64" s="4"/>
      <c r="BS64" s="4"/>
      <c r="BT64" s="4"/>
      <c r="BU64" s="4"/>
      <c r="BV64" s="4"/>
      <c r="BW64" s="4"/>
      <c r="BX64" s="4"/>
      <c r="BY64" s="4"/>
    </row>
    <row r="65" spans="3:77" ht="12.45" customHeight="1">
      <c r="C65" s="251" t="s">
        <v>403</v>
      </c>
      <c r="D65" s="251"/>
      <c r="E65" s="251"/>
      <c r="F65" s="219"/>
      <c r="G65" s="218"/>
      <c r="H65" s="218"/>
      <c r="I65" s="218"/>
      <c r="J65" s="218"/>
      <c r="K65" s="218"/>
      <c r="L65" s="218"/>
      <c r="M65" s="218"/>
      <c r="N65" s="218"/>
      <c r="O65" s="234"/>
      <c r="P65" s="234"/>
      <c r="Q65" s="234"/>
      <c r="R65" s="234"/>
      <c r="S65" s="234"/>
      <c r="T65" s="234"/>
      <c r="U65" s="234"/>
      <c r="V65" s="234"/>
      <c r="W65" s="234"/>
      <c r="X65" s="234"/>
      <c r="Y65" s="234"/>
      <c r="Z65" s="234"/>
      <c r="AA65" s="234"/>
      <c r="AB65" s="234"/>
      <c r="AC65" s="234"/>
      <c r="AD65" s="231"/>
      <c r="AE65" s="31" t="str">
        <f t="shared" si="22"/>
        <v xml:space="preserve">      67050 Contributions</v>
      </c>
      <c r="AF65" s="252">
        <f t="shared" si="11"/>
        <v>0</v>
      </c>
      <c r="AG65" s="252">
        <f t="shared" si="12"/>
        <v>0</v>
      </c>
      <c r="AH65" s="252">
        <f t="shared" si="13"/>
        <v>0</v>
      </c>
      <c r="AI65" s="252">
        <f t="shared" si="14"/>
        <v>0</v>
      </c>
      <c r="AJ65" s="252">
        <f t="shared" si="15"/>
        <v>0</v>
      </c>
      <c r="AK65" s="252">
        <f t="shared" si="18"/>
        <v>0</v>
      </c>
      <c r="AL65" s="252">
        <f t="shared" si="19"/>
        <v>0</v>
      </c>
      <c r="AM65" s="252">
        <f t="shared" si="20"/>
        <v>0</v>
      </c>
      <c r="AN65" s="252">
        <f t="shared" si="21"/>
        <v>0</v>
      </c>
      <c r="AO65" s="252">
        <f t="shared" si="16"/>
        <v>0</v>
      </c>
      <c r="AP65" s="231"/>
      <c r="AQ65" s="251"/>
      <c r="AR65" s="512"/>
      <c r="AS65" s="512"/>
      <c r="AT65" s="512"/>
      <c r="AU65" s="512"/>
      <c r="AV65" s="512"/>
      <c r="AW65" s="513"/>
      <c r="AX65" s="513"/>
      <c r="AY65" s="513"/>
      <c r="AZ65" s="513"/>
      <c r="BA65" s="513"/>
      <c r="BB65" s="215"/>
      <c r="BC65" s="215"/>
      <c r="BD65" s="215"/>
      <c r="BE65" s="255"/>
      <c r="BF65" s="255"/>
      <c r="BG65" s="255"/>
      <c r="BH65" s="255"/>
      <c r="BI65" s="255"/>
      <c r="BJ65" s="255"/>
      <c r="BK65" s="255"/>
      <c r="BL65" s="255"/>
      <c r="BM65" s="255"/>
      <c r="BN65" s="255"/>
      <c r="BO65" s="255"/>
      <c r="BP65" s="255"/>
      <c r="BQ65" s="255"/>
      <c r="BR65" s="4"/>
      <c r="BS65" s="4"/>
      <c r="BT65" s="4"/>
      <c r="BU65" s="4"/>
      <c r="BV65" s="4"/>
      <c r="BW65" s="4"/>
      <c r="BX65" s="4"/>
      <c r="BY65" s="4"/>
    </row>
    <row r="66" spans="3:77" ht="12.45" customHeight="1">
      <c r="C66" s="31" t="s">
        <v>347</v>
      </c>
      <c r="D66" s="31"/>
      <c r="E66" s="31"/>
      <c r="F66" s="219"/>
      <c r="G66" s="218"/>
      <c r="H66" s="218"/>
      <c r="I66" s="218"/>
      <c r="J66" s="218"/>
      <c r="K66" s="218"/>
      <c r="L66" s="218"/>
      <c r="M66" s="218"/>
      <c r="N66" s="218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  <c r="AA66" s="234"/>
      <c r="AB66" s="234"/>
      <c r="AC66" s="234"/>
      <c r="AD66" s="231"/>
      <c r="AE66" s="31" t="str">
        <f t="shared" si="22"/>
        <v xml:space="preserve">      67060 Insurance</v>
      </c>
      <c r="AF66" s="252">
        <f t="shared" si="11"/>
        <v>0</v>
      </c>
      <c r="AG66" s="252">
        <f t="shared" si="12"/>
        <v>0</v>
      </c>
      <c r="AH66" s="252">
        <f t="shared" si="13"/>
        <v>0</v>
      </c>
      <c r="AI66" s="252">
        <f t="shared" si="14"/>
        <v>0</v>
      </c>
      <c r="AJ66" s="252">
        <f t="shared" si="15"/>
        <v>0</v>
      </c>
      <c r="AK66" s="252">
        <f t="shared" si="18"/>
        <v>0</v>
      </c>
      <c r="AL66" s="252">
        <f t="shared" si="19"/>
        <v>0</v>
      </c>
      <c r="AM66" s="252">
        <f t="shared" si="20"/>
        <v>0</v>
      </c>
      <c r="AN66" s="252">
        <f t="shared" si="21"/>
        <v>0</v>
      </c>
      <c r="AO66" s="252">
        <f t="shared" si="16"/>
        <v>0</v>
      </c>
      <c r="AP66" s="231"/>
      <c r="AQ66" s="251"/>
      <c r="AR66" s="512"/>
      <c r="AS66" s="512"/>
      <c r="AT66" s="512"/>
      <c r="AU66" s="512"/>
      <c r="AV66" s="512"/>
      <c r="AW66" s="513"/>
      <c r="AX66" s="513"/>
      <c r="AY66" s="513"/>
      <c r="AZ66" s="513"/>
      <c r="BA66" s="513"/>
      <c r="BB66" s="215"/>
      <c r="BC66" s="215"/>
      <c r="BD66" s="215"/>
      <c r="BE66" s="255"/>
      <c r="BF66" s="255"/>
      <c r="BG66" s="255"/>
      <c r="BH66" s="255"/>
      <c r="BI66" s="255"/>
      <c r="BJ66" s="255"/>
      <c r="BK66" s="255"/>
      <c r="BL66" s="255"/>
      <c r="BM66" s="255"/>
      <c r="BN66" s="255"/>
      <c r="BO66" s="255"/>
      <c r="BP66" s="255"/>
      <c r="BQ66" s="255"/>
      <c r="BR66" s="4"/>
      <c r="BS66" s="4"/>
      <c r="BT66" s="4"/>
      <c r="BU66" s="4"/>
      <c r="BV66" s="4"/>
      <c r="BW66" s="4"/>
      <c r="BX66" s="4"/>
      <c r="BY66" s="4"/>
    </row>
    <row r="67" spans="3:77" ht="12.45" customHeight="1">
      <c r="C67" s="31" t="s">
        <v>295</v>
      </c>
      <c r="D67" s="31"/>
      <c r="E67" s="31"/>
      <c r="F67" s="219"/>
      <c r="G67" s="219"/>
      <c r="H67" s="219"/>
      <c r="I67" s="219"/>
      <c r="J67" s="219"/>
      <c r="K67" s="219"/>
      <c r="L67" s="219"/>
      <c r="M67" s="219"/>
      <c r="N67" s="219"/>
      <c r="O67" s="234"/>
      <c r="P67" s="234"/>
      <c r="Q67" s="234"/>
      <c r="R67" s="234"/>
      <c r="S67" s="234"/>
      <c r="T67" s="234"/>
      <c r="U67" s="234"/>
      <c r="V67" s="234"/>
      <c r="W67" s="234"/>
      <c r="X67" s="234"/>
      <c r="Y67" s="234"/>
      <c r="Z67" s="234"/>
      <c r="AA67" s="234"/>
      <c r="AB67" s="234"/>
      <c r="AC67" s="234"/>
      <c r="AD67" s="231"/>
      <c r="AE67" s="31" t="str">
        <f t="shared" si="22"/>
        <v xml:space="preserve">      67080 Dues &amp; subscriptions</v>
      </c>
      <c r="AF67" s="252">
        <f t="shared" si="11"/>
        <v>0</v>
      </c>
      <c r="AG67" s="252">
        <f t="shared" si="12"/>
        <v>0</v>
      </c>
      <c r="AH67" s="252">
        <f t="shared" si="13"/>
        <v>0</v>
      </c>
      <c r="AI67" s="252">
        <f t="shared" si="14"/>
        <v>0</v>
      </c>
      <c r="AJ67" s="252">
        <f t="shared" si="15"/>
        <v>0</v>
      </c>
      <c r="AK67" s="252">
        <f t="shared" si="18"/>
        <v>0</v>
      </c>
      <c r="AL67" s="252">
        <f t="shared" si="19"/>
        <v>0</v>
      </c>
      <c r="AM67" s="252">
        <f t="shared" si="20"/>
        <v>0</v>
      </c>
      <c r="AN67" s="252">
        <f t="shared" si="21"/>
        <v>0</v>
      </c>
      <c r="AO67" s="252">
        <f t="shared" si="16"/>
        <v>0</v>
      </c>
      <c r="AP67" s="231"/>
      <c r="AQ67" s="251"/>
      <c r="AR67" s="512"/>
      <c r="AS67" s="512"/>
      <c r="AT67" s="512"/>
      <c r="AU67" s="512"/>
      <c r="AV67" s="512"/>
      <c r="AW67" s="513"/>
      <c r="AX67" s="513"/>
      <c r="AY67" s="513"/>
      <c r="AZ67" s="513"/>
      <c r="BA67" s="513"/>
      <c r="BB67" s="215"/>
      <c r="BC67" s="215"/>
      <c r="BD67" s="215"/>
      <c r="BE67" s="255"/>
      <c r="BF67" s="255"/>
      <c r="BG67" s="255"/>
      <c r="BH67" s="255"/>
      <c r="BI67" s="255"/>
      <c r="BJ67" s="255"/>
      <c r="BK67" s="255"/>
      <c r="BL67" s="255"/>
      <c r="BM67" s="255"/>
      <c r="BN67" s="255"/>
      <c r="BO67" s="255"/>
      <c r="BP67" s="255"/>
      <c r="BQ67" s="255"/>
      <c r="BR67" s="4"/>
      <c r="BS67" s="4"/>
      <c r="BT67" s="4"/>
      <c r="BU67" s="4"/>
      <c r="BV67" s="4"/>
      <c r="BW67" s="4"/>
      <c r="BX67" s="4"/>
      <c r="BY67" s="4"/>
    </row>
    <row r="68" spans="3:77" ht="12.45" customHeight="1">
      <c r="C68" s="31" t="s">
        <v>443</v>
      </c>
      <c r="D68" s="31"/>
      <c r="E68" s="31"/>
      <c r="F68" s="219"/>
      <c r="G68" s="219"/>
      <c r="H68" s="219"/>
      <c r="I68" s="219"/>
      <c r="J68" s="219"/>
      <c r="K68" s="219"/>
      <c r="L68" s="219"/>
      <c r="M68" s="219"/>
      <c r="N68" s="219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1"/>
      <c r="AE68" s="31" t="s">
        <v>443</v>
      </c>
      <c r="AF68" s="252">
        <f t="shared" si="11"/>
        <v>0</v>
      </c>
      <c r="AG68" s="252">
        <f t="shared" si="12"/>
        <v>0</v>
      </c>
      <c r="AH68" s="252">
        <f t="shared" si="13"/>
        <v>0</v>
      </c>
      <c r="AI68" s="252">
        <f t="shared" si="14"/>
        <v>0</v>
      </c>
      <c r="AJ68" s="252">
        <f t="shared" si="15"/>
        <v>0</v>
      </c>
      <c r="AK68" s="252">
        <f t="shared" si="18"/>
        <v>0</v>
      </c>
      <c r="AL68" s="252">
        <f t="shared" si="19"/>
        <v>0</v>
      </c>
      <c r="AM68" s="252">
        <f t="shared" si="20"/>
        <v>0</v>
      </c>
      <c r="AN68" s="252">
        <f t="shared" si="21"/>
        <v>0</v>
      </c>
      <c r="AO68" s="252">
        <f t="shared" si="16"/>
        <v>0</v>
      </c>
      <c r="AP68" s="231"/>
      <c r="AQ68" s="251"/>
      <c r="AR68" s="512"/>
      <c r="AS68" s="512"/>
      <c r="AT68" s="512"/>
      <c r="AU68" s="512"/>
      <c r="AV68" s="512"/>
      <c r="AW68" s="513"/>
      <c r="AX68" s="513"/>
      <c r="AY68" s="513"/>
      <c r="AZ68" s="513"/>
      <c r="BA68" s="513"/>
      <c r="BB68" s="215"/>
      <c r="BC68" s="215"/>
      <c r="BD68" s="215"/>
      <c r="BE68" s="255"/>
      <c r="BF68" s="255"/>
      <c r="BG68" s="255"/>
      <c r="BH68" s="255"/>
      <c r="BI68" s="255"/>
      <c r="BJ68" s="255"/>
      <c r="BK68" s="255"/>
      <c r="BL68" s="255"/>
      <c r="BM68" s="255"/>
      <c r="BN68" s="255"/>
      <c r="BO68" s="255"/>
      <c r="BP68" s="255"/>
      <c r="BQ68" s="255"/>
      <c r="BR68" s="4"/>
      <c r="BS68" s="4"/>
      <c r="BT68" s="4"/>
      <c r="BU68" s="4"/>
      <c r="BV68" s="4"/>
      <c r="BW68" s="4"/>
      <c r="BX68" s="4"/>
      <c r="BY68" s="4"/>
    </row>
    <row r="69" spans="3:77" ht="12.45" customHeight="1">
      <c r="C69" s="31" t="s">
        <v>444</v>
      </c>
      <c r="D69" s="31"/>
      <c r="E69" s="31"/>
      <c r="F69" s="219"/>
      <c r="G69" s="219"/>
      <c r="H69" s="219"/>
      <c r="I69" s="219"/>
      <c r="J69" s="219"/>
      <c r="K69" s="219"/>
      <c r="L69" s="219"/>
      <c r="M69" s="219"/>
      <c r="N69" s="219"/>
      <c r="O69" s="234"/>
      <c r="P69" s="234"/>
      <c r="Q69" s="234"/>
      <c r="R69" s="234"/>
      <c r="S69" s="234"/>
      <c r="T69" s="234"/>
      <c r="U69" s="234"/>
      <c r="V69" s="234"/>
      <c r="W69" s="234"/>
      <c r="X69" s="234"/>
      <c r="Y69" s="234"/>
      <c r="Z69" s="234"/>
      <c r="AA69" s="234"/>
      <c r="AB69" s="234"/>
      <c r="AC69" s="234"/>
      <c r="AD69" s="231"/>
      <c r="AE69" s="31" t="s">
        <v>444</v>
      </c>
      <c r="AF69" s="252">
        <f t="shared" si="11"/>
        <v>0</v>
      </c>
      <c r="AG69" s="252">
        <f t="shared" si="12"/>
        <v>0</v>
      </c>
      <c r="AH69" s="252">
        <f t="shared" si="13"/>
        <v>0</v>
      </c>
      <c r="AI69" s="252">
        <f t="shared" si="14"/>
        <v>0</v>
      </c>
      <c r="AJ69" s="252">
        <f t="shared" si="15"/>
        <v>0</v>
      </c>
      <c r="AK69" s="252">
        <f t="shared" si="18"/>
        <v>0</v>
      </c>
      <c r="AL69" s="252">
        <f t="shared" si="19"/>
        <v>0</v>
      </c>
      <c r="AM69" s="252">
        <f t="shared" si="20"/>
        <v>0</v>
      </c>
      <c r="AN69" s="252">
        <f t="shared" si="21"/>
        <v>0</v>
      </c>
      <c r="AO69" s="252">
        <f t="shared" si="16"/>
        <v>0</v>
      </c>
      <c r="AP69" s="231"/>
      <c r="AQ69" s="251"/>
      <c r="AR69" s="512"/>
      <c r="AS69" s="512"/>
      <c r="AT69" s="512"/>
      <c r="AU69" s="512"/>
      <c r="AV69" s="512"/>
      <c r="AW69" s="513"/>
      <c r="AX69" s="513"/>
      <c r="AY69" s="513"/>
      <c r="AZ69" s="513"/>
      <c r="BA69" s="513"/>
      <c r="BB69" s="215"/>
      <c r="BC69" s="215"/>
      <c r="BD69" s="215"/>
      <c r="BE69" s="255"/>
      <c r="BF69" s="255"/>
      <c r="BG69" s="255"/>
      <c r="BH69" s="255"/>
      <c r="BI69" s="255"/>
      <c r="BJ69" s="255"/>
      <c r="BK69" s="255"/>
      <c r="BL69" s="255"/>
      <c r="BM69" s="255"/>
      <c r="BN69" s="255"/>
      <c r="BO69" s="255"/>
      <c r="BP69" s="255"/>
      <c r="BQ69" s="255"/>
      <c r="BR69" s="4"/>
      <c r="BS69" s="4"/>
      <c r="BT69" s="4"/>
      <c r="BU69" s="4"/>
      <c r="BV69" s="4"/>
      <c r="BW69" s="4"/>
      <c r="BX69" s="4"/>
      <c r="BY69" s="4"/>
    </row>
    <row r="70" spans="3:77" ht="12.45" customHeight="1">
      <c r="C70" s="251" t="s">
        <v>404</v>
      </c>
      <c r="D70" s="251"/>
      <c r="E70" s="251"/>
      <c r="F70" s="219"/>
      <c r="G70" s="219"/>
      <c r="H70" s="219"/>
      <c r="I70" s="219"/>
      <c r="J70" s="219"/>
      <c r="K70" s="219"/>
      <c r="L70" s="219"/>
      <c r="M70" s="219"/>
      <c r="N70" s="219"/>
      <c r="O70" s="234"/>
      <c r="P70" s="234"/>
      <c r="Q70" s="234"/>
      <c r="R70" s="234"/>
      <c r="S70" s="234"/>
      <c r="T70" s="234"/>
      <c r="U70" s="234"/>
      <c r="V70" s="234"/>
      <c r="W70" s="234"/>
      <c r="X70" s="234"/>
      <c r="Y70" s="234"/>
      <c r="Z70" s="234"/>
      <c r="AA70" s="234"/>
      <c r="AB70" s="234"/>
      <c r="AC70" s="234"/>
      <c r="AD70" s="231"/>
      <c r="AE70" s="31" t="str">
        <f t="shared" ref="AE70:AE78" si="23">C70</f>
        <v xml:space="preserve">      67220 Other Business Expenses</v>
      </c>
      <c r="AF70" s="252">
        <f t="shared" si="11"/>
        <v>0</v>
      </c>
      <c r="AG70" s="252">
        <f t="shared" si="12"/>
        <v>0</v>
      </c>
      <c r="AH70" s="252">
        <f t="shared" si="13"/>
        <v>0</v>
      </c>
      <c r="AI70" s="252">
        <f t="shared" si="14"/>
        <v>0</v>
      </c>
      <c r="AJ70" s="252">
        <f t="shared" si="15"/>
        <v>0</v>
      </c>
      <c r="AK70" s="252">
        <f t="shared" si="18"/>
        <v>0</v>
      </c>
      <c r="AL70" s="252">
        <f t="shared" si="19"/>
        <v>0</v>
      </c>
      <c r="AM70" s="252">
        <f t="shared" si="20"/>
        <v>0</v>
      </c>
      <c r="AN70" s="252">
        <f t="shared" si="21"/>
        <v>0</v>
      </c>
      <c r="AO70" s="252">
        <f t="shared" si="16"/>
        <v>0</v>
      </c>
      <c r="AP70" s="231"/>
      <c r="AQ70" s="251"/>
      <c r="AR70" s="512"/>
      <c r="AS70" s="512"/>
      <c r="AT70" s="512"/>
      <c r="AU70" s="512"/>
      <c r="AV70" s="512"/>
      <c r="AW70" s="513"/>
      <c r="AX70" s="513"/>
      <c r="AY70" s="513"/>
      <c r="AZ70" s="513"/>
      <c r="BA70" s="513"/>
      <c r="BB70" s="215"/>
      <c r="BC70" s="215"/>
      <c r="BD70" s="215"/>
      <c r="BE70" s="255"/>
      <c r="BF70" s="255"/>
      <c r="BG70" s="255"/>
      <c r="BH70" s="255"/>
      <c r="BI70" s="255"/>
      <c r="BJ70" s="255"/>
      <c r="BK70" s="255"/>
      <c r="BL70" s="255"/>
      <c r="BM70" s="255"/>
      <c r="BN70" s="255"/>
      <c r="BO70" s="255"/>
      <c r="BP70" s="255"/>
      <c r="BQ70" s="255"/>
      <c r="BR70" s="4"/>
      <c r="BS70" s="4"/>
      <c r="BT70" s="4"/>
      <c r="BU70" s="4"/>
      <c r="BV70" s="4"/>
      <c r="BW70" s="4"/>
      <c r="BX70" s="4"/>
      <c r="BY70" s="4"/>
    </row>
    <row r="71" spans="3:77" ht="12.45" customHeight="1">
      <c r="C71" s="251" t="s">
        <v>405</v>
      </c>
      <c r="D71" s="251"/>
      <c r="E71" s="251"/>
      <c r="F71" s="219"/>
      <c r="G71" s="219"/>
      <c r="H71" s="219"/>
      <c r="I71" s="219"/>
      <c r="J71" s="219"/>
      <c r="K71" s="219"/>
      <c r="L71" s="219"/>
      <c r="M71" s="219"/>
      <c r="N71" s="219"/>
      <c r="O71" s="234"/>
      <c r="P71" s="234"/>
      <c r="Q71" s="234"/>
      <c r="R71" s="234"/>
      <c r="S71" s="234"/>
      <c r="T71" s="234"/>
      <c r="U71" s="234"/>
      <c r="V71" s="234"/>
      <c r="W71" s="234"/>
      <c r="X71" s="234"/>
      <c r="Y71" s="234"/>
      <c r="Z71" s="234"/>
      <c r="AA71" s="234"/>
      <c r="AB71" s="234"/>
      <c r="AC71" s="234"/>
      <c r="AD71" s="231"/>
      <c r="AE71" s="31" t="str">
        <f t="shared" si="23"/>
        <v xml:space="preserve">      67225 Sponsorship</v>
      </c>
      <c r="AF71" s="252">
        <f t="shared" si="11"/>
        <v>0</v>
      </c>
      <c r="AG71" s="252">
        <f t="shared" si="12"/>
        <v>0</v>
      </c>
      <c r="AH71" s="252">
        <f t="shared" si="13"/>
        <v>0</v>
      </c>
      <c r="AI71" s="252">
        <f t="shared" si="14"/>
        <v>0</v>
      </c>
      <c r="AJ71" s="252">
        <f t="shared" si="15"/>
        <v>0</v>
      </c>
      <c r="AK71" s="252">
        <f t="shared" si="18"/>
        <v>0</v>
      </c>
      <c r="AL71" s="252">
        <f t="shared" si="19"/>
        <v>0</v>
      </c>
      <c r="AM71" s="252">
        <f t="shared" si="20"/>
        <v>0</v>
      </c>
      <c r="AN71" s="252">
        <f t="shared" si="21"/>
        <v>0</v>
      </c>
      <c r="AO71" s="252">
        <f t="shared" si="16"/>
        <v>0</v>
      </c>
      <c r="AP71" s="231"/>
      <c r="AQ71" s="251"/>
      <c r="AR71" s="512"/>
      <c r="AS71" s="512"/>
      <c r="AT71" s="512"/>
      <c r="AU71" s="512"/>
      <c r="AV71" s="512"/>
      <c r="AW71" s="513"/>
      <c r="AX71" s="513"/>
      <c r="AY71" s="513"/>
      <c r="AZ71" s="513"/>
      <c r="BA71" s="513"/>
      <c r="BB71" s="215"/>
      <c r="BC71" s="215"/>
      <c r="BD71" s="215"/>
      <c r="BE71" s="255"/>
      <c r="BF71" s="255"/>
      <c r="BG71" s="255"/>
      <c r="BH71" s="255"/>
      <c r="BI71" s="255"/>
      <c r="BJ71" s="255"/>
      <c r="BK71" s="255"/>
      <c r="BL71" s="255"/>
      <c r="BM71" s="255"/>
      <c r="BN71" s="255"/>
      <c r="BO71" s="255"/>
      <c r="BP71" s="255"/>
      <c r="BQ71" s="255"/>
      <c r="BR71" s="4"/>
      <c r="BS71" s="4"/>
      <c r="BT71" s="4"/>
      <c r="BU71" s="4"/>
      <c r="BV71" s="4"/>
      <c r="BW71" s="4"/>
      <c r="BX71" s="4"/>
      <c r="BY71" s="4"/>
    </row>
    <row r="72" spans="3:77" ht="12.45" customHeight="1">
      <c r="C72" s="251" t="s">
        <v>406</v>
      </c>
      <c r="D72" s="251"/>
      <c r="E72" s="251"/>
      <c r="F72" s="219"/>
      <c r="G72" s="219"/>
      <c r="H72" s="219"/>
      <c r="I72" s="219"/>
      <c r="J72" s="219"/>
      <c r="K72" s="219"/>
      <c r="L72" s="219"/>
      <c r="M72" s="219"/>
      <c r="N72" s="219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  <c r="AA72" s="234"/>
      <c r="AB72" s="234"/>
      <c r="AC72" s="234"/>
      <c r="AD72" s="231"/>
      <c r="AE72" s="31" t="str">
        <f t="shared" si="23"/>
        <v xml:space="preserve">      67230 Telephone &amp; Internet</v>
      </c>
      <c r="AF72" s="252">
        <f t="shared" si="11"/>
        <v>0</v>
      </c>
      <c r="AG72" s="252">
        <f t="shared" si="12"/>
        <v>0</v>
      </c>
      <c r="AH72" s="252">
        <f t="shared" si="13"/>
        <v>0</v>
      </c>
      <c r="AI72" s="252">
        <f t="shared" si="14"/>
        <v>0</v>
      </c>
      <c r="AJ72" s="252">
        <f t="shared" si="15"/>
        <v>0</v>
      </c>
      <c r="AK72" s="252">
        <f t="shared" si="18"/>
        <v>0</v>
      </c>
      <c r="AL72" s="252">
        <f t="shared" si="19"/>
        <v>0</v>
      </c>
      <c r="AM72" s="252">
        <f t="shared" si="20"/>
        <v>0</v>
      </c>
      <c r="AN72" s="252">
        <f t="shared" si="21"/>
        <v>0</v>
      </c>
      <c r="AO72" s="252">
        <f t="shared" si="16"/>
        <v>0</v>
      </c>
      <c r="AP72" s="231"/>
      <c r="AQ72" s="251"/>
      <c r="AR72" s="512"/>
      <c r="AS72" s="512"/>
      <c r="AT72" s="512"/>
      <c r="AU72" s="512"/>
      <c r="AV72" s="512"/>
      <c r="AW72" s="513"/>
      <c r="AX72" s="513"/>
      <c r="AY72" s="513"/>
      <c r="AZ72" s="513"/>
      <c r="BA72" s="513"/>
      <c r="BB72" s="215"/>
      <c r="BC72" s="215"/>
      <c r="BD72" s="215"/>
      <c r="BE72" s="255"/>
      <c r="BF72" s="255"/>
      <c r="BG72" s="255"/>
      <c r="BH72" s="255"/>
      <c r="BI72" s="255"/>
      <c r="BJ72" s="255"/>
      <c r="BK72" s="255"/>
      <c r="BL72" s="255"/>
      <c r="BM72" s="255"/>
      <c r="BN72" s="255"/>
      <c r="BO72" s="255"/>
      <c r="BP72" s="255"/>
      <c r="BQ72" s="255"/>
      <c r="BR72" s="4"/>
      <c r="BS72" s="4"/>
      <c r="BT72" s="4"/>
      <c r="BU72" s="4"/>
      <c r="BV72" s="4"/>
      <c r="BW72" s="4"/>
      <c r="BX72" s="4"/>
      <c r="BY72" s="4"/>
    </row>
    <row r="73" spans="3:77" ht="12.45" customHeight="1">
      <c r="C73" s="31" t="s">
        <v>296</v>
      </c>
      <c r="D73" s="31"/>
      <c r="E73" s="31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31"/>
      <c r="AE73" s="31" t="str">
        <f t="shared" si="23"/>
        <v xml:space="preserve">   Total 67000 G&amp;A/Office Expense</v>
      </c>
      <c r="AF73" s="252">
        <f t="shared" si="11"/>
        <v>0</v>
      </c>
      <c r="AG73" s="252">
        <f t="shared" si="12"/>
        <v>0</v>
      </c>
      <c r="AH73" s="252">
        <f t="shared" si="13"/>
        <v>0</v>
      </c>
      <c r="AI73" s="252">
        <f t="shared" si="14"/>
        <v>0</v>
      </c>
      <c r="AJ73" s="252">
        <f t="shared" si="15"/>
        <v>0</v>
      </c>
      <c r="AK73" s="252">
        <f t="shared" ref="AK73:AK83" si="24">SUM(R73:T73)</f>
        <v>0</v>
      </c>
      <c r="AL73" s="252">
        <f t="shared" ref="AL73:AL83" si="25">SUM(U73:W73)</f>
        <v>0</v>
      </c>
      <c r="AM73" s="252">
        <f t="shared" ref="AM73:AM83" si="26">SUM(X73:Z73)</f>
        <v>0</v>
      </c>
      <c r="AN73" s="252">
        <f t="shared" ref="AN73:AN83" si="27">SUM(AA73:AC73)</f>
        <v>0</v>
      </c>
      <c r="AO73" s="252">
        <f t="shared" si="16"/>
        <v>0</v>
      </c>
      <c r="AP73" s="231"/>
      <c r="AQ73" s="251"/>
      <c r="AR73" s="512"/>
      <c r="AS73" s="512"/>
      <c r="AT73" s="512"/>
      <c r="AU73" s="512"/>
      <c r="AV73" s="512"/>
      <c r="AW73" s="513"/>
      <c r="AX73" s="513"/>
      <c r="AY73" s="513"/>
      <c r="AZ73" s="513"/>
      <c r="BA73" s="513"/>
      <c r="BB73" s="215"/>
      <c r="BC73" s="215"/>
      <c r="BD73" s="215"/>
      <c r="BE73" s="255"/>
      <c r="BF73" s="255"/>
      <c r="BG73" s="255"/>
      <c r="BH73" s="255"/>
      <c r="BI73" s="255"/>
      <c r="BJ73" s="255"/>
      <c r="BK73" s="255"/>
      <c r="BL73" s="255"/>
      <c r="BM73" s="255"/>
      <c r="BN73" s="255"/>
      <c r="BO73" s="255"/>
      <c r="BP73" s="255"/>
      <c r="BQ73" s="255"/>
      <c r="BR73" s="4"/>
      <c r="BS73" s="4"/>
      <c r="BT73" s="4"/>
      <c r="BU73" s="4"/>
      <c r="BV73" s="4"/>
      <c r="BW73" s="4"/>
      <c r="BX73" s="4"/>
      <c r="BY73" s="4"/>
    </row>
    <row r="74" spans="3:77" ht="12.45" customHeight="1">
      <c r="C74" s="31" t="s">
        <v>297</v>
      </c>
      <c r="D74" s="31"/>
      <c r="E74" s="31"/>
      <c r="F74" s="219"/>
      <c r="G74" s="219"/>
      <c r="H74" s="219"/>
      <c r="I74" s="219"/>
      <c r="J74" s="219"/>
      <c r="K74" s="219"/>
      <c r="L74" s="219"/>
      <c r="M74" s="219"/>
      <c r="N74" s="219"/>
      <c r="O74" s="234"/>
      <c r="P74" s="234"/>
      <c r="Q74" s="234"/>
      <c r="R74" s="234"/>
      <c r="S74" s="234"/>
      <c r="T74" s="234"/>
      <c r="U74" s="234"/>
      <c r="V74" s="234"/>
      <c r="W74" s="234"/>
      <c r="X74" s="234"/>
      <c r="Y74" s="234"/>
      <c r="Z74" s="234"/>
      <c r="AA74" s="234"/>
      <c r="AB74" s="234"/>
      <c r="AC74" s="234"/>
      <c r="AD74" s="231"/>
      <c r="AE74" s="31" t="str">
        <f t="shared" si="23"/>
        <v>Total Expenses</v>
      </c>
      <c r="AF74" s="252">
        <f t="shared" ref="AF74:AF83" si="28">SUM(F74:H74)</f>
        <v>0</v>
      </c>
      <c r="AG74" s="252">
        <f t="shared" ref="AG74:AG83" si="29">SUM(I74:K74)</f>
        <v>0</v>
      </c>
      <c r="AH74" s="252">
        <f t="shared" ref="AH74:AH83" si="30">SUM(L74:N74)</f>
        <v>0</v>
      </c>
      <c r="AI74" s="252">
        <f t="shared" ref="AI74:AI83" si="31">SUM(O74:Q74)</f>
        <v>0</v>
      </c>
      <c r="AJ74" s="252">
        <f t="shared" ref="AJ74:AJ83" si="32">SUM(AF74:AI74)</f>
        <v>0</v>
      </c>
      <c r="AK74" s="252">
        <f t="shared" si="24"/>
        <v>0</v>
      </c>
      <c r="AL74" s="252">
        <f t="shared" si="25"/>
        <v>0</v>
      </c>
      <c r="AM74" s="252">
        <f t="shared" si="26"/>
        <v>0</v>
      </c>
      <c r="AN74" s="252">
        <f t="shared" si="27"/>
        <v>0</v>
      </c>
      <c r="AO74" s="252">
        <f t="shared" ref="AO74:AO83" si="33">SUM(AK74:AN74)</f>
        <v>0</v>
      </c>
      <c r="AP74" s="231"/>
      <c r="AQ74" s="251"/>
      <c r="AR74" s="512"/>
      <c r="AS74" s="512"/>
      <c r="AT74" s="512"/>
      <c r="AU74" s="512"/>
      <c r="AV74" s="512"/>
      <c r="AW74" s="513"/>
      <c r="AX74" s="513"/>
      <c r="AY74" s="513"/>
      <c r="AZ74" s="513"/>
      <c r="BA74" s="513"/>
      <c r="BB74" s="215"/>
      <c r="BC74" s="215"/>
      <c r="BD74" s="215"/>
      <c r="BE74" s="255"/>
      <c r="BF74" s="255"/>
      <c r="BG74" s="255"/>
      <c r="BH74" s="255"/>
      <c r="BI74" s="255"/>
      <c r="BJ74" s="255"/>
      <c r="BK74" s="255"/>
      <c r="BL74" s="255"/>
      <c r="BM74" s="255"/>
      <c r="BN74" s="255"/>
      <c r="BO74" s="255"/>
      <c r="BP74" s="255"/>
      <c r="BQ74" s="255"/>
      <c r="BR74" s="4"/>
      <c r="BS74" s="4"/>
      <c r="BT74" s="4"/>
      <c r="BU74" s="4"/>
      <c r="BV74" s="4"/>
      <c r="BW74" s="4"/>
      <c r="BX74" s="4"/>
      <c r="BY74" s="4"/>
    </row>
    <row r="75" spans="3:77" ht="12.45" customHeight="1">
      <c r="C75" s="31" t="s">
        <v>298</v>
      </c>
      <c r="D75" s="31"/>
      <c r="E75" s="31"/>
      <c r="F75" s="219"/>
      <c r="G75" s="219"/>
      <c r="H75" s="219"/>
      <c r="I75" s="219"/>
      <c r="J75" s="219"/>
      <c r="K75" s="219"/>
      <c r="L75" s="219"/>
      <c r="M75" s="219"/>
      <c r="N75" s="219"/>
      <c r="O75" s="234"/>
      <c r="P75" s="234"/>
      <c r="Q75" s="234"/>
      <c r="R75" s="234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1"/>
      <c r="AE75" s="31" t="str">
        <f t="shared" si="23"/>
        <v>Net Operating Income</v>
      </c>
      <c r="AF75" s="252">
        <f t="shared" si="28"/>
        <v>0</v>
      </c>
      <c r="AG75" s="252">
        <f t="shared" si="29"/>
        <v>0</v>
      </c>
      <c r="AH75" s="252">
        <f t="shared" si="30"/>
        <v>0</v>
      </c>
      <c r="AI75" s="252">
        <f t="shared" si="31"/>
        <v>0</v>
      </c>
      <c r="AJ75" s="252">
        <f t="shared" si="32"/>
        <v>0</v>
      </c>
      <c r="AK75" s="252">
        <f t="shared" si="24"/>
        <v>0</v>
      </c>
      <c r="AL75" s="252">
        <f t="shared" si="25"/>
        <v>0</v>
      </c>
      <c r="AM75" s="252">
        <f t="shared" si="26"/>
        <v>0</v>
      </c>
      <c r="AN75" s="252">
        <f t="shared" si="27"/>
        <v>0</v>
      </c>
      <c r="AO75" s="252">
        <f t="shared" si="33"/>
        <v>0</v>
      </c>
      <c r="AP75" s="231"/>
      <c r="AQ75" s="251"/>
      <c r="AR75" s="512"/>
      <c r="AS75" s="512"/>
      <c r="AT75" s="512"/>
      <c r="AU75" s="512"/>
      <c r="AV75" s="512"/>
      <c r="AW75" s="513"/>
      <c r="AX75" s="513"/>
      <c r="AY75" s="513"/>
      <c r="AZ75" s="513"/>
      <c r="BA75" s="513"/>
      <c r="BB75" s="215"/>
      <c r="BC75" s="215"/>
      <c r="BD75" s="215"/>
      <c r="BE75" s="255"/>
      <c r="BF75" s="255"/>
      <c r="BG75" s="255"/>
      <c r="BH75" s="255"/>
      <c r="BI75" s="255"/>
      <c r="BJ75" s="255"/>
      <c r="BK75" s="255"/>
      <c r="BL75" s="255"/>
      <c r="BM75" s="255"/>
      <c r="BN75" s="255"/>
      <c r="BO75" s="255"/>
      <c r="BP75" s="255"/>
      <c r="BQ75" s="255"/>
      <c r="BR75" s="4"/>
      <c r="BS75" s="4"/>
      <c r="BT75" s="4"/>
      <c r="BU75" s="4"/>
      <c r="BV75" s="4"/>
      <c r="BW75" s="4"/>
      <c r="BX75" s="4"/>
      <c r="BY75" s="4"/>
    </row>
    <row r="76" spans="3:77" ht="12.45" customHeight="1">
      <c r="C76" s="251" t="s">
        <v>71</v>
      </c>
      <c r="D76" s="251"/>
      <c r="E76" s="251"/>
      <c r="F76" s="219"/>
      <c r="G76" s="219"/>
      <c r="H76" s="219"/>
      <c r="I76" s="219"/>
      <c r="J76" s="219"/>
      <c r="K76" s="219"/>
      <c r="L76" s="219"/>
      <c r="M76" s="219"/>
      <c r="N76" s="219"/>
      <c r="O76" s="234"/>
      <c r="P76" s="234"/>
      <c r="Q76" s="234"/>
      <c r="R76" s="234"/>
      <c r="S76" s="234"/>
      <c r="T76" s="234"/>
      <c r="U76" s="234"/>
      <c r="V76" s="234"/>
      <c r="W76" s="234"/>
      <c r="X76" s="234"/>
      <c r="Y76" s="234"/>
      <c r="Z76" s="234"/>
      <c r="AA76" s="234"/>
      <c r="AB76" s="234"/>
      <c r="AC76" s="234"/>
      <c r="AD76" s="231"/>
      <c r="AE76" s="31" t="str">
        <f t="shared" si="23"/>
        <v>Other Income</v>
      </c>
      <c r="AF76" s="252">
        <f t="shared" si="28"/>
        <v>0</v>
      </c>
      <c r="AG76" s="252">
        <f t="shared" si="29"/>
        <v>0</v>
      </c>
      <c r="AH76" s="252">
        <f t="shared" si="30"/>
        <v>0</v>
      </c>
      <c r="AI76" s="252">
        <f t="shared" si="31"/>
        <v>0</v>
      </c>
      <c r="AJ76" s="252">
        <f t="shared" si="32"/>
        <v>0</v>
      </c>
      <c r="AK76" s="252">
        <f t="shared" si="24"/>
        <v>0</v>
      </c>
      <c r="AL76" s="252">
        <f t="shared" si="25"/>
        <v>0</v>
      </c>
      <c r="AM76" s="252">
        <f t="shared" si="26"/>
        <v>0</v>
      </c>
      <c r="AN76" s="252">
        <f t="shared" si="27"/>
        <v>0</v>
      </c>
      <c r="AO76" s="252">
        <f t="shared" si="33"/>
        <v>0</v>
      </c>
      <c r="AP76" s="231"/>
      <c r="AQ76" s="251"/>
      <c r="AR76" s="512"/>
      <c r="AS76" s="512"/>
      <c r="AT76" s="512"/>
      <c r="AU76" s="512"/>
      <c r="AV76" s="512"/>
      <c r="AW76" s="513"/>
      <c r="AX76" s="513"/>
      <c r="AY76" s="513"/>
      <c r="AZ76" s="513"/>
      <c r="BA76" s="513"/>
      <c r="BB76" s="215"/>
      <c r="BC76" s="215"/>
      <c r="BD76" s="215"/>
      <c r="BE76" s="255"/>
      <c r="BF76" s="255"/>
      <c r="BG76" s="255"/>
      <c r="BH76" s="255"/>
      <c r="BI76" s="255"/>
      <c r="BJ76" s="255"/>
      <c r="BK76" s="255"/>
      <c r="BL76" s="255"/>
      <c r="BM76" s="255"/>
      <c r="BN76" s="255"/>
      <c r="BO76" s="255"/>
      <c r="BP76" s="255"/>
      <c r="BQ76" s="255"/>
      <c r="BR76" s="4"/>
      <c r="BS76" s="4"/>
      <c r="BT76" s="4"/>
      <c r="BU76" s="4"/>
      <c r="BV76" s="4"/>
      <c r="BW76" s="4"/>
      <c r="BX76" s="4"/>
      <c r="BY76" s="4"/>
    </row>
    <row r="77" spans="3:77" ht="12.45" customHeight="1">
      <c r="C77" s="251" t="s">
        <v>371</v>
      </c>
      <c r="D77" s="251"/>
      <c r="E77" s="251"/>
      <c r="F77" s="219"/>
      <c r="G77" s="219"/>
      <c r="H77" s="219"/>
      <c r="I77" s="219"/>
      <c r="J77" s="219"/>
      <c r="K77" s="219"/>
      <c r="L77" s="219"/>
      <c r="M77" s="219"/>
      <c r="N77" s="219"/>
      <c r="O77" s="234"/>
      <c r="P77" s="234"/>
      <c r="Q77" s="234"/>
      <c r="R77" s="234"/>
      <c r="S77" s="234"/>
      <c r="T77" s="234"/>
      <c r="U77" s="234"/>
      <c r="V77" s="234"/>
      <c r="W77" s="234"/>
      <c r="X77" s="234"/>
      <c r="Y77" s="234"/>
      <c r="Z77" s="234"/>
      <c r="AA77" s="234"/>
      <c r="AB77" s="234"/>
      <c r="AC77" s="234"/>
      <c r="AD77" s="231"/>
      <c r="AE77" s="31" t="str">
        <f t="shared" si="23"/>
        <v xml:space="preserve">   90000 Other Income</v>
      </c>
      <c r="AF77" s="252">
        <f t="shared" si="28"/>
        <v>0</v>
      </c>
      <c r="AG77" s="252">
        <f t="shared" si="29"/>
        <v>0</v>
      </c>
      <c r="AH77" s="252">
        <f t="shared" si="30"/>
        <v>0</v>
      </c>
      <c r="AI77" s="252">
        <f t="shared" si="31"/>
        <v>0</v>
      </c>
      <c r="AJ77" s="252">
        <f t="shared" si="32"/>
        <v>0</v>
      </c>
      <c r="AK77" s="252">
        <f t="shared" si="24"/>
        <v>0</v>
      </c>
      <c r="AL77" s="252">
        <f t="shared" si="25"/>
        <v>0</v>
      </c>
      <c r="AM77" s="252">
        <f t="shared" si="26"/>
        <v>0</v>
      </c>
      <c r="AN77" s="252">
        <f t="shared" si="27"/>
        <v>0</v>
      </c>
      <c r="AO77" s="252">
        <f t="shared" si="33"/>
        <v>0</v>
      </c>
      <c r="AP77" s="231"/>
      <c r="AQ77" s="251"/>
      <c r="AR77" s="512"/>
      <c r="AS77" s="512"/>
      <c r="AT77" s="512"/>
      <c r="AU77" s="512"/>
      <c r="AV77" s="512"/>
      <c r="AW77" s="513"/>
      <c r="AX77" s="513"/>
      <c r="AY77" s="513"/>
      <c r="AZ77" s="513"/>
      <c r="BA77" s="513"/>
      <c r="BB77" s="215"/>
      <c r="BC77" s="215"/>
      <c r="BD77" s="215"/>
      <c r="BE77" s="255"/>
      <c r="BF77" s="255"/>
      <c r="BG77" s="255"/>
      <c r="BH77" s="255"/>
      <c r="BI77" s="255"/>
      <c r="BJ77" s="255"/>
      <c r="BK77" s="255"/>
      <c r="BL77" s="255"/>
      <c r="BM77" s="255"/>
      <c r="BN77" s="255"/>
      <c r="BO77" s="255"/>
      <c r="BP77" s="255"/>
      <c r="BQ77" s="255"/>
      <c r="BR77" s="4"/>
      <c r="BS77" s="4"/>
      <c r="BT77" s="4"/>
      <c r="BU77" s="4"/>
      <c r="BV77" s="4"/>
      <c r="BW77" s="4"/>
      <c r="BX77" s="4"/>
      <c r="BY77" s="4"/>
    </row>
    <row r="78" spans="3:77" ht="12.45" customHeight="1">
      <c r="C78" s="251" t="s">
        <v>180</v>
      </c>
      <c r="D78" s="251"/>
      <c r="E78" s="251"/>
      <c r="F78" s="219"/>
      <c r="G78" s="219"/>
      <c r="H78" s="219"/>
      <c r="I78" s="219"/>
      <c r="J78" s="219"/>
      <c r="K78" s="219"/>
      <c r="L78" s="219"/>
      <c r="M78" s="219"/>
      <c r="N78" s="219"/>
      <c r="O78" s="234"/>
      <c r="P78" s="234"/>
      <c r="Q78" s="234"/>
      <c r="R78" s="234"/>
      <c r="S78" s="234"/>
      <c r="T78" s="234"/>
      <c r="U78" s="234"/>
      <c r="V78" s="234"/>
      <c r="W78" s="234"/>
      <c r="X78" s="234"/>
      <c r="Y78" s="234"/>
      <c r="Z78" s="234"/>
      <c r="AA78" s="234"/>
      <c r="AB78" s="234"/>
      <c r="AC78" s="234"/>
      <c r="AD78" s="231"/>
      <c r="AE78" s="31" t="str">
        <f t="shared" si="23"/>
        <v>Total Other Income</v>
      </c>
      <c r="AF78" s="252">
        <f t="shared" si="28"/>
        <v>0</v>
      </c>
      <c r="AG78" s="252">
        <f t="shared" si="29"/>
        <v>0</v>
      </c>
      <c r="AH78" s="252">
        <f t="shared" si="30"/>
        <v>0</v>
      </c>
      <c r="AI78" s="252">
        <f t="shared" si="31"/>
        <v>0</v>
      </c>
      <c r="AJ78" s="252">
        <f t="shared" si="32"/>
        <v>0</v>
      </c>
      <c r="AK78" s="252">
        <f t="shared" si="24"/>
        <v>0</v>
      </c>
      <c r="AL78" s="252">
        <f t="shared" si="25"/>
        <v>0</v>
      </c>
      <c r="AM78" s="252">
        <f t="shared" si="26"/>
        <v>0</v>
      </c>
      <c r="AN78" s="252">
        <f t="shared" si="27"/>
        <v>0</v>
      </c>
      <c r="AO78" s="252">
        <f t="shared" si="33"/>
        <v>0</v>
      </c>
      <c r="AP78" s="231"/>
      <c r="AQ78" s="251"/>
      <c r="AR78" s="512"/>
      <c r="AS78" s="512"/>
      <c r="AT78" s="512"/>
      <c r="AU78" s="512"/>
      <c r="AV78" s="512"/>
      <c r="AW78" s="513"/>
      <c r="AX78" s="513"/>
      <c r="AY78" s="513"/>
      <c r="AZ78" s="513"/>
      <c r="BA78" s="513"/>
      <c r="BB78" s="215"/>
      <c r="BC78" s="215"/>
      <c r="BD78" s="215"/>
      <c r="BE78" s="255"/>
      <c r="BF78" s="255"/>
      <c r="BG78" s="255"/>
      <c r="BH78" s="255"/>
      <c r="BI78" s="255"/>
      <c r="BJ78" s="255"/>
      <c r="BK78" s="255"/>
      <c r="BL78" s="255"/>
      <c r="BM78" s="255"/>
      <c r="BN78" s="255"/>
      <c r="BO78" s="255"/>
      <c r="BP78" s="255"/>
      <c r="BQ78" s="255"/>
      <c r="BR78" s="4"/>
      <c r="BS78" s="4"/>
      <c r="BT78" s="4"/>
      <c r="BU78" s="4"/>
      <c r="BV78" s="4"/>
      <c r="BW78" s="4"/>
      <c r="BX78" s="4"/>
      <c r="BY78" s="4"/>
    </row>
    <row r="79" spans="3:77" ht="12.45" customHeight="1">
      <c r="C79" s="251" t="s">
        <v>37</v>
      </c>
      <c r="D79" s="251"/>
      <c r="E79" s="251"/>
      <c r="F79" s="219"/>
      <c r="G79" s="219"/>
      <c r="H79" s="219"/>
      <c r="I79" s="219"/>
      <c r="J79" s="219"/>
      <c r="K79" s="219"/>
      <c r="L79" s="219"/>
      <c r="M79" s="219"/>
      <c r="N79" s="219"/>
      <c r="O79" s="234"/>
      <c r="P79" s="234"/>
      <c r="Q79" s="234"/>
      <c r="R79" s="234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1"/>
      <c r="AE79" s="31" t="str">
        <f t="shared" ref="AE79:AE83" si="34">C79</f>
        <v>Other Expenses</v>
      </c>
      <c r="AF79" s="252">
        <f t="shared" si="28"/>
        <v>0</v>
      </c>
      <c r="AG79" s="252">
        <f t="shared" si="29"/>
        <v>0</v>
      </c>
      <c r="AH79" s="252">
        <f t="shared" si="30"/>
        <v>0</v>
      </c>
      <c r="AI79" s="252">
        <f t="shared" si="31"/>
        <v>0</v>
      </c>
      <c r="AJ79" s="252">
        <f t="shared" si="32"/>
        <v>0</v>
      </c>
      <c r="AK79" s="252">
        <f t="shared" si="24"/>
        <v>0</v>
      </c>
      <c r="AL79" s="252">
        <f t="shared" si="25"/>
        <v>0</v>
      </c>
      <c r="AM79" s="252">
        <f t="shared" si="26"/>
        <v>0</v>
      </c>
      <c r="AN79" s="252">
        <f t="shared" si="27"/>
        <v>0</v>
      </c>
      <c r="AO79" s="252">
        <f t="shared" si="33"/>
        <v>0</v>
      </c>
      <c r="AP79" s="231"/>
      <c r="AQ79" s="251"/>
      <c r="AR79" s="512"/>
      <c r="AS79" s="512"/>
      <c r="AT79" s="512"/>
      <c r="AU79" s="512"/>
      <c r="AV79" s="512"/>
      <c r="AW79" s="513"/>
      <c r="AX79" s="513"/>
      <c r="AY79" s="513"/>
      <c r="AZ79" s="513"/>
      <c r="BA79" s="513"/>
      <c r="BB79" s="215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</row>
    <row r="80" spans="3:77" ht="12.45" customHeight="1">
      <c r="C80" s="251" t="s">
        <v>372</v>
      </c>
      <c r="D80" s="251"/>
      <c r="E80" s="251"/>
      <c r="F80" s="219"/>
      <c r="G80" s="219"/>
      <c r="H80" s="219"/>
      <c r="I80" s="219"/>
      <c r="J80" s="219"/>
      <c r="K80" s="219"/>
      <c r="L80" s="219"/>
      <c r="M80" s="219"/>
      <c r="N80" s="219"/>
      <c r="O80" s="234"/>
      <c r="P80" s="234"/>
      <c r="Q80" s="234"/>
      <c r="R80" s="234"/>
      <c r="S80" s="234"/>
      <c r="T80" s="234"/>
      <c r="U80" s="234"/>
      <c r="V80" s="234"/>
      <c r="W80" s="234"/>
      <c r="X80" s="234"/>
      <c r="Y80" s="234"/>
      <c r="Z80" s="234"/>
      <c r="AA80" s="234"/>
      <c r="AB80" s="234"/>
      <c r="AC80" s="234"/>
      <c r="AD80" s="231"/>
      <c r="AE80" s="31" t="str">
        <f t="shared" si="34"/>
        <v xml:space="preserve">   82000 Interest Paid</v>
      </c>
      <c r="AF80" s="252">
        <f t="shared" si="28"/>
        <v>0</v>
      </c>
      <c r="AG80" s="252">
        <f t="shared" si="29"/>
        <v>0</v>
      </c>
      <c r="AH80" s="252">
        <f t="shared" si="30"/>
        <v>0</v>
      </c>
      <c r="AI80" s="252">
        <f t="shared" si="31"/>
        <v>0</v>
      </c>
      <c r="AJ80" s="252">
        <f t="shared" si="32"/>
        <v>0</v>
      </c>
      <c r="AK80" s="252">
        <f t="shared" si="24"/>
        <v>0</v>
      </c>
      <c r="AL80" s="252">
        <f t="shared" si="25"/>
        <v>0</v>
      </c>
      <c r="AM80" s="252">
        <f t="shared" si="26"/>
        <v>0</v>
      </c>
      <c r="AN80" s="252">
        <f t="shared" si="27"/>
        <v>0</v>
      </c>
      <c r="AO80" s="252">
        <f t="shared" si="33"/>
        <v>0</v>
      </c>
      <c r="AP80" s="231"/>
      <c r="AQ80" s="251"/>
      <c r="AR80" s="512"/>
      <c r="AS80" s="512"/>
      <c r="AT80" s="512"/>
      <c r="AU80" s="512"/>
      <c r="AV80" s="512"/>
      <c r="AW80" s="513"/>
      <c r="AX80" s="513"/>
      <c r="AY80" s="513"/>
      <c r="AZ80" s="513"/>
      <c r="BA80" s="513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</row>
    <row r="81" spans="1:77" ht="12.45" customHeight="1">
      <c r="C81" s="251" t="s">
        <v>181</v>
      </c>
      <c r="D81" s="251"/>
      <c r="E81" s="251"/>
      <c r="F81" s="219"/>
      <c r="G81" s="219"/>
      <c r="H81" s="219"/>
      <c r="I81" s="219"/>
      <c r="J81" s="219"/>
      <c r="K81" s="219"/>
      <c r="L81" s="219"/>
      <c r="M81" s="219"/>
      <c r="N81" s="219"/>
      <c r="O81" s="234"/>
      <c r="P81" s="234"/>
      <c r="Q81" s="234"/>
      <c r="R81" s="234"/>
      <c r="S81" s="234"/>
      <c r="T81" s="234"/>
      <c r="U81" s="234"/>
      <c r="V81" s="234"/>
      <c r="W81" s="234"/>
      <c r="X81" s="234"/>
      <c r="Y81" s="234"/>
      <c r="Z81" s="234"/>
      <c r="AA81" s="234"/>
      <c r="AB81" s="234"/>
      <c r="AC81" s="234"/>
      <c r="AD81" s="231"/>
      <c r="AE81" s="31" t="str">
        <f t="shared" si="34"/>
        <v>Total Other Expenses</v>
      </c>
      <c r="AF81" s="252">
        <f t="shared" si="28"/>
        <v>0</v>
      </c>
      <c r="AG81" s="252">
        <f t="shared" si="29"/>
        <v>0</v>
      </c>
      <c r="AH81" s="252">
        <f t="shared" si="30"/>
        <v>0</v>
      </c>
      <c r="AI81" s="252">
        <f t="shared" si="31"/>
        <v>0</v>
      </c>
      <c r="AJ81" s="252">
        <f t="shared" si="32"/>
        <v>0</v>
      </c>
      <c r="AK81" s="252">
        <f t="shared" si="24"/>
        <v>0</v>
      </c>
      <c r="AL81" s="252">
        <f t="shared" si="25"/>
        <v>0</v>
      </c>
      <c r="AM81" s="252">
        <f t="shared" si="26"/>
        <v>0</v>
      </c>
      <c r="AN81" s="252">
        <f t="shared" si="27"/>
        <v>0</v>
      </c>
      <c r="AO81" s="252">
        <f t="shared" si="33"/>
        <v>0</v>
      </c>
      <c r="AP81" s="231"/>
      <c r="AQ81" s="251"/>
      <c r="AR81" s="512"/>
      <c r="AS81" s="512"/>
      <c r="AT81" s="512"/>
      <c r="AU81" s="512"/>
      <c r="AV81" s="512"/>
      <c r="AW81" s="513"/>
      <c r="AX81" s="513"/>
      <c r="AY81" s="513"/>
      <c r="AZ81" s="513"/>
      <c r="BA81" s="513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</row>
    <row r="82" spans="1:77" ht="12.45" customHeight="1">
      <c r="C82" s="251" t="s">
        <v>373</v>
      </c>
      <c r="D82" s="251"/>
      <c r="E82" s="251"/>
      <c r="F82" s="219"/>
      <c r="G82" s="219"/>
      <c r="H82" s="219"/>
      <c r="I82" s="219"/>
      <c r="J82" s="219"/>
      <c r="K82" s="219"/>
      <c r="L82" s="219"/>
      <c r="M82" s="219"/>
      <c r="N82" s="219"/>
      <c r="O82" s="234"/>
      <c r="P82" s="234"/>
      <c r="Q82" s="234"/>
      <c r="R82" s="234"/>
      <c r="S82" s="234"/>
      <c r="T82" s="234"/>
      <c r="U82" s="234"/>
      <c r="V82" s="234"/>
      <c r="W82" s="234"/>
      <c r="X82" s="234"/>
      <c r="Y82" s="234"/>
      <c r="Z82" s="234"/>
      <c r="AA82" s="234"/>
      <c r="AB82" s="234"/>
      <c r="AC82" s="234"/>
      <c r="AD82" s="231"/>
      <c r="AE82" s="31" t="str">
        <f t="shared" si="34"/>
        <v>Net Other Income</v>
      </c>
      <c r="AF82" s="252">
        <f t="shared" si="28"/>
        <v>0</v>
      </c>
      <c r="AG82" s="252">
        <f t="shared" si="29"/>
        <v>0</v>
      </c>
      <c r="AH82" s="252">
        <f t="shared" si="30"/>
        <v>0</v>
      </c>
      <c r="AI82" s="252">
        <f t="shared" si="31"/>
        <v>0</v>
      </c>
      <c r="AJ82" s="252">
        <f t="shared" si="32"/>
        <v>0</v>
      </c>
      <c r="AK82" s="252">
        <f t="shared" si="24"/>
        <v>0</v>
      </c>
      <c r="AL82" s="252">
        <f t="shared" si="25"/>
        <v>0</v>
      </c>
      <c r="AM82" s="252">
        <f t="shared" si="26"/>
        <v>0</v>
      </c>
      <c r="AN82" s="252">
        <f t="shared" si="27"/>
        <v>0</v>
      </c>
      <c r="AO82" s="252">
        <f t="shared" si="33"/>
        <v>0</v>
      </c>
      <c r="AP82" s="231"/>
      <c r="AQ82" s="251"/>
      <c r="AR82" s="512"/>
      <c r="AS82" s="512"/>
      <c r="AT82" s="512"/>
      <c r="AU82" s="512"/>
      <c r="AV82" s="512"/>
      <c r="AW82" s="513"/>
      <c r="AX82" s="513"/>
      <c r="AY82" s="513"/>
      <c r="AZ82" s="513"/>
      <c r="BA82" s="513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</row>
    <row r="83" spans="1:77" ht="12.45" customHeight="1">
      <c r="C83" s="31" t="s">
        <v>116</v>
      </c>
      <c r="D83" s="31"/>
      <c r="E83" s="31"/>
      <c r="F83" s="218"/>
      <c r="G83" s="218"/>
      <c r="H83" s="218"/>
      <c r="I83" s="218"/>
      <c r="J83" s="218"/>
      <c r="K83" s="218"/>
      <c r="L83" s="218"/>
      <c r="M83" s="218"/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  <c r="AA83" s="218"/>
      <c r="AB83" s="218"/>
      <c r="AC83" s="218"/>
      <c r="AD83" s="231"/>
      <c r="AE83" s="31" t="str">
        <f t="shared" si="34"/>
        <v>Net Income</v>
      </c>
      <c r="AF83" s="252">
        <f t="shared" si="28"/>
        <v>0</v>
      </c>
      <c r="AG83" s="252">
        <f t="shared" si="29"/>
        <v>0</v>
      </c>
      <c r="AH83" s="252">
        <f t="shared" si="30"/>
        <v>0</v>
      </c>
      <c r="AI83" s="252">
        <f t="shared" si="31"/>
        <v>0</v>
      </c>
      <c r="AJ83" s="252">
        <f t="shared" si="32"/>
        <v>0</v>
      </c>
      <c r="AK83" s="252">
        <f t="shared" si="24"/>
        <v>0</v>
      </c>
      <c r="AL83" s="252">
        <f t="shared" si="25"/>
        <v>0</v>
      </c>
      <c r="AM83" s="252">
        <f t="shared" si="26"/>
        <v>0</v>
      </c>
      <c r="AN83" s="252">
        <f t="shared" si="27"/>
        <v>0</v>
      </c>
      <c r="AO83" s="252">
        <f t="shared" si="33"/>
        <v>0</v>
      </c>
      <c r="AP83" s="231"/>
      <c r="AQ83" s="251"/>
      <c r="AR83" s="512"/>
      <c r="AS83" s="512"/>
      <c r="AT83" s="512"/>
      <c r="AU83" s="512"/>
      <c r="AV83" s="512"/>
      <c r="AW83" s="513"/>
      <c r="AX83" s="513"/>
      <c r="AY83" s="513"/>
      <c r="AZ83" s="513"/>
      <c r="BA83" s="513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</row>
    <row r="84" spans="1:77" ht="12.45" customHeight="1">
      <c r="C84" s="31"/>
      <c r="D84" s="31"/>
      <c r="E84" s="31"/>
      <c r="F84" s="53"/>
      <c r="G84" s="53"/>
      <c r="H84" s="53"/>
      <c r="I84" s="53"/>
      <c r="J84" s="53"/>
      <c r="K84" s="53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231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231"/>
      <c r="AQ84" s="251"/>
      <c r="AR84" s="512"/>
      <c r="AS84" s="512"/>
      <c r="AT84" s="512"/>
      <c r="AU84" s="512"/>
      <c r="AV84" s="512"/>
      <c r="AW84" s="215"/>
      <c r="AX84" s="215"/>
      <c r="AY84" s="215"/>
      <c r="AZ84" s="215"/>
      <c r="BA84" s="215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</row>
    <row r="85" spans="1:77" ht="12.45" customHeight="1">
      <c r="C85" s="31"/>
      <c r="D85" s="31"/>
      <c r="E85" s="31"/>
      <c r="F85" s="53"/>
      <c r="G85" s="53"/>
      <c r="H85" s="53"/>
      <c r="I85" s="53"/>
      <c r="J85" s="53"/>
      <c r="K85" s="53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231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231"/>
      <c r="AQ85" s="251"/>
      <c r="AR85" s="512"/>
      <c r="AS85" s="512"/>
      <c r="AT85" s="512"/>
      <c r="AU85" s="512"/>
      <c r="AV85" s="512"/>
      <c r="AW85" s="215"/>
      <c r="AX85" s="215"/>
      <c r="AY85" s="215"/>
      <c r="AZ85" s="215"/>
      <c r="BA85" s="215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</row>
    <row r="86" spans="1:77" s="4" customFormat="1" ht="12.45" customHeight="1">
      <c r="A86" s="13"/>
      <c r="C86" s="31"/>
      <c r="D86" s="31"/>
      <c r="E86" s="31"/>
      <c r="F86" s="56"/>
      <c r="G86" s="56"/>
      <c r="H86" s="56"/>
      <c r="I86" s="56"/>
      <c r="J86" s="56"/>
      <c r="K86" s="56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231"/>
      <c r="AP86" s="231"/>
      <c r="AQ86" s="251"/>
      <c r="AR86" s="512"/>
      <c r="AS86" s="512"/>
      <c r="AT86" s="512"/>
      <c r="AU86" s="512"/>
      <c r="AV86" s="512"/>
      <c r="AW86" s="215"/>
      <c r="AX86" s="215"/>
      <c r="AY86" s="215"/>
      <c r="AZ86" s="215"/>
      <c r="BA86" s="215"/>
    </row>
    <row r="87" spans="1:77" s="4" customFormat="1" ht="12.45" customHeight="1">
      <c r="A87" s="13"/>
      <c r="C87" s="31"/>
      <c r="D87" s="31"/>
      <c r="E87" s="31"/>
      <c r="F87" s="56"/>
      <c r="G87" s="56"/>
      <c r="H87" s="56"/>
      <c r="I87" s="56"/>
      <c r="J87" s="56"/>
      <c r="K87" s="56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231"/>
      <c r="AP87" s="231"/>
      <c r="AR87" s="275"/>
      <c r="AS87" s="275"/>
      <c r="AT87" s="275"/>
      <c r="AU87" s="275"/>
      <c r="AV87" s="275"/>
    </row>
    <row r="88" spans="1:77" s="4" customFormat="1" ht="12.45" customHeight="1">
      <c r="A88" s="13"/>
      <c r="C88" s="31"/>
      <c r="D88" s="31"/>
      <c r="E88" s="31"/>
      <c r="F88" s="55"/>
      <c r="G88" s="55"/>
      <c r="H88" s="55"/>
      <c r="I88" s="55"/>
      <c r="J88" s="55"/>
      <c r="K88" s="53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231"/>
      <c r="AP88" s="231"/>
      <c r="AR88" s="275"/>
      <c r="AS88" s="275"/>
      <c r="AT88" s="275"/>
      <c r="AU88" s="275"/>
      <c r="AV88" s="275"/>
    </row>
    <row r="89" spans="1:77" s="4" customFormat="1" ht="12.45" customHeight="1">
      <c r="A89" s="13"/>
      <c r="C89" s="31"/>
      <c r="D89" s="31"/>
      <c r="E89" s="31"/>
      <c r="F89" s="53"/>
      <c r="G89" s="53"/>
      <c r="H89" s="53"/>
      <c r="I89" s="53"/>
      <c r="J89" s="53"/>
      <c r="K89" s="53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231"/>
      <c r="AP89" s="203"/>
      <c r="AR89" s="275"/>
      <c r="AS89" s="275"/>
      <c r="AT89" s="275"/>
      <c r="AU89" s="275"/>
      <c r="AV89" s="275"/>
    </row>
    <row r="90" spans="1:77" s="4" customFormat="1" ht="12.45" customHeight="1">
      <c r="A90" s="13"/>
      <c r="C90" s="31"/>
      <c r="D90" s="31"/>
      <c r="E90" s="31"/>
      <c r="F90" s="271"/>
      <c r="G90" s="271"/>
      <c r="H90" s="269"/>
      <c r="I90" s="269"/>
      <c r="J90" s="269"/>
      <c r="K90" s="271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22"/>
      <c r="AD90" s="231"/>
      <c r="AP90" s="203"/>
      <c r="AR90" s="275"/>
      <c r="AS90" s="275"/>
      <c r="AT90" s="275"/>
      <c r="AU90" s="275"/>
      <c r="AV90" s="275"/>
    </row>
    <row r="91" spans="1:77" s="4" customFormat="1" ht="12.45" customHeight="1">
      <c r="A91" s="13"/>
      <c r="C91" s="31"/>
      <c r="D91" s="31"/>
      <c r="E91" s="31"/>
      <c r="F91" s="271"/>
      <c r="G91" s="271"/>
      <c r="H91" s="271"/>
      <c r="I91" s="271"/>
      <c r="J91" s="271"/>
      <c r="K91" s="271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22"/>
      <c r="AD91" s="231"/>
      <c r="AP91" s="203"/>
      <c r="AR91" s="275"/>
      <c r="AS91" s="275"/>
      <c r="AT91" s="275"/>
      <c r="AU91" s="275"/>
      <c r="AV91" s="275"/>
    </row>
    <row r="92" spans="1:77" s="4" customFormat="1" ht="12.45" customHeight="1">
      <c r="A92" s="13"/>
      <c r="C92" s="31"/>
      <c r="D92" s="31"/>
      <c r="E92" s="31"/>
      <c r="F92" s="267"/>
      <c r="G92" s="267"/>
      <c r="H92" s="267"/>
      <c r="I92" s="267"/>
      <c r="J92" s="267"/>
      <c r="K92" s="267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31"/>
      <c r="AP92" s="203"/>
      <c r="AR92" s="275"/>
      <c r="AS92" s="275"/>
      <c r="AT92" s="275"/>
      <c r="AU92" s="275"/>
      <c r="AV92" s="275"/>
    </row>
    <row r="93" spans="1:77" s="4" customFormat="1" ht="12.45" customHeight="1">
      <c r="A93" s="13"/>
      <c r="C93" s="31"/>
      <c r="D93" s="31"/>
      <c r="E93" s="31"/>
      <c r="F93" s="269"/>
      <c r="G93" s="269"/>
      <c r="H93" s="269"/>
      <c r="I93" s="269"/>
      <c r="J93" s="269"/>
      <c r="K93" s="271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22"/>
      <c r="AD93" s="231"/>
      <c r="AP93" s="203"/>
      <c r="AR93" s="275"/>
      <c r="AS93" s="275"/>
      <c r="AT93" s="275"/>
      <c r="AU93" s="275"/>
      <c r="AV93" s="275"/>
    </row>
    <row r="94" spans="1:77" s="4" customFormat="1" ht="12.45" customHeight="1">
      <c r="A94" s="13"/>
      <c r="C94" s="31"/>
      <c r="D94" s="31"/>
      <c r="E94" s="31"/>
      <c r="F94" s="271"/>
      <c r="G94" s="271"/>
      <c r="H94" s="271"/>
      <c r="I94" s="271"/>
      <c r="J94" s="271"/>
      <c r="K94" s="271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31"/>
      <c r="AP94" s="203"/>
      <c r="AR94" s="275"/>
      <c r="AS94" s="275"/>
      <c r="AT94" s="275"/>
      <c r="AU94" s="275"/>
      <c r="AV94" s="275"/>
    </row>
    <row r="95" spans="1:77" s="4" customFormat="1" ht="12.45" hidden="1" customHeight="1">
      <c r="A95" s="13"/>
      <c r="C95" s="31"/>
      <c r="D95" s="31"/>
      <c r="E95" s="31"/>
      <c r="F95" s="267"/>
      <c r="G95" s="267"/>
      <c r="H95" s="267"/>
      <c r="I95" s="267"/>
      <c r="J95" s="267"/>
      <c r="K95" s="267"/>
      <c r="L95" s="222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  <c r="AA95" s="222"/>
      <c r="AB95" s="222"/>
      <c r="AC95" s="222"/>
      <c r="AD95" s="231"/>
      <c r="AP95" s="203"/>
      <c r="AR95" s="275"/>
      <c r="AS95" s="275"/>
      <c r="AT95" s="275"/>
      <c r="AU95" s="275"/>
      <c r="AV95" s="275"/>
    </row>
    <row r="96" spans="1:77" s="4" customFormat="1" ht="12.45" hidden="1" customHeight="1">
      <c r="A96" s="13"/>
      <c r="C96" s="31"/>
      <c r="D96" s="31"/>
      <c r="E96" s="31"/>
      <c r="F96" s="269"/>
      <c r="G96" s="269"/>
      <c r="H96" s="269"/>
      <c r="I96" s="269"/>
      <c r="J96" s="269"/>
      <c r="K96" s="271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22"/>
      <c r="AD96" s="231"/>
      <c r="AP96" s="203"/>
      <c r="AR96" s="275"/>
      <c r="AS96" s="275"/>
      <c r="AT96" s="275"/>
      <c r="AU96" s="275"/>
      <c r="AV96" s="275"/>
    </row>
    <row r="97" spans="1:48" s="4" customFormat="1" ht="12.45" hidden="1" customHeight="1">
      <c r="A97" s="13"/>
      <c r="C97" s="31"/>
      <c r="D97" s="31"/>
      <c r="E97" s="31"/>
      <c r="F97" s="271"/>
      <c r="G97" s="271"/>
      <c r="H97" s="271"/>
      <c r="I97" s="271"/>
      <c r="J97" s="271"/>
      <c r="K97" s="271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22"/>
      <c r="AD97" s="231"/>
      <c r="AP97" s="203"/>
      <c r="AR97" s="275"/>
      <c r="AS97" s="275"/>
      <c r="AT97" s="275"/>
      <c r="AU97" s="275"/>
      <c r="AV97" s="275"/>
    </row>
    <row r="98" spans="1:48" s="4" customFormat="1" ht="12.45" hidden="1" customHeight="1">
      <c r="A98" s="13"/>
      <c r="C98" s="31"/>
      <c r="D98" s="31"/>
      <c r="E98" s="31"/>
      <c r="F98" s="269"/>
      <c r="G98" s="269"/>
      <c r="H98" s="271"/>
      <c r="I98" s="269"/>
      <c r="J98" s="269"/>
      <c r="K98" s="271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22"/>
      <c r="AD98" s="231"/>
      <c r="AP98" s="203"/>
      <c r="AR98" s="275"/>
      <c r="AS98" s="275"/>
      <c r="AT98" s="275"/>
      <c r="AU98" s="275"/>
      <c r="AV98" s="275"/>
    </row>
    <row r="99" spans="1:48" s="4" customFormat="1" ht="12.45" hidden="1" customHeight="1">
      <c r="A99" s="13"/>
      <c r="C99" s="31"/>
      <c r="D99" s="31"/>
      <c r="E99" s="31"/>
      <c r="F99" s="269"/>
      <c r="G99" s="271"/>
      <c r="H99" s="271"/>
      <c r="I99" s="271"/>
      <c r="J99" s="269"/>
      <c r="K99" s="271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22"/>
      <c r="AD99" s="231"/>
      <c r="AP99" s="203"/>
      <c r="AR99" s="275"/>
      <c r="AS99" s="275"/>
      <c r="AT99" s="275"/>
      <c r="AU99" s="275"/>
      <c r="AV99" s="275"/>
    </row>
    <row r="100" spans="1:48" s="4" customFormat="1" ht="12.45" hidden="1" customHeight="1">
      <c r="A100" s="13"/>
      <c r="C100" s="31"/>
      <c r="D100" s="31"/>
      <c r="E100" s="31"/>
      <c r="F100" s="271"/>
      <c r="G100" s="271"/>
      <c r="H100" s="271"/>
      <c r="I100" s="271"/>
      <c r="J100" s="271"/>
      <c r="K100" s="271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2"/>
      <c r="AC100" s="222"/>
      <c r="AD100" s="231"/>
      <c r="AP100" s="203"/>
      <c r="AR100" s="275"/>
      <c r="AS100" s="275"/>
      <c r="AT100" s="275"/>
      <c r="AU100" s="275"/>
      <c r="AV100" s="275"/>
    </row>
    <row r="101" spans="1:48" s="4" customFormat="1" ht="12.45" hidden="1" customHeight="1">
      <c r="A101" s="13"/>
      <c r="C101" s="31"/>
      <c r="D101" s="31"/>
      <c r="E101" s="31"/>
      <c r="F101" s="267"/>
      <c r="G101" s="267"/>
      <c r="H101" s="267"/>
      <c r="I101" s="267"/>
      <c r="J101" s="267"/>
      <c r="K101" s="267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22"/>
      <c r="AD101" s="231"/>
      <c r="AP101" s="203"/>
      <c r="AR101" s="275"/>
      <c r="AS101" s="275"/>
      <c r="AT101" s="275"/>
      <c r="AU101" s="275"/>
      <c r="AV101" s="275"/>
    </row>
    <row r="102" spans="1:48" s="4" customFormat="1" ht="12.45" hidden="1" customHeight="1">
      <c r="A102" s="13"/>
      <c r="C102" s="31"/>
      <c r="D102" s="31"/>
      <c r="E102" s="31"/>
      <c r="F102" s="269"/>
      <c r="G102" s="269"/>
      <c r="H102" s="269"/>
      <c r="I102" s="269"/>
      <c r="J102" s="269"/>
      <c r="K102" s="271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22"/>
      <c r="AD102" s="231"/>
      <c r="AP102" s="203"/>
      <c r="AR102" s="275"/>
      <c r="AS102" s="275"/>
      <c r="AT102" s="275"/>
      <c r="AU102" s="275"/>
      <c r="AV102" s="275"/>
    </row>
    <row r="103" spans="1:48" s="4" customFormat="1" ht="12.45" hidden="1" customHeight="1">
      <c r="A103" s="13"/>
      <c r="C103" s="31"/>
      <c r="D103" s="31"/>
      <c r="E103" s="31"/>
      <c r="F103" s="269"/>
      <c r="G103" s="271"/>
      <c r="H103" s="271"/>
      <c r="I103" s="271"/>
      <c r="J103" s="269"/>
      <c r="K103" s="271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22"/>
      <c r="AD103" s="231"/>
      <c r="AP103" s="203"/>
      <c r="AR103" s="275"/>
      <c r="AS103" s="275"/>
      <c r="AT103" s="275"/>
      <c r="AU103" s="275"/>
      <c r="AV103" s="275"/>
    </row>
    <row r="104" spans="1:48" s="4" customFormat="1" ht="12.45" hidden="1" customHeight="1">
      <c r="A104" s="13"/>
      <c r="C104" s="31"/>
      <c r="D104" s="31"/>
      <c r="E104" s="31"/>
      <c r="F104" s="271"/>
      <c r="G104" s="271"/>
      <c r="H104" s="271"/>
      <c r="I104" s="269"/>
      <c r="J104" s="269"/>
      <c r="K104" s="271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31"/>
      <c r="AP104" s="203"/>
      <c r="AR104" s="275"/>
      <c r="AS104" s="275"/>
      <c r="AT104" s="275"/>
      <c r="AU104" s="275"/>
      <c r="AV104" s="275"/>
    </row>
    <row r="105" spans="1:48" s="4" customFormat="1" ht="12.45" hidden="1" customHeight="1">
      <c r="A105" s="13"/>
      <c r="C105" s="31"/>
      <c r="D105" s="31"/>
      <c r="E105" s="31"/>
      <c r="F105" s="271"/>
      <c r="G105" s="271"/>
      <c r="H105" s="271"/>
      <c r="I105" s="271"/>
      <c r="J105" s="271"/>
      <c r="K105" s="271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22"/>
      <c r="AD105" s="231"/>
      <c r="AP105" s="203"/>
      <c r="AR105" s="275"/>
      <c r="AS105" s="275"/>
      <c r="AT105" s="275"/>
      <c r="AU105" s="275"/>
      <c r="AV105" s="275"/>
    </row>
    <row r="106" spans="1:48" s="4" customFormat="1" ht="12.45" hidden="1" customHeight="1">
      <c r="A106" s="13"/>
      <c r="C106" s="31"/>
      <c r="D106" s="31"/>
      <c r="E106" s="31"/>
      <c r="F106" s="271"/>
      <c r="G106" s="271"/>
      <c r="H106" s="271"/>
      <c r="I106" s="269"/>
      <c r="J106" s="269"/>
      <c r="K106" s="271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/>
      <c r="AD106" s="231"/>
      <c r="AP106" s="203"/>
      <c r="AR106" s="275"/>
      <c r="AS106" s="275"/>
      <c r="AT106" s="275"/>
      <c r="AU106" s="275"/>
      <c r="AV106" s="275"/>
    </row>
    <row r="107" spans="1:48" s="4" customFormat="1" ht="12.45" hidden="1" customHeight="1">
      <c r="A107" s="13"/>
      <c r="C107" s="31"/>
      <c r="D107" s="31"/>
      <c r="E107" s="31"/>
      <c r="F107" s="271"/>
      <c r="G107" s="269"/>
      <c r="H107" s="271"/>
      <c r="I107" s="269"/>
      <c r="J107" s="269"/>
      <c r="K107" s="271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31"/>
      <c r="AP107" s="203"/>
      <c r="AR107" s="275"/>
      <c r="AS107" s="275"/>
      <c r="AT107" s="275"/>
      <c r="AU107" s="275"/>
      <c r="AV107" s="275"/>
    </row>
    <row r="108" spans="1:48" s="4" customFormat="1" ht="12.45" hidden="1" customHeight="1">
      <c r="A108" s="13"/>
      <c r="C108" s="31"/>
      <c r="D108" s="31"/>
      <c r="E108" s="31"/>
      <c r="F108" s="267"/>
      <c r="G108" s="267"/>
      <c r="H108" s="267"/>
      <c r="I108" s="267"/>
      <c r="J108" s="267"/>
      <c r="K108" s="267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22"/>
      <c r="AD108" s="231"/>
      <c r="AP108" s="203"/>
      <c r="AR108" s="275"/>
      <c r="AS108" s="275"/>
      <c r="AT108" s="275"/>
      <c r="AU108" s="275"/>
      <c r="AV108" s="275"/>
    </row>
    <row r="109" spans="1:48" s="4" customFormat="1" ht="12.45" hidden="1" customHeight="1">
      <c r="A109" s="13"/>
      <c r="C109" s="31"/>
      <c r="D109" s="31"/>
      <c r="E109" s="31"/>
      <c r="F109" s="269"/>
      <c r="G109" s="271"/>
      <c r="H109" s="269"/>
      <c r="I109" s="271"/>
      <c r="J109" s="271"/>
      <c r="K109" s="271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32"/>
      <c r="AP109" s="203"/>
      <c r="AR109" s="275"/>
      <c r="AS109" s="275"/>
      <c r="AT109" s="275"/>
      <c r="AU109" s="275"/>
      <c r="AV109" s="275"/>
    </row>
    <row r="110" spans="1:48" s="4" customFormat="1" ht="12.45" hidden="1" customHeight="1">
      <c r="A110" s="13"/>
      <c r="C110" s="31"/>
      <c r="D110" s="31"/>
      <c r="E110" s="31"/>
      <c r="F110" s="267"/>
      <c r="G110" s="267"/>
      <c r="H110" s="267"/>
      <c r="I110" s="267"/>
      <c r="J110" s="267"/>
      <c r="K110" s="267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22"/>
      <c r="AD110" s="232"/>
      <c r="AP110" s="203"/>
      <c r="AR110" s="275"/>
      <c r="AS110" s="275"/>
      <c r="AT110" s="275"/>
      <c r="AU110" s="275"/>
      <c r="AV110" s="275"/>
    </row>
    <row r="111" spans="1:48" s="4" customFormat="1" ht="12.45" hidden="1" customHeight="1">
      <c r="A111" s="13"/>
      <c r="C111" s="31"/>
      <c r="D111" s="31"/>
      <c r="E111" s="31"/>
      <c r="F111" s="267"/>
      <c r="G111" s="267"/>
      <c r="H111" s="267"/>
      <c r="I111" s="267"/>
      <c r="J111" s="267"/>
      <c r="K111" s="267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22"/>
      <c r="AD111" s="232"/>
      <c r="AP111" s="203"/>
      <c r="AR111" s="275"/>
      <c r="AS111" s="275"/>
      <c r="AT111" s="275"/>
      <c r="AU111" s="275"/>
      <c r="AV111" s="275"/>
    </row>
    <row r="112" spans="1:48" s="4" customFormat="1" ht="12.45" hidden="1" customHeight="1">
      <c r="A112" s="13"/>
      <c r="C112" s="31"/>
      <c r="D112" s="31"/>
      <c r="E112" s="31"/>
      <c r="F112" s="55"/>
      <c r="G112" s="55"/>
      <c r="H112" s="55"/>
      <c r="I112" s="55"/>
      <c r="J112" s="55"/>
      <c r="K112" s="55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232"/>
      <c r="AP112" s="203"/>
      <c r="AR112" s="275"/>
      <c r="AS112" s="275"/>
      <c r="AT112" s="275"/>
      <c r="AU112" s="275"/>
      <c r="AV112" s="275"/>
    </row>
    <row r="113" spans="1:48" s="4" customFormat="1" ht="12.45" hidden="1" customHeight="1">
      <c r="A113" s="13"/>
      <c r="C113" s="31"/>
      <c r="D113" s="31"/>
      <c r="E113" s="31"/>
      <c r="F113" s="55"/>
      <c r="G113" s="55"/>
      <c r="H113" s="53"/>
      <c r="I113" s="55"/>
      <c r="J113" s="55"/>
      <c r="K113" s="53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232"/>
      <c r="AP113" s="203"/>
      <c r="AR113" s="275"/>
      <c r="AS113" s="275"/>
      <c r="AT113" s="275"/>
      <c r="AU113" s="275"/>
      <c r="AV113" s="275"/>
    </row>
    <row r="114" spans="1:48" s="4" customFormat="1" ht="12.45" hidden="1" customHeight="1">
      <c r="A114" s="13"/>
      <c r="C114" s="31"/>
      <c r="D114" s="31"/>
      <c r="E114" s="31"/>
      <c r="F114" s="56"/>
      <c r="G114" s="56"/>
      <c r="H114" s="56"/>
      <c r="I114" s="56"/>
      <c r="J114" s="56"/>
      <c r="K114" s="56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232"/>
      <c r="AP114" s="203"/>
      <c r="AR114" s="275"/>
      <c r="AS114" s="275"/>
      <c r="AT114" s="275"/>
      <c r="AU114" s="275"/>
      <c r="AV114" s="275"/>
    </row>
    <row r="115" spans="1:48" s="4" customFormat="1" ht="12.45" hidden="1" customHeight="1">
      <c r="A115" s="13"/>
      <c r="C115" s="31"/>
      <c r="D115" s="31"/>
      <c r="E115" s="31"/>
      <c r="F115" s="56"/>
      <c r="G115" s="56"/>
      <c r="H115" s="56"/>
      <c r="I115" s="56"/>
      <c r="J115" s="56"/>
      <c r="K115" s="56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232"/>
      <c r="AP115" s="203"/>
      <c r="AR115" s="275"/>
      <c r="AS115" s="275"/>
      <c r="AT115" s="275"/>
      <c r="AU115" s="275"/>
      <c r="AV115" s="275"/>
    </row>
    <row r="116" spans="1:48" s="4" customFormat="1" ht="12.45" hidden="1" customHeight="1">
      <c r="A116" s="13"/>
      <c r="C116" s="31"/>
      <c r="D116" s="31"/>
      <c r="E116" s="31"/>
      <c r="F116" s="267"/>
      <c r="G116" s="267"/>
      <c r="H116" s="267"/>
      <c r="I116" s="267"/>
      <c r="J116" s="267"/>
      <c r="K116" s="267"/>
      <c r="L116" s="222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  <c r="AA116" s="222"/>
      <c r="AB116" s="222"/>
      <c r="AC116" s="222"/>
      <c r="AD116" s="232"/>
      <c r="AP116" s="203"/>
      <c r="AR116" s="275"/>
      <c r="AS116" s="275"/>
      <c r="AT116" s="275"/>
      <c r="AU116" s="275"/>
      <c r="AV116" s="275"/>
    </row>
    <row r="117" spans="1:48" s="4" customFormat="1" ht="12.45" hidden="1" customHeight="1">
      <c r="A117" s="13"/>
      <c r="C117" s="31"/>
      <c r="D117" s="31"/>
      <c r="E117" s="31"/>
      <c r="F117" s="269"/>
      <c r="G117" s="269"/>
      <c r="H117" s="269"/>
      <c r="I117" s="269"/>
      <c r="J117" s="269"/>
      <c r="K117" s="269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22"/>
      <c r="AD117" s="232"/>
      <c r="AP117" s="203"/>
      <c r="AR117" s="275"/>
      <c r="AS117" s="275"/>
      <c r="AT117" s="275"/>
      <c r="AU117" s="275"/>
      <c r="AV117" s="275"/>
    </row>
    <row r="118" spans="1:48" s="4" customFormat="1" ht="12.45" hidden="1" customHeight="1">
      <c r="A118" s="13"/>
      <c r="C118" s="31"/>
      <c r="D118" s="31"/>
      <c r="E118" s="31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22"/>
      <c r="AD118" s="232"/>
      <c r="AP118" s="203"/>
      <c r="AR118" s="275"/>
      <c r="AS118" s="275"/>
      <c r="AT118" s="275"/>
      <c r="AU118" s="275"/>
      <c r="AV118" s="275"/>
    </row>
    <row r="119" spans="1:48" s="4" customFormat="1" ht="12.45" hidden="1" customHeight="1">
      <c r="A119" s="13"/>
      <c r="F119" s="270"/>
      <c r="G119" s="270"/>
      <c r="H119" s="270"/>
      <c r="I119" s="270"/>
      <c r="J119" s="270"/>
      <c r="K119" s="270"/>
      <c r="L119" s="270"/>
      <c r="M119" s="270"/>
      <c r="N119" s="270"/>
      <c r="O119" s="270"/>
      <c r="P119" s="270"/>
      <c r="Q119" s="270"/>
      <c r="R119" s="270"/>
      <c r="S119" s="270"/>
      <c r="T119" s="270"/>
      <c r="U119" s="270"/>
      <c r="V119" s="270"/>
      <c r="W119" s="270"/>
      <c r="X119" s="270"/>
      <c r="Y119" s="270"/>
      <c r="Z119" s="270"/>
      <c r="AA119" s="270"/>
      <c r="AB119" s="270"/>
      <c r="AC119" s="270"/>
      <c r="AD119" s="233"/>
      <c r="AP119" s="203"/>
      <c r="AR119" s="275"/>
      <c r="AS119" s="275"/>
      <c r="AT119" s="275"/>
      <c r="AU119" s="275"/>
      <c r="AV119" s="275"/>
    </row>
    <row r="120" spans="1:48" s="4" customFormat="1" ht="12.45" hidden="1" customHeight="1">
      <c r="A120" s="13"/>
      <c r="F120" s="270"/>
      <c r="G120" s="270"/>
      <c r="H120" s="270"/>
      <c r="I120" s="270"/>
      <c r="J120" s="270"/>
      <c r="K120" s="270"/>
      <c r="L120" s="270"/>
      <c r="M120" s="270"/>
      <c r="N120" s="270"/>
      <c r="O120" s="270"/>
      <c r="P120" s="270"/>
      <c r="Q120" s="270"/>
      <c r="R120" s="270"/>
      <c r="S120" s="270"/>
      <c r="T120" s="270"/>
      <c r="U120" s="270"/>
      <c r="V120" s="270"/>
      <c r="W120" s="270"/>
      <c r="X120" s="270"/>
      <c r="Y120" s="270"/>
      <c r="Z120" s="270"/>
      <c r="AA120" s="270"/>
      <c r="AB120" s="270"/>
      <c r="AC120" s="270"/>
      <c r="AD120" s="233"/>
      <c r="AP120" s="203"/>
      <c r="AR120" s="275"/>
      <c r="AS120" s="275"/>
      <c r="AT120" s="275"/>
      <c r="AU120" s="275"/>
      <c r="AV120" s="275"/>
    </row>
    <row r="121" spans="1:48" s="4" customFormat="1" ht="12.45" hidden="1" customHeight="1">
      <c r="A121" s="13"/>
      <c r="F121" s="270"/>
      <c r="G121" s="270"/>
      <c r="H121" s="270"/>
      <c r="I121" s="270"/>
      <c r="J121" s="270"/>
      <c r="K121" s="270"/>
      <c r="L121" s="270"/>
      <c r="M121" s="270"/>
      <c r="N121" s="270"/>
      <c r="O121" s="270"/>
      <c r="P121" s="270"/>
      <c r="Q121" s="270"/>
      <c r="R121" s="270"/>
      <c r="S121" s="270"/>
      <c r="T121" s="270"/>
      <c r="U121" s="270"/>
      <c r="V121" s="270"/>
      <c r="W121" s="270"/>
      <c r="X121" s="270"/>
      <c r="Y121" s="270"/>
      <c r="Z121" s="270"/>
      <c r="AA121" s="270"/>
      <c r="AB121" s="270"/>
      <c r="AC121" s="270"/>
      <c r="AD121" s="233"/>
      <c r="AP121" s="203"/>
      <c r="AR121" s="275"/>
      <c r="AS121" s="275"/>
      <c r="AT121" s="275"/>
      <c r="AU121" s="275"/>
      <c r="AV121" s="275"/>
    </row>
    <row r="122" spans="1:48" s="4" customFormat="1" ht="12.45" hidden="1" customHeight="1">
      <c r="A122" s="13"/>
      <c r="F122" s="270"/>
      <c r="G122" s="270"/>
      <c r="H122" s="270"/>
      <c r="I122" s="270"/>
      <c r="J122" s="270"/>
      <c r="K122" s="270"/>
      <c r="L122" s="270"/>
      <c r="M122" s="270"/>
      <c r="N122" s="270"/>
      <c r="O122" s="270"/>
      <c r="P122" s="270"/>
      <c r="Q122" s="270"/>
      <c r="R122" s="270"/>
      <c r="S122" s="270"/>
      <c r="T122" s="270"/>
      <c r="U122" s="270"/>
      <c r="V122" s="270"/>
      <c r="W122" s="270"/>
      <c r="X122" s="270"/>
      <c r="Y122" s="270"/>
      <c r="Z122" s="270"/>
      <c r="AA122" s="270"/>
      <c r="AB122" s="270"/>
      <c r="AC122" s="270"/>
      <c r="AD122" s="233"/>
      <c r="AP122" s="203"/>
      <c r="AR122" s="275"/>
      <c r="AS122" s="275"/>
      <c r="AT122" s="275"/>
      <c r="AU122" s="275"/>
      <c r="AV122" s="275"/>
    </row>
    <row r="123" spans="1:48" s="4" customFormat="1" ht="12.45" hidden="1" customHeight="1">
      <c r="A123" s="13"/>
      <c r="F123" s="270"/>
      <c r="G123" s="270"/>
      <c r="H123" s="270"/>
      <c r="I123" s="270"/>
      <c r="J123" s="270"/>
      <c r="K123" s="270"/>
      <c r="L123" s="270"/>
      <c r="M123" s="270"/>
      <c r="N123" s="270"/>
      <c r="O123" s="270"/>
      <c r="P123" s="270"/>
      <c r="Q123" s="270"/>
      <c r="R123" s="270"/>
      <c r="S123" s="270"/>
      <c r="T123" s="270"/>
      <c r="U123" s="270"/>
      <c r="V123" s="270"/>
      <c r="W123" s="270"/>
      <c r="X123" s="270"/>
      <c r="Y123" s="270"/>
      <c r="Z123" s="270"/>
      <c r="AA123" s="270"/>
      <c r="AB123" s="270"/>
      <c r="AC123" s="270"/>
      <c r="AD123" s="233"/>
      <c r="AP123" s="203"/>
      <c r="AR123" s="275"/>
      <c r="AS123" s="275"/>
      <c r="AT123" s="275"/>
      <c r="AU123" s="275"/>
      <c r="AV123" s="275"/>
    </row>
    <row r="124" spans="1:48" s="4" customFormat="1" ht="12.45" hidden="1" customHeight="1">
      <c r="A124" s="13"/>
      <c r="F124" s="270"/>
      <c r="G124" s="270"/>
      <c r="H124" s="270"/>
      <c r="I124" s="270"/>
      <c r="J124" s="270"/>
      <c r="K124" s="270"/>
      <c r="L124" s="270"/>
      <c r="M124" s="270"/>
      <c r="N124" s="270"/>
      <c r="O124" s="270"/>
      <c r="P124" s="270"/>
      <c r="Q124" s="270"/>
      <c r="R124" s="270"/>
      <c r="S124" s="270"/>
      <c r="T124" s="270"/>
      <c r="U124" s="270"/>
      <c r="V124" s="270"/>
      <c r="W124" s="270"/>
      <c r="X124" s="270"/>
      <c r="Y124" s="270"/>
      <c r="Z124" s="270"/>
      <c r="AA124" s="270"/>
      <c r="AB124" s="270"/>
      <c r="AC124" s="270"/>
      <c r="AD124" s="233"/>
      <c r="AP124" s="203"/>
      <c r="AR124" s="275"/>
      <c r="AS124" s="275"/>
      <c r="AT124" s="275"/>
      <c r="AU124" s="275"/>
      <c r="AV124" s="275"/>
    </row>
    <row r="125" spans="1:48" s="4" customFormat="1" ht="12.45" hidden="1" customHeight="1">
      <c r="A125" s="13"/>
      <c r="F125" s="270"/>
      <c r="G125" s="270"/>
      <c r="H125" s="270"/>
      <c r="I125" s="270"/>
      <c r="J125" s="270"/>
      <c r="K125" s="270"/>
      <c r="L125" s="270"/>
      <c r="M125" s="270"/>
      <c r="N125" s="270"/>
      <c r="O125" s="270"/>
      <c r="P125" s="270"/>
      <c r="Q125" s="270"/>
      <c r="R125" s="270"/>
      <c r="S125" s="270"/>
      <c r="T125" s="270"/>
      <c r="U125" s="270"/>
      <c r="V125" s="270"/>
      <c r="W125" s="270"/>
      <c r="X125" s="270"/>
      <c r="Y125" s="270"/>
      <c r="Z125" s="270"/>
      <c r="AA125" s="270"/>
      <c r="AB125" s="270"/>
      <c r="AC125" s="270"/>
      <c r="AD125" s="233"/>
      <c r="AP125" s="203"/>
      <c r="AR125" s="275"/>
      <c r="AS125" s="275"/>
      <c r="AT125" s="275"/>
      <c r="AU125" s="275"/>
      <c r="AV125" s="275"/>
    </row>
    <row r="126" spans="1:48" s="4" customFormat="1" ht="12.45" hidden="1" customHeight="1">
      <c r="A126" s="13"/>
      <c r="F126" s="270"/>
      <c r="G126" s="270"/>
      <c r="H126" s="270"/>
      <c r="I126" s="270"/>
      <c r="J126" s="270"/>
      <c r="K126" s="270"/>
      <c r="L126" s="270"/>
      <c r="M126" s="270"/>
      <c r="N126" s="270"/>
      <c r="O126" s="270"/>
      <c r="P126" s="270"/>
      <c r="Q126" s="270"/>
      <c r="R126" s="270"/>
      <c r="S126" s="270"/>
      <c r="T126" s="270"/>
      <c r="U126" s="270"/>
      <c r="V126" s="270"/>
      <c r="W126" s="270"/>
      <c r="X126" s="270"/>
      <c r="Y126" s="270"/>
      <c r="Z126" s="270"/>
      <c r="AA126" s="270"/>
      <c r="AB126" s="270"/>
      <c r="AC126" s="270"/>
      <c r="AD126" s="233"/>
      <c r="AP126" s="203"/>
      <c r="AR126" s="275"/>
      <c r="AS126" s="275"/>
      <c r="AT126" s="275"/>
      <c r="AU126" s="275"/>
      <c r="AV126" s="275"/>
    </row>
    <row r="127" spans="1:48" s="4" customFormat="1" ht="12.45" hidden="1" customHeight="1">
      <c r="A127" s="13"/>
      <c r="F127" s="270"/>
      <c r="G127" s="270"/>
      <c r="H127" s="270"/>
      <c r="I127" s="270"/>
      <c r="J127" s="270"/>
      <c r="K127" s="270"/>
      <c r="L127" s="270"/>
      <c r="M127" s="270"/>
      <c r="N127" s="270"/>
      <c r="O127" s="270"/>
      <c r="P127" s="270"/>
      <c r="Q127" s="270"/>
      <c r="R127" s="270"/>
      <c r="S127" s="270"/>
      <c r="T127" s="270"/>
      <c r="U127" s="270"/>
      <c r="V127" s="270"/>
      <c r="W127" s="270"/>
      <c r="X127" s="270"/>
      <c r="Y127" s="270"/>
      <c r="Z127" s="270"/>
      <c r="AA127" s="270"/>
      <c r="AB127" s="270"/>
      <c r="AC127" s="270"/>
      <c r="AD127" s="233"/>
      <c r="AP127" s="203"/>
      <c r="AR127" s="275"/>
      <c r="AS127" s="275"/>
      <c r="AT127" s="275"/>
      <c r="AU127" s="275"/>
      <c r="AV127" s="275"/>
    </row>
    <row r="128" spans="1:48" s="4" customFormat="1" ht="12.45" hidden="1" customHeight="1">
      <c r="A128" s="13"/>
      <c r="F128" s="270"/>
      <c r="G128" s="270"/>
      <c r="H128" s="270"/>
      <c r="I128" s="270"/>
      <c r="J128" s="270"/>
      <c r="K128" s="270"/>
      <c r="L128" s="270"/>
      <c r="M128" s="270"/>
      <c r="N128" s="270"/>
      <c r="O128" s="270"/>
      <c r="P128" s="270"/>
      <c r="Q128" s="270"/>
      <c r="R128" s="270"/>
      <c r="S128" s="270"/>
      <c r="T128" s="270"/>
      <c r="U128" s="270"/>
      <c r="V128" s="270"/>
      <c r="W128" s="270"/>
      <c r="X128" s="270"/>
      <c r="Y128" s="270"/>
      <c r="Z128" s="270"/>
      <c r="AA128" s="270"/>
      <c r="AB128" s="270"/>
      <c r="AC128" s="270"/>
      <c r="AD128" s="233"/>
      <c r="AP128" s="203"/>
      <c r="AR128" s="275"/>
      <c r="AS128" s="275"/>
      <c r="AT128" s="275"/>
      <c r="AU128" s="275"/>
      <c r="AV128" s="275"/>
    </row>
    <row r="129" spans="1:48" s="4" customFormat="1" ht="12.45" hidden="1" customHeight="1">
      <c r="A129" s="13"/>
      <c r="F129" s="270"/>
      <c r="G129" s="270"/>
      <c r="H129" s="270"/>
      <c r="I129" s="270"/>
      <c r="J129" s="270"/>
      <c r="K129" s="270"/>
      <c r="L129" s="270"/>
      <c r="M129" s="270"/>
      <c r="N129" s="270"/>
      <c r="O129" s="270"/>
      <c r="P129" s="270"/>
      <c r="Q129" s="270"/>
      <c r="R129" s="270"/>
      <c r="S129" s="270"/>
      <c r="T129" s="270"/>
      <c r="U129" s="270"/>
      <c r="V129" s="270"/>
      <c r="W129" s="270"/>
      <c r="X129" s="270"/>
      <c r="Y129" s="270"/>
      <c r="Z129" s="270"/>
      <c r="AA129" s="270"/>
      <c r="AB129" s="270"/>
      <c r="AC129" s="270"/>
      <c r="AD129" s="233"/>
      <c r="AP129" s="203"/>
      <c r="AR129" s="275"/>
      <c r="AS129" s="275"/>
      <c r="AT129" s="275"/>
      <c r="AU129" s="275"/>
      <c r="AV129" s="275"/>
    </row>
    <row r="130" spans="1:48" s="4" customFormat="1" ht="12.45" hidden="1" customHeight="1">
      <c r="A130" s="13"/>
      <c r="F130" s="270"/>
      <c r="G130" s="270"/>
      <c r="H130" s="270"/>
      <c r="I130" s="270"/>
      <c r="J130" s="270"/>
      <c r="K130" s="270"/>
      <c r="L130" s="270"/>
      <c r="M130" s="270"/>
      <c r="N130" s="270"/>
      <c r="O130" s="270"/>
      <c r="P130" s="270"/>
      <c r="Q130" s="270"/>
      <c r="R130" s="270"/>
      <c r="S130" s="270"/>
      <c r="T130" s="270"/>
      <c r="U130" s="270"/>
      <c r="V130" s="270"/>
      <c r="W130" s="270"/>
      <c r="X130" s="270"/>
      <c r="Y130" s="270"/>
      <c r="Z130" s="270"/>
      <c r="AA130" s="270"/>
      <c r="AB130" s="270"/>
      <c r="AC130" s="270"/>
      <c r="AD130" s="233"/>
      <c r="AP130" s="203"/>
      <c r="AR130" s="275"/>
      <c r="AS130" s="275"/>
      <c r="AT130" s="275"/>
      <c r="AU130" s="275"/>
      <c r="AV130" s="275"/>
    </row>
    <row r="131" spans="1:48" s="4" customFormat="1" ht="12.45" hidden="1" customHeight="1">
      <c r="A131" s="13"/>
      <c r="F131" s="270"/>
      <c r="G131" s="270"/>
      <c r="H131" s="270"/>
      <c r="I131" s="270"/>
      <c r="J131" s="270"/>
      <c r="K131" s="270"/>
      <c r="L131" s="270"/>
      <c r="M131" s="270"/>
      <c r="N131" s="270"/>
      <c r="O131" s="270"/>
      <c r="P131" s="270"/>
      <c r="Q131" s="270"/>
      <c r="R131" s="270"/>
      <c r="S131" s="270"/>
      <c r="T131" s="270"/>
      <c r="U131" s="270"/>
      <c r="V131" s="270"/>
      <c r="W131" s="270"/>
      <c r="X131" s="270"/>
      <c r="Y131" s="270"/>
      <c r="Z131" s="270"/>
      <c r="AA131" s="270"/>
      <c r="AB131" s="270"/>
      <c r="AC131" s="270"/>
      <c r="AD131" s="233"/>
      <c r="AP131" s="203"/>
      <c r="AR131" s="275"/>
      <c r="AS131" s="275"/>
      <c r="AT131" s="275"/>
      <c r="AU131" s="275"/>
      <c r="AV131" s="275"/>
    </row>
    <row r="132" spans="1:48" s="4" customFormat="1" ht="12.45" hidden="1" customHeight="1">
      <c r="A132" s="13"/>
      <c r="F132" s="270"/>
      <c r="G132" s="270"/>
      <c r="H132" s="270"/>
      <c r="I132" s="270"/>
      <c r="J132" s="270"/>
      <c r="K132" s="270"/>
      <c r="L132" s="270"/>
      <c r="M132" s="270"/>
      <c r="N132" s="270"/>
      <c r="O132" s="270"/>
      <c r="P132" s="270"/>
      <c r="Q132" s="270"/>
      <c r="R132" s="270"/>
      <c r="S132" s="270"/>
      <c r="T132" s="270"/>
      <c r="U132" s="270"/>
      <c r="V132" s="270"/>
      <c r="W132" s="270"/>
      <c r="X132" s="270"/>
      <c r="Y132" s="270"/>
      <c r="Z132" s="270"/>
      <c r="AA132" s="270"/>
      <c r="AB132" s="270"/>
      <c r="AC132" s="270"/>
      <c r="AD132" s="233"/>
      <c r="AP132" s="203"/>
      <c r="AR132" s="275"/>
      <c r="AS132" s="275"/>
      <c r="AT132" s="275"/>
      <c r="AU132" s="275"/>
      <c r="AV132" s="275"/>
    </row>
    <row r="133" spans="1:48" s="4" customFormat="1" ht="12.45" hidden="1" customHeight="1">
      <c r="A133" s="13"/>
      <c r="F133" s="270"/>
      <c r="G133" s="270"/>
      <c r="H133" s="270"/>
      <c r="I133" s="270"/>
      <c r="J133" s="270"/>
      <c r="K133" s="270"/>
      <c r="L133" s="270"/>
      <c r="M133" s="270"/>
      <c r="N133" s="270"/>
      <c r="O133" s="270"/>
      <c r="P133" s="270"/>
      <c r="Q133" s="270"/>
      <c r="R133" s="270"/>
      <c r="S133" s="270"/>
      <c r="T133" s="270"/>
      <c r="U133" s="270"/>
      <c r="V133" s="270"/>
      <c r="W133" s="270"/>
      <c r="X133" s="270"/>
      <c r="Y133" s="270"/>
      <c r="Z133" s="270"/>
      <c r="AA133" s="270"/>
      <c r="AB133" s="270"/>
      <c r="AC133" s="270"/>
      <c r="AD133" s="233"/>
      <c r="AP133" s="203"/>
      <c r="AR133" s="275"/>
      <c r="AS133" s="275"/>
      <c r="AT133" s="275"/>
      <c r="AU133" s="275"/>
      <c r="AV133" s="275"/>
    </row>
    <row r="134" spans="1:48" s="4" customFormat="1" ht="12.45" hidden="1" customHeight="1">
      <c r="A134" s="13"/>
      <c r="F134" s="270"/>
      <c r="G134" s="270"/>
      <c r="H134" s="270"/>
      <c r="I134" s="270"/>
      <c r="J134" s="270"/>
      <c r="K134" s="270"/>
      <c r="L134" s="270"/>
      <c r="M134" s="270"/>
      <c r="N134" s="270"/>
      <c r="O134" s="270"/>
      <c r="P134" s="270"/>
      <c r="Q134" s="270"/>
      <c r="R134" s="270"/>
      <c r="S134" s="270"/>
      <c r="T134" s="270"/>
      <c r="U134" s="270"/>
      <c r="V134" s="270"/>
      <c r="W134" s="270"/>
      <c r="X134" s="270"/>
      <c r="Y134" s="270"/>
      <c r="Z134" s="270"/>
      <c r="AA134" s="270"/>
      <c r="AB134" s="270"/>
      <c r="AC134" s="270"/>
      <c r="AD134" s="233"/>
      <c r="AP134" s="203"/>
      <c r="AR134" s="275"/>
      <c r="AS134" s="275"/>
      <c r="AT134" s="275"/>
      <c r="AU134" s="275"/>
      <c r="AV134" s="275"/>
    </row>
    <row r="135" spans="1:48" s="4" customFormat="1" ht="12.45" hidden="1" customHeight="1">
      <c r="A135" s="13"/>
      <c r="F135" s="270"/>
      <c r="G135" s="270"/>
      <c r="H135" s="270"/>
      <c r="I135" s="270"/>
      <c r="J135" s="270"/>
      <c r="K135" s="270"/>
      <c r="L135" s="270"/>
      <c r="M135" s="270"/>
      <c r="N135" s="270"/>
      <c r="O135" s="270"/>
      <c r="P135" s="270"/>
      <c r="Q135" s="270"/>
      <c r="R135" s="270"/>
      <c r="S135" s="270"/>
      <c r="T135" s="270"/>
      <c r="U135" s="270"/>
      <c r="V135" s="270"/>
      <c r="W135" s="270"/>
      <c r="X135" s="270"/>
      <c r="Y135" s="270"/>
      <c r="Z135" s="270"/>
      <c r="AA135" s="270"/>
      <c r="AB135" s="270"/>
      <c r="AC135" s="270"/>
      <c r="AD135" s="233"/>
      <c r="AP135" s="203"/>
      <c r="AR135" s="275"/>
      <c r="AS135" s="275"/>
      <c r="AT135" s="275"/>
      <c r="AU135" s="275"/>
      <c r="AV135" s="275"/>
    </row>
    <row r="136" spans="1:48" s="4" customFormat="1" ht="12.45" hidden="1" customHeight="1">
      <c r="A136" s="13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270"/>
      <c r="Q136" s="270"/>
      <c r="R136" s="270"/>
      <c r="S136" s="270"/>
      <c r="T136" s="270"/>
      <c r="U136" s="270"/>
      <c r="V136" s="270"/>
      <c r="W136" s="270"/>
      <c r="X136" s="270"/>
      <c r="Y136" s="270"/>
      <c r="Z136" s="270"/>
      <c r="AA136" s="270"/>
      <c r="AB136" s="270"/>
      <c r="AC136" s="270"/>
      <c r="AD136" s="233"/>
      <c r="AP136" s="203"/>
      <c r="AR136" s="275"/>
      <c r="AS136" s="275"/>
      <c r="AT136" s="275"/>
      <c r="AU136" s="275"/>
      <c r="AV136" s="275"/>
    </row>
    <row r="137" spans="1:48" s="4" customFormat="1" ht="12.45" hidden="1" customHeight="1">
      <c r="A137" s="13"/>
      <c r="F137" s="270"/>
      <c r="G137" s="270"/>
      <c r="H137" s="270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  <c r="T137" s="270"/>
      <c r="U137" s="270"/>
      <c r="V137" s="270"/>
      <c r="W137" s="270"/>
      <c r="X137" s="270"/>
      <c r="Y137" s="270"/>
      <c r="Z137" s="270"/>
      <c r="AA137" s="270"/>
      <c r="AB137" s="270"/>
      <c r="AC137" s="270"/>
      <c r="AD137" s="233"/>
      <c r="AP137" s="203"/>
      <c r="AR137" s="275"/>
      <c r="AS137" s="275"/>
      <c r="AT137" s="275"/>
      <c r="AU137" s="275"/>
      <c r="AV137" s="275"/>
    </row>
    <row r="138" spans="1:48" s="4" customFormat="1" ht="12.45" hidden="1" customHeight="1">
      <c r="A138" s="13"/>
      <c r="F138" s="270"/>
      <c r="G138" s="270"/>
      <c r="H138" s="270"/>
      <c r="I138" s="270"/>
      <c r="J138" s="270"/>
      <c r="K138" s="270"/>
      <c r="L138" s="270"/>
      <c r="M138" s="270"/>
      <c r="N138" s="270"/>
      <c r="O138" s="270"/>
      <c r="P138" s="270"/>
      <c r="Q138" s="270"/>
      <c r="R138" s="270"/>
      <c r="S138" s="270"/>
      <c r="T138" s="270"/>
      <c r="U138" s="270"/>
      <c r="V138" s="270"/>
      <c r="W138" s="270"/>
      <c r="X138" s="270"/>
      <c r="Y138" s="270"/>
      <c r="Z138" s="270"/>
      <c r="AA138" s="270"/>
      <c r="AB138" s="270"/>
      <c r="AC138" s="270"/>
      <c r="AD138" s="233"/>
      <c r="AP138" s="203"/>
      <c r="AR138" s="275"/>
      <c r="AS138" s="275"/>
      <c r="AT138" s="275"/>
      <c r="AU138" s="275"/>
      <c r="AV138" s="275"/>
    </row>
    <row r="139" spans="1:48" s="4" customFormat="1" ht="12.45" hidden="1" customHeight="1">
      <c r="A139" s="13"/>
      <c r="F139" s="270"/>
      <c r="G139" s="270"/>
      <c r="H139" s="270"/>
      <c r="I139" s="270"/>
      <c r="J139" s="270"/>
      <c r="K139" s="270"/>
      <c r="L139" s="270"/>
      <c r="M139" s="270"/>
      <c r="N139" s="270"/>
      <c r="O139" s="270"/>
      <c r="P139" s="270"/>
      <c r="Q139" s="270"/>
      <c r="R139" s="270"/>
      <c r="S139" s="270"/>
      <c r="T139" s="270"/>
      <c r="U139" s="270"/>
      <c r="V139" s="270"/>
      <c r="W139" s="270"/>
      <c r="X139" s="270"/>
      <c r="Y139" s="270"/>
      <c r="Z139" s="270"/>
      <c r="AA139" s="270"/>
      <c r="AB139" s="270"/>
      <c r="AC139" s="270"/>
      <c r="AD139" s="233"/>
      <c r="AP139" s="203"/>
      <c r="AR139" s="275"/>
      <c r="AS139" s="275"/>
      <c r="AT139" s="275"/>
      <c r="AU139" s="275"/>
      <c r="AV139" s="275"/>
    </row>
    <row r="140" spans="1:48" s="4" customFormat="1" ht="12.45" hidden="1" customHeight="1">
      <c r="A140" s="13"/>
      <c r="F140" s="270"/>
      <c r="G140" s="270"/>
      <c r="H140" s="270"/>
      <c r="I140" s="270"/>
      <c r="J140" s="270"/>
      <c r="K140" s="270"/>
      <c r="L140" s="270"/>
      <c r="M140" s="270"/>
      <c r="N140" s="270"/>
      <c r="O140" s="270"/>
      <c r="P140" s="270"/>
      <c r="Q140" s="270"/>
      <c r="R140" s="270"/>
      <c r="S140" s="270"/>
      <c r="T140" s="270"/>
      <c r="U140" s="270"/>
      <c r="V140" s="270"/>
      <c r="W140" s="270"/>
      <c r="X140" s="270"/>
      <c r="Y140" s="270"/>
      <c r="Z140" s="270"/>
      <c r="AA140" s="270"/>
      <c r="AB140" s="270"/>
      <c r="AC140" s="270"/>
      <c r="AD140" s="233"/>
      <c r="AP140" s="203"/>
      <c r="AR140" s="275"/>
      <c r="AS140" s="275"/>
      <c r="AT140" s="275"/>
      <c r="AU140" s="275"/>
      <c r="AV140" s="275"/>
    </row>
    <row r="141" spans="1:48" s="4" customFormat="1" ht="12.45" hidden="1" customHeight="1">
      <c r="A141" s="13"/>
      <c r="F141" s="270"/>
      <c r="G141" s="270"/>
      <c r="H141" s="270"/>
      <c r="I141" s="270"/>
      <c r="J141" s="270"/>
      <c r="K141" s="270"/>
      <c r="L141" s="270"/>
      <c r="M141" s="270"/>
      <c r="N141" s="270"/>
      <c r="O141" s="270"/>
      <c r="P141" s="270"/>
      <c r="Q141" s="270"/>
      <c r="R141" s="270"/>
      <c r="S141" s="270"/>
      <c r="T141" s="270"/>
      <c r="U141" s="270"/>
      <c r="V141" s="270"/>
      <c r="W141" s="270"/>
      <c r="X141" s="270"/>
      <c r="Y141" s="270"/>
      <c r="Z141" s="270"/>
      <c r="AA141" s="270"/>
      <c r="AB141" s="270"/>
      <c r="AC141" s="270"/>
      <c r="AD141" s="233"/>
      <c r="AP141" s="203"/>
      <c r="AR141" s="275"/>
      <c r="AS141" s="275"/>
      <c r="AT141" s="275"/>
      <c r="AU141" s="275"/>
      <c r="AV141" s="275"/>
    </row>
    <row r="142" spans="1:48" s="4" customFormat="1" ht="12.45" hidden="1" customHeight="1">
      <c r="A142" s="13"/>
      <c r="AD142" s="203"/>
      <c r="AP142" s="203"/>
      <c r="AR142" s="275"/>
      <c r="AS142" s="275"/>
      <c r="AT142" s="275"/>
      <c r="AU142" s="275"/>
      <c r="AV142" s="275"/>
    </row>
    <row r="143" spans="1:48" s="4" customFormat="1" ht="12.45" hidden="1" customHeight="1">
      <c r="A143" s="13"/>
      <c r="AD143" s="203"/>
      <c r="AP143" s="203"/>
      <c r="AR143" s="275"/>
      <c r="AS143" s="275"/>
      <c r="AT143" s="275"/>
      <c r="AU143" s="275"/>
      <c r="AV143" s="275"/>
    </row>
    <row r="144" spans="1:48" s="4" customFormat="1" ht="12.45" hidden="1" customHeight="1">
      <c r="A144" s="13"/>
      <c r="AD144" s="203"/>
      <c r="AP144" s="203"/>
      <c r="AR144" s="275"/>
      <c r="AS144" s="275"/>
      <c r="AT144" s="275"/>
      <c r="AU144" s="275"/>
      <c r="AV144" s="275"/>
    </row>
    <row r="145" spans="1:48" s="4" customFormat="1" ht="12.45" hidden="1" customHeight="1">
      <c r="A145" s="13"/>
      <c r="AD145" s="203"/>
      <c r="AP145" s="203"/>
      <c r="AR145" s="275"/>
      <c r="AS145" s="275"/>
      <c r="AT145" s="275"/>
      <c r="AU145" s="275"/>
      <c r="AV145" s="275"/>
    </row>
    <row r="146" spans="1:48" s="4" customFormat="1" ht="12.45" hidden="1" customHeight="1">
      <c r="A146" s="13"/>
      <c r="AD146" s="203"/>
      <c r="AP146" s="203"/>
      <c r="AR146" s="275"/>
      <c r="AS146" s="275"/>
      <c r="AT146" s="275"/>
      <c r="AU146" s="275"/>
      <c r="AV146" s="275"/>
    </row>
    <row r="147" spans="1:48" s="4" customFormat="1" ht="12.45" hidden="1" customHeight="1">
      <c r="A147" s="13"/>
      <c r="AD147" s="203"/>
      <c r="AP147" s="203"/>
      <c r="AR147" s="275"/>
      <c r="AS147" s="275"/>
      <c r="AT147" s="275"/>
      <c r="AU147" s="275"/>
      <c r="AV147" s="275"/>
    </row>
    <row r="148" spans="1:48" s="4" customFormat="1" ht="12.45" hidden="1" customHeight="1">
      <c r="A148" s="13"/>
      <c r="AD148" s="203"/>
      <c r="AP148" s="203"/>
      <c r="AR148" s="275"/>
      <c r="AS148" s="275"/>
      <c r="AT148" s="275"/>
      <c r="AU148" s="275"/>
      <c r="AV148" s="275"/>
    </row>
    <row r="149" spans="1:48" s="4" customFormat="1" ht="12.45" hidden="1" customHeight="1">
      <c r="A149" s="13"/>
      <c r="AD149" s="203"/>
      <c r="AP149" s="203"/>
      <c r="AR149" s="275"/>
      <c r="AS149" s="275"/>
      <c r="AT149" s="275"/>
      <c r="AU149" s="275"/>
      <c r="AV149" s="275"/>
    </row>
    <row r="150" spans="1:48" s="4" customFormat="1" ht="12.45" hidden="1" customHeight="1">
      <c r="A150" s="13"/>
      <c r="AD150" s="203"/>
      <c r="AP150" s="203"/>
      <c r="AR150" s="275"/>
      <c r="AS150" s="275"/>
      <c r="AT150" s="275"/>
      <c r="AU150" s="275"/>
      <c r="AV150" s="275"/>
    </row>
    <row r="151" spans="1:48" s="4" customFormat="1" ht="12.45" hidden="1" customHeight="1">
      <c r="A151" s="13"/>
      <c r="AD151" s="203"/>
      <c r="AP151" s="203"/>
      <c r="AR151" s="275"/>
      <c r="AS151" s="275"/>
      <c r="AT151" s="275"/>
      <c r="AU151" s="275"/>
      <c r="AV151" s="275"/>
    </row>
    <row r="152" spans="1:48" s="4" customFormat="1" ht="12.45" hidden="1" customHeight="1">
      <c r="A152" s="13"/>
      <c r="AD152" s="203"/>
      <c r="AP152" s="203"/>
      <c r="AR152" s="275"/>
      <c r="AS152" s="275"/>
      <c r="AT152" s="275"/>
      <c r="AU152" s="275"/>
      <c r="AV152" s="275"/>
    </row>
    <row r="153" spans="1:48" s="4" customFormat="1" ht="12.45" hidden="1" customHeight="1">
      <c r="A153" s="13"/>
      <c r="AD153" s="203"/>
      <c r="AP153" s="203"/>
      <c r="AR153" s="275"/>
      <c r="AS153" s="275"/>
      <c r="AT153" s="275"/>
      <c r="AU153" s="275"/>
      <c r="AV153" s="275"/>
    </row>
    <row r="154" spans="1:48" s="4" customFormat="1" ht="12.45" hidden="1" customHeight="1">
      <c r="A154" s="13"/>
      <c r="AD154" s="203"/>
      <c r="AP154" s="203"/>
      <c r="AR154" s="275"/>
      <c r="AS154" s="275"/>
      <c r="AT154" s="275"/>
      <c r="AU154" s="275"/>
      <c r="AV154" s="275"/>
    </row>
    <row r="155" spans="1:48" s="4" customFormat="1" ht="12.45" hidden="1" customHeight="1">
      <c r="A155" s="13"/>
      <c r="AD155" s="203"/>
      <c r="AP155" s="203"/>
      <c r="AR155" s="275"/>
      <c r="AS155" s="275"/>
      <c r="AT155" s="275"/>
      <c r="AU155" s="275"/>
      <c r="AV155" s="275"/>
    </row>
    <row r="156" spans="1:48" s="4" customFormat="1" ht="12.45" hidden="1" customHeight="1">
      <c r="A156" s="13"/>
      <c r="AD156" s="203"/>
      <c r="AP156" s="203"/>
      <c r="AR156" s="275"/>
      <c r="AS156" s="275"/>
      <c r="AT156" s="275"/>
      <c r="AU156" s="275"/>
      <c r="AV156" s="275"/>
    </row>
    <row r="157" spans="1:48" s="4" customFormat="1" ht="12.45" hidden="1" customHeight="1">
      <c r="A157" s="13"/>
      <c r="AD157" s="203"/>
      <c r="AP157" s="203"/>
      <c r="AR157" s="275"/>
      <c r="AS157" s="275"/>
      <c r="AT157" s="275"/>
      <c r="AU157" s="275"/>
      <c r="AV157" s="275"/>
    </row>
    <row r="158" spans="1:48" s="4" customFormat="1" ht="12.45" hidden="1" customHeight="1">
      <c r="A158" s="13"/>
      <c r="AD158" s="203"/>
      <c r="AP158" s="203"/>
      <c r="AR158" s="275"/>
      <c r="AS158" s="275"/>
      <c r="AT158" s="275"/>
      <c r="AU158" s="275"/>
      <c r="AV158" s="275"/>
    </row>
    <row r="159" spans="1:48" s="4" customFormat="1" ht="12.45" hidden="1" customHeight="1">
      <c r="A159" s="13"/>
      <c r="AD159" s="203"/>
      <c r="AP159" s="203"/>
      <c r="AR159" s="275"/>
      <c r="AS159" s="275"/>
      <c r="AT159" s="275"/>
      <c r="AU159" s="275"/>
      <c r="AV159" s="275"/>
    </row>
    <row r="160" spans="1:48" s="4" customFormat="1" ht="12.45" hidden="1" customHeight="1">
      <c r="A160" s="13"/>
      <c r="AD160" s="203"/>
      <c r="AP160" s="203"/>
      <c r="AR160" s="275"/>
      <c r="AS160" s="275"/>
      <c r="AT160" s="275"/>
      <c r="AU160" s="275"/>
      <c r="AV160" s="275"/>
    </row>
    <row r="161" spans="1:54" s="4" customFormat="1" ht="12.45" hidden="1" customHeight="1">
      <c r="A161" s="13"/>
      <c r="AD161" s="203"/>
      <c r="AP161" s="203"/>
      <c r="AR161" s="275"/>
      <c r="AS161" s="275"/>
      <c r="AT161" s="275"/>
      <c r="AU161" s="275"/>
      <c r="AV161" s="275"/>
    </row>
    <row r="162" spans="1:54" ht="12.45" hidden="1" customHeight="1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203"/>
      <c r="AQ162" s="4"/>
      <c r="AR162" s="275"/>
      <c r="AS162" s="275"/>
      <c r="AT162" s="275"/>
      <c r="AU162" s="275"/>
      <c r="AV162" s="275"/>
      <c r="AW162" s="4"/>
      <c r="AX162" s="4"/>
      <c r="AY162" s="4"/>
      <c r="AZ162" s="4"/>
      <c r="BA162" s="4"/>
      <c r="BB162" s="4"/>
    </row>
    <row r="163" spans="1:54" ht="12.45" hidden="1" customHeight="1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203"/>
      <c r="AQ163" s="4"/>
      <c r="AR163" s="275"/>
      <c r="AS163" s="275"/>
      <c r="AT163" s="275"/>
      <c r="AU163" s="275"/>
      <c r="AV163" s="275"/>
      <c r="AW163" s="4"/>
      <c r="AX163" s="4"/>
      <c r="AY163" s="4"/>
      <c r="AZ163" s="4"/>
      <c r="BA163" s="4"/>
    </row>
    <row r="164" spans="1:54" ht="12.45" hidden="1" customHeight="1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203"/>
      <c r="AQ164" s="4"/>
      <c r="AR164" s="275"/>
      <c r="AS164" s="275"/>
      <c r="AT164" s="275"/>
      <c r="AU164" s="275"/>
      <c r="AV164" s="275"/>
      <c r="AW164" s="4"/>
      <c r="AX164" s="4"/>
      <c r="AY164" s="4"/>
      <c r="AZ164" s="4"/>
      <c r="BA164" s="4"/>
    </row>
    <row r="165" spans="1:54" ht="12.45" hidden="1" customHeight="1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203"/>
      <c r="AQ165" s="4"/>
      <c r="AR165" s="275"/>
      <c r="AS165" s="275"/>
      <c r="AT165" s="275"/>
      <c r="AU165" s="275"/>
      <c r="AV165" s="275"/>
      <c r="AW165" s="4"/>
      <c r="AX165" s="4"/>
      <c r="AY165" s="4"/>
      <c r="AZ165" s="4"/>
      <c r="BA165" s="4"/>
    </row>
    <row r="166" spans="1:54" ht="12.45" hidden="1" customHeight="1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203"/>
      <c r="AQ166" s="4"/>
      <c r="AR166" s="275"/>
      <c r="AS166" s="275"/>
      <c r="AT166" s="275"/>
      <c r="AU166" s="275"/>
      <c r="AV166" s="275"/>
      <c r="AW166" s="4"/>
      <c r="AX166" s="4"/>
      <c r="AY166" s="4"/>
      <c r="AZ166" s="4"/>
      <c r="BA166" s="4"/>
    </row>
    <row r="167" spans="1:54" ht="12.45" hidden="1" customHeight="1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P167" s="203"/>
      <c r="AQ167" s="4"/>
      <c r="AR167" s="275"/>
      <c r="AS167" s="275"/>
      <c r="AT167" s="275"/>
      <c r="AU167" s="275"/>
      <c r="AV167" s="275"/>
      <c r="AW167" s="4"/>
      <c r="AX167" s="4"/>
      <c r="AY167" s="4"/>
      <c r="AZ167" s="4"/>
      <c r="BA167" s="4"/>
    </row>
    <row r="168" spans="1:54" ht="12.45" hidden="1" customHeight="1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P168" s="203"/>
      <c r="AQ168" s="4"/>
      <c r="AR168" s="275"/>
      <c r="AS168" s="275"/>
      <c r="AT168" s="275"/>
      <c r="AU168" s="275"/>
      <c r="AV168" s="275"/>
      <c r="AW168" s="4"/>
      <c r="AX168" s="4"/>
      <c r="AY168" s="4"/>
      <c r="AZ168" s="4"/>
      <c r="BA168" s="4"/>
    </row>
    <row r="169" spans="1:54" ht="12" hidden="1" customHeight="1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P169" s="203"/>
      <c r="AQ169" s="4"/>
      <c r="AR169" s="275"/>
      <c r="AS169" s="275"/>
      <c r="AT169" s="275"/>
      <c r="AU169" s="275"/>
      <c r="AV169" s="275"/>
      <c r="AW169" s="4"/>
      <c r="AX169" s="4"/>
      <c r="AY169" s="4"/>
      <c r="AZ169" s="4"/>
      <c r="BA169" s="4"/>
    </row>
    <row r="170" spans="1:54" ht="12" hidden="1" customHeight="1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P170" s="203"/>
      <c r="AQ170" s="4"/>
      <c r="AR170" s="275"/>
      <c r="AS170" s="275"/>
      <c r="AT170" s="275"/>
      <c r="AU170" s="275"/>
      <c r="AV170" s="275"/>
      <c r="AW170" s="4"/>
      <c r="AX170" s="4"/>
      <c r="AY170" s="4"/>
    </row>
    <row r="171" spans="1:54" ht="12" hidden="1" customHeight="1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P171" s="203"/>
      <c r="AQ171" s="4"/>
      <c r="AR171" s="275"/>
      <c r="AS171" s="275"/>
      <c r="AT171" s="275"/>
      <c r="AU171" s="275"/>
      <c r="AV171" s="275"/>
      <c r="AW171" s="4"/>
      <c r="AX171" s="4"/>
      <c r="AY171" s="4"/>
    </row>
    <row r="172" spans="1:54" ht="12" hidden="1" customHeight="1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P172" s="203"/>
      <c r="AQ172" s="4"/>
      <c r="AR172" s="275"/>
      <c r="AS172" s="275"/>
      <c r="AT172" s="275"/>
      <c r="AU172" s="275"/>
      <c r="AV172" s="275"/>
      <c r="AW172" s="4"/>
      <c r="AX172" s="4"/>
      <c r="AY172" s="4"/>
    </row>
    <row r="173" spans="1:54" ht="12" hidden="1" customHeight="1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P173" s="203"/>
    </row>
    <row r="174" spans="1:54" ht="12" hidden="1" customHeight="1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P174" s="203"/>
    </row>
    <row r="175" spans="1:54" ht="12" hidden="1" customHeight="1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P175" s="203"/>
    </row>
    <row r="176" spans="1:54" ht="12" hidden="1" customHeight="1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P176" s="203"/>
    </row>
    <row r="177" spans="3:42" ht="12" hidden="1" customHeight="1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P177" s="203"/>
    </row>
    <row r="178" spans="3:42" ht="12" hidden="1" customHeight="1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3:42" ht="12" hidden="1" customHeight="1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3:42" ht="12" hidden="1" customHeight="1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3:42" ht="12" hidden="1" customHeight="1"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3:42" ht="12" hidden="1" customHeight="1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3:42" ht="12" hidden="1" customHeight="1"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3:42" ht="12" hidden="1" customHeight="1"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3:42" ht="12" hidden="1" customHeight="1"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3:42" ht="12" hidden="1" customHeight="1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3:42" ht="12" hidden="1" customHeight="1"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3:42" ht="12" hidden="1" customHeight="1"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3:42" ht="12" hidden="1" customHeight="1"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3:42" ht="12" hidden="1" customHeight="1"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3:42" ht="12" hidden="1" customHeight="1"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3:42" ht="12" hidden="1" customHeight="1"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3:29" ht="12" hidden="1" customHeight="1"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3:29" ht="12" hidden="1" customHeight="1"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3:29" ht="12" hidden="1" customHeight="1"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3:29" ht="12" hidden="1" customHeight="1"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3:29" ht="12" hidden="1" customHeight="1"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3:29" ht="12" hidden="1" customHeight="1"/>
    <row r="199" spans="3:29" ht="12" hidden="1" customHeight="1"/>
  </sheetData>
  <pageMargins left="0.7" right="0.7" top="0.75" bottom="0.75" header="0.3" footer="0.3"/>
  <pageSetup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2420A-9B08-498D-8AF7-1EEA7A31C715}">
  <sheetPr codeName="Sheet21">
    <tabColor theme="7" tint="-0.249977111117893"/>
  </sheetPr>
  <dimension ref="A1:CJ82"/>
  <sheetViews>
    <sheetView zoomScale="70" zoomScaleNormal="70" workbookViewId="0">
      <pane xSplit="4" ySplit="7" topLeftCell="E8" activePane="bottomRight" state="frozen"/>
      <selection activeCell="C27" sqref="C27"/>
      <selection pane="topRight" activeCell="C27" sqref="C27"/>
      <selection pane="bottomLeft" activeCell="C27" sqref="C27"/>
      <selection pane="bottomRight" activeCell="C27" sqref="C27"/>
    </sheetView>
  </sheetViews>
  <sheetFormatPr defaultColWidth="0" defaultRowHeight="13.2" zeroHeight="1" outlineLevelCol="1"/>
  <cols>
    <col min="1" max="1" width="3.7109375" style="13" customWidth="1"/>
    <col min="2" max="2" width="3.7109375" style="4" customWidth="1"/>
    <col min="3" max="3" width="58.7109375" style="4" bestFit="1" customWidth="1"/>
    <col min="4" max="4" width="25.7109375" customWidth="1"/>
    <col min="5" max="5" width="12.7109375" customWidth="1" outlineLevel="1" collapsed="1"/>
    <col min="6" max="6" width="12.7109375" customWidth="1" outlineLevel="1"/>
    <col min="7" max="7" width="12.7109375" customWidth="1"/>
    <col min="8" max="9" width="12.7109375" customWidth="1" outlineLevel="1"/>
    <col min="10" max="10" width="12.7109375" customWidth="1"/>
    <col min="11" max="12" width="12.7109375" customWidth="1" outlineLevel="1"/>
    <col min="13" max="13" width="12.7109375" customWidth="1"/>
    <col min="14" max="15" width="12.7109375" customWidth="1" outlineLevel="1"/>
    <col min="16" max="16" width="12.7109375" customWidth="1"/>
    <col min="17" max="18" width="12.7109375" customWidth="1" outlineLevel="1"/>
    <col min="19" max="19" width="12.7109375" customWidth="1"/>
    <col min="20" max="21" width="12.7109375" customWidth="1" outlineLevel="1"/>
    <col min="22" max="22" width="12.7109375" customWidth="1"/>
    <col min="23" max="24" width="12.7109375" customWidth="1" outlineLevel="1"/>
    <col min="25" max="25" width="12.7109375" customWidth="1"/>
    <col min="26" max="27" width="12.7109375" customWidth="1" outlineLevel="1"/>
    <col min="28" max="28" width="12.7109375" customWidth="1"/>
    <col min="29" max="29" width="10.42578125" customWidth="1"/>
    <col min="30" max="30" width="58.7109375" style="29" customWidth="1" outlineLevel="1"/>
    <col min="31" max="38" width="15.7109375" style="29" customWidth="1" outlineLevel="1"/>
    <col min="39" max="39" width="15.7109375" style="31" customWidth="1"/>
    <col min="40" max="40" width="16.140625" style="43" bestFit="1" customWidth="1"/>
    <col min="41" max="43" width="17.140625" style="43" bestFit="1" customWidth="1"/>
    <col min="44" max="47" width="13.7109375" style="43" bestFit="1" customWidth="1"/>
    <col min="48" max="51" width="16" style="43" bestFit="1" customWidth="1"/>
    <col min="52" max="63" width="6" style="31" bestFit="1" customWidth="1"/>
    <col min="64" max="64" width="6.7109375" style="31" customWidth="1"/>
    <col min="65" max="70" width="5.28515625" style="4" bestFit="1" customWidth="1"/>
    <col min="71" max="80" width="5.28515625" style="4" customWidth="1"/>
    <col min="81" max="81" width="13" style="4" bestFit="1" customWidth="1"/>
    <col min="82" max="82" width="7.7109375" style="4" customWidth="1"/>
    <col min="83" max="83" width="18.7109375" style="4" customWidth="1"/>
    <col min="84" max="88" width="0" hidden="1" customWidth="1"/>
    <col min="89" max="16384" width="18.7109375" hidden="1"/>
  </cols>
  <sheetData>
    <row r="1" spans="1:83" s="13" customFormat="1" ht="15" customHeight="1"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</row>
    <row r="2" spans="1:83" s="4" customFormat="1" ht="12.45" customHeight="1">
      <c r="A2" s="13"/>
      <c r="AD2" s="31"/>
      <c r="AE2" s="31"/>
      <c r="AF2" s="31"/>
      <c r="AG2" s="31"/>
      <c r="AH2" s="31"/>
      <c r="AI2" s="31"/>
      <c r="AJ2" s="31"/>
      <c r="AK2" s="31"/>
      <c r="AL2" s="31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</row>
    <row r="3" spans="1:83" s="29" customFormat="1" ht="12.45" customHeight="1">
      <c r="A3" s="30"/>
      <c r="B3" s="31"/>
      <c r="C3" s="263" t="s">
        <v>226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</row>
    <row r="4" spans="1:83" s="29" customFormat="1" ht="12.45" customHeight="1">
      <c r="A4" s="30"/>
      <c r="B4" s="31"/>
      <c r="C4" s="263" t="s">
        <v>14</v>
      </c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</row>
    <row r="5" spans="1:83" s="29" customFormat="1" ht="12.45" customHeight="1">
      <c r="A5" s="30"/>
      <c r="B5" s="31"/>
      <c r="C5" s="264" t="str">
        <f>YEAR(E7)&amp;"-"&amp;YEAR(E7)+1</f>
        <v>2022-2023</v>
      </c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</row>
    <row r="6" spans="1:83" ht="12.45" customHeight="1">
      <c r="C6" s="31"/>
      <c r="D6" s="31"/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  <c r="Z6" s="248"/>
      <c r="AA6" s="248"/>
      <c r="AB6" s="248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4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</row>
    <row r="7" spans="1:83">
      <c r="C7" s="570" t="s">
        <v>215</v>
      </c>
      <c r="D7" s="220" t="s">
        <v>452</v>
      </c>
      <c r="E7" s="57">
        <f>DATE(Setup!$D$5,1,31)</f>
        <v>44592</v>
      </c>
      <c r="F7" s="57">
        <f t="shared" ref="F7:AB7" si="0">EOMONTH(E7,0)+1</f>
        <v>44593</v>
      </c>
      <c r="G7" s="57">
        <f t="shared" si="0"/>
        <v>44621</v>
      </c>
      <c r="H7" s="57">
        <f t="shared" si="0"/>
        <v>44652</v>
      </c>
      <c r="I7" s="57">
        <f t="shared" si="0"/>
        <v>44682</v>
      </c>
      <c r="J7" s="57">
        <f t="shared" si="0"/>
        <v>44713</v>
      </c>
      <c r="K7" s="57">
        <f t="shared" si="0"/>
        <v>44743</v>
      </c>
      <c r="L7" s="57">
        <f t="shared" si="0"/>
        <v>44774</v>
      </c>
      <c r="M7" s="57">
        <f t="shared" si="0"/>
        <v>44805</v>
      </c>
      <c r="N7" s="57">
        <f t="shared" si="0"/>
        <v>44835</v>
      </c>
      <c r="O7" s="57">
        <f t="shared" si="0"/>
        <v>44866</v>
      </c>
      <c r="P7" s="57">
        <f t="shared" si="0"/>
        <v>44896</v>
      </c>
      <c r="Q7" s="57">
        <f t="shared" si="0"/>
        <v>44927</v>
      </c>
      <c r="R7" s="57">
        <f t="shared" si="0"/>
        <v>44958</v>
      </c>
      <c r="S7" s="57">
        <f t="shared" si="0"/>
        <v>44986</v>
      </c>
      <c r="T7" s="57">
        <f t="shared" si="0"/>
        <v>45017</v>
      </c>
      <c r="U7" s="57">
        <f t="shared" si="0"/>
        <v>45047</v>
      </c>
      <c r="V7" s="57">
        <f t="shared" si="0"/>
        <v>45078</v>
      </c>
      <c r="W7" s="57">
        <f t="shared" si="0"/>
        <v>45108</v>
      </c>
      <c r="X7" s="57">
        <f t="shared" si="0"/>
        <v>45139</v>
      </c>
      <c r="Y7" s="57">
        <f t="shared" si="0"/>
        <v>45170</v>
      </c>
      <c r="Z7" s="57">
        <f t="shared" si="0"/>
        <v>45200</v>
      </c>
      <c r="AA7" s="57">
        <f t="shared" si="0"/>
        <v>45231</v>
      </c>
      <c r="AB7" s="57">
        <f t="shared" si="0"/>
        <v>45261</v>
      </c>
      <c r="AC7" s="31"/>
      <c r="AD7" s="220" t="s">
        <v>215</v>
      </c>
      <c r="AE7" s="250" t="str">
        <f>YEAR($F7)&amp;"-Q1"</f>
        <v>2022-Q1</v>
      </c>
      <c r="AF7" s="250" t="str">
        <f>YEAR($F7)&amp;"-Q2"</f>
        <v>2022-Q2</v>
      </c>
      <c r="AG7" s="250" t="str">
        <f>YEAR($F7)&amp;"-Q3"</f>
        <v>2022-Q3</v>
      </c>
      <c r="AH7" s="250" t="str">
        <f>YEAR($F7)&amp;"-Q4"</f>
        <v>2022-Q4</v>
      </c>
      <c r="AI7" s="250" t="str">
        <f>YEAR($F7)+1&amp;"-Q1"</f>
        <v>2023-Q1</v>
      </c>
      <c r="AJ7" s="250" t="str">
        <f>YEAR($F7)+1&amp;"-Q2"</f>
        <v>2023-Q2</v>
      </c>
      <c r="AK7" s="250" t="str">
        <f>YEAR($F7)+1&amp;"-Q3"</f>
        <v>2023-Q3</v>
      </c>
      <c r="AL7" s="250" t="str">
        <f>YEAR($F7)+1&amp;"-Q4"</f>
        <v>2023-Q4</v>
      </c>
    </row>
    <row r="8" spans="1:83">
      <c r="C8" s="31" t="s">
        <v>241</v>
      </c>
      <c r="D8" s="567"/>
      <c r="E8" s="221"/>
      <c r="F8" s="221"/>
      <c r="G8" s="221"/>
      <c r="H8" s="221"/>
      <c r="I8" s="221"/>
      <c r="J8" s="221"/>
      <c r="K8" s="258"/>
      <c r="L8" s="258"/>
      <c r="M8" s="258"/>
      <c r="N8" s="258"/>
      <c r="O8" s="258"/>
      <c r="P8" s="258"/>
      <c r="Q8" s="258"/>
      <c r="R8" s="258"/>
      <c r="S8" s="258"/>
      <c r="T8" s="258"/>
      <c r="U8" s="258"/>
      <c r="V8" s="258"/>
      <c r="W8" s="258"/>
      <c r="X8" s="258"/>
      <c r="Y8" s="258"/>
      <c r="Z8" s="258"/>
      <c r="AA8" s="258"/>
      <c r="AB8" s="258"/>
      <c r="AC8" s="231"/>
      <c r="AD8" s="31" t="s">
        <v>241</v>
      </c>
      <c r="AE8" s="252">
        <f>G8</f>
        <v>0</v>
      </c>
      <c r="AF8" s="252">
        <f>J8</f>
        <v>0</v>
      </c>
      <c r="AG8" s="252">
        <f>M8</f>
        <v>0</v>
      </c>
      <c r="AH8" s="252">
        <f>P8</f>
        <v>0</v>
      </c>
      <c r="AI8" s="252">
        <f>S8</f>
        <v>0</v>
      </c>
      <c r="AJ8" s="252">
        <f>V8</f>
        <v>0</v>
      </c>
      <c r="AK8" s="252">
        <f>Y8</f>
        <v>0</v>
      </c>
      <c r="AL8" s="252">
        <f>AB8</f>
        <v>0</v>
      </c>
    </row>
    <row r="9" spans="1:83">
      <c r="C9" s="31" t="s">
        <v>242</v>
      </c>
      <c r="D9" s="568"/>
      <c r="E9" s="221"/>
      <c r="F9" s="221"/>
      <c r="G9" s="221"/>
      <c r="H9" s="221"/>
      <c r="I9" s="221"/>
      <c r="J9" s="221"/>
      <c r="K9" s="258"/>
      <c r="L9" s="258"/>
      <c r="M9" s="258"/>
      <c r="N9" s="258"/>
      <c r="O9" s="258"/>
      <c r="P9" s="258"/>
      <c r="Q9" s="258"/>
      <c r="R9" s="258"/>
      <c r="S9" s="258"/>
      <c r="T9" s="258"/>
      <c r="U9" s="258"/>
      <c r="V9" s="258"/>
      <c r="W9" s="258"/>
      <c r="X9" s="258"/>
      <c r="Y9" s="258"/>
      <c r="Z9" s="258"/>
      <c r="AA9" s="258"/>
      <c r="AB9" s="258"/>
      <c r="AC9" s="231"/>
      <c r="AD9" s="31" t="s">
        <v>242</v>
      </c>
      <c r="AE9" s="252">
        <f t="shared" ref="AE9:AE70" si="1">G9</f>
        <v>0</v>
      </c>
      <c r="AF9" s="252">
        <f t="shared" ref="AF9:AF70" si="2">J9</f>
        <v>0</v>
      </c>
      <c r="AG9" s="252">
        <f t="shared" ref="AG9:AG70" si="3">M9</f>
        <v>0</v>
      </c>
      <c r="AH9" s="252">
        <f t="shared" ref="AH9:AH70" si="4">P9</f>
        <v>0</v>
      </c>
      <c r="AI9" s="252">
        <f t="shared" ref="AI9:AI70" si="5">S9</f>
        <v>0</v>
      </c>
      <c r="AJ9" s="252">
        <f t="shared" ref="AJ9:AJ70" si="6">V9</f>
        <v>0</v>
      </c>
      <c r="AK9" s="252">
        <f t="shared" ref="AK9:AK70" si="7">Y9</f>
        <v>0</v>
      </c>
      <c r="AL9" s="252">
        <f t="shared" ref="AL9:AL70" si="8">AB9</f>
        <v>0</v>
      </c>
      <c r="AR9" s="273"/>
      <c r="AS9" s="273"/>
      <c r="AT9" s="273"/>
      <c r="AU9" s="273"/>
    </row>
    <row r="10" spans="1:83">
      <c r="C10" s="31" t="s">
        <v>243</v>
      </c>
      <c r="D10" s="568"/>
      <c r="E10" s="219"/>
      <c r="F10" s="219"/>
      <c r="G10" s="219"/>
      <c r="H10" s="219"/>
      <c r="I10" s="219"/>
      <c r="J10" s="219"/>
      <c r="K10" s="234"/>
      <c r="L10" s="234"/>
      <c r="M10" s="234"/>
      <c r="N10" s="258"/>
      <c r="O10" s="258"/>
      <c r="P10" s="258"/>
      <c r="Q10" s="258"/>
      <c r="R10" s="258"/>
      <c r="S10" s="258"/>
      <c r="T10" s="258"/>
      <c r="U10" s="258"/>
      <c r="V10" s="258"/>
      <c r="W10" s="258"/>
      <c r="X10" s="258"/>
      <c r="Y10" s="258"/>
      <c r="Z10" s="258"/>
      <c r="AA10" s="258"/>
      <c r="AB10" s="258"/>
      <c r="AC10" s="231"/>
      <c r="AD10" s="31" t="s">
        <v>243</v>
      </c>
      <c r="AE10" s="252">
        <f t="shared" si="1"/>
        <v>0</v>
      </c>
      <c r="AF10" s="252">
        <f t="shared" si="2"/>
        <v>0</v>
      </c>
      <c r="AG10" s="252">
        <f t="shared" si="3"/>
        <v>0</v>
      </c>
      <c r="AH10" s="252">
        <f t="shared" si="4"/>
        <v>0</v>
      </c>
      <c r="AI10" s="252">
        <f t="shared" si="5"/>
        <v>0</v>
      </c>
      <c r="AJ10" s="252">
        <f t="shared" si="6"/>
        <v>0</v>
      </c>
      <c r="AK10" s="252">
        <f t="shared" si="7"/>
        <v>0</v>
      </c>
      <c r="AL10" s="252">
        <f t="shared" si="8"/>
        <v>0</v>
      </c>
      <c r="AR10" s="273"/>
      <c r="AS10" s="273"/>
      <c r="AT10" s="273"/>
      <c r="AU10" s="273"/>
      <c r="AZ10" s="257"/>
      <c r="BA10" s="257"/>
      <c r="BB10" s="257"/>
      <c r="BC10" s="257"/>
      <c r="BD10" s="257"/>
      <c r="BE10" s="257"/>
      <c r="BF10" s="257"/>
      <c r="BG10" s="257"/>
      <c r="BH10" s="257"/>
      <c r="BI10" s="257"/>
      <c r="BJ10" s="257"/>
      <c r="BK10" s="257"/>
    </row>
    <row r="11" spans="1:83">
      <c r="C11" s="31" t="s">
        <v>244</v>
      </c>
      <c r="D11" s="56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8"/>
      <c r="X11" s="218"/>
      <c r="Y11" s="218"/>
      <c r="Z11" s="218"/>
      <c r="AA11" s="218"/>
      <c r="AB11" s="218"/>
      <c r="AC11" s="231"/>
      <c r="AD11" s="31" t="s">
        <v>244</v>
      </c>
      <c r="AE11" s="252">
        <f t="shared" si="1"/>
        <v>0</v>
      </c>
      <c r="AF11" s="252">
        <f t="shared" si="2"/>
        <v>0</v>
      </c>
      <c r="AG11" s="252">
        <f t="shared" si="3"/>
        <v>0</v>
      </c>
      <c r="AH11" s="252">
        <f t="shared" si="4"/>
        <v>0</v>
      </c>
      <c r="AI11" s="252">
        <f t="shared" si="5"/>
        <v>0</v>
      </c>
      <c r="AJ11" s="252">
        <f t="shared" si="6"/>
        <v>0</v>
      </c>
      <c r="AK11" s="252">
        <f t="shared" si="7"/>
        <v>0</v>
      </c>
      <c r="AL11" s="252">
        <f t="shared" si="8"/>
        <v>0</v>
      </c>
      <c r="AR11" s="273"/>
      <c r="AS11" s="273"/>
      <c r="AT11" s="273"/>
      <c r="AU11" s="273"/>
      <c r="AZ11" s="257"/>
      <c r="BA11" s="257"/>
      <c r="BB11" s="257"/>
      <c r="BC11" s="257"/>
      <c r="BD11" s="257"/>
      <c r="BE11" s="257"/>
      <c r="BF11" s="257"/>
      <c r="BG11" s="257"/>
      <c r="BH11" s="257"/>
      <c r="BI11" s="257"/>
      <c r="BJ11" s="257"/>
      <c r="BK11" s="257"/>
      <c r="BM11" s="255"/>
      <c r="BN11" s="255"/>
      <c r="BO11" s="255"/>
      <c r="BP11" s="255"/>
      <c r="BQ11" s="255"/>
      <c r="BR11" s="255"/>
      <c r="BS11" s="255"/>
      <c r="BT11" s="255"/>
      <c r="BU11" s="255"/>
      <c r="BV11" s="255"/>
      <c r="BW11" s="255"/>
      <c r="BX11" s="255"/>
      <c r="BY11" s="255"/>
      <c r="BZ11" s="255"/>
      <c r="CA11" s="255"/>
      <c r="CB11" s="255"/>
      <c r="CC11" s="255"/>
    </row>
    <row r="12" spans="1:83">
      <c r="C12" s="31" t="s">
        <v>245</v>
      </c>
      <c r="D12" s="56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Y12" s="218"/>
      <c r="Z12" s="218"/>
      <c r="AA12" s="218"/>
      <c r="AB12" s="218"/>
      <c r="AC12" s="231"/>
      <c r="AD12" s="31" t="s">
        <v>245</v>
      </c>
      <c r="AE12" s="252">
        <f t="shared" si="1"/>
        <v>0</v>
      </c>
      <c r="AF12" s="252">
        <f t="shared" si="2"/>
        <v>0</v>
      </c>
      <c r="AG12" s="252">
        <f t="shared" si="3"/>
        <v>0</v>
      </c>
      <c r="AH12" s="252">
        <f t="shared" si="4"/>
        <v>0</v>
      </c>
      <c r="AI12" s="252">
        <f t="shared" si="5"/>
        <v>0</v>
      </c>
      <c r="AJ12" s="252">
        <f t="shared" si="6"/>
        <v>0</v>
      </c>
      <c r="AK12" s="252">
        <f t="shared" si="7"/>
        <v>0</v>
      </c>
      <c r="AL12" s="252">
        <f t="shared" si="8"/>
        <v>0</v>
      </c>
      <c r="AR12" s="273"/>
      <c r="AS12" s="273"/>
      <c r="AT12" s="273"/>
      <c r="AU12" s="273"/>
      <c r="AZ12" s="257"/>
      <c r="BA12" s="257"/>
      <c r="BB12" s="257"/>
      <c r="BC12" s="257"/>
      <c r="BD12" s="257"/>
      <c r="BE12" s="257"/>
      <c r="BF12" s="257"/>
      <c r="BG12" s="257"/>
      <c r="BH12" s="257"/>
      <c r="BI12" s="257"/>
      <c r="BJ12" s="257"/>
      <c r="BK12" s="257"/>
      <c r="BM12" s="255"/>
      <c r="BN12" s="255"/>
      <c r="BO12" s="255"/>
      <c r="BP12" s="255"/>
      <c r="BQ12" s="255"/>
      <c r="BR12" s="255"/>
      <c r="BS12" s="255"/>
      <c r="BT12" s="255"/>
      <c r="BU12" s="255"/>
      <c r="BV12" s="255"/>
      <c r="BW12" s="255"/>
      <c r="BX12" s="255"/>
      <c r="BY12" s="255"/>
      <c r="BZ12" s="255"/>
      <c r="CA12" s="255"/>
      <c r="CB12" s="255"/>
      <c r="CC12" s="255"/>
    </row>
    <row r="13" spans="1:83">
      <c r="C13" s="31" t="s">
        <v>246</v>
      </c>
      <c r="D13" s="56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218"/>
      <c r="Z13" s="218"/>
      <c r="AA13" s="218"/>
      <c r="AB13" s="218"/>
      <c r="AC13" s="231"/>
      <c r="AD13" s="31" t="s">
        <v>246</v>
      </c>
      <c r="AE13" s="252">
        <f t="shared" si="1"/>
        <v>0</v>
      </c>
      <c r="AF13" s="252">
        <f t="shared" si="2"/>
        <v>0</v>
      </c>
      <c r="AG13" s="252">
        <f t="shared" si="3"/>
        <v>0</v>
      </c>
      <c r="AH13" s="252">
        <f t="shared" si="4"/>
        <v>0</v>
      </c>
      <c r="AI13" s="252">
        <f t="shared" si="5"/>
        <v>0</v>
      </c>
      <c r="AJ13" s="252">
        <f t="shared" si="6"/>
        <v>0</v>
      </c>
      <c r="AK13" s="252">
        <f t="shared" si="7"/>
        <v>0</v>
      </c>
      <c r="AL13" s="252">
        <f t="shared" si="8"/>
        <v>0</v>
      </c>
      <c r="AR13" s="273"/>
      <c r="AS13" s="273"/>
      <c r="AT13" s="273"/>
      <c r="AU13" s="273"/>
      <c r="AZ13" s="257"/>
      <c r="BA13" s="257"/>
      <c r="BB13" s="257"/>
      <c r="BC13" s="257"/>
      <c r="BD13" s="257"/>
      <c r="BE13" s="257"/>
      <c r="BF13" s="257"/>
      <c r="BG13" s="257"/>
      <c r="BH13" s="257"/>
      <c r="BI13" s="257"/>
      <c r="BJ13" s="257"/>
      <c r="BK13" s="257"/>
      <c r="BM13" s="255"/>
      <c r="BN13" s="255"/>
      <c r="BO13" s="255"/>
      <c r="BP13" s="255"/>
      <c r="BQ13" s="255"/>
      <c r="BR13" s="255"/>
      <c r="BS13" s="255"/>
      <c r="BT13" s="255"/>
      <c r="BU13" s="255"/>
      <c r="BV13" s="255"/>
      <c r="BW13" s="255"/>
      <c r="BX13" s="255"/>
      <c r="BY13" s="255"/>
      <c r="BZ13" s="255"/>
      <c r="CA13" s="255"/>
      <c r="CB13" s="255"/>
      <c r="CC13" s="255"/>
    </row>
    <row r="14" spans="1:83">
      <c r="C14" s="31" t="s">
        <v>314</v>
      </c>
      <c r="D14" s="56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31"/>
      <c r="AD14" s="31" t="s">
        <v>314</v>
      </c>
      <c r="AE14" s="252">
        <f t="shared" si="1"/>
        <v>0</v>
      </c>
      <c r="AF14" s="252">
        <f t="shared" si="2"/>
        <v>0</v>
      </c>
      <c r="AG14" s="252">
        <f t="shared" si="3"/>
        <v>0</v>
      </c>
      <c r="AH14" s="252">
        <f t="shared" si="4"/>
        <v>0</v>
      </c>
      <c r="AI14" s="252">
        <f t="shared" si="5"/>
        <v>0</v>
      </c>
      <c r="AJ14" s="252">
        <f t="shared" si="6"/>
        <v>0</v>
      </c>
      <c r="AK14" s="252">
        <f t="shared" si="7"/>
        <v>0</v>
      </c>
      <c r="AL14" s="252">
        <f t="shared" si="8"/>
        <v>0</v>
      </c>
      <c r="AR14" s="273"/>
      <c r="AS14" s="273"/>
      <c r="AT14" s="273"/>
      <c r="AU14" s="273"/>
      <c r="AZ14" s="257"/>
      <c r="BA14" s="257"/>
      <c r="BB14" s="257"/>
      <c r="BC14" s="257"/>
      <c r="BD14" s="257"/>
      <c r="BE14" s="257"/>
      <c r="BF14" s="257"/>
      <c r="BG14" s="257"/>
      <c r="BH14" s="257"/>
      <c r="BI14" s="257"/>
      <c r="BJ14" s="257"/>
      <c r="BK14" s="257"/>
      <c r="BM14" s="255"/>
      <c r="BN14" s="255"/>
      <c r="BO14" s="255"/>
      <c r="BP14" s="255"/>
      <c r="BQ14" s="255"/>
      <c r="BR14" s="255"/>
      <c r="BS14" s="255"/>
      <c r="BT14" s="255"/>
      <c r="BU14" s="255"/>
      <c r="BV14" s="255"/>
      <c r="BW14" s="255"/>
      <c r="BX14" s="255"/>
      <c r="BY14" s="255"/>
      <c r="BZ14" s="255"/>
      <c r="CA14" s="255"/>
      <c r="CB14" s="255"/>
      <c r="CC14" s="255"/>
    </row>
    <row r="15" spans="1:83">
      <c r="C15" s="31" t="s">
        <v>247</v>
      </c>
      <c r="D15" s="56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  <c r="T15" s="218"/>
      <c r="U15" s="218"/>
      <c r="V15" s="218"/>
      <c r="W15" s="218"/>
      <c r="X15" s="218"/>
      <c r="Y15" s="218"/>
      <c r="Z15" s="218"/>
      <c r="AA15" s="218"/>
      <c r="AB15" s="218"/>
      <c r="AC15" s="231"/>
      <c r="AD15" s="31" t="s">
        <v>247</v>
      </c>
      <c r="AE15" s="252">
        <f t="shared" si="1"/>
        <v>0</v>
      </c>
      <c r="AF15" s="252">
        <f t="shared" si="2"/>
        <v>0</v>
      </c>
      <c r="AG15" s="252">
        <f t="shared" si="3"/>
        <v>0</v>
      </c>
      <c r="AH15" s="252">
        <f t="shared" si="4"/>
        <v>0</v>
      </c>
      <c r="AI15" s="252">
        <f t="shared" si="5"/>
        <v>0</v>
      </c>
      <c r="AJ15" s="252">
        <f t="shared" si="6"/>
        <v>0</v>
      </c>
      <c r="AK15" s="252">
        <f t="shared" si="7"/>
        <v>0</v>
      </c>
      <c r="AL15" s="252">
        <f t="shared" si="8"/>
        <v>0</v>
      </c>
      <c r="AR15" s="273"/>
      <c r="AS15" s="273"/>
      <c r="AT15" s="273"/>
      <c r="AU15" s="273"/>
      <c r="AZ15" s="257"/>
      <c r="BA15" s="257"/>
      <c r="BB15" s="257"/>
      <c r="BC15" s="257"/>
      <c r="BD15" s="257"/>
      <c r="BE15" s="257"/>
      <c r="BF15" s="257"/>
      <c r="BG15" s="257"/>
      <c r="BH15" s="257"/>
      <c r="BI15" s="257"/>
      <c r="BJ15" s="257"/>
      <c r="BK15" s="257"/>
      <c r="BM15" s="255"/>
      <c r="BN15" s="255"/>
      <c r="BO15" s="255"/>
      <c r="BP15" s="255"/>
      <c r="BQ15" s="255"/>
      <c r="BR15" s="255"/>
      <c r="BS15" s="255"/>
      <c r="BT15" s="255"/>
      <c r="BU15" s="255"/>
      <c r="BV15" s="255"/>
      <c r="BW15" s="255"/>
      <c r="BX15" s="255"/>
      <c r="BY15" s="255"/>
      <c r="BZ15" s="255"/>
      <c r="CA15" s="255"/>
      <c r="CB15" s="255"/>
      <c r="CC15" s="255"/>
    </row>
    <row r="16" spans="1:83">
      <c r="C16" s="31" t="s">
        <v>383</v>
      </c>
      <c r="D16" s="56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  <c r="U16" s="218"/>
      <c r="V16" s="218"/>
      <c r="W16" s="218"/>
      <c r="X16" s="218"/>
      <c r="Y16" s="218"/>
      <c r="Z16" s="218"/>
      <c r="AA16" s="218"/>
      <c r="AB16" s="218"/>
      <c r="AC16" s="231"/>
      <c r="AD16" s="31" t="s">
        <v>383</v>
      </c>
      <c r="AE16" s="252">
        <f t="shared" si="1"/>
        <v>0</v>
      </c>
      <c r="AF16" s="252">
        <f t="shared" si="2"/>
        <v>0</v>
      </c>
      <c r="AG16" s="252">
        <f t="shared" si="3"/>
        <v>0</v>
      </c>
      <c r="AH16" s="252">
        <f t="shared" si="4"/>
        <v>0</v>
      </c>
      <c r="AI16" s="252">
        <f t="shared" si="5"/>
        <v>0</v>
      </c>
      <c r="AJ16" s="252">
        <f t="shared" si="6"/>
        <v>0</v>
      </c>
      <c r="AK16" s="252">
        <f t="shared" si="7"/>
        <v>0</v>
      </c>
      <c r="AL16" s="252">
        <f t="shared" si="8"/>
        <v>0</v>
      </c>
      <c r="AR16" s="273"/>
      <c r="AS16" s="273"/>
      <c r="AT16" s="273"/>
      <c r="AU16" s="273"/>
      <c r="AZ16" s="257"/>
      <c r="BA16" s="257"/>
      <c r="BB16" s="257"/>
      <c r="BC16" s="257"/>
      <c r="BD16" s="257"/>
      <c r="BE16" s="257"/>
      <c r="BF16" s="257"/>
      <c r="BG16" s="257"/>
      <c r="BH16" s="257"/>
      <c r="BI16" s="257"/>
      <c r="BJ16" s="257"/>
      <c r="BK16" s="257"/>
      <c r="BM16" s="255"/>
      <c r="BN16" s="255"/>
      <c r="BO16" s="255"/>
      <c r="BP16" s="255"/>
      <c r="BQ16" s="255"/>
      <c r="BR16" s="255"/>
      <c r="BS16" s="255"/>
      <c r="BT16" s="255"/>
      <c r="BU16" s="255"/>
      <c r="BV16" s="255"/>
      <c r="BW16" s="255"/>
      <c r="BX16" s="255"/>
      <c r="BY16" s="255"/>
      <c r="BZ16" s="255"/>
      <c r="CA16" s="255"/>
      <c r="CB16" s="255"/>
      <c r="CC16" s="255"/>
    </row>
    <row r="17" spans="1:83">
      <c r="C17" s="31" t="s">
        <v>384</v>
      </c>
      <c r="D17" s="56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  <c r="S17" s="218"/>
      <c r="T17" s="218"/>
      <c r="U17" s="218"/>
      <c r="V17" s="218"/>
      <c r="W17" s="218"/>
      <c r="X17" s="218"/>
      <c r="Y17" s="218"/>
      <c r="Z17" s="218"/>
      <c r="AA17" s="218"/>
      <c r="AB17" s="218"/>
      <c r="AC17" s="231"/>
      <c r="AD17" s="31" t="s">
        <v>384</v>
      </c>
      <c r="AE17" s="252">
        <f t="shared" si="1"/>
        <v>0</v>
      </c>
      <c r="AF17" s="252">
        <f t="shared" si="2"/>
        <v>0</v>
      </c>
      <c r="AG17" s="252">
        <f t="shared" si="3"/>
        <v>0</v>
      </c>
      <c r="AH17" s="252">
        <f t="shared" si="4"/>
        <v>0</v>
      </c>
      <c r="AI17" s="252">
        <f t="shared" si="5"/>
        <v>0</v>
      </c>
      <c r="AJ17" s="252">
        <f t="shared" si="6"/>
        <v>0</v>
      </c>
      <c r="AK17" s="252">
        <f t="shared" si="7"/>
        <v>0</v>
      </c>
      <c r="AL17" s="252">
        <f t="shared" si="8"/>
        <v>0</v>
      </c>
      <c r="AR17" s="273"/>
      <c r="AS17" s="273"/>
      <c r="AT17" s="273"/>
      <c r="AU17" s="273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M17" s="255"/>
      <c r="BN17" s="255"/>
      <c r="BO17" s="255"/>
      <c r="BP17" s="255"/>
      <c r="BQ17" s="255"/>
      <c r="BR17" s="255"/>
      <c r="BS17" s="255"/>
      <c r="BT17" s="255"/>
      <c r="BU17" s="255"/>
      <c r="BV17" s="255"/>
      <c r="BW17" s="255"/>
      <c r="BX17" s="255"/>
      <c r="BY17" s="255"/>
      <c r="BZ17" s="255"/>
      <c r="CA17" s="255"/>
      <c r="CB17" s="255"/>
      <c r="CC17" s="255"/>
    </row>
    <row r="18" spans="1:83">
      <c r="C18" s="31" t="s">
        <v>385</v>
      </c>
      <c r="D18" s="56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8"/>
      <c r="X18" s="218"/>
      <c r="Y18" s="218"/>
      <c r="Z18" s="218"/>
      <c r="AA18" s="218"/>
      <c r="AB18" s="218"/>
      <c r="AC18" s="231"/>
      <c r="AD18" s="31" t="s">
        <v>385</v>
      </c>
      <c r="AE18" s="252">
        <f t="shared" si="1"/>
        <v>0</v>
      </c>
      <c r="AF18" s="252">
        <f t="shared" si="2"/>
        <v>0</v>
      </c>
      <c r="AG18" s="252">
        <f t="shared" si="3"/>
        <v>0</v>
      </c>
      <c r="AH18" s="252">
        <f t="shared" si="4"/>
        <v>0</v>
      </c>
      <c r="AI18" s="252">
        <f t="shared" si="5"/>
        <v>0</v>
      </c>
      <c r="AJ18" s="252">
        <f t="shared" si="6"/>
        <v>0</v>
      </c>
      <c r="AK18" s="252">
        <f t="shared" si="7"/>
        <v>0</v>
      </c>
      <c r="AL18" s="252">
        <f t="shared" si="8"/>
        <v>0</v>
      </c>
      <c r="AR18" s="273"/>
      <c r="AS18" s="273"/>
      <c r="AT18" s="273"/>
      <c r="AU18" s="273"/>
      <c r="AZ18" s="257"/>
      <c r="BA18" s="257"/>
      <c r="BB18" s="257"/>
      <c r="BC18" s="257"/>
      <c r="BD18" s="257"/>
      <c r="BE18" s="257"/>
      <c r="BF18" s="257"/>
      <c r="BG18" s="257"/>
      <c r="BH18" s="257"/>
      <c r="BI18" s="257"/>
      <c r="BJ18" s="257"/>
      <c r="BK18" s="257"/>
      <c r="BM18" s="255"/>
      <c r="BN18" s="255"/>
      <c r="BO18" s="255"/>
      <c r="BP18" s="255"/>
      <c r="BQ18" s="255"/>
      <c r="BR18" s="255"/>
      <c r="BS18" s="255"/>
      <c r="BT18" s="255"/>
      <c r="BU18" s="255"/>
      <c r="BV18" s="255"/>
      <c r="BW18" s="255"/>
      <c r="BX18" s="255"/>
      <c r="BY18" s="255"/>
      <c r="BZ18" s="255"/>
      <c r="CA18" s="255"/>
      <c r="CB18" s="255"/>
      <c r="CC18" s="255"/>
    </row>
    <row r="19" spans="1:83" s="3" customFormat="1">
      <c r="A19" s="13"/>
      <c r="B19" s="4"/>
      <c r="C19" s="31" t="s">
        <v>348</v>
      </c>
      <c r="D19" s="56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  <c r="AA19" s="218"/>
      <c r="AB19" s="218"/>
      <c r="AC19" s="231"/>
      <c r="AD19" s="31" t="s">
        <v>348</v>
      </c>
      <c r="AE19" s="252">
        <f t="shared" si="1"/>
        <v>0</v>
      </c>
      <c r="AF19" s="252">
        <f t="shared" si="2"/>
        <v>0</v>
      </c>
      <c r="AG19" s="252">
        <f t="shared" si="3"/>
        <v>0</v>
      </c>
      <c r="AH19" s="252">
        <f t="shared" si="4"/>
        <v>0</v>
      </c>
      <c r="AI19" s="252">
        <f t="shared" si="5"/>
        <v>0</v>
      </c>
      <c r="AJ19" s="252">
        <f t="shared" si="6"/>
        <v>0</v>
      </c>
      <c r="AK19" s="252">
        <f t="shared" si="7"/>
        <v>0</v>
      </c>
      <c r="AL19" s="252">
        <f t="shared" si="8"/>
        <v>0</v>
      </c>
      <c r="AM19" s="31"/>
      <c r="AN19" s="43"/>
      <c r="AO19" s="43"/>
      <c r="AP19" s="43"/>
      <c r="AQ19" s="43"/>
      <c r="AR19" s="273"/>
      <c r="AS19" s="273"/>
      <c r="AT19" s="273"/>
      <c r="AU19" s="273"/>
      <c r="AV19" s="43"/>
      <c r="AW19" s="43"/>
      <c r="AX19" s="43"/>
      <c r="AY19" s="43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31"/>
      <c r="BM19" s="255"/>
      <c r="BN19" s="255"/>
      <c r="BO19" s="255"/>
      <c r="BP19" s="255"/>
      <c r="BQ19" s="255"/>
      <c r="BR19" s="255"/>
      <c r="BS19" s="255"/>
      <c r="BT19" s="255"/>
      <c r="BU19" s="255"/>
      <c r="BV19" s="255"/>
      <c r="BW19" s="255"/>
      <c r="BX19" s="255"/>
      <c r="BY19" s="255"/>
      <c r="BZ19" s="255"/>
      <c r="CA19" s="255"/>
      <c r="CB19" s="255"/>
      <c r="CC19" s="255"/>
      <c r="CD19" s="4"/>
      <c r="CE19" s="4"/>
    </row>
    <row r="20" spans="1:83">
      <c r="C20" s="31" t="s">
        <v>349</v>
      </c>
      <c r="D20" s="56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8"/>
      <c r="X20" s="218"/>
      <c r="Y20" s="218"/>
      <c r="Z20" s="218"/>
      <c r="AA20" s="218"/>
      <c r="AB20" s="218"/>
      <c r="AC20" s="231"/>
      <c r="AD20" s="31" t="s">
        <v>349</v>
      </c>
      <c r="AE20" s="252">
        <f t="shared" si="1"/>
        <v>0</v>
      </c>
      <c r="AF20" s="252">
        <f t="shared" si="2"/>
        <v>0</v>
      </c>
      <c r="AG20" s="252">
        <f t="shared" si="3"/>
        <v>0</v>
      </c>
      <c r="AH20" s="252">
        <f t="shared" si="4"/>
        <v>0</v>
      </c>
      <c r="AI20" s="252">
        <f t="shared" si="5"/>
        <v>0</v>
      </c>
      <c r="AJ20" s="252">
        <f t="shared" si="6"/>
        <v>0</v>
      </c>
      <c r="AK20" s="252">
        <f t="shared" si="7"/>
        <v>0</v>
      </c>
      <c r="AL20" s="252">
        <f t="shared" si="8"/>
        <v>0</v>
      </c>
      <c r="AR20" s="273"/>
      <c r="AS20" s="273"/>
      <c r="AT20" s="273"/>
      <c r="AU20" s="273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  <c r="BJ20" s="257"/>
      <c r="BK20" s="257"/>
      <c r="BM20" s="255"/>
      <c r="BN20" s="255"/>
      <c r="BO20" s="255"/>
      <c r="BP20" s="255"/>
      <c r="BQ20" s="255"/>
      <c r="BR20" s="255"/>
      <c r="BS20" s="255"/>
      <c r="BT20" s="255"/>
      <c r="BU20" s="255"/>
      <c r="BV20" s="255"/>
      <c r="BW20" s="255"/>
      <c r="BX20" s="255"/>
      <c r="BY20" s="255"/>
      <c r="BZ20" s="255"/>
      <c r="CA20" s="255"/>
      <c r="CB20" s="255"/>
      <c r="CC20" s="255"/>
    </row>
    <row r="21" spans="1:83">
      <c r="C21" s="31" t="s">
        <v>350</v>
      </c>
      <c r="D21" s="56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8"/>
      <c r="X21" s="218"/>
      <c r="Y21" s="218"/>
      <c r="Z21" s="218"/>
      <c r="AA21" s="218"/>
      <c r="AB21" s="218"/>
      <c r="AC21" s="231"/>
      <c r="AD21" s="31" t="s">
        <v>350</v>
      </c>
      <c r="AE21" s="252">
        <f t="shared" si="1"/>
        <v>0</v>
      </c>
      <c r="AF21" s="252">
        <f t="shared" si="2"/>
        <v>0</v>
      </c>
      <c r="AG21" s="252">
        <f t="shared" si="3"/>
        <v>0</v>
      </c>
      <c r="AH21" s="252">
        <f t="shared" si="4"/>
        <v>0</v>
      </c>
      <c r="AI21" s="252">
        <f t="shared" si="5"/>
        <v>0</v>
      </c>
      <c r="AJ21" s="252">
        <f t="shared" si="6"/>
        <v>0</v>
      </c>
      <c r="AK21" s="252">
        <f t="shared" si="7"/>
        <v>0</v>
      </c>
      <c r="AL21" s="252">
        <f t="shared" si="8"/>
        <v>0</v>
      </c>
      <c r="AR21" s="273"/>
      <c r="AS21" s="273"/>
      <c r="AT21" s="273"/>
      <c r="AU21" s="273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M21" s="255"/>
      <c r="BN21" s="255"/>
      <c r="BO21" s="255"/>
      <c r="BP21" s="255"/>
      <c r="BQ21" s="255"/>
      <c r="BR21" s="255"/>
      <c r="BS21" s="255"/>
      <c r="BT21" s="255"/>
      <c r="BU21" s="255"/>
      <c r="BV21" s="255"/>
      <c r="BW21" s="255"/>
      <c r="BX21" s="255"/>
      <c r="BY21" s="255"/>
      <c r="BZ21" s="255"/>
      <c r="CA21" s="255"/>
      <c r="CB21" s="255"/>
      <c r="CC21" s="255"/>
    </row>
    <row r="22" spans="1:83">
      <c r="C22" s="31" t="s">
        <v>351</v>
      </c>
      <c r="D22" s="56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31"/>
      <c r="AD22" s="31" t="s">
        <v>351</v>
      </c>
      <c r="AE22" s="252">
        <f t="shared" si="1"/>
        <v>0</v>
      </c>
      <c r="AF22" s="252">
        <f t="shared" si="2"/>
        <v>0</v>
      </c>
      <c r="AG22" s="252">
        <f t="shared" si="3"/>
        <v>0</v>
      </c>
      <c r="AH22" s="252">
        <f t="shared" si="4"/>
        <v>0</v>
      </c>
      <c r="AI22" s="252">
        <f t="shared" si="5"/>
        <v>0</v>
      </c>
      <c r="AJ22" s="252">
        <f t="shared" si="6"/>
        <v>0</v>
      </c>
      <c r="AK22" s="252">
        <f t="shared" si="7"/>
        <v>0</v>
      </c>
      <c r="AL22" s="252">
        <f t="shared" si="8"/>
        <v>0</v>
      </c>
      <c r="AR22" s="273"/>
      <c r="AS22" s="273"/>
      <c r="AT22" s="273"/>
      <c r="AU22" s="273"/>
      <c r="AZ22" s="257"/>
      <c r="BA22" s="257"/>
      <c r="BB22" s="257"/>
      <c r="BC22" s="257"/>
      <c r="BD22" s="257"/>
      <c r="BE22" s="257"/>
      <c r="BF22" s="257"/>
      <c r="BG22" s="257"/>
      <c r="BH22" s="257"/>
      <c r="BI22" s="257"/>
      <c r="BJ22" s="257"/>
      <c r="BK22" s="257"/>
      <c r="BM22" s="255"/>
      <c r="BN22" s="255"/>
      <c r="BO22" s="255"/>
      <c r="BP22" s="255"/>
      <c r="BQ22" s="255"/>
      <c r="BR22" s="255"/>
      <c r="BS22" s="255"/>
      <c r="BT22" s="255"/>
      <c r="BU22" s="255"/>
      <c r="BV22" s="255"/>
      <c r="BW22" s="255"/>
      <c r="BX22" s="255"/>
      <c r="BY22" s="255"/>
      <c r="BZ22" s="255"/>
      <c r="CA22" s="255"/>
      <c r="CB22" s="255"/>
      <c r="CC22" s="255"/>
    </row>
    <row r="23" spans="1:83" s="3" customFormat="1">
      <c r="A23" s="13"/>
      <c r="B23" s="4"/>
      <c r="C23" s="31" t="s">
        <v>352</v>
      </c>
      <c r="D23" s="56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31"/>
      <c r="AD23" s="31" t="s">
        <v>352</v>
      </c>
      <c r="AE23" s="252">
        <f t="shared" si="1"/>
        <v>0</v>
      </c>
      <c r="AF23" s="252">
        <f t="shared" si="2"/>
        <v>0</v>
      </c>
      <c r="AG23" s="252">
        <f t="shared" si="3"/>
        <v>0</v>
      </c>
      <c r="AH23" s="252">
        <f t="shared" si="4"/>
        <v>0</v>
      </c>
      <c r="AI23" s="252">
        <f t="shared" si="5"/>
        <v>0</v>
      </c>
      <c r="AJ23" s="252">
        <f t="shared" si="6"/>
        <v>0</v>
      </c>
      <c r="AK23" s="252">
        <f t="shared" si="7"/>
        <v>0</v>
      </c>
      <c r="AL23" s="252">
        <f t="shared" si="8"/>
        <v>0</v>
      </c>
      <c r="AM23" s="31"/>
      <c r="AN23" s="43"/>
      <c r="AO23" s="43"/>
      <c r="AP23" s="43"/>
      <c r="AQ23" s="43"/>
      <c r="AR23" s="273"/>
      <c r="AS23" s="273"/>
      <c r="AT23" s="273"/>
      <c r="AU23" s="273"/>
      <c r="AV23" s="43"/>
      <c r="AW23" s="43"/>
      <c r="AX23" s="43"/>
      <c r="AY23" s="43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  <c r="BJ23" s="257"/>
      <c r="BK23" s="257"/>
      <c r="BL23" s="31"/>
      <c r="BM23" s="255"/>
      <c r="BN23" s="255"/>
      <c r="BO23" s="255"/>
      <c r="BP23" s="255"/>
      <c r="BQ23" s="255"/>
      <c r="BR23" s="255"/>
      <c r="BS23" s="255"/>
      <c r="BT23" s="255"/>
      <c r="BU23" s="255"/>
      <c r="BV23" s="255"/>
      <c r="BW23" s="255"/>
      <c r="BX23" s="255"/>
      <c r="BY23" s="255"/>
      <c r="BZ23" s="255"/>
      <c r="CA23" s="255"/>
      <c r="CB23" s="255"/>
      <c r="CC23" s="255"/>
      <c r="CD23" s="4"/>
      <c r="CE23" s="4"/>
    </row>
    <row r="24" spans="1:83" s="3" customFormat="1">
      <c r="A24" s="13"/>
      <c r="B24" s="4"/>
      <c r="C24" s="31" t="s">
        <v>353</v>
      </c>
      <c r="D24" s="56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31"/>
      <c r="AD24" s="31" t="s">
        <v>353</v>
      </c>
      <c r="AE24" s="252">
        <f t="shared" si="1"/>
        <v>0</v>
      </c>
      <c r="AF24" s="252">
        <f t="shared" si="2"/>
        <v>0</v>
      </c>
      <c r="AG24" s="252">
        <f t="shared" si="3"/>
        <v>0</v>
      </c>
      <c r="AH24" s="252">
        <f t="shared" si="4"/>
        <v>0</v>
      </c>
      <c r="AI24" s="252">
        <f t="shared" si="5"/>
        <v>0</v>
      </c>
      <c r="AJ24" s="252">
        <f t="shared" si="6"/>
        <v>0</v>
      </c>
      <c r="AK24" s="252">
        <f t="shared" si="7"/>
        <v>0</v>
      </c>
      <c r="AL24" s="252">
        <f t="shared" si="8"/>
        <v>0</v>
      </c>
      <c r="AM24" s="31"/>
      <c r="AN24" s="43"/>
      <c r="AO24" s="43"/>
      <c r="AP24" s="43"/>
      <c r="AQ24" s="43"/>
      <c r="AR24" s="273"/>
      <c r="AS24" s="273"/>
      <c r="AT24" s="273"/>
      <c r="AU24" s="273"/>
      <c r="AV24" s="43"/>
      <c r="AW24" s="43"/>
      <c r="AX24" s="43"/>
      <c r="AY24" s="43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  <c r="BJ24" s="257"/>
      <c r="BK24" s="257"/>
      <c r="BL24" s="31"/>
      <c r="BM24" s="255"/>
      <c r="BN24" s="255"/>
      <c r="BO24" s="255"/>
      <c r="BP24" s="255"/>
      <c r="BQ24" s="255"/>
      <c r="BR24" s="255"/>
      <c r="BS24" s="255"/>
      <c r="BT24" s="255"/>
      <c r="BU24" s="255"/>
      <c r="BV24" s="255"/>
      <c r="BW24" s="255"/>
      <c r="BX24" s="255"/>
      <c r="BY24" s="255"/>
      <c r="BZ24" s="255"/>
      <c r="CA24" s="255"/>
      <c r="CB24" s="255"/>
      <c r="CC24" s="255"/>
      <c r="CD24" s="4"/>
      <c r="CE24" s="4"/>
    </row>
    <row r="25" spans="1:83">
      <c r="C25" s="31" t="s">
        <v>354</v>
      </c>
      <c r="D25" s="56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31"/>
      <c r="AD25" s="31" t="s">
        <v>354</v>
      </c>
      <c r="AE25" s="252">
        <f t="shared" si="1"/>
        <v>0</v>
      </c>
      <c r="AF25" s="252">
        <f t="shared" si="2"/>
        <v>0</v>
      </c>
      <c r="AG25" s="252">
        <f t="shared" si="3"/>
        <v>0</v>
      </c>
      <c r="AH25" s="252">
        <f t="shared" si="4"/>
        <v>0</v>
      </c>
      <c r="AI25" s="252">
        <f t="shared" si="5"/>
        <v>0</v>
      </c>
      <c r="AJ25" s="252">
        <f t="shared" si="6"/>
        <v>0</v>
      </c>
      <c r="AK25" s="252">
        <f t="shared" si="7"/>
        <v>0</v>
      </c>
      <c r="AL25" s="252">
        <f t="shared" si="8"/>
        <v>0</v>
      </c>
      <c r="AR25" s="273"/>
      <c r="AS25" s="273"/>
      <c r="AT25" s="273"/>
      <c r="AU25" s="273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M25" s="255"/>
      <c r="BN25" s="255"/>
      <c r="BO25" s="255"/>
      <c r="BP25" s="255"/>
      <c r="BQ25" s="255"/>
      <c r="BR25" s="255"/>
      <c r="BS25" s="255"/>
      <c r="BT25" s="255"/>
      <c r="BU25" s="255"/>
      <c r="BV25" s="255"/>
      <c r="BW25" s="255"/>
      <c r="BX25" s="255"/>
      <c r="BY25" s="255"/>
      <c r="BZ25" s="255"/>
      <c r="CA25" s="255"/>
      <c r="CB25" s="255"/>
      <c r="CC25" s="255"/>
    </row>
    <row r="26" spans="1:83">
      <c r="C26" s="31" t="s">
        <v>355</v>
      </c>
      <c r="D26" s="56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  <c r="X26" s="218"/>
      <c r="Y26" s="218"/>
      <c r="Z26" s="218"/>
      <c r="AA26" s="218"/>
      <c r="AB26" s="218"/>
      <c r="AC26" s="231"/>
      <c r="AD26" s="31" t="s">
        <v>355</v>
      </c>
      <c r="AE26" s="252">
        <f t="shared" si="1"/>
        <v>0</v>
      </c>
      <c r="AF26" s="252">
        <f t="shared" si="2"/>
        <v>0</v>
      </c>
      <c r="AG26" s="252">
        <f t="shared" si="3"/>
        <v>0</v>
      </c>
      <c r="AH26" s="252">
        <f t="shared" si="4"/>
        <v>0</v>
      </c>
      <c r="AI26" s="252">
        <f t="shared" si="5"/>
        <v>0</v>
      </c>
      <c r="AJ26" s="252">
        <f t="shared" si="6"/>
        <v>0</v>
      </c>
      <c r="AK26" s="252">
        <f t="shared" si="7"/>
        <v>0</v>
      </c>
      <c r="AL26" s="252">
        <f t="shared" si="8"/>
        <v>0</v>
      </c>
      <c r="AR26" s="273"/>
      <c r="AS26" s="273"/>
      <c r="AT26" s="273"/>
      <c r="AU26" s="273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  <c r="BJ26" s="257"/>
      <c r="BK26" s="257"/>
      <c r="BM26" s="255"/>
      <c r="BN26" s="255"/>
      <c r="BO26" s="255"/>
      <c r="BP26" s="255"/>
      <c r="BQ26" s="255"/>
      <c r="BR26" s="255"/>
      <c r="BS26" s="255"/>
      <c r="BT26" s="255"/>
      <c r="BU26" s="255"/>
      <c r="BV26" s="255"/>
      <c r="BW26" s="255"/>
      <c r="BX26" s="255"/>
      <c r="BY26" s="255"/>
      <c r="BZ26" s="255"/>
      <c r="CA26" s="255"/>
      <c r="CB26" s="255"/>
      <c r="CC26" s="255"/>
    </row>
    <row r="27" spans="1:83">
      <c r="C27" s="31" t="s">
        <v>248</v>
      </c>
      <c r="D27" s="56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  <c r="X27" s="218"/>
      <c r="Y27" s="218"/>
      <c r="Z27" s="218"/>
      <c r="AA27" s="218"/>
      <c r="AB27" s="218"/>
      <c r="AC27" s="231"/>
      <c r="AD27" s="31" t="s">
        <v>248</v>
      </c>
      <c r="AE27" s="252">
        <f t="shared" si="1"/>
        <v>0</v>
      </c>
      <c r="AF27" s="252">
        <f t="shared" si="2"/>
        <v>0</v>
      </c>
      <c r="AG27" s="252">
        <f t="shared" si="3"/>
        <v>0</v>
      </c>
      <c r="AH27" s="252">
        <f t="shared" si="4"/>
        <v>0</v>
      </c>
      <c r="AI27" s="252">
        <f t="shared" si="5"/>
        <v>0</v>
      </c>
      <c r="AJ27" s="252">
        <f t="shared" si="6"/>
        <v>0</v>
      </c>
      <c r="AK27" s="252">
        <f t="shared" si="7"/>
        <v>0</v>
      </c>
      <c r="AL27" s="252">
        <f t="shared" si="8"/>
        <v>0</v>
      </c>
      <c r="AR27" s="273"/>
      <c r="AS27" s="273"/>
      <c r="AT27" s="273"/>
      <c r="AU27" s="273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  <c r="BJ27" s="257"/>
      <c r="BK27" s="257"/>
      <c r="BM27" s="255"/>
      <c r="BN27" s="255"/>
      <c r="BO27" s="255"/>
      <c r="BP27" s="255"/>
      <c r="BQ27" s="255"/>
      <c r="BR27" s="255"/>
      <c r="BS27" s="255"/>
      <c r="BT27" s="255"/>
      <c r="BU27" s="255"/>
      <c r="BV27" s="255"/>
      <c r="BW27" s="255"/>
      <c r="BX27" s="255"/>
      <c r="BY27" s="255"/>
      <c r="BZ27" s="255"/>
      <c r="CA27" s="255"/>
      <c r="CB27" s="255"/>
      <c r="CC27" s="255"/>
    </row>
    <row r="28" spans="1:83" s="3" customFormat="1">
      <c r="A28" s="13"/>
      <c r="B28" s="4"/>
      <c r="C28" s="31" t="s">
        <v>315</v>
      </c>
      <c r="D28" s="56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  <c r="X28" s="218"/>
      <c r="Y28" s="218"/>
      <c r="Z28" s="218"/>
      <c r="AA28" s="218"/>
      <c r="AB28" s="218"/>
      <c r="AC28" s="231"/>
      <c r="AD28" s="31" t="s">
        <v>315</v>
      </c>
      <c r="AE28" s="252">
        <f t="shared" si="1"/>
        <v>0</v>
      </c>
      <c r="AF28" s="252">
        <f t="shared" si="2"/>
        <v>0</v>
      </c>
      <c r="AG28" s="252">
        <f t="shared" si="3"/>
        <v>0</v>
      </c>
      <c r="AH28" s="252">
        <f t="shared" si="4"/>
        <v>0</v>
      </c>
      <c r="AI28" s="252">
        <f t="shared" si="5"/>
        <v>0</v>
      </c>
      <c r="AJ28" s="252">
        <f t="shared" si="6"/>
        <v>0</v>
      </c>
      <c r="AK28" s="252">
        <f t="shared" si="7"/>
        <v>0</v>
      </c>
      <c r="AL28" s="252">
        <f t="shared" si="8"/>
        <v>0</v>
      </c>
      <c r="AM28" s="31"/>
      <c r="AN28" s="43"/>
      <c r="AO28" s="43"/>
      <c r="AP28" s="43"/>
      <c r="AQ28" s="43"/>
      <c r="AR28" s="273"/>
      <c r="AS28" s="273"/>
      <c r="AT28" s="273"/>
      <c r="AU28" s="273"/>
      <c r="AV28" s="43"/>
      <c r="AW28" s="43"/>
      <c r="AX28" s="43"/>
      <c r="AY28" s="43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31"/>
      <c r="BM28" s="255"/>
      <c r="BN28" s="255"/>
      <c r="BO28" s="255"/>
      <c r="BP28" s="255"/>
      <c r="BQ28" s="255"/>
      <c r="BR28" s="255"/>
      <c r="BS28" s="255"/>
      <c r="BT28" s="255"/>
      <c r="BU28" s="255"/>
      <c r="BV28" s="255"/>
      <c r="BW28" s="255"/>
      <c r="BX28" s="255"/>
      <c r="BY28" s="255"/>
      <c r="BZ28" s="255"/>
      <c r="CA28" s="255"/>
      <c r="CB28" s="255"/>
      <c r="CC28" s="255"/>
      <c r="CD28" s="4"/>
      <c r="CE28" s="4"/>
    </row>
    <row r="29" spans="1:83">
      <c r="C29" s="31" t="s">
        <v>316</v>
      </c>
      <c r="D29" s="56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31"/>
      <c r="AD29" s="31" t="s">
        <v>316</v>
      </c>
      <c r="AE29" s="252">
        <f t="shared" si="1"/>
        <v>0</v>
      </c>
      <c r="AF29" s="252">
        <f t="shared" si="2"/>
        <v>0</v>
      </c>
      <c r="AG29" s="252">
        <f t="shared" si="3"/>
        <v>0</v>
      </c>
      <c r="AH29" s="252">
        <f t="shared" si="4"/>
        <v>0</v>
      </c>
      <c r="AI29" s="252">
        <f t="shared" si="5"/>
        <v>0</v>
      </c>
      <c r="AJ29" s="252">
        <f t="shared" si="6"/>
        <v>0</v>
      </c>
      <c r="AK29" s="252">
        <f t="shared" si="7"/>
        <v>0</v>
      </c>
      <c r="AL29" s="252">
        <f t="shared" si="8"/>
        <v>0</v>
      </c>
      <c r="AR29" s="273"/>
      <c r="AS29" s="273"/>
      <c r="AT29" s="273"/>
      <c r="AU29" s="273"/>
      <c r="AZ29" s="257"/>
      <c r="BA29" s="257"/>
      <c r="BB29" s="257"/>
      <c r="BC29" s="257"/>
      <c r="BD29" s="257"/>
      <c r="BE29" s="257"/>
      <c r="BF29" s="257"/>
      <c r="BG29" s="257"/>
      <c r="BH29" s="257"/>
      <c r="BI29" s="257"/>
      <c r="BJ29" s="257"/>
      <c r="BK29" s="257"/>
      <c r="BM29" s="255"/>
      <c r="BN29" s="255"/>
      <c r="BO29" s="255"/>
      <c r="BP29" s="255"/>
      <c r="BQ29" s="255"/>
      <c r="BR29" s="255"/>
      <c r="BS29" s="255"/>
      <c r="BT29" s="255"/>
      <c r="BU29" s="255"/>
      <c r="BV29" s="255"/>
      <c r="BW29" s="255"/>
      <c r="BX29" s="255"/>
      <c r="BY29" s="255"/>
      <c r="BZ29" s="255"/>
      <c r="CA29" s="255"/>
      <c r="CB29" s="255"/>
      <c r="CC29" s="255"/>
    </row>
    <row r="30" spans="1:83">
      <c r="C30" s="31" t="s">
        <v>317</v>
      </c>
      <c r="D30" s="56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  <c r="X30" s="218"/>
      <c r="Y30" s="218"/>
      <c r="Z30" s="218"/>
      <c r="AA30" s="218"/>
      <c r="AB30" s="218"/>
      <c r="AC30" s="231"/>
      <c r="AD30" s="31" t="s">
        <v>317</v>
      </c>
      <c r="AE30" s="252">
        <f t="shared" si="1"/>
        <v>0</v>
      </c>
      <c r="AF30" s="252">
        <f t="shared" si="2"/>
        <v>0</v>
      </c>
      <c r="AG30" s="252">
        <f t="shared" si="3"/>
        <v>0</v>
      </c>
      <c r="AH30" s="252">
        <f t="shared" si="4"/>
        <v>0</v>
      </c>
      <c r="AI30" s="252">
        <f t="shared" si="5"/>
        <v>0</v>
      </c>
      <c r="AJ30" s="252">
        <f t="shared" si="6"/>
        <v>0</v>
      </c>
      <c r="AK30" s="252">
        <f t="shared" si="7"/>
        <v>0</v>
      </c>
      <c r="AL30" s="252">
        <f t="shared" si="8"/>
        <v>0</v>
      </c>
      <c r="AR30" s="273"/>
      <c r="AS30" s="273"/>
      <c r="AT30" s="273"/>
      <c r="AU30" s="273"/>
      <c r="AZ30" s="257"/>
      <c r="BA30" s="257"/>
      <c r="BB30" s="257"/>
      <c r="BC30" s="257"/>
      <c r="BD30" s="257"/>
      <c r="BE30" s="257"/>
      <c r="BF30" s="257"/>
      <c r="BG30" s="257"/>
      <c r="BH30" s="257"/>
      <c r="BI30" s="257"/>
      <c r="BJ30" s="257"/>
      <c r="BK30" s="257"/>
      <c r="BM30" s="255"/>
      <c r="BN30" s="255"/>
      <c r="BO30" s="255"/>
      <c r="BP30" s="255"/>
      <c r="BQ30" s="255"/>
      <c r="BR30" s="255"/>
      <c r="BS30" s="255"/>
      <c r="BT30" s="255"/>
      <c r="BU30" s="255"/>
      <c r="BV30" s="255"/>
      <c r="BW30" s="255"/>
      <c r="BX30" s="255"/>
      <c r="BY30" s="255"/>
      <c r="BZ30" s="255"/>
      <c r="CA30" s="255"/>
      <c r="CB30" s="255"/>
      <c r="CC30" s="255"/>
    </row>
    <row r="31" spans="1:83">
      <c r="C31" s="31" t="s">
        <v>386</v>
      </c>
      <c r="D31" s="56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C31" s="231"/>
      <c r="AD31" s="31" t="s">
        <v>386</v>
      </c>
      <c r="AE31" s="252">
        <f t="shared" si="1"/>
        <v>0</v>
      </c>
      <c r="AF31" s="252">
        <f t="shared" si="2"/>
        <v>0</v>
      </c>
      <c r="AG31" s="252">
        <f t="shared" si="3"/>
        <v>0</v>
      </c>
      <c r="AH31" s="252">
        <f t="shared" si="4"/>
        <v>0</v>
      </c>
      <c r="AI31" s="252">
        <f t="shared" si="5"/>
        <v>0</v>
      </c>
      <c r="AJ31" s="252">
        <f t="shared" si="6"/>
        <v>0</v>
      </c>
      <c r="AK31" s="252">
        <f t="shared" si="7"/>
        <v>0</v>
      </c>
      <c r="AL31" s="252">
        <f t="shared" si="8"/>
        <v>0</v>
      </c>
      <c r="AR31" s="273"/>
      <c r="AS31" s="273"/>
      <c r="AT31" s="273"/>
      <c r="AU31" s="273"/>
      <c r="AZ31" s="257"/>
      <c r="BA31" s="257"/>
      <c r="BB31" s="257"/>
      <c r="BC31" s="257"/>
      <c r="BD31" s="257"/>
      <c r="BE31" s="257"/>
      <c r="BF31" s="257"/>
      <c r="BG31" s="257"/>
      <c r="BH31" s="257"/>
      <c r="BI31" s="257"/>
      <c r="BJ31" s="257"/>
      <c r="BK31" s="257"/>
      <c r="BM31" s="255"/>
      <c r="BN31" s="255"/>
      <c r="BO31" s="255"/>
      <c r="BP31" s="255"/>
      <c r="BQ31" s="255"/>
      <c r="BR31" s="255"/>
      <c r="BS31" s="255"/>
      <c r="BT31" s="255"/>
      <c r="BU31" s="255"/>
      <c r="BV31" s="255"/>
      <c r="BW31" s="255"/>
      <c r="BX31" s="255"/>
      <c r="BY31" s="255"/>
      <c r="BZ31" s="255"/>
      <c r="CA31" s="255"/>
      <c r="CB31" s="255"/>
      <c r="CC31" s="255"/>
    </row>
    <row r="32" spans="1:83">
      <c r="C32" s="31" t="s">
        <v>387</v>
      </c>
      <c r="D32" s="56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  <c r="R32" s="218"/>
      <c r="S32" s="218"/>
      <c r="T32" s="218"/>
      <c r="U32" s="218"/>
      <c r="V32" s="218"/>
      <c r="W32" s="218"/>
      <c r="X32" s="218"/>
      <c r="Y32" s="218"/>
      <c r="Z32" s="218"/>
      <c r="AA32" s="218"/>
      <c r="AB32" s="218"/>
      <c r="AC32" s="231"/>
      <c r="AD32" s="31" t="s">
        <v>387</v>
      </c>
      <c r="AE32" s="252">
        <f t="shared" si="1"/>
        <v>0</v>
      </c>
      <c r="AF32" s="252">
        <f t="shared" si="2"/>
        <v>0</v>
      </c>
      <c r="AG32" s="252">
        <f t="shared" si="3"/>
        <v>0</v>
      </c>
      <c r="AH32" s="252">
        <f t="shared" si="4"/>
        <v>0</v>
      </c>
      <c r="AI32" s="252">
        <f t="shared" si="5"/>
        <v>0</v>
      </c>
      <c r="AJ32" s="252">
        <f t="shared" si="6"/>
        <v>0</v>
      </c>
      <c r="AK32" s="252">
        <f t="shared" si="7"/>
        <v>0</v>
      </c>
      <c r="AL32" s="252">
        <f t="shared" si="8"/>
        <v>0</v>
      </c>
      <c r="AR32" s="273"/>
      <c r="AS32" s="273"/>
      <c r="AT32" s="273"/>
      <c r="AU32" s="273"/>
      <c r="AZ32" s="257"/>
      <c r="BA32" s="257"/>
      <c r="BB32" s="257"/>
      <c r="BC32" s="257"/>
      <c r="BD32" s="257"/>
      <c r="BE32" s="257"/>
      <c r="BF32" s="257"/>
      <c r="BG32" s="257"/>
      <c r="BH32" s="257"/>
      <c r="BI32" s="257"/>
      <c r="BJ32" s="257"/>
      <c r="BK32" s="257"/>
      <c r="BM32" s="255"/>
      <c r="BN32" s="255"/>
      <c r="BO32" s="255"/>
      <c r="BP32" s="255"/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</row>
    <row r="33" spans="1:83">
      <c r="C33" s="31" t="s">
        <v>435</v>
      </c>
      <c r="D33" s="56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31"/>
      <c r="AD33" s="31" t="s">
        <v>435</v>
      </c>
      <c r="AE33" s="252">
        <f t="shared" si="1"/>
        <v>0</v>
      </c>
      <c r="AF33" s="252">
        <f t="shared" si="2"/>
        <v>0</v>
      </c>
      <c r="AG33" s="252">
        <f t="shared" si="3"/>
        <v>0</v>
      </c>
      <c r="AH33" s="252">
        <f t="shared" si="4"/>
        <v>0</v>
      </c>
      <c r="AI33" s="252">
        <f t="shared" si="5"/>
        <v>0</v>
      </c>
      <c r="AJ33" s="252">
        <f t="shared" si="6"/>
        <v>0</v>
      </c>
      <c r="AK33" s="252">
        <f t="shared" si="7"/>
        <v>0</v>
      </c>
      <c r="AL33" s="252">
        <f t="shared" si="8"/>
        <v>0</v>
      </c>
      <c r="AR33" s="273"/>
      <c r="AS33" s="273"/>
      <c r="AT33" s="273"/>
      <c r="AU33" s="273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M33" s="255"/>
      <c r="BN33" s="255"/>
      <c r="BO33" s="255"/>
      <c r="BP33" s="255"/>
      <c r="BQ33" s="255"/>
      <c r="BR33" s="255"/>
      <c r="BS33" s="255"/>
      <c r="BT33" s="255"/>
      <c r="BU33" s="255"/>
      <c r="BV33" s="255"/>
      <c r="BW33" s="255"/>
      <c r="BX33" s="255"/>
      <c r="BY33" s="255"/>
      <c r="BZ33" s="255"/>
      <c r="CA33" s="255"/>
      <c r="CB33" s="255"/>
      <c r="CC33" s="255"/>
    </row>
    <row r="34" spans="1:83" s="3" customFormat="1">
      <c r="A34" s="13"/>
      <c r="B34" s="4"/>
      <c r="C34" s="31" t="s">
        <v>436</v>
      </c>
      <c r="D34" s="56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31"/>
      <c r="AD34" s="31" t="s">
        <v>436</v>
      </c>
      <c r="AE34" s="252">
        <f t="shared" si="1"/>
        <v>0</v>
      </c>
      <c r="AF34" s="252">
        <f t="shared" si="2"/>
        <v>0</v>
      </c>
      <c r="AG34" s="252">
        <f t="shared" si="3"/>
        <v>0</v>
      </c>
      <c r="AH34" s="252">
        <f t="shared" si="4"/>
        <v>0</v>
      </c>
      <c r="AI34" s="252">
        <f t="shared" si="5"/>
        <v>0</v>
      </c>
      <c r="AJ34" s="252">
        <f t="shared" si="6"/>
        <v>0</v>
      </c>
      <c r="AK34" s="252">
        <f t="shared" si="7"/>
        <v>0</v>
      </c>
      <c r="AL34" s="252">
        <f t="shared" si="8"/>
        <v>0</v>
      </c>
      <c r="AM34" s="31"/>
      <c r="AN34" s="43"/>
      <c r="AO34" s="43"/>
      <c r="AP34" s="43"/>
      <c r="AQ34" s="43"/>
      <c r="AR34" s="273"/>
      <c r="AS34" s="273"/>
      <c r="AT34" s="273"/>
      <c r="AU34" s="273"/>
      <c r="AV34" s="43"/>
      <c r="AW34" s="43"/>
      <c r="AX34" s="43"/>
      <c r="AY34" s="43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31"/>
      <c r="BM34" s="255"/>
      <c r="BN34" s="255"/>
      <c r="BO34" s="255"/>
      <c r="BP34" s="255"/>
      <c r="BQ34" s="255"/>
      <c r="BR34" s="255"/>
      <c r="BS34" s="255"/>
      <c r="BT34" s="255"/>
      <c r="BU34" s="255"/>
      <c r="BV34" s="255"/>
      <c r="BW34" s="255"/>
      <c r="BX34" s="255"/>
      <c r="BY34" s="255"/>
      <c r="BZ34" s="255"/>
      <c r="CA34" s="255"/>
      <c r="CB34" s="255"/>
      <c r="CC34" s="255"/>
      <c r="CD34" s="4"/>
      <c r="CE34" s="4"/>
    </row>
    <row r="35" spans="1:83" s="1" customFormat="1">
      <c r="A35" s="13"/>
      <c r="B35" s="4"/>
      <c r="C35" s="31" t="s">
        <v>437</v>
      </c>
      <c r="D35" s="56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31"/>
      <c r="AD35" s="31" t="s">
        <v>437</v>
      </c>
      <c r="AE35" s="252">
        <f t="shared" si="1"/>
        <v>0</v>
      </c>
      <c r="AF35" s="252">
        <f t="shared" si="2"/>
        <v>0</v>
      </c>
      <c r="AG35" s="252">
        <f t="shared" si="3"/>
        <v>0</v>
      </c>
      <c r="AH35" s="252">
        <f t="shared" si="4"/>
        <v>0</v>
      </c>
      <c r="AI35" s="252">
        <f t="shared" si="5"/>
        <v>0</v>
      </c>
      <c r="AJ35" s="252">
        <f t="shared" si="6"/>
        <v>0</v>
      </c>
      <c r="AK35" s="252">
        <f t="shared" si="7"/>
        <v>0</v>
      </c>
      <c r="AL35" s="252">
        <f t="shared" si="8"/>
        <v>0</v>
      </c>
      <c r="AM35" s="52"/>
      <c r="AN35" s="225"/>
      <c r="AO35" s="225"/>
      <c r="AP35" s="225"/>
      <c r="AQ35" s="225"/>
      <c r="AR35" s="273"/>
      <c r="AS35" s="273"/>
      <c r="AT35" s="273"/>
      <c r="AU35" s="273"/>
      <c r="AV35" s="225"/>
      <c r="AW35" s="225"/>
      <c r="AX35" s="225"/>
      <c r="AY35" s="225"/>
      <c r="AZ35" s="260"/>
      <c r="BA35" s="260"/>
      <c r="BB35" s="260"/>
      <c r="BC35" s="260"/>
      <c r="BD35" s="260"/>
      <c r="BE35" s="260"/>
      <c r="BF35" s="260"/>
      <c r="BG35" s="260"/>
      <c r="BH35" s="260"/>
      <c r="BI35" s="260"/>
      <c r="BJ35" s="260"/>
      <c r="BK35" s="260"/>
      <c r="BL35" s="52"/>
      <c r="BM35" s="261"/>
      <c r="BN35" s="261"/>
      <c r="BO35" s="261"/>
      <c r="BP35" s="261"/>
      <c r="BQ35" s="261"/>
      <c r="BR35" s="261"/>
      <c r="BS35" s="261"/>
      <c r="BT35" s="261"/>
      <c r="BU35" s="261"/>
      <c r="BV35" s="261"/>
      <c r="BW35" s="261"/>
      <c r="BX35" s="261"/>
      <c r="BY35" s="261"/>
      <c r="BZ35" s="261"/>
      <c r="CA35" s="261"/>
      <c r="CB35" s="261"/>
      <c r="CC35" s="261"/>
      <c r="CD35" s="9"/>
      <c r="CE35" s="9"/>
    </row>
    <row r="36" spans="1:83">
      <c r="C36" s="31" t="s">
        <v>318</v>
      </c>
      <c r="D36" s="56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8"/>
      <c r="AB36" s="218"/>
      <c r="AC36" s="231"/>
      <c r="AD36" s="31" t="s">
        <v>318</v>
      </c>
      <c r="AE36" s="252">
        <f t="shared" si="1"/>
        <v>0</v>
      </c>
      <c r="AF36" s="252">
        <f t="shared" si="2"/>
        <v>0</v>
      </c>
      <c r="AG36" s="252">
        <f t="shared" si="3"/>
        <v>0</v>
      </c>
      <c r="AH36" s="252">
        <f t="shared" si="4"/>
        <v>0</v>
      </c>
      <c r="AI36" s="252">
        <f t="shared" si="5"/>
        <v>0</v>
      </c>
      <c r="AJ36" s="252">
        <f t="shared" si="6"/>
        <v>0</v>
      </c>
      <c r="AK36" s="252">
        <f t="shared" si="7"/>
        <v>0</v>
      </c>
      <c r="AL36" s="252">
        <f t="shared" si="8"/>
        <v>0</v>
      </c>
      <c r="AR36" s="273"/>
      <c r="AS36" s="273"/>
      <c r="AT36" s="273"/>
      <c r="AU36" s="273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M36" s="255"/>
      <c r="BN36" s="255"/>
      <c r="BO36" s="255"/>
      <c r="BP36" s="255"/>
      <c r="BQ36" s="255"/>
      <c r="BR36" s="255"/>
      <c r="BS36" s="255"/>
      <c r="BT36" s="255"/>
      <c r="BU36" s="255"/>
      <c r="BV36" s="255"/>
      <c r="BW36" s="255"/>
      <c r="BX36" s="255"/>
      <c r="BY36" s="255"/>
      <c r="BZ36" s="255"/>
      <c r="CA36" s="255"/>
      <c r="CB36" s="255"/>
      <c r="CC36" s="255"/>
    </row>
    <row r="37" spans="1:83">
      <c r="A37" s="19"/>
      <c r="B37" s="9"/>
      <c r="C37" s="52" t="s">
        <v>249</v>
      </c>
      <c r="D37" s="56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  <c r="R37" s="249"/>
      <c r="S37" s="249"/>
      <c r="T37" s="249"/>
      <c r="U37" s="249"/>
      <c r="V37" s="249"/>
      <c r="W37" s="249"/>
      <c r="X37" s="249"/>
      <c r="Y37" s="249"/>
      <c r="Z37" s="249"/>
      <c r="AA37" s="249"/>
      <c r="AB37" s="249"/>
      <c r="AC37" s="231"/>
      <c r="AD37" s="52" t="s">
        <v>249</v>
      </c>
      <c r="AE37" s="253">
        <f t="shared" si="1"/>
        <v>0</v>
      </c>
      <c r="AF37" s="253">
        <f t="shared" si="2"/>
        <v>0</v>
      </c>
      <c r="AG37" s="253">
        <f t="shared" si="3"/>
        <v>0</v>
      </c>
      <c r="AH37" s="253">
        <f t="shared" si="4"/>
        <v>0</v>
      </c>
      <c r="AI37" s="253">
        <f t="shared" si="5"/>
        <v>0</v>
      </c>
      <c r="AJ37" s="253">
        <f t="shared" si="6"/>
        <v>0</v>
      </c>
      <c r="AK37" s="253">
        <f t="shared" si="7"/>
        <v>0</v>
      </c>
      <c r="AL37" s="253">
        <f t="shared" si="8"/>
        <v>0</v>
      </c>
      <c r="AR37" s="273"/>
      <c r="AS37" s="273"/>
      <c r="AT37" s="273"/>
      <c r="AU37" s="273"/>
      <c r="AZ37" s="257"/>
      <c r="BA37" s="257"/>
      <c r="BB37" s="257"/>
      <c r="BC37" s="257"/>
      <c r="BD37" s="257"/>
      <c r="BE37" s="257"/>
      <c r="BF37" s="257"/>
      <c r="BG37" s="257"/>
      <c r="BH37" s="257"/>
      <c r="BI37" s="257"/>
      <c r="BJ37" s="257"/>
      <c r="BK37" s="257"/>
      <c r="BM37" s="255"/>
      <c r="BN37" s="255"/>
      <c r="BO37" s="255"/>
      <c r="BP37" s="255"/>
      <c r="BQ37" s="255"/>
      <c r="BR37" s="255"/>
      <c r="BS37" s="255"/>
      <c r="BT37" s="255"/>
      <c r="BU37" s="255"/>
      <c r="BV37" s="255"/>
      <c r="BW37" s="255"/>
      <c r="BX37" s="255"/>
      <c r="BY37" s="255"/>
      <c r="BZ37" s="255"/>
      <c r="CA37" s="255"/>
      <c r="CB37" s="255"/>
      <c r="CC37" s="255"/>
    </row>
    <row r="38" spans="1:83">
      <c r="C38" s="31" t="s">
        <v>250</v>
      </c>
      <c r="D38" s="56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  <c r="X38" s="218"/>
      <c r="Y38" s="218"/>
      <c r="Z38" s="218"/>
      <c r="AA38" s="218"/>
      <c r="AB38" s="218"/>
      <c r="AC38" s="231"/>
      <c r="AD38" s="31" t="s">
        <v>250</v>
      </c>
      <c r="AE38" s="252">
        <f t="shared" si="1"/>
        <v>0</v>
      </c>
      <c r="AF38" s="252">
        <f t="shared" si="2"/>
        <v>0</v>
      </c>
      <c r="AG38" s="252">
        <f t="shared" si="3"/>
        <v>0</v>
      </c>
      <c r="AH38" s="252">
        <f t="shared" si="4"/>
        <v>0</v>
      </c>
      <c r="AI38" s="252">
        <f t="shared" si="5"/>
        <v>0</v>
      </c>
      <c r="AJ38" s="252">
        <f t="shared" si="6"/>
        <v>0</v>
      </c>
      <c r="AK38" s="252">
        <f t="shared" si="7"/>
        <v>0</v>
      </c>
      <c r="AL38" s="252">
        <f t="shared" si="8"/>
        <v>0</v>
      </c>
      <c r="AR38" s="273"/>
      <c r="AS38" s="273"/>
      <c r="AT38" s="273"/>
      <c r="AU38" s="273"/>
      <c r="AZ38" s="257"/>
      <c r="BA38" s="257"/>
      <c r="BB38" s="257"/>
      <c r="BC38" s="257"/>
      <c r="BD38" s="257"/>
      <c r="BE38" s="257"/>
      <c r="BF38" s="257"/>
      <c r="BG38" s="257"/>
      <c r="BH38" s="257"/>
      <c r="BI38" s="257"/>
      <c r="BJ38" s="257"/>
      <c r="BK38" s="257"/>
      <c r="BM38" s="255"/>
      <c r="BN38" s="255"/>
      <c r="BO38" s="255"/>
      <c r="BP38" s="255"/>
      <c r="BQ38" s="255"/>
      <c r="BR38" s="255"/>
      <c r="BS38" s="255"/>
      <c r="BT38" s="255"/>
      <c r="BU38" s="255"/>
      <c r="BV38" s="255"/>
      <c r="BW38" s="255"/>
      <c r="BX38" s="255"/>
      <c r="BY38" s="255"/>
      <c r="BZ38" s="255"/>
      <c r="CA38" s="255"/>
      <c r="CB38" s="255"/>
      <c r="CC38" s="255"/>
    </row>
    <row r="39" spans="1:83" s="3" customFormat="1">
      <c r="A39" s="13"/>
      <c r="B39" s="4"/>
      <c r="C39" s="31" t="s">
        <v>251</v>
      </c>
      <c r="D39" s="56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  <c r="R39" s="218"/>
      <c r="S39" s="218"/>
      <c r="T39" s="218"/>
      <c r="U39" s="218"/>
      <c r="V39" s="218"/>
      <c r="W39" s="218"/>
      <c r="X39" s="218"/>
      <c r="Y39" s="218"/>
      <c r="Z39" s="218"/>
      <c r="AA39" s="218"/>
      <c r="AB39" s="218"/>
      <c r="AC39" s="231"/>
      <c r="AD39" s="31" t="s">
        <v>251</v>
      </c>
      <c r="AE39" s="252">
        <f t="shared" si="1"/>
        <v>0</v>
      </c>
      <c r="AF39" s="252">
        <f t="shared" si="2"/>
        <v>0</v>
      </c>
      <c r="AG39" s="252">
        <f t="shared" si="3"/>
        <v>0</v>
      </c>
      <c r="AH39" s="252">
        <f t="shared" si="4"/>
        <v>0</v>
      </c>
      <c r="AI39" s="252">
        <f t="shared" si="5"/>
        <v>0</v>
      </c>
      <c r="AJ39" s="252">
        <f t="shared" si="6"/>
        <v>0</v>
      </c>
      <c r="AK39" s="252">
        <f t="shared" si="7"/>
        <v>0</v>
      </c>
      <c r="AL39" s="252">
        <f t="shared" si="8"/>
        <v>0</v>
      </c>
      <c r="AM39" s="31"/>
      <c r="AN39" s="43"/>
      <c r="AO39" s="43"/>
      <c r="AP39" s="43"/>
      <c r="AQ39" s="43"/>
      <c r="AR39" s="273"/>
      <c r="AS39" s="273"/>
      <c r="AT39" s="273"/>
      <c r="AU39" s="273"/>
      <c r="AV39" s="43"/>
      <c r="AW39" s="43"/>
      <c r="AX39" s="43"/>
      <c r="AY39" s="43"/>
      <c r="AZ39" s="257"/>
      <c r="BA39" s="257"/>
      <c r="BB39" s="257"/>
      <c r="BC39" s="257"/>
      <c r="BD39" s="257"/>
      <c r="BE39" s="257"/>
      <c r="BF39" s="257"/>
      <c r="BG39" s="257"/>
      <c r="BH39" s="257"/>
      <c r="BI39" s="257"/>
      <c r="BJ39" s="257"/>
      <c r="BK39" s="257"/>
      <c r="BL39" s="31"/>
      <c r="BM39" s="255"/>
      <c r="BN39" s="255"/>
      <c r="BO39" s="255"/>
      <c r="BP39" s="255"/>
      <c r="BQ39" s="255"/>
      <c r="BR39" s="255"/>
      <c r="BS39" s="255"/>
      <c r="BT39" s="255"/>
      <c r="BU39" s="255"/>
      <c r="BV39" s="255"/>
      <c r="BW39" s="255"/>
      <c r="BX39" s="255"/>
      <c r="BY39" s="255"/>
      <c r="BZ39" s="255"/>
      <c r="CA39" s="255"/>
      <c r="CB39" s="255"/>
      <c r="CC39" s="255"/>
      <c r="CD39" s="4"/>
      <c r="CE39" s="4"/>
    </row>
    <row r="40" spans="1:83">
      <c r="C40" s="31" t="s">
        <v>252</v>
      </c>
      <c r="D40" s="56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  <c r="R40" s="218"/>
      <c r="S40" s="218"/>
      <c r="T40" s="218"/>
      <c r="U40" s="218"/>
      <c r="V40" s="218"/>
      <c r="W40" s="218"/>
      <c r="X40" s="218"/>
      <c r="Y40" s="218"/>
      <c r="Z40" s="218"/>
      <c r="AA40" s="218"/>
      <c r="AB40" s="218"/>
      <c r="AC40" s="231"/>
      <c r="AD40" s="31" t="s">
        <v>252</v>
      </c>
      <c r="AE40" s="252">
        <f t="shared" si="1"/>
        <v>0</v>
      </c>
      <c r="AF40" s="252">
        <f t="shared" si="2"/>
        <v>0</v>
      </c>
      <c r="AG40" s="252">
        <f t="shared" si="3"/>
        <v>0</v>
      </c>
      <c r="AH40" s="252">
        <f t="shared" si="4"/>
        <v>0</v>
      </c>
      <c r="AI40" s="252">
        <f t="shared" si="5"/>
        <v>0</v>
      </c>
      <c r="AJ40" s="252">
        <f t="shared" si="6"/>
        <v>0</v>
      </c>
      <c r="AK40" s="252">
        <f t="shared" si="7"/>
        <v>0</v>
      </c>
      <c r="AL40" s="252">
        <f t="shared" si="8"/>
        <v>0</v>
      </c>
      <c r="AR40" s="273"/>
      <c r="AS40" s="273"/>
      <c r="AT40" s="273"/>
      <c r="AU40" s="273"/>
      <c r="AZ40" s="257"/>
      <c r="BA40" s="257"/>
      <c r="BB40" s="257"/>
      <c r="BC40" s="257"/>
      <c r="BD40" s="257"/>
      <c r="BE40" s="257"/>
      <c r="BF40" s="257"/>
      <c r="BG40" s="257"/>
      <c r="BH40" s="257"/>
      <c r="BI40" s="257"/>
      <c r="BJ40" s="257"/>
      <c r="BK40" s="257"/>
      <c r="BM40" s="255"/>
      <c r="BN40" s="255"/>
      <c r="BO40" s="255"/>
      <c r="BP40" s="255"/>
      <c r="BQ40" s="255"/>
      <c r="BR40" s="255"/>
      <c r="BS40" s="255"/>
      <c r="BT40" s="255"/>
      <c r="BU40" s="255"/>
      <c r="BV40" s="255"/>
      <c r="BW40" s="255"/>
      <c r="BX40" s="255"/>
      <c r="BY40" s="255"/>
      <c r="BZ40" s="255"/>
      <c r="CA40" s="255"/>
      <c r="CB40" s="255"/>
      <c r="CC40" s="255"/>
    </row>
    <row r="41" spans="1:83" s="3" customFormat="1">
      <c r="A41" s="13"/>
      <c r="B41" s="4"/>
      <c r="C41" s="31" t="s">
        <v>253</v>
      </c>
      <c r="D41" s="56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  <c r="R41" s="218"/>
      <c r="S41" s="218"/>
      <c r="T41" s="218"/>
      <c r="U41" s="218"/>
      <c r="V41" s="218"/>
      <c r="W41" s="218"/>
      <c r="X41" s="218"/>
      <c r="Y41" s="218"/>
      <c r="Z41" s="218"/>
      <c r="AA41" s="218"/>
      <c r="AB41" s="218"/>
      <c r="AC41" s="231"/>
      <c r="AD41" s="31" t="s">
        <v>253</v>
      </c>
      <c r="AE41" s="252">
        <f t="shared" si="1"/>
        <v>0</v>
      </c>
      <c r="AF41" s="252">
        <f t="shared" si="2"/>
        <v>0</v>
      </c>
      <c r="AG41" s="252">
        <f t="shared" si="3"/>
        <v>0</v>
      </c>
      <c r="AH41" s="252">
        <f t="shared" si="4"/>
        <v>0</v>
      </c>
      <c r="AI41" s="252">
        <f t="shared" si="5"/>
        <v>0</v>
      </c>
      <c r="AJ41" s="252">
        <f t="shared" si="6"/>
        <v>0</v>
      </c>
      <c r="AK41" s="252">
        <f t="shared" si="7"/>
        <v>0</v>
      </c>
      <c r="AL41" s="252">
        <f t="shared" si="8"/>
        <v>0</v>
      </c>
      <c r="AM41" s="31"/>
      <c r="AN41" s="43"/>
      <c r="AO41" s="43"/>
      <c r="AP41" s="43"/>
      <c r="AQ41" s="43"/>
      <c r="AR41" s="273"/>
      <c r="AS41" s="273"/>
      <c r="AT41" s="273"/>
      <c r="AU41" s="273"/>
      <c r="AV41" s="43"/>
      <c r="AW41" s="43"/>
      <c r="AX41" s="43"/>
      <c r="AY41" s="43"/>
      <c r="AZ41" s="257"/>
      <c r="BA41" s="257"/>
      <c r="BB41" s="257"/>
      <c r="BC41" s="257"/>
      <c r="BD41" s="257"/>
      <c r="BE41" s="257"/>
      <c r="BF41" s="257"/>
      <c r="BG41" s="257"/>
      <c r="BH41" s="257"/>
      <c r="BI41" s="257"/>
      <c r="BJ41" s="257"/>
      <c r="BK41" s="257"/>
      <c r="BL41" s="31"/>
      <c r="BM41" s="255"/>
      <c r="BN41" s="255"/>
      <c r="BO41" s="255"/>
      <c r="BP41" s="255"/>
      <c r="BQ41" s="255"/>
      <c r="BR41" s="255"/>
      <c r="BS41" s="255"/>
      <c r="BT41" s="255"/>
      <c r="BU41" s="255"/>
      <c r="BV41" s="255"/>
      <c r="BW41" s="255"/>
      <c r="BX41" s="255"/>
      <c r="BY41" s="255"/>
      <c r="BZ41" s="255"/>
      <c r="CA41" s="255"/>
      <c r="CB41" s="255"/>
      <c r="CC41" s="255"/>
      <c r="CD41" s="4"/>
      <c r="CE41" s="4"/>
    </row>
    <row r="42" spans="1:83" s="3" customFormat="1">
      <c r="A42" s="13"/>
      <c r="B42" s="4"/>
      <c r="C42" s="31" t="s">
        <v>254</v>
      </c>
      <c r="D42" s="56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18"/>
      <c r="V42" s="218"/>
      <c r="W42" s="218"/>
      <c r="X42" s="218"/>
      <c r="Y42" s="218"/>
      <c r="Z42" s="218"/>
      <c r="AA42" s="218"/>
      <c r="AB42" s="218"/>
      <c r="AC42" s="231"/>
      <c r="AD42" s="31" t="s">
        <v>254</v>
      </c>
      <c r="AE42" s="252">
        <f t="shared" si="1"/>
        <v>0</v>
      </c>
      <c r="AF42" s="252">
        <f t="shared" si="2"/>
        <v>0</v>
      </c>
      <c r="AG42" s="252">
        <f t="shared" si="3"/>
        <v>0</v>
      </c>
      <c r="AH42" s="252">
        <f t="shared" si="4"/>
        <v>0</v>
      </c>
      <c r="AI42" s="252">
        <f t="shared" si="5"/>
        <v>0</v>
      </c>
      <c r="AJ42" s="252">
        <f t="shared" si="6"/>
        <v>0</v>
      </c>
      <c r="AK42" s="252">
        <f t="shared" si="7"/>
        <v>0</v>
      </c>
      <c r="AL42" s="252">
        <f t="shared" si="8"/>
        <v>0</v>
      </c>
      <c r="AM42" s="31"/>
      <c r="AN42" s="43"/>
      <c r="AO42" s="43"/>
      <c r="AP42" s="43"/>
      <c r="AQ42" s="43"/>
      <c r="AR42" s="273"/>
      <c r="AS42" s="273"/>
      <c r="AT42" s="273"/>
      <c r="AU42" s="273"/>
      <c r="AV42" s="43"/>
      <c r="AW42" s="43"/>
      <c r="AX42" s="43"/>
      <c r="AY42" s="43"/>
      <c r="AZ42" s="257"/>
      <c r="BA42" s="257"/>
      <c r="BB42" s="257"/>
      <c r="BC42" s="257"/>
      <c r="BD42" s="257"/>
      <c r="BE42" s="257"/>
      <c r="BF42" s="257"/>
      <c r="BG42" s="257"/>
      <c r="BH42" s="257"/>
      <c r="BI42" s="257"/>
      <c r="BJ42" s="257"/>
      <c r="BK42" s="257"/>
      <c r="BL42" s="31"/>
      <c r="BM42" s="255"/>
      <c r="BN42" s="255"/>
      <c r="BO42" s="255"/>
      <c r="BP42" s="255"/>
      <c r="BQ42" s="255"/>
      <c r="BR42" s="255"/>
      <c r="BS42" s="255"/>
      <c r="BT42" s="255"/>
      <c r="BU42" s="255"/>
      <c r="BV42" s="255"/>
      <c r="BW42" s="255"/>
      <c r="BX42" s="255"/>
      <c r="BY42" s="255"/>
      <c r="BZ42" s="255"/>
      <c r="CA42" s="255"/>
      <c r="CB42" s="255"/>
      <c r="CC42" s="255"/>
      <c r="CD42" s="4"/>
      <c r="CE42" s="4"/>
    </row>
    <row r="43" spans="1:83" s="3" customFormat="1">
      <c r="A43" s="13"/>
      <c r="B43" s="4"/>
      <c r="C43" s="31" t="s">
        <v>255</v>
      </c>
      <c r="D43" s="56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31"/>
      <c r="AD43" s="31" t="s">
        <v>255</v>
      </c>
      <c r="AE43" s="252">
        <f t="shared" si="1"/>
        <v>0</v>
      </c>
      <c r="AF43" s="252">
        <f t="shared" si="2"/>
        <v>0</v>
      </c>
      <c r="AG43" s="252">
        <f t="shared" si="3"/>
        <v>0</v>
      </c>
      <c r="AH43" s="252">
        <f t="shared" si="4"/>
        <v>0</v>
      </c>
      <c r="AI43" s="252">
        <f t="shared" si="5"/>
        <v>0</v>
      </c>
      <c r="AJ43" s="252">
        <f t="shared" si="6"/>
        <v>0</v>
      </c>
      <c r="AK43" s="252">
        <f t="shared" si="7"/>
        <v>0</v>
      </c>
      <c r="AL43" s="252">
        <f t="shared" si="8"/>
        <v>0</v>
      </c>
      <c r="AM43" s="31"/>
      <c r="AN43" s="43"/>
      <c r="AO43" s="43"/>
      <c r="AP43" s="43"/>
      <c r="AQ43" s="43"/>
      <c r="AR43" s="273"/>
      <c r="AS43" s="273"/>
      <c r="AT43" s="273"/>
      <c r="AU43" s="273"/>
      <c r="AV43" s="43"/>
      <c r="AW43" s="43"/>
      <c r="AX43" s="43"/>
      <c r="AY43" s="43"/>
      <c r="AZ43" s="257"/>
      <c r="BA43" s="257"/>
      <c r="BB43" s="257"/>
      <c r="BC43" s="257"/>
      <c r="BD43" s="257"/>
      <c r="BE43" s="257"/>
      <c r="BF43" s="257"/>
      <c r="BG43" s="257"/>
      <c r="BH43" s="257"/>
      <c r="BI43" s="257"/>
      <c r="BJ43" s="257"/>
      <c r="BK43" s="257"/>
      <c r="BL43" s="31"/>
      <c r="BM43" s="255"/>
      <c r="BN43" s="255"/>
      <c r="BO43" s="255"/>
      <c r="BP43" s="255"/>
      <c r="BQ43" s="255"/>
      <c r="BR43" s="255"/>
      <c r="BS43" s="255"/>
      <c r="BT43" s="255"/>
      <c r="BU43" s="255"/>
      <c r="BV43" s="255"/>
      <c r="BW43" s="255"/>
      <c r="BX43" s="255"/>
      <c r="BY43" s="255"/>
      <c r="BZ43" s="255"/>
      <c r="CA43" s="255"/>
      <c r="CB43" s="255"/>
      <c r="CC43" s="255"/>
      <c r="CD43" s="4"/>
      <c r="CE43" s="4"/>
    </row>
    <row r="44" spans="1:83" s="3" customFormat="1">
      <c r="A44" s="13"/>
      <c r="B44" s="4"/>
      <c r="C44" s="31" t="s">
        <v>356</v>
      </c>
      <c r="D44" s="56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8"/>
      <c r="X44" s="218"/>
      <c r="Y44" s="218"/>
      <c r="Z44" s="218"/>
      <c r="AA44" s="218"/>
      <c r="AB44" s="218"/>
      <c r="AC44" s="231"/>
      <c r="AD44" s="31" t="s">
        <v>356</v>
      </c>
      <c r="AE44" s="252">
        <f t="shared" si="1"/>
        <v>0</v>
      </c>
      <c r="AF44" s="252">
        <f t="shared" si="2"/>
        <v>0</v>
      </c>
      <c r="AG44" s="252">
        <f t="shared" si="3"/>
        <v>0</v>
      </c>
      <c r="AH44" s="252">
        <f t="shared" si="4"/>
        <v>0</v>
      </c>
      <c r="AI44" s="252">
        <f t="shared" si="5"/>
        <v>0</v>
      </c>
      <c r="AJ44" s="252">
        <f t="shared" si="6"/>
        <v>0</v>
      </c>
      <c r="AK44" s="252">
        <f t="shared" si="7"/>
        <v>0</v>
      </c>
      <c r="AL44" s="252">
        <f t="shared" si="8"/>
        <v>0</v>
      </c>
      <c r="AM44" s="31"/>
      <c r="AN44" s="43"/>
      <c r="AO44" s="43"/>
      <c r="AP44" s="43"/>
      <c r="AQ44" s="43"/>
      <c r="AR44" s="273"/>
      <c r="AS44" s="273"/>
      <c r="AT44" s="273"/>
      <c r="AU44" s="273"/>
      <c r="AV44" s="43"/>
      <c r="AW44" s="43"/>
      <c r="AX44" s="43"/>
      <c r="AY44" s="43"/>
      <c r="AZ44" s="257"/>
      <c r="BA44" s="257"/>
      <c r="BB44" s="257"/>
      <c r="BC44" s="257"/>
      <c r="BD44" s="257"/>
      <c r="BE44" s="257"/>
      <c r="BF44" s="257"/>
      <c r="BG44" s="257"/>
      <c r="BH44" s="257"/>
      <c r="BI44" s="257"/>
      <c r="BJ44" s="257"/>
      <c r="BK44" s="257"/>
      <c r="BL44" s="31"/>
      <c r="BM44" s="255"/>
      <c r="BN44" s="255"/>
      <c r="BO44" s="255"/>
      <c r="BP44" s="255"/>
      <c r="BQ44" s="255"/>
      <c r="BR44" s="255"/>
      <c r="BS44" s="255"/>
      <c r="BT44" s="255"/>
      <c r="BU44" s="255"/>
      <c r="BV44" s="255"/>
      <c r="BW44" s="255"/>
      <c r="BX44" s="255"/>
      <c r="BY44" s="255"/>
      <c r="BZ44" s="255"/>
      <c r="CA44" s="255"/>
      <c r="CB44" s="255"/>
      <c r="CC44" s="255"/>
      <c r="CD44" s="4"/>
      <c r="CE44" s="4"/>
    </row>
    <row r="45" spans="1:83">
      <c r="C45" s="31" t="s">
        <v>357</v>
      </c>
      <c r="D45" s="56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  <c r="U45" s="218"/>
      <c r="V45" s="218"/>
      <c r="W45" s="218"/>
      <c r="X45" s="218"/>
      <c r="Y45" s="218"/>
      <c r="Z45" s="218"/>
      <c r="AA45" s="218"/>
      <c r="AB45" s="218"/>
      <c r="AC45" s="231"/>
      <c r="AD45" s="31" t="s">
        <v>357</v>
      </c>
      <c r="AE45" s="252">
        <f t="shared" si="1"/>
        <v>0</v>
      </c>
      <c r="AF45" s="252">
        <f t="shared" si="2"/>
        <v>0</v>
      </c>
      <c r="AG45" s="252">
        <f t="shared" si="3"/>
        <v>0</v>
      </c>
      <c r="AH45" s="252">
        <f t="shared" si="4"/>
        <v>0</v>
      </c>
      <c r="AI45" s="252">
        <f t="shared" si="5"/>
        <v>0</v>
      </c>
      <c r="AJ45" s="252">
        <f t="shared" si="6"/>
        <v>0</v>
      </c>
      <c r="AK45" s="252">
        <f t="shared" si="7"/>
        <v>0</v>
      </c>
      <c r="AL45" s="252">
        <f t="shared" si="8"/>
        <v>0</v>
      </c>
      <c r="AR45" s="273"/>
      <c r="AS45" s="273"/>
      <c r="AT45" s="273"/>
      <c r="AU45" s="273"/>
      <c r="AZ45" s="257"/>
      <c r="BA45" s="257"/>
      <c r="BB45" s="257"/>
      <c r="BC45" s="257"/>
      <c r="BD45" s="257"/>
      <c r="BE45" s="257"/>
      <c r="BF45" s="257"/>
      <c r="BG45" s="257"/>
      <c r="BH45" s="257"/>
      <c r="BI45" s="257"/>
      <c r="BJ45" s="257"/>
      <c r="BK45" s="257"/>
      <c r="BM45" s="255"/>
      <c r="BN45" s="255"/>
      <c r="BO45" s="255"/>
      <c r="BP45" s="255"/>
      <c r="BQ45" s="255"/>
      <c r="BR45" s="255"/>
      <c r="BS45" s="255"/>
      <c r="BT45" s="255"/>
      <c r="BU45" s="255"/>
      <c r="BV45" s="255"/>
      <c r="BW45" s="255"/>
      <c r="BX45" s="255"/>
      <c r="BY45" s="255"/>
      <c r="BZ45" s="255"/>
      <c r="CA45" s="255"/>
      <c r="CB45" s="255"/>
      <c r="CC45" s="255"/>
    </row>
    <row r="46" spans="1:83">
      <c r="C46" s="31" t="s">
        <v>358</v>
      </c>
      <c r="D46" s="56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  <c r="S46" s="218"/>
      <c r="T46" s="218"/>
      <c r="U46" s="218"/>
      <c r="V46" s="218"/>
      <c r="W46" s="218"/>
      <c r="X46" s="218"/>
      <c r="Y46" s="218"/>
      <c r="Z46" s="218"/>
      <c r="AA46" s="218"/>
      <c r="AB46" s="218"/>
      <c r="AC46" s="231"/>
      <c r="AD46" s="31" t="s">
        <v>358</v>
      </c>
      <c r="AE46" s="252">
        <f t="shared" si="1"/>
        <v>0</v>
      </c>
      <c r="AF46" s="252">
        <f t="shared" si="2"/>
        <v>0</v>
      </c>
      <c r="AG46" s="252">
        <f t="shared" si="3"/>
        <v>0</v>
      </c>
      <c r="AH46" s="252">
        <f t="shared" si="4"/>
        <v>0</v>
      </c>
      <c r="AI46" s="252">
        <f t="shared" si="5"/>
        <v>0</v>
      </c>
      <c r="AJ46" s="252">
        <f t="shared" si="6"/>
        <v>0</v>
      </c>
      <c r="AK46" s="252">
        <f t="shared" si="7"/>
        <v>0</v>
      </c>
      <c r="AL46" s="252">
        <f t="shared" si="8"/>
        <v>0</v>
      </c>
      <c r="AR46" s="273"/>
      <c r="AS46" s="273"/>
      <c r="AT46" s="273"/>
      <c r="AU46" s="273"/>
      <c r="AZ46" s="257"/>
      <c r="BA46" s="257"/>
      <c r="BB46" s="257"/>
      <c r="BC46" s="257"/>
      <c r="BD46" s="257"/>
      <c r="BE46" s="257"/>
      <c r="BF46" s="257"/>
      <c r="BG46" s="257"/>
      <c r="BH46" s="257"/>
      <c r="BI46" s="257"/>
      <c r="BJ46" s="257"/>
      <c r="BK46" s="257"/>
      <c r="BM46" s="255"/>
      <c r="BN46" s="255"/>
      <c r="BO46" s="255"/>
      <c r="BP46" s="255"/>
      <c r="BQ46" s="255"/>
      <c r="BR46" s="255"/>
      <c r="BS46" s="255"/>
      <c r="BT46" s="255"/>
      <c r="BU46" s="255"/>
      <c r="BV46" s="255"/>
      <c r="BW46" s="255"/>
      <c r="BX46" s="255"/>
      <c r="BY46" s="255"/>
      <c r="BZ46" s="255"/>
      <c r="CA46" s="255"/>
      <c r="CB46" s="255"/>
      <c r="CC46" s="255"/>
    </row>
    <row r="47" spans="1:83">
      <c r="C47" s="31" t="s">
        <v>256</v>
      </c>
      <c r="D47" s="56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  <c r="X47" s="218"/>
      <c r="Y47" s="218"/>
      <c r="Z47" s="218"/>
      <c r="AA47" s="218"/>
      <c r="AB47" s="218"/>
      <c r="AC47" s="231"/>
      <c r="AD47" s="31" t="s">
        <v>256</v>
      </c>
      <c r="AE47" s="252">
        <f t="shared" si="1"/>
        <v>0</v>
      </c>
      <c r="AF47" s="252">
        <f t="shared" si="2"/>
        <v>0</v>
      </c>
      <c r="AG47" s="252">
        <f t="shared" si="3"/>
        <v>0</v>
      </c>
      <c r="AH47" s="252">
        <f t="shared" si="4"/>
        <v>0</v>
      </c>
      <c r="AI47" s="252">
        <f t="shared" si="5"/>
        <v>0</v>
      </c>
      <c r="AJ47" s="252">
        <f t="shared" si="6"/>
        <v>0</v>
      </c>
      <c r="AK47" s="252">
        <f t="shared" si="7"/>
        <v>0</v>
      </c>
      <c r="AL47" s="252">
        <f t="shared" si="8"/>
        <v>0</v>
      </c>
      <c r="AR47" s="273"/>
      <c r="AS47" s="273"/>
      <c r="AT47" s="273"/>
      <c r="AU47" s="273"/>
      <c r="AZ47" s="257"/>
      <c r="BA47" s="257"/>
      <c r="BB47" s="257"/>
      <c r="BC47" s="257"/>
      <c r="BD47" s="257"/>
      <c r="BE47" s="257"/>
      <c r="BF47" s="257"/>
      <c r="BG47" s="257"/>
      <c r="BH47" s="257"/>
      <c r="BI47" s="257"/>
      <c r="BJ47" s="257"/>
      <c r="BK47" s="257"/>
      <c r="BM47" s="255"/>
      <c r="BN47" s="255"/>
      <c r="BO47" s="255"/>
      <c r="BP47" s="255"/>
      <c r="BQ47" s="255"/>
      <c r="BR47" s="255"/>
      <c r="BS47" s="255"/>
      <c r="BT47" s="255"/>
      <c r="BU47" s="255"/>
      <c r="BV47" s="255"/>
      <c r="BW47" s="255"/>
      <c r="BX47" s="255"/>
      <c r="BY47" s="255"/>
      <c r="BZ47" s="255"/>
      <c r="CA47" s="255"/>
      <c r="CB47" s="255"/>
      <c r="CC47" s="255"/>
    </row>
    <row r="48" spans="1:83">
      <c r="C48" s="31" t="s">
        <v>257</v>
      </c>
      <c r="D48" s="56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  <c r="S48" s="218"/>
      <c r="T48" s="218"/>
      <c r="U48" s="218"/>
      <c r="V48" s="218"/>
      <c r="W48" s="218"/>
      <c r="X48" s="218"/>
      <c r="Y48" s="218"/>
      <c r="Z48" s="218"/>
      <c r="AA48" s="218"/>
      <c r="AB48" s="218"/>
      <c r="AC48" s="231"/>
      <c r="AD48" s="31" t="s">
        <v>257</v>
      </c>
      <c r="AE48" s="252">
        <f t="shared" si="1"/>
        <v>0</v>
      </c>
      <c r="AF48" s="252">
        <f t="shared" si="2"/>
        <v>0</v>
      </c>
      <c r="AG48" s="252">
        <f t="shared" si="3"/>
        <v>0</v>
      </c>
      <c r="AH48" s="252">
        <f t="shared" si="4"/>
        <v>0</v>
      </c>
      <c r="AI48" s="252">
        <f t="shared" si="5"/>
        <v>0</v>
      </c>
      <c r="AJ48" s="252">
        <f t="shared" si="6"/>
        <v>0</v>
      </c>
      <c r="AK48" s="252">
        <f t="shared" si="7"/>
        <v>0</v>
      </c>
      <c r="AL48" s="252">
        <f t="shared" si="8"/>
        <v>0</v>
      </c>
      <c r="AR48" s="273"/>
      <c r="AS48" s="273"/>
      <c r="AT48" s="273"/>
      <c r="AU48" s="273"/>
      <c r="AZ48" s="257"/>
      <c r="BA48" s="257"/>
      <c r="BB48" s="257"/>
      <c r="BC48" s="257"/>
      <c r="BD48" s="257"/>
      <c r="BE48" s="257"/>
      <c r="BF48" s="257"/>
      <c r="BG48" s="257"/>
      <c r="BH48" s="257"/>
      <c r="BI48" s="257"/>
      <c r="BJ48" s="257"/>
      <c r="BK48" s="257"/>
      <c r="BM48" s="255"/>
      <c r="BN48" s="255"/>
      <c r="BO48" s="255"/>
      <c r="BP48" s="255"/>
      <c r="BQ48" s="255"/>
      <c r="BR48" s="255"/>
      <c r="BS48" s="255"/>
      <c r="BT48" s="255"/>
      <c r="BU48" s="255"/>
      <c r="BV48" s="255"/>
      <c r="BW48" s="255"/>
      <c r="BX48" s="255"/>
      <c r="BY48" s="255"/>
      <c r="BZ48" s="255"/>
      <c r="CA48" s="255"/>
      <c r="CB48" s="255"/>
      <c r="CC48" s="255"/>
    </row>
    <row r="49" spans="1:83">
      <c r="C49" s="31" t="s">
        <v>359</v>
      </c>
      <c r="D49" s="56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  <c r="X49" s="218"/>
      <c r="Y49" s="218"/>
      <c r="Z49" s="218"/>
      <c r="AA49" s="218"/>
      <c r="AB49" s="218"/>
      <c r="AC49" s="231"/>
      <c r="AD49" s="31" t="s">
        <v>359</v>
      </c>
      <c r="AE49" s="252">
        <f t="shared" si="1"/>
        <v>0</v>
      </c>
      <c r="AF49" s="252">
        <f t="shared" si="2"/>
        <v>0</v>
      </c>
      <c r="AG49" s="252">
        <f t="shared" si="3"/>
        <v>0</v>
      </c>
      <c r="AH49" s="252">
        <f t="shared" si="4"/>
        <v>0</v>
      </c>
      <c r="AI49" s="252">
        <f t="shared" si="5"/>
        <v>0</v>
      </c>
      <c r="AJ49" s="252">
        <f t="shared" si="6"/>
        <v>0</v>
      </c>
      <c r="AK49" s="252">
        <f t="shared" si="7"/>
        <v>0</v>
      </c>
      <c r="AL49" s="252">
        <f t="shared" si="8"/>
        <v>0</v>
      </c>
      <c r="AR49" s="273"/>
      <c r="AS49" s="273"/>
      <c r="AT49" s="273"/>
      <c r="AU49" s="273"/>
      <c r="AZ49" s="257"/>
      <c r="BA49" s="257"/>
      <c r="BB49" s="257"/>
      <c r="BC49" s="257"/>
      <c r="BD49" s="257"/>
      <c r="BE49" s="257"/>
      <c r="BF49" s="257"/>
      <c r="BG49" s="257"/>
      <c r="BH49" s="257"/>
      <c r="BI49" s="257"/>
      <c r="BJ49" s="257"/>
      <c r="BK49" s="257"/>
      <c r="BM49" s="255"/>
      <c r="BN49" s="255"/>
      <c r="BO49" s="255"/>
      <c r="BP49" s="255"/>
      <c r="BQ49" s="255"/>
      <c r="BR49" s="255"/>
      <c r="BS49" s="255"/>
      <c r="BT49" s="255"/>
      <c r="BU49" s="255"/>
      <c r="BV49" s="255"/>
      <c r="BW49" s="255"/>
      <c r="BX49" s="255"/>
      <c r="BY49" s="255"/>
      <c r="BZ49" s="255"/>
      <c r="CA49" s="255"/>
      <c r="CB49" s="255"/>
      <c r="CC49" s="255"/>
    </row>
    <row r="50" spans="1:83">
      <c r="C50" s="31" t="s">
        <v>258</v>
      </c>
      <c r="D50" s="56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31"/>
      <c r="AD50" s="31" t="s">
        <v>258</v>
      </c>
      <c r="AE50" s="252">
        <f t="shared" si="1"/>
        <v>0</v>
      </c>
      <c r="AF50" s="252">
        <f t="shared" si="2"/>
        <v>0</v>
      </c>
      <c r="AG50" s="252">
        <f t="shared" si="3"/>
        <v>0</v>
      </c>
      <c r="AH50" s="252">
        <f t="shared" si="4"/>
        <v>0</v>
      </c>
      <c r="AI50" s="252">
        <f t="shared" si="5"/>
        <v>0</v>
      </c>
      <c r="AJ50" s="252">
        <f t="shared" si="6"/>
        <v>0</v>
      </c>
      <c r="AK50" s="252">
        <f t="shared" si="7"/>
        <v>0</v>
      </c>
      <c r="AL50" s="252">
        <f t="shared" si="8"/>
        <v>0</v>
      </c>
      <c r="AR50" s="273"/>
      <c r="AS50" s="273"/>
      <c r="AT50" s="273"/>
      <c r="AU50" s="273"/>
      <c r="AZ50" s="257"/>
      <c r="BA50" s="257"/>
      <c r="BB50" s="257"/>
      <c r="BC50" s="257"/>
      <c r="BD50" s="257"/>
      <c r="BE50" s="257"/>
      <c r="BF50" s="257"/>
      <c r="BG50" s="257"/>
      <c r="BH50" s="257"/>
      <c r="BI50" s="257"/>
      <c r="BJ50" s="257"/>
      <c r="BK50" s="257"/>
      <c r="BM50" s="255"/>
      <c r="BN50" s="255"/>
      <c r="BO50" s="255"/>
      <c r="BP50" s="255"/>
      <c r="BQ50" s="255"/>
      <c r="BR50" s="255"/>
      <c r="BS50" s="255"/>
      <c r="BT50" s="255"/>
      <c r="BU50" s="255"/>
      <c r="BV50" s="255"/>
      <c r="BW50" s="255"/>
      <c r="BX50" s="255"/>
      <c r="BY50" s="255"/>
      <c r="BZ50" s="255"/>
      <c r="CA50" s="255"/>
      <c r="CB50" s="255"/>
      <c r="CC50" s="255"/>
    </row>
    <row r="51" spans="1:83">
      <c r="C51" s="31" t="s">
        <v>259</v>
      </c>
      <c r="D51" s="56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31"/>
      <c r="AD51" s="31" t="s">
        <v>259</v>
      </c>
      <c r="AE51" s="252">
        <f t="shared" si="1"/>
        <v>0</v>
      </c>
      <c r="AF51" s="252">
        <f t="shared" si="2"/>
        <v>0</v>
      </c>
      <c r="AG51" s="252">
        <f t="shared" si="3"/>
        <v>0</v>
      </c>
      <c r="AH51" s="252">
        <f t="shared" si="4"/>
        <v>0</v>
      </c>
      <c r="AI51" s="252">
        <f t="shared" si="5"/>
        <v>0</v>
      </c>
      <c r="AJ51" s="252">
        <f t="shared" si="6"/>
        <v>0</v>
      </c>
      <c r="AK51" s="252">
        <f t="shared" si="7"/>
        <v>0</v>
      </c>
      <c r="AL51" s="252">
        <f t="shared" si="8"/>
        <v>0</v>
      </c>
      <c r="AR51" s="273"/>
      <c r="AS51" s="273"/>
      <c r="AT51" s="273"/>
      <c r="AU51" s="273"/>
      <c r="AZ51" s="257"/>
      <c r="BA51" s="257"/>
      <c r="BB51" s="257"/>
      <c r="BC51" s="257"/>
      <c r="BD51" s="257"/>
      <c r="BE51" s="257"/>
      <c r="BF51" s="257"/>
      <c r="BG51" s="257"/>
      <c r="BH51" s="257"/>
      <c r="BI51" s="257"/>
      <c r="BJ51" s="257"/>
      <c r="BK51" s="257"/>
    </row>
    <row r="52" spans="1:83">
      <c r="C52" s="31" t="s">
        <v>388</v>
      </c>
      <c r="D52" s="56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  <c r="AA52" s="218"/>
      <c r="AB52" s="218"/>
      <c r="AC52" s="231"/>
      <c r="AD52" s="31" t="s">
        <v>388</v>
      </c>
      <c r="AE52" s="252">
        <f t="shared" si="1"/>
        <v>0</v>
      </c>
      <c r="AF52" s="252">
        <f t="shared" si="2"/>
        <v>0</v>
      </c>
      <c r="AG52" s="252">
        <f t="shared" si="3"/>
        <v>0</v>
      </c>
      <c r="AH52" s="252">
        <f t="shared" si="4"/>
        <v>0</v>
      </c>
      <c r="AI52" s="252">
        <f t="shared" si="5"/>
        <v>0</v>
      </c>
      <c r="AJ52" s="252">
        <f t="shared" si="6"/>
        <v>0</v>
      </c>
      <c r="AK52" s="252">
        <f t="shared" si="7"/>
        <v>0</v>
      </c>
      <c r="AL52" s="252">
        <f t="shared" si="8"/>
        <v>0</v>
      </c>
      <c r="AR52" s="273"/>
      <c r="AS52" s="273"/>
      <c r="AT52" s="273"/>
      <c r="AU52" s="273"/>
      <c r="AZ52" s="257"/>
      <c r="BA52" s="257"/>
      <c r="BB52" s="257"/>
      <c r="BC52" s="257"/>
      <c r="BD52" s="257"/>
      <c r="BE52" s="257"/>
      <c r="BF52" s="257"/>
      <c r="BG52" s="257"/>
      <c r="BH52" s="257"/>
      <c r="BI52" s="257"/>
      <c r="BJ52" s="257"/>
      <c r="BK52" s="257"/>
    </row>
    <row r="53" spans="1:83">
      <c r="C53" s="31" t="s">
        <v>319</v>
      </c>
      <c r="D53" s="56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231"/>
      <c r="AD53" s="31" t="s">
        <v>319</v>
      </c>
      <c r="AE53" s="252">
        <f t="shared" si="1"/>
        <v>0</v>
      </c>
      <c r="AF53" s="252">
        <f t="shared" si="2"/>
        <v>0</v>
      </c>
      <c r="AG53" s="252">
        <f t="shared" si="3"/>
        <v>0</v>
      </c>
      <c r="AH53" s="252">
        <f t="shared" si="4"/>
        <v>0</v>
      </c>
      <c r="AI53" s="252">
        <f t="shared" si="5"/>
        <v>0</v>
      </c>
      <c r="AJ53" s="252">
        <f t="shared" si="6"/>
        <v>0</v>
      </c>
      <c r="AK53" s="252">
        <f t="shared" si="7"/>
        <v>0</v>
      </c>
      <c r="AL53" s="252">
        <f t="shared" si="8"/>
        <v>0</v>
      </c>
      <c r="AR53" s="273"/>
      <c r="AS53" s="273"/>
      <c r="AT53" s="273"/>
      <c r="AU53" s="273"/>
      <c r="AZ53" s="257"/>
      <c r="BA53" s="257"/>
      <c r="BB53" s="257"/>
      <c r="BC53" s="257"/>
      <c r="BD53" s="257"/>
      <c r="BE53" s="257"/>
      <c r="BF53" s="257"/>
      <c r="BG53" s="257"/>
      <c r="BH53" s="257"/>
      <c r="BI53" s="257"/>
      <c r="BJ53" s="257"/>
      <c r="BK53" s="257"/>
    </row>
    <row r="54" spans="1:83">
      <c r="C54" s="31" t="s">
        <v>260</v>
      </c>
      <c r="D54" s="56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  <c r="X54" s="218"/>
      <c r="Y54" s="218"/>
      <c r="Z54" s="218"/>
      <c r="AA54" s="218"/>
      <c r="AB54" s="218"/>
      <c r="AC54" s="231"/>
      <c r="AD54" s="31" t="s">
        <v>260</v>
      </c>
      <c r="AE54" s="252">
        <f t="shared" si="1"/>
        <v>0</v>
      </c>
      <c r="AF54" s="252">
        <f t="shared" si="2"/>
        <v>0</v>
      </c>
      <c r="AG54" s="252">
        <f t="shared" si="3"/>
        <v>0</v>
      </c>
      <c r="AH54" s="252">
        <f t="shared" si="4"/>
        <v>0</v>
      </c>
      <c r="AI54" s="252">
        <f t="shared" si="5"/>
        <v>0</v>
      </c>
      <c r="AJ54" s="252">
        <f t="shared" si="6"/>
        <v>0</v>
      </c>
      <c r="AK54" s="252">
        <f t="shared" si="7"/>
        <v>0</v>
      </c>
      <c r="AL54" s="252">
        <f t="shared" si="8"/>
        <v>0</v>
      </c>
      <c r="AR54" s="273"/>
      <c r="AS54" s="273"/>
      <c r="AT54" s="273"/>
      <c r="AU54" s="273"/>
      <c r="AZ54" s="257"/>
      <c r="BA54" s="257"/>
      <c r="BB54" s="257"/>
      <c r="BC54" s="257"/>
      <c r="BD54" s="257"/>
      <c r="BE54" s="257"/>
      <c r="BF54" s="257"/>
      <c r="BG54" s="257"/>
      <c r="BH54" s="257"/>
      <c r="BI54" s="257"/>
      <c r="BJ54" s="257"/>
      <c r="BK54" s="257"/>
    </row>
    <row r="55" spans="1:83">
      <c r="C55" s="31" t="s">
        <v>360</v>
      </c>
      <c r="D55" s="56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18"/>
      <c r="AC55" s="231"/>
      <c r="AD55" s="31" t="s">
        <v>360</v>
      </c>
      <c r="AE55" s="252">
        <f t="shared" si="1"/>
        <v>0</v>
      </c>
      <c r="AF55" s="252">
        <f t="shared" si="2"/>
        <v>0</v>
      </c>
      <c r="AG55" s="252">
        <f t="shared" si="3"/>
        <v>0</v>
      </c>
      <c r="AH55" s="252">
        <f t="shared" si="4"/>
        <v>0</v>
      </c>
      <c r="AI55" s="252">
        <f t="shared" si="5"/>
        <v>0</v>
      </c>
      <c r="AJ55" s="252">
        <f t="shared" si="6"/>
        <v>0</v>
      </c>
      <c r="AK55" s="252">
        <f t="shared" si="7"/>
        <v>0</v>
      </c>
      <c r="AL55" s="252">
        <f t="shared" si="8"/>
        <v>0</v>
      </c>
      <c r="AR55" s="273"/>
      <c r="AS55" s="273"/>
      <c r="AT55" s="273"/>
      <c r="AU55" s="273"/>
      <c r="AZ55" s="257"/>
      <c r="BA55" s="257"/>
      <c r="BB55" s="257"/>
      <c r="BC55" s="257"/>
      <c r="BD55" s="257"/>
      <c r="BE55" s="257"/>
      <c r="BF55" s="257"/>
      <c r="BG55" s="257"/>
      <c r="BH55" s="257"/>
      <c r="BI55" s="257"/>
      <c r="BJ55" s="257"/>
      <c r="BK55" s="257"/>
    </row>
    <row r="56" spans="1:83">
      <c r="C56" s="31" t="s">
        <v>261</v>
      </c>
      <c r="D56" s="56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18"/>
      <c r="V56" s="218"/>
      <c r="W56" s="218"/>
      <c r="X56" s="218"/>
      <c r="Y56" s="218"/>
      <c r="Z56" s="218"/>
      <c r="AA56" s="218"/>
      <c r="AB56" s="218"/>
      <c r="AC56" s="231"/>
      <c r="AD56" s="31" t="s">
        <v>261</v>
      </c>
      <c r="AE56" s="252">
        <f t="shared" si="1"/>
        <v>0</v>
      </c>
      <c r="AF56" s="252">
        <f t="shared" si="2"/>
        <v>0</v>
      </c>
      <c r="AG56" s="252">
        <f t="shared" si="3"/>
        <v>0</v>
      </c>
      <c r="AH56" s="252">
        <f t="shared" si="4"/>
        <v>0</v>
      </c>
      <c r="AI56" s="252">
        <f t="shared" si="5"/>
        <v>0</v>
      </c>
      <c r="AJ56" s="252">
        <f t="shared" si="6"/>
        <v>0</v>
      </c>
      <c r="AK56" s="252">
        <f t="shared" si="7"/>
        <v>0</v>
      </c>
      <c r="AL56" s="252">
        <f t="shared" si="8"/>
        <v>0</v>
      </c>
      <c r="AR56" s="273"/>
      <c r="AS56" s="273"/>
      <c r="AT56" s="273"/>
      <c r="AU56" s="273"/>
      <c r="AZ56" s="257"/>
      <c r="BA56" s="257"/>
      <c r="BB56" s="257"/>
      <c r="BC56" s="257"/>
      <c r="BD56" s="257"/>
      <c r="BE56" s="257"/>
      <c r="BF56" s="257"/>
      <c r="BG56" s="257"/>
      <c r="BH56" s="257"/>
      <c r="BI56" s="257"/>
      <c r="BJ56" s="257"/>
      <c r="BK56" s="257"/>
    </row>
    <row r="57" spans="1:83">
      <c r="C57" s="31" t="s">
        <v>262</v>
      </c>
      <c r="D57" s="56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  <c r="X57" s="218"/>
      <c r="Y57" s="218"/>
      <c r="Z57" s="218"/>
      <c r="AA57" s="218"/>
      <c r="AB57" s="218"/>
      <c r="AC57" s="231"/>
      <c r="AD57" s="31" t="s">
        <v>262</v>
      </c>
      <c r="AE57" s="252">
        <f t="shared" si="1"/>
        <v>0</v>
      </c>
      <c r="AF57" s="252">
        <f t="shared" si="2"/>
        <v>0</v>
      </c>
      <c r="AG57" s="252">
        <f t="shared" si="3"/>
        <v>0</v>
      </c>
      <c r="AH57" s="252">
        <f t="shared" si="4"/>
        <v>0</v>
      </c>
      <c r="AI57" s="252">
        <f t="shared" si="5"/>
        <v>0</v>
      </c>
      <c r="AJ57" s="252">
        <f t="shared" si="6"/>
        <v>0</v>
      </c>
      <c r="AK57" s="252">
        <f t="shared" si="7"/>
        <v>0</v>
      </c>
      <c r="AL57" s="252">
        <f t="shared" si="8"/>
        <v>0</v>
      </c>
      <c r="AR57" s="273"/>
      <c r="AS57" s="273"/>
      <c r="AT57" s="273"/>
      <c r="AU57" s="273"/>
      <c r="AZ57" s="257"/>
      <c r="BA57" s="257"/>
      <c r="BB57" s="257"/>
      <c r="BC57" s="257"/>
      <c r="BD57" s="257"/>
      <c r="BE57" s="257"/>
      <c r="BF57" s="257"/>
      <c r="BG57" s="257"/>
      <c r="BH57" s="257"/>
      <c r="BI57" s="257"/>
      <c r="BJ57" s="257"/>
      <c r="BK57" s="257"/>
    </row>
    <row r="58" spans="1:83" s="3" customFormat="1">
      <c r="A58" s="13"/>
      <c r="B58" s="4"/>
      <c r="C58" s="31" t="s">
        <v>263</v>
      </c>
      <c r="D58" s="56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  <c r="R58" s="218"/>
      <c r="S58" s="218"/>
      <c r="T58" s="218"/>
      <c r="U58" s="218"/>
      <c r="V58" s="218"/>
      <c r="W58" s="218"/>
      <c r="X58" s="218"/>
      <c r="Y58" s="218"/>
      <c r="Z58" s="218"/>
      <c r="AA58" s="218"/>
      <c r="AB58" s="218"/>
      <c r="AC58" s="231"/>
      <c r="AD58" s="31" t="s">
        <v>263</v>
      </c>
      <c r="AE58" s="252">
        <f t="shared" si="1"/>
        <v>0</v>
      </c>
      <c r="AF58" s="252">
        <f t="shared" si="2"/>
        <v>0</v>
      </c>
      <c r="AG58" s="252">
        <f t="shared" si="3"/>
        <v>0</v>
      </c>
      <c r="AH58" s="252">
        <f t="shared" si="4"/>
        <v>0</v>
      </c>
      <c r="AI58" s="252">
        <f t="shared" si="5"/>
        <v>0</v>
      </c>
      <c r="AJ58" s="252">
        <f t="shared" si="6"/>
        <v>0</v>
      </c>
      <c r="AK58" s="252">
        <f t="shared" si="7"/>
        <v>0</v>
      </c>
      <c r="AL58" s="252">
        <f t="shared" si="8"/>
        <v>0</v>
      </c>
      <c r="AM58" s="31"/>
      <c r="AN58" s="43"/>
      <c r="AO58" s="43"/>
      <c r="AP58" s="43"/>
      <c r="AQ58" s="43"/>
      <c r="AR58" s="273"/>
      <c r="AS58" s="273"/>
      <c r="AT58" s="273"/>
      <c r="AU58" s="273"/>
      <c r="AV58" s="43"/>
      <c r="AW58" s="43"/>
      <c r="AX58" s="43"/>
      <c r="AY58" s="43"/>
      <c r="AZ58" s="257"/>
      <c r="BA58" s="257"/>
      <c r="BB58" s="257"/>
      <c r="BC58" s="257"/>
      <c r="BD58" s="257"/>
      <c r="BE58" s="257"/>
      <c r="BF58" s="257"/>
      <c r="BG58" s="257"/>
      <c r="BH58" s="257"/>
      <c r="BI58" s="257"/>
      <c r="BJ58" s="257"/>
      <c r="BK58" s="257"/>
      <c r="BL58" s="31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</row>
    <row r="59" spans="1:83" s="3" customFormat="1">
      <c r="A59" s="13"/>
      <c r="B59" s="4"/>
      <c r="C59" s="31" t="s">
        <v>264</v>
      </c>
      <c r="D59" s="56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  <c r="X59" s="218"/>
      <c r="Y59" s="218"/>
      <c r="Z59" s="218"/>
      <c r="AA59" s="218"/>
      <c r="AB59" s="218"/>
      <c r="AC59" s="231"/>
      <c r="AD59" s="31" t="s">
        <v>264</v>
      </c>
      <c r="AE59" s="252">
        <f t="shared" si="1"/>
        <v>0</v>
      </c>
      <c r="AF59" s="252">
        <f t="shared" si="2"/>
        <v>0</v>
      </c>
      <c r="AG59" s="252">
        <f t="shared" si="3"/>
        <v>0</v>
      </c>
      <c r="AH59" s="252">
        <f t="shared" si="4"/>
        <v>0</v>
      </c>
      <c r="AI59" s="252">
        <f t="shared" si="5"/>
        <v>0</v>
      </c>
      <c r="AJ59" s="252">
        <f t="shared" si="6"/>
        <v>0</v>
      </c>
      <c r="AK59" s="252">
        <f t="shared" si="7"/>
        <v>0</v>
      </c>
      <c r="AL59" s="252">
        <f t="shared" si="8"/>
        <v>0</v>
      </c>
      <c r="AM59" s="31"/>
      <c r="AN59" s="43"/>
      <c r="AO59" s="43"/>
      <c r="AP59" s="43"/>
      <c r="AQ59" s="43"/>
      <c r="AR59" s="273"/>
      <c r="AS59" s="273"/>
      <c r="AT59" s="273"/>
      <c r="AU59" s="273"/>
      <c r="AV59" s="43"/>
      <c r="AW59" s="43"/>
      <c r="AX59" s="43"/>
      <c r="AY59" s="43"/>
      <c r="AZ59" s="257"/>
      <c r="BA59" s="257"/>
      <c r="BB59" s="257"/>
      <c r="BC59" s="257"/>
      <c r="BD59" s="257"/>
      <c r="BE59" s="257"/>
      <c r="BF59" s="257"/>
      <c r="BG59" s="257"/>
      <c r="BH59" s="257"/>
      <c r="BI59" s="257"/>
      <c r="BJ59" s="257"/>
      <c r="BK59" s="257"/>
      <c r="BL59" s="31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</row>
    <row r="60" spans="1:83" s="3" customFormat="1">
      <c r="A60" s="13"/>
      <c r="B60" s="4"/>
      <c r="C60" s="31" t="s">
        <v>265</v>
      </c>
      <c r="D60" s="56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31"/>
      <c r="AD60" s="31" t="s">
        <v>265</v>
      </c>
      <c r="AE60" s="252">
        <f t="shared" si="1"/>
        <v>0</v>
      </c>
      <c r="AF60" s="252">
        <f t="shared" si="2"/>
        <v>0</v>
      </c>
      <c r="AG60" s="252">
        <f t="shared" si="3"/>
        <v>0</v>
      </c>
      <c r="AH60" s="252">
        <f t="shared" si="4"/>
        <v>0</v>
      </c>
      <c r="AI60" s="252">
        <f t="shared" si="5"/>
        <v>0</v>
      </c>
      <c r="AJ60" s="252">
        <f t="shared" si="6"/>
        <v>0</v>
      </c>
      <c r="AK60" s="252">
        <f t="shared" si="7"/>
        <v>0</v>
      </c>
      <c r="AL60" s="252">
        <f t="shared" si="8"/>
        <v>0</v>
      </c>
      <c r="AM60" s="31"/>
      <c r="AN60" s="43"/>
      <c r="AO60" s="43"/>
      <c r="AP60" s="43"/>
      <c r="AQ60" s="43"/>
      <c r="AR60" s="273"/>
      <c r="AS60" s="273"/>
      <c r="AT60" s="273"/>
      <c r="AU60" s="273"/>
      <c r="AV60" s="43"/>
      <c r="AW60" s="43"/>
      <c r="AX60" s="43"/>
      <c r="AY60" s="43"/>
      <c r="AZ60" s="257"/>
      <c r="BA60" s="257"/>
      <c r="BB60" s="257"/>
      <c r="BC60" s="257"/>
      <c r="BD60" s="257"/>
      <c r="BE60" s="257"/>
      <c r="BF60" s="257"/>
      <c r="BG60" s="257"/>
      <c r="BH60" s="257"/>
      <c r="BI60" s="257"/>
      <c r="BJ60" s="257"/>
      <c r="BK60" s="257"/>
      <c r="BL60" s="31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</row>
    <row r="61" spans="1:83" s="3" customFormat="1">
      <c r="A61" s="13"/>
      <c r="B61" s="4"/>
      <c r="C61" s="31" t="s">
        <v>266</v>
      </c>
      <c r="D61" s="56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31"/>
      <c r="AD61" s="31" t="s">
        <v>266</v>
      </c>
      <c r="AE61" s="252">
        <f t="shared" si="1"/>
        <v>0</v>
      </c>
      <c r="AF61" s="252">
        <f t="shared" si="2"/>
        <v>0</v>
      </c>
      <c r="AG61" s="252">
        <f t="shared" si="3"/>
        <v>0</v>
      </c>
      <c r="AH61" s="252">
        <f t="shared" si="4"/>
        <v>0</v>
      </c>
      <c r="AI61" s="252">
        <f t="shared" si="5"/>
        <v>0</v>
      </c>
      <c r="AJ61" s="252">
        <f t="shared" si="6"/>
        <v>0</v>
      </c>
      <c r="AK61" s="252">
        <f t="shared" si="7"/>
        <v>0</v>
      </c>
      <c r="AL61" s="252">
        <f t="shared" si="8"/>
        <v>0</v>
      </c>
      <c r="AM61" s="31"/>
      <c r="AN61" s="43"/>
      <c r="AO61" s="43"/>
      <c r="AP61" s="43"/>
      <c r="AQ61" s="43"/>
      <c r="AR61" s="273"/>
      <c r="AS61" s="273"/>
      <c r="AT61" s="273"/>
      <c r="AU61" s="273"/>
      <c r="AV61" s="43"/>
      <c r="AW61" s="43"/>
      <c r="AX61" s="43"/>
      <c r="AY61" s="43"/>
      <c r="AZ61" s="257"/>
      <c r="BA61" s="257"/>
      <c r="BB61" s="257"/>
      <c r="BC61" s="257"/>
      <c r="BD61" s="257"/>
      <c r="BE61" s="257"/>
      <c r="BF61" s="257"/>
      <c r="BG61" s="257"/>
      <c r="BH61" s="257"/>
      <c r="BI61" s="257"/>
      <c r="BJ61" s="257"/>
      <c r="BK61" s="257"/>
      <c r="BL61" s="31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</row>
    <row r="62" spans="1:83" s="3" customFormat="1">
      <c r="A62" s="13"/>
      <c r="B62" s="4"/>
      <c r="C62" s="31" t="s">
        <v>267</v>
      </c>
      <c r="D62" s="56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31"/>
      <c r="AD62" s="31" t="s">
        <v>267</v>
      </c>
      <c r="AE62" s="252">
        <f t="shared" si="1"/>
        <v>0</v>
      </c>
      <c r="AF62" s="252">
        <f t="shared" si="2"/>
        <v>0</v>
      </c>
      <c r="AG62" s="252">
        <f t="shared" si="3"/>
        <v>0</v>
      </c>
      <c r="AH62" s="252">
        <f t="shared" si="4"/>
        <v>0</v>
      </c>
      <c r="AI62" s="252">
        <f t="shared" si="5"/>
        <v>0</v>
      </c>
      <c r="AJ62" s="252">
        <f t="shared" si="6"/>
        <v>0</v>
      </c>
      <c r="AK62" s="252">
        <f t="shared" si="7"/>
        <v>0</v>
      </c>
      <c r="AL62" s="252">
        <f t="shared" si="8"/>
        <v>0</v>
      </c>
      <c r="AM62" s="31"/>
      <c r="AN62" s="43"/>
      <c r="AO62" s="43"/>
      <c r="AP62" s="43"/>
      <c r="AQ62" s="43"/>
      <c r="AR62" s="273"/>
      <c r="AS62" s="273"/>
      <c r="AT62" s="273"/>
      <c r="AU62" s="273"/>
      <c r="AV62" s="43"/>
      <c r="AW62" s="43"/>
      <c r="AX62" s="43"/>
      <c r="AY62" s="43"/>
      <c r="AZ62" s="257"/>
      <c r="BA62" s="257"/>
      <c r="BB62" s="257"/>
      <c r="BC62" s="257"/>
      <c r="BD62" s="257"/>
      <c r="BE62" s="257"/>
      <c r="BF62" s="257"/>
      <c r="BG62" s="257"/>
      <c r="BH62" s="257"/>
      <c r="BI62" s="257"/>
      <c r="BJ62" s="257"/>
      <c r="BK62" s="257"/>
      <c r="BL62" s="31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</row>
    <row r="63" spans="1:83">
      <c r="C63" s="31" t="s">
        <v>361</v>
      </c>
      <c r="D63" s="56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31"/>
      <c r="AD63" s="31" t="s">
        <v>361</v>
      </c>
      <c r="AE63" s="252">
        <f t="shared" si="1"/>
        <v>0</v>
      </c>
      <c r="AF63" s="252">
        <f t="shared" si="2"/>
        <v>0</v>
      </c>
      <c r="AG63" s="252">
        <f t="shared" si="3"/>
        <v>0</v>
      </c>
      <c r="AH63" s="252">
        <f t="shared" si="4"/>
        <v>0</v>
      </c>
      <c r="AI63" s="252">
        <f t="shared" si="5"/>
        <v>0</v>
      </c>
      <c r="AJ63" s="252">
        <f t="shared" si="6"/>
        <v>0</v>
      </c>
      <c r="AK63" s="252">
        <f t="shared" si="7"/>
        <v>0</v>
      </c>
      <c r="AL63" s="252">
        <f t="shared" si="8"/>
        <v>0</v>
      </c>
      <c r="AR63" s="273"/>
      <c r="AS63" s="273"/>
      <c r="AT63" s="273"/>
      <c r="AU63" s="273"/>
      <c r="AZ63" s="257"/>
      <c r="BA63" s="257"/>
      <c r="BB63" s="257"/>
      <c r="BC63" s="257"/>
      <c r="BD63" s="257"/>
      <c r="BE63" s="257"/>
      <c r="BF63" s="257"/>
      <c r="BG63" s="257"/>
      <c r="BH63" s="257"/>
      <c r="BI63" s="257"/>
      <c r="BJ63" s="257"/>
      <c r="BK63" s="257"/>
    </row>
    <row r="64" spans="1:83">
      <c r="C64" s="31" t="s">
        <v>362</v>
      </c>
      <c r="D64" s="568"/>
      <c r="E64" s="218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31"/>
      <c r="AD64" s="31" t="s">
        <v>362</v>
      </c>
      <c r="AE64" s="252">
        <f t="shared" si="1"/>
        <v>0</v>
      </c>
      <c r="AF64" s="252">
        <f t="shared" si="2"/>
        <v>0</v>
      </c>
      <c r="AG64" s="252">
        <f t="shared" si="3"/>
        <v>0</v>
      </c>
      <c r="AH64" s="252">
        <f t="shared" si="4"/>
        <v>0</v>
      </c>
      <c r="AI64" s="252">
        <f t="shared" si="5"/>
        <v>0</v>
      </c>
      <c r="AJ64" s="252">
        <f t="shared" si="6"/>
        <v>0</v>
      </c>
      <c r="AK64" s="252">
        <f t="shared" si="7"/>
        <v>0</v>
      </c>
      <c r="AL64" s="252">
        <f t="shared" si="8"/>
        <v>0</v>
      </c>
      <c r="AR64" s="273"/>
      <c r="AS64" s="273"/>
      <c r="AT64" s="273"/>
      <c r="AU64" s="273"/>
      <c r="AZ64" s="257"/>
      <c r="BA64" s="257"/>
      <c r="BB64" s="257"/>
      <c r="BC64" s="257"/>
      <c r="BD64" s="257"/>
      <c r="BE64" s="257"/>
      <c r="BF64" s="257"/>
      <c r="BG64" s="257"/>
      <c r="BH64" s="257"/>
      <c r="BI64" s="257"/>
      <c r="BJ64" s="257"/>
      <c r="BK64" s="257"/>
    </row>
    <row r="65" spans="1:83">
      <c r="C65" s="31" t="s">
        <v>363</v>
      </c>
      <c r="D65" s="568"/>
      <c r="E65" s="218"/>
      <c r="F65" s="218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31"/>
      <c r="AD65" s="31" t="s">
        <v>363</v>
      </c>
      <c r="AE65" s="252">
        <f t="shared" si="1"/>
        <v>0</v>
      </c>
      <c r="AF65" s="252">
        <f t="shared" si="2"/>
        <v>0</v>
      </c>
      <c r="AG65" s="252">
        <f t="shared" si="3"/>
        <v>0</v>
      </c>
      <c r="AH65" s="252">
        <f t="shared" si="4"/>
        <v>0</v>
      </c>
      <c r="AI65" s="252">
        <f t="shared" si="5"/>
        <v>0</v>
      </c>
      <c r="AJ65" s="252">
        <f t="shared" si="6"/>
        <v>0</v>
      </c>
      <c r="AK65" s="252">
        <f t="shared" si="7"/>
        <v>0</v>
      </c>
      <c r="AL65" s="252">
        <f t="shared" si="8"/>
        <v>0</v>
      </c>
      <c r="AR65" s="273"/>
      <c r="AS65" s="273"/>
      <c r="AT65" s="273"/>
      <c r="AU65" s="273"/>
      <c r="AZ65" s="257"/>
      <c r="BA65" s="257"/>
      <c r="BB65" s="257"/>
      <c r="BC65" s="257"/>
      <c r="BD65" s="257"/>
      <c r="BE65" s="257"/>
      <c r="BF65" s="257"/>
      <c r="BG65" s="257"/>
      <c r="BH65" s="257"/>
      <c r="BI65" s="257"/>
      <c r="BJ65" s="257"/>
      <c r="BK65" s="257"/>
    </row>
    <row r="66" spans="1:83">
      <c r="C66" s="31" t="s">
        <v>364</v>
      </c>
      <c r="D66" s="568"/>
      <c r="E66" s="218"/>
      <c r="F66" s="218"/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31"/>
      <c r="AD66" s="31" t="s">
        <v>364</v>
      </c>
      <c r="AE66" s="252">
        <f t="shared" si="1"/>
        <v>0</v>
      </c>
      <c r="AF66" s="252">
        <f t="shared" si="2"/>
        <v>0</v>
      </c>
      <c r="AG66" s="252">
        <f t="shared" si="3"/>
        <v>0</v>
      </c>
      <c r="AH66" s="252">
        <f t="shared" si="4"/>
        <v>0</v>
      </c>
      <c r="AI66" s="252">
        <f t="shared" si="5"/>
        <v>0</v>
      </c>
      <c r="AJ66" s="252">
        <f t="shared" si="6"/>
        <v>0</v>
      </c>
      <c r="AK66" s="252">
        <f t="shared" si="7"/>
        <v>0</v>
      </c>
      <c r="AL66" s="252">
        <f t="shared" si="8"/>
        <v>0</v>
      </c>
      <c r="AR66" s="273"/>
      <c r="AS66" s="273"/>
      <c r="AT66" s="273"/>
      <c r="AU66" s="273"/>
      <c r="AZ66" s="257"/>
      <c r="BA66" s="257"/>
      <c r="BB66" s="257"/>
      <c r="BC66" s="257"/>
      <c r="BD66" s="257"/>
      <c r="BE66" s="257"/>
      <c r="BF66" s="257"/>
      <c r="BG66" s="257"/>
      <c r="BH66" s="257"/>
      <c r="BI66" s="257"/>
      <c r="BJ66" s="257"/>
      <c r="BK66" s="257"/>
    </row>
    <row r="67" spans="1:83">
      <c r="C67" s="31" t="s">
        <v>268</v>
      </c>
      <c r="D67" s="568"/>
      <c r="E67" s="218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31"/>
      <c r="AD67" s="31" t="s">
        <v>268</v>
      </c>
      <c r="AE67" s="252">
        <f t="shared" si="1"/>
        <v>0</v>
      </c>
      <c r="AF67" s="252">
        <f t="shared" si="2"/>
        <v>0</v>
      </c>
      <c r="AG67" s="252">
        <f t="shared" si="3"/>
        <v>0</v>
      </c>
      <c r="AH67" s="252">
        <f t="shared" si="4"/>
        <v>0</v>
      </c>
      <c r="AI67" s="252">
        <f t="shared" si="5"/>
        <v>0</v>
      </c>
      <c r="AJ67" s="252">
        <f t="shared" si="6"/>
        <v>0</v>
      </c>
      <c r="AK67" s="252">
        <f t="shared" si="7"/>
        <v>0</v>
      </c>
      <c r="AL67" s="252">
        <f t="shared" si="8"/>
        <v>0</v>
      </c>
      <c r="AR67" s="273"/>
      <c r="AS67" s="273"/>
      <c r="AT67" s="273"/>
      <c r="AU67" s="273"/>
      <c r="AZ67" s="257"/>
      <c r="BA67" s="257"/>
      <c r="BB67" s="257"/>
      <c r="BC67" s="257"/>
      <c r="BD67" s="257"/>
      <c r="BE67" s="257"/>
      <c r="BF67" s="257"/>
      <c r="BG67" s="257"/>
      <c r="BH67" s="257"/>
      <c r="BI67" s="257"/>
      <c r="BJ67" s="257"/>
      <c r="BK67" s="257"/>
    </row>
    <row r="68" spans="1:83" s="1" customFormat="1">
      <c r="A68" s="13"/>
      <c r="B68" s="4"/>
      <c r="C68" s="31" t="s">
        <v>269</v>
      </c>
      <c r="D68" s="568"/>
      <c r="E68" s="218"/>
      <c r="F68" s="218"/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31"/>
      <c r="AD68" s="31" t="s">
        <v>269</v>
      </c>
      <c r="AE68" s="252">
        <f t="shared" si="1"/>
        <v>0</v>
      </c>
      <c r="AF68" s="252">
        <f t="shared" si="2"/>
        <v>0</v>
      </c>
      <c r="AG68" s="252">
        <f t="shared" si="3"/>
        <v>0</v>
      </c>
      <c r="AH68" s="252">
        <f t="shared" si="4"/>
        <v>0</v>
      </c>
      <c r="AI68" s="252">
        <f t="shared" si="5"/>
        <v>0</v>
      </c>
      <c r="AJ68" s="252">
        <f t="shared" si="6"/>
        <v>0</v>
      </c>
      <c r="AK68" s="252">
        <f t="shared" si="7"/>
        <v>0</v>
      </c>
      <c r="AL68" s="252">
        <f t="shared" si="8"/>
        <v>0</v>
      </c>
      <c r="AM68" s="52"/>
      <c r="AN68" s="225"/>
      <c r="AO68" s="225"/>
      <c r="AP68" s="225"/>
      <c r="AQ68" s="225"/>
      <c r="AR68" s="273"/>
      <c r="AS68" s="273"/>
      <c r="AT68" s="273"/>
      <c r="AU68" s="273"/>
      <c r="AV68" s="225"/>
      <c r="AW68" s="225"/>
      <c r="AX68" s="225"/>
      <c r="AY68" s="225"/>
      <c r="AZ68" s="260"/>
      <c r="BA68" s="260"/>
      <c r="BB68" s="260"/>
      <c r="BC68" s="260"/>
      <c r="BD68" s="260"/>
      <c r="BE68" s="260"/>
      <c r="BF68" s="260"/>
      <c r="BG68" s="260"/>
      <c r="BH68" s="260"/>
      <c r="BI68" s="260"/>
      <c r="BJ68" s="260"/>
      <c r="BK68" s="260"/>
      <c r="BL68" s="52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</row>
    <row r="69" spans="1:83">
      <c r="C69" s="31" t="s">
        <v>270</v>
      </c>
      <c r="D69" s="568"/>
      <c r="E69" s="218"/>
      <c r="F69" s="218"/>
      <c r="G69" s="218"/>
      <c r="H69" s="218"/>
      <c r="I69" s="218"/>
      <c r="J69" s="218"/>
      <c r="K69" s="218"/>
      <c r="L69" s="218"/>
      <c r="M69" s="218"/>
      <c r="N69" s="218"/>
      <c r="O69" s="218"/>
      <c r="P69" s="218"/>
      <c r="Q69" s="218"/>
      <c r="R69" s="218"/>
      <c r="S69" s="218"/>
      <c r="T69" s="218"/>
      <c r="U69" s="218"/>
      <c r="V69" s="218"/>
      <c r="W69" s="218"/>
      <c r="X69" s="218"/>
      <c r="Y69" s="218"/>
      <c r="Z69" s="218"/>
      <c r="AA69" s="218"/>
      <c r="AB69" s="218"/>
      <c r="AC69" s="231"/>
      <c r="AD69" s="31" t="s">
        <v>270</v>
      </c>
      <c r="AE69" s="252">
        <f t="shared" si="1"/>
        <v>0</v>
      </c>
      <c r="AF69" s="252">
        <f t="shared" si="2"/>
        <v>0</v>
      </c>
      <c r="AG69" s="252">
        <f t="shared" si="3"/>
        <v>0</v>
      </c>
      <c r="AH69" s="252">
        <f t="shared" si="4"/>
        <v>0</v>
      </c>
      <c r="AI69" s="252">
        <f t="shared" si="5"/>
        <v>0</v>
      </c>
      <c r="AJ69" s="252">
        <f t="shared" si="6"/>
        <v>0</v>
      </c>
      <c r="AK69" s="252">
        <f t="shared" si="7"/>
        <v>0</v>
      </c>
      <c r="AL69" s="252">
        <f t="shared" si="8"/>
        <v>0</v>
      </c>
      <c r="AR69" s="273"/>
      <c r="AS69" s="273"/>
      <c r="AT69" s="273"/>
      <c r="AU69" s="273"/>
    </row>
    <row r="70" spans="1:83">
      <c r="A70" s="19"/>
      <c r="B70" s="9"/>
      <c r="C70" s="52" t="s">
        <v>271</v>
      </c>
      <c r="D70" s="56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  <c r="R70" s="249"/>
      <c r="S70" s="249"/>
      <c r="T70" s="249"/>
      <c r="U70" s="249"/>
      <c r="V70" s="249"/>
      <c r="W70" s="249"/>
      <c r="X70" s="249"/>
      <c r="Y70" s="249"/>
      <c r="Z70" s="249"/>
      <c r="AA70" s="249"/>
      <c r="AB70" s="249"/>
      <c r="AC70" s="231"/>
      <c r="AD70" s="52" t="s">
        <v>271</v>
      </c>
      <c r="AE70" s="253">
        <f t="shared" si="1"/>
        <v>0</v>
      </c>
      <c r="AF70" s="253">
        <f t="shared" si="2"/>
        <v>0</v>
      </c>
      <c r="AG70" s="253">
        <f t="shared" si="3"/>
        <v>0</v>
      </c>
      <c r="AH70" s="253">
        <f t="shared" si="4"/>
        <v>0</v>
      </c>
      <c r="AI70" s="253">
        <f t="shared" si="5"/>
        <v>0</v>
      </c>
      <c r="AJ70" s="253">
        <f t="shared" si="6"/>
        <v>0</v>
      </c>
      <c r="AK70" s="253">
        <f t="shared" si="7"/>
        <v>0</v>
      </c>
      <c r="AL70" s="253">
        <f t="shared" si="8"/>
        <v>0</v>
      </c>
      <c r="AR70" s="273"/>
      <c r="AS70" s="273"/>
      <c r="AT70" s="273"/>
      <c r="AU70" s="273"/>
    </row>
    <row r="71" spans="1:83">
      <c r="C71" s="31"/>
      <c r="D71" s="268"/>
      <c r="E71" s="218"/>
      <c r="F71" s="218"/>
      <c r="G71" s="218"/>
      <c r="H71" s="218"/>
      <c r="I71" s="218"/>
      <c r="J71" s="218"/>
      <c r="K71" s="218"/>
      <c r="L71" s="218"/>
      <c r="M71" s="218"/>
      <c r="N71" s="218"/>
      <c r="O71" s="218"/>
      <c r="P71" s="218"/>
      <c r="Q71" s="218"/>
      <c r="R71" s="218"/>
      <c r="S71" s="218"/>
      <c r="T71" s="218"/>
      <c r="U71" s="218"/>
      <c r="V71" s="218"/>
      <c r="W71" s="218"/>
      <c r="X71" s="218"/>
      <c r="Y71" s="218"/>
      <c r="Z71" s="218"/>
      <c r="AA71" s="218"/>
      <c r="AB71" s="218"/>
      <c r="AC71" s="231"/>
      <c r="AD71" s="31"/>
      <c r="AE71" s="31"/>
      <c r="AF71" s="31"/>
      <c r="AG71" s="31"/>
      <c r="AH71" s="31"/>
      <c r="AI71" s="31"/>
      <c r="AJ71" s="31"/>
      <c r="AK71" s="31"/>
      <c r="AL71" s="31"/>
    </row>
    <row r="72" spans="1:83">
      <c r="C72" s="31"/>
      <c r="D72" s="26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31"/>
      <c r="AD72" s="31"/>
      <c r="AE72" s="31"/>
      <c r="AF72" s="31"/>
      <c r="AG72" s="31"/>
      <c r="AH72" s="31"/>
      <c r="AI72" s="31"/>
      <c r="AJ72" s="31"/>
      <c r="AK72" s="31"/>
      <c r="AL72" s="31"/>
    </row>
    <row r="73" spans="1:83">
      <c r="C73" s="31"/>
      <c r="D73" s="268"/>
      <c r="E73" s="218"/>
      <c r="F73" s="218"/>
      <c r="G73" s="218"/>
      <c r="H73" s="218"/>
      <c r="I73" s="218"/>
      <c r="J73" s="218"/>
      <c r="K73" s="218"/>
      <c r="L73" s="218"/>
      <c r="M73" s="218"/>
      <c r="N73" s="218"/>
      <c r="O73" s="218"/>
      <c r="P73" s="218"/>
      <c r="Q73" s="218"/>
      <c r="R73" s="218"/>
      <c r="S73" s="218"/>
      <c r="T73" s="218"/>
      <c r="U73" s="218"/>
      <c r="V73" s="218"/>
      <c r="W73" s="218"/>
      <c r="X73" s="218"/>
      <c r="Y73" s="218"/>
      <c r="Z73" s="218"/>
      <c r="AA73" s="218"/>
      <c r="AB73" s="218"/>
      <c r="AC73" s="231"/>
      <c r="AD73" s="31"/>
      <c r="AE73" s="31"/>
      <c r="AF73" s="31"/>
      <c r="AG73" s="31"/>
      <c r="AH73" s="31"/>
      <c r="AI73" s="31"/>
      <c r="AJ73" s="31"/>
      <c r="AK73" s="31"/>
      <c r="AL73" s="31"/>
    </row>
    <row r="74" spans="1:83">
      <c r="C74" s="31"/>
      <c r="D74" s="268"/>
      <c r="E74" s="259"/>
      <c r="F74" s="259"/>
      <c r="G74" s="259"/>
      <c r="H74" s="259"/>
      <c r="I74" s="259"/>
      <c r="J74" s="259"/>
      <c r="K74" s="259"/>
      <c r="L74" s="259"/>
      <c r="M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X74" s="259"/>
      <c r="Y74" s="259"/>
      <c r="Z74" s="259"/>
      <c r="AA74" s="259"/>
      <c r="AB74" s="259"/>
      <c r="AC74" s="231"/>
      <c r="AD74" s="31"/>
      <c r="AE74" s="31"/>
      <c r="AF74" s="31"/>
      <c r="AG74" s="31"/>
      <c r="AH74" s="31"/>
      <c r="AI74" s="31"/>
      <c r="AJ74" s="31"/>
      <c r="AK74" s="31"/>
      <c r="AL74" s="31"/>
    </row>
    <row r="75" spans="1:83" s="4" customFormat="1">
      <c r="A75" s="13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</row>
    <row r="76" spans="1:83" s="4" customFormat="1">
      <c r="A76" s="13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</row>
    <row r="77" spans="1:83" s="4" customFormat="1">
      <c r="A77" s="13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</row>
    <row r="78" spans="1:83" s="4" customFormat="1">
      <c r="A78" s="13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</row>
    <row r="79" spans="1:83" s="4" customFormat="1">
      <c r="A79" s="13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</row>
    <row r="80" spans="1:83" s="4" customFormat="1">
      <c r="A80" s="13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</row>
    <row r="81" spans="4:38" hidden="1"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31"/>
      <c r="AE81" s="31"/>
      <c r="AF81" s="31"/>
      <c r="AG81" s="31"/>
      <c r="AH81" s="31"/>
      <c r="AI81" s="31"/>
      <c r="AJ81" s="31"/>
      <c r="AK81" s="31"/>
      <c r="AL81" s="31"/>
    </row>
    <row r="82" spans="4:38" hidden="1"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31"/>
      <c r="AE82" s="31"/>
      <c r="AF82" s="31"/>
      <c r="AG82" s="31"/>
      <c r="AH82" s="31"/>
      <c r="AI82" s="31"/>
      <c r="AJ82" s="31"/>
      <c r="AK82" s="31"/>
      <c r="AL82" s="31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AD7A8-1EC1-4EED-8F3C-33C60683F01D}">
  <sheetPr codeName="Sheet22">
    <tabColor theme="7" tint="-0.249977111117893"/>
  </sheetPr>
  <dimension ref="A1:CI140"/>
  <sheetViews>
    <sheetView zoomScale="70" zoomScaleNormal="70" workbookViewId="0">
      <pane xSplit="4" ySplit="7" topLeftCell="E8" activePane="bottomRight" state="frozen"/>
      <selection activeCell="C27" sqref="C27"/>
      <selection pane="topRight" activeCell="C27" sqref="C27"/>
      <selection pane="bottomLeft" activeCell="C27" sqref="C27"/>
      <selection pane="bottomRight" activeCell="C27" sqref="C27"/>
    </sheetView>
  </sheetViews>
  <sheetFormatPr defaultColWidth="0" defaultRowHeight="13.2" zeroHeight="1" outlineLevelCol="1"/>
  <cols>
    <col min="1" max="1" width="3.7109375" style="13" customWidth="1"/>
    <col min="2" max="2" width="3.7109375" style="4" customWidth="1"/>
    <col min="3" max="3" width="82" style="4" bestFit="1" customWidth="1"/>
    <col min="4" max="4" width="30.7109375" customWidth="1"/>
    <col min="5" max="28" width="12.7109375" customWidth="1"/>
    <col min="29" max="29" width="11.7109375" customWidth="1"/>
    <col min="30" max="30" width="82" customWidth="1" outlineLevel="1"/>
    <col min="31" max="40" width="14.7109375" style="29" customWidth="1" outlineLevel="1"/>
    <col min="41" max="41" width="3.7109375" style="29" customWidth="1"/>
    <col min="42" max="42" width="84.42578125" style="31" bestFit="1" customWidth="1"/>
    <col min="43" max="47" width="15" style="31" bestFit="1" customWidth="1"/>
    <col min="48" max="48" width="14.28515625" style="31" customWidth="1"/>
    <col min="49" max="49" width="16" style="31" bestFit="1" customWidth="1"/>
    <col min="50" max="54" width="15" style="31" bestFit="1" customWidth="1"/>
    <col min="55" max="55" width="16" style="31" bestFit="1" customWidth="1"/>
    <col min="56" max="61" width="6" style="31" bestFit="1" customWidth="1"/>
    <col min="62" max="62" width="6" style="4" bestFit="1" customWidth="1"/>
    <col min="63" max="63" width="10.42578125" style="4" bestFit="1" customWidth="1"/>
    <col min="64" max="64" width="12.28515625" style="4" bestFit="1" customWidth="1"/>
    <col min="65" max="68" width="15" style="4" bestFit="1" customWidth="1"/>
    <col min="69" max="77" width="5.7109375" style="4" customWidth="1"/>
    <col min="78" max="78" width="0" style="4" hidden="1" customWidth="1"/>
    <col min="79" max="87" width="0" hidden="1" customWidth="1"/>
    <col min="88" max="16384" width="10.7109375" hidden="1"/>
  </cols>
  <sheetData>
    <row r="1" spans="1:84" s="13" customFormat="1" ht="15" customHeight="1"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</row>
    <row r="2" spans="1:84" s="4" customFormat="1" ht="12.45" customHeight="1">
      <c r="A2" s="13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</row>
    <row r="3" spans="1:84" ht="12.45" customHeight="1">
      <c r="C3" s="263" t="s">
        <v>226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</row>
    <row r="4" spans="1:84" ht="12.45" customHeight="1">
      <c r="C4" s="263" t="s">
        <v>15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</row>
    <row r="5" spans="1:84" ht="12.45" customHeight="1">
      <c r="C5" s="264" t="str">
        <f>YEAR(E7)&amp;"-"&amp;YEAR(E7)+1</f>
        <v>2022-2023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</row>
    <row r="6" spans="1:84" ht="12.45" customHeight="1">
      <c r="C6" s="31"/>
      <c r="D6" s="31"/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  <c r="Z6" s="248"/>
      <c r="AA6" s="248"/>
      <c r="AB6" s="248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</row>
    <row r="7" spans="1:84" ht="12.45" customHeight="1">
      <c r="C7" s="272" t="s">
        <v>215</v>
      </c>
      <c r="D7" s="272" t="s">
        <v>452</v>
      </c>
      <c r="E7" s="57">
        <f>DATE(Setup!$D$5,1,31)</f>
        <v>44592</v>
      </c>
      <c r="F7" s="57">
        <f>EOMONTH(E7,0)+1</f>
        <v>44593</v>
      </c>
      <c r="G7" s="57">
        <f t="shared" ref="G7:AB7" si="0">EOMONTH(F7,0)+1</f>
        <v>44621</v>
      </c>
      <c r="H7" s="57">
        <f t="shared" si="0"/>
        <v>44652</v>
      </c>
      <c r="I7" s="57">
        <f t="shared" si="0"/>
        <v>44682</v>
      </c>
      <c r="J7" s="57">
        <f t="shared" si="0"/>
        <v>44713</v>
      </c>
      <c r="K7" s="57">
        <f t="shared" si="0"/>
        <v>44743</v>
      </c>
      <c r="L7" s="57">
        <f t="shared" si="0"/>
        <v>44774</v>
      </c>
      <c r="M7" s="57">
        <f t="shared" si="0"/>
        <v>44805</v>
      </c>
      <c r="N7" s="57">
        <f t="shared" si="0"/>
        <v>44835</v>
      </c>
      <c r="O7" s="57">
        <f t="shared" si="0"/>
        <v>44866</v>
      </c>
      <c r="P7" s="57">
        <f t="shared" si="0"/>
        <v>44896</v>
      </c>
      <c r="Q7" s="57">
        <f t="shared" si="0"/>
        <v>44927</v>
      </c>
      <c r="R7" s="57">
        <f t="shared" si="0"/>
        <v>44958</v>
      </c>
      <c r="S7" s="57">
        <f t="shared" si="0"/>
        <v>44986</v>
      </c>
      <c r="T7" s="57">
        <f t="shared" si="0"/>
        <v>45017</v>
      </c>
      <c r="U7" s="57">
        <f t="shared" si="0"/>
        <v>45047</v>
      </c>
      <c r="V7" s="57">
        <f t="shared" si="0"/>
        <v>45078</v>
      </c>
      <c r="W7" s="57">
        <f t="shared" si="0"/>
        <v>45108</v>
      </c>
      <c r="X7" s="57">
        <f t="shared" si="0"/>
        <v>45139</v>
      </c>
      <c r="Y7" s="57">
        <f t="shared" si="0"/>
        <v>45170</v>
      </c>
      <c r="Z7" s="57">
        <f t="shared" si="0"/>
        <v>45200</v>
      </c>
      <c r="AA7" s="57">
        <f t="shared" si="0"/>
        <v>45231</v>
      </c>
      <c r="AB7" s="57">
        <f t="shared" si="0"/>
        <v>45261</v>
      </c>
      <c r="AC7" s="31"/>
      <c r="AD7" s="220" t="s">
        <v>215</v>
      </c>
      <c r="AE7" s="250" t="str">
        <f>YEAR($E7)&amp;"-Q1"</f>
        <v>2022-Q1</v>
      </c>
      <c r="AF7" s="250" t="str">
        <f>YEAR($E7)&amp;"-Q2"</f>
        <v>2022-Q2</v>
      </c>
      <c r="AG7" s="250" t="str">
        <f>YEAR($E7)&amp;"-Q3"</f>
        <v>2022-Q3</v>
      </c>
      <c r="AH7" s="250" t="str">
        <f>YEAR($E7)&amp;"-Q4"</f>
        <v>2022-Q4</v>
      </c>
      <c r="AI7" s="748">
        <f>YEAR($E7)</f>
        <v>2022</v>
      </c>
      <c r="AJ7" s="250" t="str">
        <f>YEAR($E7)+1&amp;"-Q1"</f>
        <v>2023-Q1</v>
      </c>
      <c r="AK7" s="250" t="str">
        <f>YEAR($E7)+1&amp;"-Q2"</f>
        <v>2023-Q2</v>
      </c>
      <c r="AL7" s="250" t="str">
        <f>YEAR($E7)+1&amp;"-Q3"</f>
        <v>2023-Q3</v>
      </c>
      <c r="AM7" s="250" t="str">
        <f>YEAR($E7)+1&amp;"-Q4"</f>
        <v>2023-Q4</v>
      </c>
      <c r="AN7" s="748">
        <f>YEAR($E7)+1</f>
        <v>2023</v>
      </c>
      <c r="AO7" s="31"/>
    </row>
    <row r="8" spans="1:84">
      <c r="C8" s="31" t="s">
        <v>299</v>
      </c>
      <c r="D8" s="568"/>
      <c r="E8" s="219"/>
      <c r="F8" s="219"/>
      <c r="G8" s="219"/>
      <c r="H8" s="219"/>
      <c r="I8" s="219"/>
      <c r="J8" s="219"/>
      <c r="K8" s="219"/>
      <c r="L8" s="219"/>
      <c r="M8" s="219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231"/>
      <c r="AD8" s="251" t="str">
        <f t="shared" ref="AD8:AD29" si="1">C8</f>
        <v>OPERATING ACTIVITIES</v>
      </c>
      <c r="AE8" s="514"/>
      <c r="AF8" s="514"/>
      <c r="AG8" s="514"/>
      <c r="AH8" s="514"/>
      <c r="AI8" s="514"/>
      <c r="AJ8" s="514"/>
      <c r="AK8" s="514"/>
      <c r="AL8" s="514"/>
      <c r="AM8" s="514"/>
      <c r="AN8" s="514"/>
      <c r="AO8" s="31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</row>
    <row r="9" spans="1:84">
      <c r="C9" s="31" t="s">
        <v>300</v>
      </c>
      <c r="D9" s="56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31"/>
      <c r="AD9" s="251" t="str">
        <f t="shared" si="1"/>
        <v xml:space="preserve">   Net Income</v>
      </c>
      <c r="AE9" s="515">
        <f t="shared" ref="AE9:AE38" si="2">SUM(E9:G9)</f>
        <v>0</v>
      </c>
      <c r="AF9" s="515">
        <f t="shared" ref="AF9:AF38" si="3">SUM(H9:J9)</f>
        <v>0</v>
      </c>
      <c r="AG9" s="515">
        <f t="shared" ref="AG9:AG38" si="4">SUM(K9:M9)</f>
        <v>0</v>
      </c>
      <c r="AH9" s="515">
        <f t="shared" ref="AH9:AH38" si="5">SUM(N9:P9)</f>
        <v>0</v>
      </c>
      <c r="AI9" s="515">
        <f>SUM(AE9:AH9)</f>
        <v>0</v>
      </c>
      <c r="AJ9" s="515">
        <f>SUM(Q9:S9)</f>
        <v>0</v>
      </c>
      <c r="AK9" s="515">
        <f>SUM(T9:V9)</f>
        <v>0</v>
      </c>
      <c r="AL9" s="515">
        <f>SUM(W9:Y9)</f>
        <v>0</v>
      </c>
      <c r="AM9" s="515">
        <f>SUM(Z9:AB9)</f>
        <v>0</v>
      </c>
      <c r="AN9" s="515">
        <f>SUM(AJ9:AM9)</f>
        <v>0</v>
      </c>
      <c r="AO9" s="31"/>
      <c r="AQ9" s="43"/>
      <c r="AR9" s="43"/>
      <c r="AS9" s="43"/>
      <c r="AT9" s="43"/>
      <c r="AU9" s="43"/>
      <c r="AV9" s="273"/>
      <c r="AW9" s="273"/>
      <c r="AX9" s="273"/>
      <c r="AY9" s="273"/>
      <c r="AZ9" s="273"/>
      <c r="BA9" s="43"/>
      <c r="BB9" s="43"/>
      <c r="BC9" s="43"/>
      <c r="BD9" s="273"/>
      <c r="BE9" s="273"/>
      <c r="BF9" s="273"/>
      <c r="BG9" s="273"/>
      <c r="BH9" s="273"/>
      <c r="BI9" s="273"/>
      <c r="BJ9" s="273"/>
      <c r="BK9" s="273"/>
      <c r="BL9" s="273"/>
      <c r="BM9" s="273"/>
      <c r="BN9" s="273"/>
      <c r="BO9" s="273"/>
      <c r="BP9" s="273"/>
    </row>
    <row r="10" spans="1:84">
      <c r="C10" s="31" t="s">
        <v>301</v>
      </c>
      <c r="D10" s="568"/>
      <c r="E10" s="218"/>
      <c r="F10" s="218"/>
      <c r="G10" s="218"/>
      <c r="H10" s="219"/>
      <c r="I10" s="219"/>
      <c r="J10" s="218"/>
      <c r="K10" s="218"/>
      <c r="L10" s="218"/>
      <c r="M10" s="219"/>
      <c r="N10" s="219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8"/>
      <c r="AC10" s="231"/>
      <c r="AD10" s="251" t="str">
        <f t="shared" si="1"/>
        <v xml:space="preserve">   Adjustments to reconcile Net Income to Net Cash provided by operations:</v>
      </c>
      <c r="AE10" s="515">
        <f t="shared" si="2"/>
        <v>0</v>
      </c>
      <c r="AF10" s="515">
        <f t="shared" si="3"/>
        <v>0</v>
      </c>
      <c r="AG10" s="515">
        <f t="shared" si="4"/>
        <v>0</v>
      </c>
      <c r="AH10" s="515">
        <f t="shared" si="5"/>
        <v>0</v>
      </c>
      <c r="AI10" s="515">
        <f t="shared" ref="AI10:AI38" si="6">SUM(AE10:AH10)</f>
        <v>0</v>
      </c>
      <c r="AJ10" s="515">
        <f t="shared" ref="AJ10:AJ38" si="7">SUM(Q10:S10)</f>
        <v>0</v>
      </c>
      <c r="AK10" s="515">
        <f t="shared" ref="AK10:AK38" si="8">SUM(T10:V10)</f>
        <v>0</v>
      </c>
      <c r="AL10" s="515">
        <f t="shared" ref="AL10:AL38" si="9">SUM(W10:Y10)</f>
        <v>0</v>
      </c>
      <c r="AM10" s="515">
        <f t="shared" ref="AM10:AM38" si="10">SUM(Z10:AB10)</f>
        <v>0</v>
      </c>
      <c r="AN10" s="515">
        <f t="shared" ref="AN10:AN38" si="11">SUM(AJ10:AM10)</f>
        <v>0</v>
      </c>
      <c r="AO10" s="31"/>
      <c r="AQ10" s="43"/>
      <c r="AR10" s="43"/>
      <c r="AS10" s="43"/>
      <c r="AT10" s="43"/>
      <c r="AU10" s="43"/>
      <c r="AV10" s="273"/>
      <c r="AW10" s="273"/>
      <c r="AX10" s="273"/>
      <c r="AY10" s="273"/>
      <c r="AZ10" s="273"/>
      <c r="BA10" s="43"/>
      <c r="BB10" s="43"/>
      <c r="BC10" s="43"/>
      <c r="BD10" s="273"/>
      <c r="BE10" s="273"/>
      <c r="BF10" s="273"/>
      <c r="BG10" s="273"/>
      <c r="BH10" s="273"/>
      <c r="BI10" s="273"/>
      <c r="BJ10" s="273"/>
      <c r="BK10" s="273"/>
      <c r="BL10" s="273"/>
      <c r="BM10" s="273"/>
      <c r="BN10" s="273"/>
      <c r="BO10" s="273"/>
      <c r="BP10" s="273"/>
    </row>
    <row r="11" spans="1:84">
      <c r="C11" s="31" t="s">
        <v>409</v>
      </c>
      <c r="D11" s="568"/>
      <c r="E11" s="218"/>
      <c r="F11" s="218"/>
      <c r="G11" s="218"/>
      <c r="H11" s="219"/>
      <c r="I11" s="219"/>
      <c r="J11" s="218"/>
      <c r="K11" s="218"/>
      <c r="L11" s="218"/>
      <c r="M11" s="219"/>
      <c r="N11" s="219"/>
      <c r="O11" s="218"/>
      <c r="P11" s="218"/>
      <c r="Q11" s="218"/>
      <c r="R11" s="218"/>
      <c r="S11" s="218"/>
      <c r="T11" s="218"/>
      <c r="U11" s="218"/>
      <c r="V11" s="218"/>
      <c r="W11" s="218"/>
      <c r="X11" s="218"/>
      <c r="Y11" s="218"/>
      <c r="Z11" s="218"/>
      <c r="AA11" s="218"/>
      <c r="AB11" s="218"/>
      <c r="AC11" s="231"/>
      <c r="AD11" s="251" t="str">
        <f t="shared" si="1"/>
        <v xml:space="preserve">      11000 Accounts Receivable (A/R)</v>
      </c>
      <c r="AE11" s="515">
        <f t="shared" si="2"/>
        <v>0</v>
      </c>
      <c r="AF11" s="515">
        <f t="shared" si="3"/>
        <v>0</v>
      </c>
      <c r="AG11" s="515">
        <f t="shared" si="4"/>
        <v>0</v>
      </c>
      <c r="AH11" s="515">
        <f t="shared" si="5"/>
        <v>0</v>
      </c>
      <c r="AI11" s="515">
        <f t="shared" si="6"/>
        <v>0</v>
      </c>
      <c r="AJ11" s="515">
        <f t="shared" si="7"/>
        <v>0</v>
      </c>
      <c r="AK11" s="515">
        <f t="shared" si="8"/>
        <v>0</v>
      </c>
      <c r="AL11" s="515">
        <f t="shared" si="9"/>
        <v>0</v>
      </c>
      <c r="AM11" s="515">
        <f t="shared" si="10"/>
        <v>0</v>
      </c>
      <c r="AN11" s="515">
        <f t="shared" si="11"/>
        <v>0</v>
      </c>
      <c r="AO11" s="31"/>
      <c r="AQ11" s="43"/>
      <c r="AR11" s="43"/>
      <c r="AS11" s="43"/>
      <c r="AT11" s="43"/>
      <c r="AU11" s="43"/>
      <c r="AV11" s="273"/>
      <c r="AW11" s="273"/>
      <c r="AX11" s="273"/>
      <c r="AY11" s="273"/>
      <c r="AZ11" s="273"/>
      <c r="BA11" s="43"/>
      <c r="BB11" s="43"/>
      <c r="BC11" s="43"/>
      <c r="BD11" s="273"/>
      <c r="BE11" s="273"/>
      <c r="BF11" s="273"/>
      <c r="BG11" s="273"/>
      <c r="BH11" s="273"/>
      <c r="BI11" s="273"/>
      <c r="BJ11" s="273"/>
      <c r="BK11" s="273"/>
      <c r="BL11" s="273"/>
      <c r="BM11" s="273"/>
      <c r="BN11" s="273"/>
      <c r="BO11" s="273"/>
      <c r="BP11" s="273"/>
    </row>
    <row r="12" spans="1:84">
      <c r="C12" s="31" t="s">
        <v>374</v>
      </c>
      <c r="D12" s="568"/>
      <c r="E12" s="218"/>
      <c r="F12" s="218"/>
      <c r="G12" s="218"/>
      <c r="H12" s="218"/>
      <c r="I12" s="218"/>
      <c r="J12" s="218"/>
      <c r="K12" s="218"/>
      <c r="L12" s="218"/>
      <c r="M12" s="218"/>
      <c r="N12" s="219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Y12" s="218"/>
      <c r="Z12" s="218"/>
      <c r="AA12" s="218"/>
      <c r="AB12" s="218"/>
      <c r="AC12" s="231"/>
      <c r="AD12" s="251" t="str">
        <f t="shared" si="1"/>
        <v xml:space="preserve">      12000 Prepaid Expenses</v>
      </c>
      <c r="AE12" s="515">
        <f t="shared" si="2"/>
        <v>0</v>
      </c>
      <c r="AF12" s="515">
        <f t="shared" si="3"/>
        <v>0</v>
      </c>
      <c r="AG12" s="515">
        <f t="shared" si="4"/>
        <v>0</v>
      </c>
      <c r="AH12" s="515">
        <f t="shared" si="5"/>
        <v>0</v>
      </c>
      <c r="AI12" s="515">
        <f t="shared" si="6"/>
        <v>0</v>
      </c>
      <c r="AJ12" s="515">
        <f t="shared" si="7"/>
        <v>0</v>
      </c>
      <c r="AK12" s="515">
        <f t="shared" si="8"/>
        <v>0</v>
      </c>
      <c r="AL12" s="515">
        <f t="shared" si="9"/>
        <v>0</v>
      </c>
      <c r="AM12" s="515">
        <f t="shared" si="10"/>
        <v>0</v>
      </c>
      <c r="AN12" s="515">
        <f t="shared" si="11"/>
        <v>0</v>
      </c>
      <c r="AO12" s="31"/>
      <c r="AQ12" s="43"/>
      <c r="AR12" s="43"/>
      <c r="AS12" s="43"/>
      <c r="AT12" s="43"/>
      <c r="AU12" s="43"/>
      <c r="AV12" s="273"/>
      <c r="AW12" s="273"/>
      <c r="AX12" s="273"/>
      <c r="AY12" s="273"/>
      <c r="AZ12" s="273"/>
      <c r="BA12" s="43"/>
      <c r="BB12" s="43"/>
      <c r="BC12" s="43"/>
      <c r="BD12" s="273"/>
      <c r="BE12" s="273"/>
      <c r="BF12" s="273"/>
      <c r="BG12" s="273"/>
      <c r="BH12" s="273"/>
      <c r="BI12" s="273"/>
      <c r="BJ12" s="273"/>
      <c r="BK12" s="273"/>
      <c r="BL12" s="273"/>
      <c r="BM12" s="273"/>
      <c r="BN12" s="273"/>
      <c r="BO12" s="273"/>
      <c r="BP12" s="273"/>
    </row>
    <row r="13" spans="1:84">
      <c r="C13" s="31" t="s">
        <v>375</v>
      </c>
      <c r="D13" s="568"/>
      <c r="E13" s="218"/>
      <c r="F13" s="218"/>
      <c r="G13" s="218"/>
      <c r="H13" s="218"/>
      <c r="I13" s="218"/>
      <c r="J13" s="218"/>
      <c r="K13" s="218"/>
      <c r="L13" s="218"/>
      <c r="M13" s="218"/>
      <c r="N13" s="219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218"/>
      <c r="Z13" s="218"/>
      <c r="AA13" s="218"/>
      <c r="AB13" s="218"/>
      <c r="AC13" s="231"/>
      <c r="AD13" s="251" t="str">
        <f t="shared" si="1"/>
        <v xml:space="preserve">      12000 Prepaid Expenses:12100 Prepaid AP</v>
      </c>
      <c r="AE13" s="515">
        <f t="shared" si="2"/>
        <v>0</v>
      </c>
      <c r="AF13" s="515">
        <f t="shared" si="3"/>
        <v>0</v>
      </c>
      <c r="AG13" s="515">
        <f t="shared" si="4"/>
        <v>0</v>
      </c>
      <c r="AH13" s="515">
        <f t="shared" si="5"/>
        <v>0</v>
      </c>
      <c r="AI13" s="515">
        <f t="shared" si="6"/>
        <v>0</v>
      </c>
      <c r="AJ13" s="515">
        <f t="shared" si="7"/>
        <v>0</v>
      </c>
      <c r="AK13" s="515">
        <f t="shared" si="8"/>
        <v>0</v>
      </c>
      <c r="AL13" s="515">
        <f t="shared" si="9"/>
        <v>0</v>
      </c>
      <c r="AM13" s="515">
        <f t="shared" si="10"/>
        <v>0</v>
      </c>
      <c r="AN13" s="515">
        <f t="shared" si="11"/>
        <v>0</v>
      </c>
      <c r="AO13" s="31"/>
      <c r="AQ13" s="43"/>
      <c r="AR13" s="43"/>
      <c r="AS13" s="43"/>
      <c r="AT13" s="43"/>
      <c r="AU13" s="43"/>
      <c r="AV13" s="273"/>
      <c r="AW13" s="273"/>
      <c r="AX13" s="273"/>
      <c r="AY13" s="273"/>
      <c r="AZ13" s="273"/>
      <c r="BA13" s="43"/>
      <c r="BB13" s="43"/>
      <c r="BC13" s="43"/>
      <c r="BD13" s="273"/>
      <c r="BE13" s="273"/>
      <c r="BF13" s="273"/>
      <c r="BG13" s="273"/>
      <c r="BH13" s="273"/>
      <c r="BI13" s="273"/>
      <c r="BJ13" s="273"/>
      <c r="BK13" s="273"/>
      <c r="BL13" s="273"/>
      <c r="BM13" s="273"/>
      <c r="BN13" s="273"/>
      <c r="BO13" s="273"/>
      <c r="BP13" s="273"/>
    </row>
    <row r="14" spans="1:84">
      <c r="C14" s="31" t="s">
        <v>376</v>
      </c>
      <c r="D14" s="568"/>
      <c r="E14" s="218"/>
      <c r="F14" s="218"/>
      <c r="G14" s="218"/>
      <c r="H14" s="218"/>
      <c r="I14" s="218"/>
      <c r="J14" s="218"/>
      <c r="K14" s="218"/>
      <c r="L14" s="218"/>
      <c r="M14" s="218"/>
      <c r="N14" s="219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31"/>
      <c r="AD14" s="251" t="str">
        <f t="shared" si="1"/>
        <v xml:space="preserve">      13000 Other Current Assets:13200 Other Receivables</v>
      </c>
      <c r="AE14" s="515">
        <f t="shared" si="2"/>
        <v>0</v>
      </c>
      <c r="AF14" s="515">
        <f t="shared" si="3"/>
        <v>0</v>
      </c>
      <c r="AG14" s="515">
        <f t="shared" si="4"/>
        <v>0</v>
      </c>
      <c r="AH14" s="515">
        <f t="shared" si="5"/>
        <v>0</v>
      </c>
      <c r="AI14" s="515">
        <f t="shared" si="6"/>
        <v>0</v>
      </c>
      <c r="AJ14" s="515">
        <f t="shared" si="7"/>
        <v>0</v>
      </c>
      <c r="AK14" s="515">
        <f t="shared" si="8"/>
        <v>0</v>
      </c>
      <c r="AL14" s="515">
        <f t="shared" si="9"/>
        <v>0</v>
      </c>
      <c r="AM14" s="515">
        <f t="shared" si="10"/>
        <v>0</v>
      </c>
      <c r="AN14" s="515">
        <f t="shared" si="11"/>
        <v>0</v>
      </c>
      <c r="AO14" s="31"/>
      <c r="AQ14" s="43"/>
      <c r="AR14" s="43"/>
      <c r="AS14" s="43"/>
      <c r="AT14" s="43"/>
      <c r="AU14" s="43"/>
      <c r="AV14" s="273"/>
      <c r="AW14" s="273"/>
      <c r="AX14" s="273"/>
      <c r="AY14" s="273"/>
      <c r="AZ14" s="273"/>
      <c r="BA14" s="43"/>
      <c r="BB14" s="43"/>
      <c r="BC14" s="43"/>
      <c r="BD14" s="273"/>
      <c r="BE14" s="273"/>
      <c r="BF14" s="273"/>
      <c r="BG14" s="273"/>
      <c r="BH14" s="273"/>
      <c r="BI14" s="273"/>
      <c r="BJ14" s="273"/>
      <c r="BK14" s="273"/>
      <c r="BL14" s="273"/>
      <c r="BM14" s="273"/>
      <c r="BN14" s="273"/>
      <c r="BO14" s="273"/>
      <c r="BP14" s="273"/>
    </row>
    <row r="15" spans="1:84">
      <c r="C15" s="31" t="s">
        <v>317</v>
      </c>
      <c r="D15" s="568"/>
      <c r="E15" s="218"/>
      <c r="F15" s="218"/>
      <c r="G15" s="218"/>
      <c r="H15" s="218"/>
      <c r="I15" s="218"/>
      <c r="J15" s="218"/>
      <c r="K15" s="218"/>
      <c r="L15" s="218"/>
      <c r="M15" s="218"/>
      <c r="N15" s="219"/>
      <c r="O15" s="218"/>
      <c r="P15" s="218"/>
      <c r="Q15" s="218"/>
      <c r="R15" s="218"/>
      <c r="S15" s="218"/>
      <c r="T15" s="218"/>
      <c r="U15" s="218"/>
      <c r="V15" s="218"/>
      <c r="W15" s="218"/>
      <c r="X15" s="218"/>
      <c r="Y15" s="218"/>
      <c r="Z15" s="218"/>
      <c r="AA15" s="218"/>
      <c r="AB15" s="218"/>
      <c r="AC15" s="231"/>
      <c r="AD15" s="251" t="str">
        <f t="shared" si="1"/>
        <v xml:space="preserve">      15200 Accumulated Depreciation Computers</v>
      </c>
      <c r="AE15" s="515">
        <f t="shared" si="2"/>
        <v>0</v>
      </c>
      <c r="AF15" s="515">
        <f t="shared" si="3"/>
        <v>0</v>
      </c>
      <c r="AG15" s="515">
        <f t="shared" si="4"/>
        <v>0</v>
      </c>
      <c r="AH15" s="515">
        <f t="shared" si="5"/>
        <v>0</v>
      </c>
      <c r="AI15" s="515">
        <f t="shared" si="6"/>
        <v>0</v>
      </c>
      <c r="AJ15" s="515">
        <f t="shared" si="7"/>
        <v>0</v>
      </c>
      <c r="AK15" s="515">
        <f t="shared" si="8"/>
        <v>0</v>
      </c>
      <c r="AL15" s="515">
        <f t="shared" si="9"/>
        <v>0</v>
      </c>
      <c r="AM15" s="515">
        <f t="shared" si="10"/>
        <v>0</v>
      </c>
      <c r="AN15" s="515">
        <f t="shared" si="11"/>
        <v>0</v>
      </c>
      <c r="AO15" s="31"/>
      <c r="AQ15" s="43"/>
      <c r="AR15" s="43"/>
      <c r="AS15" s="43"/>
      <c r="AT15" s="43"/>
      <c r="AU15" s="43"/>
      <c r="AV15" s="273"/>
      <c r="AW15" s="273"/>
      <c r="AX15" s="273"/>
      <c r="AY15" s="273"/>
      <c r="AZ15" s="273"/>
      <c r="BA15" s="43"/>
      <c r="BB15" s="43"/>
      <c r="BC15" s="43"/>
      <c r="BD15" s="273"/>
      <c r="BE15" s="273"/>
      <c r="BF15" s="273"/>
      <c r="BG15" s="273"/>
      <c r="BH15" s="273"/>
      <c r="BI15" s="273"/>
      <c r="BJ15" s="273"/>
      <c r="BK15" s="273"/>
      <c r="BL15" s="273"/>
      <c r="BM15" s="273"/>
      <c r="BN15" s="273"/>
      <c r="BO15" s="273"/>
      <c r="BP15" s="273"/>
    </row>
    <row r="16" spans="1:84">
      <c r="C16" s="31" t="s">
        <v>387</v>
      </c>
      <c r="D16" s="568"/>
      <c r="E16" s="218"/>
      <c r="F16" s="218"/>
      <c r="G16" s="218"/>
      <c r="H16" s="218"/>
      <c r="I16" s="218"/>
      <c r="J16" s="218"/>
      <c r="K16" s="218"/>
      <c r="L16" s="218"/>
      <c r="M16" s="218"/>
      <c r="N16" s="219"/>
      <c r="O16" s="218"/>
      <c r="P16" s="218"/>
      <c r="Q16" s="218"/>
      <c r="R16" s="218"/>
      <c r="S16" s="218"/>
      <c r="T16" s="218"/>
      <c r="U16" s="218"/>
      <c r="V16" s="218"/>
      <c r="W16" s="218"/>
      <c r="X16" s="218"/>
      <c r="Y16" s="218"/>
      <c r="Z16" s="218"/>
      <c r="AA16" s="218"/>
      <c r="AB16" s="218"/>
      <c r="AC16" s="231"/>
      <c r="AD16" s="251" t="str">
        <f t="shared" si="1"/>
        <v xml:space="preserve">      15400 Accumulated Depreciation Other Equipments</v>
      </c>
      <c r="AE16" s="515">
        <f t="shared" si="2"/>
        <v>0</v>
      </c>
      <c r="AF16" s="515">
        <f t="shared" si="3"/>
        <v>0</v>
      </c>
      <c r="AG16" s="515">
        <f t="shared" si="4"/>
        <v>0</v>
      </c>
      <c r="AH16" s="515">
        <f t="shared" si="5"/>
        <v>0</v>
      </c>
      <c r="AI16" s="515">
        <f t="shared" si="6"/>
        <v>0</v>
      </c>
      <c r="AJ16" s="515">
        <f t="shared" si="7"/>
        <v>0</v>
      </c>
      <c r="AK16" s="515">
        <f t="shared" si="8"/>
        <v>0</v>
      </c>
      <c r="AL16" s="515">
        <f t="shared" si="9"/>
        <v>0</v>
      </c>
      <c r="AM16" s="515">
        <f t="shared" si="10"/>
        <v>0</v>
      </c>
      <c r="AN16" s="515">
        <f t="shared" si="11"/>
        <v>0</v>
      </c>
      <c r="AO16" s="31"/>
      <c r="AQ16" s="43"/>
      <c r="AR16" s="43"/>
      <c r="AS16" s="43"/>
      <c r="AT16" s="43"/>
      <c r="AU16" s="43"/>
      <c r="AV16" s="273"/>
      <c r="AW16" s="273"/>
      <c r="AX16" s="273"/>
      <c r="AY16" s="273"/>
      <c r="AZ16" s="273"/>
      <c r="BA16" s="43"/>
      <c r="BB16" s="43"/>
      <c r="BC16" s="43"/>
      <c r="BD16" s="273"/>
      <c r="BE16" s="273"/>
      <c r="BF16" s="273"/>
      <c r="BG16" s="273"/>
      <c r="BH16" s="273"/>
      <c r="BI16" s="273"/>
      <c r="BJ16" s="273"/>
      <c r="BK16" s="273"/>
      <c r="BL16" s="273"/>
      <c r="BM16" s="273"/>
      <c r="BN16" s="273"/>
      <c r="BO16" s="273"/>
      <c r="BP16" s="273"/>
    </row>
    <row r="17" spans="3:68">
      <c r="C17" s="31" t="s">
        <v>302</v>
      </c>
      <c r="D17" s="568"/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31"/>
      <c r="AD17" s="251" t="str">
        <f t="shared" si="1"/>
        <v xml:space="preserve">      20100 Accounts Payable (A/P)</v>
      </c>
      <c r="AE17" s="515">
        <f t="shared" si="2"/>
        <v>0</v>
      </c>
      <c r="AF17" s="515">
        <f t="shared" si="3"/>
        <v>0</v>
      </c>
      <c r="AG17" s="515">
        <f t="shared" si="4"/>
        <v>0</v>
      </c>
      <c r="AH17" s="515">
        <f t="shared" si="5"/>
        <v>0</v>
      </c>
      <c r="AI17" s="515">
        <f t="shared" si="6"/>
        <v>0</v>
      </c>
      <c r="AJ17" s="515">
        <f t="shared" si="7"/>
        <v>0</v>
      </c>
      <c r="AK17" s="515">
        <f t="shared" si="8"/>
        <v>0</v>
      </c>
      <c r="AL17" s="515">
        <f t="shared" si="9"/>
        <v>0</v>
      </c>
      <c r="AM17" s="515">
        <f t="shared" si="10"/>
        <v>0</v>
      </c>
      <c r="AN17" s="515">
        <f t="shared" si="11"/>
        <v>0</v>
      </c>
      <c r="AO17" s="31"/>
      <c r="AQ17" s="43"/>
      <c r="AR17" s="43"/>
      <c r="AS17" s="43"/>
      <c r="AT17" s="43"/>
      <c r="AU17" s="43"/>
      <c r="AV17" s="273"/>
      <c r="AW17" s="273"/>
      <c r="AX17" s="273"/>
      <c r="AY17" s="273"/>
      <c r="AZ17" s="273"/>
      <c r="BA17" s="43"/>
      <c r="BB17" s="43"/>
      <c r="BC17" s="43"/>
      <c r="BD17" s="273"/>
      <c r="BE17" s="273"/>
      <c r="BF17" s="273"/>
      <c r="BG17" s="273"/>
      <c r="BH17" s="273"/>
      <c r="BI17" s="273"/>
      <c r="BJ17" s="273"/>
      <c r="BK17" s="273"/>
      <c r="BL17" s="273"/>
      <c r="BM17" s="273"/>
      <c r="BN17" s="273"/>
      <c r="BO17" s="273"/>
      <c r="BP17" s="273"/>
    </row>
    <row r="18" spans="3:68">
      <c r="C18" s="31" t="s">
        <v>377</v>
      </c>
      <c r="D18" s="568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31"/>
      <c r="AD18" s="251" t="str">
        <f t="shared" si="1"/>
        <v xml:space="preserve">      21000 Brex</v>
      </c>
      <c r="AE18" s="515">
        <f t="shared" si="2"/>
        <v>0</v>
      </c>
      <c r="AF18" s="515">
        <f t="shared" si="3"/>
        <v>0</v>
      </c>
      <c r="AG18" s="515">
        <f t="shared" si="4"/>
        <v>0</v>
      </c>
      <c r="AH18" s="515">
        <f t="shared" si="5"/>
        <v>0</v>
      </c>
      <c r="AI18" s="515">
        <f t="shared" si="6"/>
        <v>0</v>
      </c>
      <c r="AJ18" s="515">
        <f t="shared" si="7"/>
        <v>0</v>
      </c>
      <c r="AK18" s="515">
        <f t="shared" si="8"/>
        <v>0</v>
      </c>
      <c r="AL18" s="515">
        <f t="shared" si="9"/>
        <v>0</v>
      </c>
      <c r="AM18" s="515">
        <f t="shared" si="10"/>
        <v>0</v>
      </c>
      <c r="AN18" s="515">
        <f t="shared" si="11"/>
        <v>0</v>
      </c>
      <c r="AO18" s="31"/>
      <c r="AQ18" s="43"/>
      <c r="AR18" s="43"/>
      <c r="AS18" s="43"/>
      <c r="AT18" s="43"/>
      <c r="AU18" s="43"/>
      <c r="AV18" s="273"/>
      <c r="AW18" s="273"/>
      <c r="AX18" s="273"/>
      <c r="AY18" s="273"/>
      <c r="AZ18" s="273"/>
      <c r="BA18" s="43"/>
      <c r="BB18" s="43"/>
      <c r="BC18" s="43"/>
      <c r="BD18" s="273"/>
      <c r="BE18" s="273"/>
      <c r="BF18" s="273"/>
      <c r="BG18" s="273"/>
      <c r="BH18" s="273"/>
      <c r="BI18" s="273"/>
      <c r="BJ18" s="273"/>
      <c r="BK18" s="273"/>
      <c r="BL18" s="273"/>
      <c r="BM18" s="273"/>
      <c r="BN18" s="273"/>
      <c r="BO18" s="273"/>
      <c r="BP18" s="273"/>
    </row>
    <row r="19" spans="3:68">
      <c r="C19" s="31" t="s">
        <v>378</v>
      </c>
      <c r="D19" s="568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31"/>
      <c r="AD19" s="251" t="str">
        <f t="shared" si="1"/>
        <v xml:space="preserve">      22000 Accruals:22150 Accrued PTO</v>
      </c>
      <c r="AE19" s="515">
        <f t="shared" si="2"/>
        <v>0</v>
      </c>
      <c r="AF19" s="515">
        <f t="shared" si="3"/>
        <v>0</v>
      </c>
      <c r="AG19" s="515">
        <f t="shared" si="4"/>
        <v>0</v>
      </c>
      <c r="AH19" s="515">
        <f t="shared" si="5"/>
        <v>0</v>
      </c>
      <c r="AI19" s="515">
        <f t="shared" si="6"/>
        <v>0</v>
      </c>
      <c r="AJ19" s="515">
        <f t="shared" si="7"/>
        <v>0</v>
      </c>
      <c r="AK19" s="515">
        <f t="shared" si="8"/>
        <v>0</v>
      </c>
      <c r="AL19" s="515">
        <f t="shared" si="9"/>
        <v>0</v>
      </c>
      <c r="AM19" s="515">
        <f t="shared" si="10"/>
        <v>0</v>
      </c>
      <c r="AN19" s="515">
        <f t="shared" si="11"/>
        <v>0</v>
      </c>
      <c r="AO19" s="31"/>
      <c r="AQ19" s="43"/>
      <c r="AR19" s="43"/>
      <c r="AS19" s="43"/>
      <c r="AT19" s="43"/>
      <c r="AU19" s="43"/>
      <c r="AV19" s="273"/>
      <c r="AW19" s="273"/>
      <c r="AX19" s="273"/>
      <c r="AY19" s="273"/>
      <c r="AZ19" s="273"/>
      <c r="BA19" s="43"/>
      <c r="BB19" s="43"/>
      <c r="BC19" s="4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</row>
    <row r="20" spans="3:68">
      <c r="C20" s="31" t="s">
        <v>303</v>
      </c>
      <c r="D20" s="568"/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31"/>
      <c r="AD20" s="251" t="str">
        <f t="shared" si="1"/>
        <v xml:space="preserve">      22000 Accruals:22400 Accrued Other</v>
      </c>
      <c r="AE20" s="515">
        <f t="shared" si="2"/>
        <v>0</v>
      </c>
      <c r="AF20" s="515">
        <f t="shared" si="3"/>
        <v>0</v>
      </c>
      <c r="AG20" s="515">
        <f t="shared" si="4"/>
        <v>0</v>
      </c>
      <c r="AH20" s="515">
        <f t="shared" si="5"/>
        <v>0</v>
      </c>
      <c r="AI20" s="515">
        <f t="shared" si="6"/>
        <v>0</v>
      </c>
      <c r="AJ20" s="515">
        <f t="shared" si="7"/>
        <v>0</v>
      </c>
      <c r="AK20" s="515">
        <f t="shared" si="8"/>
        <v>0</v>
      </c>
      <c r="AL20" s="515">
        <f t="shared" si="9"/>
        <v>0</v>
      </c>
      <c r="AM20" s="515">
        <f t="shared" si="10"/>
        <v>0</v>
      </c>
      <c r="AN20" s="515">
        <f t="shared" si="11"/>
        <v>0</v>
      </c>
      <c r="AO20" s="31"/>
      <c r="AQ20" s="43"/>
      <c r="AR20" s="43"/>
      <c r="AS20" s="43"/>
      <c r="AT20" s="43"/>
      <c r="AU20" s="43"/>
      <c r="AV20" s="273"/>
      <c r="AW20" s="273"/>
      <c r="AX20" s="273"/>
      <c r="AY20" s="273"/>
      <c r="AZ20" s="273"/>
      <c r="BA20" s="43"/>
      <c r="BB20" s="43"/>
      <c r="BC20" s="43"/>
      <c r="BD20" s="273"/>
      <c r="BE20" s="273"/>
      <c r="BF20" s="273"/>
      <c r="BG20" s="273"/>
      <c r="BH20" s="273"/>
      <c r="BI20" s="273"/>
      <c r="BJ20" s="273"/>
      <c r="BK20" s="273"/>
      <c r="BL20" s="273"/>
      <c r="BM20" s="273"/>
      <c r="BN20" s="273"/>
      <c r="BO20" s="273"/>
      <c r="BP20" s="273"/>
    </row>
    <row r="21" spans="3:68">
      <c r="C21" s="31" t="s">
        <v>410</v>
      </c>
      <c r="D21" s="568"/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31"/>
      <c r="AD21" s="251" t="str">
        <f t="shared" si="1"/>
        <v xml:space="preserve">      23000 Deferred Revenue ST</v>
      </c>
      <c r="AE21" s="515">
        <f t="shared" si="2"/>
        <v>0</v>
      </c>
      <c r="AF21" s="515">
        <f t="shared" si="3"/>
        <v>0</v>
      </c>
      <c r="AG21" s="515">
        <f t="shared" si="4"/>
        <v>0</v>
      </c>
      <c r="AH21" s="515">
        <f t="shared" si="5"/>
        <v>0</v>
      </c>
      <c r="AI21" s="515">
        <f t="shared" si="6"/>
        <v>0</v>
      </c>
      <c r="AJ21" s="515">
        <f t="shared" si="7"/>
        <v>0</v>
      </c>
      <c r="AK21" s="515">
        <f t="shared" si="8"/>
        <v>0</v>
      </c>
      <c r="AL21" s="515">
        <f t="shared" si="9"/>
        <v>0</v>
      </c>
      <c r="AM21" s="515">
        <f t="shared" si="10"/>
        <v>0</v>
      </c>
      <c r="AN21" s="515">
        <f t="shared" si="11"/>
        <v>0</v>
      </c>
      <c r="AO21" s="31"/>
      <c r="AQ21" s="43"/>
      <c r="AR21" s="43"/>
      <c r="AS21" s="43"/>
      <c r="AT21" s="43"/>
      <c r="AU21" s="43"/>
      <c r="AV21" s="273"/>
      <c r="AW21" s="273"/>
      <c r="AX21" s="273"/>
      <c r="AY21" s="273"/>
      <c r="AZ21" s="273"/>
      <c r="BA21" s="43"/>
      <c r="BB21" s="43"/>
      <c r="BC21" s="43"/>
      <c r="BD21" s="273"/>
      <c r="BE21" s="273"/>
      <c r="BF21" s="273"/>
      <c r="BG21" s="273"/>
      <c r="BH21" s="273"/>
      <c r="BI21" s="273"/>
      <c r="BJ21" s="273"/>
      <c r="BK21" s="273"/>
      <c r="BL21" s="273"/>
      <c r="BM21" s="273"/>
      <c r="BN21" s="273"/>
      <c r="BO21" s="273"/>
      <c r="BP21" s="273"/>
    </row>
    <row r="22" spans="3:68">
      <c r="C22" s="31" t="s">
        <v>330</v>
      </c>
      <c r="D22" s="568"/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31"/>
      <c r="AD22" s="251" t="str">
        <f t="shared" si="1"/>
        <v xml:space="preserve">      23500 Other Payable</v>
      </c>
      <c r="AE22" s="515">
        <f t="shared" si="2"/>
        <v>0</v>
      </c>
      <c r="AF22" s="515">
        <f t="shared" si="3"/>
        <v>0</v>
      </c>
      <c r="AG22" s="515">
        <f t="shared" si="4"/>
        <v>0</v>
      </c>
      <c r="AH22" s="515">
        <f t="shared" si="5"/>
        <v>0</v>
      </c>
      <c r="AI22" s="515">
        <f t="shared" si="6"/>
        <v>0</v>
      </c>
      <c r="AJ22" s="515">
        <f t="shared" si="7"/>
        <v>0</v>
      </c>
      <c r="AK22" s="515">
        <f t="shared" si="8"/>
        <v>0</v>
      </c>
      <c r="AL22" s="515">
        <f t="shared" si="9"/>
        <v>0</v>
      </c>
      <c r="AM22" s="515">
        <f t="shared" si="10"/>
        <v>0</v>
      </c>
      <c r="AN22" s="515">
        <f t="shared" si="11"/>
        <v>0</v>
      </c>
      <c r="AO22" s="31"/>
      <c r="AQ22" s="43"/>
      <c r="AR22" s="43"/>
      <c r="AS22" s="43"/>
      <c r="AT22" s="43"/>
      <c r="AU22" s="43"/>
      <c r="AV22" s="273"/>
      <c r="AW22" s="273"/>
      <c r="AX22" s="273"/>
      <c r="AY22" s="273"/>
      <c r="AZ22" s="273"/>
      <c r="BA22" s="43"/>
      <c r="BB22" s="43"/>
      <c r="BC22" s="43"/>
      <c r="BD22" s="273"/>
      <c r="BE22" s="273"/>
      <c r="BF22" s="273"/>
      <c r="BG22" s="273"/>
      <c r="BH22" s="273"/>
      <c r="BI22" s="273"/>
      <c r="BJ22" s="273"/>
      <c r="BK22" s="273"/>
      <c r="BL22" s="273"/>
      <c r="BM22" s="273"/>
      <c r="BN22" s="273"/>
      <c r="BO22" s="273"/>
      <c r="BP22" s="273"/>
    </row>
    <row r="23" spans="3:68">
      <c r="C23" s="31" t="s">
        <v>304</v>
      </c>
      <c r="D23" s="568"/>
      <c r="E23" s="219"/>
      <c r="F23" s="219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31"/>
      <c r="AD23" s="251" t="str">
        <f t="shared" si="1"/>
        <v xml:space="preserve">      24000 Loan Payable ST</v>
      </c>
      <c r="AE23" s="515">
        <f t="shared" si="2"/>
        <v>0</v>
      </c>
      <c r="AF23" s="515">
        <f t="shared" si="3"/>
        <v>0</v>
      </c>
      <c r="AG23" s="515">
        <f t="shared" si="4"/>
        <v>0</v>
      </c>
      <c r="AH23" s="515">
        <f t="shared" si="5"/>
        <v>0</v>
      </c>
      <c r="AI23" s="515">
        <f t="shared" si="6"/>
        <v>0</v>
      </c>
      <c r="AJ23" s="515">
        <f t="shared" si="7"/>
        <v>0</v>
      </c>
      <c r="AK23" s="515">
        <f t="shared" si="8"/>
        <v>0</v>
      </c>
      <c r="AL23" s="515">
        <f t="shared" si="9"/>
        <v>0</v>
      </c>
      <c r="AM23" s="515">
        <f t="shared" si="10"/>
        <v>0</v>
      </c>
      <c r="AN23" s="515">
        <f t="shared" si="11"/>
        <v>0</v>
      </c>
      <c r="AO23" s="31"/>
      <c r="AQ23" s="43"/>
      <c r="AR23" s="43"/>
      <c r="AS23" s="43"/>
      <c r="AT23" s="43"/>
      <c r="AU23" s="43"/>
      <c r="AV23" s="273"/>
      <c r="AW23" s="273"/>
      <c r="AX23" s="273"/>
      <c r="AY23" s="273"/>
      <c r="AZ23" s="273"/>
      <c r="BA23" s="43"/>
      <c r="BB23" s="43"/>
      <c r="BC23" s="43"/>
      <c r="BD23" s="273"/>
      <c r="BE23" s="273"/>
      <c r="BF23" s="273"/>
      <c r="BG23" s="273"/>
      <c r="BH23" s="273"/>
      <c r="BI23" s="273"/>
      <c r="BJ23" s="273"/>
      <c r="BK23" s="273"/>
      <c r="BL23" s="273"/>
      <c r="BM23" s="273"/>
      <c r="BN23" s="273"/>
      <c r="BO23" s="273"/>
      <c r="BP23" s="273"/>
    </row>
    <row r="24" spans="3:68">
      <c r="C24" s="31" t="s">
        <v>379</v>
      </c>
      <c r="D24" s="568"/>
      <c r="E24" s="219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31"/>
      <c r="AD24" s="251" t="str">
        <f t="shared" si="1"/>
        <v xml:space="preserve">      24100 Payroll Liabilities</v>
      </c>
      <c r="AE24" s="515">
        <f t="shared" si="2"/>
        <v>0</v>
      </c>
      <c r="AF24" s="515">
        <f t="shared" si="3"/>
        <v>0</v>
      </c>
      <c r="AG24" s="515">
        <f t="shared" si="4"/>
        <v>0</v>
      </c>
      <c r="AH24" s="515">
        <f t="shared" si="5"/>
        <v>0</v>
      </c>
      <c r="AI24" s="515">
        <f t="shared" si="6"/>
        <v>0</v>
      </c>
      <c r="AJ24" s="515">
        <f t="shared" si="7"/>
        <v>0</v>
      </c>
      <c r="AK24" s="515">
        <f t="shared" si="8"/>
        <v>0</v>
      </c>
      <c r="AL24" s="515">
        <f t="shared" si="9"/>
        <v>0</v>
      </c>
      <c r="AM24" s="515">
        <f t="shared" si="10"/>
        <v>0</v>
      </c>
      <c r="AN24" s="515">
        <f t="shared" si="11"/>
        <v>0</v>
      </c>
      <c r="AO24" s="31"/>
      <c r="AQ24" s="43"/>
      <c r="AR24" s="43"/>
      <c r="AS24" s="43"/>
      <c r="AT24" s="43"/>
      <c r="AU24" s="43"/>
      <c r="AV24" s="273"/>
      <c r="AW24" s="273"/>
      <c r="AX24" s="273"/>
      <c r="AY24" s="273"/>
      <c r="AZ24" s="273"/>
      <c r="BA24" s="43"/>
      <c r="BB24" s="43"/>
      <c r="BC24" s="43"/>
      <c r="BD24" s="273"/>
      <c r="BE24" s="273"/>
      <c r="BF24" s="273"/>
      <c r="BG24" s="273"/>
      <c r="BH24" s="273"/>
      <c r="BI24" s="273"/>
      <c r="BJ24" s="273"/>
      <c r="BK24" s="273"/>
      <c r="BL24" s="273"/>
      <c r="BM24" s="273"/>
      <c r="BN24" s="273"/>
      <c r="BO24" s="273"/>
      <c r="BP24" s="273"/>
    </row>
    <row r="25" spans="3:68">
      <c r="C25" s="31" t="s">
        <v>305</v>
      </c>
      <c r="D25" s="568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31"/>
      <c r="AD25" s="251" t="str">
        <f t="shared" si="1"/>
        <v xml:space="preserve">   Total Adjustments to reconcile Net Income to Net Cash provided by operations:</v>
      </c>
      <c r="AE25" s="515">
        <f t="shared" si="2"/>
        <v>0</v>
      </c>
      <c r="AF25" s="515">
        <f t="shared" si="3"/>
        <v>0</v>
      </c>
      <c r="AG25" s="515">
        <f t="shared" si="4"/>
        <v>0</v>
      </c>
      <c r="AH25" s="515">
        <f t="shared" si="5"/>
        <v>0</v>
      </c>
      <c r="AI25" s="515">
        <f t="shared" si="6"/>
        <v>0</v>
      </c>
      <c r="AJ25" s="515">
        <f t="shared" si="7"/>
        <v>0</v>
      </c>
      <c r="AK25" s="515">
        <f t="shared" si="8"/>
        <v>0</v>
      </c>
      <c r="AL25" s="515">
        <f t="shared" si="9"/>
        <v>0</v>
      </c>
      <c r="AM25" s="515">
        <f t="shared" si="10"/>
        <v>0</v>
      </c>
      <c r="AN25" s="515">
        <f t="shared" si="11"/>
        <v>0</v>
      </c>
      <c r="AO25" s="31"/>
      <c r="AQ25" s="43"/>
      <c r="AR25" s="43"/>
      <c r="AS25" s="43"/>
      <c r="AT25" s="43"/>
      <c r="AU25" s="43"/>
      <c r="AV25" s="273"/>
      <c r="AW25" s="273"/>
      <c r="AX25" s="273"/>
      <c r="AY25" s="273"/>
      <c r="AZ25" s="273"/>
      <c r="BA25" s="43"/>
      <c r="BB25" s="43"/>
      <c r="BC25" s="43"/>
      <c r="BD25" s="273"/>
      <c r="BE25" s="273"/>
      <c r="BF25" s="273"/>
      <c r="BG25" s="273"/>
      <c r="BH25" s="273"/>
      <c r="BI25" s="273"/>
      <c r="BJ25" s="273"/>
      <c r="BK25" s="273"/>
      <c r="BL25" s="273"/>
      <c r="BM25" s="273"/>
      <c r="BN25" s="273"/>
      <c r="BO25" s="273"/>
      <c r="BP25" s="273"/>
    </row>
    <row r="26" spans="3:68">
      <c r="C26" s="31" t="s">
        <v>306</v>
      </c>
      <c r="D26" s="568"/>
      <c r="E26" s="219"/>
      <c r="F26" s="219"/>
      <c r="G26" s="219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31"/>
      <c r="AD26" s="251" t="str">
        <f t="shared" si="1"/>
        <v>Net cash provided by operating activities</v>
      </c>
      <c r="AE26" s="515">
        <f t="shared" si="2"/>
        <v>0</v>
      </c>
      <c r="AF26" s="515">
        <f t="shared" si="3"/>
        <v>0</v>
      </c>
      <c r="AG26" s="515">
        <f t="shared" si="4"/>
        <v>0</v>
      </c>
      <c r="AH26" s="515">
        <f t="shared" si="5"/>
        <v>0</v>
      </c>
      <c r="AI26" s="515">
        <f t="shared" si="6"/>
        <v>0</v>
      </c>
      <c r="AJ26" s="515">
        <f t="shared" si="7"/>
        <v>0</v>
      </c>
      <c r="AK26" s="515">
        <f t="shared" si="8"/>
        <v>0</v>
      </c>
      <c r="AL26" s="515">
        <f t="shared" si="9"/>
        <v>0</v>
      </c>
      <c r="AM26" s="515">
        <f t="shared" si="10"/>
        <v>0</v>
      </c>
      <c r="AN26" s="515">
        <f t="shared" si="11"/>
        <v>0</v>
      </c>
      <c r="AO26" s="31"/>
      <c r="AQ26" s="43"/>
      <c r="AR26" s="43"/>
      <c r="AS26" s="43"/>
      <c r="AT26" s="43"/>
      <c r="AU26" s="43"/>
      <c r="AV26" s="273"/>
      <c r="AW26" s="273"/>
      <c r="AX26" s="273"/>
      <c r="AY26" s="273"/>
      <c r="AZ26" s="273"/>
      <c r="BA26" s="43"/>
      <c r="BB26" s="43"/>
      <c r="BC26" s="43"/>
      <c r="BD26" s="273"/>
      <c r="BE26" s="273"/>
      <c r="BF26" s="273"/>
      <c r="BG26" s="273"/>
      <c r="BH26" s="273"/>
      <c r="BI26" s="273"/>
      <c r="BJ26" s="273"/>
      <c r="BK26" s="273"/>
      <c r="BL26" s="273"/>
      <c r="BM26" s="273"/>
      <c r="BN26" s="273"/>
      <c r="BO26" s="273"/>
      <c r="BP26" s="273"/>
    </row>
    <row r="27" spans="3:68">
      <c r="C27" s="31" t="s">
        <v>331</v>
      </c>
      <c r="D27" s="568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31"/>
      <c r="AD27" s="251" t="str">
        <f t="shared" si="1"/>
        <v>INVESTING ACTIVITIES</v>
      </c>
      <c r="AE27" s="515">
        <f t="shared" si="2"/>
        <v>0</v>
      </c>
      <c r="AF27" s="515">
        <f t="shared" si="3"/>
        <v>0</v>
      </c>
      <c r="AG27" s="515">
        <f t="shared" si="4"/>
        <v>0</v>
      </c>
      <c r="AH27" s="515">
        <f t="shared" si="5"/>
        <v>0</v>
      </c>
      <c r="AI27" s="515">
        <f t="shared" si="6"/>
        <v>0</v>
      </c>
      <c r="AJ27" s="515">
        <f t="shared" si="7"/>
        <v>0</v>
      </c>
      <c r="AK27" s="515">
        <f t="shared" si="8"/>
        <v>0</v>
      </c>
      <c r="AL27" s="515">
        <f t="shared" si="9"/>
        <v>0</v>
      </c>
      <c r="AM27" s="515">
        <f t="shared" si="10"/>
        <v>0</v>
      </c>
      <c r="AN27" s="515">
        <f t="shared" si="11"/>
        <v>0</v>
      </c>
      <c r="AO27" s="31"/>
      <c r="AQ27" s="43"/>
      <c r="AR27" s="43"/>
      <c r="AS27" s="43"/>
      <c r="AT27" s="43"/>
      <c r="AU27" s="43"/>
      <c r="AV27" s="273"/>
      <c r="AW27" s="273"/>
      <c r="AX27" s="273"/>
      <c r="AY27" s="273"/>
      <c r="AZ27" s="273"/>
      <c r="BA27" s="43"/>
      <c r="BB27" s="43"/>
      <c r="BC27" s="43"/>
      <c r="BD27" s="273"/>
      <c r="BE27" s="273"/>
      <c r="BF27" s="273"/>
      <c r="BG27" s="273"/>
      <c r="BH27" s="273"/>
      <c r="BI27" s="273"/>
      <c r="BJ27" s="273"/>
      <c r="BK27" s="273"/>
      <c r="BL27" s="273"/>
      <c r="BM27" s="273"/>
      <c r="BN27" s="273"/>
      <c r="BO27" s="273"/>
      <c r="BP27" s="273"/>
    </row>
    <row r="28" spans="3:68">
      <c r="C28" s="31" t="s">
        <v>332</v>
      </c>
      <c r="D28" s="568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31"/>
      <c r="AD28" s="251" t="str">
        <f t="shared" si="1"/>
        <v xml:space="preserve">   15100 Fixed Asset Computers</v>
      </c>
      <c r="AE28" s="515">
        <f t="shared" si="2"/>
        <v>0</v>
      </c>
      <c r="AF28" s="515">
        <f t="shared" si="3"/>
        <v>0</v>
      </c>
      <c r="AG28" s="515">
        <f t="shared" si="4"/>
        <v>0</v>
      </c>
      <c r="AH28" s="515">
        <f t="shared" si="5"/>
        <v>0</v>
      </c>
      <c r="AI28" s="515">
        <f t="shared" si="6"/>
        <v>0</v>
      </c>
      <c r="AJ28" s="515">
        <f t="shared" si="7"/>
        <v>0</v>
      </c>
      <c r="AK28" s="515">
        <f t="shared" si="8"/>
        <v>0</v>
      </c>
      <c r="AL28" s="515">
        <f t="shared" si="9"/>
        <v>0</v>
      </c>
      <c r="AM28" s="515">
        <f t="shared" si="10"/>
        <v>0</v>
      </c>
      <c r="AN28" s="515">
        <f t="shared" si="11"/>
        <v>0</v>
      </c>
      <c r="AO28" s="31"/>
      <c r="AQ28" s="43"/>
      <c r="AR28" s="43"/>
      <c r="AS28" s="43"/>
      <c r="AT28" s="43"/>
      <c r="AU28" s="43"/>
      <c r="AV28" s="273"/>
      <c r="AW28" s="273"/>
      <c r="AX28" s="273"/>
      <c r="AY28" s="273"/>
      <c r="AZ28" s="273"/>
      <c r="BA28" s="43"/>
      <c r="BB28" s="43"/>
      <c r="BC28" s="43"/>
      <c r="BD28" s="273"/>
      <c r="BE28" s="273"/>
      <c r="BF28" s="273"/>
      <c r="BG28" s="273"/>
      <c r="BH28" s="273"/>
      <c r="BI28" s="273"/>
      <c r="BJ28" s="273"/>
      <c r="BK28" s="273"/>
      <c r="BL28" s="273"/>
      <c r="BM28" s="273"/>
      <c r="BN28" s="273"/>
      <c r="BO28" s="273"/>
      <c r="BP28" s="273"/>
    </row>
    <row r="29" spans="3:68">
      <c r="C29" s="31" t="s">
        <v>411</v>
      </c>
      <c r="D29" s="568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31"/>
      <c r="AD29" s="251" t="str">
        <f t="shared" si="1"/>
        <v xml:space="preserve">   15300 Fixed Asset Other Equipments</v>
      </c>
      <c r="AE29" s="515">
        <f t="shared" si="2"/>
        <v>0</v>
      </c>
      <c r="AF29" s="515">
        <f t="shared" si="3"/>
        <v>0</v>
      </c>
      <c r="AG29" s="515">
        <f t="shared" si="4"/>
        <v>0</v>
      </c>
      <c r="AH29" s="515">
        <f t="shared" si="5"/>
        <v>0</v>
      </c>
      <c r="AI29" s="515">
        <f t="shared" si="6"/>
        <v>0</v>
      </c>
      <c r="AJ29" s="515">
        <f t="shared" si="7"/>
        <v>0</v>
      </c>
      <c r="AK29" s="515">
        <f t="shared" si="8"/>
        <v>0</v>
      </c>
      <c r="AL29" s="515">
        <f t="shared" si="9"/>
        <v>0</v>
      </c>
      <c r="AM29" s="515">
        <f t="shared" si="10"/>
        <v>0</v>
      </c>
      <c r="AN29" s="515">
        <f t="shared" si="11"/>
        <v>0</v>
      </c>
      <c r="AO29" s="31"/>
      <c r="AQ29" s="43"/>
      <c r="AR29" s="43"/>
      <c r="AS29" s="43"/>
      <c r="AT29" s="43"/>
      <c r="AU29" s="43"/>
      <c r="AV29" s="273"/>
      <c r="AW29" s="273"/>
      <c r="AX29" s="273"/>
      <c r="AY29" s="273"/>
      <c r="AZ29" s="273"/>
      <c r="BA29" s="43"/>
      <c r="BB29" s="43"/>
      <c r="BC29" s="43"/>
      <c r="BD29" s="273"/>
      <c r="BE29" s="273"/>
      <c r="BF29" s="273"/>
      <c r="BG29" s="273"/>
      <c r="BH29" s="273"/>
      <c r="BI29" s="273"/>
      <c r="BJ29" s="273"/>
      <c r="BK29" s="273"/>
      <c r="BL29" s="273"/>
      <c r="BM29" s="273"/>
      <c r="BN29" s="273"/>
      <c r="BO29" s="273"/>
      <c r="BP29" s="273"/>
    </row>
    <row r="30" spans="3:68">
      <c r="C30" s="31" t="s">
        <v>434</v>
      </c>
      <c r="D30" s="568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31"/>
      <c r="AD30" s="31" t="s">
        <v>434</v>
      </c>
      <c r="AE30" s="515">
        <f t="shared" si="2"/>
        <v>0</v>
      </c>
      <c r="AF30" s="515">
        <f t="shared" si="3"/>
        <v>0</v>
      </c>
      <c r="AG30" s="515">
        <f t="shared" si="4"/>
        <v>0</v>
      </c>
      <c r="AH30" s="515">
        <f t="shared" si="5"/>
        <v>0</v>
      </c>
      <c r="AI30" s="515">
        <f t="shared" si="6"/>
        <v>0</v>
      </c>
      <c r="AJ30" s="515">
        <f t="shared" si="7"/>
        <v>0</v>
      </c>
      <c r="AK30" s="515">
        <f t="shared" si="8"/>
        <v>0</v>
      </c>
      <c r="AL30" s="515">
        <f t="shared" si="9"/>
        <v>0</v>
      </c>
      <c r="AM30" s="515">
        <f t="shared" si="10"/>
        <v>0</v>
      </c>
      <c r="AN30" s="515">
        <f t="shared" si="11"/>
        <v>0</v>
      </c>
      <c r="AO30" s="31"/>
      <c r="AQ30" s="43"/>
      <c r="AR30" s="43"/>
      <c r="AS30" s="43"/>
      <c r="AT30" s="43"/>
      <c r="AU30" s="43"/>
      <c r="AV30" s="273"/>
      <c r="AW30" s="273"/>
      <c r="AX30" s="273"/>
      <c r="AY30" s="273"/>
      <c r="AZ30" s="273"/>
      <c r="BA30" s="43"/>
      <c r="BB30" s="43"/>
      <c r="BC30" s="43"/>
      <c r="BD30" s="273"/>
      <c r="BE30" s="273"/>
      <c r="BF30" s="273"/>
      <c r="BG30" s="273"/>
      <c r="BH30" s="273"/>
      <c r="BI30" s="273"/>
      <c r="BJ30" s="273"/>
      <c r="BK30" s="273"/>
      <c r="BL30" s="273"/>
      <c r="BM30" s="273"/>
      <c r="BN30" s="273"/>
      <c r="BO30" s="273"/>
      <c r="BP30" s="273"/>
    </row>
    <row r="31" spans="3:68">
      <c r="C31" s="31" t="s">
        <v>333</v>
      </c>
      <c r="D31" s="568"/>
      <c r="E31" s="219"/>
      <c r="F31" s="219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31"/>
      <c r="AD31" s="251" t="str">
        <f t="shared" ref="AD31:AD38" si="12">C31</f>
        <v>Net cash provided by investing activities</v>
      </c>
      <c r="AE31" s="515">
        <f t="shared" si="2"/>
        <v>0</v>
      </c>
      <c r="AF31" s="515">
        <f t="shared" si="3"/>
        <v>0</v>
      </c>
      <c r="AG31" s="515">
        <f t="shared" si="4"/>
        <v>0</v>
      </c>
      <c r="AH31" s="515">
        <f t="shared" si="5"/>
        <v>0</v>
      </c>
      <c r="AI31" s="515">
        <f t="shared" si="6"/>
        <v>0</v>
      </c>
      <c r="AJ31" s="515">
        <f t="shared" si="7"/>
        <v>0</v>
      </c>
      <c r="AK31" s="515">
        <f t="shared" si="8"/>
        <v>0</v>
      </c>
      <c r="AL31" s="515">
        <f t="shared" si="9"/>
        <v>0</v>
      </c>
      <c r="AM31" s="515">
        <f t="shared" si="10"/>
        <v>0</v>
      </c>
      <c r="AN31" s="515">
        <f t="shared" si="11"/>
        <v>0</v>
      </c>
      <c r="AO31" s="31"/>
      <c r="AQ31" s="43"/>
      <c r="AR31" s="43"/>
      <c r="AS31" s="43"/>
      <c r="AT31" s="43"/>
      <c r="AU31" s="43"/>
      <c r="AV31" s="273"/>
      <c r="AW31" s="273"/>
      <c r="AX31" s="273"/>
      <c r="AY31" s="273"/>
      <c r="AZ31" s="273"/>
      <c r="BA31" s="43"/>
      <c r="BB31" s="43"/>
      <c r="BC31" s="43"/>
      <c r="BD31" s="273"/>
      <c r="BE31" s="273"/>
      <c r="BF31" s="273"/>
      <c r="BG31" s="273"/>
      <c r="BH31" s="273"/>
      <c r="BI31" s="273"/>
      <c r="BJ31" s="273"/>
      <c r="BK31" s="273"/>
      <c r="BL31" s="273"/>
      <c r="BM31" s="273"/>
      <c r="BN31" s="273"/>
      <c r="BO31" s="273"/>
      <c r="BP31" s="273"/>
    </row>
    <row r="32" spans="3:68">
      <c r="C32" s="31" t="s">
        <v>307</v>
      </c>
      <c r="D32" s="568"/>
      <c r="E32" s="218"/>
      <c r="F32" s="218"/>
      <c r="G32" s="218"/>
      <c r="H32" s="219"/>
      <c r="I32" s="219"/>
      <c r="J32" s="218"/>
      <c r="K32" s="218"/>
      <c r="L32" s="218"/>
      <c r="M32" s="219"/>
      <c r="N32" s="219"/>
      <c r="O32" s="218"/>
      <c r="P32" s="218"/>
      <c r="Q32" s="218"/>
      <c r="R32" s="218"/>
      <c r="S32" s="218"/>
      <c r="T32" s="218"/>
      <c r="U32" s="218"/>
      <c r="V32" s="218"/>
      <c r="W32" s="218"/>
      <c r="X32" s="218"/>
      <c r="Y32" s="218"/>
      <c r="Z32" s="218"/>
      <c r="AA32" s="218"/>
      <c r="AB32" s="218"/>
      <c r="AC32" s="231"/>
      <c r="AD32" s="251" t="str">
        <f t="shared" si="12"/>
        <v>FINANCING ACTIVITIES</v>
      </c>
      <c r="AE32" s="515">
        <f t="shared" si="2"/>
        <v>0</v>
      </c>
      <c r="AF32" s="515">
        <f t="shared" si="3"/>
        <v>0</v>
      </c>
      <c r="AG32" s="515">
        <f t="shared" si="4"/>
        <v>0</v>
      </c>
      <c r="AH32" s="515">
        <f t="shared" si="5"/>
        <v>0</v>
      </c>
      <c r="AI32" s="515">
        <f t="shared" si="6"/>
        <v>0</v>
      </c>
      <c r="AJ32" s="515">
        <f t="shared" si="7"/>
        <v>0</v>
      </c>
      <c r="AK32" s="515">
        <f t="shared" si="8"/>
        <v>0</v>
      </c>
      <c r="AL32" s="515">
        <f t="shared" si="9"/>
        <v>0</v>
      </c>
      <c r="AM32" s="515">
        <f t="shared" si="10"/>
        <v>0</v>
      </c>
      <c r="AN32" s="515">
        <f t="shared" si="11"/>
        <v>0</v>
      </c>
      <c r="AO32" s="31"/>
      <c r="AQ32" s="43"/>
      <c r="AR32" s="43"/>
      <c r="AS32" s="43"/>
      <c r="AT32" s="43"/>
      <c r="AU32" s="43"/>
      <c r="AV32" s="273"/>
      <c r="AW32" s="273"/>
      <c r="AX32" s="273"/>
      <c r="AY32" s="273"/>
      <c r="AZ32" s="273"/>
      <c r="BA32" s="43"/>
      <c r="BB32" s="43"/>
      <c r="BC32" s="43"/>
      <c r="BD32" s="273"/>
      <c r="BE32" s="273"/>
      <c r="BF32" s="273"/>
      <c r="BG32" s="273"/>
      <c r="BH32" s="273"/>
      <c r="BI32" s="273"/>
      <c r="BJ32" s="273"/>
      <c r="BK32" s="273"/>
      <c r="BL32" s="273"/>
      <c r="BM32" s="273"/>
      <c r="BN32" s="273"/>
      <c r="BO32" s="273"/>
      <c r="BP32" s="273"/>
    </row>
    <row r="33" spans="1:68">
      <c r="C33" s="31" t="s">
        <v>308</v>
      </c>
      <c r="D33" s="568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31"/>
      <c r="AD33" s="251" t="str">
        <f t="shared" si="12"/>
        <v xml:space="preserve">   28000 Early Exercise Liability LT</v>
      </c>
      <c r="AE33" s="515">
        <f t="shared" si="2"/>
        <v>0</v>
      </c>
      <c r="AF33" s="515">
        <f t="shared" si="3"/>
        <v>0</v>
      </c>
      <c r="AG33" s="515">
        <f t="shared" si="4"/>
        <v>0</v>
      </c>
      <c r="AH33" s="515">
        <f t="shared" si="5"/>
        <v>0</v>
      </c>
      <c r="AI33" s="515">
        <f t="shared" si="6"/>
        <v>0</v>
      </c>
      <c r="AJ33" s="515">
        <f t="shared" si="7"/>
        <v>0</v>
      </c>
      <c r="AK33" s="515">
        <f t="shared" si="8"/>
        <v>0</v>
      </c>
      <c r="AL33" s="515">
        <f t="shared" si="9"/>
        <v>0</v>
      </c>
      <c r="AM33" s="515">
        <f t="shared" si="10"/>
        <v>0</v>
      </c>
      <c r="AN33" s="515">
        <f t="shared" si="11"/>
        <v>0</v>
      </c>
      <c r="AO33" s="31"/>
      <c r="AQ33" s="43"/>
      <c r="AR33" s="43"/>
      <c r="AS33" s="43"/>
      <c r="AT33" s="43"/>
      <c r="AU33" s="43"/>
      <c r="AV33" s="273"/>
      <c r="AW33" s="273"/>
      <c r="AX33" s="273"/>
      <c r="AY33" s="273"/>
      <c r="AZ33" s="273"/>
      <c r="BA33" s="43"/>
      <c r="BB33" s="43"/>
      <c r="BC33" s="43"/>
      <c r="BD33" s="273"/>
      <c r="BE33" s="273"/>
      <c r="BF33" s="273"/>
      <c r="BG33" s="273"/>
      <c r="BH33" s="273"/>
      <c r="BI33" s="273"/>
      <c r="BJ33" s="273"/>
      <c r="BK33" s="273"/>
      <c r="BL33" s="273"/>
      <c r="BM33" s="273"/>
      <c r="BN33" s="273"/>
      <c r="BO33" s="273"/>
      <c r="BP33" s="273"/>
    </row>
    <row r="34" spans="1:68">
      <c r="C34" s="31" t="s">
        <v>380</v>
      </c>
      <c r="D34" s="568"/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31"/>
      <c r="AD34" s="251" t="str">
        <f t="shared" si="12"/>
        <v xml:space="preserve">   31000 Common Stock</v>
      </c>
      <c r="AE34" s="515">
        <f t="shared" si="2"/>
        <v>0</v>
      </c>
      <c r="AF34" s="515">
        <f t="shared" si="3"/>
        <v>0</v>
      </c>
      <c r="AG34" s="515">
        <f t="shared" si="4"/>
        <v>0</v>
      </c>
      <c r="AH34" s="515">
        <f t="shared" si="5"/>
        <v>0</v>
      </c>
      <c r="AI34" s="515">
        <f t="shared" si="6"/>
        <v>0</v>
      </c>
      <c r="AJ34" s="515">
        <f t="shared" si="7"/>
        <v>0</v>
      </c>
      <c r="AK34" s="515">
        <f t="shared" si="8"/>
        <v>0</v>
      </c>
      <c r="AL34" s="515">
        <f t="shared" si="9"/>
        <v>0</v>
      </c>
      <c r="AM34" s="515">
        <f t="shared" si="10"/>
        <v>0</v>
      </c>
      <c r="AN34" s="515">
        <f t="shared" si="11"/>
        <v>0</v>
      </c>
      <c r="AO34" s="31"/>
      <c r="AQ34" s="43"/>
      <c r="AR34" s="43"/>
      <c r="AS34" s="43"/>
      <c r="AT34" s="43"/>
      <c r="AU34" s="43"/>
      <c r="AV34" s="273"/>
      <c r="AW34" s="273"/>
      <c r="AX34" s="273"/>
      <c r="AY34" s="273"/>
      <c r="AZ34" s="273"/>
      <c r="BA34" s="43"/>
      <c r="BB34" s="43"/>
      <c r="BC34" s="43"/>
      <c r="BD34" s="273"/>
      <c r="BE34" s="273"/>
      <c r="BF34" s="273"/>
      <c r="BG34" s="273"/>
      <c r="BH34" s="273"/>
      <c r="BI34" s="273"/>
      <c r="BJ34" s="273"/>
      <c r="BK34" s="273"/>
      <c r="BL34" s="273"/>
      <c r="BM34" s="273"/>
      <c r="BN34" s="273"/>
      <c r="BO34" s="273"/>
      <c r="BP34" s="273"/>
    </row>
    <row r="35" spans="1:68">
      <c r="C35" s="31" t="s">
        <v>381</v>
      </c>
      <c r="D35" s="568"/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31"/>
      <c r="AD35" s="251" t="str">
        <f t="shared" si="12"/>
        <v xml:space="preserve">   32000 Series Seed Preferred</v>
      </c>
      <c r="AE35" s="515">
        <f t="shared" si="2"/>
        <v>0</v>
      </c>
      <c r="AF35" s="515">
        <f t="shared" si="3"/>
        <v>0</v>
      </c>
      <c r="AG35" s="515">
        <f t="shared" si="4"/>
        <v>0</v>
      </c>
      <c r="AH35" s="515">
        <f t="shared" si="5"/>
        <v>0</v>
      </c>
      <c r="AI35" s="515">
        <f t="shared" si="6"/>
        <v>0</v>
      </c>
      <c r="AJ35" s="515">
        <f t="shared" si="7"/>
        <v>0</v>
      </c>
      <c r="AK35" s="515">
        <f t="shared" si="8"/>
        <v>0</v>
      </c>
      <c r="AL35" s="515">
        <f t="shared" si="9"/>
        <v>0</v>
      </c>
      <c r="AM35" s="515">
        <f t="shared" si="10"/>
        <v>0</v>
      </c>
      <c r="AN35" s="515">
        <f t="shared" si="11"/>
        <v>0</v>
      </c>
      <c r="AO35" s="31"/>
      <c r="AQ35" s="43"/>
      <c r="AR35" s="43"/>
      <c r="AS35" s="43"/>
      <c r="AT35" s="43"/>
      <c r="AU35" s="43"/>
      <c r="AV35" s="273"/>
      <c r="AW35" s="273"/>
      <c r="AX35" s="273"/>
      <c r="AY35" s="273"/>
      <c r="AZ35" s="273"/>
      <c r="BA35" s="43"/>
      <c r="BB35" s="43"/>
      <c r="BC35" s="43"/>
      <c r="BD35" s="273"/>
      <c r="BE35" s="273"/>
      <c r="BF35" s="273"/>
      <c r="BG35" s="273"/>
      <c r="BH35" s="273"/>
      <c r="BI35" s="273"/>
      <c r="BJ35" s="273"/>
      <c r="BK35" s="273"/>
      <c r="BL35" s="273"/>
      <c r="BM35" s="273"/>
      <c r="BN35" s="273"/>
      <c r="BO35" s="273"/>
      <c r="BP35" s="273"/>
    </row>
    <row r="36" spans="1:68">
      <c r="C36" s="31" t="s">
        <v>382</v>
      </c>
      <c r="D36" s="568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31"/>
      <c r="AD36" s="251" t="str">
        <f t="shared" si="12"/>
        <v xml:space="preserve">   32000 Series Seed Preferred:32100 Series Seed Preferred Financing Cost</v>
      </c>
      <c r="AE36" s="515">
        <f t="shared" si="2"/>
        <v>0</v>
      </c>
      <c r="AF36" s="515">
        <f t="shared" si="3"/>
        <v>0</v>
      </c>
      <c r="AG36" s="515">
        <f t="shared" si="4"/>
        <v>0</v>
      </c>
      <c r="AH36" s="515">
        <f t="shared" si="5"/>
        <v>0</v>
      </c>
      <c r="AI36" s="515">
        <f t="shared" si="6"/>
        <v>0</v>
      </c>
      <c r="AJ36" s="515">
        <f t="shared" si="7"/>
        <v>0</v>
      </c>
      <c r="AK36" s="515">
        <f t="shared" si="8"/>
        <v>0</v>
      </c>
      <c r="AL36" s="515">
        <f t="shared" si="9"/>
        <v>0</v>
      </c>
      <c r="AM36" s="515">
        <f t="shared" si="10"/>
        <v>0</v>
      </c>
      <c r="AN36" s="515">
        <f t="shared" si="11"/>
        <v>0</v>
      </c>
      <c r="AO36" s="31"/>
      <c r="AQ36" s="43"/>
      <c r="AR36" s="43"/>
      <c r="AS36" s="43"/>
      <c r="AT36" s="43"/>
      <c r="AU36" s="43"/>
      <c r="AV36" s="273"/>
      <c r="AW36" s="273"/>
      <c r="AX36" s="273"/>
      <c r="AY36" s="273"/>
      <c r="AZ36" s="273"/>
      <c r="BA36" s="43"/>
      <c r="BB36" s="43"/>
      <c r="BC36" s="43"/>
      <c r="BD36" s="273"/>
      <c r="BE36" s="273"/>
      <c r="BF36" s="273"/>
      <c r="BG36" s="273"/>
      <c r="BH36" s="273"/>
      <c r="BI36" s="273"/>
      <c r="BJ36" s="273"/>
      <c r="BK36" s="273"/>
      <c r="BL36" s="273"/>
      <c r="BM36" s="273"/>
      <c r="BN36" s="273"/>
      <c r="BO36" s="273"/>
      <c r="BP36" s="273"/>
    </row>
    <row r="37" spans="1:68">
      <c r="C37" s="31" t="s">
        <v>309</v>
      </c>
      <c r="D37" s="56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31"/>
      <c r="AD37" s="251" t="str">
        <f t="shared" si="12"/>
        <v>Net cash provided by financing activities</v>
      </c>
      <c r="AE37" s="515">
        <f t="shared" si="2"/>
        <v>0</v>
      </c>
      <c r="AF37" s="515">
        <f t="shared" si="3"/>
        <v>0</v>
      </c>
      <c r="AG37" s="515">
        <f t="shared" si="4"/>
        <v>0</v>
      </c>
      <c r="AH37" s="515">
        <f t="shared" si="5"/>
        <v>0</v>
      </c>
      <c r="AI37" s="515">
        <f t="shared" si="6"/>
        <v>0</v>
      </c>
      <c r="AJ37" s="515">
        <f t="shared" si="7"/>
        <v>0</v>
      </c>
      <c r="AK37" s="515">
        <f t="shared" si="8"/>
        <v>0</v>
      </c>
      <c r="AL37" s="515">
        <f t="shared" si="9"/>
        <v>0</v>
      </c>
      <c r="AM37" s="515">
        <f t="shared" si="10"/>
        <v>0</v>
      </c>
      <c r="AN37" s="515">
        <f t="shared" si="11"/>
        <v>0</v>
      </c>
      <c r="AO37" s="31"/>
      <c r="AQ37" s="43"/>
      <c r="AR37" s="43"/>
      <c r="AS37" s="43"/>
      <c r="AT37" s="43"/>
      <c r="AU37" s="43"/>
      <c r="AV37" s="273"/>
      <c r="AW37" s="273"/>
      <c r="AX37" s="273"/>
      <c r="AY37" s="273"/>
      <c r="AZ37" s="273"/>
      <c r="BA37" s="43"/>
      <c r="BB37" s="43"/>
      <c r="BC37" s="43"/>
      <c r="BD37" s="273"/>
      <c r="BE37" s="273"/>
      <c r="BF37" s="273"/>
      <c r="BG37" s="273"/>
      <c r="BH37" s="273"/>
      <c r="BI37" s="273"/>
      <c r="BJ37" s="273"/>
      <c r="BK37" s="273"/>
      <c r="BL37" s="273"/>
      <c r="BM37" s="273"/>
      <c r="BN37" s="273"/>
      <c r="BO37" s="273"/>
      <c r="BP37" s="273"/>
    </row>
    <row r="38" spans="1:68">
      <c r="C38" s="31" t="s">
        <v>310</v>
      </c>
      <c r="D38" s="568"/>
      <c r="E38" s="219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31"/>
      <c r="AD38" s="251" t="str">
        <f t="shared" si="12"/>
        <v>Net cash increase for period</v>
      </c>
      <c r="AE38" s="515">
        <f t="shared" si="2"/>
        <v>0</v>
      </c>
      <c r="AF38" s="515">
        <f t="shared" si="3"/>
        <v>0</v>
      </c>
      <c r="AG38" s="515">
        <f t="shared" si="4"/>
        <v>0</v>
      </c>
      <c r="AH38" s="515">
        <f t="shared" si="5"/>
        <v>0</v>
      </c>
      <c r="AI38" s="515">
        <f t="shared" si="6"/>
        <v>0</v>
      </c>
      <c r="AJ38" s="515">
        <f t="shared" si="7"/>
        <v>0</v>
      </c>
      <c r="AK38" s="515">
        <f t="shared" si="8"/>
        <v>0</v>
      </c>
      <c r="AL38" s="515">
        <f t="shared" si="9"/>
        <v>0</v>
      </c>
      <c r="AM38" s="515">
        <f t="shared" si="10"/>
        <v>0</v>
      </c>
      <c r="AN38" s="515">
        <f t="shared" si="11"/>
        <v>0</v>
      </c>
      <c r="AO38" s="31"/>
      <c r="AQ38" s="43"/>
      <c r="AR38" s="43"/>
      <c r="AS38" s="43"/>
      <c r="AT38" s="43"/>
      <c r="AU38" s="43"/>
      <c r="AV38" s="273"/>
      <c r="AW38" s="273"/>
      <c r="AX38" s="273"/>
      <c r="AY38" s="273"/>
      <c r="AZ38" s="273"/>
      <c r="BA38" s="43"/>
      <c r="BB38" s="43"/>
      <c r="BC38" s="4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3"/>
      <c r="BP38" s="273"/>
    </row>
    <row r="39" spans="1:68">
      <c r="C39" s="31"/>
      <c r="D39" s="266"/>
      <c r="E39" s="53"/>
      <c r="F39" s="219"/>
      <c r="G39" s="218"/>
      <c r="H39" s="219"/>
      <c r="I39" s="219"/>
      <c r="J39" s="219"/>
      <c r="K39" s="219"/>
      <c r="L39" s="218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31"/>
      <c r="AD39" s="222"/>
      <c r="AE39" s="515"/>
      <c r="AF39" s="515"/>
      <c r="AG39" s="515"/>
      <c r="AH39" s="515"/>
      <c r="AI39" s="515"/>
      <c r="AJ39" s="515"/>
      <c r="AK39" s="515"/>
      <c r="AL39" s="515"/>
      <c r="AM39" s="515"/>
      <c r="AN39" s="515"/>
      <c r="AO39" s="31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273"/>
      <c r="BE39" s="273"/>
    </row>
    <row r="40" spans="1:68">
      <c r="C40" s="31"/>
      <c r="D40" s="266"/>
      <c r="E40" s="56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31"/>
      <c r="AD40" s="222"/>
      <c r="AE40" s="515"/>
      <c r="AF40" s="515"/>
      <c r="AG40" s="515"/>
      <c r="AH40" s="515"/>
      <c r="AI40" s="515"/>
      <c r="AJ40" s="515"/>
      <c r="AK40" s="515"/>
      <c r="AL40" s="515"/>
      <c r="AM40" s="515"/>
      <c r="AN40" s="515"/>
      <c r="AO40" s="31"/>
      <c r="AQ40" s="43"/>
      <c r="AR40" s="43"/>
      <c r="AS40" s="43"/>
      <c r="AT40" s="43"/>
      <c r="AU40" s="43"/>
      <c r="AV40" s="43"/>
      <c r="AW40" s="43"/>
      <c r="AX40" s="43"/>
      <c r="AY40" s="43"/>
      <c r="AZ40" s="43"/>
    </row>
    <row r="41" spans="1:68" s="4" customFormat="1">
      <c r="A41" s="13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222"/>
      <c r="AD41" s="31"/>
      <c r="AE41" s="251"/>
      <c r="AF41" s="251"/>
      <c r="AG41" s="251"/>
      <c r="AH41" s="251"/>
      <c r="AI41" s="251"/>
      <c r="AJ41" s="251"/>
      <c r="AK41" s="251"/>
      <c r="AL41" s="251"/>
      <c r="AM41" s="251"/>
      <c r="AN41" s="25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</row>
    <row r="42" spans="1:68" s="4" customFormat="1">
      <c r="A42" s="13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222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</row>
    <row r="43" spans="1:68" s="4" customFormat="1">
      <c r="A43" s="13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222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</row>
    <row r="44" spans="1:68" s="4" customFormat="1">
      <c r="A44" s="13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222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</row>
    <row r="45" spans="1:68" s="4" customFormat="1">
      <c r="A45" s="13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222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</row>
    <row r="46" spans="1:68" s="4" customFormat="1">
      <c r="A46" s="13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222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</row>
    <row r="47" spans="1:68" s="4" customFormat="1">
      <c r="A47" s="13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222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</row>
    <row r="48" spans="1:68" s="4" customFormat="1" hidden="1">
      <c r="A48" s="13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222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</row>
    <row r="49" spans="1:61" s="4" customFormat="1" hidden="1">
      <c r="A49" s="13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222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</row>
    <row r="50" spans="1:61" s="4" customFormat="1" hidden="1">
      <c r="A50" s="13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222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</row>
    <row r="51" spans="1:61" s="4" customFormat="1" hidden="1">
      <c r="A51" s="13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222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</row>
    <row r="52" spans="1:61" s="4" customFormat="1" hidden="1">
      <c r="A52" s="13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</row>
    <row r="53" spans="1:61" s="4" customFormat="1" hidden="1">
      <c r="A53" s="13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</row>
    <row r="54" spans="1:61" s="4" customFormat="1" hidden="1">
      <c r="A54" s="13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</row>
    <row r="55" spans="1:61" s="4" customFormat="1" hidden="1">
      <c r="A55" s="13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</row>
    <row r="56" spans="1:61" s="4" customFormat="1" hidden="1">
      <c r="A56" s="13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</row>
    <row r="57" spans="1:61" s="4" customFormat="1" hidden="1">
      <c r="A57" s="13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</row>
    <row r="58" spans="1:61" s="4" customFormat="1" hidden="1">
      <c r="A58" s="13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</row>
    <row r="59" spans="1:61" s="4" customFormat="1" hidden="1">
      <c r="A59" s="13"/>
      <c r="AC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</row>
    <row r="60" spans="1:61" s="4" customFormat="1" hidden="1">
      <c r="A60" s="13"/>
      <c r="AC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</row>
    <row r="61" spans="1:61" s="4" customFormat="1" hidden="1">
      <c r="A61" s="13"/>
      <c r="AC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</row>
    <row r="62" spans="1:61" s="4" customFormat="1" hidden="1">
      <c r="A62" s="13"/>
      <c r="AC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</row>
    <row r="63" spans="1:61" s="4" customFormat="1" hidden="1">
      <c r="A63" s="13"/>
      <c r="AC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</row>
    <row r="64" spans="1:61" s="4" customFormat="1" hidden="1">
      <c r="A64" s="13"/>
      <c r="AC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</row>
    <row r="65" spans="1:61" s="4" customFormat="1" hidden="1">
      <c r="A65" s="13"/>
      <c r="AC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</row>
    <row r="66" spans="1:61" hidden="1"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31"/>
      <c r="AD66" s="4"/>
      <c r="AO66" s="31"/>
    </row>
    <row r="67" spans="1:61" hidden="1"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31"/>
      <c r="AD67" s="4"/>
      <c r="AO67" s="31"/>
    </row>
    <row r="68" spans="1:61" hidden="1"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31"/>
      <c r="AD68" s="4"/>
      <c r="AO68" s="31"/>
    </row>
    <row r="69" spans="1:61" hidden="1"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31"/>
      <c r="AD69" s="4"/>
      <c r="AO69" s="31"/>
    </row>
    <row r="70" spans="1:61" hidden="1"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O70" s="31"/>
    </row>
    <row r="71" spans="1:61" hidden="1"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O71" s="31"/>
    </row>
    <row r="72" spans="1:61" hidden="1"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O72" s="31"/>
    </row>
    <row r="73" spans="1:61" hidden="1"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O73" s="31"/>
    </row>
    <row r="74" spans="1:61" hidden="1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O74" s="31"/>
    </row>
    <row r="75" spans="1:61" hidden="1">
      <c r="AC75" s="4"/>
      <c r="AD75" s="4"/>
      <c r="AO75" s="31"/>
    </row>
    <row r="76" spans="1:61" hidden="1">
      <c r="AC76" s="4"/>
      <c r="AD76" s="4"/>
      <c r="AO76" s="31"/>
    </row>
    <row r="77" spans="1:61" hidden="1">
      <c r="AC77" s="4"/>
    </row>
    <row r="78" spans="1:61" hidden="1">
      <c r="AC78" s="4"/>
    </row>
    <row r="79" spans="1:61" hidden="1">
      <c r="AC79" s="4"/>
    </row>
    <row r="80" spans="1:61" hidden="1">
      <c r="AC80" s="4"/>
    </row>
    <row r="81" spans="29:29" hidden="1">
      <c r="AC81" s="4"/>
    </row>
    <row r="82" spans="29:29" hidden="1">
      <c r="AC82" s="4"/>
    </row>
    <row r="83" spans="29:29" hidden="1">
      <c r="AC83" s="4"/>
    </row>
    <row r="84" spans="29:29" hidden="1">
      <c r="AC84" s="4"/>
    </row>
    <row r="85" spans="29:29" hidden="1">
      <c r="AC85" s="4"/>
    </row>
    <row r="86" spans="29:29" hidden="1">
      <c r="AC86" s="4"/>
    </row>
    <row r="87" spans="29:29" hidden="1">
      <c r="AC87" s="4"/>
    </row>
    <row r="88" spans="29:29" hidden="1">
      <c r="AC88" s="4"/>
    </row>
    <row r="89" spans="29:29" hidden="1">
      <c r="AC89" s="4"/>
    </row>
    <row r="90" spans="29:29" hidden="1">
      <c r="AC90" s="4"/>
    </row>
    <row r="91" spans="29:29" hidden="1">
      <c r="AC91" s="4"/>
    </row>
    <row r="92" spans="29:29" hidden="1">
      <c r="AC92" s="4"/>
    </row>
    <row r="93" spans="29:29" hidden="1">
      <c r="AC93" s="4"/>
    </row>
    <row r="94" spans="29:29" hidden="1">
      <c r="AC94" s="4"/>
    </row>
    <row r="95" spans="29:29" hidden="1">
      <c r="AC95" s="4"/>
    </row>
    <row r="96" spans="29:29" hidden="1">
      <c r="AC96" s="4"/>
    </row>
    <row r="97" spans="31:61" s="4" customFormat="1" hidden="1"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</row>
    <row r="98" spans="31:61" s="4" customFormat="1" hidden="1"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</row>
    <row r="99" spans="31:61" s="4" customFormat="1" hidden="1"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</row>
    <row r="100" spans="31:61" s="4" customFormat="1" hidden="1"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</row>
    <row r="101" spans="31:61" s="4" customFormat="1" hidden="1"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</row>
    <row r="102" spans="31:61" s="4" customFormat="1" hidden="1"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</row>
    <row r="103" spans="31:61" s="4" customFormat="1" hidden="1"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</row>
    <row r="104" spans="31:61" s="4" customFormat="1" hidden="1"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</row>
    <row r="105" spans="31:61" s="4" customFormat="1" hidden="1"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</row>
    <row r="106" spans="31:61" s="4" customFormat="1" hidden="1"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</row>
    <row r="107" spans="31:61" s="4" customFormat="1" hidden="1"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</row>
    <row r="108" spans="31:61" s="4" customFormat="1" hidden="1"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</row>
    <row r="109" spans="31:61" s="4" customFormat="1" hidden="1"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</row>
    <row r="110" spans="31:61" s="4" customFormat="1" hidden="1"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</row>
    <row r="111" spans="31:61" s="4" customFormat="1" hidden="1"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</row>
    <row r="112" spans="31:61" s="4" customFormat="1" hidden="1"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</row>
    <row r="113" spans="31:61" s="4" customFormat="1" hidden="1"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</row>
    <row r="114" spans="31:61" s="4" customFormat="1" hidden="1"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</row>
    <row r="115" spans="31:61" s="4" customFormat="1" hidden="1"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</row>
    <row r="116" spans="31:61" s="4" customFormat="1" hidden="1"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</row>
    <row r="117" spans="31:61" s="4" customFormat="1" hidden="1"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</row>
    <row r="118" spans="31:61" s="4" customFormat="1" hidden="1"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</row>
    <row r="119" spans="31:61" s="4" customFormat="1" hidden="1"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</row>
    <row r="120" spans="31:61" s="4" customFormat="1" hidden="1"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</row>
    <row r="121" spans="31:61" s="4" customFormat="1" hidden="1"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</row>
    <row r="122" spans="31:61" s="4" customFormat="1" hidden="1"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</row>
    <row r="123" spans="31:61" s="4" customFormat="1" hidden="1"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</row>
    <row r="124" spans="31:61" s="4" customFormat="1" hidden="1"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</row>
    <row r="125" spans="31:61" s="4" customFormat="1" hidden="1"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</row>
    <row r="126" spans="31:61" s="4" customFormat="1" hidden="1"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</row>
    <row r="127" spans="31:61" s="4" customFormat="1" hidden="1"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</row>
    <row r="128" spans="31:61" s="4" customFormat="1" hidden="1"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</row>
    <row r="129" spans="31:61" s="4" customFormat="1" hidden="1"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</row>
    <row r="130" spans="31:61" s="4" customFormat="1" hidden="1"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</row>
    <row r="131" spans="31:61" s="4" customFormat="1" hidden="1"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</row>
    <row r="132" spans="31:61" s="4" customFormat="1" hidden="1"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</row>
    <row r="133" spans="31:61" s="4" customFormat="1" hidden="1"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</row>
    <row r="134" spans="31:61" s="4" customFormat="1" hidden="1"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</row>
    <row r="135" spans="31:61" s="4" customFormat="1" hidden="1"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</row>
    <row r="136" spans="31:61" s="4" customFormat="1" hidden="1"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</row>
    <row r="137" spans="31:61" s="4" customFormat="1" hidden="1"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</row>
    <row r="138" spans="31:61" s="4" customFormat="1" hidden="1"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</row>
    <row r="139" spans="31:61" s="4" customFormat="1" hidden="1"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</row>
    <row r="140" spans="31:61" s="4" customFormat="1" hidden="1"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</row>
  </sheetData>
  <phoneticPr fontId="10" type="noConversion"/>
  <pageMargins left="0.7" right="0.7" top="0.75" bottom="0.75" header="0.3" footer="0.3"/>
  <pageSetup orientation="portrait" r:id="rId1"/>
  <ignoredErrors>
    <ignoredError sqref="AE27:AH38 AE9:AH11 AE12:AH12 AE13:AH19 AE20:AH24 AE25:AH26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81D7B-6DC5-4BD2-8287-0BC971D6E72C}">
  <sheetPr>
    <tabColor theme="7" tint="-0.249977111117893"/>
  </sheetPr>
  <dimension ref="A1:AL993"/>
  <sheetViews>
    <sheetView zoomScale="80" zoomScaleNormal="80" workbookViewId="0">
      <pane xSplit="6" topLeftCell="G1" activePane="topRight" state="frozen"/>
      <selection activeCell="C27" sqref="C27"/>
      <selection pane="topRight" activeCell="C27" sqref="C27"/>
    </sheetView>
  </sheetViews>
  <sheetFormatPr defaultColWidth="16.7109375" defaultRowHeight="15" customHeight="1"/>
  <cols>
    <col min="1" max="1" width="10.7109375" style="469" customWidth="1"/>
    <col min="2" max="2" width="18.7109375" style="469" customWidth="1"/>
    <col min="3" max="3" width="13.7109375" style="469" customWidth="1"/>
    <col min="4" max="4" width="14.7109375" style="469" customWidth="1"/>
    <col min="5" max="5" width="10.7109375" style="469" customWidth="1"/>
    <col min="6" max="6" width="19.7109375" style="469" customWidth="1"/>
    <col min="7" max="9" width="10.7109375" style="469" customWidth="1"/>
    <col min="10" max="10" width="11.28515625" style="469" customWidth="1"/>
    <col min="11" max="13" width="10.7109375" style="469" customWidth="1"/>
    <col min="14" max="14" width="11.140625" style="469" customWidth="1"/>
    <col min="15" max="17" width="10.7109375" style="469" customWidth="1"/>
    <col min="18" max="18" width="13.140625" style="469" customWidth="1"/>
    <col min="19" max="21" width="10.7109375" style="469" customWidth="1"/>
    <col min="22" max="22" width="13.140625" style="469" customWidth="1"/>
    <col min="23" max="25" width="10.7109375" style="469" customWidth="1"/>
    <col min="26" max="26" width="13.140625" style="469" customWidth="1"/>
    <col min="27" max="29" width="10.7109375" style="469" customWidth="1"/>
    <col min="30" max="30" width="13.140625" style="469" customWidth="1"/>
    <col min="31" max="33" width="10.7109375" style="469" customWidth="1"/>
    <col min="34" max="34" width="13.140625" style="469" customWidth="1"/>
    <col min="35" max="37" width="10.7109375" style="469" customWidth="1"/>
    <col min="38" max="38" width="13.140625" style="469" customWidth="1"/>
    <col min="39" max="16384" width="16.7109375" style="469"/>
  </cols>
  <sheetData>
    <row r="1" spans="1:38" ht="12" customHeight="1">
      <c r="A1" s="996" t="s">
        <v>334</v>
      </c>
      <c r="B1" s="997"/>
      <c r="C1" s="997"/>
      <c r="D1" s="997"/>
      <c r="E1" s="466"/>
      <c r="F1" s="466"/>
      <c r="G1" s="466"/>
      <c r="H1" s="466"/>
      <c r="I1" s="466"/>
      <c r="J1" s="466"/>
      <c r="K1" s="467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</row>
    <row r="2" spans="1:38" ht="12" customHeight="1">
      <c r="A2" s="528" t="s">
        <v>335</v>
      </c>
      <c r="E2" s="466"/>
      <c r="F2" s="466"/>
      <c r="G2" s="466"/>
      <c r="H2" s="466"/>
      <c r="I2" s="466"/>
      <c r="J2" s="466"/>
      <c r="K2" s="470"/>
      <c r="L2" s="468"/>
      <c r="M2" s="468"/>
      <c r="N2" s="468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  <c r="Z2" s="468"/>
      <c r="AA2" s="468"/>
      <c r="AB2" s="468"/>
      <c r="AC2" s="468"/>
      <c r="AD2" s="468"/>
      <c r="AE2" s="468"/>
      <c r="AF2" s="468"/>
      <c r="AG2" s="468"/>
      <c r="AH2" s="468"/>
      <c r="AI2" s="468"/>
      <c r="AJ2" s="468"/>
      <c r="AK2" s="468"/>
      <c r="AL2" s="468"/>
    </row>
    <row r="3" spans="1:38" ht="12" customHeight="1">
      <c r="A3" s="528" t="s">
        <v>336</v>
      </c>
      <c r="E3" s="466"/>
      <c r="F3" s="466"/>
      <c r="G3" s="466"/>
      <c r="H3" s="466"/>
      <c r="I3" s="466"/>
      <c r="J3" s="466"/>
      <c r="K3" s="467"/>
      <c r="L3" s="468"/>
      <c r="M3" s="468"/>
      <c r="N3" s="468"/>
      <c r="O3" s="468"/>
      <c r="P3" s="468"/>
      <c r="Q3" s="468"/>
      <c r="R3" s="468"/>
      <c r="S3" s="468"/>
      <c r="T3" s="468"/>
      <c r="U3" s="468"/>
      <c r="V3" s="468"/>
      <c r="W3" s="468"/>
      <c r="X3" s="468"/>
      <c r="Y3" s="468"/>
      <c r="Z3" s="468"/>
      <c r="AA3" s="468"/>
      <c r="AB3" s="468"/>
      <c r="AC3" s="468"/>
      <c r="AD3" s="468"/>
      <c r="AE3" s="468"/>
      <c r="AF3" s="468"/>
      <c r="AG3" s="468"/>
      <c r="AH3" s="468"/>
      <c r="AI3" s="468"/>
      <c r="AJ3" s="468"/>
      <c r="AK3" s="468"/>
      <c r="AL3" s="468"/>
    </row>
    <row r="4" spans="1:38" ht="12" customHeight="1" thickBot="1">
      <c r="A4" s="471"/>
      <c r="B4" s="466"/>
      <c r="C4" s="466"/>
      <c r="D4" s="472"/>
      <c r="E4" s="466"/>
      <c r="F4" s="466"/>
      <c r="G4" s="466"/>
      <c r="H4" s="466"/>
      <c r="I4" s="466"/>
      <c r="J4" s="466"/>
      <c r="K4" s="467"/>
      <c r="L4" s="468"/>
      <c r="M4" s="468"/>
      <c r="N4" s="468"/>
      <c r="O4" s="468"/>
      <c r="P4" s="468"/>
      <c r="Q4" s="468"/>
      <c r="R4" s="468"/>
      <c r="S4" s="468"/>
      <c r="T4" s="468"/>
      <c r="U4" s="468"/>
      <c r="V4" s="468"/>
      <c r="W4" s="468"/>
      <c r="X4" s="468"/>
      <c r="Y4" s="468"/>
      <c r="Z4" s="468"/>
      <c r="AA4" s="468"/>
      <c r="AB4" s="468"/>
      <c r="AC4" s="468"/>
      <c r="AD4" s="468"/>
      <c r="AE4" s="468"/>
      <c r="AF4" s="468"/>
      <c r="AG4" s="468"/>
      <c r="AH4" s="468"/>
      <c r="AI4" s="468"/>
      <c r="AJ4" s="468"/>
      <c r="AK4" s="468"/>
      <c r="AL4" s="468"/>
    </row>
    <row r="5" spans="1:38" ht="12" customHeight="1" thickBot="1">
      <c r="A5" s="473" t="s">
        <v>337</v>
      </c>
      <c r="B5" s="474" t="s">
        <v>192</v>
      </c>
      <c r="C5" s="474" t="s">
        <v>338</v>
      </c>
      <c r="D5" s="474" t="s">
        <v>339</v>
      </c>
      <c r="E5" s="474" t="s">
        <v>340</v>
      </c>
      <c r="F5" s="475" t="s">
        <v>341</v>
      </c>
      <c r="G5" s="994">
        <v>44408</v>
      </c>
      <c r="H5" s="995"/>
      <c r="I5" s="995"/>
      <c r="J5" s="995"/>
      <c r="K5" s="994">
        <v>44439</v>
      </c>
      <c r="L5" s="995"/>
      <c r="M5" s="995"/>
      <c r="N5" s="995"/>
      <c r="O5" s="994">
        <v>44469</v>
      </c>
      <c r="P5" s="995"/>
      <c r="Q5" s="995"/>
      <c r="R5" s="995"/>
      <c r="S5" s="994">
        <v>44500</v>
      </c>
      <c r="T5" s="995"/>
      <c r="U5" s="995"/>
      <c r="V5" s="995"/>
      <c r="W5" s="994">
        <v>44530</v>
      </c>
      <c r="X5" s="995"/>
      <c r="Y5" s="995"/>
      <c r="Z5" s="995"/>
      <c r="AA5" s="994">
        <v>44561</v>
      </c>
      <c r="AB5" s="995"/>
      <c r="AC5" s="995"/>
      <c r="AD5" s="995"/>
      <c r="AE5" s="994">
        <v>44592</v>
      </c>
      <c r="AF5" s="995"/>
      <c r="AG5" s="995"/>
      <c r="AH5" s="995"/>
      <c r="AI5" s="994">
        <v>44620</v>
      </c>
      <c r="AJ5" s="995"/>
      <c r="AK5" s="995"/>
      <c r="AL5" s="995"/>
    </row>
    <row r="6" spans="1:38" ht="12" customHeight="1">
      <c r="A6" s="476"/>
      <c r="B6" s="476"/>
      <c r="C6" s="476"/>
      <c r="D6" s="476"/>
      <c r="E6" s="476"/>
      <c r="F6" s="476"/>
      <c r="G6" s="477" t="s">
        <v>342</v>
      </c>
      <c r="H6" s="478" t="s">
        <v>343</v>
      </c>
      <c r="I6" s="479" t="s">
        <v>344</v>
      </c>
      <c r="J6" s="480" t="s">
        <v>195</v>
      </c>
      <c r="K6" s="477" t="s">
        <v>342</v>
      </c>
      <c r="L6" s="478" t="s">
        <v>343</v>
      </c>
      <c r="M6" s="479" t="s">
        <v>344</v>
      </c>
      <c r="N6" s="480" t="s">
        <v>195</v>
      </c>
      <c r="O6" s="477" t="s">
        <v>342</v>
      </c>
      <c r="P6" s="478" t="s">
        <v>343</v>
      </c>
      <c r="Q6" s="479" t="s">
        <v>344</v>
      </c>
      <c r="R6" s="480" t="s">
        <v>195</v>
      </c>
      <c r="S6" s="477" t="s">
        <v>342</v>
      </c>
      <c r="T6" s="478" t="s">
        <v>343</v>
      </c>
      <c r="U6" s="479" t="s">
        <v>344</v>
      </c>
      <c r="V6" s="480" t="s">
        <v>195</v>
      </c>
      <c r="W6" s="477" t="s">
        <v>342</v>
      </c>
      <c r="X6" s="478" t="s">
        <v>343</v>
      </c>
      <c r="Y6" s="479" t="s">
        <v>344</v>
      </c>
      <c r="Z6" s="480" t="s">
        <v>195</v>
      </c>
      <c r="AA6" s="477" t="s">
        <v>342</v>
      </c>
      <c r="AB6" s="478" t="s">
        <v>343</v>
      </c>
      <c r="AC6" s="479" t="s">
        <v>344</v>
      </c>
      <c r="AD6" s="480" t="s">
        <v>195</v>
      </c>
      <c r="AE6" s="477" t="s">
        <v>342</v>
      </c>
      <c r="AF6" s="478" t="s">
        <v>343</v>
      </c>
      <c r="AG6" s="479" t="s">
        <v>344</v>
      </c>
      <c r="AH6" s="480" t="s">
        <v>195</v>
      </c>
      <c r="AI6" s="477" t="s">
        <v>342</v>
      </c>
      <c r="AJ6" s="478" t="s">
        <v>343</v>
      </c>
      <c r="AK6" s="479" t="s">
        <v>344</v>
      </c>
      <c r="AL6" s="480" t="s">
        <v>195</v>
      </c>
    </row>
    <row r="7" spans="1:38" ht="12" customHeight="1">
      <c r="A7" s="481"/>
      <c r="B7" s="482"/>
      <c r="C7" s="483"/>
      <c r="D7" s="484"/>
      <c r="E7" s="485"/>
      <c r="F7" s="486"/>
      <c r="G7" s="487"/>
      <c r="H7" s="488"/>
      <c r="I7" s="489"/>
      <c r="J7" s="489"/>
      <c r="K7" s="487"/>
      <c r="L7" s="488"/>
      <c r="M7" s="489"/>
      <c r="N7" s="490"/>
      <c r="O7" s="487"/>
      <c r="P7" s="488"/>
      <c r="Q7" s="489"/>
      <c r="R7" s="490"/>
      <c r="S7" s="487"/>
      <c r="T7" s="488"/>
      <c r="U7" s="489"/>
      <c r="V7" s="490"/>
      <c r="W7" s="487"/>
      <c r="X7" s="488"/>
      <c r="Y7" s="489"/>
      <c r="Z7" s="490"/>
      <c r="AA7" s="487"/>
      <c r="AB7" s="488"/>
      <c r="AC7" s="489"/>
      <c r="AD7" s="490"/>
      <c r="AE7" s="487"/>
      <c r="AF7" s="488"/>
      <c r="AG7" s="489"/>
      <c r="AH7" s="490"/>
      <c r="AI7" s="487"/>
      <c r="AJ7" s="488"/>
      <c r="AK7" s="489"/>
      <c r="AL7" s="490"/>
    </row>
    <row r="8" spans="1:38" ht="12" customHeight="1">
      <c r="A8" s="494"/>
      <c r="B8" s="482"/>
      <c r="C8" s="483"/>
      <c r="D8" s="495"/>
      <c r="E8" s="466"/>
      <c r="F8" s="498"/>
      <c r="G8" s="491"/>
      <c r="H8" s="496"/>
      <c r="I8" s="470"/>
      <c r="J8" s="470"/>
      <c r="K8" s="491"/>
      <c r="L8" s="496"/>
      <c r="M8" s="470"/>
      <c r="N8" s="493"/>
      <c r="O8" s="491"/>
      <c r="P8" s="496"/>
      <c r="Q8" s="470"/>
      <c r="R8" s="493"/>
      <c r="S8" s="491"/>
      <c r="T8" s="496"/>
      <c r="U8" s="470"/>
      <c r="V8" s="493"/>
      <c r="W8" s="491"/>
      <c r="X8" s="496"/>
      <c r="Y8" s="470"/>
      <c r="Z8" s="493"/>
      <c r="AA8" s="497"/>
      <c r="AB8" s="492"/>
      <c r="AC8" s="470"/>
      <c r="AD8" s="493"/>
      <c r="AE8" s="497"/>
      <c r="AF8" s="492"/>
      <c r="AG8" s="470"/>
      <c r="AH8" s="493"/>
      <c r="AI8" s="497"/>
      <c r="AJ8" s="492"/>
      <c r="AK8" s="470"/>
      <c r="AL8" s="493"/>
    </row>
    <row r="9" spans="1:38" ht="12" customHeight="1">
      <c r="A9" s="494"/>
      <c r="B9" s="482"/>
      <c r="C9" s="483"/>
      <c r="D9" s="495"/>
      <c r="E9" s="466"/>
      <c r="F9" s="498"/>
      <c r="G9" s="491"/>
      <c r="H9" s="496"/>
      <c r="I9" s="470"/>
      <c r="J9" s="470"/>
      <c r="K9" s="491"/>
      <c r="L9" s="496"/>
      <c r="M9" s="470"/>
      <c r="N9" s="493"/>
      <c r="O9" s="491"/>
      <c r="P9" s="496"/>
      <c r="Q9" s="470"/>
      <c r="R9" s="493"/>
      <c r="S9" s="491"/>
      <c r="T9" s="496"/>
      <c r="U9" s="470"/>
      <c r="V9" s="493"/>
      <c r="W9" s="491"/>
      <c r="X9" s="496"/>
      <c r="Y9" s="470"/>
      <c r="Z9" s="493"/>
      <c r="AA9" s="497"/>
      <c r="AB9" s="492"/>
      <c r="AC9" s="470"/>
      <c r="AD9" s="493"/>
      <c r="AE9" s="497"/>
      <c r="AF9" s="492"/>
      <c r="AG9" s="470"/>
      <c r="AH9" s="493"/>
      <c r="AI9" s="497"/>
      <c r="AJ9" s="492"/>
      <c r="AK9" s="470"/>
      <c r="AL9" s="493"/>
    </row>
    <row r="10" spans="1:38" ht="14.25" customHeight="1">
      <c r="A10" s="468"/>
      <c r="B10" s="499"/>
      <c r="C10" s="468"/>
      <c r="D10" s="468"/>
      <c r="E10" s="468"/>
      <c r="F10" s="468"/>
      <c r="G10" s="500"/>
      <c r="H10" s="501"/>
      <c r="I10" s="501"/>
      <c r="J10" s="501"/>
      <c r="K10" s="500"/>
      <c r="L10" s="501"/>
      <c r="M10" s="501"/>
      <c r="N10" s="502"/>
      <c r="O10" s="500"/>
      <c r="P10" s="501"/>
      <c r="Q10" s="501"/>
      <c r="R10" s="502"/>
      <c r="S10" s="500"/>
      <c r="T10" s="501"/>
      <c r="U10" s="501"/>
      <c r="V10" s="502"/>
      <c r="W10" s="500"/>
      <c r="X10" s="501"/>
      <c r="Y10" s="501"/>
      <c r="Z10" s="502"/>
      <c r="AA10" s="500"/>
      <c r="AB10" s="501"/>
      <c r="AC10" s="501"/>
      <c r="AD10" s="502"/>
      <c r="AE10" s="500"/>
      <c r="AF10" s="501"/>
      <c r="AG10" s="501"/>
      <c r="AH10" s="502"/>
      <c r="AI10" s="500"/>
      <c r="AJ10" s="501"/>
      <c r="AK10" s="501"/>
      <c r="AL10" s="502"/>
    </row>
    <row r="11" spans="1:38" ht="14.25" customHeight="1" thickBot="1">
      <c r="A11" s="503" t="s">
        <v>345</v>
      </c>
      <c r="B11" s="504"/>
      <c r="C11" s="504"/>
      <c r="D11" s="505">
        <f>SUM(D7:D10)</f>
        <v>0</v>
      </c>
      <c r="E11" s="505">
        <f>SUM(E8:E10)</f>
        <v>0</v>
      </c>
      <c r="F11" s="505">
        <f>SUM(F7:F10)</f>
        <v>0</v>
      </c>
      <c r="G11" s="506">
        <f>SUM(G8:G10)</f>
        <v>0</v>
      </c>
      <c r="H11" s="505">
        <f t="shared" ref="H11:AL11" si="0">SUM(H7:H10)</f>
        <v>0</v>
      </c>
      <c r="I11" s="505">
        <f t="shared" si="0"/>
        <v>0</v>
      </c>
      <c r="J11" s="505">
        <f t="shared" si="0"/>
        <v>0</v>
      </c>
      <c r="K11" s="505">
        <f t="shared" si="0"/>
        <v>0</v>
      </c>
      <c r="L11" s="505">
        <f t="shared" si="0"/>
        <v>0</v>
      </c>
      <c r="M11" s="505">
        <f t="shared" si="0"/>
        <v>0</v>
      </c>
      <c r="N11" s="505">
        <f t="shared" si="0"/>
        <v>0</v>
      </c>
      <c r="O11" s="505">
        <f t="shared" si="0"/>
        <v>0</v>
      </c>
      <c r="P11" s="505">
        <f t="shared" si="0"/>
        <v>0</v>
      </c>
      <c r="Q11" s="505">
        <f t="shared" si="0"/>
        <v>0</v>
      </c>
      <c r="R11" s="505">
        <f t="shared" si="0"/>
        <v>0</v>
      </c>
      <c r="S11" s="505">
        <f t="shared" si="0"/>
        <v>0</v>
      </c>
      <c r="T11" s="505">
        <f t="shared" si="0"/>
        <v>0</v>
      </c>
      <c r="U11" s="505">
        <f t="shared" si="0"/>
        <v>0</v>
      </c>
      <c r="V11" s="505">
        <f t="shared" si="0"/>
        <v>0</v>
      </c>
      <c r="W11" s="505">
        <f t="shared" si="0"/>
        <v>0</v>
      </c>
      <c r="X11" s="505">
        <f t="shared" si="0"/>
        <v>0</v>
      </c>
      <c r="Y11" s="505">
        <f t="shared" si="0"/>
        <v>0</v>
      </c>
      <c r="Z11" s="505">
        <f t="shared" si="0"/>
        <v>0</v>
      </c>
      <c r="AA11" s="505">
        <f t="shared" si="0"/>
        <v>0</v>
      </c>
      <c r="AB11" s="505">
        <f t="shared" si="0"/>
        <v>0</v>
      </c>
      <c r="AC11" s="505">
        <f t="shared" si="0"/>
        <v>0</v>
      </c>
      <c r="AD11" s="505">
        <f t="shared" si="0"/>
        <v>0</v>
      </c>
      <c r="AE11" s="505">
        <f t="shared" si="0"/>
        <v>0</v>
      </c>
      <c r="AF11" s="505">
        <f t="shared" si="0"/>
        <v>0</v>
      </c>
      <c r="AG11" s="505">
        <f t="shared" si="0"/>
        <v>0</v>
      </c>
      <c r="AH11" s="505">
        <f t="shared" si="0"/>
        <v>0</v>
      </c>
      <c r="AI11" s="505">
        <f t="shared" si="0"/>
        <v>0</v>
      </c>
      <c r="AJ11" s="505">
        <f t="shared" si="0"/>
        <v>0</v>
      </c>
      <c r="AK11" s="505">
        <f t="shared" si="0"/>
        <v>0</v>
      </c>
      <c r="AL11" s="505">
        <f t="shared" si="0"/>
        <v>0</v>
      </c>
    </row>
    <row r="12" spans="1:38" ht="14.25" customHeight="1" thickTop="1">
      <c r="A12" s="468"/>
      <c r="B12" s="468" t="s">
        <v>346</v>
      </c>
      <c r="C12" s="468"/>
      <c r="D12" s="468"/>
      <c r="E12" s="468"/>
      <c r="F12" s="468"/>
      <c r="G12" s="468"/>
      <c r="H12" s="468"/>
      <c r="I12" s="468"/>
      <c r="J12" s="507"/>
      <c r="K12" s="507"/>
      <c r="L12" s="507"/>
      <c r="M12" s="507"/>
      <c r="N12" s="507"/>
      <c r="O12" s="468"/>
      <c r="P12" s="468"/>
      <c r="Q12" s="468"/>
      <c r="R12" s="468"/>
      <c r="S12" s="468"/>
      <c r="T12" s="468"/>
      <c r="U12" s="468"/>
      <c r="V12" s="468"/>
      <c r="W12" s="468"/>
      <c r="X12" s="468"/>
      <c r="Y12" s="468"/>
      <c r="Z12" s="508"/>
      <c r="AA12" s="468"/>
      <c r="AB12" s="468"/>
      <c r="AC12" s="468"/>
      <c r="AD12" s="508"/>
      <c r="AE12" s="468"/>
      <c r="AF12" s="468"/>
      <c r="AG12" s="468"/>
      <c r="AH12" s="508"/>
      <c r="AI12" s="468"/>
      <c r="AJ12" s="468"/>
      <c r="AK12" s="468"/>
      <c r="AL12" s="508">
        <f>33132.72-3404.08</f>
        <v>29728.639999999999</v>
      </c>
    </row>
    <row r="13" spans="1:38" ht="14.25" customHeight="1">
      <c r="A13" s="468"/>
      <c r="B13" s="468" t="s">
        <v>407</v>
      </c>
      <c r="C13" s="468"/>
      <c r="D13" s="507">
        <f>D11-D12</f>
        <v>0</v>
      </c>
      <c r="E13" s="468"/>
      <c r="F13" s="468"/>
      <c r="G13" s="468"/>
      <c r="H13" s="468"/>
      <c r="I13" s="468"/>
      <c r="J13" s="507"/>
      <c r="K13" s="507"/>
      <c r="L13" s="507"/>
      <c r="M13" s="507"/>
      <c r="N13" s="507"/>
      <c r="O13" s="468"/>
      <c r="P13" s="468"/>
      <c r="Q13" s="468"/>
      <c r="R13" s="507"/>
      <c r="S13" s="468"/>
      <c r="T13" s="468"/>
      <c r="U13" s="468"/>
      <c r="V13" s="507"/>
      <c r="W13" s="468"/>
      <c r="X13" s="468"/>
      <c r="Y13" s="468"/>
      <c r="Z13" s="507"/>
      <c r="AA13" s="468"/>
      <c r="AB13" s="468"/>
      <c r="AC13" s="468"/>
      <c r="AD13" s="507"/>
      <c r="AE13" s="468"/>
      <c r="AF13" s="468"/>
      <c r="AG13" s="468"/>
      <c r="AH13" s="507"/>
      <c r="AI13" s="468"/>
      <c r="AJ13" s="468"/>
      <c r="AK13" s="468"/>
      <c r="AL13" s="507">
        <f>AL11-AL12</f>
        <v>-29728.639999999999</v>
      </c>
    </row>
    <row r="14" spans="1:38" ht="14.25" customHeight="1">
      <c r="A14" s="468"/>
      <c r="B14" s="468"/>
      <c r="C14" s="468"/>
      <c r="D14" s="468"/>
      <c r="E14" s="468"/>
      <c r="F14" s="468"/>
      <c r="G14" s="468"/>
      <c r="H14" s="468"/>
      <c r="I14" s="468"/>
      <c r="J14" s="468"/>
      <c r="K14" s="468"/>
      <c r="L14" s="468"/>
      <c r="M14" s="468"/>
      <c r="N14" s="468"/>
      <c r="O14" s="468"/>
      <c r="P14" s="468"/>
      <c r="Q14" s="468"/>
      <c r="R14" s="468"/>
      <c r="S14" s="468"/>
      <c r="T14" s="468"/>
      <c r="U14" s="468"/>
      <c r="V14" s="468"/>
      <c r="W14" s="468"/>
      <c r="X14" s="468"/>
      <c r="Y14" s="468"/>
      <c r="Z14" s="468"/>
      <c r="AA14" s="468"/>
      <c r="AB14" s="468"/>
      <c r="AC14" s="468"/>
      <c r="AD14" s="468"/>
      <c r="AE14" s="468"/>
      <c r="AF14" s="468"/>
      <c r="AG14" s="468"/>
      <c r="AH14" s="468"/>
      <c r="AI14" s="468"/>
      <c r="AJ14" s="468"/>
      <c r="AK14" s="468"/>
      <c r="AL14" s="468"/>
    </row>
    <row r="15" spans="1:38" ht="14.25" customHeight="1">
      <c r="A15" s="468"/>
      <c r="B15" s="468"/>
      <c r="C15" s="468"/>
      <c r="D15" s="468"/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468"/>
      <c r="Q15" s="468"/>
      <c r="R15" s="468"/>
      <c r="S15" s="468"/>
      <c r="T15" s="468"/>
      <c r="U15" s="468"/>
      <c r="V15" s="468"/>
      <c r="W15" s="468"/>
      <c r="X15" s="468"/>
      <c r="Y15" s="468"/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8"/>
      <c r="AL15" s="468"/>
    </row>
    <row r="16" spans="1:38" ht="14.25" customHeight="1">
      <c r="A16" s="468"/>
      <c r="B16" s="468"/>
      <c r="C16" s="468"/>
      <c r="D16" s="468"/>
      <c r="E16" s="468"/>
      <c r="F16" s="468"/>
      <c r="G16" s="468"/>
      <c r="H16" s="468"/>
      <c r="I16" s="468"/>
      <c r="J16" s="468"/>
      <c r="K16" s="468"/>
      <c r="L16" s="468"/>
      <c r="M16" s="468"/>
      <c r="N16" s="468"/>
      <c r="O16" s="468"/>
      <c r="P16" s="468"/>
      <c r="Q16" s="468"/>
      <c r="R16" s="468"/>
      <c r="S16" s="468"/>
      <c r="T16" s="468"/>
      <c r="U16" s="468"/>
      <c r="V16" s="468"/>
      <c r="W16" s="468"/>
      <c r="X16" s="468"/>
      <c r="Y16" s="468"/>
      <c r="Z16" s="468"/>
      <c r="AA16" s="468"/>
      <c r="AB16" s="468"/>
      <c r="AC16" s="468"/>
      <c r="AD16" s="468"/>
      <c r="AE16" s="468"/>
      <c r="AF16" s="468"/>
      <c r="AG16" s="468"/>
      <c r="AH16" s="468"/>
      <c r="AI16" s="468"/>
      <c r="AJ16" s="468"/>
      <c r="AK16" s="468"/>
      <c r="AL16" s="468"/>
    </row>
    <row r="17" spans="1:38" ht="14.25" customHeight="1" thickBot="1">
      <c r="A17" s="528" t="s">
        <v>408</v>
      </c>
      <c r="E17" s="468"/>
      <c r="F17" s="468"/>
      <c r="G17" s="468"/>
      <c r="H17" s="468"/>
      <c r="I17" s="468"/>
      <c r="J17" s="468"/>
      <c r="K17" s="468"/>
      <c r="L17" s="468"/>
      <c r="M17" s="468"/>
      <c r="N17" s="468"/>
      <c r="O17" s="468"/>
      <c r="P17" s="468"/>
      <c r="Q17" s="468"/>
      <c r="R17" s="468"/>
      <c r="S17" s="468"/>
      <c r="T17" s="468"/>
      <c r="U17" s="468"/>
      <c r="V17" s="468"/>
      <c r="W17" s="468"/>
      <c r="X17" s="468"/>
      <c r="Y17" s="468"/>
      <c r="Z17" s="468"/>
      <c r="AA17" s="468"/>
      <c r="AB17" s="468"/>
      <c r="AC17" s="468"/>
      <c r="AD17" s="468"/>
      <c r="AE17" s="468"/>
      <c r="AF17" s="468"/>
      <c r="AG17" s="468"/>
      <c r="AH17" s="468"/>
      <c r="AI17" s="468"/>
      <c r="AJ17" s="468"/>
      <c r="AK17" s="468"/>
      <c r="AL17" s="468"/>
    </row>
    <row r="18" spans="1:38" ht="27.6" customHeight="1" thickBot="1">
      <c r="A18" s="473" t="s">
        <v>408</v>
      </c>
      <c r="B18" s="474" t="s">
        <v>192</v>
      </c>
      <c r="C18" s="474" t="s">
        <v>338</v>
      </c>
      <c r="D18" s="474" t="s">
        <v>339</v>
      </c>
      <c r="E18" s="474" t="s">
        <v>340</v>
      </c>
      <c r="F18" s="475" t="s">
        <v>341</v>
      </c>
      <c r="G18" s="468"/>
      <c r="H18" s="468"/>
      <c r="I18" s="468"/>
      <c r="J18" s="468"/>
      <c r="K18" s="468"/>
      <c r="L18" s="468"/>
      <c r="M18" s="468"/>
      <c r="N18" s="468"/>
      <c r="O18" s="468"/>
      <c r="P18" s="468"/>
      <c r="Q18" s="468"/>
      <c r="R18" s="468"/>
      <c r="S18" s="994">
        <v>44500</v>
      </c>
      <c r="T18" s="995"/>
      <c r="U18" s="995"/>
      <c r="V18" s="995"/>
      <c r="W18" s="994">
        <v>44530</v>
      </c>
      <c r="X18" s="995"/>
      <c r="Y18" s="995"/>
      <c r="Z18" s="995"/>
      <c r="AA18" s="994">
        <v>44561</v>
      </c>
      <c r="AB18" s="995"/>
      <c r="AC18" s="995"/>
      <c r="AD18" s="995"/>
      <c r="AE18" s="994">
        <v>44592</v>
      </c>
      <c r="AF18" s="995"/>
      <c r="AG18" s="995"/>
      <c r="AH18" s="995"/>
      <c r="AI18" s="994">
        <v>44620</v>
      </c>
      <c r="AJ18" s="995"/>
      <c r="AK18" s="995"/>
      <c r="AL18" s="995"/>
    </row>
    <row r="19" spans="1:38" ht="14.25" customHeight="1">
      <c r="A19" s="476"/>
      <c r="B19" s="476"/>
      <c r="C19" s="476"/>
      <c r="D19" s="476"/>
      <c r="E19" s="476"/>
      <c r="F19" s="476"/>
      <c r="G19" s="468"/>
      <c r="H19" s="468"/>
      <c r="I19" s="468"/>
      <c r="J19" s="468"/>
      <c r="K19" s="468"/>
      <c r="L19" s="468"/>
      <c r="M19" s="468"/>
      <c r="N19" s="468"/>
      <c r="O19" s="468"/>
      <c r="P19" s="468"/>
      <c r="Q19" s="468"/>
      <c r="R19" s="468"/>
      <c r="S19" s="477" t="s">
        <v>342</v>
      </c>
      <c r="T19" s="478" t="s">
        <v>343</v>
      </c>
      <c r="U19" s="479" t="s">
        <v>344</v>
      </c>
      <c r="V19" s="480" t="s">
        <v>195</v>
      </c>
      <c r="W19" s="477" t="s">
        <v>342</v>
      </c>
      <c r="X19" s="478" t="s">
        <v>343</v>
      </c>
      <c r="Y19" s="479" t="s">
        <v>344</v>
      </c>
      <c r="Z19" s="480" t="s">
        <v>195</v>
      </c>
      <c r="AA19" s="477" t="s">
        <v>342</v>
      </c>
      <c r="AB19" s="478" t="s">
        <v>343</v>
      </c>
      <c r="AC19" s="479" t="s">
        <v>344</v>
      </c>
      <c r="AD19" s="480" t="s">
        <v>195</v>
      </c>
      <c r="AE19" s="477" t="s">
        <v>342</v>
      </c>
      <c r="AF19" s="478" t="s">
        <v>343</v>
      </c>
      <c r="AG19" s="479" t="s">
        <v>344</v>
      </c>
      <c r="AH19" s="480" t="s">
        <v>195</v>
      </c>
      <c r="AI19" s="477" t="s">
        <v>342</v>
      </c>
      <c r="AJ19" s="478" t="s">
        <v>343</v>
      </c>
      <c r="AK19" s="479" t="s">
        <v>344</v>
      </c>
      <c r="AL19" s="480" t="s">
        <v>195</v>
      </c>
    </row>
    <row r="20" spans="1:38" ht="14.25" customHeight="1">
      <c r="A20" s="494"/>
      <c r="B20" s="482"/>
      <c r="C20" s="483"/>
      <c r="D20" s="495"/>
      <c r="E20" s="466"/>
      <c r="F20" s="498"/>
      <c r="G20" s="468"/>
      <c r="H20" s="468"/>
      <c r="I20" s="468"/>
      <c r="J20" s="468"/>
      <c r="K20" s="468"/>
      <c r="L20" s="468"/>
      <c r="M20" s="468"/>
      <c r="N20" s="468"/>
      <c r="O20" s="468"/>
      <c r="P20" s="468"/>
      <c r="Q20" s="468"/>
      <c r="R20" s="468"/>
      <c r="S20" s="491"/>
      <c r="T20" s="496"/>
      <c r="U20" s="470"/>
      <c r="V20" s="493"/>
      <c r="W20" s="491"/>
      <c r="X20" s="496"/>
      <c r="Y20" s="470"/>
      <c r="Z20" s="493"/>
      <c r="AA20" s="491"/>
      <c r="AB20" s="496"/>
      <c r="AC20" s="470"/>
      <c r="AD20" s="493"/>
      <c r="AE20" s="491"/>
      <c r="AF20" s="496"/>
      <c r="AG20" s="470"/>
      <c r="AH20" s="493"/>
      <c r="AI20" s="491"/>
      <c r="AJ20" s="496"/>
      <c r="AK20" s="470"/>
      <c r="AL20" s="493"/>
    </row>
    <row r="21" spans="1:38" ht="14.25" customHeight="1">
      <c r="A21" s="494"/>
      <c r="B21" s="482"/>
      <c r="C21" s="483"/>
      <c r="D21" s="495"/>
      <c r="E21" s="466"/>
      <c r="F21" s="498"/>
      <c r="G21" s="468"/>
      <c r="H21" s="468"/>
      <c r="I21" s="468"/>
      <c r="J21" s="468"/>
      <c r="K21" s="468"/>
      <c r="L21" s="468"/>
      <c r="M21" s="468"/>
      <c r="N21" s="468"/>
      <c r="O21" s="468"/>
      <c r="P21" s="468"/>
      <c r="Q21" s="468"/>
      <c r="R21" s="468"/>
      <c r="S21" s="491"/>
      <c r="T21" s="496"/>
      <c r="U21" s="470"/>
      <c r="V21" s="493"/>
      <c r="W21" s="491"/>
      <c r="X21" s="496"/>
      <c r="Y21" s="470"/>
      <c r="Z21" s="493"/>
      <c r="AA21" s="491"/>
      <c r="AB21" s="496"/>
      <c r="AC21" s="470"/>
      <c r="AD21" s="493"/>
      <c r="AE21" s="491"/>
      <c r="AF21" s="496"/>
      <c r="AG21" s="470"/>
      <c r="AH21" s="493"/>
      <c r="AI21" s="491"/>
      <c r="AJ21" s="496"/>
      <c r="AK21" s="470"/>
      <c r="AL21" s="493"/>
    </row>
    <row r="22" spans="1:38" ht="14.25" customHeight="1">
      <c r="A22" s="468"/>
      <c r="B22" s="468"/>
      <c r="C22" s="468"/>
      <c r="D22" s="468"/>
      <c r="E22" s="468"/>
      <c r="F22" s="468"/>
      <c r="G22" s="468"/>
      <c r="H22" s="468"/>
      <c r="I22" s="468"/>
      <c r="J22" s="468"/>
      <c r="K22" s="468"/>
      <c r="L22" s="468"/>
      <c r="M22" s="468"/>
      <c r="N22" s="468"/>
      <c r="O22" s="468"/>
      <c r="P22" s="468"/>
      <c r="Q22" s="468"/>
      <c r="R22" s="468"/>
      <c r="S22" s="500"/>
      <c r="T22" s="501"/>
      <c r="U22" s="501"/>
      <c r="V22" s="502"/>
      <c r="W22" s="500"/>
      <c r="X22" s="501"/>
      <c r="Y22" s="501"/>
      <c r="Z22" s="502"/>
      <c r="AA22" s="500"/>
      <c r="AB22" s="501"/>
      <c r="AC22" s="501"/>
      <c r="AD22" s="502"/>
      <c r="AE22" s="500"/>
      <c r="AF22" s="501"/>
      <c r="AG22" s="501"/>
      <c r="AH22" s="502"/>
      <c r="AI22" s="500"/>
      <c r="AJ22" s="501"/>
      <c r="AK22" s="501"/>
      <c r="AL22" s="502"/>
    </row>
    <row r="23" spans="1:38" ht="14.25" customHeight="1" thickBot="1">
      <c r="A23" s="503" t="s">
        <v>345</v>
      </c>
      <c r="B23" s="504"/>
      <c r="C23" s="504"/>
      <c r="D23" s="505">
        <f>SUM(D20:D22)</f>
        <v>0</v>
      </c>
      <c r="E23" s="505">
        <f>SUM(E20:E22)</f>
        <v>0</v>
      </c>
      <c r="F23" s="505">
        <f>SUM(F20:F22)</f>
        <v>0</v>
      </c>
      <c r="G23" s="468"/>
      <c r="H23" s="468"/>
      <c r="I23" s="468"/>
      <c r="J23" s="468"/>
      <c r="K23" s="468"/>
      <c r="L23" s="468"/>
      <c r="M23" s="468"/>
      <c r="N23" s="468"/>
      <c r="O23" s="468"/>
      <c r="P23" s="468"/>
      <c r="Q23" s="468"/>
      <c r="R23" s="468"/>
      <c r="S23" s="505">
        <f t="shared" ref="S23:AL23" si="1">SUM(S20:S22)</f>
        <v>0</v>
      </c>
      <c r="T23" s="505">
        <f t="shared" si="1"/>
        <v>0</v>
      </c>
      <c r="U23" s="505">
        <f t="shared" si="1"/>
        <v>0</v>
      </c>
      <c r="V23" s="505">
        <f t="shared" si="1"/>
        <v>0</v>
      </c>
      <c r="W23" s="505">
        <f t="shared" si="1"/>
        <v>0</v>
      </c>
      <c r="X23" s="505">
        <f t="shared" si="1"/>
        <v>0</v>
      </c>
      <c r="Y23" s="505">
        <f t="shared" si="1"/>
        <v>0</v>
      </c>
      <c r="Z23" s="505">
        <f t="shared" si="1"/>
        <v>0</v>
      </c>
      <c r="AA23" s="505">
        <f t="shared" si="1"/>
        <v>0</v>
      </c>
      <c r="AB23" s="505">
        <f t="shared" si="1"/>
        <v>0</v>
      </c>
      <c r="AC23" s="505">
        <f t="shared" si="1"/>
        <v>0</v>
      </c>
      <c r="AD23" s="505">
        <f t="shared" si="1"/>
        <v>0</v>
      </c>
      <c r="AE23" s="505">
        <f t="shared" si="1"/>
        <v>0</v>
      </c>
      <c r="AF23" s="505">
        <f t="shared" si="1"/>
        <v>0</v>
      </c>
      <c r="AG23" s="505">
        <f t="shared" si="1"/>
        <v>0</v>
      </c>
      <c r="AH23" s="505">
        <f t="shared" si="1"/>
        <v>0</v>
      </c>
      <c r="AI23" s="505">
        <f t="shared" si="1"/>
        <v>0</v>
      </c>
      <c r="AJ23" s="505">
        <f t="shared" si="1"/>
        <v>0</v>
      </c>
      <c r="AK23" s="505">
        <f t="shared" si="1"/>
        <v>0</v>
      </c>
      <c r="AL23" s="505">
        <f t="shared" si="1"/>
        <v>0</v>
      </c>
    </row>
    <row r="24" spans="1:38" ht="14.25" customHeight="1" thickTop="1">
      <c r="A24" s="468"/>
      <c r="B24" s="468" t="s">
        <v>346</v>
      </c>
      <c r="C24" s="468"/>
      <c r="D24" s="468"/>
      <c r="E24" s="468"/>
      <c r="F24" s="468"/>
      <c r="G24" s="468"/>
      <c r="H24" s="468"/>
      <c r="I24" s="468"/>
      <c r="J24" s="468"/>
      <c r="K24" s="468"/>
      <c r="L24" s="468"/>
      <c r="M24" s="468"/>
      <c r="N24" s="468"/>
      <c r="O24" s="468"/>
      <c r="P24" s="468"/>
      <c r="Q24" s="468"/>
      <c r="R24" s="468"/>
      <c r="S24" s="468"/>
      <c r="T24" s="468"/>
      <c r="U24" s="468"/>
      <c r="V24" s="468"/>
      <c r="W24" s="468"/>
      <c r="X24" s="468"/>
      <c r="Y24" s="468"/>
      <c r="Z24" s="508"/>
      <c r="AA24" s="468"/>
      <c r="AB24" s="468"/>
      <c r="AC24" s="468"/>
      <c r="AD24" s="508"/>
      <c r="AE24" s="468"/>
      <c r="AF24" s="468"/>
      <c r="AG24" s="468"/>
      <c r="AH24" s="508"/>
      <c r="AI24" s="468"/>
      <c r="AJ24" s="468"/>
      <c r="AK24" s="468"/>
      <c r="AL24" s="508">
        <f>1694.94-235.4</f>
        <v>1459.54</v>
      </c>
    </row>
    <row r="25" spans="1:38" ht="14.25" customHeight="1">
      <c r="A25" s="468"/>
      <c r="B25" s="468" t="s">
        <v>407</v>
      </c>
      <c r="C25" s="468"/>
      <c r="D25" s="507">
        <f>D23-D24</f>
        <v>0</v>
      </c>
      <c r="E25" s="468"/>
      <c r="F25" s="468"/>
      <c r="G25" s="468"/>
      <c r="H25" s="468"/>
      <c r="I25" s="468"/>
      <c r="J25" s="468"/>
      <c r="K25" s="468"/>
      <c r="L25" s="468"/>
      <c r="M25" s="468"/>
      <c r="N25" s="468"/>
      <c r="O25" s="468"/>
      <c r="P25" s="468"/>
      <c r="Q25" s="468"/>
      <c r="R25" s="468"/>
      <c r="S25" s="468"/>
      <c r="T25" s="468"/>
      <c r="U25" s="468"/>
      <c r="V25" s="507"/>
      <c r="W25" s="468"/>
      <c r="X25" s="468"/>
      <c r="Y25" s="468"/>
      <c r="Z25" s="507"/>
      <c r="AA25" s="468"/>
      <c r="AB25" s="468"/>
      <c r="AC25" s="468"/>
      <c r="AD25" s="507"/>
      <c r="AE25" s="468"/>
      <c r="AF25" s="468"/>
      <c r="AG25" s="468"/>
      <c r="AH25" s="507"/>
      <c r="AI25" s="468"/>
      <c r="AJ25" s="468"/>
      <c r="AK25" s="468"/>
      <c r="AL25" s="507">
        <f>AL23-AL24</f>
        <v>-1459.54</v>
      </c>
    </row>
    <row r="26" spans="1:38" ht="14.25" customHeight="1">
      <c r="A26" s="468"/>
      <c r="B26" s="468"/>
      <c r="C26" s="468"/>
      <c r="D26" s="468"/>
      <c r="E26" s="468"/>
      <c r="F26" s="468"/>
      <c r="G26" s="468"/>
      <c r="H26" s="468"/>
      <c r="I26" s="468"/>
      <c r="J26" s="468"/>
      <c r="K26" s="468"/>
      <c r="L26" s="468"/>
      <c r="M26" s="468"/>
      <c r="N26" s="468"/>
      <c r="O26" s="468"/>
      <c r="P26" s="468"/>
      <c r="Q26" s="468"/>
      <c r="R26" s="468"/>
      <c r="S26" s="468"/>
      <c r="T26" s="468"/>
      <c r="U26" s="468"/>
      <c r="V26" s="468"/>
      <c r="W26" s="468"/>
      <c r="X26" s="468"/>
      <c r="Y26" s="468"/>
      <c r="Z26" s="468"/>
      <c r="AA26" s="468"/>
      <c r="AB26" s="468"/>
      <c r="AC26" s="468"/>
      <c r="AD26" s="468"/>
      <c r="AE26" s="468"/>
      <c r="AF26" s="468"/>
      <c r="AG26" s="468"/>
      <c r="AH26" s="468"/>
      <c r="AI26" s="468"/>
      <c r="AJ26" s="468"/>
      <c r="AK26" s="468"/>
      <c r="AL26" s="468"/>
    </row>
    <row r="27" spans="1:38" ht="14.25" customHeight="1">
      <c r="A27" s="468"/>
      <c r="B27" s="468"/>
      <c r="C27" s="468"/>
      <c r="D27" s="468"/>
      <c r="E27" s="468"/>
      <c r="F27" s="468"/>
      <c r="G27" s="468"/>
      <c r="H27" s="468"/>
      <c r="I27" s="468"/>
      <c r="J27" s="468"/>
      <c r="K27" s="468"/>
      <c r="L27" s="468"/>
      <c r="M27" s="468"/>
      <c r="N27" s="468"/>
      <c r="O27" s="468"/>
      <c r="P27" s="468"/>
      <c r="Q27" s="468"/>
      <c r="R27" s="468"/>
      <c r="S27" s="468"/>
      <c r="T27" s="468"/>
      <c r="U27" s="468"/>
      <c r="V27" s="468"/>
      <c r="W27" s="468"/>
      <c r="X27" s="468"/>
      <c r="Y27" s="468"/>
      <c r="Z27" s="468"/>
      <c r="AA27" s="468"/>
      <c r="AB27" s="468"/>
      <c r="AC27" s="468"/>
      <c r="AD27" s="468"/>
      <c r="AE27" s="468"/>
      <c r="AF27" s="468"/>
      <c r="AG27" s="468"/>
      <c r="AH27" s="468"/>
      <c r="AI27" s="468"/>
      <c r="AJ27" s="468"/>
      <c r="AK27" s="468"/>
      <c r="AL27" s="468"/>
    </row>
    <row r="28" spans="1:38" ht="14.25" customHeight="1">
      <c r="A28" s="468"/>
      <c r="B28" s="468"/>
      <c r="C28" s="468"/>
      <c r="D28" s="468"/>
      <c r="E28" s="468"/>
      <c r="F28" s="468"/>
      <c r="G28" s="468"/>
      <c r="H28" s="468"/>
      <c r="I28" s="468"/>
      <c r="J28" s="468"/>
      <c r="K28" s="468"/>
      <c r="L28" s="468"/>
      <c r="M28" s="468"/>
      <c r="N28" s="468"/>
      <c r="O28" s="468"/>
      <c r="P28" s="468"/>
      <c r="Q28" s="468"/>
      <c r="R28" s="468"/>
      <c r="S28" s="468"/>
      <c r="T28" s="468"/>
      <c r="U28" s="468"/>
      <c r="V28" s="468"/>
      <c r="W28" s="468"/>
      <c r="X28" s="468"/>
      <c r="Y28" s="468"/>
      <c r="Z28" s="468"/>
      <c r="AA28" s="468"/>
      <c r="AB28" s="468"/>
      <c r="AC28" s="468"/>
      <c r="AD28" s="468"/>
      <c r="AE28" s="468"/>
      <c r="AF28" s="468"/>
      <c r="AG28" s="468"/>
      <c r="AH28" s="468"/>
      <c r="AI28" s="468"/>
      <c r="AJ28" s="468"/>
      <c r="AK28" s="468"/>
      <c r="AL28" s="468"/>
    </row>
    <row r="29" spans="1:38" ht="14.25" customHeight="1">
      <c r="A29" s="468"/>
      <c r="B29" s="468"/>
      <c r="C29" s="468"/>
      <c r="D29" s="468"/>
      <c r="E29" s="468"/>
      <c r="F29" s="468"/>
      <c r="G29" s="468"/>
      <c r="H29" s="468"/>
      <c r="I29" s="468"/>
      <c r="J29" s="468"/>
      <c r="K29" s="468"/>
      <c r="L29" s="468"/>
      <c r="M29" s="468"/>
      <c r="N29" s="468"/>
      <c r="O29" s="468"/>
      <c r="P29" s="468"/>
      <c r="Q29" s="468"/>
      <c r="R29" s="468"/>
      <c r="S29" s="468"/>
      <c r="T29" s="468"/>
      <c r="U29" s="468"/>
      <c r="V29" s="468"/>
      <c r="W29" s="468"/>
      <c r="X29" s="468"/>
      <c r="Y29" s="468"/>
      <c r="Z29" s="468"/>
      <c r="AA29" s="468"/>
      <c r="AB29" s="468"/>
      <c r="AC29" s="468"/>
      <c r="AD29" s="468"/>
      <c r="AE29" s="468"/>
      <c r="AF29" s="468"/>
      <c r="AG29" s="468"/>
      <c r="AH29" s="468"/>
      <c r="AI29" s="468"/>
      <c r="AJ29" s="468"/>
      <c r="AK29" s="468"/>
      <c r="AL29" s="468"/>
    </row>
    <row r="30" spans="1:38" ht="14.25" customHeight="1">
      <c r="A30" s="468"/>
      <c r="B30" s="468"/>
      <c r="C30" s="468"/>
      <c r="D30" s="468"/>
      <c r="E30" s="468"/>
      <c r="F30" s="468"/>
      <c r="G30" s="468"/>
      <c r="H30" s="468"/>
      <c r="I30" s="468"/>
      <c r="J30" s="468"/>
      <c r="K30" s="468"/>
      <c r="L30" s="468"/>
      <c r="M30" s="468"/>
      <c r="N30" s="468"/>
      <c r="O30" s="468"/>
      <c r="P30" s="468"/>
      <c r="Q30" s="468"/>
      <c r="R30" s="468"/>
      <c r="S30" s="468"/>
      <c r="T30" s="468"/>
      <c r="U30" s="468"/>
      <c r="V30" s="468"/>
      <c r="W30" s="468"/>
      <c r="X30" s="468"/>
      <c r="Y30" s="468"/>
      <c r="Z30" s="468"/>
      <c r="AA30" s="468"/>
      <c r="AB30" s="468"/>
      <c r="AC30" s="468"/>
      <c r="AD30" s="468"/>
      <c r="AE30" s="468"/>
      <c r="AF30" s="468"/>
      <c r="AG30" s="468"/>
      <c r="AH30" s="468"/>
      <c r="AI30" s="468"/>
      <c r="AJ30" s="468"/>
      <c r="AK30" s="468"/>
      <c r="AL30" s="468"/>
    </row>
    <row r="31" spans="1:38" ht="14.25" customHeight="1">
      <c r="A31" s="468"/>
      <c r="B31" s="468"/>
      <c r="C31" s="468"/>
      <c r="D31" s="468"/>
      <c r="E31" s="468"/>
      <c r="F31" s="468"/>
      <c r="G31" s="468"/>
      <c r="H31" s="468"/>
      <c r="I31" s="468"/>
      <c r="J31" s="468"/>
      <c r="K31" s="468"/>
      <c r="L31" s="468"/>
      <c r="M31" s="468"/>
      <c r="N31" s="468"/>
      <c r="O31" s="468"/>
      <c r="P31" s="468"/>
      <c r="Q31" s="468"/>
      <c r="R31" s="468"/>
      <c r="S31" s="468"/>
      <c r="T31" s="468"/>
      <c r="U31" s="468"/>
      <c r="V31" s="468"/>
      <c r="W31" s="468"/>
      <c r="X31" s="468"/>
      <c r="Y31" s="468"/>
      <c r="Z31" s="468"/>
      <c r="AA31" s="468"/>
      <c r="AB31" s="468"/>
      <c r="AC31" s="468"/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8" ht="14.25" customHeight="1">
      <c r="A32" s="468"/>
      <c r="B32" s="468"/>
      <c r="C32" s="468"/>
      <c r="D32" s="468"/>
      <c r="E32" s="468"/>
      <c r="F32" s="468"/>
      <c r="G32" s="468"/>
      <c r="H32" s="468"/>
      <c r="I32" s="468"/>
      <c r="J32" s="468"/>
      <c r="K32" s="468"/>
      <c r="L32" s="468"/>
      <c r="M32" s="468"/>
      <c r="N32" s="468"/>
      <c r="O32" s="468"/>
      <c r="P32" s="468"/>
      <c r="Q32" s="468"/>
      <c r="R32" s="468"/>
      <c r="S32" s="468"/>
      <c r="T32" s="468"/>
      <c r="U32" s="468"/>
      <c r="V32" s="468"/>
      <c r="W32" s="468"/>
      <c r="X32" s="468"/>
      <c r="Y32" s="468"/>
      <c r="Z32" s="468"/>
      <c r="AA32" s="468"/>
      <c r="AB32" s="468"/>
      <c r="AC32" s="468"/>
      <c r="AD32" s="468"/>
      <c r="AE32" s="468"/>
      <c r="AF32" s="468"/>
      <c r="AG32" s="468"/>
      <c r="AH32" s="468"/>
      <c r="AI32" s="468"/>
      <c r="AJ32" s="468"/>
      <c r="AK32" s="468"/>
      <c r="AL32" s="468"/>
    </row>
    <row r="33" spans="1:38" ht="14.25" customHeight="1">
      <c r="A33" s="468"/>
      <c r="B33" s="468"/>
      <c r="C33" s="468"/>
      <c r="D33" s="468"/>
      <c r="E33" s="468"/>
      <c r="F33" s="468"/>
      <c r="G33" s="468"/>
      <c r="H33" s="468"/>
      <c r="I33" s="468"/>
      <c r="J33" s="468"/>
      <c r="K33" s="468"/>
      <c r="L33" s="468"/>
      <c r="M33" s="468"/>
      <c r="N33" s="468"/>
      <c r="O33" s="468"/>
      <c r="P33" s="468"/>
      <c r="Q33" s="468"/>
      <c r="R33" s="468"/>
      <c r="S33" s="468"/>
      <c r="T33" s="468"/>
      <c r="U33" s="468"/>
      <c r="V33" s="468"/>
      <c r="W33" s="468"/>
      <c r="X33" s="468"/>
      <c r="Y33" s="468"/>
      <c r="Z33" s="468"/>
      <c r="AA33" s="468"/>
      <c r="AB33" s="468"/>
      <c r="AC33" s="468"/>
      <c r="AD33" s="468"/>
      <c r="AE33" s="468"/>
      <c r="AF33" s="468"/>
      <c r="AG33" s="468"/>
      <c r="AH33" s="468"/>
      <c r="AI33" s="468"/>
      <c r="AJ33" s="468"/>
      <c r="AK33" s="468"/>
      <c r="AL33" s="468"/>
    </row>
    <row r="34" spans="1:38" ht="14.25" customHeight="1">
      <c r="A34" s="468"/>
      <c r="B34" s="468"/>
      <c r="C34" s="468"/>
      <c r="D34" s="468"/>
      <c r="E34" s="468"/>
      <c r="F34" s="468"/>
      <c r="G34" s="468"/>
      <c r="H34" s="468"/>
      <c r="I34" s="468"/>
      <c r="J34" s="468"/>
      <c r="K34" s="468"/>
      <c r="L34" s="468"/>
      <c r="M34" s="468"/>
      <c r="N34" s="468"/>
      <c r="O34" s="468"/>
      <c r="P34" s="468"/>
      <c r="Q34" s="468"/>
      <c r="R34" s="468"/>
      <c r="S34" s="468"/>
      <c r="T34" s="468"/>
      <c r="U34" s="468"/>
      <c r="V34" s="468"/>
      <c r="W34" s="468"/>
      <c r="X34" s="468"/>
      <c r="Y34" s="468"/>
      <c r="Z34" s="468"/>
      <c r="AA34" s="468"/>
      <c r="AB34" s="468"/>
      <c r="AC34" s="468"/>
      <c r="AD34" s="468"/>
      <c r="AE34" s="468"/>
      <c r="AF34" s="468"/>
      <c r="AG34" s="468"/>
      <c r="AH34" s="468"/>
      <c r="AI34" s="468"/>
      <c r="AJ34" s="468"/>
      <c r="AK34" s="468"/>
      <c r="AL34" s="468"/>
    </row>
    <row r="35" spans="1:38" ht="14.25" customHeight="1">
      <c r="A35" s="468"/>
      <c r="B35" s="468"/>
      <c r="C35" s="468"/>
      <c r="D35" s="468"/>
      <c r="E35" s="468"/>
      <c r="F35" s="468"/>
      <c r="G35" s="468"/>
      <c r="H35" s="468"/>
      <c r="I35" s="468"/>
      <c r="J35" s="468"/>
      <c r="K35" s="468"/>
      <c r="L35" s="468"/>
      <c r="M35" s="468"/>
      <c r="N35" s="468"/>
      <c r="O35" s="468"/>
      <c r="P35" s="468"/>
      <c r="Q35" s="468"/>
      <c r="R35" s="468"/>
      <c r="S35" s="468"/>
      <c r="T35" s="468"/>
      <c r="U35" s="468"/>
      <c r="V35" s="468"/>
      <c r="W35" s="468"/>
      <c r="X35" s="468"/>
      <c r="Y35" s="468"/>
      <c r="Z35" s="468"/>
      <c r="AA35" s="468"/>
      <c r="AB35" s="468"/>
      <c r="AC35" s="468"/>
      <c r="AD35" s="468"/>
      <c r="AE35" s="468"/>
      <c r="AF35" s="468"/>
      <c r="AG35" s="468"/>
      <c r="AH35" s="468"/>
      <c r="AI35" s="468"/>
      <c r="AJ35" s="468"/>
      <c r="AK35" s="468"/>
      <c r="AL35" s="468"/>
    </row>
    <row r="36" spans="1:38" ht="14.25" customHeight="1">
      <c r="A36" s="468"/>
      <c r="B36" s="468"/>
      <c r="C36" s="468"/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Y36" s="468"/>
      <c r="Z36" s="468"/>
      <c r="AA36" s="468"/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468"/>
    </row>
    <row r="37" spans="1:38" ht="14.25" customHeight="1">
      <c r="A37" s="468"/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8"/>
      <c r="M37" s="468"/>
      <c r="N37" s="468"/>
      <c r="O37" s="468"/>
      <c r="P37" s="468"/>
      <c r="Q37" s="468"/>
      <c r="R37" s="468"/>
      <c r="S37" s="468"/>
      <c r="T37" s="468"/>
      <c r="U37" s="468"/>
      <c r="V37" s="468"/>
      <c r="W37" s="468"/>
      <c r="X37" s="468"/>
      <c r="Y37" s="468"/>
      <c r="Z37" s="468"/>
      <c r="AA37" s="468"/>
      <c r="AB37" s="468"/>
      <c r="AC37" s="468"/>
      <c r="AD37" s="468"/>
      <c r="AE37" s="468"/>
      <c r="AF37" s="468"/>
      <c r="AG37" s="468"/>
      <c r="AH37" s="468"/>
      <c r="AI37" s="468"/>
      <c r="AJ37" s="468"/>
      <c r="AK37" s="468"/>
      <c r="AL37" s="468"/>
    </row>
    <row r="38" spans="1:38" ht="14.25" customHeight="1">
      <c r="A38" s="468"/>
      <c r="B38" s="468"/>
      <c r="C38" s="468"/>
      <c r="D38" s="468"/>
      <c r="E38" s="468"/>
      <c r="F38" s="468"/>
      <c r="G38" s="468"/>
      <c r="H38" s="468"/>
      <c r="I38" s="468"/>
      <c r="J38" s="468"/>
      <c r="K38" s="468"/>
      <c r="L38" s="468"/>
      <c r="M38" s="468"/>
      <c r="N38" s="468"/>
      <c r="O38" s="468"/>
      <c r="P38" s="468"/>
      <c r="Q38" s="468"/>
      <c r="R38" s="468"/>
      <c r="S38" s="468"/>
      <c r="T38" s="468"/>
      <c r="U38" s="468"/>
      <c r="V38" s="468"/>
      <c r="W38" s="468"/>
      <c r="X38" s="468"/>
      <c r="Y38" s="468"/>
      <c r="Z38" s="468"/>
      <c r="AA38" s="468"/>
      <c r="AB38" s="468"/>
      <c r="AC38" s="468"/>
      <c r="AD38" s="468"/>
      <c r="AE38" s="468"/>
      <c r="AF38" s="468"/>
      <c r="AG38" s="468"/>
      <c r="AH38" s="468"/>
      <c r="AI38" s="468"/>
      <c r="AJ38" s="468"/>
      <c r="AK38" s="468"/>
      <c r="AL38" s="468"/>
    </row>
    <row r="39" spans="1:38" ht="14.25" customHeight="1">
      <c r="A39" s="468"/>
      <c r="B39" s="468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68"/>
      <c r="Q39" s="468"/>
      <c r="R39" s="468"/>
      <c r="S39" s="468"/>
      <c r="T39" s="468"/>
      <c r="U39" s="468"/>
      <c r="V39" s="468"/>
      <c r="W39" s="468"/>
      <c r="X39" s="468"/>
      <c r="Y39" s="468"/>
      <c r="Z39" s="468"/>
      <c r="AA39" s="468"/>
      <c r="AB39" s="468"/>
      <c r="AC39" s="468"/>
      <c r="AD39" s="468"/>
      <c r="AE39" s="468"/>
      <c r="AF39" s="468"/>
      <c r="AG39" s="468"/>
      <c r="AH39" s="468"/>
      <c r="AI39" s="468"/>
      <c r="AJ39" s="468"/>
      <c r="AK39" s="468"/>
      <c r="AL39" s="468"/>
    </row>
    <row r="40" spans="1:38" ht="14.25" customHeight="1">
      <c r="A40" s="468"/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Z40" s="468"/>
      <c r="AA40" s="468"/>
      <c r="AB40" s="468"/>
      <c r="AC40" s="468"/>
      <c r="AD40" s="468"/>
      <c r="AE40" s="468"/>
      <c r="AF40" s="468"/>
      <c r="AG40" s="468"/>
      <c r="AH40" s="468"/>
      <c r="AI40" s="468"/>
      <c r="AJ40" s="468"/>
      <c r="AK40" s="468"/>
      <c r="AL40" s="468"/>
    </row>
    <row r="41" spans="1:38" ht="14.25" customHeight="1">
      <c r="A41" s="468"/>
      <c r="B41" s="468"/>
      <c r="C41" s="468"/>
      <c r="D41" s="468"/>
      <c r="E41" s="468"/>
      <c r="F41" s="468"/>
      <c r="G41" s="468"/>
      <c r="H41" s="468"/>
      <c r="I41" s="468"/>
      <c r="J41" s="468"/>
      <c r="K41" s="468"/>
      <c r="L41" s="468"/>
      <c r="M41" s="468"/>
      <c r="N41" s="468"/>
      <c r="O41" s="468"/>
      <c r="P41" s="468"/>
      <c r="Q41" s="468"/>
      <c r="R41" s="468"/>
      <c r="S41" s="468"/>
      <c r="T41" s="468"/>
      <c r="U41" s="468"/>
      <c r="V41" s="468"/>
      <c r="W41" s="468"/>
      <c r="X41" s="468"/>
      <c r="Y41" s="468"/>
      <c r="Z41" s="468"/>
      <c r="AA41" s="468"/>
      <c r="AB41" s="468"/>
      <c r="AC41" s="468"/>
      <c r="AD41" s="468"/>
      <c r="AE41" s="468"/>
      <c r="AF41" s="468"/>
      <c r="AG41" s="468"/>
      <c r="AH41" s="468"/>
      <c r="AI41" s="468"/>
      <c r="AJ41" s="468"/>
      <c r="AK41" s="468"/>
      <c r="AL41" s="468"/>
    </row>
    <row r="42" spans="1:38" ht="14.25" customHeight="1">
      <c r="A42" s="468"/>
      <c r="B42" s="468"/>
      <c r="C42" s="468"/>
      <c r="D42" s="468"/>
      <c r="E42" s="468"/>
      <c r="F42" s="468"/>
      <c r="G42" s="468"/>
      <c r="H42" s="468"/>
      <c r="I42" s="468"/>
      <c r="J42" s="468"/>
      <c r="K42" s="468"/>
      <c r="L42" s="468"/>
      <c r="M42" s="468"/>
      <c r="N42" s="468"/>
      <c r="O42" s="468"/>
      <c r="P42" s="468"/>
      <c r="Q42" s="468"/>
      <c r="R42" s="468"/>
      <c r="S42" s="468"/>
      <c r="T42" s="468"/>
      <c r="U42" s="468"/>
      <c r="V42" s="468"/>
      <c r="W42" s="468"/>
      <c r="X42" s="468"/>
      <c r="Y42" s="468"/>
      <c r="Z42" s="468"/>
      <c r="AA42" s="468"/>
      <c r="AB42" s="468"/>
      <c r="AC42" s="468"/>
      <c r="AD42" s="468"/>
      <c r="AE42" s="468"/>
      <c r="AF42" s="468"/>
      <c r="AG42" s="468"/>
      <c r="AH42" s="468"/>
      <c r="AI42" s="468"/>
      <c r="AJ42" s="468"/>
      <c r="AK42" s="468"/>
      <c r="AL42" s="468"/>
    </row>
    <row r="43" spans="1:38" ht="14.25" customHeight="1">
      <c r="A43" s="468"/>
      <c r="B43" s="468"/>
      <c r="C43" s="468"/>
      <c r="D43" s="468"/>
      <c r="E43" s="468"/>
      <c r="F43" s="468"/>
      <c r="G43" s="468"/>
      <c r="H43" s="468"/>
      <c r="I43" s="468"/>
      <c r="J43" s="468"/>
      <c r="K43" s="468"/>
      <c r="L43" s="468"/>
      <c r="M43" s="468"/>
      <c r="N43" s="468"/>
      <c r="O43" s="468"/>
      <c r="P43" s="468"/>
      <c r="Q43" s="468"/>
      <c r="R43" s="468"/>
      <c r="S43" s="468"/>
      <c r="T43" s="468"/>
      <c r="U43" s="468"/>
      <c r="V43" s="468"/>
      <c r="W43" s="468"/>
      <c r="X43" s="468"/>
      <c r="Y43" s="468"/>
      <c r="Z43" s="468"/>
      <c r="AA43" s="468"/>
      <c r="AB43" s="468"/>
      <c r="AC43" s="468"/>
      <c r="AD43" s="468"/>
      <c r="AE43" s="468"/>
      <c r="AF43" s="468"/>
      <c r="AG43" s="468"/>
      <c r="AH43" s="468"/>
      <c r="AI43" s="468"/>
      <c r="AJ43" s="468"/>
      <c r="AK43" s="468"/>
      <c r="AL43" s="468"/>
    </row>
    <row r="44" spans="1:38" ht="14.25" customHeight="1">
      <c r="A44" s="468"/>
      <c r="B44" s="468"/>
      <c r="C44" s="468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468"/>
      <c r="R44" s="468"/>
      <c r="S44" s="468"/>
      <c r="T44" s="468"/>
      <c r="U44" s="468"/>
      <c r="V44" s="468"/>
      <c r="W44" s="468"/>
      <c r="X44" s="468"/>
      <c r="Y44" s="468"/>
      <c r="Z44" s="468"/>
      <c r="AA44" s="468"/>
      <c r="AB44" s="468"/>
      <c r="AC44" s="468"/>
      <c r="AD44" s="468"/>
      <c r="AE44" s="468"/>
      <c r="AF44" s="468"/>
      <c r="AG44" s="468"/>
      <c r="AH44" s="468"/>
      <c r="AI44" s="468"/>
      <c r="AJ44" s="468"/>
      <c r="AK44" s="468"/>
      <c r="AL44" s="468"/>
    </row>
    <row r="45" spans="1:38" ht="14.25" customHeight="1">
      <c r="A45" s="468"/>
      <c r="B45" s="468"/>
      <c r="C45" s="468"/>
      <c r="D45" s="468"/>
      <c r="E45" s="468"/>
      <c r="F45" s="468"/>
      <c r="G45" s="468"/>
      <c r="H45" s="468"/>
      <c r="I45" s="468"/>
      <c r="J45" s="468"/>
      <c r="K45" s="468"/>
      <c r="L45" s="468"/>
      <c r="M45" s="468"/>
      <c r="N45" s="468"/>
      <c r="O45" s="468"/>
      <c r="P45" s="468"/>
      <c r="Q45" s="468"/>
      <c r="R45" s="468"/>
      <c r="S45" s="468"/>
      <c r="T45" s="468"/>
      <c r="U45" s="468"/>
      <c r="V45" s="468"/>
      <c r="W45" s="468"/>
      <c r="X45" s="468"/>
      <c r="Y45" s="468"/>
      <c r="Z45" s="468"/>
      <c r="AA45" s="468"/>
      <c r="AB45" s="468"/>
      <c r="AC45" s="468"/>
      <c r="AD45" s="468"/>
      <c r="AE45" s="468"/>
      <c r="AF45" s="468"/>
      <c r="AG45" s="468"/>
      <c r="AH45" s="468"/>
      <c r="AI45" s="468"/>
      <c r="AJ45" s="468"/>
      <c r="AK45" s="468"/>
      <c r="AL45" s="468"/>
    </row>
    <row r="46" spans="1:38" ht="14.25" customHeight="1">
      <c r="A46" s="468"/>
      <c r="B46" s="468"/>
      <c r="C46" s="468"/>
      <c r="D46" s="468"/>
      <c r="E46" s="468"/>
      <c r="F46" s="468"/>
      <c r="G46" s="468"/>
      <c r="H46" s="468"/>
      <c r="I46" s="468"/>
      <c r="J46" s="468"/>
      <c r="K46" s="468"/>
      <c r="L46" s="468"/>
      <c r="M46" s="468"/>
      <c r="N46" s="468"/>
      <c r="O46" s="468"/>
      <c r="P46" s="468"/>
      <c r="Q46" s="468"/>
      <c r="R46" s="468"/>
      <c r="S46" s="468"/>
      <c r="T46" s="468"/>
      <c r="U46" s="468"/>
      <c r="V46" s="468"/>
      <c r="W46" s="468"/>
      <c r="X46" s="468"/>
      <c r="Y46" s="468"/>
      <c r="Z46" s="468"/>
      <c r="AA46" s="468"/>
      <c r="AB46" s="468"/>
      <c r="AC46" s="468"/>
      <c r="AD46" s="468"/>
      <c r="AE46" s="468"/>
      <c r="AF46" s="468"/>
      <c r="AG46" s="468"/>
      <c r="AH46" s="468"/>
      <c r="AI46" s="468"/>
      <c r="AJ46" s="468"/>
      <c r="AK46" s="468"/>
      <c r="AL46" s="468"/>
    </row>
    <row r="47" spans="1:38" ht="14.25" customHeight="1">
      <c r="A47" s="468"/>
      <c r="B47" s="468"/>
      <c r="C47" s="468"/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468"/>
      <c r="S47" s="468"/>
      <c r="T47" s="468"/>
      <c r="U47" s="468"/>
      <c r="V47" s="468"/>
      <c r="W47" s="468"/>
      <c r="X47" s="468"/>
      <c r="Y47" s="468"/>
      <c r="Z47" s="468"/>
      <c r="AA47" s="468"/>
      <c r="AB47" s="468"/>
      <c r="AC47" s="468"/>
      <c r="AD47" s="468"/>
      <c r="AE47" s="468"/>
      <c r="AF47" s="468"/>
      <c r="AG47" s="468"/>
      <c r="AH47" s="468"/>
      <c r="AI47" s="468"/>
      <c r="AJ47" s="468"/>
      <c r="AK47" s="468"/>
      <c r="AL47" s="468"/>
    </row>
    <row r="48" spans="1:38" ht="14.25" customHeight="1">
      <c r="A48" s="468"/>
      <c r="B48" s="468"/>
      <c r="C48" s="468"/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468"/>
      <c r="S48" s="468"/>
      <c r="T48" s="468"/>
      <c r="U48" s="468"/>
      <c r="V48" s="468"/>
      <c r="W48" s="468"/>
      <c r="X48" s="468"/>
      <c r="Y48" s="468"/>
      <c r="Z48" s="468"/>
      <c r="AA48" s="468"/>
      <c r="AB48" s="468"/>
      <c r="AC48" s="468"/>
      <c r="AD48" s="468"/>
      <c r="AE48" s="468"/>
      <c r="AF48" s="468"/>
      <c r="AG48" s="468"/>
      <c r="AH48" s="468"/>
      <c r="AI48" s="468"/>
      <c r="AJ48" s="468"/>
      <c r="AK48" s="468"/>
      <c r="AL48" s="468"/>
    </row>
    <row r="49" spans="1:38" ht="14.25" customHeight="1">
      <c r="A49" s="468"/>
      <c r="B49" s="468"/>
      <c r="C49" s="468"/>
      <c r="D49" s="468"/>
      <c r="E49" s="468"/>
      <c r="F49" s="468"/>
      <c r="G49" s="468"/>
      <c r="H49" s="468"/>
      <c r="I49" s="468"/>
      <c r="J49" s="468"/>
      <c r="K49" s="468"/>
      <c r="L49" s="468"/>
      <c r="M49" s="468"/>
      <c r="N49" s="468"/>
      <c r="O49" s="468"/>
      <c r="P49" s="468"/>
      <c r="Q49" s="468"/>
      <c r="R49" s="468"/>
      <c r="S49" s="468"/>
      <c r="T49" s="468"/>
      <c r="U49" s="468"/>
      <c r="V49" s="468"/>
      <c r="W49" s="468"/>
      <c r="X49" s="468"/>
      <c r="Y49" s="468"/>
      <c r="Z49" s="468"/>
      <c r="AA49" s="468"/>
      <c r="AB49" s="468"/>
      <c r="AC49" s="468"/>
      <c r="AD49" s="468"/>
      <c r="AE49" s="468"/>
      <c r="AF49" s="468"/>
      <c r="AG49" s="468"/>
      <c r="AH49" s="468"/>
      <c r="AI49" s="468"/>
      <c r="AJ49" s="468"/>
      <c r="AK49" s="468"/>
      <c r="AL49" s="468"/>
    </row>
    <row r="50" spans="1:38" ht="14.25" customHeight="1">
      <c r="A50" s="468"/>
      <c r="B50" s="468"/>
      <c r="C50" s="468"/>
      <c r="D50" s="468"/>
      <c r="E50" s="468"/>
      <c r="F50" s="468"/>
      <c r="G50" s="468"/>
      <c r="H50" s="468"/>
      <c r="I50" s="468"/>
      <c r="J50" s="468"/>
      <c r="K50" s="468"/>
      <c r="L50" s="468"/>
      <c r="M50" s="468"/>
      <c r="N50" s="468"/>
      <c r="O50" s="468"/>
      <c r="P50" s="468"/>
      <c r="Q50" s="468"/>
      <c r="R50" s="468"/>
      <c r="S50" s="468"/>
      <c r="T50" s="468"/>
      <c r="U50" s="468"/>
      <c r="V50" s="468"/>
      <c r="W50" s="468"/>
      <c r="X50" s="468"/>
      <c r="Y50" s="468"/>
      <c r="Z50" s="468"/>
      <c r="AA50" s="468"/>
      <c r="AB50" s="468"/>
      <c r="AC50" s="468"/>
      <c r="AD50" s="468"/>
      <c r="AE50" s="468"/>
      <c r="AF50" s="468"/>
      <c r="AG50" s="468"/>
      <c r="AH50" s="468"/>
      <c r="AI50" s="468"/>
      <c r="AJ50" s="468"/>
      <c r="AK50" s="468"/>
      <c r="AL50" s="468"/>
    </row>
    <row r="51" spans="1:38" ht="14.25" customHeight="1">
      <c r="A51" s="468"/>
      <c r="B51" s="468"/>
      <c r="C51" s="468"/>
      <c r="D51" s="468"/>
      <c r="E51" s="468"/>
      <c r="F51" s="468"/>
      <c r="G51" s="468"/>
      <c r="H51" s="468"/>
      <c r="I51" s="468"/>
      <c r="J51" s="468"/>
      <c r="K51" s="468"/>
      <c r="L51" s="468"/>
      <c r="M51" s="468"/>
      <c r="N51" s="468"/>
      <c r="O51" s="468"/>
      <c r="P51" s="468"/>
      <c r="Q51" s="468"/>
      <c r="R51" s="468"/>
      <c r="S51" s="468"/>
      <c r="T51" s="468"/>
      <c r="U51" s="468"/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</row>
    <row r="52" spans="1:38" ht="14.25" customHeight="1">
      <c r="A52" s="468"/>
      <c r="B52" s="468"/>
      <c r="C52" s="468"/>
      <c r="D52" s="468"/>
      <c r="E52" s="468"/>
      <c r="F52" s="468"/>
      <c r="G52" s="468"/>
      <c r="H52" s="468"/>
      <c r="I52" s="468"/>
      <c r="J52" s="468"/>
      <c r="K52" s="468"/>
      <c r="L52" s="468"/>
      <c r="M52" s="468"/>
      <c r="N52" s="468"/>
      <c r="O52" s="468"/>
      <c r="P52" s="468"/>
      <c r="Q52" s="468"/>
      <c r="R52" s="468"/>
      <c r="S52" s="468"/>
      <c r="T52" s="468"/>
      <c r="U52" s="468"/>
      <c r="V52" s="468"/>
      <c r="W52" s="468"/>
      <c r="X52" s="468"/>
      <c r="Y52" s="468"/>
      <c r="Z52" s="468"/>
      <c r="AA52" s="468"/>
      <c r="AB52" s="468"/>
      <c r="AC52" s="468"/>
      <c r="AD52" s="468"/>
      <c r="AE52" s="468"/>
      <c r="AF52" s="468"/>
      <c r="AG52" s="468"/>
      <c r="AH52" s="468"/>
      <c r="AI52" s="468"/>
      <c r="AJ52" s="468"/>
      <c r="AK52" s="468"/>
      <c r="AL52" s="468"/>
    </row>
    <row r="53" spans="1:38" ht="14.25" customHeight="1">
      <c r="A53" s="468"/>
      <c r="B53" s="468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468"/>
      <c r="V53" s="468"/>
      <c r="W53" s="468"/>
      <c r="X53" s="468"/>
      <c r="Y53" s="468"/>
      <c r="Z53" s="468"/>
      <c r="AA53" s="468"/>
      <c r="AB53" s="468"/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</row>
    <row r="54" spans="1:38" ht="14.25" customHeight="1">
      <c r="A54" s="468"/>
      <c r="B54" s="468"/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468"/>
      <c r="S54" s="468"/>
      <c r="T54" s="468"/>
      <c r="U54" s="468"/>
      <c r="V54" s="468"/>
      <c r="W54" s="468"/>
      <c r="X54" s="468"/>
      <c r="Y54" s="468"/>
      <c r="Z54" s="468"/>
      <c r="AA54" s="468"/>
      <c r="AB54" s="468"/>
      <c r="AC54" s="468"/>
      <c r="AD54" s="468"/>
      <c r="AE54" s="468"/>
      <c r="AF54" s="468"/>
      <c r="AG54" s="468"/>
      <c r="AH54" s="468"/>
      <c r="AI54" s="468"/>
      <c r="AJ54" s="468"/>
      <c r="AK54" s="468"/>
      <c r="AL54" s="468"/>
    </row>
    <row r="55" spans="1:38" ht="14.25" customHeight="1">
      <c r="A55" s="468"/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68"/>
      <c r="AG55" s="468"/>
      <c r="AH55" s="468"/>
      <c r="AI55" s="468"/>
      <c r="AJ55" s="468"/>
      <c r="AK55" s="468"/>
      <c r="AL55" s="468"/>
    </row>
    <row r="56" spans="1:38" ht="14.25" customHeight="1">
      <c r="A56" s="468"/>
      <c r="B56" s="468"/>
      <c r="C56" s="468"/>
      <c r="D56" s="468"/>
      <c r="E56" s="468"/>
      <c r="F56" s="468"/>
      <c r="G56" s="468"/>
      <c r="H56" s="468"/>
      <c r="I56" s="468"/>
      <c r="J56" s="468"/>
      <c r="K56" s="468"/>
      <c r="L56" s="468"/>
      <c r="M56" s="468"/>
      <c r="N56" s="468"/>
      <c r="O56" s="468"/>
      <c r="P56" s="468"/>
      <c r="Q56" s="468"/>
      <c r="R56" s="468"/>
      <c r="S56" s="468"/>
      <c r="T56" s="468"/>
      <c r="U56" s="468"/>
      <c r="V56" s="468"/>
      <c r="W56" s="468"/>
      <c r="X56" s="468"/>
      <c r="Y56" s="468"/>
      <c r="Z56" s="468"/>
      <c r="AA56" s="468"/>
      <c r="AB56" s="468"/>
      <c r="AC56" s="468"/>
      <c r="AD56" s="468"/>
      <c r="AE56" s="468"/>
      <c r="AF56" s="468"/>
      <c r="AG56" s="468"/>
      <c r="AH56" s="468"/>
      <c r="AI56" s="468"/>
      <c r="AJ56" s="468"/>
      <c r="AK56" s="468"/>
      <c r="AL56" s="468"/>
    </row>
    <row r="57" spans="1:38" ht="14.25" customHeight="1">
      <c r="A57" s="468"/>
      <c r="B57" s="468"/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  <c r="O57" s="468"/>
      <c r="P57" s="468"/>
      <c r="Q57" s="468"/>
      <c r="R57" s="468"/>
      <c r="S57" s="468"/>
      <c r="T57" s="468"/>
      <c r="U57" s="468"/>
      <c r="V57" s="468"/>
      <c r="W57" s="468"/>
      <c r="X57" s="468"/>
      <c r="Y57" s="468"/>
      <c r="Z57" s="468"/>
      <c r="AA57" s="468"/>
      <c r="AB57" s="468"/>
      <c r="AC57" s="468"/>
      <c r="AD57" s="468"/>
      <c r="AE57" s="468"/>
      <c r="AF57" s="468"/>
      <c r="AG57" s="468"/>
      <c r="AH57" s="468"/>
      <c r="AI57" s="468"/>
      <c r="AJ57" s="468"/>
      <c r="AK57" s="468"/>
      <c r="AL57" s="468"/>
    </row>
    <row r="58" spans="1:38" ht="14.25" customHeight="1">
      <c r="A58" s="468"/>
      <c r="B58" s="468"/>
      <c r="C58" s="468"/>
      <c r="D58" s="468"/>
      <c r="E58" s="468"/>
      <c r="F58" s="468"/>
      <c r="G58" s="468"/>
      <c r="H58" s="468"/>
      <c r="I58" s="468"/>
      <c r="J58" s="468"/>
      <c r="K58" s="468"/>
      <c r="L58" s="468"/>
      <c r="M58" s="468"/>
      <c r="N58" s="468"/>
      <c r="O58" s="468"/>
      <c r="P58" s="468"/>
      <c r="Q58" s="468"/>
      <c r="R58" s="468"/>
      <c r="S58" s="468"/>
      <c r="T58" s="468"/>
      <c r="U58" s="468"/>
      <c r="V58" s="468"/>
      <c r="W58" s="468"/>
      <c r="X58" s="468"/>
      <c r="Y58" s="468"/>
      <c r="Z58" s="468"/>
      <c r="AA58" s="468"/>
      <c r="AB58" s="468"/>
      <c r="AC58" s="468"/>
      <c r="AD58" s="468"/>
      <c r="AE58" s="468"/>
      <c r="AF58" s="468"/>
      <c r="AG58" s="468"/>
      <c r="AH58" s="468"/>
      <c r="AI58" s="468"/>
      <c r="AJ58" s="468"/>
      <c r="AK58" s="468"/>
      <c r="AL58" s="468"/>
    </row>
    <row r="59" spans="1:38" ht="14.25" customHeight="1">
      <c r="A59" s="468"/>
      <c r="B59" s="468"/>
      <c r="C59" s="468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468"/>
      <c r="W59" s="468"/>
      <c r="X59" s="468"/>
      <c r="Y59" s="468"/>
      <c r="Z59" s="468"/>
      <c r="AA59" s="468"/>
      <c r="AB59" s="468"/>
      <c r="AC59" s="468"/>
      <c r="AD59" s="468"/>
      <c r="AE59" s="468"/>
      <c r="AF59" s="468"/>
      <c r="AG59" s="468"/>
      <c r="AH59" s="468"/>
      <c r="AI59" s="468"/>
      <c r="AJ59" s="468"/>
      <c r="AK59" s="468"/>
      <c r="AL59" s="468"/>
    </row>
    <row r="60" spans="1:38" ht="14.25" customHeight="1">
      <c r="A60" s="468"/>
      <c r="B60" s="468"/>
      <c r="C60" s="468"/>
      <c r="D60" s="468"/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468"/>
      <c r="P60" s="468"/>
      <c r="Q60" s="468"/>
      <c r="R60" s="468"/>
      <c r="S60" s="468"/>
      <c r="T60" s="468"/>
      <c r="U60" s="468"/>
      <c r="V60" s="468"/>
      <c r="W60" s="468"/>
      <c r="X60" s="468"/>
      <c r="Y60" s="468"/>
      <c r="Z60" s="468"/>
      <c r="AA60" s="468"/>
      <c r="AB60" s="468"/>
      <c r="AC60" s="468"/>
      <c r="AD60" s="468"/>
      <c r="AE60" s="468"/>
      <c r="AF60" s="468"/>
      <c r="AG60" s="468"/>
      <c r="AH60" s="468"/>
      <c r="AI60" s="468"/>
      <c r="AJ60" s="468"/>
      <c r="AK60" s="468"/>
      <c r="AL60" s="468"/>
    </row>
    <row r="61" spans="1:38" ht="14.25" customHeight="1">
      <c r="A61" s="468"/>
      <c r="B61" s="468"/>
      <c r="C61" s="468"/>
      <c r="D61" s="468"/>
      <c r="E61" s="468"/>
      <c r="F61" s="468"/>
      <c r="G61" s="468"/>
      <c r="H61" s="468"/>
      <c r="I61" s="468"/>
      <c r="J61" s="468"/>
      <c r="K61" s="468"/>
      <c r="L61" s="468"/>
      <c r="M61" s="468"/>
      <c r="N61" s="468"/>
      <c r="O61" s="468"/>
      <c r="P61" s="468"/>
      <c r="Q61" s="468"/>
      <c r="R61" s="468"/>
      <c r="S61" s="468"/>
      <c r="T61" s="468"/>
      <c r="U61" s="468"/>
      <c r="V61" s="468"/>
      <c r="W61" s="468"/>
      <c r="X61" s="468"/>
      <c r="Y61" s="468"/>
      <c r="Z61" s="468"/>
      <c r="AA61" s="468"/>
      <c r="AB61" s="468"/>
      <c r="AC61" s="468"/>
      <c r="AD61" s="468"/>
      <c r="AE61" s="468"/>
      <c r="AF61" s="468"/>
      <c r="AG61" s="468"/>
      <c r="AH61" s="468"/>
      <c r="AI61" s="468"/>
      <c r="AJ61" s="468"/>
      <c r="AK61" s="468"/>
      <c r="AL61" s="468"/>
    </row>
    <row r="62" spans="1:38" ht="14.25" customHeight="1">
      <c r="A62" s="468"/>
      <c r="B62" s="468"/>
      <c r="C62" s="468"/>
      <c r="D62" s="468"/>
      <c r="E62" s="468"/>
      <c r="F62" s="468"/>
      <c r="G62" s="468"/>
      <c r="H62" s="468"/>
      <c r="I62" s="468"/>
      <c r="J62" s="468"/>
      <c r="K62" s="468"/>
      <c r="L62" s="468"/>
      <c r="M62" s="468"/>
      <c r="N62" s="468"/>
      <c r="O62" s="468"/>
      <c r="P62" s="468"/>
      <c r="Q62" s="468"/>
      <c r="R62" s="468"/>
      <c r="S62" s="468"/>
      <c r="T62" s="468"/>
      <c r="U62" s="468"/>
      <c r="V62" s="468"/>
      <c r="W62" s="468"/>
      <c r="X62" s="468"/>
      <c r="Y62" s="468"/>
      <c r="Z62" s="468"/>
      <c r="AA62" s="468"/>
      <c r="AB62" s="468"/>
      <c r="AC62" s="468"/>
      <c r="AD62" s="468"/>
      <c r="AE62" s="468"/>
      <c r="AF62" s="468"/>
      <c r="AG62" s="468"/>
      <c r="AH62" s="468"/>
      <c r="AI62" s="468"/>
      <c r="AJ62" s="468"/>
      <c r="AK62" s="468"/>
      <c r="AL62" s="468"/>
    </row>
    <row r="63" spans="1:38" ht="14.25" customHeight="1">
      <c r="A63" s="468"/>
      <c r="B63" s="468"/>
      <c r="C63" s="468"/>
      <c r="D63" s="468"/>
      <c r="E63" s="468"/>
      <c r="F63" s="468"/>
      <c r="G63" s="468"/>
      <c r="H63" s="468"/>
      <c r="I63" s="468"/>
      <c r="J63" s="468"/>
      <c r="K63" s="468"/>
      <c r="L63" s="468"/>
      <c r="M63" s="468"/>
      <c r="N63" s="468"/>
      <c r="O63" s="468"/>
      <c r="P63" s="468"/>
      <c r="Q63" s="468"/>
      <c r="R63" s="468"/>
      <c r="S63" s="468"/>
      <c r="T63" s="468"/>
      <c r="U63" s="468"/>
      <c r="V63" s="468"/>
      <c r="W63" s="468"/>
      <c r="X63" s="468"/>
      <c r="Y63" s="468"/>
      <c r="Z63" s="468"/>
      <c r="AA63" s="468"/>
      <c r="AB63" s="468"/>
      <c r="AC63" s="468"/>
      <c r="AD63" s="468"/>
      <c r="AE63" s="468"/>
      <c r="AF63" s="468"/>
      <c r="AG63" s="468"/>
      <c r="AH63" s="468"/>
      <c r="AI63" s="468"/>
      <c r="AJ63" s="468"/>
      <c r="AK63" s="468"/>
      <c r="AL63" s="468"/>
    </row>
    <row r="64" spans="1:38" ht="14.25" customHeight="1">
      <c r="A64" s="468"/>
      <c r="B64" s="468"/>
      <c r="C64" s="468"/>
      <c r="D64" s="468"/>
      <c r="E64" s="468"/>
      <c r="F64" s="468"/>
      <c r="G64" s="468"/>
      <c r="H64" s="468"/>
      <c r="I64" s="468"/>
      <c r="J64" s="468"/>
      <c r="K64" s="468"/>
      <c r="L64" s="468"/>
      <c r="M64" s="468"/>
      <c r="N64" s="468"/>
      <c r="O64" s="468"/>
      <c r="P64" s="468"/>
      <c r="Q64" s="468"/>
      <c r="R64" s="468"/>
      <c r="S64" s="468"/>
      <c r="T64" s="468"/>
      <c r="U64" s="468"/>
      <c r="V64" s="468"/>
      <c r="W64" s="468"/>
      <c r="X64" s="468"/>
      <c r="Y64" s="468"/>
      <c r="Z64" s="468"/>
      <c r="AA64" s="468"/>
      <c r="AB64" s="468"/>
      <c r="AC64" s="468"/>
      <c r="AD64" s="468"/>
      <c r="AE64" s="468"/>
      <c r="AF64" s="468"/>
      <c r="AG64" s="468"/>
      <c r="AH64" s="468"/>
      <c r="AI64" s="468"/>
      <c r="AJ64" s="468"/>
      <c r="AK64" s="468"/>
      <c r="AL64" s="468"/>
    </row>
    <row r="65" spans="1:38" ht="14.25" customHeight="1">
      <c r="A65" s="468"/>
      <c r="B65" s="468"/>
      <c r="C65" s="468"/>
      <c r="D65" s="468"/>
      <c r="E65" s="468"/>
      <c r="F65" s="468"/>
      <c r="G65" s="468"/>
      <c r="H65" s="468"/>
      <c r="I65" s="468"/>
      <c r="J65" s="468"/>
      <c r="K65" s="468"/>
      <c r="L65" s="468"/>
      <c r="M65" s="468"/>
      <c r="N65" s="468"/>
      <c r="O65" s="468"/>
      <c r="P65" s="468"/>
      <c r="Q65" s="468"/>
      <c r="R65" s="468"/>
      <c r="S65" s="468"/>
      <c r="T65" s="468"/>
      <c r="U65" s="468"/>
      <c r="V65" s="468"/>
      <c r="W65" s="468"/>
      <c r="X65" s="468"/>
      <c r="Y65" s="468"/>
      <c r="Z65" s="468"/>
      <c r="AA65" s="468"/>
      <c r="AB65" s="468"/>
      <c r="AC65" s="468"/>
      <c r="AD65" s="468"/>
      <c r="AE65" s="468"/>
      <c r="AF65" s="468"/>
      <c r="AG65" s="468"/>
      <c r="AH65" s="468"/>
      <c r="AI65" s="468"/>
      <c r="AJ65" s="468"/>
      <c r="AK65" s="468"/>
      <c r="AL65" s="468"/>
    </row>
    <row r="66" spans="1:38" ht="14.25" customHeight="1">
      <c r="A66" s="468"/>
      <c r="B66" s="468"/>
      <c r="C66" s="468"/>
      <c r="D66" s="468"/>
      <c r="E66" s="468"/>
      <c r="F66" s="468"/>
      <c r="G66" s="468"/>
      <c r="H66" s="468"/>
      <c r="I66" s="468"/>
      <c r="J66" s="468"/>
      <c r="K66" s="468"/>
      <c r="L66" s="468"/>
      <c r="M66" s="468"/>
      <c r="N66" s="468"/>
      <c r="O66" s="468"/>
      <c r="P66" s="468"/>
      <c r="Q66" s="468"/>
      <c r="R66" s="468"/>
      <c r="S66" s="468"/>
      <c r="T66" s="468"/>
      <c r="U66" s="468"/>
      <c r="V66" s="468"/>
      <c r="W66" s="468"/>
      <c r="X66" s="468"/>
      <c r="Y66" s="468"/>
      <c r="Z66" s="468"/>
      <c r="AA66" s="468"/>
      <c r="AB66" s="468"/>
      <c r="AC66" s="468"/>
      <c r="AD66" s="468"/>
      <c r="AE66" s="468"/>
      <c r="AF66" s="468"/>
      <c r="AG66" s="468"/>
      <c r="AH66" s="468"/>
      <c r="AI66" s="468"/>
      <c r="AJ66" s="468"/>
      <c r="AK66" s="468"/>
      <c r="AL66" s="468"/>
    </row>
    <row r="67" spans="1:38" ht="14.25" customHeight="1">
      <c r="A67" s="468"/>
      <c r="B67" s="468"/>
      <c r="C67" s="468"/>
      <c r="D67" s="468"/>
      <c r="E67" s="468"/>
      <c r="F67" s="468"/>
      <c r="G67" s="468"/>
      <c r="H67" s="468"/>
      <c r="I67" s="468"/>
      <c r="J67" s="468"/>
      <c r="K67" s="468"/>
      <c r="L67" s="468"/>
      <c r="M67" s="468"/>
      <c r="N67" s="468"/>
      <c r="O67" s="468"/>
      <c r="P67" s="468"/>
      <c r="Q67" s="468"/>
      <c r="R67" s="468"/>
      <c r="S67" s="468"/>
      <c r="T67" s="468"/>
      <c r="U67" s="468"/>
      <c r="V67" s="468"/>
      <c r="W67" s="468"/>
      <c r="X67" s="468"/>
      <c r="Y67" s="468"/>
      <c r="Z67" s="468"/>
      <c r="AA67" s="468"/>
      <c r="AB67" s="468"/>
      <c r="AC67" s="468"/>
      <c r="AD67" s="468"/>
      <c r="AE67" s="468"/>
      <c r="AF67" s="468"/>
      <c r="AG67" s="468"/>
      <c r="AH67" s="468"/>
      <c r="AI67" s="468"/>
      <c r="AJ67" s="468"/>
      <c r="AK67" s="468"/>
      <c r="AL67" s="468"/>
    </row>
    <row r="68" spans="1:38" ht="14.25" customHeight="1">
      <c r="A68" s="468"/>
      <c r="B68" s="468"/>
      <c r="C68" s="468"/>
      <c r="D68" s="468"/>
      <c r="E68" s="468"/>
      <c r="F68" s="468"/>
      <c r="G68" s="468"/>
      <c r="H68" s="468"/>
      <c r="I68" s="468"/>
      <c r="J68" s="468"/>
      <c r="K68" s="468"/>
      <c r="L68" s="468"/>
      <c r="M68" s="468"/>
      <c r="N68" s="468"/>
      <c r="O68" s="468"/>
      <c r="P68" s="468"/>
      <c r="Q68" s="468"/>
      <c r="R68" s="468"/>
      <c r="S68" s="468"/>
      <c r="T68" s="468"/>
      <c r="U68" s="468"/>
      <c r="V68" s="468"/>
      <c r="W68" s="468"/>
      <c r="X68" s="468"/>
      <c r="Y68" s="468"/>
      <c r="Z68" s="468"/>
      <c r="AA68" s="468"/>
      <c r="AB68" s="468"/>
      <c r="AC68" s="468"/>
      <c r="AD68" s="468"/>
      <c r="AE68" s="468"/>
      <c r="AF68" s="468"/>
      <c r="AG68" s="468"/>
      <c r="AH68" s="468"/>
      <c r="AI68" s="468"/>
      <c r="AJ68" s="468"/>
      <c r="AK68" s="468"/>
      <c r="AL68" s="468"/>
    </row>
    <row r="69" spans="1:38" ht="14.25" customHeight="1">
      <c r="A69" s="468"/>
      <c r="B69" s="468"/>
      <c r="C69" s="468"/>
      <c r="D69" s="468"/>
      <c r="E69" s="468"/>
      <c r="F69" s="468"/>
      <c r="G69" s="468"/>
      <c r="H69" s="468"/>
      <c r="I69" s="468"/>
      <c r="J69" s="468"/>
      <c r="K69" s="468"/>
      <c r="L69" s="468"/>
      <c r="M69" s="468"/>
      <c r="N69" s="468"/>
      <c r="O69" s="468"/>
      <c r="P69" s="468"/>
      <c r="Q69" s="468"/>
      <c r="R69" s="468"/>
      <c r="S69" s="468"/>
      <c r="T69" s="468"/>
      <c r="U69" s="468"/>
      <c r="V69" s="468"/>
      <c r="W69" s="468"/>
      <c r="X69" s="468"/>
      <c r="Y69" s="468"/>
      <c r="Z69" s="468"/>
      <c r="AA69" s="468"/>
      <c r="AB69" s="468"/>
      <c r="AC69" s="468"/>
      <c r="AD69" s="468"/>
      <c r="AE69" s="468"/>
      <c r="AF69" s="468"/>
      <c r="AG69" s="468"/>
      <c r="AH69" s="468"/>
      <c r="AI69" s="468"/>
      <c r="AJ69" s="468"/>
      <c r="AK69" s="468"/>
      <c r="AL69" s="468"/>
    </row>
    <row r="70" spans="1:38" ht="14.25" customHeight="1">
      <c r="A70" s="468"/>
      <c r="B70" s="468"/>
      <c r="C70" s="468"/>
      <c r="D70" s="468"/>
      <c r="E70" s="468"/>
      <c r="F70" s="468"/>
      <c r="G70" s="468"/>
      <c r="H70" s="468"/>
      <c r="I70" s="468"/>
      <c r="J70" s="468"/>
      <c r="K70" s="468"/>
      <c r="L70" s="468"/>
      <c r="M70" s="468"/>
      <c r="N70" s="468"/>
      <c r="O70" s="468"/>
      <c r="P70" s="468"/>
      <c r="Q70" s="468"/>
      <c r="R70" s="468"/>
      <c r="S70" s="468"/>
      <c r="T70" s="468"/>
      <c r="U70" s="468"/>
      <c r="V70" s="468"/>
      <c r="W70" s="468"/>
      <c r="X70" s="468"/>
      <c r="Y70" s="468"/>
      <c r="Z70" s="468"/>
      <c r="AA70" s="468"/>
      <c r="AB70" s="468"/>
      <c r="AC70" s="468"/>
      <c r="AD70" s="468"/>
      <c r="AE70" s="468"/>
      <c r="AF70" s="468"/>
      <c r="AG70" s="468"/>
      <c r="AH70" s="468"/>
      <c r="AI70" s="468"/>
      <c r="AJ70" s="468"/>
      <c r="AK70" s="468"/>
      <c r="AL70" s="468"/>
    </row>
    <row r="71" spans="1:38" ht="14.25" customHeight="1">
      <c r="A71" s="468"/>
      <c r="B71" s="468"/>
      <c r="C71" s="468"/>
      <c r="D71" s="468"/>
      <c r="E71" s="468"/>
      <c r="F71" s="468"/>
      <c r="G71" s="468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468"/>
      <c r="V71" s="468"/>
      <c r="W71" s="468"/>
      <c r="X71" s="468"/>
      <c r="Y71" s="468"/>
      <c r="Z71" s="468"/>
      <c r="AA71" s="468"/>
      <c r="AB71" s="468"/>
      <c r="AC71" s="468"/>
      <c r="AD71" s="468"/>
      <c r="AE71" s="468"/>
      <c r="AF71" s="468"/>
      <c r="AG71" s="468"/>
      <c r="AH71" s="468"/>
      <c r="AI71" s="468"/>
      <c r="AJ71" s="468"/>
      <c r="AK71" s="468"/>
      <c r="AL71" s="468"/>
    </row>
    <row r="72" spans="1:38" ht="14.25" customHeight="1">
      <c r="A72" s="468"/>
      <c r="B72" s="468"/>
      <c r="C72" s="468"/>
      <c r="D72" s="468"/>
      <c r="E72" s="468"/>
      <c r="F72" s="468"/>
      <c r="G72" s="468"/>
      <c r="H72" s="468"/>
      <c r="I72" s="468"/>
      <c r="J72" s="468"/>
      <c r="K72" s="468"/>
      <c r="L72" s="468"/>
      <c r="M72" s="468"/>
      <c r="N72" s="468"/>
      <c r="O72" s="468"/>
      <c r="P72" s="468"/>
      <c r="Q72" s="468"/>
      <c r="R72" s="468"/>
      <c r="S72" s="468"/>
      <c r="T72" s="468"/>
      <c r="U72" s="468"/>
      <c r="V72" s="468"/>
      <c r="W72" s="468"/>
      <c r="X72" s="468"/>
      <c r="Y72" s="468"/>
      <c r="Z72" s="468"/>
      <c r="AA72" s="468"/>
      <c r="AB72" s="468"/>
      <c r="AC72" s="468"/>
      <c r="AD72" s="468"/>
      <c r="AE72" s="468"/>
      <c r="AF72" s="468"/>
      <c r="AG72" s="468"/>
      <c r="AH72" s="468"/>
      <c r="AI72" s="468"/>
      <c r="AJ72" s="468"/>
      <c r="AK72" s="468"/>
      <c r="AL72" s="468"/>
    </row>
    <row r="73" spans="1:38" ht="14.25" customHeight="1">
      <c r="A73" s="468"/>
      <c r="B73" s="468"/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T73" s="468"/>
      <c r="U73" s="468"/>
      <c r="V73" s="468"/>
      <c r="W73" s="468"/>
      <c r="X73" s="468"/>
      <c r="Y73" s="468"/>
      <c r="Z73" s="468"/>
      <c r="AA73" s="468"/>
      <c r="AB73" s="468"/>
      <c r="AC73" s="468"/>
      <c r="AD73" s="468"/>
      <c r="AE73" s="468"/>
      <c r="AF73" s="468"/>
      <c r="AG73" s="468"/>
      <c r="AH73" s="468"/>
      <c r="AI73" s="468"/>
      <c r="AJ73" s="468"/>
      <c r="AK73" s="468"/>
      <c r="AL73" s="468"/>
    </row>
    <row r="74" spans="1:38" ht="14.25" customHeight="1">
      <c r="A74" s="468"/>
      <c r="B74" s="468"/>
      <c r="C74" s="468"/>
      <c r="D74" s="468"/>
      <c r="E74" s="468"/>
      <c r="F74" s="468"/>
      <c r="G74" s="468"/>
      <c r="H74" s="468"/>
      <c r="I74" s="468"/>
      <c r="J74" s="468"/>
      <c r="K74" s="468"/>
      <c r="L74" s="468"/>
      <c r="M74" s="468"/>
      <c r="N74" s="468"/>
      <c r="O74" s="468"/>
      <c r="P74" s="468"/>
      <c r="Q74" s="468"/>
      <c r="R74" s="468"/>
      <c r="S74" s="468"/>
      <c r="T74" s="468"/>
      <c r="U74" s="468"/>
      <c r="V74" s="468"/>
      <c r="W74" s="468"/>
      <c r="X74" s="468"/>
      <c r="Y74" s="468"/>
      <c r="Z74" s="468"/>
      <c r="AA74" s="468"/>
      <c r="AB74" s="468"/>
      <c r="AC74" s="468"/>
      <c r="AD74" s="468"/>
      <c r="AE74" s="468"/>
      <c r="AF74" s="468"/>
      <c r="AG74" s="468"/>
      <c r="AH74" s="468"/>
      <c r="AI74" s="468"/>
      <c r="AJ74" s="468"/>
      <c r="AK74" s="468"/>
      <c r="AL74" s="468"/>
    </row>
    <row r="75" spans="1:38" ht="14.25" customHeight="1">
      <c r="A75" s="468"/>
      <c r="B75" s="468"/>
      <c r="C75" s="468"/>
      <c r="D75" s="468"/>
      <c r="E75" s="468"/>
      <c r="F75" s="468"/>
      <c r="G75" s="468"/>
      <c r="H75" s="468"/>
      <c r="I75" s="468"/>
      <c r="J75" s="468"/>
      <c r="K75" s="468"/>
      <c r="L75" s="468"/>
      <c r="M75" s="468"/>
      <c r="N75" s="468"/>
      <c r="O75" s="468"/>
      <c r="P75" s="468"/>
      <c r="Q75" s="468"/>
      <c r="R75" s="468"/>
      <c r="S75" s="468"/>
      <c r="T75" s="468"/>
      <c r="U75" s="468"/>
      <c r="V75" s="468"/>
      <c r="W75" s="468"/>
      <c r="X75" s="468"/>
      <c r="Y75" s="468"/>
      <c r="Z75" s="468"/>
      <c r="AA75" s="468"/>
      <c r="AB75" s="468"/>
      <c r="AC75" s="468"/>
      <c r="AD75" s="468"/>
      <c r="AE75" s="468"/>
      <c r="AF75" s="468"/>
      <c r="AG75" s="468"/>
      <c r="AH75" s="468"/>
      <c r="AI75" s="468"/>
      <c r="AJ75" s="468"/>
      <c r="AK75" s="468"/>
      <c r="AL75" s="468"/>
    </row>
    <row r="76" spans="1:38" ht="14.25" customHeight="1">
      <c r="A76" s="468"/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468"/>
      <c r="V76" s="468"/>
      <c r="W76" s="468"/>
      <c r="X76" s="468"/>
      <c r="Y76" s="468"/>
      <c r="Z76" s="468"/>
      <c r="AA76" s="468"/>
      <c r="AB76" s="468"/>
      <c r="AC76" s="468"/>
      <c r="AD76" s="468"/>
      <c r="AE76" s="468"/>
      <c r="AF76" s="468"/>
      <c r="AG76" s="468"/>
      <c r="AH76" s="468"/>
      <c r="AI76" s="468"/>
      <c r="AJ76" s="468"/>
      <c r="AK76" s="468"/>
      <c r="AL76" s="468"/>
    </row>
    <row r="77" spans="1:38" ht="14.25" customHeight="1">
      <c r="A77" s="468"/>
      <c r="B77" s="468"/>
      <c r="C77" s="468"/>
      <c r="D77" s="468"/>
      <c r="E77" s="468"/>
      <c r="F77" s="468"/>
      <c r="G77" s="468"/>
      <c r="H77" s="468"/>
      <c r="I77" s="468"/>
      <c r="J77" s="468"/>
      <c r="K77" s="468"/>
      <c r="L77" s="468"/>
      <c r="M77" s="468"/>
      <c r="N77" s="468"/>
      <c r="O77" s="468"/>
      <c r="P77" s="468"/>
      <c r="Q77" s="468"/>
      <c r="R77" s="468"/>
      <c r="S77" s="468"/>
      <c r="T77" s="468"/>
      <c r="U77" s="468"/>
      <c r="V77" s="468"/>
      <c r="W77" s="468"/>
      <c r="X77" s="468"/>
      <c r="Y77" s="468"/>
      <c r="Z77" s="468"/>
      <c r="AA77" s="468"/>
      <c r="AB77" s="468"/>
      <c r="AC77" s="468"/>
      <c r="AD77" s="468"/>
      <c r="AE77" s="468"/>
      <c r="AF77" s="468"/>
      <c r="AG77" s="468"/>
      <c r="AH77" s="468"/>
      <c r="AI77" s="468"/>
      <c r="AJ77" s="468"/>
      <c r="AK77" s="468"/>
      <c r="AL77" s="468"/>
    </row>
    <row r="78" spans="1:38" ht="14.25" customHeight="1">
      <c r="A78" s="468"/>
      <c r="B78" s="468"/>
      <c r="C78" s="468"/>
      <c r="D78" s="468"/>
      <c r="E78" s="468"/>
      <c r="F78" s="468"/>
      <c r="G78" s="468"/>
      <c r="H78" s="468"/>
      <c r="I78" s="468"/>
      <c r="J78" s="468"/>
      <c r="K78" s="468"/>
      <c r="L78" s="468"/>
      <c r="M78" s="468"/>
      <c r="N78" s="468"/>
      <c r="O78" s="468"/>
      <c r="P78" s="468"/>
      <c r="Q78" s="468"/>
      <c r="R78" s="468"/>
      <c r="S78" s="468"/>
      <c r="T78" s="468"/>
      <c r="U78" s="468"/>
      <c r="V78" s="468"/>
      <c r="W78" s="468"/>
      <c r="X78" s="468"/>
      <c r="Y78" s="468"/>
      <c r="Z78" s="468"/>
      <c r="AA78" s="468"/>
      <c r="AB78" s="468"/>
      <c r="AC78" s="468"/>
      <c r="AD78" s="468"/>
      <c r="AE78" s="468"/>
      <c r="AF78" s="468"/>
      <c r="AG78" s="468"/>
      <c r="AH78" s="468"/>
      <c r="AI78" s="468"/>
      <c r="AJ78" s="468"/>
      <c r="AK78" s="468"/>
      <c r="AL78" s="468"/>
    </row>
    <row r="79" spans="1:38" ht="14.25" customHeight="1">
      <c r="A79" s="468"/>
      <c r="B79" s="468"/>
      <c r="C79" s="468"/>
      <c r="D79" s="468"/>
      <c r="E79" s="468"/>
      <c r="F79" s="468"/>
      <c r="G79" s="468"/>
      <c r="H79" s="468"/>
      <c r="I79" s="468"/>
      <c r="J79" s="468"/>
      <c r="K79" s="468"/>
      <c r="L79" s="468"/>
      <c r="M79" s="468"/>
      <c r="N79" s="468"/>
      <c r="O79" s="468"/>
      <c r="P79" s="468"/>
      <c r="Q79" s="468"/>
      <c r="R79" s="468"/>
      <c r="S79" s="468"/>
      <c r="T79" s="468"/>
      <c r="U79" s="468"/>
      <c r="V79" s="468"/>
      <c r="W79" s="468"/>
      <c r="X79" s="468"/>
      <c r="Y79" s="468"/>
      <c r="Z79" s="468"/>
      <c r="AA79" s="468"/>
      <c r="AB79" s="468"/>
      <c r="AC79" s="468"/>
      <c r="AD79" s="468"/>
      <c r="AE79" s="468"/>
      <c r="AF79" s="468"/>
      <c r="AG79" s="468"/>
      <c r="AH79" s="468"/>
      <c r="AI79" s="468"/>
      <c r="AJ79" s="468"/>
      <c r="AK79" s="468"/>
      <c r="AL79" s="468"/>
    </row>
    <row r="80" spans="1:38" ht="14.25" customHeight="1">
      <c r="A80" s="468"/>
      <c r="B80" s="468"/>
      <c r="C80" s="468"/>
      <c r="D80" s="468"/>
      <c r="E80" s="468"/>
      <c r="F80" s="468"/>
      <c r="G80" s="468"/>
      <c r="H80" s="468"/>
      <c r="I80" s="468"/>
      <c r="J80" s="468"/>
      <c r="K80" s="468"/>
      <c r="L80" s="468"/>
      <c r="M80" s="468"/>
      <c r="N80" s="468"/>
      <c r="O80" s="468"/>
      <c r="P80" s="468"/>
      <c r="Q80" s="468"/>
      <c r="R80" s="468"/>
      <c r="S80" s="468"/>
      <c r="T80" s="468"/>
      <c r="U80" s="468"/>
      <c r="V80" s="468"/>
      <c r="W80" s="468"/>
      <c r="X80" s="468"/>
      <c r="Y80" s="468"/>
      <c r="Z80" s="468"/>
      <c r="AA80" s="468"/>
      <c r="AB80" s="468"/>
      <c r="AC80" s="468"/>
      <c r="AD80" s="468"/>
      <c r="AE80" s="468"/>
      <c r="AF80" s="468"/>
      <c r="AG80" s="468"/>
      <c r="AH80" s="468"/>
      <c r="AI80" s="468"/>
      <c r="AJ80" s="468"/>
      <c r="AK80" s="468"/>
      <c r="AL80" s="468"/>
    </row>
    <row r="81" spans="1:38" ht="14.25" customHeight="1">
      <c r="A81" s="468"/>
      <c r="B81" s="468"/>
      <c r="C81" s="468"/>
      <c r="D81" s="468"/>
      <c r="E81" s="468"/>
      <c r="F81" s="468"/>
      <c r="G81" s="468"/>
      <c r="H81" s="468"/>
      <c r="I81" s="468"/>
      <c r="J81" s="468"/>
      <c r="K81" s="468"/>
      <c r="L81" s="468"/>
      <c r="M81" s="468"/>
      <c r="N81" s="468"/>
      <c r="O81" s="468"/>
      <c r="P81" s="468"/>
      <c r="Q81" s="468"/>
      <c r="R81" s="468"/>
      <c r="S81" s="468"/>
      <c r="T81" s="468"/>
      <c r="U81" s="468"/>
      <c r="V81" s="468"/>
      <c r="W81" s="468"/>
      <c r="X81" s="468"/>
      <c r="Y81" s="468"/>
      <c r="Z81" s="468"/>
      <c r="AA81" s="468"/>
      <c r="AB81" s="468"/>
      <c r="AC81" s="468"/>
      <c r="AD81" s="468"/>
      <c r="AE81" s="468"/>
      <c r="AF81" s="468"/>
      <c r="AG81" s="468"/>
      <c r="AH81" s="468"/>
      <c r="AI81" s="468"/>
      <c r="AJ81" s="468"/>
      <c r="AK81" s="468"/>
      <c r="AL81" s="468"/>
    </row>
    <row r="82" spans="1:38" ht="14.25" customHeight="1">
      <c r="A82" s="468"/>
      <c r="B82" s="468"/>
      <c r="C82" s="468"/>
      <c r="D82" s="468"/>
      <c r="E82" s="468"/>
      <c r="F82" s="468"/>
      <c r="G82" s="468"/>
      <c r="H82" s="468"/>
      <c r="I82" s="468"/>
      <c r="J82" s="468"/>
      <c r="K82" s="468"/>
      <c r="L82" s="468"/>
      <c r="M82" s="468"/>
      <c r="N82" s="468"/>
      <c r="O82" s="468"/>
      <c r="P82" s="468"/>
      <c r="Q82" s="468"/>
      <c r="R82" s="468"/>
      <c r="S82" s="468"/>
      <c r="T82" s="468"/>
      <c r="U82" s="468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68"/>
    </row>
    <row r="83" spans="1:38" ht="14.25" customHeight="1">
      <c r="A83" s="468"/>
      <c r="B83" s="468"/>
      <c r="C83" s="468"/>
      <c r="D83" s="468"/>
      <c r="E83" s="468"/>
      <c r="F83" s="468"/>
      <c r="G83" s="468"/>
      <c r="H83" s="468"/>
      <c r="I83" s="468"/>
      <c r="J83" s="468"/>
      <c r="K83" s="468"/>
      <c r="L83" s="468"/>
      <c r="M83" s="468"/>
      <c r="N83" s="468"/>
      <c r="O83" s="468"/>
      <c r="P83" s="468"/>
      <c r="Q83" s="468"/>
      <c r="R83" s="468"/>
      <c r="S83" s="468"/>
      <c r="T83" s="468"/>
      <c r="U83" s="468"/>
      <c r="V83" s="468"/>
      <c r="W83" s="468"/>
      <c r="X83" s="468"/>
      <c r="Y83" s="468"/>
      <c r="Z83" s="468"/>
      <c r="AA83" s="468"/>
      <c r="AB83" s="468"/>
      <c r="AC83" s="468"/>
      <c r="AD83" s="468"/>
      <c r="AE83" s="468"/>
      <c r="AF83" s="468"/>
      <c r="AG83" s="468"/>
      <c r="AH83" s="468"/>
      <c r="AI83" s="468"/>
      <c r="AJ83" s="468"/>
      <c r="AK83" s="468"/>
      <c r="AL83" s="468"/>
    </row>
    <row r="84" spans="1:38" ht="14.25" customHeight="1">
      <c r="A84" s="468"/>
      <c r="B84" s="468"/>
      <c r="C84" s="468"/>
      <c r="D84" s="468"/>
      <c r="E84" s="468"/>
      <c r="F84" s="468"/>
      <c r="G84" s="468"/>
      <c r="H84" s="468"/>
      <c r="I84" s="468"/>
      <c r="J84" s="468"/>
      <c r="K84" s="468"/>
      <c r="L84" s="468"/>
      <c r="M84" s="468"/>
      <c r="N84" s="468"/>
      <c r="O84" s="468"/>
      <c r="P84" s="468"/>
      <c r="Q84" s="468"/>
      <c r="R84" s="468"/>
      <c r="S84" s="468"/>
      <c r="T84" s="468"/>
      <c r="U84" s="468"/>
      <c r="V84" s="468"/>
      <c r="W84" s="468"/>
      <c r="X84" s="468"/>
      <c r="Y84" s="468"/>
      <c r="Z84" s="468"/>
      <c r="AA84" s="468"/>
      <c r="AB84" s="468"/>
      <c r="AC84" s="468"/>
      <c r="AD84" s="468"/>
      <c r="AE84" s="468"/>
      <c r="AF84" s="468"/>
      <c r="AG84" s="468"/>
      <c r="AH84" s="468"/>
      <c r="AI84" s="468"/>
      <c r="AJ84" s="468"/>
      <c r="AK84" s="468"/>
      <c r="AL84" s="468"/>
    </row>
    <row r="85" spans="1:38" ht="14.25" customHeight="1">
      <c r="A85" s="468"/>
      <c r="B85" s="468"/>
      <c r="C85" s="468"/>
      <c r="D85" s="468"/>
      <c r="E85" s="468"/>
      <c r="F85" s="468"/>
      <c r="G85" s="468"/>
      <c r="H85" s="468"/>
      <c r="I85" s="468"/>
      <c r="J85" s="468"/>
      <c r="K85" s="468"/>
      <c r="L85" s="468"/>
      <c r="M85" s="468"/>
      <c r="N85" s="468"/>
      <c r="O85" s="468"/>
      <c r="P85" s="468"/>
      <c r="Q85" s="468"/>
      <c r="R85" s="468"/>
      <c r="S85" s="468"/>
      <c r="T85" s="468"/>
      <c r="U85" s="468"/>
      <c r="V85" s="468"/>
      <c r="W85" s="468"/>
      <c r="X85" s="468"/>
      <c r="Y85" s="468"/>
      <c r="Z85" s="468"/>
      <c r="AA85" s="468"/>
      <c r="AB85" s="468"/>
      <c r="AC85" s="468"/>
      <c r="AD85" s="468"/>
      <c r="AE85" s="468"/>
      <c r="AF85" s="468"/>
      <c r="AG85" s="468"/>
      <c r="AH85" s="468"/>
      <c r="AI85" s="468"/>
      <c r="AJ85" s="468"/>
      <c r="AK85" s="468"/>
      <c r="AL85" s="468"/>
    </row>
    <row r="86" spans="1:38" ht="14.25" customHeight="1">
      <c r="A86" s="468"/>
      <c r="B86" s="468"/>
      <c r="C86" s="468"/>
      <c r="D86" s="468"/>
      <c r="E86" s="468"/>
      <c r="F86" s="468"/>
      <c r="G86" s="468"/>
      <c r="H86" s="468"/>
      <c r="I86" s="468"/>
      <c r="J86" s="468"/>
      <c r="K86" s="468"/>
      <c r="L86" s="468"/>
      <c r="M86" s="468"/>
      <c r="N86" s="468"/>
      <c r="O86" s="468"/>
      <c r="P86" s="468"/>
      <c r="Q86" s="468"/>
      <c r="R86" s="468"/>
      <c r="S86" s="468"/>
      <c r="T86" s="468"/>
      <c r="U86" s="468"/>
      <c r="V86" s="468"/>
      <c r="W86" s="468"/>
      <c r="X86" s="468"/>
      <c r="Y86" s="468"/>
      <c r="Z86" s="468"/>
      <c r="AA86" s="468"/>
      <c r="AB86" s="468"/>
      <c r="AC86" s="468"/>
      <c r="AD86" s="468"/>
      <c r="AE86" s="468"/>
      <c r="AF86" s="468"/>
      <c r="AG86" s="468"/>
      <c r="AH86" s="468"/>
      <c r="AI86" s="468"/>
      <c r="AJ86" s="468"/>
      <c r="AK86" s="468"/>
      <c r="AL86" s="468"/>
    </row>
    <row r="87" spans="1:38" ht="14.25" customHeight="1">
      <c r="A87" s="468"/>
      <c r="B87" s="468"/>
      <c r="C87" s="468"/>
      <c r="D87" s="468"/>
      <c r="E87" s="468"/>
      <c r="F87" s="468"/>
      <c r="G87" s="468"/>
      <c r="H87" s="468"/>
      <c r="I87" s="468"/>
      <c r="J87" s="468"/>
      <c r="K87" s="468"/>
      <c r="L87" s="468"/>
      <c r="M87" s="468"/>
      <c r="N87" s="468"/>
      <c r="O87" s="468"/>
      <c r="P87" s="468"/>
      <c r="Q87" s="468"/>
      <c r="R87" s="468"/>
      <c r="S87" s="468"/>
      <c r="T87" s="468"/>
      <c r="U87" s="468"/>
      <c r="V87" s="468"/>
      <c r="W87" s="468"/>
      <c r="X87" s="468"/>
      <c r="Y87" s="468"/>
      <c r="Z87" s="468"/>
      <c r="AA87" s="468"/>
      <c r="AB87" s="468"/>
      <c r="AC87" s="468"/>
      <c r="AD87" s="468"/>
      <c r="AE87" s="468"/>
      <c r="AF87" s="468"/>
      <c r="AG87" s="468"/>
      <c r="AH87" s="468"/>
      <c r="AI87" s="468"/>
      <c r="AJ87" s="468"/>
      <c r="AK87" s="468"/>
      <c r="AL87" s="468"/>
    </row>
    <row r="88" spans="1:38" ht="14.25" customHeight="1">
      <c r="A88" s="468"/>
      <c r="B88" s="468"/>
      <c r="C88" s="468"/>
      <c r="D88" s="468"/>
      <c r="E88" s="468"/>
      <c r="F88" s="468"/>
      <c r="G88" s="468"/>
      <c r="H88" s="468"/>
      <c r="I88" s="468"/>
      <c r="J88" s="468"/>
      <c r="K88" s="468"/>
      <c r="L88" s="468"/>
      <c r="M88" s="468"/>
      <c r="N88" s="468"/>
      <c r="O88" s="468"/>
      <c r="P88" s="468"/>
      <c r="Q88" s="468"/>
      <c r="R88" s="468"/>
      <c r="S88" s="468"/>
      <c r="T88" s="468"/>
      <c r="U88" s="468"/>
      <c r="V88" s="468"/>
      <c r="W88" s="468"/>
      <c r="X88" s="468"/>
      <c r="Y88" s="468"/>
      <c r="Z88" s="468"/>
      <c r="AA88" s="468"/>
      <c r="AB88" s="468"/>
      <c r="AC88" s="468"/>
      <c r="AD88" s="468"/>
      <c r="AE88" s="468"/>
      <c r="AF88" s="468"/>
      <c r="AG88" s="468"/>
      <c r="AH88" s="468"/>
      <c r="AI88" s="468"/>
      <c r="AJ88" s="468"/>
      <c r="AK88" s="468"/>
      <c r="AL88" s="468"/>
    </row>
    <row r="89" spans="1:38" ht="14.25" customHeight="1">
      <c r="A89" s="468"/>
      <c r="B89" s="468"/>
      <c r="C89" s="468"/>
      <c r="D89" s="468"/>
      <c r="E89" s="468"/>
      <c r="F89" s="468"/>
      <c r="G89" s="468"/>
      <c r="H89" s="468"/>
      <c r="I89" s="468"/>
      <c r="J89" s="468"/>
      <c r="K89" s="468"/>
      <c r="L89" s="468"/>
      <c r="M89" s="468"/>
      <c r="N89" s="468"/>
      <c r="O89" s="468"/>
      <c r="P89" s="468"/>
      <c r="Q89" s="468"/>
      <c r="R89" s="468"/>
      <c r="S89" s="468"/>
      <c r="T89" s="468"/>
      <c r="U89" s="468"/>
      <c r="V89" s="468"/>
      <c r="W89" s="468"/>
      <c r="X89" s="468"/>
      <c r="Y89" s="468"/>
      <c r="Z89" s="468"/>
      <c r="AA89" s="468"/>
      <c r="AB89" s="468"/>
      <c r="AC89" s="468"/>
      <c r="AD89" s="468"/>
      <c r="AE89" s="468"/>
      <c r="AF89" s="468"/>
      <c r="AG89" s="468"/>
      <c r="AH89" s="468"/>
      <c r="AI89" s="468"/>
      <c r="AJ89" s="468"/>
      <c r="AK89" s="468"/>
      <c r="AL89" s="468"/>
    </row>
    <row r="90" spans="1:38" ht="14.25" customHeight="1">
      <c r="A90" s="468"/>
      <c r="B90" s="468"/>
      <c r="C90" s="468"/>
      <c r="D90" s="468"/>
      <c r="E90" s="468"/>
      <c r="F90" s="468"/>
      <c r="G90" s="468"/>
      <c r="H90" s="468"/>
      <c r="I90" s="468"/>
      <c r="J90" s="468"/>
      <c r="K90" s="468"/>
      <c r="L90" s="468"/>
      <c r="M90" s="468"/>
      <c r="N90" s="468"/>
      <c r="O90" s="468"/>
      <c r="P90" s="468"/>
      <c r="Q90" s="468"/>
      <c r="R90" s="468"/>
      <c r="S90" s="468"/>
      <c r="T90" s="468"/>
      <c r="U90" s="468"/>
      <c r="V90" s="468"/>
      <c r="W90" s="468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</row>
    <row r="91" spans="1:38" ht="14.25" customHeight="1">
      <c r="A91" s="468"/>
      <c r="B91" s="468"/>
      <c r="C91" s="468"/>
      <c r="D91" s="468"/>
      <c r="E91" s="468"/>
      <c r="F91" s="468"/>
      <c r="G91" s="468"/>
      <c r="H91" s="468"/>
      <c r="I91" s="468"/>
      <c r="J91" s="468"/>
      <c r="K91" s="468"/>
      <c r="L91" s="468"/>
      <c r="M91" s="468"/>
      <c r="N91" s="468"/>
      <c r="O91" s="468"/>
      <c r="P91" s="468"/>
      <c r="Q91" s="468"/>
      <c r="R91" s="468"/>
      <c r="S91" s="468"/>
      <c r="T91" s="468"/>
      <c r="U91" s="468"/>
      <c r="V91" s="468"/>
      <c r="W91" s="468"/>
      <c r="X91" s="468"/>
      <c r="Y91" s="468"/>
      <c r="Z91" s="468"/>
      <c r="AA91" s="468"/>
      <c r="AB91" s="468"/>
      <c r="AC91" s="468"/>
      <c r="AD91" s="468"/>
      <c r="AE91" s="468"/>
      <c r="AF91" s="468"/>
      <c r="AG91" s="468"/>
      <c r="AH91" s="468"/>
      <c r="AI91" s="468"/>
      <c r="AJ91" s="468"/>
      <c r="AK91" s="468"/>
      <c r="AL91" s="468"/>
    </row>
    <row r="92" spans="1:38" ht="14.25" customHeight="1">
      <c r="A92" s="468"/>
      <c r="B92" s="468"/>
      <c r="C92" s="468"/>
      <c r="D92" s="468"/>
      <c r="E92" s="468"/>
      <c r="F92" s="468"/>
      <c r="G92" s="468"/>
      <c r="H92" s="468"/>
      <c r="I92" s="468"/>
      <c r="J92" s="468"/>
      <c r="K92" s="468"/>
      <c r="L92" s="468"/>
      <c r="M92" s="468"/>
      <c r="N92" s="468"/>
      <c r="O92" s="468"/>
      <c r="P92" s="468"/>
      <c r="Q92" s="468"/>
      <c r="R92" s="468"/>
      <c r="S92" s="468"/>
      <c r="T92" s="468"/>
      <c r="U92" s="468"/>
      <c r="V92" s="468"/>
      <c r="W92" s="468"/>
      <c r="X92" s="468"/>
      <c r="Y92" s="468"/>
      <c r="Z92" s="468"/>
      <c r="AA92" s="468"/>
      <c r="AB92" s="468"/>
      <c r="AC92" s="468"/>
      <c r="AD92" s="468"/>
      <c r="AE92" s="468"/>
      <c r="AF92" s="468"/>
      <c r="AG92" s="468"/>
      <c r="AH92" s="468"/>
      <c r="AI92" s="468"/>
      <c r="AJ92" s="468"/>
      <c r="AK92" s="468"/>
      <c r="AL92" s="468"/>
    </row>
    <row r="93" spans="1:38" ht="14.25" customHeight="1">
      <c r="A93" s="468"/>
      <c r="B93" s="468"/>
      <c r="C93" s="468"/>
      <c r="D93" s="468"/>
      <c r="E93" s="468"/>
      <c r="F93" s="468"/>
      <c r="G93" s="468"/>
      <c r="H93" s="468"/>
      <c r="I93" s="468"/>
      <c r="J93" s="468"/>
      <c r="K93" s="468"/>
      <c r="L93" s="468"/>
      <c r="M93" s="468"/>
      <c r="N93" s="468"/>
      <c r="O93" s="468"/>
      <c r="P93" s="468"/>
      <c r="Q93" s="468"/>
      <c r="R93" s="468"/>
      <c r="S93" s="468"/>
      <c r="T93" s="468"/>
      <c r="U93" s="468"/>
      <c r="V93" s="468"/>
      <c r="W93" s="468"/>
      <c r="X93" s="468"/>
      <c r="Y93" s="468"/>
      <c r="Z93" s="468"/>
      <c r="AA93" s="468"/>
      <c r="AB93" s="468"/>
      <c r="AC93" s="468"/>
      <c r="AD93" s="468"/>
      <c r="AE93" s="468"/>
      <c r="AF93" s="468"/>
      <c r="AG93" s="468"/>
      <c r="AH93" s="468"/>
      <c r="AI93" s="468"/>
      <c r="AJ93" s="468"/>
      <c r="AK93" s="468"/>
      <c r="AL93" s="468"/>
    </row>
    <row r="94" spans="1:38" ht="14.25" customHeight="1">
      <c r="A94" s="468"/>
      <c r="B94" s="468"/>
      <c r="C94" s="468"/>
      <c r="D94" s="468"/>
      <c r="E94" s="468"/>
      <c r="F94" s="468"/>
      <c r="G94" s="468"/>
      <c r="H94" s="468"/>
      <c r="I94" s="468"/>
      <c r="J94" s="468"/>
      <c r="K94" s="468"/>
      <c r="L94" s="468"/>
      <c r="M94" s="468"/>
      <c r="N94" s="468"/>
      <c r="O94" s="468"/>
      <c r="P94" s="468"/>
      <c r="Q94" s="468"/>
      <c r="R94" s="468"/>
      <c r="S94" s="468"/>
      <c r="T94" s="468"/>
      <c r="U94" s="468"/>
      <c r="V94" s="468"/>
      <c r="W94" s="468"/>
      <c r="X94" s="468"/>
      <c r="Y94" s="468"/>
      <c r="Z94" s="468"/>
      <c r="AA94" s="468"/>
      <c r="AB94" s="468"/>
      <c r="AC94" s="468"/>
      <c r="AD94" s="468"/>
      <c r="AE94" s="468"/>
      <c r="AF94" s="468"/>
      <c r="AG94" s="468"/>
      <c r="AH94" s="468"/>
      <c r="AI94" s="468"/>
      <c r="AJ94" s="468"/>
      <c r="AK94" s="468"/>
      <c r="AL94" s="468"/>
    </row>
    <row r="95" spans="1:38" ht="14.25" customHeight="1">
      <c r="A95" s="468"/>
      <c r="B95" s="468"/>
      <c r="C95" s="468"/>
      <c r="D95" s="468"/>
      <c r="E95" s="468"/>
      <c r="F95" s="468"/>
      <c r="G95" s="468"/>
      <c r="H95" s="468"/>
      <c r="I95" s="468"/>
      <c r="J95" s="468"/>
      <c r="K95" s="468"/>
      <c r="L95" s="468"/>
      <c r="M95" s="468"/>
      <c r="N95" s="468"/>
      <c r="O95" s="468"/>
      <c r="P95" s="468"/>
      <c r="Q95" s="468"/>
      <c r="R95" s="468"/>
      <c r="S95" s="468"/>
      <c r="T95" s="468"/>
      <c r="U95" s="468"/>
      <c r="V95" s="468"/>
      <c r="W95" s="468"/>
      <c r="X95" s="468"/>
      <c r="Y95" s="468"/>
      <c r="Z95" s="468"/>
      <c r="AA95" s="468"/>
      <c r="AB95" s="468"/>
      <c r="AC95" s="468"/>
      <c r="AD95" s="468"/>
      <c r="AE95" s="468"/>
      <c r="AF95" s="468"/>
      <c r="AG95" s="468"/>
      <c r="AH95" s="468"/>
      <c r="AI95" s="468"/>
      <c r="AJ95" s="468"/>
      <c r="AK95" s="468"/>
      <c r="AL95" s="468"/>
    </row>
    <row r="96" spans="1:38" ht="14.25" customHeight="1">
      <c r="A96" s="468"/>
      <c r="B96" s="468"/>
      <c r="C96" s="468"/>
      <c r="D96" s="468"/>
      <c r="E96" s="468"/>
      <c r="F96" s="468"/>
      <c r="G96" s="468"/>
      <c r="H96" s="468"/>
      <c r="I96" s="468"/>
      <c r="J96" s="468"/>
      <c r="K96" s="468"/>
      <c r="L96" s="468"/>
      <c r="M96" s="468"/>
      <c r="N96" s="468"/>
      <c r="O96" s="468"/>
      <c r="P96" s="468"/>
      <c r="Q96" s="468"/>
      <c r="R96" s="468"/>
      <c r="S96" s="468"/>
      <c r="T96" s="468"/>
      <c r="U96" s="468"/>
      <c r="V96" s="468"/>
      <c r="W96" s="468"/>
      <c r="X96" s="468"/>
      <c r="Y96" s="468"/>
      <c r="Z96" s="468"/>
      <c r="AA96" s="468"/>
      <c r="AB96" s="468"/>
      <c r="AC96" s="468"/>
      <c r="AD96" s="468"/>
      <c r="AE96" s="468"/>
      <c r="AF96" s="468"/>
      <c r="AG96" s="468"/>
      <c r="AH96" s="468"/>
      <c r="AI96" s="468"/>
      <c r="AJ96" s="468"/>
      <c r="AK96" s="468"/>
      <c r="AL96" s="468"/>
    </row>
    <row r="97" spans="1:38" ht="14.25" customHeight="1">
      <c r="A97" s="468"/>
      <c r="B97" s="468"/>
      <c r="C97" s="468"/>
      <c r="D97" s="468"/>
      <c r="E97" s="468"/>
      <c r="F97" s="468"/>
      <c r="G97" s="468"/>
      <c r="H97" s="468"/>
      <c r="I97" s="468"/>
      <c r="J97" s="468"/>
      <c r="K97" s="468"/>
      <c r="L97" s="468"/>
      <c r="M97" s="468"/>
      <c r="N97" s="468"/>
      <c r="O97" s="468"/>
      <c r="P97" s="468"/>
      <c r="Q97" s="468"/>
      <c r="R97" s="468"/>
      <c r="S97" s="468"/>
      <c r="T97" s="468"/>
      <c r="U97" s="468"/>
      <c r="V97" s="468"/>
      <c r="W97" s="468"/>
      <c r="X97" s="468"/>
      <c r="Y97" s="468"/>
      <c r="Z97" s="468"/>
      <c r="AA97" s="468"/>
      <c r="AB97" s="468"/>
      <c r="AC97" s="468"/>
      <c r="AD97" s="468"/>
      <c r="AE97" s="468"/>
      <c r="AF97" s="468"/>
      <c r="AG97" s="468"/>
      <c r="AH97" s="468"/>
      <c r="AI97" s="468"/>
      <c r="AJ97" s="468"/>
      <c r="AK97" s="468"/>
      <c r="AL97" s="468"/>
    </row>
    <row r="98" spans="1:38" ht="14.25" customHeight="1">
      <c r="A98" s="468"/>
      <c r="B98" s="468"/>
      <c r="C98" s="468"/>
      <c r="D98" s="468"/>
      <c r="E98" s="468"/>
      <c r="F98" s="468"/>
      <c r="G98" s="468"/>
      <c r="H98" s="468"/>
      <c r="I98" s="468"/>
      <c r="J98" s="468"/>
      <c r="K98" s="468"/>
      <c r="L98" s="468"/>
      <c r="M98" s="468"/>
      <c r="N98" s="468"/>
      <c r="O98" s="468"/>
      <c r="P98" s="468"/>
      <c r="Q98" s="468"/>
      <c r="R98" s="468"/>
      <c r="S98" s="468"/>
      <c r="T98" s="468"/>
      <c r="U98" s="468"/>
      <c r="V98" s="468"/>
      <c r="W98" s="468"/>
      <c r="X98" s="468"/>
      <c r="Y98" s="468"/>
      <c r="Z98" s="468"/>
      <c r="AA98" s="468"/>
      <c r="AB98" s="468"/>
      <c r="AC98" s="468"/>
      <c r="AD98" s="468"/>
      <c r="AE98" s="468"/>
      <c r="AF98" s="468"/>
      <c r="AG98" s="468"/>
      <c r="AH98" s="468"/>
      <c r="AI98" s="468"/>
      <c r="AJ98" s="468"/>
      <c r="AK98" s="468"/>
      <c r="AL98" s="468"/>
    </row>
    <row r="99" spans="1:38" ht="14.25" customHeight="1">
      <c r="A99" s="468"/>
      <c r="B99" s="468"/>
      <c r="C99" s="468"/>
      <c r="D99" s="468"/>
      <c r="E99" s="468"/>
      <c r="F99" s="468"/>
      <c r="G99" s="468"/>
      <c r="H99" s="468"/>
      <c r="I99" s="468"/>
      <c r="J99" s="468"/>
      <c r="K99" s="468"/>
      <c r="L99" s="468"/>
      <c r="M99" s="468"/>
      <c r="N99" s="468"/>
      <c r="O99" s="468"/>
      <c r="P99" s="468"/>
      <c r="Q99" s="468"/>
      <c r="R99" s="468"/>
      <c r="S99" s="468"/>
      <c r="T99" s="468"/>
      <c r="U99" s="468"/>
      <c r="V99" s="468"/>
      <c r="W99" s="468"/>
      <c r="X99" s="468"/>
      <c r="Y99" s="468"/>
      <c r="Z99" s="468"/>
      <c r="AA99" s="468"/>
      <c r="AB99" s="468"/>
      <c r="AC99" s="468"/>
      <c r="AD99" s="468"/>
      <c r="AE99" s="468"/>
      <c r="AF99" s="468"/>
      <c r="AG99" s="468"/>
      <c r="AH99" s="468"/>
      <c r="AI99" s="468"/>
      <c r="AJ99" s="468"/>
      <c r="AK99" s="468"/>
      <c r="AL99" s="468"/>
    </row>
    <row r="100" spans="1:38" ht="14.25" customHeight="1">
      <c r="A100" s="468"/>
      <c r="B100" s="468"/>
      <c r="C100" s="468"/>
      <c r="D100" s="468"/>
      <c r="E100" s="468"/>
      <c r="F100" s="468"/>
      <c r="G100" s="468"/>
      <c r="H100" s="468"/>
      <c r="I100" s="468"/>
      <c r="J100" s="468"/>
      <c r="K100" s="468"/>
      <c r="L100" s="468"/>
      <c r="M100" s="468"/>
      <c r="N100" s="468"/>
      <c r="O100" s="468"/>
      <c r="P100" s="468"/>
      <c r="Q100" s="468"/>
      <c r="R100" s="468"/>
      <c r="S100" s="468"/>
      <c r="T100" s="468"/>
      <c r="U100" s="468"/>
      <c r="V100" s="468"/>
      <c r="W100" s="468"/>
      <c r="X100" s="468"/>
      <c r="Y100" s="468"/>
      <c r="Z100" s="468"/>
      <c r="AA100" s="468"/>
      <c r="AB100" s="468"/>
      <c r="AC100" s="468"/>
      <c r="AD100" s="468"/>
      <c r="AE100" s="468"/>
      <c r="AF100" s="468"/>
      <c r="AG100" s="468"/>
      <c r="AH100" s="468"/>
      <c r="AI100" s="468"/>
      <c r="AJ100" s="468"/>
      <c r="AK100" s="468"/>
      <c r="AL100" s="468"/>
    </row>
    <row r="101" spans="1:38" ht="14.25" customHeight="1">
      <c r="A101" s="468"/>
      <c r="B101" s="468"/>
      <c r="C101" s="468"/>
      <c r="D101" s="468"/>
      <c r="E101" s="468"/>
      <c r="F101" s="468"/>
      <c r="G101" s="468"/>
      <c r="H101" s="468"/>
      <c r="I101" s="468"/>
      <c r="J101" s="468"/>
      <c r="K101" s="468"/>
      <c r="L101" s="468"/>
      <c r="M101" s="468"/>
      <c r="N101" s="468"/>
      <c r="O101" s="468"/>
      <c r="P101" s="468"/>
      <c r="Q101" s="468"/>
      <c r="R101" s="468"/>
      <c r="S101" s="468"/>
      <c r="T101" s="468"/>
      <c r="U101" s="468"/>
      <c r="V101" s="468"/>
      <c r="W101" s="468"/>
      <c r="X101" s="468"/>
      <c r="Y101" s="468"/>
      <c r="Z101" s="468"/>
      <c r="AA101" s="468"/>
      <c r="AB101" s="468"/>
      <c r="AC101" s="468"/>
      <c r="AD101" s="468"/>
      <c r="AE101" s="468"/>
      <c r="AF101" s="468"/>
      <c r="AG101" s="468"/>
      <c r="AH101" s="468"/>
      <c r="AI101" s="468"/>
      <c r="AJ101" s="468"/>
      <c r="AK101" s="468"/>
      <c r="AL101" s="468"/>
    </row>
    <row r="102" spans="1:38" ht="14.25" customHeight="1">
      <c r="A102" s="468"/>
      <c r="B102" s="468"/>
      <c r="C102" s="468"/>
      <c r="D102" s="468"/>
      <c r="E102" s="468"/>
      <c r="F102" s="468"/>
      <c r="G102" s="468"/>
      <c r="H102" s="468"/>
      <c r="I102" s="468"/>
      <c r="J102" s="468"/>
      <c r="K102" s="468"/>
      <c r="L102" s="468"/>
      <c r="M102" s="468"/>
      <c r="N102" s="468"/>
      <c r="O102" s="468"/>
      <c r="P102" s="468"/>
      <c r="Q102" s="468"/>
      <c r="R102" s="468"/>
      <c r="S102" s="468"/>
      <c r="T102" s="468"/>
      <c r="U102" s="468"/>
      <c r="V102" s="468"/>
      <c r="W102" s="468"/>
      <c r="X102" s="468"/>
      <c r="Y102" s="468"/>
      <c r="Z102" s="468"/>
      <c r="AA102" s="468"/>
      <c r="AB102" s="468"/>
      <c r="AC102" s="468"/>
      <c r="AD102" s="468"/>
      <c r="AE102" s="468"/>
      <c r="AF102" s="468"/>
      <c r="AG102" s="468"/>
      <c r="AH102" s="468"/>
      <c r="AI102" s="468"/>
      <c r="AJ102" s="468"/>
      <c r="AK102" s="468"/>
      <c r="AL102" s="468"/>
    </row>
    <row r="103" spans="1:38" ht="14.25" customHeight="1">
      <c r="A103" s="468"/>
      <c r="B103" s="468"/>
      <c r="C103" s="468"/>
      <c r="D103" s="468"/>
      <c r="E103" s="468"/>
      <c r="F103" s="468"/>
      <c r="G103" s="468"/>
      <c r="H103" s="468"/>
      <c r="I103" s="468"/>
      <c r="J103" s="468"/>
      <c r="K103" s="468"/>
      <c r="L103" s="468"/>
      <c r="M103" s="468"/>
      <c r="N103" s="468"/>
      <c r="O103" s="468"/>
      <c r="P103" s="468"/>
      <c r="Q103" s="468"/>
      <c r="R103" s="468"/>
      <c r="S103" s="468"/>
      <c r="T103" s="468"/>
      <c r="U103" s="468"/>
      <c r="V103" s="468"/>
      <c r="W103" s="468"/>
      <c r="X103" s="468"/>
      <c r="Y103" s="468"/>
      <c r="Z103" s="468"/>
      <c r="AA103" s="468"/>
      <c r="AB103" s="468"/>
      <c r="AC103" s="468"/>
      <c r="AD103" s="468"/>
      <c r="AE103" s="468"/>
      <c r="AF103" s="468"/>
      <c r="AG103" s="468"/>
      <c r="AH103" s="468"/>
      <c r="AI103" s="468"/>
      <c r="AJ103" s="468"/>
      <c r="AK103" s="468"/>
      <c r="AL103" s="468"/>
    </row>
    <row r="104" spans="1:38" ht="14.25" customHeight="1">
      <c r="A104" s="468"/>
      <c r="B104" s="468"/>
      <c r="C104" s="468"/>
      <c r="D104" s="468"/>
      <c r="E104" s="468"/>
      <c r="F104" s="468"/>
      <c r="G104" s="468"/>
      <c r="H104" s="468"/>
      <c r="I104" s="468"/>
      <c r="J104" s="468"/>
      <c r="K104" s="468"/>
      <c r="L104" s="468"/>
      <c r="M104" s="468"/>
      <c r="N104" s="468"/>
      <c r="O104" s="468"/>
      <c r="P104" s="468"/>
      <c r="Q104" s="468"/>
      <c r="R104" s="468"/>
      <c r="S104" s="468"/>
      <c r="T104" s="468"/>
      <c r="U104" s="468"/>
      <c r="V104" s="468"/>
      <c r="W104" s="468"/>
      <c r="X104" s="468"/>
      <c r="Y104" s="468"/>
      <c r="Z104" s="468"/>
      <c r="AA104" s="468"/>
      <c r="AB104" s="468"/>
      <c r="AC104" s="468"/>
      <c r="AD104" s="468"/>
      <c r="AE104" s="468"/>
      <c r="AF104" s="468"/>
      <c r="AG104" s="468"/>
      <c r="AH104" s="468"/>
      <c r="AI104" s="468"/>
      <c r="AJ104" s="468"/>
      <c r="AK104" s="468"/>
      <c r="AL104" s="468"/>
    </row>
    <row r="105" spans="1:38" ht="14.25" customHeight="1">
      <c r="A105" s="468"/>
      <c r="B105" s="468"/>
      <c r="C105" s="468"/>
      <c r="D105" s="468"/>
      <c r="E105" s="468"/>
      <c r="F105" s="468"/>
      <c r="G105" s="468"/>
      <c r="H105" s="468"/>
      <c r="I105" s="468"/>
      <c r="J105" s="468"/>
      <c r="K105" s="468"/>
      <c r="L105" s="468"/>
      <c r="M105" s="468"/>
      <c r="N105" s="468"/>
      <c r="O105" s="468"/>
      <c r="P105" s="468"/>
      <c r="Q105" s="468"/>
      <c r="R105" s="468"/>
      <c r="S105" s="468"/>
      <c r="T105" s="468"/>
      <c r="U105" s="468"/>
      <c r="V105" s="468"/>
      <c r="W105" s="468"/>
      <c r="X105" s="468"/>
      <c r="Y105" s="468"/>
      <c r="Z105" s="468"/>
      <c r="AA105" s="468"/>
      <c r="AB105" s="468"/>
      <c r="AC105" s="468"/>
      <c r="AD105" s="468"/>
      <c r="AE105" s="468"/>
      <c r="AF105" s="468"/>
      <c r="AG105" s="468"/>
      <c r="AH105" s="468"/>
      <c r="AI105" s="468"/>
      <c r="AJ105" s="468"/>
      <c r="AK105" s="468"/>
      <c r="AL105" s="468"/>
    </row>
    <row r="106" spans="1:38" ht="14.25" customHeight="1">
      <c r="A106" s="468"/>
      <c r="B106" s="468"/>
      <c r="C106" s="468"/>
      <c r="D106" s="468"/>
      <c r="E106" s="468"/>
      <c r="F106" s="468"/>
      <c r="G106" s="468"/>
      <c r="H106" s="468"/>
      <c r="I106" s="468"/>
      <c r="J106" s="468"/>
      <c r="K106" s="468"/>
      <c r="L106" s="468"/>
      <c r="M106" s="468"/>
      <c r="N106" s="468"/>
      <c r="O106" s="468"/>
      <c r="P106" s="468"/>
      <c r="Q106" s="468"/>
      <c r="R106" s="468"/>
      <c r="S106" s="468"/>
      <c r="T106" s="468"/>
      <c r="U106" s="468"/>
      <c r="V106" s="468"/>
      <c r="W106" s="468"/>
      <c r="X106" s="468"/>
      <c r="Y106" s="468"/>
      <c r="Z106" s="468"/>
      <c r="AA106" s="468"/>
      <c r="AB106" s="468"/>
      <c r="AC106" s="468"/>
      <c r="AD106" s="468"/>
      <c r="AE106" s="468"/>
      <c r="AF106" s="468"/>
      <c r="AG106" s="468"/>
      <c r="AH106" s="468"/>
      <c r="AI106" s="468"/>
      <c r="AJ106" s="468"/>
      <c r="AK106" s="468"/>
      <c r="AL106" s="468"/>
    </row>
    <row r="107" spans="1:38" ht="14.25" customHeight="1">
      <c r="A107" s="468"/>
      <c r="B107" s="468"/>
      <c r="C107" s="468"/>
      <c r="D107" s="468"/>
      <c r="E107" s="468"/>
      <c r="F107" s="468"/>
      <c r="G107" s="468"/>
      <c r="H107" s="468"/>
      <c r="I107" s="468"/>
      <c r="J107" s="468"/>
      <c r="K107" s="468"/>
      <c r="L107" s="468"/>
      <c r="M107" s="468"/>
      <c r="N107" s="468"/>
      <c r="O107" s="468"/>
      <c r="P107" s="468"/>
      <c r="Q107" s="468"/>
      <c r="R107" s="468"/>
      <c r="S107" s="468"/>
      <c r="T107" s="468"/>
      <c r="U107" s="468"/>
      <c r="V107" s="468"/>
      <c r="W107" s="468"/>
      <c r="X107" s="468"/>
      <c r="Y107" s="468"/>
      <c r="Z107" s="468"/>
      <c r="AA107" s="468"/>
      <c r="AB107" s="468"/>
      <c r="AC107" s="468"/>
      <c r="AD107" s="468"/>
      <c r="AE107" s="468"/>
      <c r="AF107" s="468"/>
      <c r="AG107" s="468"/>
      <c r="AH107" s="468"/>
      <c r="AI107" s="468"/>
      <c r="AJ107" s="468"/>
      <c r="AK107" s="468"/>
      <c r="AL107" s="468"/>
    </row>
    <row r="108" spans="1:38" ht="14.25" customHeight="1">
      <c r="A108" s="468"/>
      <c r="B108" s="468"/>
      <c r="C108" s="468"/>
      <c r="D108" s="468"/>
      <c r="E108" s="468"/>
      <c r="F108" s="468"/>
      <c r="G108" s="468"/>
      <c r="H108" s="468"/>
      <c r="I108" s="468"/>
      <c r="J108" s="468"/>
      <c r="K108" s="468"/>
      <c r="L108" s="468"/>
      <c r="M108" s="468"/>
      <c r="N108" s="468"/>
      <c r="O108" s="468"/>
      <c r="P108" s="468"/>
      <c r="Q108" s="468"/>
      <c r="R108" s="468"/>
      <c r="S108" s="468"/>
      <c r="T108" s="468"/>
      <c r="U108" s="468"/>
      <c r="V108" s="468"/>
      <c r="W108" s="468"/>
      <c r="X108" s="468"/>
      <c r="Y108" s="468"/>
      <c r="Z108" s="468"/>
      <c r="AA108" s="468"/>
      <c r="AB108" s="468"/>
      <c r="AC108" s="468"/>
      <c r="AD108" s="468"/>
      <c r="AE108" s="468"/>
      <c r="AF108" s="468"/>
      <c r="AG108" s="468"/>
      <c r="AH108" s="468"/>
      <c r="AI108" s="468"/>
      <c r="AJ108" s="468"/>
      <c r="AK108" s="468"/>
      <c r="AL108" s="468"/>
    </row>
    <row r="109" spans="1:38" ht="14.25" customHeight="1">
      <c r="A109" s="468"/>
      <c r="B109" s="468"/>
      <c r="C109" s="468"/>
      <c r="D109" s="468"/>
      <c r="E109" s="468"/>
      <c r="F109" s="468"/>
      <c r="G109" s="468"/>
      <c r="H109" s="468"/>
      <c r="I109" s="468"/>
      <c r="J109" s="468"/>
      <c r="K109" s="468"/>
      <c r="L109" s="468"/>
      <c r="M109" s="468"/>
      <c r="N109" s="468"/>
      <c r="O109" s="468"/>
      <c r="P109" s="468"/>
      <c r="Q109" s="468"/>
      <c r="R109" s="468"/>
      <c r="S109" s="468"/>
      <c r="T109" s="468"/>
      <c r="U109" s="468"/>
      <c r="V109" s="468"/>
      <c r="W109" s="468"/>
      <c r="X109" s="468"/>
      <c r="Y109" s="468"/>
      <c r="Z109" s="468"/>
      <c r="AA109" s="468"/>
      <c r="AB109" s="468"/>
      <c r="AC109" s="468"/>
      <c r="AD109" s="468"/>
      <c r="AE109" s="468"/>
      <c r="AF109" s="468"/>
      <c r="AG109" s="468"/>
      <c r="AH109" s="468"/>
      <c r="AI109" s="468"/>
      <c r="AJ109" s="468"/>
      <c r="AK109" s="468"/>
      <c r="AL109" s="468"/>
    </row>
    <row r="110" spans="1:38" ht="14.25" customHeight="1">
      <c r="A110" s="468"/>
      <c r="B110" s="468"/>
      <c r="C110" s="468"/>
      <c r="D110" s="468"/>
      <c r="E110" s="468"/>
      <c r="F110" s="468"/>
      <c r="G110" s="468"/>
      <c r="H110" s="468"/>
      <c r="I110" s="468"/>
      <c r="J110" s="468"/>
      <c r="K110" s="468"/>
      <c r="L110" s="468"/>
      <c r="M110" s="468"/>
      <c r="N110" s="468"/>
      <c r="O110" s="468"/>
      <c r="P110" s="468"/>
      <c r="Q110" s="468"/>
      <c r="R110" s="468"/>
      <c r="S110" s="468"/>
      <c r="T110" s="468"/>
      <c r="U110" s="468"/>
      <c r="V110" s="468"/>
      <c r="W110" s="468"/>
      <c r="X110" s="468"/>
      <c r="Y110" s="468"/>
      <c r="Z110" s="468"/>
      <c r="AA110" s="468"/>
      <c r="AB110" s="468"/>
      <c r="AC110" s="468"/>
      <c r="AD110" s="468"/>
      <c r="AE110" s="468"/>
      <c r="AF110" s="468"/>
      <c r="AG110" s="468"/>
      <c r="AH110" s="468"/>
      <c r="AI110" s="468"/>
      <c r="AJ110" s="468"/>
      <c r="AK110" s="468"/>
      <c r="AL110" s="468"/>
    </row>
    <row r="111" spans="1:38" ht="14.25" customHeight="1">
      <c r="A111" s="468"/>
      <c r="B111" s="468"/>
      <c r="C111" s="468"/>
      <c r="D111" s="468"/>
      <c r="E111" s="468"/>
      <c r="F111" s="468"/>
      <c r="G111" s="468"/>
      <c r="H111" s="468"/>
      <c r="I111" s="468"/>
      <c r="J111" s="468"/>
      <c r="K111" s="468"/>
      <c r="L111" s="468"/>
      <c r="M111" s="468"/>
      <c r="N111" s="468"/>
      <c r="O111" s="468"/>
      <c r="P111" s="468"/>
      <c r="Q111" s="468"/>
      <c r="R111" s="468"/>
      <c r="S111" s="468"/>
      <c r="T111" s="468"/>
      <c r="U111" s="468"/>
      <c r="V111" s="468"/>
      <c r="W111" s="468"/>
      <c r="X111" s="468"/>
      <c r="Y111" s="468"/>
      <c r="Z111" s="468"/>
      <c r="AA111" s="468"/>
      <c r="AB111" s="468"/>
      <c r="AC111" s="468"/>
      <c r="AD111" s="468"/>
      <c r="AE111" s="468"/>
      <c r="AF111" s="468"/>
      <c r="AG111" s="468"/>
      <c r="AH111" s="468"/>
      <c r="AI111" s="468"/>
      <c r="AJ111" s="468"/>
      <c r="AK111" s="468"/>
      <c r="AL111" s="468"/>
    </row>
    <row r="112" spans="1:38" ht="14.25" customHeight="1">
      <c r="A112" s="468"/>
      <c r="B112" s="468"/>
      <c r="C112" s="468"/>
      <c r="D112" s="468"/>
      <c r="E112" s="468"/>
      <c r="F112" s="468"/>
      <c r="G112" s="468"/>
      <c r="H112" s="468"/>
      <c r="I112" s="468"/>
      <c r="J112" s="468"/>
      <c r="K112" s="468"/>
      <c r="L112" s="468"/>
      <c r="M112" s="468"/>
      <c r="N112" s="468"/>
      <c r="O112" s="468"/>
      <c r="P112" s="468"/>
      <c r="Q112" s="468"/>
      <c r="R112" s="468"/>
      <c r="S112" s="468"/>
      <c r="T112" s="468"/>
      <c r="U112" s="468"/>
      <c r="V112" s="468"/>
      <c r="W112" s="468"/>
      <c r="X112" s="468"/>
      <c r="Y112" s="468"/>
      <c r="Z112" s="468"/>
      <c r="AA112" s="468"/>
      <c r="AB112" s="468"/>
      <c r="AC112" s="468"/>
      <c r="AD112" s="468"/>
      <c r="AE112" s="468"/>
      <c r="AF112" s="468"/>
      <c r="AG112" s="468"/>
      <c r="AH112" s="468"/>
      <c r="AI112" s="468"/>
      <c r="AJ112" s="468"/>
      <c r="AK112" s="468"/>
      <c r="AL112" s="468"/>
    </row>
    <row r="113" spans="1:38" ht="14.25" customHeight="1">
      <c r="A113" s="468"/>
      <c r="B113" s="468"/>
      <c r="C113" s="468"/>
      <c r="D113" s="468"/>
      <c r="E113" s="468"/>
      <c r="F113" s="468"/>
      <c r="G113" s="468"/>
      <c r="H113" s="468"/>
      <c r="I113" s="468"/>
      <c r="J113" s="468"/>
      <c r="K113" s="468"/>
      <c r="L113" s="468"/>
      <c r="M113" s="468"/>
      <c r="N113" s="468"/>
      <c r="O113" s="468"/>
      <c r="P113" s="468"/>
      <c r="Q113" s="468"/>
      <c r="R113" s="468"/>
      <c r="S113" s="468"/>
      <c r="T113" s="468"/>
      <c r="U113" s="468"/>
      <c r="V113" s="468"/>
      <c r="W113" s="468"/>
      <c r="X113" s="468"/>
      <c r="Y113" s="468"/>
      <c r="Z113" s="468"/>
      <c r="AA113" s="468"/>
      <c r="AB113" s="468"/>
      <c r="AC113" s="468"/>
      <c r="AD113" s="468"/>
      <c r="AE113" s="468"/>
      <c r="AF113" s="468"/>
      <c r="AG113" s="468"/>
      <c r="AH113" s="468"/>
      <c r="AI113" s="468"/>
      <c r="AJ113" s="468"/>
      <c r="AK113" s="468"/>
      <c r="AL113" s="468"/>
    </row>
    <row r="114" spans="1:38" ht="14.25" customHeight="1">
      <c r="A114" s="468"/>
      <c r="B114" s="468"/>
      <c r="C114" s="468"/>
      <c r="D114" s="468"/>
      <c r="E114" s="468"/>
      <c r="F114" s="468"/>
      <c r="G114" s="468"/>
      <c r="H114" s="468"/>
      <c r="I114" s="468"/>
      <c r="J114" s="468"/>
      <c r="K114" s="468"/>
      <c r="L114" s="468"/>
      <c r="M114" s="468"/>
      <c r="N114" s="468"/>
      <c r="O114" s="468"/>
      <c r="P114" s="468"/>
      <c r="Q114" s="468"/>
      <c r="R114" s="468"/>
      <c r="S114" s="468"/>
      <c r="T114" s="468"/>
      <c r="U114" s="468"/>
      <c r="V114" s="468"/>
      <c r="W114" s="468"/>
      <c r="X114" s="468"/>
      <c r="Y114" s="468"/>
      <c r="Z114" s="468"/>
      <c r="AA114" s="468"/>
      <c r="AB114" s="468"/>
      <c r="AC114" s="468"/>
      <c r="AD114" s="468"/>
      <c r="AE114" s="468"/>
      <c r="AF114" s="468"/>
      <c r="AG114" s="468"/>
      <c r="AH114" s="468"/>
      <c r="AI114" s="468"/>
      <c r="AJ114" s="468"/>
      <c r="AK114" s="468"/>
      <c r="AL114" s="468"/>
    </row>
    <row r="115" spans="1:38" ht="14.25" customHeight="1">
      <c r="A115" s="468"/>
      <c r="B115" s="468"/>
      <c r="C115" s="468"/>
      <c r="D115" s="468"/>
      <c r="E115" s="468"/>
      <c r="F115" s="468"/>
      <c r="G115" s="468"/>
      <c r="H115" s="468"/>
      <c r="I115" s="468"/>
      <c r="J115" s="468"/>
      <c r="K115" s="468"/>
      <c r="L115" s="468"/>
      <c r="M115" s="468"/>
      <c r="N115" s="468"/>
      <c r="O115" s="468"/>
      <c r="P115" s="468"/>
      <c r="Q115" s="468"/>
      <c r="R115" s="468"/>
      <c r="S115" s="468"/>
      <c r="T115" s="468"/>
      <c r="U115" s="468"/>
      <c r="V115" s="468"/>
      <c r="W115" s="468"/>
      <c r="X115" s="468"/>
      <c r="Y115" s="468"/>
      <c r="Z115" s="468"/>
      <c r="AA115" s="468"/>
      <c r="AB115" s="468"/>
      <c r="AC115" s="468"/>
      <c r="AD115" s="468"/>
      <c r="AE115" s="468"/>
      <c r="AF115" s="468"/>
      <c r="AG115" s="468"/>
      <c r="AH115" s="468"/>
      <c r="AI115" s="468"/>
      <c r="AJ115" s="468"/>
      <c r="AK115" s="468"/>
      <c r="AL115" s="468"/>
    </row>
    <row r="116" spans="1:38" ht="14.25" customHeight="1">
      <c r="A116" s="468"/>
      <c r="B116" s="468"/>
      <c r="C116" s="468"/>
      <c r="D116" s="468"/>
      <c r="E116" s="468"/>
      <c r="F116" s="468"/>
      <c r="G116" s="468"/>
      <c r="H116" s="468"/>
      <c r="I116" s="468"/>
      <c r="J116" s="468"/>
      <c r="K116" s="468"/>
      <c r="L116" s="468"/>
      <c r="M116" s="468"/>
      <c r="N116" s="468"/>
      <c r="O116" s="468"/>
      <c r="P116" s="468"/>
      <c r="Q116" s="468"/>
      <c r="R116" s="468"/>
      <c r="S116" s="468"/>
      <c r="T116" s="468"/>
      <c r="U116" s="468"/>
      <c r="V116" s="468"/>
      <c r="W116" s="468"/>
      <c r="X116" s="468"/>
      <c r="Y116" s="468"/>
      <c r="Z116" s="468"/>
      <c r="AA116" s="468"/>
      <c r="AB116" s="468"/>
      <c r="AC116" s="468"/>
      <c r="AD116" s="468"/>
      <c r="AE116" s="468"/>
      <c r="AF116" s="468"/>
      <c r="AG116" s="468"/>
      <c r="AH116" s="468"/>
      <c r="AI116" s="468"/>
      <c r="AJ116" s="468"/>
      <c r="AK116" s="468"/>
      <c r="AL116" s="468"/>
    </row>
    <row r="117" spans="1:38" ht="14.25" customHeight="1">
      <c r="A117" s="468"/>
      <c r="B117" s="468"/>
      <c r="C117" s="468"/>
      <c r="D117" s="468"/>
      <c r="E117" s="468"/>
      <c r="F117" s="468"/>
      <c r="G117" s="468"/>
      <c r="H117" s="468"/>
      <c r="I117" s="468"/>
      <c r="J117" s="468"/>
      <c r="K117" s="468"/>
      <c r="L117" s="468"/>
      <c r="M117" s="468"/>
      <c r="N117" s="468"/>
      <c r="O117" s="468"/>
      <c r="P117" s="468"/>
      <c r="Q117" s="468"/>
      <c r="R117" s="468"/>
      <c r="S117" s="468"/>
      <c r="T117" s="468"/>
      <c r="U117" s="468"/>
      <c r="V117" s="468"/>
      <c r="W117" s="468"/>
      <c r="X117" s="468"/>
      <c r="Y117" s="468"/>
      <c r="Z117" s="468"/>
      <c r="AA117" s="468"/>
      <c r="AB117" s="468"/>
      <c r="AC117" s="468"/>
      <c r="AD117" s="468"/>
      <c r="AE117" s="468"/>
      <c r="AF117" s="468"/>
      <c r="AG117" s="468"/>
      <c r="AH117" s="468"/>
      <c r="AI117" s="468"/>
      <c r="AJ117" s="468"/>
      <c r="AK117" s="468"/>
      <c r="AL117" s="468"/>
    </row>
    <row r="118" spans="1:38" ht="14.25" customHeight="1">
      <c r="A118" s="468"/>
      <c r="B118" s="468"/>
      <c r="C118" s="468"/>
      <c r="D118" s="468"/>
      <c r="E118" s="468"/>
      <c r="F118" s="468"/>
      <c r="G118" s="468"/>
      <c r="H118" s="468"/>
      <c r="I118" s="468"/>
      <c r="J118" s="468"/>
      <c r="K118" s="468"/>
      <c r="L118" s="468"/>
      <c r="M118" s="468"/>
      <c r="N118" s="468"/>
      <c r="O118" s="468"/>
      <c r="P118" s="468"/>
      <c r="Q118" s="468"/>
      <c r="R118" s="468"/>
      <c r="S118" s="468"/>
      <c r="T118" s="468"/>
      <c r="U118" s="468"/>
      <c r="V118" s="468"/>
      <c r="W118" s="468"/>
      <c r="X118" s="468"/>
      <c r="Y118" s="468"/>
      <c r="Z118" s="468"/>
      <c r="AA118" s="468"/>
      <c r="AB118" s="468"/>
      <c r="AC118" s="468"/>
      <c r="AD118" s="468"/>
      <c r="AE118" s="468"/>
      <c r="AF118" s="468"/>
      <c r="AG118" s="468"/>
      <c r="AH118" s="468"/>
      <c r="AI118" s="468"/>
      <c r="AJ118" s="468"/>
      <c r="AK118" s="468"/>
      <c r="AL118" s="468"/>
    </row>
    <row r="119" spans="1:38" ht="14.25" customHeight="1">
      <c r="A119" s="468"/>
      <c r="B119" s="468"/>
      <c r="C119" s="468"/>
      <c r="D119" s="468"/>
      <c r="E119" s="468"/>
      <c r="F119" s="468"/>
      <c r="G119" s="468"/>
      <c r="H119" s="468"/>
      <c r="I119" s="468"/>
      <c r="J119" s="468"/>
      <c r="K119" s="468"/>
      <c r="L119" s="468"/>
      <c r="M119" s="468"/>
      <c r="N119" s="468"/>
      <c r="O119" s="468"/>
      <c r="P119" s="468"/>
      <c r="Q119" s="468"/>
      <c r="R119" s="468"/>
      <c r="S119" s="468"/>
      <c r="T119" s="468"/>
      <c r="U119" s="468"/>
      <c r="V119" s="468"/>
      <c r="W119" s="468"/>
      <c r="X119" s="468"/>
      <c r="Y119" s="468"/>
      <c r="Z119" s="468"/>
      <c r="AA119" s="468"/>
      <c r="AB119" s="468"/>
      <c r="AC119" s="468"/>
      <c r="AD119" s="468"/>
      <c r="AE119" s="468"/>
      <c r="AF119" s="468"/>
      <c r="AG119" s="468"/>
      <c r="AH119" s="468"/>
      <c r="AI119" s="468"/>
      <c r="AJ119" s="468"/>
      <c r="AK119" s="468"/>
      <c r="AL119" s="468"/>
    </row>
    <row r="120" spans="1:38" ht="14.25" customHeight="1">
      <c r="A120" s="468"/>
      <c r="B120" s="468"/>
      <c r="C120" s="468"/>
      <c r="D120" s="468"/>
      <c r="E120" s="468"/>
      <c r="F120" s="468"/>
      <c r="G120" s="468"/>
      <c r="H120" s="468"/>
      <c r="I120" s="468"/>
      <c r="J120" s="468"/>
      <c r="K120" s="468"/>
      <c r="L120" s="468"/>
      <c r="M120" s="468"/>
      <c r="N120" s="468"/>
      <c r="O120" s="468"/>
      <c r="P120" s="468"/>
      <c r="Q120" s="468"/>
      <c r="R120" s="468"/>
      <c r="S120" s="468"/>
      <c r="T120" s="468"/>
      <c r="U120" s="468"/>
      <c r="V120" s="468"/>
      <c r="W120" s="468"/>
      <c r="X120" s="468"/>
      <c r="Y120" s="468"/>
      <c r="Z120" s="468"/>
      <c r="AA120" s="468"/>
      <c r="AB120" s="468"/>
      <c r="AC120" s="468"/>
      <c r="AD120" s="468"/>
      <c r="AE120" s="468"/>
      <c r="AF120" s="468"/>
      <c r="AG120" s="468"/>
      <c r="AH120" s="468"/>
      <c r="AI120" s="468"/>
      <c r="AJ120" s="468"/>
      <c r="AK120" s="468"/>
      <c r="AL120" s="468"/>
    </row>
    <row r="121" spans="1:38" ht="14.25" customHeight="1">
      <c r="A121" s="468"/>
      <c r="B121" s="468"/>
      <c r="C121" s="468"/>
      <c r="D121" s="468"/>
      <c r="E121" s="468"/>
      <c r="F121" s="468"/>
      <c r="G121" s="468"/>
      <c r="H121" s="468"/>
      <c r="I121" s="468"/>
      <c r="J121" s="468"/>
      <c r="K121" s="468"/>
      <c r="L121" s="468"/>
      <c r="M121" s="468"/>
      <c r="N121" s="468"/>
      <c r="O121" s="468"/>
      <c r="P121" s="468"/>
      <c r="Q121" s="468"/>
      <c r="R121" s="468"/>
      <c r="S121" s="468"/>
      <c r="T121" s="468"/>
      <c r="U121" s="468"/>
      <c r="V121" s="468"/>
      <c r="W121" s="468"/>
      <c r="X121" s="468"/>
      <c r="Y121" s="468"/>
      <c r="Z121" s="468"/>
      <c r="AA121" s="468"/>
      <c r="AB121" s="468"/>
      <c r="AC121" s="468"/>
      <c r="AD121" s="468"/>
      <c r="AE121" s="468"/>
      <c r="AF121" s="468"/>
      <c r="AG121" s="468"/>
      <c r="AH121" s="468"/>
      <c r="AI121" s="468"/>
      <c r="AJ121" s="468"/>
      <c r="AK121" s="468"/>
      <c r="AL121" s="468"/>
    </row>
    <row r="122" spans="1:38" ht="14.25" customHeight="1">
      <c r="A122" s="468"/>
      <c r="B122" s="468"/>
      <c r="C122" s="468"/>
      <c r="D122" s="468"/>
      <c r="E122" s="468"/>
      <c r="F122" s="468"/>
      <c r="G122" s="468"/>
      <c r="H122" s="468"/>
      <c r="I122" s="468"/>
      <c r="J122" s="468"/>
      <c r="K122" s="468"/>
      <c r="L122" s="468"/>
      <c r="M122" s="468"/>
      <c r="N122" s="468"/>
      <c r="O122" s="468"/>
      <c r="P122" s="468"/>
      <c r="Q122" s="468"/>
      <c r="R122" s="468"/>
      <c r="S122" s="468"/>
      <c r="T122" s="468"/>
      <c r="U122" s="468"/>
      <c r="V122" s="468"/>
      <c r="W122" s="468"/>
      <c r="X122" s="468"/>
      <c r="Y122" s="468"/>
      <c r="Z122" s="468"/>
      <c r="AA122" s="468"/>
      <c r="AB122" s="468"/>
      <c r="AC122" s="468"/>
      <c r="AD122" s="468"/>
      <c r="AE122" s="468"/>
      <c r="AF122" s="468"/>
      <c r="AG122" s="468"/>
      <c r="AH122" s="468"/>
      <c r="AI122" s="468"/>
      <c r="AJ122" s="468"/>
      <c r="AK122" s="468"/>
      <c r="AL122" s="468"/>
    </row>
    <row r="123" spans="1:38" ht="14.25" customHeight="1">
      <c r="A123" s="468"/>
      <c r="B123" s="468"/>
      <c r="C123" s="468"/>
      <c r="D123" s="468"/>
      <c r="E123" s="468"/>
      <c r="F123" s="468"/>
      <c r="G123" s="468"/>
      <c r="H123" s="468"/>
      <c r="I123" s="468"/>
      <c r="J123" s="468"/>
      <c r="K123" s="468"/>
      <c r="L123" s="468"/>
      <c r="M123" s="468"/>
      <c r="N123" s="468"/>
      <c r="O123" s="468"/>
      <c r="P123" s="468"/>
      <c r="Q123" s="468"/>
      <c r="R123" s="468"/>
      <c r="S123" s="468"/>
      <c r="T123" s="468"/>
      <c r="U123" s="468"/>
      <c r="V123" s="468"/>
      <c r="W123" s="468"/>
      <c r="X123" s="468"/>
      <c r="Y123" s="468"/>
      <c r="Z123" s="468"/>
      <c r="AA123" s="468"/>
      <c r="AB123" s="468"/>
      <c r="AC123" s="468"/>
      <c r="AD123" s="468"/>
      <c r="AE123" s="468"/>
      <c r="AF123" s="468"/>
      <c r="AG123" s="468"/>
      <c r="AH123" s="468"/>
      <c r="AI123" s="468"/>
      <c r="AJ123" s="468"/>
      <c r="AK123" s="468"/>
      <c r="AL123" s="468"/>
    </row>
    <row r="124" spans="1:38" ht="14.25" customHeight="1">
      <c r="A124" s="468"/>
      <c r="B124" s="468"/>
      <c r="C124" s="468"/>
      <c r="D124" s="468"/>
      <c r="E124" s="468"/>
      <c r="F124" s="468"/>
      <c r="G124" s="468"/>
      <c r="H124" s="468"/>
      <c r="I124" s="468"/>
      <c r="J124" s="468"/>
      <c r="K124" s="468"/>
      <c r="L124" s="468"/>
      <c r="M124" s="468"/>
      <c r="N124" s="468"/>
      <c r="O124" s="468"/>
      <c r="P124" s="468"/>
      <c r="Q124" s="468"/>
      <c r="R124" s="468"/>
      <c r="S124" s="468"/>
      <c r="T124" s="468"/>
      <c r="U124" s="468"/>
      <c r="V124" s="468"/>
      <c r="W124" s="468"/>
      <c r="X124" s="468"/>
      <c r="Y124" s="468"/>
      <c r="Z124" s="468"/>
      <c r="AA124" s="468"/>
      <c r="AB124" s="468"/>
      <c r="AC124" s="468"/>
      <c r="AD124" s="468"/>
      <c r="AE124" s="468"/>
      <c r="AF124" s="468"/>
      <c r="AG124" s="468"/>
      <c r="AH124" s="468"/>
      <c r="AI124" s="468"/>
      <c r="AJ124" s="468"/>
      <c r="AK124" s="468"/>
      <c r="AL124" s="468"/>
    </row>
    <row r="125" spans="1:38" ht="14.25" customHeight="1">
      <c r="A125" s="468"/>
      <c r="B125" s="468"/>
      <c r="C125" s="468"/>
      <c r="D125" s="468"/>
      <c r="E125" s="468"/>
      <c r="F125" s="468"/>
      <c r="G125" s="468"/>
      <c r="H125" s="468"/>
      <c r="I125" s="468"/>
      <c r="J125" s="468"/>
      <c r="K125" s="468"/>
      <c r="L125" s="468"/>
      <c r="M125" s="468"/>
      <c r="N125" s="468"/>
      <c r="O125" s="468"/>
      <c r="P125" s="468"/>
      <c r="Q125" s="468"/>
      <c r="R125" s="468"/>
      <c r="S125" s="468"/>
      <c r="T125" s="468"/>
      <c r="U125" s="468"/>
      <c r="V125" s="468"/>
      <c r="W125" s="468"/>
      <c r="X125" s="468"/>
      <c r="Y125" s="468"/>
      <c r="Z125" s="468"/>
      <c r="AA125" s="468"/>
      <c r="AB125" s="468"/>
      <c r="AC125" s="468"/>
      <c r="AD125" s="468"/>
      <c r="AE125" s="468"/>
      <c r="AF125" s="468"/>
      <c r="AG125" s="468"/>
      <c r="AH125" s="468"/>
      <c r="AI125" s="468"/>
      <c r="AJ125" s="468"/>
      <c r="AK125" s="468"/>
      <c r="AL125" s="468"/>
    </row>
    <row r="126" spans="1:38" ht="14.25" customHeight="1">
      <c r="A126" s="468"/>
      <c r="B126" s="468"/>
      <c r="C126" s="468"/>
      <c r="D126" s="468"/>
      <c r="E126" s="468"/>
      <c r="F126" s="468"/>
      <c r="G126" s="468"/>
      <c r="H126" s="468"/>
      <c r="I126" s="468"/>
      <c r="J126" s="468"/>
      <c r="K126" s="468"/>
      <c r="L126" s="468"/>
      <c r="M126" s="468"/>
      <c r="N126" s="468"/>
      <c r="O126" s="468"/>
      <c r="P126" s="468"/>
      <c r="Q126" s="468"/>
      <c r="R126" s="468"/>
      <c r="S126" s="468"/>
      <c r="T126" s="468"/>
      <c r="U126" s="468"/>
      <c r="V126" s="468"/>
      <c r="W126" s="468"/>
      <c r="X126" s="468"/>
      <c r="Y126" s="468"/>
      <c r="Z126" s="468"/>
      <c r="AA126" s="468"/>
      <c r="AB126" s="468"/>
      <c r="AC126" s="468"/>
      <c r="AD126" s="468"/>
      <c r="AE126" s="468"/>
      <c r="AF126" s="468"/>
      <c r="AG126" s="468"/>
      <c r="AH126" s="468"/>
      <c r="AI126" s="468"/>
      <c r="AJ126" s="468"/>
      <c r="AK126" s="468"/>
      <c r="AL126" s="468"/>
    </row>
    <row r="127" spans="1:38" ht="14.25" customHeight="1">
      <c r="A127" s="468"/>
      <c r="B127" s="468"/>
      <c r="C127" s="468"/>
      <c r="D127" s="468"/>
      <c r="E127" s="468"/>
      <c r="F127" s="468"/>
      <c r="G127" s="468"/>
      <c r="H127" s="468"/>
      <c r="I127" s="468"/>
      <c r="J127" s="468"/>
      <c r="K127" s="468"/>
      <c r="L127" s="468"/>
      <c r="M127" s="468"/>
      <c r="N127" s="468"/>
      <c r="O127" s="468"/>
      <c r="P127" s="468"/>
      <c r="Q127" s="468"/>
      <c r="R127" s="468"/>
      <c r="S127" s="468"/>
      <c r="T127" s="468"/>
      <c r="U127" s="468"/>
      <c r="V127" s="468"/>
      <c r="W127" s="468"/>
      <c r="X127" s="468"/>
      <c r="Y127" s="468"/>
      <c r="Z127" s="468"/>
      <c r="AA127" s="468"/>
      <c r="AB127" s="468"/>
      <c r="AC127" s="468"/>
      <c r="AD127" s="468"/>
      <c r="AE127" s="468"/>
      <c r="AF127" s="468"/>
      <c r="AG127" s="468"/>
      <c r="AH127" s="468"/>
      <c r="AI127" s="468"/>
      <c r="AJ127" s="468"/>
      <c r="AK127" s="468"/>
      <c r="AL127" s="468"/>
    </row>
    <row r="128" spans="1:38" ht="14.25" customHeight="1">
      <c r="A128" s="468"/>
      <c r="B128" s="468"/>
      <c r="C128" s="468"/>
      <c r="D128" s="468"/>
      <c r="E128" s="468"/>
      <c r="F128" s="468"/>
      <c r="G128" s="468"/>
      <c r="H128" s="468"/>
      <c r="I128" s="468"/>
      <c r="J128" s="468"/>
      <c r="K128" s="468"/>
      <c r="L128" s="468"/>
      <c r="M128" s="468"/>
      <c r="N128" s="468"/>
      <c r="O128" s="468"/>
      <c r="P128" s="468"/>
      <c r="Q128" s="468"/>
      <c r="R128" s="468"/>
      <c r="S128" s="468"/>
      <c r="T128" s="468"/>
      <c r="U128" s="468"/>
      <c r="V128" s="468"/>
      <c r="W128" s="468"/>
      <c r="X128" s="468"/>
      <c r="Y128" s="468"/>
      <c r="Z128" s="468"/>
      <c r="AA128" s="468"/>
      <c r="AB128" s="468"/>
      <c r="AC128" s="468"/>
      <c r="AD128" s="468"/>
      <c r="AE128" s="468"/>
      <c r="AF128" s="468"/>
      <c r="AG128" s="468"/>
      <c r="AH128" s="468"/>
      <c r="AI128" s="468"/>
      <c r="AJ128" s="468"/>
      <c r="AK128" s="468"/>
      <c r="AL128" s="468"/>
    </row>
    <row r="129" spans="1:38" ht="14.25" customHeight="1">
      <c r="A129" s="468"/>
      <c r="B129" s="468"/>
      <c r="C129" s="468"/>
      <c r="D129" s="468"/>
      <c r="E129" s="468"/>
      <c r="F129" s="468"/>
      <c r="G129" s="468"/>
      <c r="H129" s="468"/>
      <c r="I129" s="468"/>
      <c r="J129" s="468"/>
      <c r="K129" s="468"/>
      <c r="L129" s="468"/>
      <c r="M129" s="468"/>
      <c r="N129" s="468"/>
      <c r="O129" s="468"/>
      <c r="P129" s="468"/>
      <c r="Q129" s="468"/>
      <c r="R129" s="468"/>
      <c r="S129" s="468"/>
      <c r="T129" s="468"/>
      <c r="U129" s="468"/>
      <c r="V129" s="468"/>
      <c r="W129" s="468"/>
      <c r="X129" s="468"/>
      <c r="Y129" s="468"/>
      <c r="Z129" s="468"/>
      <c r="AA129" s="468"/>
      <c r="AB129" s="468"/>
      <c r="AC129" s="468"/>
      <c r="AD129" s="468"/>
      <c r="AE129" s="468"/>
      <c r="AF129" s="468"/>
      <c r="AG129" s="468"/>
      <c r="AH129" s="468"/>
      <c r="AI129" s="468"/>
      <c r="AJ129" s="468"/>
      <c r="AK129" s="468"/>
      <c r="AL129" s="468"/>
    </row>
    <row r="130" spans="1:38" ht="14.25" customHeight="1">
      <c r="A130" s="468"/>
      <c r="B130" s="468"/>
      <c r="C130" s="468"/>
      <c r="D130" s="468"/>
      <c r="E130" s="468"/>
      <c r="F130" s="468"/>
      <c r="G130" s="468"/>
      <c r="H130" s="468"/>
      <c r="I130" s="468"/>
      <c r="J130" s="468"/>
      <c r="K130" s="468"/>
      <c r="L130" s="468"/>
      <c r="M130" s="468"/>
      <c r="N130" s="468"/>
      <c r="O130" s="468"/>
      <c r="P130" s="468"/>
      <c r="Q130" s="468"/>
      <c r="R130" s="468"/>
      <c r="S130" s="468"/>
      <c r="T130" s="468"/>
      <c r="U130" s="468"/>
      <c r="V130" s="468"/>
      <c r="W130" s="468"/>
      <c r="X130" s="468"/>
      <c r="Y130" s="468"/>
      <c r="Z130" s="468"/>
      <c r="AA130" s="468"/>
      <c r="AB130" s="468"/>
      <c r="AC130" s="468"/>
      <c r="AD130" s="468"/>
      <c r="AE130" s="468"/>
      <c r="AF130" s="468"/>
      <c r="AG130" s="468"/>
      <c r="AH130" s="468"/>
      <c r="AI130" s="468"/>
      <c r="AJ130" s="468"/>
      <c r="AK130" s="468"/>
      <c r="AL130" s="468"/>
    </row>
    <row r="131" spans="1:38" ht="14.25" customHeight="1">
      <c r="A131" s="468"/>
      <c r="B131" s="468"/>
      <c r="C131" s="468"/>
      <c r="D131" s="468"/>
      <c r="E131" s="468"/>
      <c r="F131" s="468"/>
      <c r="G131" s="468"/>
      <c r="H131" s="468"/>
      <c r="I131" s="468"/>
      <c r="J131" s="468"/>
      <c r="K131" s="468"/>
      <c r="L131" s="468"/>
      <c r="M131" s="468"/>
      <c r="N131" s="468"/>
      <c r="O131" s="468"/>
      <c r="P131" s="468"/>
      <c r="Q131" s="468"/>
      <c r="R131" s="468"/>
      <c r="S131" s="468"/>
      <c r="T131" s="468"/>
      <c r="U131" s="468"/>
      <c r="V131" s="468"/>
      <c r="W131" s="468"/>
      <c r="X131" s="468"/>
      <c r="Y131" s="468"/>
      <c r="Z131" s="468"/>
      <c r="AA131" s="468"/>
      <c r="AB131" s="468"/>
      <c r="AC131" s="468"/>
      <c r="AD131" s="468"/>
      <c r="AE131" s="468"/>
      <c r="AF131" s="468"/>
      <c r="AG131" s="468"/>
      <c r="AH131" s="468"/>
      <c r="AI131" s="468"/>
      <c r="AJ131" s="468"/>
      <c r="AK131" s="468"/>
      <c r="AL131" s="468"/>
    </row>
    <row r="132" spans="1:38" ht="14.25" customHeight="1">
      <c r="A132" s="468"/>
      <c r="B132" s="468"/>
      <c r="C132" s="468"/>
      <c r="D132" s="468"/>
      <c r="E132" s="468"/>
      <c r="F132" s="468"/>
      <c r="G132" s="468"/>
      <c r="H132" s="468"/>
      <c r="I132" s="468"/>
      <c r="J132" s="468"/>
      <c r="K132" s="468"/>
      <c r="L132" s="468"/>
      <c r="M132" s="468"/>
      <c r="N132" s="468"/>
      <c r="O132" s="468"/>
      <c r="P132" s="468"/>
      <c r="Q132" s="468"/>
      <c r="R132" s="468"/>
      <c r="S132" s="468"/>
      <c r="T132" s="468"/>
      <c r="U132" s="468"/>
      <c r="V132" s="468"/>
      <c r="W132" s="468"/>
      <c r="X132" s="468"/>
      <c r="Y132" s="468"/>
      <c r="Z132" s="468"/>
      <c r="AA132" s="468"/>
      <c r="AB132" s="468"/>
      <c r="AC132" s="468"/>
      <c r="AD132" s="468"/>
      <c r="AE132" s="468"/>
      <c r="AF132" s="468"/>
      <c r="AG132" s="468"/>
      <c r="AH132" s="468"/>
      <c r="AI132" s="468"/>
      <c r="AJ132" s="468"/>
      <c r="AK132" s="468"/>
      <c r="AL132" s="468"/>
    </row>
    <row r="133" spans="1:38" ht="14.25" customHeight="1">
      <c r="A133" s="468"/>
      <c r="B133" s="468"/>
      <c r="C133" s="468"/>
      <c r="D133" s="468"/>
      <c r="E133" s="468"/>
      <c r="F133" s="468"/>
      <c r="G133" s="468"/>
      <c r="H133" s="468"/>
      <c r="I133" s="468"/>
      <c r="J133" s="468"/>
      <c r="K133" s="468"/>
      <c r="L133" s="468"/>
      <c r="M133" s="468"/>
      <c r="N133" s="468"/>
      <c r="O133" s="468"/>
      <c r="P133" s="468"/>
      <c r="Q133" s="468"/>
      <c r="R133" s="468"/>
      <c r="S133" s="468"/>
      <c r="T133" s="468"/>
      <c r="U133" s="468"/>
      <c r="V133" s="468"/>
      <c r="W133" s="468"/>
      <c r="X133" s="468"/>
      <c r="Y133" s="468"/>
      <c r="Z133" s="468"/>
      <c r="AA133" s="468"/>
      <c r="AB133" s="468"/>
      <c r="AC133" s="468"/>
      <c r="AD133" s="468"/>
      <c r="AE133" s="468"/>
      <c r="AF133" s="468"/>
      <c r="AG133" s="468"/>
      <c r="AH133" s="468"/>
      <c r="AI133" s="468"/>
      <c r="AJ133" s="468"/>
      <c r="AK133" s="468"/>
      <c r="AL133" s="468"/>
    </row>
    <row r="134" spans="1:38" ht="14.25" customHeight="1">
      <c r="A134" s="468"/>
      <c r="B134" s="468"/>
      <c r="C134" s="468"/>
      <c r="D134" s="468"/>
      <c r="E134" s="468"/>
      <c r="F134" s="468"/>
      <c r="G134" s="468"/>
      <c r="H134" s="468"/>
      <c r="I134" s="468"/>
      <c r="J134" s="468"/>
      <c r="K134" s="468"/>
      <c r="L134" s="468"/>
      <c r="M134" s="468"/>
      <c r="N134" s="468"/>
      <c r="O134" s="468"/>
      <c r="P134" s="468"/>
      <c r="Q134" s="468"/>
      <c r="R134" s="468"/>
      <c r="S134" s="468"/>
      <c r="T134" s="468"/>
      <c r="U134" s="468"/>
      <c r="V134" s="468"/>
      <c r="W134" s="468"/>
      <c r="X134" s="468"/>
      <c r="Y134" s="468"/>
      <c r="Z134" s="468"/>
      <c r="AA134" s="468"/>
      <c r="AB134" s="468"/>
      <c r="AC134" s="468"/>
      <c r="AD134" s="468"/>
      <c r="AE134" s="468"/>
      <c r="AF134" s="468"/>
      <c r="AG134" s="468"/>
      <c r="AH134" s="468"/>
      <c r="AI134" s="468"/>
      <c r="AJ134" s="468"/>
      <c r="AK134" s="468"/>
      <c r="AL134" s="468"/>
    </row>
    <row r="135" spans="1:38" ht="14.25" customHeight="1">
      <c r="A135" s="468"/>
      <c r="B135" s="468"/>
      <c r="C135" s="468"/>
      <c r="D135" s="468"/>
      <c r="E135" s="468"/>
      <c r="F135" s="468"/>
      <c r="G135" s="468"/>
      <c r="H135" s="468"/>
      <c r="I135" s="468"/>
      <c r="J135" s="468"/>
      <c r="K135" s="468"/>
      <c r="L135" s="468"/>
      <c r="M135" s="468"/>
      <c r="N135" s="468"/>
      <c r="O135" s="468"/>
      <c r="P135" s="468"/>
      <c r="Q135" s="468"/>
      <c r="R135" s="468"/>
      <c r="S135" s="468"/>
      <c r="T135" s="468"/>
      <c r="U135" s="468"/>
      <c r="V135" s="468"/>
      <c r="W135" s="468"/>
      <c r="X135" s="468"/>
      <c r="Y135" s="468"/>
      <c r="Z135" s="468"/>
      <c r="AA135" s="468"/>
      <c r="AB135" s="468"/>
      <c r="AC135" s="468"/>
      <c r="AD135" s="468"/>
      <c r="AE135" s="468"/>
      <c r="AF135" s="468"/>
      <c r="AG135" s="468"/>
      <c r="AH135" s="468"/>
      <c r="AI135" s="468"/>
      <c r="AJ135" s="468"/>
      <c r="AK135" s="468"/>
      <c r="AL135" s="468"/>
    </row>
    <row r="136" spans="1:38" ht="14.25" customHeight="1">
      <c r="A136" s="468"/>
      <c r="B136" s="468"/>
      <c r="C136" s="468"/>
      <c r="D136" s="468"/>
      <c r="E136" s="468"/>
      <c r="F136" s="468"/>
      <c r="G136" s="468"/>
      <c r="H136" s="468"/>
      <c r="I136" s="468"/>
      <c r="J136" s="468"/>
      <c r="K136" s="468"/>
      <c r="L136" s="468"/>
      <c r="M136" s="468"/>
      <c r="N136" s="468"/>
      <c r="O136" s="468"/>
      <c r="P136" s="468"/>
      <c r="Q136" s="468"/>
      <c r="R136" s="468"/>
      <c r="S136" s="468"/>
      <c r="T136" s="468"/>
      <c r="U136" s="468"/>
      <c r="V136" s="468"/>
      <c r="W136" s="468"/>
      <c r="X136" s="468"/>
      <c r="Y136" s="468"/>
      <c r="Z136" s="468"/>
      <c r="AA136" s="468"/>
      <c r="AB136" s="468"/>
      <c r="AC136" s="468"/>
      <c r="AD136" s="468"/>
      <c r="AE136" s="468"/>
      <c r="AF136" s="468"/>
      <c r="AG136" s="468"/>
      <c r="AH136" s="468"/>
      <c r="AI136" s="468"/>
      <c r="AJ136" s="468"/>
      <c r="AK136" s="468"/>
      <c r="AL136" s="468"/>
    </row>
    <row r="137" spans="1:38" ht="14.25" customHeight="1">
      <c r="A137" s="468"/>
      <c r="B137" s="468"/>
      <c r="C137" s="468"/>
      <c r="D137" s="468"/>
      <c r="E137" s="468"/>
      <c r="F137" s="468"/>
      <c r="G137" s="468"/>
      <c r="H137" s="468"/>
      <c r="I137" s="468"/>
      <c r="J137" s="468"/>
      <c r="K137" s="468"/>
      <c r="L137" s="468"/>
      <c r="M137" s="468"/>
      <c r="N137" s="468"/>
      <c r="O137" s="468"/>
      <c r="P137" s="468"/>
      <c r="Q137" s="468"/>
      <c r="R137" s="468"/>
      <c r="S137" s="468"/>
      <c r="T137" s="468"/>
      <c r="U137" s="468"/>
      <c r="V137" s="468"/>
      <c r="W137" s="468"/>
      <c r="X137" s="468"/>
      <c r="Y137" s="468"/>
      <c r="Z137" s="468"/>
      <c r="AA137" s="468"/>
      <c r="AB137" s="468"/>
      <c r="AC137" s="468"/>
      <c r="AD137" s="468"/>
      <c r="AE137" s="468"/>
      <c r="AF137" s="468"/>
      <c r="AG137" s="468"/>
      <c r="AH137" s="468"/>
      <c r="AI137" s="468"/>
      <c r="AJ137" s="468"/>
      <c r="AK137" s="468"/>
      <c r="AL137" s="468"/>
    </row>
    <row r="138" spans="1:38" ht="14.25" customHeight="1">
      <c r="A138" s="468"/>
      <c r="B138" s="468"/>
      <c r="C138" s="468"/>
      <c r="D138" s="468"/>
      <c r="E138" s="468"/>
      <c r="F138" s="468"/>
      <c r="G138" s="468"/>
      <c r="H138" s="468"/>
      <c r="I138" s="468"/>
      <c r="J138" s="468"/>
      <c r="K138" s="468"/>
      <c r="L138" s="468"/>
      <c r="M138" s="468"/>
      <c r="N138" s="468"/>
      <c r="O138" s="468"/>
      <c r="P138" s="468"/>
      <c r="Q138" s="468"/>
      <c r="R138" s="468"/>
      <c r="S138" s="468"/>
      <c r="T138" s="468"/>
      <c r="U138" s="468"/>
      <c r="V138" s="468"/>
      <c r="W138" s="468"/>
      <c r="X138" s="468"/>
      <c r="Y138" s="468"/>
      <c r="Z138" s="468"/>
      <c r="AA138" s="468"/>
      <c r="AB138" s="468"/>
      <c r="AC138" s="468"/>
      <c r="AD138" s="468"/>
      <c r="AE138" s="468"/>
      <c r="AF138" s="468"/>
      <c r="AG138" s="468"/>
      <c r="AH138" s="468"/>
      <c r="AI138" s="468"/>
      <c r="AJ138" s="468"/>
      <c r="AK138" s="468"/>
      <c r="AL138" s="468"/>
    </row>
    <row r="139" spans="1:38" ht="14.25" customHeight="1">
      <c r="A139" s="468"/>
      <c r="B139" s="468"/>
      <c r="C139" s="468"/>
      <c r="D139" s="468"/>
      <c r="E139" s="468"/>
      <c r="F139" s="468"/>
      <c r="G139" s="468"/>
      <c r="H139" s="468"/>
      <c r="I139" s="468"/>
      <c r="J139" s="468"/>
      <c r="K139" s="468"/>
      <c r="L139" s="468"/>
      <c r="M139" s="468"/>
      <c r="N139" s="468"/>
      <c r="O139" s="468"/>
      <c r="P139" s="468"/>
      <c r="Q139" s="468"/>
      <c r="R139" s="468"/>
      <c r="S139" s="468"/>
      <c r="T139" s="468"/>
      <c r="U139" s="468"/>
      <c r="V139" s="468"/>
      <c r="W139" s="468"/>
      <c r="X139" s="468"/>
      <c r="Y139" s="468"/>
      <c r="Z139" s="468"/>
      <c r="AA139" s="468"/>
      <c r="AB139" s="468"/>
      <c r="AC139" s="468"/>
      <c r="AD139" s="468"/>
      <c r="AE139" s="468"/>
      <c r="AF139" s="468"/>
      <c r="AG139" s="468"/>
      <c r="AH139" s="468"/>
      <c r="AI139" s="468"/>
      <c r="AJ139" s="468"/>
      <c r="AK139" s="468"/>
      <c r="AL139" s="468"/>
    </row>
    <row r="140" spans="1:38" ht="14.25" customHeight="1">
      <c r="A140" s="468"/>
      <c r="B140" s="468"/>
      <c r="C140" s="468"/>
      <c r="D140" s="468"/>
      <c r="E140" s="468"/>
      <c r="F140" s="468"/>
      <c r="G140" s="468"/>
      <c r="H140" s="468"/>
      <c r="I140" s="468"/>
      <c r="J140" s="468"/>
      <c r="K140" s="468"/>
      <c r="L140" s="468"/>
      <c r="M140" s="468"/>
      <c r="N140" s="468"/>
      <c r="O140" s="468"/>
      <c r="P140" s="468"/>
      <c r="Q140" s="468"/>
      <c r="R140" s="468"/>
      <c r="S140" s="468"/>
      <c r="T140" s="468"/>
      <c r="U140" s="468"/>
      <c r="V140" s="468"/>
      <c r="W140" s="468"/>
      <c r="X140" s="468"/>
      <c r="Y140" s="468"/>
      <c r="Z140" s="468"/>
      <c r="AA140" s="468"/>
      <c r="AB140" s="468"/>
      <c r="AC140" s="468"/>
      <c r="AD140" s="468"/>
      <c r="AE140" s="468"/>
      <c r="AF140" s="468"/>
      <c r="AG140" s="468"/>
      <c r="AH140" s="468"/>
      <c r="AI140" s="468"/>
      <c r="AJ140" s="468"/>
      <c r="AK140" s="468"/>
      <c r="AL140" s="468"/>
    </row>
    <row r="141" spans="1:38" ht="14.25" customHeight="1">
      <c r="A141" s="468"/>
      <c r="B141" s="468"/>
      <c r="C141" s="468"/>
      <c r="D141" s="468"/>
      <c r="E141" s="468"/>
      <c r="F141" s="468"/>
      <c r="G141" s="468"/>
      <c r="H141" s="468"/>
      <c r="I141" s="468"/>
      <c r="J141" s="468"/>
      <c r="K141" s="468"/>
      <c r="L141" s="468"/>
      <c r="M141" s="468"/>
      <c r="N141" s="468"/>
      <c r="O141" s="468"/>
      <c r="P141" s="468"/>
      <c r="Q141" s="468"/>
      <c r="R141" s="468"/>
      <c r="S141" s="468"/>
      <c r="T141" s="468"/>
      <c r="U141" s="468"/>
      <c r="V141" s="468"/>
      <c r="W141" s="468"/>
      <c r="X141" s="468"/>
      <c r="Y141" s="468"/>
      <c r="Z141" s="468"/>
      <c r="AA141" s="468"/>
      <c r="AB141" s="468"/>
      <c r="AC141" s="468"/>
      <c r="AD141" s="468"/>
      <c r="AE141" s="468"/>
      <c r="AF141" s="468"/>
      <c r="AG141" s="468"/>
      <c r="AH141" s="468"/>
      <c r="AI141" s="468"/>
      <c r="AJ141" s="468"/>
      <c r="AK141" s="468"/>
      <c r="AL141" s="468"/>
    </row>
    <row r="142" spans="1:38" ht="14.25" customHeight="1">
      <c r="A142" s="468"/>
      <c r="B142" s="468"/>
      <c r="C142" s="468"/>
      <c r="D142" s="468"/>
      <c r="E142" s="468"/>
      <c r="F142" s="468"/>
      <c r="G142" s="468"/>
      <c r="H142" s="468"/>
      <c r="I142" s="468"/>
      <c r="J142" s="468"/>
      <c r="K142" s="468"/>
      <c r="L142" s="468"/>
      <c r="M142" s="468"/>
      <c r="N142" s="468"/>
      <c r="O142" s="468"/>
      <c r="P142" s="468"/>
      <c r="Q142" s="468"/>
      <c r="R142" s="468"/>
      <c r="S142" s="468"/>
      <c r="T142" s="468"/>
      <c r="U142" s="468"/>
      <c r="V142" s="468"/>
      <c r="W142" s="468"/>
      <c r="X142" s="468"/>
      <c r="Y142" s="468"/>
      <c r="Z142" s="468"/>
      <c r="AA142" s="468"/>
      <c r="AB142" s="468"/>
      <c r="AC142" s="468"/>
      <c r="AD142" s="468"/>
      <c r="AE142" s="468"/>
      <c r="AF142" s="468"/>
      <c r="AG142" s="468"/>
      <c r="AH142" s="468"/>
      <c r="AI142" s="468"/>
      <c r="AJ142" s="468"/>
      <c r="AK142" s="468"/>
      <c r="AL142" s="468"/>
    </row>
    <row r="143" spans="1:38" ht="14.25" customHeight="1">
      <c r="A143" s="468"/>
      <c r="B143" s="468"/>
      <c r="C143" s="468"/>
      <c r="D143" s="468"/>
      <c r="E143" s="468"/>
      <c r="F143" s="468"/>
      <c r="G143" s="468"/>
      <c r="H143" s="468"/>
      <c r="I143" s="468"/>
      <c r="J143" s="468"/>
      <c r="K143" s="468"/>
      <c r="L143" s="468"/>
      <c r="M143" s="468"/>
      <c r="N143" s="468"/>
      <c r="O143" s="468"/>
      <c r="P143" s="468"/>
      <c r="Q143" s="468"/>
      <c r="R143" s="468"/>
      <c r="S143" s="468"/>
      <c r="T143" s="468"/>
      <c r="U143" s="468"/>
      <c r="V143" s="468"/>
      <c r="W143" s="468"/>
      <c r="X143" s="468"/>
      <c r="Y143" s="468"/>
      <c r="Z143" s="468"/>
      <c r="AA143" s="468"/>
      <c r="AB143" s="468"/>
      <c r="AC143" s="468"/>
      <c r="AD143" s="468"/>
      <c r="AE143" s="468"/>
      <c r="AF143" s="468"/>
      <c r="AG143" s="468"/>
      <c r="AH143" s="468"/>
      <c r="AI143" s="468"/>
      <c r="AJ143" s="468"/>
      <c r="AK143" s="468"/>
      <c r="AL143" s="468"/>
    </row>
    <row r="144" spans="1:38" ht="14.25" customHeight="1">
      <c r="A144" s="468"/>
      <c r="B144" s="468"/>
      <c r="C144" s="468"/>
      <c r="D144" s="468"/>
      <c r="E144" s="468"/>
      <c r="F144" s="468"/>
      <c r="G144" s="468"/>
      <c r="H144" s="468"/>
      <c r="I144" s="468"/>
      <c r="J144" s="468"/>
      <c r="K144" s="468"/>
      <c r="L144" s="468"/>
      <c r="M144" s="468"/>
      <c r="N144" s="468"/>
      <c r="O144" s="468"/>
      <c r="P144" s="468"/>
      <c r="Q144" s="468"/>
      <c r="R144" s="468"/>
      <c r="S144" s="468"/>
      <c r="T144" s="468"/>
      <c r="U144" s="468"/>
      <c r="V144" s="468"/>
      <c r="W144" s="468"/>
      <c r="X144" s="468"/>
      <c r="Y144" s="468"/>
      <c r="Z144" s="468"/>
      <c r="AA144" s="468"/>
      <c r="AB144" s="468"/>
      <c r="AC144" s="468"/>
      <c r="AD144" s="468"/>
      <c r="AE144" s="468"/>
      <c r="AF144" s="468"/>
      <c r="AG144" s="468"/>
      <c r="AH144" s="468"/>
      <c r="AI144" s="468"/>
      <c r="AJ144" s="468"/>
      <c r="AK144" s="468"/>
      <c r="AL144" s="468"/>
    </row>
    <row r="145" spans="1:38" ht="14.25" customHeight="1">
      <c r="A145" s="468"/>
      <c r="B145" s="468"/>
      <c r="C145" s="468"/>
      <c r="D145" s="468"/>
      <c r="E145" s="468"/>
      <c r="F145" s="468"/>
      <c r="G145" s="468"/>
      <c r="H145" s="468"/>
      <c r="I145" s="468"/>
      <c r="J145" s="468"/>
      <c r="K145" s="468"/>
      <c r="L145" s="468"/>
      <c r="M145" s="468"/>
      <c r="N145" s="468"/>
      <c r="O145" s="468"/>
      <c r="P145" s="468"/>
      <c r="Q145" s="468"/>
      <c r="R145" s="468"/>
      <c r="S145" s="468"/>
      <c r="T145" s="468"/>
      <c r="U145" s="468"/>
      <c r="V145" s="468"/>
      <c r="W145" s="468"/>
      <c r="X145" s="468"/>
      <c r="Y145" s="468"/>
      <c r="Z145" s="468"/>
      <c r="AA145" s="468"/>
      <c r="AB145" s="468"/>
      <c r="AC145" s="468"/>
      <c r="AD145" s="468"/>
      <c r="AE145" s="468"/>
      <c r="AF145" s="468"/>
      <c r="AG145" s="468"/>
      <c r="AH145" s="468"/>
      <c r="AI145" s="468"/>
      <c r="AJ145" s="468"/>
      <c r="AK145" s="468"/>
      <c r="AL145" s="468"/>
    </row>
    <row r="146" spans="1:38" ht="14.25" customHeight="1">
      <c r="A146" s="468"/>
      <c r="B146" s="468"/>
      <c r="C146" s="468"/>
      <c r="D146" s="468"/>
      <c r="E146" s="468"/>
      <c r="F146" s="468"/>
      <c r="G146" s="468"/>
      <c r="H146" s="468"/>
      <c r="I146" s="468"/>
      <c r="J146" s="468"/>
      <c r="K146" s="468"/>
      <c r="L146" s="468"/>
      <c r="M146" s="468"/>
      <c r="N146" s="468"/>
      <c r="O146" s="468"/>
      <c r="P146" s="468"/>
      <c r="Q146" s="468"/>
      <c r="R146" s="468"/>
      <c r="S146" s="468"/>
      <c r="T146" s="468"/>
      <c r="U146" s="468"/>
      <c r="V146" s="468"/>
      <c r="W146" s="468"/>
      <c r="X146" s="468"/>
      <c r="Y146" s="468"/>
      <c r="Z146" s="468"/>
      <c r="AA146" s="468"/>
      <c r="AB146" s="468"/>
      <c r="AC146" s="468"/>
      <c r="AD146" s="468"/>
      <c r="AE146" s="468"/>
      <c r="AF146" s="468"/>
      <c r="AG146" s="468"/>
      <c r="AH146" s="468"/>
      <c r="AI146" s="468"/>
      <c r="AJ146" s="468"/>
      <c r="AK146" s="468"/>
      <c r="AL146" s="468"/>
    </row>
    <row r="147" spans="1:38" ht="14.25" customHeight="1">
      <c r="A147" s="468"/>
      <c r="B147" s="468"/>
      <c r="C147" s="468"/>
      <c r="D147" s="468"/>
      <c r="E147" s="468"/>
      <c r="F147" s="468"/>
      <c r="G147" s="468"/>
      <c r="H147" s="468"/>
      <c r="I147" s="468"/>
      <c r="J147" s="468"/>
      <c r="K147" s="468"/>
      <c r="L147" s="468"/>
      <c r="M147" s="468"/>
      <c r="N147" s="468"/>
      <c r="O147" s="468"/>
      <c r="P147" s="468"/>
      <c r="Q147" s="468"/>
      <c r="R147" s="468"/>
      <c r="S147" s="468"/>
      <c r="T147" s="468"/>
      <c r="U147" s="468"/>
      <c r="V147" s="468"/>
      <c r="W147" s="468"/>
      <c r="X147" s="468"/>
      <c r="Y147" s="468"/>
      <c r="Z147" s="468"/>
      <c r="AA147" s="468"/>
      <c r="AB147" s="468"/>
      <c r="AC147" s="468"/>
      <c r="AD147" s="468"/>
      <c r="AE147" s="468"/>
      <c r="AF147" s="468"/>
      <c r="AG147" s="468"/>
      <c r="AH147" s="468"/>
      <c r="AI147" s="468"/>
      <c r="AJ147" s="468"/>
      <c r="AK147" s="468"/>
      <c r="AL147" s="468"/>
    </row>
    <row r="148" spans="1:38" ht="14.25" customHeight="1">
      <c r="A148" s="468"/>
      <c r="B148" s="468"/>
      <c r="C148" s="468"/>
      <c r="D148" s="468"/>
      <c r="E148" s="468"/>
      <c r="F148" s="468"/>
      <c r="G148" s="468"/>
      <c r="H148" s="468"/>
      <c r="I148" s="468"/>
      <c r="J148" s="468"/>
      <c r="K148" s="468"/>
      <c r="L148" s="468"/>
      <c r="M148" s="468"/>
      <c r="N148" s="468"/>
      <c r="O148" s="468"/>
      <c r="P148" s="468"/>
      <c r="Q148" s="468"/>
      <c r="R148" s="468"/>
      <c r="S148" s="468"/>
      <c r="T148" s="468"/>
      <c r="U148" s="468"/>
      <c r="V148" s="468"/>
      <c r="W148" s="468"/>
      <c r="X148" s="468"/>
      <c r="Y148" s="468"/>
      <c r="Z148" s="468"/>
      <c r="AA148" s="468"/>
      <c r="AB148" s="468"/>
      <c r="AC148" s="468"/>
      <c r="AD148" s="468"/>
      <c r="AE148" s="468"/>
      <c r="AF148" s="468"/>
      <c r="AG148" s="468"/>
      <c r="AH148" s="468"/>
      <c r="AI148" s="468"/>
      <c r="AJ148" s="468"/>
      <c r="AK148" s="468"/>
      <c r="AL148" s="468"/>
    </row>
    <row r="149" spans="1:38" ht="14.25" customHeight="1">
      <c r="A149" s="468"/>
      <c r="B149" s="468"/>
      <c r="C149" s="468"/>
      <c r="D149" s="468"/>
      <c r="E149" s="468"/>
      <c r="F149" s="468"/>
      <c r="G149" s="468"/>
      <c r="H149" s="468"/>
      <c r="I149" s="468"/>
      <c r="J149" s="468"/>
      <c r="K149" s="468"/>
      <c r="L149" s="468"/>
      <c r="M149" s="468"/>
      <c r="N149" s="468"/>
      <c r="O149" s="468"/>
      <c r="P149" s="468"/>
      <c r="Q149" s="468"/>
      <c r="R149" s="468"/>
      <c r="S149" s="468"/>
      <c r="T149" s="468"/>
      <c r="U149" s="468"/>
      <c r="V149" s="468"/>
      <c r="W149" s="468"/>
      <c r="X149" s="468"/>
      <c r="Y149" s="468"/>
      <c r="Z149" s="468"/>
      <c r="AA149" s="468"/>
      <c r="AB149" s="468"/>
      <c r="AC149" s="468"/>
      <c r="AD149" s="468"/>
      <c r="AE149" s="468"/>
      <c r="AF149" s="468"/>
      <c r="AG149" s="468"/>
      <c r="AH149" s="468"/>
      <c r="AI149" s="468"/>
      <c r="AJ149" s="468"/>
      <c r="AK149" s="468"/>
      <c r="AL149" s="468"/>
    </row>
    <row r="150" spans="1:38" ht="14.25" customHeight="1">
      <c r="A150" s="468"/>
      <c r="B150" s="468"/>
      <c r="C150" s="468"/>
      <c r="D150" s="468"/>
      <c r="E150" s="468"/>
      <c r="F150" s="468"/>
      <c r="G150" s="468"/>
      <c r="H150" s="468"/>
      <c r="I150" s="468"/>
      <c r="J150" s="468"/>
      <c r="K150" s="468"/>
      <c r="L150" s="468"/>
      <c r="M150" s="468"/>
      <c r="N150" s="468"/>
      <c r="O150" s="468"/>
      <c r="P150" s="468"/>
      <c r="Q150" s="468"/>
      <c r="R150" s="468"/>
      <c r="S150" s="468"/>
      <c r="T150" s="468"/>
      <c r="U150" s="468"/>
      <c r="V150" s="468"/>
      <c r="W150" s="468"/>
      <c r="X150" s="468"/>
      <c r="Y150" s="468"/>
      <c r="Z150" s="468"/>
      <c r="AA150" s="468"/>
      <c r="AB150" s="468"/>
      <c r="AC150" s="468"/>
      <c r="AD150" s="468"/>
      <c r="AE150" s="468"/>
      <c r="AF150" s="468"/>
      <c r="AG150" s="468"/>
      <c r="AH150" s="468"/>
      <c r="AI150" s="468"/>
      <c r="AJ150" s="468"/>
      <c r="AK150" s="468"/>
      <c r="AL150" s="468"/>
    </row>
    <row r="151" spans="1:38" ht="14.25" customHeight="1">
      <c r="A151" s="468"/>
      <c r="B151" s="468"/>
      <c r="C151" s="468"/>
      <c r="D151" s="468"/>
      <c r="E151" s="468"/>
      <c r="F151" s="468"/>
      <c r="G151" s="468"/>
      <c r="H151" s="468"/>
      <c r="I151" s="468"/>
      <c r="J151" s="468"/>
      <c r="K151" s="468"/>
      <c r="L151" s="468"/>
      <c r="M151" s="468"/>
      <c r="N151" s="468"/>
      <c r="O151" s="468"/>
      <c r="P151" s="468"/>
      <c r="Q151" s="468"/>
      <c r="R151" s="468"/>
      <c r="S151" s="468"/>
      <c r="T151" s="468"/>
      <c r="U151" s="468"/>
      <c r="V151" s="468"/>
      <c r="W151" s="468"/>
      <c r="X151" s="468"/>
      <c r="Y151" s="468"/>
      <c r="Z151" s="468"/>
      <c r="AA151" s="468"/>
      <c r="AB151" s="468"/>
      <c r="AC151" s="468"/>
      <c r="AD151" s="468"/>
      <c r="AE151" s="468"/>
      <c r="AF151" s="468"/>
      <c r="AG151" s="468"/>
      <c r="AH151" s="468"/>
      <c r="AI151" s="468"/>
      <c r="AJ151" s="468"/>
      <c r="AK151" s="468"/>
      <c r="AL151" s="468"/>
    </row>
    <row r="152" spans="1:38" ht="14.25" customHeight="1">
      <c r="A152" s="468"/>
      <c r="B152" s="468"/>
      <c r="C152" s="468"/>
      <c r="D152" s="468"/>
      <c r="E152" s="468"/>
      <c r="F152" s="468"/>
      <c r="G152" s="468"/>
      <c r="H152" s="468"/>
      <c r="I152" s="468"/>
      <c r="J152" s="468"/>
      <c r="K152" s="468"/>
      <c r="L152" s="468"/>
      <c r="M152" s="468"/>
      <c r="N152" s="468"/>
      <c r="O152" s="468"/>
      <c r="P152" s="468"/>
      <c r="Q152" s="468"/>
      <c r="R152" s="468"/>
      <c r="S152" s="468"/>
      <c r="T152" s="468"/>
      <c r="U152" s="468"/>
      <c r="V152" s="468"/>
      <c r="W152" s="468"/>
      <c r="X152" s="468"/>
      <c r="Y152" s="468"/>
      <c r="Z152" s="468"/>
      <c r="AA152" s="468"/>
      <c r="AB152" s="468"/>
      <c r="AC152" s="468"/>
      <c r="AD152" s="468"/>
      <c r="AE152" s="468"/>
      <c r="AF152" s="468"/>
      <c r="AG152" s="468"/>
      <c r="AH152" s="468"/>
      <c r="AI152" s="468"/>
      <c r="AJ152" s="468"/>
      <c r="AK152" s="468"/>
      <c r="AL152" s="468"/>
    </row>
    <row r="153" spans="1:38" ht="14.25" customHeight="1">
      <c r="A153" s="468"/>
      <c r="B153" s="468"/>
      <c r="C153" s="468"/>
      <c r="D153" s="468"/>
      <c r="E153" s="468"/>
      <c r="F153" s="468"/>
      <c r="G153" s="468"/>
      <c r="H153" s="468"/>
      <c r="I153" s="468"/>
      <c r="J153" s="468"/>
      <c r="K153" s="468"/>
      <c r="L153" s="468"/>
      <c r="M153" s="468"/>
      <c r="N153" s="468"/>
      <c r="O153" s="468"/>
      <c r="P153" s="468"/>
      <c r="Q153" s="468"/>
      <c r="R153" s="468"/>
      <c r="S153" s="468"/>
      <c r="T153" s="468"/>
      <c r="U153" s="468"/>
      <c r="V153" s="468"/>
      <c r="W153" s="468"/>
      <c r="X153" s="468"/>
      <c r="Y153" s="468"/>
      <c r="Z153" s="468"/>
      <c r="AA153" s="468"/>
      <c r="AB153" s="468"/>
      <c r="AC153" s="468"/>
      <c r="AD153" s="468"/>
      <c r="AE153" s="468"/>
      <c r="AF153" s="468"/>
      <c r="AG153" s="468"/>
      <c r="AH153" s="468"/>
      <c r="AI153" s="468"/>
      <c r="AJ153" s="468"/>
      <c r="AK153" s="468"/>
      <c r="AL153" s="468"/>
    </row>
    <row r="154" spans="1:38" ht="14.25" customHeight="1">
      <c r="A154" s="468"/>
      <c r="B154" s="468"/>
      <c r="C154" s="468"/>
      <c r="D154" s="468"/>
      <c r="E154" s="468"/>
      <c r="F154" s="468"/>
      <c r="G154" s="468"/>
      <c r="H154" s="468"/>
      <c r="I154" s="468"/>
      <c r="J154" s="468"/>
      <c r="K154" s="468"/>
      <c r="L154" s="468"/>
      <c r="M154" s="468"/>
      <c r="N154" s="468"/>
      <c r="O154" s="468"/>
      <c r="P154" s="468"/>
      <c r="Q154" s="468"/>
      <c r="R154" s="468"/>
      <c r="S154" s="468"/>
      <c r="T154" s="468"/>
      <c r="U154" s="468"/>
      <c r="V154" s="468"/>
      <c r="W154" s="468"/>
      <c r="X154" s="468"/>
      <c r="Y154" s="468"/>
      <c r="Z154" s="468"/>
      <c r="AA154" s="468"/>
      <c r="AB154" s="468"/>
      <c r="AC154" s="468"/>
      <c r="AD154" s="468"/>
      <c r="AE154" s="468"/>
      <c r="AF154" s="468"/>
      <c r="AG154" s="468"/>
      <c r="AH154" s="468"/>
      <c r="AI154" s="468"/>
      <c r="AJ154" s="468"/>
      <c r="AK154" s="468"/>
      <c r="AL154" s="468"/>
    </row>
    <row r="155" spans="1:38" ht="14.25" customHeight="1">
      <c r="A155" s="468"/>
      <c r="B155" s="468"/>
      <c r="C155" s="468"/>
      <c r="D155" s="468"/>
      <c r="E155" s="468"/>
      <c r="F155" s="468"/>
      <c r="G155" s="468"/>
      <c r="H155" s="468"/>
      <c r="I155" s="468"/>
      <c r="J155" s="468"/>
      <c r="K155" s="468"/>
      <c r="L155" s="468"/>
      <c r="M155" s="468"/>
      <c r="N155" s="468"/>
      <c r="O155" s="468"/>
      <c r="P155" s="468"/>
      <c r="Q155" s="468"/>
      <c r="R155" s="468"/>
      <c r="S155" s="468"/>
      <c r="T155" s="468"/>
      <c r="U155" s="468"/>
      <c r="V155" s="468"/>
      <c r="W155" s="468"/>
      <c r="X155" s="468"/>
      <c r="Y155" s="468"/>
      <c r="Z155" s="468"/>
      <c r="AA155" s="468"/>
      <c r="AB155" s="468"/>
      <c r="AC155" s="468"/>
      <c r="AD155" s="468"/>
      <c r="AE155" s="468"/>
      <c r="AF155" s="468"/>
      <c r="AG155" s="468"/>
      <c r="AH155" s="468"/>
      <c r="AI155" s="468"/>
      <c r="AJ155" s="468"/>
      <c r="AK155" s="468"/>
      <c r="AL155" s="468"/>
    </row>
    <row r="156" spans="1:38" ht="14.25" customHeight="1">
      <c r="A156" s="468"/>
      <c r="B156" s="468"/>
      <c r="C156" s="468"/>
      <c r="D156" s="468"/>
      <c r="E156" s="468"/>
      <c r="F156" s="468"/>
      <c r="G156" s="468"/>
      <c r="H156" s="468"/>
      <c r="I156" s="468"/>
      <c r="J156" s="468"/>
      <c r="K156" s="468"/>
      <c r="L156" s="468"/>
      <c r="M156" s="468"/>
      <c r="N156" s="468"/>
      <c r="O156" s="468"/>
      <c r="P156" s="468"/>
      <c r="Q156" s="468"/>
      <c r="R156" s="468"/>
      <c r="S156" s="468"/>
      <c r="T156" s="468"/>
      <c r="U156" s="468"/>
      <c r="V156" s="468"/>
      <c r="W156" s="468"/>
      <c r="X156" s="468"/>
      <c r="Y156" s="468"/>
      <c r="Z156" s="468"/>
      <c r="AA156" s="468"/>
      <c r="AB156" s="468"/>
      <c r="AC156" s="468"/>
      <c r="AD156" s="468"/>
      <c r="AE156" s="468"/>
      <c r="AF156" s="468"/>
      <c r="AG156" s="468"/>
      <c r="AH156" s="468"/>
      <c r="AI156" s="468"/>
      <c r="AJ156" s="468"/>
      <c r="AK156" s="468"/>
      <c r="AL156" s="468"/>
    </row>
    <row r="157" spans="1:38" ht="14.25" customHeight="1">
      <c r="A157" s="468"/>
      <c r="B157" s="468"/>
      <c r="C157" s="468"/>
      <c r="D157" s="468"/>
      <c r="E157" s="468"/>
      <c r="F157" s="468"/>
      <c r="G157" s="468"/>
      <c r="H157" s="468"/>
      <c r="I157" s="468"/>
      <c r="J157" s="468"/>
      <c r="K157" s="468"/>
      <c r="L157" s="468"/>
      <c r="M157" s="468"/>
      <c r="N157" s="468"/>
      <c r="O157" s="468"/>
      <c r="P157" s="468"/>
      <c r="Q157" s="468"/>
      <c r="R157" s="468"/>
      <c r="S157" s="468"/>
      <c r="T157" s="468"/>
      <c r="U157" s="468"/>
      <c r="V157" s="468"/>
      <c r="W157" s="468"/>
      <c r="X157" s="468"/>
      <c r="Y157" s="468"/>
      <c r="Z157" s="468"/>
      <c r="AA157" s="468"/>
      <c r="AB157" s="468"/>
      <c r="AC157" s="468"/>
      <c r="AD157" s="468"/>
      <c r="AE157" s="468"/>
      <c r="AF157" s="468"/>
      <c r="AG157" s="468"/>
      <c r="AH157" s="468"/>
      <c r="AI157" s="468"/>
      <c r="AJ157" s="468"/>
      <c r="AK157" s="468"/>
      <c r="AL157" s="468"/>
    </row>
    <row r="158" spans="1:38" ht="14.25" customHeight="1">
      <c r="A158" s="468"/>
      <c r="B158" s="468"/>
      <c r="C158" s="468"/>
      <c r="D158" s="468"/>
      <c r="E158" s="468"/>
      <c r="F158" s="468"/>
      <c r="G158" s="468"/>
      <c r="H158" s="468"/>
      <c r="I158" s="468"/>
      <c r="J158" s="468"/>
      <c r="K158" s="468"/>
      <c r="L158" s="468"/>
      <c r="M158" s="468"/>
      <c r="N158" s="468"/>
      <c r="O158" s="468"/>
      <c r="P158" s="468"/>
      <c r="Q158" s="468"/>
      <c r="R158" s="468"/>
      <c r="S158" s="468"/>
      <c r="T158" s="468"/>
      <c r="U158" s="468"/>
      <c r="V158" s="468"/>
      <c r="W158" s="468"/>
      <c r="X158" s="468"/>
      <c r="Y158" s="468"/>
      <c r="Z158" s="468"/>
      <c r="AA158" s="468"/>
      <c r="AB158" s="468"/>
      <c r="AC158" s="468"/>
      <c r="AD158" s="468"/>
      <c r="AE158" s="468"/>
      <c r="AF158" s="468"/>
      <c r="AG158" s="468"/>
      <c r="AH158" s="468"/>
      <c r="AI158" s="468"/>
      <c r="AJ158" s="468"/>
      <c r="AK158" s="468"/>
      <c r="AL158" s="468"/>
    </row>
    <row r="159" spans="1:38" ht="14.25" customHeight="1">
      <c r="A159" s="468"/>
      <c r="B159" s="468"/>
      <c r="C159" s="468"/>
      <c r="D159" s="468"/>
      <c r="E159" s="468"/>
      <c r="F159" s="468"/>
      <c r="G159" s="468"/>
      <c r="H159" s="468"/>
      <c r="I159" s="468"/>
      <c r="J159" s="468"/>
      <c r="K159" s="468"/>
      <c r="L159" s="468"/>
      <c r="M159" s="468"/>
      <c r="N159" s="468"/>
      <c r="O159" s="468"/>
      <c r="P159" s="468"/>
      <c r="Q159" s="468"/>
      <c r="R159" s="468"/>
      <c r="S159" s="468"/>
      <c r="T159" s="468"/>
      <c r="U159" s="468"/>
      <c r="V159" s="468"/>
      <c r="W159" s="468"/>
      <c r="X159" s="468"/>
      <c r="Y159" s="468"/>
      <c r="Z159" s="468"/>
      <c r="AA159" s="468"/>
      <c r="AB159" s="468"/>
      <c r="AC159" s="468"/>
      <c r="AD159" s="468"/>
      <c r="AE159" s="468"/>
      <c r="AF159" s="468"/>
      <c r="AG159" s="468"/>
      <c r="AH159" s="468"/>
      <c r="AI159" s="468"/>
      <c r="AJ159" s="468"/>
      <c r="AK159" s="468"/>
      <c r="AL159" s="468"/>
    </row>
    <row r="160" spans="1:38" ht="14.25" customHeight="1">
      <c r="A160" s="468"/>
      <c r="B160" s="468"/>
      <c r="C160" s="468"/>
      <c r="D160" s="468"/>
      <c r="E160" s="468"/>
      <c r="F160" s="468"/>
      <c r="G160" s="468"/>
      <c r="H160" s="468"/>
      <c r="I160" s="468"/>
      <c r="J160" s="468"/>
      <c r="K160" s="468"/>
      <c r="L160" s="468"/>
      <c r="M160" s="468"/>
      <c r="N160" s="468"/>
      <c r="O160" s="468"/>
      <c r="P160" s="468"/>
      <c r="Q160" s="468"/>
      <c r="R160" s="468"/>
      <c r="S160" s="468"/>
      <c r="T160" s="468"/>
      <c r="U160" s="468"/>
      <c r="V160" s="468"/>
      <c r="W160" s="468"/>
      <c r="X160" s="468"/>
      <c r="Y160" s="468"/>
      <c r="Z160" s="468"/>
      <c r="AA160" s="468"/>
      <c r="AB160" s="468"/>
      <c r="AC160" s="468"/>
      <c r="AD160" s="468"/>
      <c r="AE160" s="468"/>
      <c r="AF160" s="468"/>
      <c r="AG160" s="468"/>
      <c r="AH160" s="468"/>
      <c r="AI160" s="468"/>
      <c r="AJ160" s="468"/>
      <c r="AK160" s="468"/>
      <c r="AL160" s="468"/>
    </row>
    <row r="161" spans="1:38" ht="14.25" customHeight="1">
      <c r="A161" s="468"/>
      <c r="B161" s="468"/>
      <c r="C161" s="468"/>
      <c r="D161" s="468"/>
      <c r="E161" s="468"/>
      <c r="F161" s="468"/>
      <c r="G161" s="468"/>
      <c r="H161" s="468"/>
      <c r="I161" s="468"/>
      <c r="J161" s="468"/>
      <c r="K161" s="468"/>
      <c r="L161" s="468"/>
      <c r="M161" s="468"/>
      <c r="N161" s="468"/>
      <c r="O161" s="468"/>
      <c r="P161" s="468"/>
      <c r="Q161" s="468"/>
      <c r="R161" s="468"/>
      <c r="S161" s="468"/>
      <c r="T161" s="468"/>
      <c r="U161" s="468"/>
      <c r="V161" s="468"/>
      <c r="W161" s="468"/>
      <c r="X161" s="468"/>
      <c r="Y161" s="468"/>
      <c r="Z161" s="468"/>
      <c r="AA161" s="468"/>
      <c r="AB161" s="468"/>
      <c r="AC161" s="468"/>
      <c r="AD161" s="468"/>
      <c r="AE161" s="468"/>
      <c r="AF161" s="468"/>
      <c r="AG161" s="468"/>
      <c r="AH161" s="468"/>
      <c r="AI161" s="468"/>
      <c r="AJ161" s="468"/>
      <c r="AK161" s="468"/>
      <c r="AL161" s="468"/>
    </row>
    <row r="162" spans="1:38" ht="14.25" customHeight="1">
      <c r="A162" s="468"/>
      <c r="B162" s="468"/>
      <c r="C162" s="468"/>
      <c r="D162" s="468"/>
      <c r="E162" s="468"/>
      <c r="F162" s="468"/>
      <c r="G162" s="468"/>
      <c r="H162" s="468"/>
      <c r="I162" s="468"/>
      <c r="J162" s="468"/>
      <c r="K162" s="468"/>
      <c r="L162" s="468"/>
      <c r="M162" s="468"/>
      <c r="N162" s="468"/>
      <c r="O162" s="468"/>
      <c r="P162" s="468"/>
      <c r="Q162" s="468"/>
      <c r="R162" s="468"/>
      <c r="S162" s="468"/>
      <c r="T162" s="468"/>
      <c r="U162" s="468"/>
      <c r="V162" s="468"/>
      <c r="W162" s="468"/>
      <c r="X162" s="468"/>
      <c r="Y162" s="468"/>
      <c r="Z162" s="468"/>
      <c r="AA162" s="468"/>
      <c r="AB162" s="468"/>
      <c r="AC162" s="468"/>
      <c r="AD162" s="468"/>
      <c r="AE162" s="468"/>
      <c r="AF162" s="468"/>
      <c r="AG162" s="468"/>
      <c r="AH162" s="468"/>
      <c r="AI162" s="468"/>
      <c r="AJ162" s="468"/>
      <c r="AK162" s="468"/>
      <c r="AL162" s="468"/>
    </row>
    <row r="163" spans="1:38" ht="14.25" customHeight="1">
      <c r="A163" s="468"/>
      <c r="B163" s="468"/>
      <c r="C163" s="468"/>
      <c r="D163" s="468"/>
      <c r="E163" s="468"/>
      <c r="F163" s="468"/>
      <c r="G163" s="468"/>
      <c r="H163" s="468"/>
      <c r="I163" s="468"/>
      <c r="J163" s="468"/>
      <c r="K163" s="468"/>
      <c r="L163" s="468"/>
      <c r="M163" s="468"/>
      <c r="N163" s="468"/>
      <c r="O163" s="468"/>
      <c r="P163" s="468"/>
      <c r="Q163" s="468"/>
      <c r="R163" s="468"/>
      <c r="S163" s="468"/>
      <c r="T163" s="468"/>
      <c r="U163" s="468"/>
      <c r="V163" s="468"/>
      <c r="W163" s="468"/>
      <c r="X163" s="468"/>
      <c r="Y163" s="468"/>
      <c r="Z163" s="468"/>
      <c r="AA163" s="468"/>
      <c r="AB163" s="468"/>
      <c r="AC163" s="468"/>
      <c r="AD163" s="468"/>
      <c r="AE163" s="468"/>
      <c r="AF163" s="468"/>
      <c r="AG163" s="468"/>
      <c r="AH163" s="468"/>
      <c r="AI163" s="468"/>
      <c r="AJ163" s="468"/>
      <c r="AK163" s="468"/>
      <c r="AL163" s="468"/>
    </row>
    <row r="164" spans="1:38" ht="14.25" customHeight="1">
      <c r="A164" s="468"/>
      <c r="B164" s="468"/>
      <c r="C164" s="468"/>
      <c r="D164" s="468"/>
      <c r="E164" s="468"/>
      <c r="F164" s="468"/>
      <c r="G164" s="468"/>
      <c r="H164" s="468"/>
      <c r="I164" s="468"/>
      <c r="J164" s="468"/>
      <c r="K164" s="468"/>
      <c r="L164" s="468"/>
      <c r="M164" s="468"/>
      <c r="N164" s="468"/>
      <c r="O164" s="468"/>
      <c r="P164" s="468"/>
      <c r="Q164" s="468"/>
      <c r="R164" s="468"/>
      <c r="S164" s="468"/>
      <c r="T164" s="468"/>
      <c r="U164" s="468"/>
      <c r="V164" s="468"/>
      <c r="W164" s="468"/>
      <c r="X164" s="468"/>
      <c r="Y164" s="468"/>
      <c r="Z164" s="468"/>
      <c r="AA164" s="468"/>
      <c r="AB164" s="468"/>
      <c r="AC164" s="468"/>
      <c r="AD164" s="468"/>
      <c r="AE164" s="468"/>
      <c r="AF164" s="468"/>
      <c r="AG164" s="468"/>
      <c r="AH164" s="468"/>
      <c r="AI164" s="468"/>
      <c r="AJ164" s="468"/>
      <c r="AK164" s="468"/>
      <c r="AL164" s="468"/>
    </row>
    <row r="165" spans="1:38" ht="14.25" customHeight="1">
      <c r="A165" s="468"/>
      <c r="B165" s="468"/>
      <c r="C165" s="468"/>
      <c r="D165" s="468"/>
      <c r="E165" s="468"/>
      <c r="F165" s="468"/>
      <c r="G165" s="468"/>
      <c r="H165" s="468"/>
      <c r="I165" s="468"/>
      <c r="J165" s="468"/>
      <c r="K165" s="468"/>
      <c r="L165" s="468"/>
      <c r="M165" s="468"/>
      <c r="N165" s="468"/>
      <c r="O165" s="468"/>
      <c r="P165" s="468"/>
      <c r="Q165" s="468"/>
      <c r="R165" s="468"/>
      <c r="S165" s="468"/>
      <c r="T165" s="468"/>
      <c r="U165" s="468"/>
      <c r="V165" s="468"/>
      <c r="W165" s="468"/>
      <c r="X165" s="468"/>
      <c r="Y165" s="468"/>
      <c r="Z165" s="468"/>
      <c r="AA165" s="468"/>
      <c r="AB165" s="468"/>
      <c r="AC165" s="468"/>
      <c r="AD165" s="468"/>
      <c r="AE165" s="468"/>
      <c r="AF165" s="468"/>
      <c r="AG165" s="468"/>
      <c r="AH165" s="468"/>
      <c r="AI165" s="468"/>
      <c r="AJ165" s="468"/>
      <c r="AK165" s="468"/>
      <c r="AL165" s="468"/>
    </row>
    <row r="166" spans="1:38" ht="14.25" customHeight="1">
      <c r="A166" s="468"/>
      <c r="B166" s="468"/>
      <c r="C166" s="468"/>
      <c r="D166" s="468"/>
      <c r="E166" s="468"/>
      <c r="F166" s="468"/>
      <c r="G166" s="468"/>
      <c r="H166" s="468"/>
      <c r="I166" s="468"/>
      <c r="J166" s="468"/>
      <c r="K166" s="468"/>
      <c r="L166" s="468"/>
      <c r="M166" s="468"/>
      <c r="N166" s="468"/>
      <c r="O166" s="468"/>
      <c r="P166" s="468"/>
      <c r="Q166" s="468"/>
      <c r="R166" s="468"/>
      <c r="S166" s="468"/>
      <c r="T166" s="468"/>
      <c r="U166" s="468"/>
      <c r="V166" s="468"/>
      <c r="W166" s="468"/>
      <c r="X166" s="468"/>
      <c r="Y166" s="468"/>
      <c r="Z166" s="468"/>
      <c r="AA166" s="468"/>
      <c r="AB166" s="468"/>
      <c r="AC166" s="468"/>
      <c r="AD166" s="468"/>
      <c r="AE166" s="468"/>
      <c r="AF166" s="468"/>
      <c r="AG166" s="468"/>
      <c r="AH166" s="468"/>
      <c r="AI166" s="468"/>
      <c r="AJ166" s="468"/>
      <c r="AK166" s="468"/>
      <c r="AL166" s="468"/>
    </row>
    <row r="167" spans="1:38" ht="14.25" customHeight="1">
      <c r="A167" s="468"/>
      <c r="B167" s="468"/>
      <c r="C167" s="468"/>
      <c r="D167" s="468"/>
      <c r="E167" s="468"/>
      <c r="F167" s="468"/>
      <c r="G167" s="468"/>
      <c r="H167" s="468"/>
      <c r="I167" s="468"/>
      <c r="J167" s="468"/>
      <c r="K167" s="468"/>
      <c r="L167" s="468"/>
      <c r="M167" s="468"/>
      <c r="N167" s="468"/>
      <c r="O167" s="468"/>
      <c r="P167" s="468"/>
      <c r="Q167" s="468"/>
      <c r="R167" s="468"/>
      <c r="S167" s="468"/>
      <c r="T167" s="468"/>
      <c r="U167" s="468"/>
      <c r="V167" s="468"/>
      <c r="W167" s="468"/>
      <c r="X167" s="468"/>
      <c r="Y167" s="468"/>
      <c r="Z167" s="468"/>
      <c r="AA167" s="468"/>
      <c r="AB167" s="468"/>
      <c r="AC167" s="468"/>
      <c r="AD167" s="468"/>
      <c r="AE167" s="468"/>
      <c r="AF167" s="468"/>
      <c r="AG167" s="468"/>
      <c r="AH167" s="468"/>
      <c r="AI167" s="468"/>
      <c r="AJ167" s="468"/>
      <c r="AK167" s="468"/>
      <c r="AL167" s="468"/>
    </row>
    <row r="168" spans="1:38" ht="14.25" customHeight="1">
      <c r="A168" s="468"/>
      <c r="B168" s="468"/>
      <c r="C168" s="468"/>
      <c r="D168" s="468"/>
      <c r="E168" s="468"/>
      <c r="F168" s="468"/>
      <c r="G168" s="468"/>
      <c r="H168" s="468"/>
      <c r="I168" s="468"/>
      <c r="J168" s="468"/>
      <c r="K168" s="468"/>
      <c r="L168" s="468"/>
      <c r="M168" s="468"/>
      <c r="N168" s="468"/>
      <c r="O168" s="468"/>
      <c r="P168" s="468"/>
      <c r="Q168" s="468"/>
      <c r="R168" s="468"/>
      <c r="S168" s="468"/>
      <c r="T168" s="468"/>
      <c r="U168" s="468"/>
      <c r="V168" s="468"/>
      <c r="W168" s="468"/>
      <c r="X168" s="468"/>
      <c r="Y168" s="468"/>
      <c r="Z168" s="468"/>
      <c r="AA168" s="468"/>
      <c r="AB168" s="468"/>
      <c r="AC168" s="468"/>
      <c r="AD168" s="468"/>
      <c r="AE168" s="468"/>
      <c r="AF168" s="468"/>
      <c r="AG168" s="468"/>
      <c r="AH168" s="468"/>
      <c r="AI168" s="468"/>
      <c r="AJ168" s="468"/>
      <c r="AK168" s="468"/>
      <c r="AL168" s="468"/>
    </row>
    <row r="169" spans="1:38" ht="14.25" customHeight="1">
      <c r="A169" s="468"/>
      <c r="B169" s="468"/>
      <c r="C169" s="468"/>
      <c r="D169" s="468"/>
      <c r="E169" s="468"/>
      <c r="F169" s="468"/>
      <c r="G169" s="468"/>
      <c r="H169" s="468"/>
      <c r="I169" s="468"/>
      <c r="J169" s="468"/>
      <c r="K169" s="468"/>
      <c r="L169" s="468"/>
      <c r="M169" s="468"/>
      <c r="N169" s="468"/>
      <c r="O169" s="468"/>
      <c r="P169" s="468"/>
      <c r="Q169" s="468"/>
      <c r="R169" s="468"/>
      <c r="S169" s="468"/>
      <c r="T169" s="468"/>
      <c r="U169" s="468"/>
      <c r="V169" s="468"/>
      <c r="W169" s="468"/>
      <c r="X169" s="468"/>
      <c r="Y169" s="468"/>
      <c r="Z169" s="468"/>
      <c r="AA169" s="468"/>
      <c r="AB169" s="468"/>
      <c r="AC169" s="468"/>
      <c r="AD169" s="468"/>
      <c r="AE169" s="468"/>
      <c r="AF169" s="468"/>
      <c r="AG169" s="468"/>
      <c r="AH169" s="468"/>
      <c r="AI169" s="468"/>
      <c r="AJ169" s="468"/>
      <c r="AK169" s="468"/>
      <c r="AL169" s="468"/>
    </row>
    <row r="170" spans="1:38" ht="14.25" customHeight="1">
      <c r="A170" s="468"/>
      <c r="B170" s="468"/>
      <c r="C170" s="468"/>
      <c r="D170" s="468"/>
      <c r="E170" s="468"/>
      <c r="F170" s="468"/>
      <c r="G170" s="468"/>
      <c r="H170" s="468"/>
      <c r="I170" s="468"/>
      <c r="J170" s="468"/>
      <c r="K170" s="468"/>
      <c r="L170" s="468"/>
      <c r="M170" s="468"/>
      <c r="N170" s="468"/>
      <c r="O170" s="468"/>
      <c r="P170" s="468"/>
      <c r="Q170" s="468"/>
      <c r="R170" s="468"/>
      <c r="S170" s="468"/>
      <c r="T170" s="468"/>
      <c r="U170" s="468"/>
      <c r="V170" s="468"/>
      <c r="W170" s="468"/>
      <c r="X170" s="468"/>
      <c r="Y170" s="468"/>
      <c r="Z170" s="468"/>
      <c r="AA170" s="468"/>
      <c r="AB170" s="468"/>
      <c r="AC170" s="468"/>
      <c r="AD170" s="468"/>
      <c r="AE170" s="468"/>
      <c r="AF170" s="468"/>
      <c r="AG170" s="468"/>
      <c r="AH170" s="468"/>
      <c r="AI170" s="468"/>
      <c r="AJ170" s="468"/>
      <c r="AK170" s="468"/>
      <c r="AL170" s="468"/>
    </row>
    <row r="171" spans="1:38" ht="14.25" customHeight="1">
      <c r="A171" s="468"/>
      <c r="B171" s="468"/>
      <c r="C171" s="468"/>
      <c r="D171" s="468"/>
      <c r="E171" s="468"/>
      <c r="F171" s="468"/>
      <c r="G171" s="468"/>
      <c r="H171" s="468"/>
      <c r="I171" s="468"/>
      <c r="J171" s="468"/>
      <c r="K171" s="468"/>
      <c r="L171" s="468"/>
      <c r="M171" s="468"/>
      <c r="N171" s="468"/>
      <c r="O171" s="468"/>
      <c r="P171" s="468"/>
      <c r="Q171" s="468"/>
      <c r="R171" s="468"/>
      <c r="S171" s="468"/>
      <c r="T171" s="468"/>
      <c r="U171" s="468"/>
      <c r="V171" s="468"/>
      <c r="W171" s="468"/>
      <c r="X171" s="468"/>
      <c r="Y171" s="468"/>
      <c r="Z171" s="468"/>
      <c r="AA171" s="468"/>
      <c r="AB171" s="468"/>
      <c r="AC171" s="468"/>
      <c r="AD171" s="468"/>
      <c r="AE171" s="468"/>
      <c r="AF171" s="468"/>
      <c r="AG171" s="468"/>
      <c r="AH171" s="468"/>
      <c r="AI171" s="468"/>
      <c r="AJ171" s="468"/>
      <c r="AK171" s="468"/>
      <c r="AL171" s="468"/>
    </row>
    <row r="172" spans="1:38" ht="14.25" customHeight="1">
      <c r="A172" s="468"/>
      <c r="B172" s="468"/>
      <c r="C172" s="468"/>
      <c r="D172" s="468"/>
      <c r="E172" s="468"/>
      <c r="F172" s="468"/>
      <c r="G172" s="468"/>
      <c r="H172" s="468"/>
      <c r="I172" s="468"/>
      <c r="J172" s="468"/>
      <c r="K172" s="468"/>
      <c r="L172" s="468"/>
      <c r="M172" s="468"/>
      <c r="N172" s="468"/>
      <c r="O172" s="468"/>
      <c r="P172" s="468"/>
      <c r="Q172" s="468"/>
      <c r="R172" s="468"/>
      <c r="S172" s="468"/>
      <c r="T172" s="468"/>
      <c r="U172" s="468"/>
      <c r="V172" s="468"/>
      <c r="W172" s="468"/>
      <c r="X172" s="468"/>
      <c r="Y172" s="468"/>
      <c r="Z172" s="468"/>
      <c r="AA172" s="468"/>
      <c r="AB172" s="468"/>
      <c r="AC172" s="468"/>
      <c r="AD172" s="468"/>
      <c r="AE172" s="468"/>
      <c r="AF172" s="468"/>
      <c r="AG172" s="468"/>
      <c r="AH172" s="468"/>
      <c r="AI172" s="468"/>
      <c r="AJ172" s="468"/>
      <c r="AK172" s="468"/>
      <c r="AL172" s="468"/>
    </row>
    <row r="173" spans="1:38" ht="14.25" customHeight="1">
      <c r="A173" s="468"/>
      <c r="B173" s="468"/>
      <c r="C173" s="468"/>
      <c r="D173" s="468"/>
      <c r="E173" s="468"/>
      <c r="F173" s="468"/>
      <c r="G173" s="468"/>
      <c r="H173" s="468"/>
      <c r="I173" s="468"/>
      <c r="J173" s="468"/>
      <c r="K173" s="468"/>
      <c r="L173" s="468"/>
      <c r="M173" s="468"/>
      <c r="N173" s="468"/>
      <c r="O173" s="468"/>
      <c r="P173" s="468"/>
      <c r="Q173" s="468"/>
      <c r="R173" s="468"/>
      <c r="S173" s="468"/>
      <c r="T173" s="468"/>
      <c r="U173" s="468"/>
      <c r="V173" s="468"/>
      <c r="W173" s="468"/>
      <c r="X173" s="468"/>
      <c r="Y173" s="468"/>
      <c r="Z173" s="468"/>
      <c r="AA173" s="468"/>
      <c r="AB173" s="468"/>
      <c r="AC173" s="468"/>
      <c r="AD173" s="468"/>
      <c r="AE173" s="468"/>
      <c r="AF173" s="468"/>
      <c r="AG173" s="468"/>
      <c r="AH173" s="468"/>
      <c r="AI173" s="468"/>
      <c r="AJ173" s="468"/>
      <c r="AK173" s="468"/>
      <c r="AL173" s="468"/>
    </row>
    <row r="174" spans="1:38" ht="14.25" customHeight="1">
      <c r="A174" s="468"/>
      <c r="B174" s="468"/>
      <c r="C174" s="468"/>
      <c r="D174" s="468"/>
      <c r="E174" s="468"/>
      <c r="F174" s="468"/>
      <c r="G174" s="468"/>
      <c r="H174" s="468"/>
      <c r="I174" s="468"/>
      <c r="J174" s="468"/>
      <c r="K174" s="468"/>
      <c r="L174" s="468"/>
      <c r="M174" s="468"/>
      <c r="N174" s="468"/>
      <c r="O174" s="468"/>
      <c r="P174" s="468"/>
      <c r="Q174" s="468"/>
      <c r="R174" s="468"/>
      <c r="S174" s="468"/>
      <c r="T174" s="468"/>
      <c r="U174" s="468"/>
      <c r="V174" s="468"/>
      <c r="W174" s="468"/>
      <c r="X174" s="468"/>
      <c r="Y174" s="468"/>
      <c r="Z174" s="468"/>
      <c r="AA174" s="468"/>
      <c r="AB174" s="468"/>
      <c r="AC174" s="468"/>
      <c r="AD174" s="468"/>
      <c r="AE174" s="468"/>
      <c r="AF174" s="468"/>
      <c r="AG174" s="468"/>
      <c r="AH174" s="468"/>
      <c r="AI174" s="468"/>
      <c r="AJ174" s="468"/>
      <c r="AK174" s="468"/>
      <c r="AL174" s="468"/>
    </row>
    <row r="175" spans="1:38" ht="14.25" customHeight="1">
      <c r="A175" s="468"/>
      <c r="B175" s="468"/>
      <c r="C175" s="468"/>
      <c r="D175" s="468"/>
      <c r="E175" s="468"/>
      <c r="F175" s="468"/>
      <c r="G175" s="468"/>
      <c r="H175" s="468"/>
      <c r="I175" s="468"/>
      <c r="J175" s="468"/>
      <c r="K175" s="468"/>
      <c r="L175" s="468"/>
      <c r="M175" s="468"/>
      <c r="N175" s="468"/>
      <c r="O175" s="468"/>
      <c r="P175" s="468"/>
      <c r="Q175" s="468"/>
      <c r="R175" s="468"/>
      <c r="S175" s="468"/>
      <c r="T175" s="468"/>
      <c r="U175" s="468"/>
      <c r="V175" s="468"/>
      <c r="W175" s="468"/>
      <c r="X175" s="468"/>
      <c r="Y175" s="468"/>
      <c r="Z175" s="468"/>
      <c r="AA175" s="468"/>
      <c r="AB175" s="468"/>
      <c r="AC175" s="468"/>
      <c r="AD175" s="468"/>
      <c r="AE175" s="468"/>
      <c r="AF175" s="468"/>
      <c r="AG175" s="468"/>
      <c r="AH175" s="468"/>
      <c r="AI175" s="468"/>
      <c r="AJ175" s="468"/>
      <c r="AK175" s="468"/>
      <c r="AL175" s="468"/>
    </row>
    <row r="176" spans="1:38" ht="14.25" customHeight="1">
      <c r="A176" s="468"/>
      <c r="B176" s="468"/>
      <c r="C176" s="468"/>
      <c r="D176" s="468"/>
      <c r="E176" s="468"/>
      <c r="F176" s="468"/>
      <c r="G176" s="468"/>
      <c r="H176" s="468"/>
      <c r="I176" s="468"/>
      <c r="J176" s="468"/>
      <c r="K176" s="468"/>
      <c r="L176" s="468"/>
      <c r="M176" s="468"/>
      <c r="N176" s="468"/>
      <c r="O176" s="468"/>
      <c r="P176" s="468"/>
      <c r="Q176" s="468"/>
      <c r="R176" s="468"/>
      <c r="S176" s="468"/>
      <c r="T176" s="468"/>
      <c r="U176" s="468"/>
      <c r="V176" s="468"/>
      <c r="W176" s="468"/>
      <c r="X176" s="468"/>
      <c r="Y176" s="468"/>
      <c r="Z176" s="468"/>
      <c r="AA176" s="468"/>
      <c r="AB176" s="468"/>
      <c r="AC176" s="468"/>
      <c r="AD176" s="468"/>
      <c r="AE176" s="468"/>
      <c r="AF176" s="468"/>
      <c r="AG176" s="468"/>
      <c r="AH176" s="468"/>
      <c r="AI176" s="468"/>
      <c r="AJ176" s="468"/>
      <c r="AK176" s="468"/>
      <c r="AL176" s="468"/>
    </row>
    <row r="177" spans="1:38" ht="14.25" customHeight="1">
      <c r="A177" s="468"/>
      <c r="B177" s="468"/>
      <c r="C177" s="468"/>
      <c r="D177" s="468"/>
      <c r="E177" s="468"/>
      <c r="F177" s="468"/>
      <c r="G177" s="468"/>
      <c r="H177" s="468"/>
      <c r="I177" s="468"/>
      <c r="J177" s="468"/>
      <c r="K177" s="468"/>
      <c r="L177" s="468"/>
      <c r="M177" s="468"/>
      <c r="N177" s="468"/>
      <c r="O177" s="468"/>
      <c r="P177" s="468"/>
      <c r="Q177" s="468"/>
      <c r="R177" s="468"/>
      <c r="S177" s="468"/>
      <c r="T177" s="468"/>
      <c r="U177" s="468"/>
      <c r="V177" s="468"/>
      <c r="W177" s="468"/>
      <c r="X177" s="468"/>
      <c r="Y177" s="468"/>
      <c r="Z177" s="468"/>
      <c r="AA177" s="468"/>
      <c r="AB177" s="468"/>
      <c r="AC177" s="468"/>
      <c r="AD177" s="468"/>
      <c r="AE177" s="468"/>
      <c r="AF177" s="468"/>
      <c r="AG177" s="468"/>
      <c r="AH177" s="468"/>
      <c r="AI177" s="468"/>
      <c r="AJ177" s="468"/>
      <c r="AK177" s="468"/>
      <c r="AL177" s="468"/>
    </row>
    <row r="178" spans="1:38" ht="14.25" customHeight="1">
      <c r="A178" s="468"/>
      <c r="B178" s="468"/>
      <c r="C178" s="468"/>
      <c r="D178" s="468"/>
      <c r="E178" s="468"/>
      <c r="F178" s="468"/>
      <c r="G178" s="468"/>
      <c r="H178" s="468"/>
      <c r="I178" s="468"/>
      <c r="J178" s="468"/>
      <c r="K178" s="468"/>
      <c r="L178" s="468"/>
      <c r="M178" s="468"/>
      <c r="N178" s="468"/>
      <c r="O178" s="468"/>
      <c r="P178" s="468"/>
      <c r="Q178" s="468"/>
      <c r="R178" s="468"/>
      <c r="S178" s="468"/>
      <c r="T178" s="468"/>
      <c r="U178" s="468"/>
      <c r="V178" s="468"/>
      <c r="W178" s="468"/>
      <c r="X178" s="468"/>
      <c r="Y178" s="468"/>
      <c r="Z178" s="468"/>
      <c r="AA178" s="468"/>
      <c r="AB178" s="468"/>
      <c r="AC178" s="468"/>
      <c r="AD178" s="468"/>
      <c r="AE178" s="468"/>
      <c r="AF178" s="468"/>
      <c r="AG178" s="468"/>
      <c r="AH178" s="468"/>
      <c r="AI178" s="468"/>
      <c r="AJ178" s="468"/>
      <c r="AK178" s="468"/>
      <c r="AL178" s="468"/>
    </row>
    <row r="179" spans="1:38" ht="14.25" customHeight="1">
      <c r="A179" s="468"/>
      <c r="B179" s="468"/>
      <c r="C179" s="468"/>
      <c r="D179" s="468"/>
      <c r="E179" s="468"/>
      <c r="F179" s="468"/>
      <c r="G179" s="468"/>
      <c r="H179" s="468"/>
      <c r="I179" s="468"/>
      <c r="J179" s="468"/>
      <c r="K179" s="468"/>
      <c r="L179" s="468"/>
      <c r="M179" s="468"/>
      <c r="N179" s="468"/>
      <c r="O179" s="468"/>
      <c r="P179" s="468"/>
      <c r="Q179" s="468"/>
      <c r="R179" s="468"/>
      <c r="S179" s="468"/>
      <c r="T179" s="468"/>
      <c r="U179" s="468"/>
      <c r="V179" s="468"/>
      <c r="W179" s="468"/>
      <c r="X179" s="468"/>
      <c r="Y179" s="468"/>
      <c r="Z179" s="468"/>
      <c r="AA179" s="468"/>
      <c r="AB179" s="468"/>
      <c r="AC179" s="468"/>
      <c r="AD179" s="468"/>
      <c r="AE179" s="468"/>
      <c r="AF179" s="468"/>
      <c r="AG179" s="468"/>
      <c r="AH179" s="468"/>
      <c r="AI179" s="468"/>
      <c r="AJ179" s="468"/>
      <c r="AK179" s="468"/>
      <c r="AL179" s="468"/>
    </row>
    <row r="180" spans="1:38" ht="14.25" customHeight="1">
      <c r="A180" s="468"/>
      <c r="B180" s="468"/>
      <c r="C180" s="468"/>
      <c r="D180" s="468"/>
      <c r="E180" s="468"/>
      <c r="F180" s="468"/>
      <c r="G180" s="468"/>
      <c r="H180" s="468"/>
      <c r="I180" s="468"/>
      <c r="J180" s="468"/>
      <c r="K180" s="468"/>
      <c r="L180" s="468"/>
      <c r="M180" s="468"/>
      <c r="N180" s="468"/>
      <c r="O180" s="468"/>
      <c r="P180" s="468"/>
      <c r="Q180" s="468"/>
      <c r="R180" s="468"/>
      <c r="S180" s="468"/>
      <c r="T180" s="468"/>
      <c r="U180" s="468"/>
      <c r="V180" s="468"/>
      <c r="W180" s="468"/>
      <c r="X180" s="468"/>
      <c r="Y180" s="468"/>
      <c r="Z180" s="468"/>
      <c r="AA180" s="468"/>
      <c r="AB180" s="468"/>
      <c r="AC180" s="468"/>
      <c r="AD180" s="468"/>
      <c r="AE180" s="468"/>
      <c r="AF180" s="468"/>
      <c r="AG180" s="468"/>
      <c r="AH180" s="468"/>
      <c r="AI180" s="468"/>
      <c r="AJ180" s="468"/>
      <c r="AK180" s="468"/>
      <c r="AL180" s="468"/>
    </row>
    <row r="181" spans="1:38" ht="14.25" customHeight="1">
      <c r="A181" s="468"/>
      <c r="B181" s="468"/>
      <c r="C181" s="468"/>
      <c r="D181" s="468"/>
      <c r="E181" s="468"/>
      <c r="F181" s="468"/>
      <c r="G181" s="468"/>
      <c r="H181" s="468"/>
      <c r="I181" s="468"/>
      <c r="J181" s="468"/>
      <c r="K181" s="468"/>
      <c r="L181" s="468"/>
      <c r="M181" s="468"/>
      <c r="N181" s="468"/>
      <c r="O181" s="468"/>
      <c r="P181" s="468"/>
      <c r="Q181" s="468"/>
      <c r="R181" s="468"/>
      <c r="S181" s="468"/>
      <c r="T181" s="468"/>
      <c r="U181" s="468"/>
      <c r="V181" s="468"/>
      <c r="W181" s="468"/>
      <c r="X181" s="468"/>
      <c r="Y181" s="468"/>
      <c r="Z181" s="468"/>
      <c r="AA181" s="468"/>
      <c r="AB181" s="468"/>
      <c r="AC181" s="468"/>
      <c r="AD181" s="468"/>
      <c r="AE181" s="468"/>
      <c r="AF181" s="468"/>
      <c r="AG181" s="468"/>
      <c r="AH181" s="468"/>
      <c r="AI181" s="468"/>
      <c r="AJ181" s="468"/>
      <c r="AK181" s="468"/>
      <c r="AL181" s="468"/>
    </row>
    <row r="182" spans="1:38" ht="14.25" customHeight="1">
      <c r="A182" s="468"/>
      <c r="B182" s="468"/>
      <c r="C182" s="468"/>
      <c r="D182" s="468"/>
      <c r="E182" s="468"/>
      <c r="F182" s="468"/>
      <c r="G182" s="468"/>
      <c r="H182" s="468"/>
      <c r="I182" s="468"/>
      <c r="J182" s="468"/>
      <c r="K182" s="468"/>
      <c r="L182" s="468"/>
      <c r="M182" s="468"/>
      <c r="N182" s="468"/>
      <c r="O182" s="468"/>
      <c r="P182" s="468"/>
      <c r="Q182" s="468"/>
      <c r="R182" s="468"/>
      <c r="S182" s="468"/>
      <c r="T182" s="468"/>
      <c r="U182" s="468"/>
      <c r="V182" s="468"/>
      <c r="W182" s="468"/>
      <c r="X182" s="468"/>
      <c r="Y182" s="468"/>
      <c r="Z182" s="468"/>
      <c r="AA182" s="468"/>
      <c r="AB182" s="468"/>
      <c r="AC182" s="468"/>
      <c r="AD182" s="468"/>
      <c r="AE182" s="468"/>
      <c r="AF182" s="468"/>
      <c r="AG182" s="468"/>
      <c r="AH182" s="468"/>
      <c r="AI182" s="468"/>
      <c r="AJ182" s="468"/>
      <c r="AK182" s="468"/>
      <c r="AL182" s="468"/>
    </row>
    <row r="183" spans="1:38" ht="14.25" customHeight="1">
      <c r="A183" s="468"/>
      <c r="B183" s="468"/>
      <c r="C183" s="468"/>
      <c r="D183" s="468"/>
      <c r="E183" s="468"/>
      <c r="F183" s="468"/>
      <c r="G183" s="468"/>
      <c r="H183" s="468"/>
      <c r="I183" s="468"/>
      <c r="J183" s="468"/>
      <c r="K183" s="468"/>
      <c r="L183" s="468"/>
      <c r="M183" s="468"/>
      <c r="N183" s="468"/>
      <c r="O183" s="468"/>
      <c r="P183" s="468"/>
      <c r="Q183" s="468"/>
      <c r="R183" s="468"/>
      <c r="S183" s="468"/>
      <c r="T183" s="468"/>
      <c r="U183" s="468"/>
      <c r="V183" s="468"/>
      <c r="W183" s="468"/>
      <c r="X183" s="468"/>
      <c r="Y183" s="468"/>
      <c r="Z183" s="468"/>
      <c r="AA183" s="468"/>
      <c r="AB183" s="468"/>
      <c r="AC183" s="468"/>
      <c r="AD183" s="468"/>
      <c r="AE183" s="468"/>
      <c r="AF183" s="468"/>
      <c r="AG183" s="468"/>
      <c r="AH183" s="468"/>
      <c r="AI183" s="468"/>
      <c r="AJ183" s="468"/>
      <c r="AK183" s="468"/>
      <c r="AL183" s="468"/>
    </row>
    <row r="184" spans="1:38" ht="14.25" customHeight="1">
      <c r="A184" s="468"/>
      <c r="B184" s="468"/>
      <c r="C184" s="468"/>
      <c r="D184" s="468"/>
      <c r="E184" s="468"/>
      <c r="F184" s="468"/>
      <c r="G184" s="468"/>
      <c r="H184" s="468"/>
      <c r="I184" s="468"/>
      <c r="J184" s="468"/>
      <c r="K184" s="468"/>
      <c r="L184" s="468"/>
      <c r="M184" s="468"/>
      <c r="N184" s="468"/>
      <c r="O184" s="468"/>
      <c r="P184" s="468"/>
      <c r="Q184" s="468"/>
      <c r="R184" s="468"/>
      <c r="S184" s="468"/>
      <c r="T184" s="468"/>
      <c r="U184" s="468"/>
      <c r="V184" s="468"/>
      <c r="W184" s="468"/>
      <c r="X184" s="468"/>
      <c r="Y184" s="468"/>
      <c r="Z184" s="468"/>
      <c r="AA184" s="468"/>
      <c r="AB184" s="468"/>
      <c r="AC184" s="468"/>
      <c r="AD184" s="468"/>
      <c r="AE184" s="468"/>
      <c r="AF184" s="468"/>
      <c r="AG184" s="468"/>
      <c r="AH184" s="468"/>
      <c r="AI184" s="468"/>
      <c r="AJ184" s="468"/>
      <c r="AK184" s="468"/>
      <c r="AL184" s="468"/>
    </row>
    <row r="185" spans="1:38" ht="14.25" customHeight="1">
      <c r="A185" s="468"/>
      <c r="B185" s="468"/>
      <c r="C185" s="468"/>
      <c r="D185" s="468"/>
      <c r="E185" s="468"/>
      <c r="F185" s="468"/>
      <c r="G185" s="468"/>
      <c r="H185" s="468"/>
      <c r="I185" s="468"/>
      <c r="J185" s="468"/>
      <c r="K185" s="468"/>
      <c r="L185" s="468"/>
      <c r="M185" s="468"/>
      <c r="N185" s="468"/>
      <c r="O185" s="468"/>
      <c r="P185" s="468"/>
      <c r="Q185" s="468"/>
      <c r="R185" s="468"/>
      <c r="S185" s="468"/>
      <c r="T185" s="468"/>
      <c r="U185" s="468"/>
      <c r="V185" s="468"/>
      <c r="W185" s="468"/>
      <c r="X185" s="468"/>
      <c r="Y185" s="468"/>
      <c r="Z185" s="468"/>
      <c r="AA185" s="468"/>
      <c r="AB185" s="468"/>
      <c r="AC185" s="468"/>
      <c r="AD185" s="468"/>
      <c r="AE185" s="468"/>
      <c r="AF185" s="468"/>
      <c r="AG185" s="468"/>
      <c r="AH185" s="468"/>
      <c r="AI185" s="468"/>
      <c r="AJ185" s="468"/>
      <c r="AK185" s="468"/>
      <c r="AL185" s="468"/>
    </row>
    <row r="186" spans="1:38" ht="14.25" customHeight="1">
      <c r="A186" s="468"/>
      <c r="B186" s="468"/>
      <c r="C186" s="468"/>
      <c r="D186" s="468"/>
      <c r="E186" s="468"/>
      <c r="F186" s="468"/>
      <c r="G186" s="468"/>
      <c r="H186" s="468"/>
      <c r="I186" s="468"/>
      <c r="J186" s="468"/>
      <c r="K186" s="468"/>
      <c r="L186" s="468"/>
      <c r="M186" s="468"/>
      <c r="N186" s="468"/>
      <c r="O186" s="468"/>
      <c r="P186" s="468"/>
      <c r="Q186" s="468"/>
      <c r="R186" s="468"/>
      <c r="S186" s="468"/>
      <c r="T186" s="468"/>
      <c r="U186" s="468"/>
      <c r="V186" s="468"/>
      <c r="W186" s="468"/>
      <c r="X186" s="468"/>
      <c r="Y186" s="468"/>
      <c r="Z186" s="468"/>
      <c r="AA186" s="468"/>
      <c r="AB186" s="468"/>
      <c r="AC186" s="468"/>
      <c r="AD186" s="468"/>
      <c r="AE186" s="468"/>
      <c r="AF186" s="468"/>
      <c r="AG186" s="468"/>
      <c r="AH186" s="468"/>
      <c r="AI186" s="468"/>
      <c r="AJ186" s="468"/>
      <c r="AK186" s="468"/>
      <c r="AL186" s="468"/>
    </row>
    <row r="187" spans="1:38" ht="14.25" customHeight="1">
      <c r="A187" s="468"/>
      <c r="B187" s="468"/>
      <c r="C187" s="468"/>
      <c r="D187" s="468"/>
      <c r="E187" s="468"/>
      <c r="F187" s="468"/>
      <c r="G187" s="468"/>
      <c r="H187" s="468"/>
      <c r="I187" s="468"/>
      <c r="J187" s="468"/>
      <c r="K187" s="468"/>
      <c r="L187" s="468"/>
      <c r="M187" s="468"/>
      <c r="N187" s="468"/>
      <c r="O187" s="468"/>
      <c r="P187" s="468"/>
      <c r="Q187" s="468"/>
      <c r="R187" s="468"/>
      <c r="S187" s="468"/>
      <c r="T187" s="468"/>
      <c r="U187" s="468"/>
      <c r="V187" s="468"/>
      <c r="W187" s="468"/>
      <c r="X187" s="468"/>
      <c r="Y187" s="468"/>
      <c r="Z187" s="468"/>
      <c r="AA187" s="468"/>
      <c r="AB187" s="468"/>
      <c r="AC187" s="468"/>
      <c r="AD187" s="468"/>
      <c r="AE187" s="468"/>
      <c r="AF187" s="468"/>
      <c r="AG187" s="468"/>
      <c r="AH187" s="468"/>
      <c r="AI187" s="468"/>
      <c r="AJ187" s="468"/>
      <c r="AK187" s="468"/>
      <c r="AL187" s="468"/>
    </row>
    <row r="188" spans="1:38" ht="14.25" customHeight="1">
      <c r="A188" s="468"/>
      <c r="B188" s="468"/>
      <c r="C188" s="468"/>
      <c r="D188" s="468"/>
      <c r="E188" s="468"/>
      <c r="F188" s="468"/>
      <c r="G188" s="468"/>
      <c r="H188" s="468"/>
      <c r="I188" s="468"/>
      <c r="J188" s="468"/>
      <c r="K188" s="468"/>
      <c r="L188" s="468"/>
      <c r="M188" s="468"/>
      <c r="N188" s="468"/>
      <c r="O188" s="468"/>
      <c r="P188" s="468"/>
      <c r="Q188" s="468"/>
      <c r="R188" s="468"/>
      <c r="S188" s="468"/>
      <c r="T188" s="468"/>
      <c r="U188" s="468"/>
      <c r="V188" s="468"/>
      <c r="W188" s="468"/>
      <c r="X188" s="468"/>
      <c r="Y188" s="468"/>
      <c r="Z188" s="468"/>
      <c r="AA188" s="468"/>
      <c r="AB188" s="468"/>
      <c r="AC188" s="468"/>
      <c r="AD188" s="468"/>
      <c r="AE188" s="468"/>
      <c r="AF188" s="468"/>
      <c r="AG188" s="468"/>
      <c r="AH188" s="468"/>
      <c r="AI188" s="468"/>
      <c r="AJ188" s="468"/>
      <c r="AK188" s="468"/>
      <c r="AL188" s="468"/>
    </row>
    <row r="189" spans="1:38" ht="14.25" customHeight="1">
      <c r="A189" s="468"/>
      <c r="B189" s="468"/>
      <c r="C189" s="468"/>
      <c r="D189" s="468"/>
      <c r="E189" s="468"/>
      <c r="F189" s="468"/>
      <c r="G189" s="468"/>
      <c r="H189" s="468"/>
      <c r="I189" s="468"/>
      <c r="J189" s="468"/>
      <c r="K189" s="468"/>
      <c r="L189" s="468"/>
      <c r="M189" s="468"/>
      <c r="N189" s="468"/>
      <c r="O189" s="468"/>
      <c r="P189" s="468"/>
      <c r="Q189" s="468"/>
      <c r="R189" s="468"/>
      <c r="S189" s="468"/>
      <c r="T189" s="468"/>
      <c r="U189" s="468"/>
      <c r="V189" s="468"/>
      <c r="W189" s="468"/>
      <c r="X189" s="468"/>
      <c r="Y189" s="468"/>
      <c r="Z189" s="468"/>
      <c r="AA189" s="468"/>
      <c r="AB189" s="468"/>
      <c r="AC189" s="468"/>
      <c r="AD189" s="468"/>
      <c r="AE189" s="468"/>
      <c r="AF189" s="468"/>
      <c r="AG189" s="468"/>
      <c r="AH189" s="468"/>
      <c r="AI189" s="468"/>
      <c r="AJ189" s="468"/>
      <c r="AK189" s="468"/>
      <c r="AL189" s="468"/>
    </row>
    <row r="190" spans="1:38" ht="14.25" customHeight="1">
      <c r="A190" s="468"/>
      <c r="B190" s="468"/>
      <c r="C190" s="468"/>
      <c r="D190" s="468"/>
      <c r="E190" s="468"/>
      <c r="F190" s="468"/>
      <c r="G190" s="468"/>
      <c r="H190" s="468"/>
      <c r="I190" s="468"/>
      <c r="J190" s="468"/>
      <c r="K190" s="468"/>
      <c r="L190" s="468"/>
      <c r="M190" s="468"/>
      <c r="N190" s="468"/>
      <c r="O190" s="468"/>
      <c r="P190" s="468"/>
      <c r="Q190" s="468"/>
      <c r="R190" s="468"/>
      <c r="S190" s="468"/>
      <c r="T190" s="468"/>
      <c r="U190" s="468"/>
      <c r="V190" s="468"/>
      <c r="W190" s="468"/>
      <c r="X190" s="468"/>
      <c r="Y190" s="468"/>
      <c r="Z190" s="468"/>
      <c r="AA190" s="468"/>
      <c r="AB190" s="468"/>
      <c r="AC190" s="468"/>
      <c r="AD190" s="468"/>
      <c r="AE190" s="468"/>
      <c r="AF190" s="468"/>
      <c r="AG190" s="468"/>
      <c r="AH190" s="468"/>
      <c r="AI190" s="468"/>
      <c r="AJ190" s="468"/>
      <c r="AK190" s="468"/>
      <c r="AL190" s="468"/>
    </row>
    <row r="191" spans="1:38" ht="14.25" customHeight="1">
      <c r="A191" s="468"/>
      <c r="B191" s="468"/>
      <c r="C191" s="468"/>
      <c r="D191" s="468"/>
      <c r="E191" s="468"/>
      <c r="F191" s="468"/>
      <c r="G191" s="468"/>
      <c r="H191" s="468"/>
      <c r="I191" s="468"/>
      <c r="J191" s="468"/>
      <c r="K191" s="468"/>
      <c r="L191" s="468"/>
      <c r="M191" s="468"/>
      <c r="N191" s="468"/>
      <c r="O191" s="468"/>
      <c r="P191" s="468"/>
      <c r="Q191" s="468"/>
      <c r="R191" s="468"/>
      <c r="S191" s="468"/>
      <c r="T191" s="468"/>
      <c r="U191" s="468"/>
      <c r="V191" s="468"/>
      <c r="W191" s="468"/>
      <c r="X191" s="468"/>
      <c r="Y191" s="468"/>
      <c r="Z191" s="468"/>
      <c r="AA191" s="468"/>
      <c r="AB191" s="468"/>
      <c r="AC191" s="468"/>
      <c r="AD191" s="468"/>
      <c r="AE191" s="468"/>
      <c r="AF191" s="468"/>
      <c r="AG191" s="468"/>
      <c r="AH191" s="468"/>
      <c r="AI191" s="468"/>
      <c r="AJ191" s="468"/>
      <c r="AK191" s="468"/>
      <c r="AL191" s="468"/>
    </row>
    <row r="192" spans="1:38" ht="14.25" customHeight="1">
      <c r="A192" s="468"/>
      <c r="B192" s="468"/>
      <c r="C192" s="468"/>
      <c r="D192" s="468"/>
      <c r="E192" s="468"/>
      <c r="F192" s="468"/>
      <c r="G192" s="468"/>
      <c r="H192" s="468"/>
      <c r="I192" s="468"/>
      <c r="J192" s="468"/>
      <c r="K192" s="468"/>
      <c r="L192" s="468"/>
      <c r="M192" s="468"/>
      <c r="N192" s="468"/>
      <c r="O192" s="468"/>
      <c r="P192" s="468"/>
      <c r="Q192" s="468"/>
      <c r="R192" s="468"/>
      <c r="S192" s="468"/>
      <c r="T192" s="468"/>
      <c r="U192" s="468"/>
      <c r="V192" s="468"/>
      <c r="W192" s="468"/>
      <c r="X192" s="468"/>
      <c r="Y192" s="468"/>
      <c r="Z192" s="468"/>
      <c r="AA192" s="468"/>
      <c r="AB192" s="468"/>
      <c r="AC192" s="468"/>
      <c r="AD192" s="468"/>
      <c r="AE192" s="468"/>
      <c r="AF192" s="468"/>
      <c r="AG192" s="468"/>
      <c r="AH192" s="468"/>
      <c r="AI192" s="468"/>
      <c r="AJ192" s="468"/>
      <c r="AK192" s="468"/>
      <c r="AL192" s="468"/>
    </row>
    <row r="193" spans="1:38" ht="14.25" customHeight="1">
      <c r="A193" s="468"/>
      <c r="B193" s="468"/>
      <c r="C193" s="468"/>
      <c r="D193" s="468"/>
      <c r="E193" s="468"/>
      <c r="F193" s="468"/>
      <c r="G193" s="468"/>
      <c r="H193" s="468"/>
      <c r="I193" s="468"/>
      <c r="J193" s="468"/>
      <c r="K193" s="468"/>
      <c r="L193" s="468"/>
      <c r="M193" s="468"/>
      <c r="N193" s="468"/>
      <c r="O193" s="468"/>
      <c r="P193" s="468"/>
      <c r="Q193" s="468"/>
      <c r="R193" s="468"/>
      <c r="S193" s="468"/>
      <c r="T193" s="468"/>
      <c r="U193" s="468"/>
      <c r="V193" s="468"/>
      <c r="W193" s="468"/>
      <c r="X193" s="468"/>
      <c r="Y193" s="468"/>
      <c r="Z193" s="468"/>
      <c r="AA193" s="468"/>
      <c r="AB193" s="468"/>
      <c r="AC193" s="468"/>
      <c r="AD193" s="468"/>
      <c r="AE193" s="468"/>
      <c r="AF193" s="468"/>
      <c r="AG193" s="468"/>
      <c r="AH193" s="468"/>
      <c r="AI193" s="468"/>
      <c r="AJ193" s="468"/>
      <c r="AK193" s="468"/>
      <c r="AL193" s="468"/>
    </row>
    <row r="194" spans="1:38" ht="14.25" customHeight="1">
      <c r="A194" s="468"/>
      <c r="B194" s="468"/>
      <c r="C194" s="468"/>
      <c r="D194" s="468"/>
      <c r="E194" s="468"/>
      <c r="F194" s="468"/>
      <c r="G194" s="468"/>
      <c r="H194" s="468"/>
      <c r="I194" s="468"/>
      <c r="J194" s="468"/>
      <c r="K194" s="468"/>
      <c r="L194" s="468"/>
      <c r="M194" s="468"/>
      <c r="N194" s="468"/>
      <c r="O194" s="468"/>
      <c r="P194" s="468"/>
      <c r="Q194" s="468"/>
      <c r="R194" s="468"/>
      <c r="S194" s="468"/>
      <c r="T194" s="468"/>
      <c r="U194" s="468"/>
      <c r="V194" s="468"/>
      <c r="W194" s="468"/>
      <c r="X194" s="468"/>
      <c r="Y194" s="468"/>
      <c r="Z194" s="468"/>
      <c r="AA194" s="468"/>
      <c r="AB194" s="468"/>
      <c r="AC194" s="468"/>
      <c r="AD194" s="468"/>
      <c r="AE194" s="468"/>
      <c r="AF194" s="468"/>
      <c r="AG194" s="468"/>
      <c r="AH194" s="468"/>
      <c r="AI194" s="468"/>
      <c r="AJ194" s="468"/>
      <c r="AK194" s="468"/>
      <c r="AL194" s="468"/>
    </row>
    <row r="195" spans="1:38" ht="14.25" customHeight="1">
      <c r="A195" s="468"/>
      <c r="B195" s="468"/>
      <c r="C195" s="468"/>
      <c r="D195" s="468"/>
      <c r="E195" s="468"/>
      <c r="F195" s="468"/>
      <c r="G195" s="468"/>
      <c r="H195" s="468"/>
      <c r="I195" s="468"/>
      <c r="J195" s="468"/>
      <c r="K195" s="468"/>
      <c r="L195" s="468"/>
      <c r="M195" s="468"/>
      <c r="N195" s="468"/>
      <c r="O195" s="468"/>
      <c r="P195" s="468"/>
      <c r="Q195" s="468"/>
      <c r="R195" s="468"/>
      <c r="S195" s="468"/>
      <c r="T195" s="468"/>
      <c r="U195" s="468"/>
      <c r="V195" s="468"/>
      <c r="W195" s="468"/>
      <c r="X195" s="468"/>
      <c r="Y195" s="468"/>
      <c r="Z195" s="468"/>
      <c r="AA195" s="468"/>
      <c r="AB195" s="468"/>
      <c r="AC195" s="468"/>
      <c r="AD195" s="468"/>
      <c r="AE195" s="468"/>
      <c r="AF195" s="468"/>
      <c r="AG195" s="468"/>
      <c r="AH195" s="468"/>
      <c r="AI195" s="468"/>
      <c r="AJ195" s="468"/>
      <c r="AK195" s="468"/>
      <c r="AL195" s="468"/>
    </row>
    <row r="196" spans="1:38" ht="14.25" customHeight="1">
      <c r="A196" s="468"/>
      <c r="B196" s="468"/>
      <c r="C196" s="468"/>
      <c r="D196" s="468"/>
      <c r="E196" s="468"/>
      <c r="F196" s="468"/>
      <c r="G196" s="468"/>
      <c r="H196" s="468"/>
      <c r="I196" s="468"/>
      <c r="J196" s="468"/>
      <c r="K196" s="468"/>
      <c r="L196" s="468"/>
      <c r="M196" s="468"/>
      <c r="N196" s="468"/>
      <c r="O196" s="468"/>
      <c r="P196" s="468"/>
      <c r="Q196" s="468"/>
      <c r="R196" s="468"/>
      <c r="S196" s="468"/>
      <c r="T196" s="468"/>
      <c r="U196" s="468"/>
      <c r="V196" s="468"/>
      <c r="W196" s="468"/>
      <c r="X196" s="468"/>
      <c r="Y196" s="468"/>
      <c r="Z196" s="468"/>
      <c r="AA196" s="468"/>
      <c r="AB196" s="468"/>
      <c r="AC196" s="468"/>
      <c r="AD196" s="468"/>
      <c r="AE196" s="468"/>
      <c r="AF196" s="468"/>
      <c r="AG196" s="468"/>
      <c r="AH196" s="468"/>
      <c r="AI196" s="468"/>
      <c r="AJ196" s="468"/>
      <c r="AK196" s="468"/>
      <c r="AL196" s="468"/>
    </row>
    <row r="197" spans="1:38" ht="14.25" customHeight="1">
      <c r="A197" s="468"/>
      <c r="B197" s="468"/>
      <c r="C197" s="468"/>
      <c r="D197" s="468"/>
      <c r="E197" s="468"/>
      <c r="F197" s="468"/>
      <c r="G197" s="468"/>
      <c r="H197" s="468"/>
      <c r="I197" s="468"/>
      <c r="J197" s="468"/>
      <c r="K197" s="468"/>
      <c r="L197" s="468"/>
      <c r="M197" s="468"/>
      <c r="N197" s="468"/>
      <c r="O197" s="468"/>
      <c r="P197" s="468"/>
      <c r="Q197" s="468"/>
      <c r="R197" s="468"/>
      <c r="S197" s="468"/>
      <c r="T197" s="468"/>
      <c r="U197" s="468"/>
      <c r="V197" s="468"/>
      <c r="W197" s="468"/>
      <c r="X197" s="468"/>
      <c r="Y197" s="468"/>
      <c r="Z197" s="468"/>
      <c r="AA197" s="468"/>
      <c r="AB197" s="468"/>
      <c r="AC197" s="468"/>
      <c r="AD197" s="468"/>
      <c r="AE197" s="468"/>
      <c r="AF197" s="468"/>
      <c r="AG197" s="468"/>
      <c r="AH197" s="468"/>
      <c r="AI197" s="468"/>
      <c r="AJ197" s="468"/>
      <c r="AK197" s="468"/>
      <c r="AL197" s="468"/>
    </row>
    <row r="198" spans="1:38" ht="14.25" customHeight="1">
      <c r="A198" s="468"/>
      <c r="B198" s="468"/>
      <c r="C198" s="468"/>
      <c r="D198" s="468"/>
      <c r="E198" s="468"/>
      <c r="F198" s="468"/>
      <c r="G198" s="468"/>
      <c r="H198" s="468"/>
      <c r="I198" s="468"/>
      <c r="J198" s="468"/>
      <c r="K198" s="468"/>
      <c r="L198" s="468"/>
      <c r="M198" s="468"/>
      <c r="N198" s="468"/>
      <c r="O198" s="468"/>
      <c r="P198" s="468"/>
      <c r="Q198" s="468"/>
      <c r="R198" s="468"/>
      <c r="S198" s="468"/>
      <c r="T198" s="468"/>
      <c r="U198" s="468"/>
      <c r="V198" s="468"/>
      <c r="W198" s="468"/>
      <c r="X198" s="468"/>
      <c r="Y198" s="468"/>
      <c r="Z198" s="468"/>
      <c r="AA198" s="468"/>
      <c r="AB198" s="468"/>
      <c r="AC198" s="468"/>
      <c r="AD198" s="468"/>
      <c r="AE198" s="468"/>
      <c r="AF198" s="468"/>
      <c r="AG198" s="468"/>
      <c r="AH198" s="468"/>
      <c r="AI198" s="468"/>
      <c r="AJ198" s="468"/>
      <c r="AK198" s="468"/>
      <c r="AL198" s="468"/>
    </row>
    <row r="199" spans="1:38" ht="14.25" customHeight="1">
      <c r="A199" s="468"/>
      <c r="B199" s="468"/>
      <c r="C199" s="468"/>
      <c r="D199" s="468"/>
      <c r="E199" s="468"/>
      <c r="F199" s="468"/>
      <c r="G199" s="468"/>
      <c r="H199" s="468"/>
      <c r="I199" s="468"/>
      <c r="J199" s="468"/>
      <c r="K199" s="468"/>
      <c r="L199" s="468"/>
      <c r="M199" s="468"/>
      <c r="N199" s="468"/>
      <c r="O199" s="468"/>
      <c r="P199" s="468"/>
      <c r="Q199" s="468"/>
      <c r="R199" s="468"/>
      <c r="S199" s="468"/>
      <c r="T199" s="468"/>
      <c r="U199" s="468"/>
      <c r="V199" s="468"/>
      <c r="W199" s="468"/>
      <c r="X199" s="468"/>
      <c r="Y199" s="468"/>
      <c r="Z199" s="468"/>
      <c r="AA199" s="468"/>
      <c r="AB199" s="468"/>
      <c r="AC199" s="468"/>
      <c r="AD199" s="468"/>
      <c r="AE199" s="468"/>
      <c r="AF199" s="468"/>
      <c r="AG199" s="468"/>
      <c r="AH199" s="468"/>
      <c r="AI199" s="468"/>
      <c r="AJ199" s="468"/>
      <c r="AK199" s="468"/>
      <c r="AL199" s="468"/>
    </row>
    <row r="200" spans="1:38" ht="14.25" customHeight="1">
      <c r="A200" s="468"/>
      <c r="B200" s="468"/>
      <c r="C200" s="468"/>
      <c r="D200" s="468"/>
      <c r="E200" s="468"/>
      <c r="F200" s="468"/>
      <c r="G200" s="468"/>
      <c r="H200" s="468"/>
      <c r="I200" s="468"/>
      <c r="J200" s="468"/>
      <c r="K200" s="468"/>
      <c r="L200" s="468"/>
      <c r="M200" s="468"/>
      <c r="N200" s="468"/>
      <c r="O200" s="468"/>
      <c r="P200" s="468"/>
      <c r="Q200" s="468"/>
      <c r="R200" s="468"/>
      <c r="S200" s="468"/>
      <c r="T200" s="468"/>
      <c r="U200" s="468"/>
      <c r="V200" s="468"/>
      <c r="W200" s="468"/>
      <c r="X200" s="468"/>
      <c r="Y200" s="468"/>
      <c r="Z200" s="468"/>
      <c r="AA200" s="468"/>
      <c r="AB200" s="468"/>
      <c r="AC200" s="468"/>
      <c r="AD200" s="468"/>
      <c r="AE200" s="468"/>
      <c r="AF200" s="468"/>
      <c r="AG200" s="468"/>
      <c r="AH200" s="468"/>
      <c r="AI200" s="468"/>
      <c r="AJ200" s="468"/>
      <c r="AK200" s="468"/>
      <c r="AL200" s="468"/>
    </row>
    <row r="201" spans="1:38" ht="14.25" customHeight="1">
      <c r="A201" s="468"/>
      <c r="B201" s="468"/>
      <c r="C201" s="468"/>
      <c r="D201" s="468"/>
      <c r="E201" s="468"/>
      <c r="F201" s="468"/>
      <c r="G201" s="468"/>
      <c r="H201" s="468"/>
      <c r="I201" s="468"/>
      <c r="J201" s="468"/>
      <c r="K201" s="468"/>
      <c r="L201" s="468"/>
      <c r="M201" s="468"/>
      <c r="N201" s="468"/>
      <c r="O201" s="468"/>
      <c r="P201" s="468"/>
      <c r="Q201" s="468"/>
      <c r="R201" s="468"/>
      <c r="S201" s="468"/>
      <c r="T201" s="468"/>
      <c r="U201" s="468"/>
      <c r="V201" s="468"/>
      <c r="W201" s="468"/>
      <c r="X201" s="468"/>
      <c r="Y201" s="468"/>
      <c r="Z201" s="468"/>
      <c r="AA201" s="468"/>
      <c r="AB201" s="468"/>
      <c r="AC201" s="468"/>
      <c r="AD201" s="468"/>
      <c r="AE201" s="468"/>
      <c r="AF201" s="468"/>
      <c r="AG201" s="468"/>
      <c r="AH201" s="468"/>
      <c r="AI201" s="468"/>
      <c r="AJ201" s="468"/>
      <c r="AK201" s="468"/>
      <c r="AL201" s="468"/>
    </row>
    <row r="202" spans="1:38" ht="14.25" customHeight="1">
      <c r="A202" s="468"/>
      <c r="B202" s="468"/>
      <c r="C202" s="468"/>
      <c r="D202" s="468"/>
      <c r="E202" s="468"/>
      <c r="F202" s="468"/>
      <c r="G202" s="468"/>
      <c r="H202" s="468"/>
      <c r="I202" s="468"/>
      <c r="J202" s="468"/>
      <c r="K202" s="468"/>
      <c r="L202" s="468"/>
      <c r="M202" s="468"/>
      <c r="N202" s="468"/>
      <c r="O202" s="468"/>
      <c r="P202" s="468"/>
      <c r="Q202" s="468"/>
      <c r="R202" s="468"/>
      <c r="S202" s="468"/>
      <c r="T202" s="468"/>
      <c r="U202" s="468"/>
      <c r="V202" s="468"/>
      <c r="W202" s="468"/>
      <c r="X202" s="468"/>
      <c r="Y202" s="468"/>
      <c r="Z202" s="468"/>
      <c r="AA202" s="468"/>
      <c r="AB202" s="468"/>
      <c r="AC202" s="468"/>
      <c r="AD202" s="468"/>
      <c r="AE202" s="468"/>
      <c r="AF202" s="468"/>
      <c r="AG202" s="468"/>
      <c r="AH202" s="468"/>
      <c r="AI202" s="468"/>
      <c r="AJ202" s="468"/>
      <c r="AK202" s="468"/>
      <c r="AL202" s="468"/>
    </row>
    <row r="203" spans="1:38" ht="14.25" customHeight="1">
      <c r="A203" s="468"/>
      <c r="B203" s="468"/>
      <c r="C203" s="468"/>
      <c r="D203" s="468"/>
      <c r="E203" s="468"/>
      <c r="F203" s="468"/>
      <c r="G203" s="468"/>
      <c r="H203" s="468"/>
      <c r="I203" s="468"/>
      <c r="J203" s="468"/>
      <c r="K203" s="468"/>
      <c r="L203" s="468"/>
      <c r="M203" s="468"/>
      <c r="N203" s="468"/>
      <c r="O203" s="468"/>
      <c r="P203" s="468"/>
      <c r="Q203" s="468"/>
      <c r="R203" s="468"/>
      <c r="S203" s="468"/>
      <c r="T203" s="468"/>
      <c r="U203" s="468"/>
      <c r="V203" s="468"/>
      <c r="W203" s="468"/>
      <c r="X203" s="468"/>
      <c r="Y203" s="468"/>
      <c r="Z203" s="468"/>
      <c r="AA203" s="468"/>
      <c r="AB203" s="468"/>
      <c r="AC203" s="468"/>
      <c r="AD203" s="468"/>
      <c r="AE203" s="468"/>
      <c r="AF203" s="468"/>
      <c r="AG203" s="468"/>
      <c r="AH203" s="468"/>
      <c r="AI203" s="468"/>
      <c r="AJ203" s="468"/>
      <c r="AK203" s="468"/>
      <c r="AL203" s="468"/>
    </row>
    <row r="204" spans="1:38" ht="14.25" customHeight="1">
      <c r="A204" s="468"/>
      <c r="B204" s="468"/>
      <c r="C204" s="468"/>
      <c r="D204" s="468"/>
      <c r="E204" s="468"/>
      <c r="F204" s="468"/>
      <c r="G204" s="468"/>
      <c r="H204" s="468"/>
      <c r="I204" s="468"/>
      <c r="J204" s="468"/>
      <c r="K204" s="468"/>
      <c r="L204" s="468"/>
      <c r="M204" s="468"/>
      <c r="N204" s="468"/>
      <c r="O204" s="468"/>
      <c r="P204" s="468"/>
      <c r="Q204" s="468"/>
      <c r="R204" s="468"/>
      <c r="S204" s="468"/>
      <c r="T204" s="468"/>
      <c r="U204" s="468"/>
      <c r="V204" s="468"/>
      <c r="W204" s="468"/>
      <c r="X204" s="468"/>
      <c r="Y204" s="468"/>
      <c r="Z204" s="468"/>
      <c r="AA204" s="468"/>
      <c r="AB204" s="468"/>
      <c r="AC204" s="468"/>
      <c r="AD204" s="468"/>
      <c r="AE204" s="468"/>
      <c r="AF204" s="468"/>
      <c r="AG204" s="468"/>
      <c r="AH204" s="468"/>
      <c r="AI204" s="468"/>
      <c r="AJ204" s="468"/>
      <c r="AK204" s="468"/>
      <c r="AL204" s="468"/>
    </row>
    <row r="205" spans="1:38" ht="14.25" customHeight="1">
      <c r="A205" s="468"/>
      <c r="B205" s="468"/>
      <c r="C205" s="468"/>
      <c r="D205" s="468"/>
      <c r="E205" s="468"/>
      <c r="F205" s="468"/>
      <c r="G205" s="468"/>
      <c r="H205" s="468"/>
      <c r="I205" s="468"/>
      <c r="J205" s="468"/>
      <c r="K205" s="468"/>
      <c r="L205" s="468"/>
      <c r="M205" s="468"/>
      <c r="N205" s="468"/>
      <c r="O205" s="468"/>
      <c r="P205" s="468"/>
      <c r="Q205" s="468"/>
      <c r="R205" s="468"/>
      <c r="S205" s="468"/>
      <c r="T205" s="468"/>
      <c r="U205" s="468"/>
      <c r="V205" s="468"/>
      <c r="W205" s="468"/>
      <c r="X205" s="468"/>
      <c r="Y205" s="468"/>
      <c r="Z205" s="468"/>
      <c r="AA205" s="468"/>
      <c r="AB205" s="468"/>
      <c r="AC205" s="468"/>
      <c r="AD205" s="468"/>
      <c r="AE205" s="468"/>
      <c r="AF205" s="468"/>
      <c r="AG205" s="468"/>
      <c r="AH205" s="468"/>
      <c r="AI205" s="468"/>
      <c r="AJ205" s="468"/>
      <c r="AK205" s="468"/>
      <c r="AL205" s="468"/>
    </row>
    <row r="206" spans="1:38" ht="14.25" customHeight="1">
      <c r="A206" s="468"/>
      <c r="B206" s="468"/>
      <c r="C206" s="468"/>
      <c r="D206" s="468"/>
      <c r="E206" s="468"/>
      <c r="F206" s="468"/>
      <c r="G206" s="468"/>
      <c r="H206" s="468"/>
      <c r="I206" s="468"/>
      <c r="J206" s="468"/>
      <c r="K206" s="468"/>
      <c r="L206" s="468"/>
      <c r="M206" s="468"/>
      <c r="N206" s="468"/>
      <c r="O206" s="468"/>
      <c r="P206" s="468"/>
      <c r="Q206" s="468"/>
      <c r="R206" s="468"/>
      <c r="S206" s="468"/>
      <c r="T206" s="468"/>
      <c r="U206" s="468"/>
      <c r="V206" s="468"/>
      <c r="W206" s="468"/>
      <c r="X206" s="468"/>
      <c r="Y206" s="468"/>
      <c r="Z206" s="468"/>
      <c r="AA206" s="468"/>
      <c r="AB206" s="468"/>
      <c r="AC206" s="468"/>
      <c r="AD206" s="468"/>
      <c r="AE206" s="468"/>
      <c r="AF206" s="468"/>
      <c r="AG206" s="468"/>
      <c r="AH206" s="468"/>
      <c r="AI206" s="468"/>
      <c r="AJ206" s="468"/>
      <c r="AK206" s="468"/>
      <c r="AL206" s="468"/>
    </row>
    <row r="207" spans="1:38" ht="14.25" customHeight="1">
      <c r="A207" s="468"/>
      <c r="B207" s="468"/>
      <c r="C207" s="468"/>
      <c r="D207" s="468"/>
      <c r="E207" s="468"/>
      <c r="F207" s="468"/>
      <c r="G207" s="468"/>
      <c r="H207" s="468"/>
      <c r="I207" s="468"/>
      <c r="J207" s="468"/>
      <c r="K207" s="468"/>
      <c r="L207" s="468"/>
      <c r="M207" s="468"/>
      <c r="N207" s="468"/>
      <c r="O207" s="468"/>
      <c r="P207" s="468"/>
      <c r="Q207" s="468"/>
      <c r="R207" s="468"/>
      <c r="S207" s="468"/>
      <c r="T207" s="468"/>
      <c r="U207" s="468"/>
      <c r="V207" s="468"/>
      <c r="W207" s="468"/>
      <c r="X207" s="468"/>
      <c r="Y207" s="468"/>
      <c r="Z207" s="468"/>
      <c r="AA207" s="468"/>
      <c r="AB207" s="468"/>
      <c r="AC207" s="468"/>
      <c r="AD207" s="468"/>
      <c r="AE207" s="468"/>
      <c r="AF207" s="468"/>
      <c r="AG207" s="468"/>
      <c r="AH207" s="468"/>
      <c r="AI207" s="468"/>
      <c r="AJ207" s="468"/>
      <c r="AK207" s="468"/>
      <c r="AL207" s="468"/>
    </row>
    <row r="208" spans="1:38" ht="14.25" customHeight="1">
      <c r="A208" s="468"/>
      <c r="B208" s="468"/>
      <c r="C208" s="468"/>
      <c r="D208" s="468"/>
      <c r="E208" s="468"/>
      <c r="F208" s="468"/>
      <c r="G208" s="468"/>
      <c r="H208" s="468"/>
      <c r="I208" s="468"/>
      <c r="J208" s="468"/>
      <c r="K208" s="468"/>
      <c r="L208" s="468"/>
      <c r="M208" s="468"/>
      <c r="N208" s="468"/>
      <c r="O208" s="468"/>
      <c r="P208" s="468"/>
      <c r="Q208" s="468"/>
      <c r="R208" s="468"/>
      <c r="S208" s="468"/>
      <c r="T208" s="468"/>
      <c r="U208" s="468"/>
      <c r="V208" s="468"/>
      <c r="W208" s="468"/>
      <c r="X208" s="468"/>
      <c r="Y208" s="468"/>
      <c r="Z208" s="468"/>
      <c r="AA208" s="468"/>
      <c r="AB208" s="468"/>
      <c r="AC208" s="468"/>
      <c r="AD208" s="468"/>
      <c r="AE208" s="468"/>
      <c r="AF208" s="468"/>
      <c r="AG208" s="468"/>
      <c r="AH208" s="468"/>
      <c r="AI208" s="468"/>
      <c r="AJ208" s="468"/>
      <c r="AK208" s="468"/>
      <c r="AL208" s="468"/>
    </row>
    <row r="209" spans="1:38" ht="14.25" customHeight="1">
      <c r="A209" s="468"/>
      <c r="B209" s="468"/>
      <c r="C209" s="468"/>
      <c r="D209" s="468"/>
      <c r="E209" s="468"/>
      <c r="F209" s="468"/>
      <c r="G209" s="468"/>
      <c r="H209" s="468"/>
      <c r="I209" s="468"/>
      <c r="J209" s="468"/>
      <c r="K209" s="468"/>
      <c r="L209" s="468"/>
      <c r="M209" s="468"/>
      <c r="N209" s="468"/>
      <c r="O209" s="468"/>
      <c r="P209" s="468"/>
      <c r="Q209" s="468"/>
      <c r="R209" s="468"/>
      <c r="S209" s="468"/>
      <c r="T209" s="468"/>
      <c r="U209" s="468"/>
      <c r="V209" s="468"/>
      <c r="W209" s="468"/>
      <c r="X209" s="468"/>
      <c r="Y209" s="468"/>
      <c r="Z209" s="468"/>
      <c r="AA209" s="468"/>
      <c r="AB209" s="468"/>
      <c r="AC209" s="468"/>
      <c r="AD209" s="468"/>
      <c r="AE209" s="468"/>
      <c r="AF209" s="468"/>
      <c r="AG209" s="468"/>
      <c r="AH209" s="468"/>
      <c r="AI209" s="468"/>
      <c r="AJ209" s="468"/>
      <c r="AK209" s="468"/>
      <c r="AL209" s="468"/>
    </row>
    <row r="210" spans="1:38" ht="14.25" customHeight="1">
      <c r="A210" s="468"/>
      <c r="B210" s="468"/>
      <c r="C210" s="468"/>
      <c r="D210" s="468"/>
      <c r="E210" s="468"/>
      <c r="F210" s="468"/>
      <c r="G210" s="468"/>
      <c r="H210" s="468"/>
      <c r="I210" s="468"/>
      <c r="J210" s="468"/>
      <c r="K210" s="468"/>
      <c r="L210" s="468"/>
      <c r="M210" s="468"/>
      <c r="N210" s="468"/>
      <c r="O210" s="468"/>
      <c r="P210" s="468"/>
      <c r="Q210" s="468"/>
      <c r="R210" s="468"/>
      <c r="S210" s="468"/>
      <c r="T210" s="468"/>
      <c r="U210" s="468"/>
      <c r="V210" s="468"/>
      <c r="W210" s="468"/>
      <c r="X210" s="468"/>
      <c r="Y210" s="468"/>
      <c r="Z210" s="468"/>
      <c r="AA210" s="468"/>
      <c r="AB210" s="468"/>
      <c r="AC210" s="468"/>
      <c r="AD210" s="468"/>
      <c r="AE210" s="468"/>
      <c r="AF210" s="468"/>
      <c r="AG210" s="468"/>
      <c r="AH210" s="468"/>
      <c r="AI210" s="468"/>
      <c r="AJ210" s="468"/>
      <c r="AK210" s="468"/>
      <c r="AL210" s="468"/>
    </row>
    <row r="211" spans="1:38" ht="14.25" customHeight="1">
      <c r="A211" s="468"/>
      <c r="B211" s="468"/>
      <c r="C211" s="468"/>
      <c r="D211" s="468"/>
      <c r="E211" s="468"/>
      <c r="F211" s="468"/>
      <c r="G211" s="468"/>
      <c r="H211" s="468"/>
      <c r="I211" s="468"/>
      <c r="J211" s="468"/>
      <c r="K211" s="468"/>
      <c r="L211" s="468"/>
      <c r="M211" s="468"/>
      <c r="N211" s="468"/>
      <c r="O211" s="468"/>
      <c r="P211" s="468"/>
      <c r="Q211" s="468"/>
      <c r="R211" s="468"/>
      <c r="S211" s="468"/>
      <c r="T211" s="468"/>
      <c r="U211" s="468"/>
      <c r="V211" s="468"/>
      <c r="W211" s="468"/>
      <c r="X211" s="468"/>
      <c r="Y211" s="468"/>
      <c r="Z211" s="468"/>
      <c r="AA211" s="468"/>
      <c r="AB211" s="468"/>
      <c r="AC211" s="468"/>
      <c r="AD211" s="468"/>
      <c r="AE211" s="468"/>
      <c r="AF211" s="468"/>
      <c r="AG211" s="468"/>
      <c r="AH211" s="468"/>
      <c r="AI211" s="468"/>
      <c r="AJ211" s="468"/>
      <c r="AK211" s="468"/>
      <c r="AL211" s="468"/>
    </row>
    <row r="212" spans="1:38" ht="14.25" customHeight="1">
      <c r="A212" s="468"/>
      <c r="B212" s="468"/>
      <c r="C212" s="468"/>
      <c r="D212" s="468"/>
      <c r="E212" s="468"/>
      <c r="F212" s="468"/>
      <c r="G212" s="468"/>
      <c r="H212" s="468"/>
      <c r="I212" s="468"/>
      <c r="J212" s="468"/>
      <c r="K212" s="468"/>
      <c r="L212" s="468"/>
      <c r="M212" s="468"/>
      <c r="N212" s="468"/>
      <c r="O212" s="468"/>
      <c r="P212" s="468"/>
      <c r="Q212" s="468"/>
      <c r="R212" s="468"/>
      <c r="S212" s="468"/>
      <c r="T212" s="468"/>
      <c r="U212" s="468"/>
      <c r="V212" s="468"/>
      <c r="W212" s="468"/>
      <c r="X212" s="468"/>
      <c r="Y212" s="468"/>
      <c r="Z212" s="468"/>
      <c r="AA212" s="468"/>
      <c r="AB212" s="468"/>
      <c r="AC212" s="468"/>
      <c r="AD212" s="468"/>
      <c r="AE212" s="468"/>
      <c r="AF212" s="468"/>
      <c r="AG212" s="468"/>
      <c r="AH212" s="468"/>
      <c r="AI212" s="468"/>
      <c r="AJ212" s="468"/>
      <c r="AK212" s="468"/>
      <c r="AL212" s="468"/>
    </row>
    <row r="213" spans="1:38" ht="14.25" customHeight="1">
      <c r="A213" s="468"/>
      <c r="B213" s="468"/>
      <c r="C213" s="468"/>
      <c r="D213" s="468"/>
      <c r="E213" s="468"/>
      <c r="F213" s="468"/>
      <c r="G213" s="468"/>
      <c r="H213" s="468"/>
      <c r="I213" s="468"/>
      <c r="J213" s="468"/>
      <c r="K213" s="468"/>
      <c r="L213" s="468"/>
      <c r="M213" s="468"/>
      <c r="N213" s="468"/>
      <c r="O213" s="468"/>
      <c r="P213" s="468"/>
      <c r="Q213" s="468"/>
      <c r="R213" s="468"/>
      <c r="S213" s="468"/>
      <c r="T213" s="468"/>
      <c r="U213" s="468"/>
      <c r="V213" s="468"/>
      <c r="W213" s="468"/>
      <c r="X213" s="468"/>
      <c r="Y213" s="468"/>
      <c r="Z213" s="468"/>
      <c r="AA213" s="468"/>
      <c r="AB213" s="468"/>
      <c r="AC213" s="468"/>
      <c r="AD213" s="468"/>
      <c r="AE213" s="468"/>
      <c r="AF213" s="468"/>
      <c r="AG213" s="468"/>
      <c r="AH213" s="468"/>
      <c r="AI213" s="468"/>
      <c r="AJ213" s="468"/>
      <c r="AK213" s="468"/>
      <c r="AL213" s="468"/>
    </row>
    <row r="214" spans="1:38" ht="14.25" customHeight="1">
      <c r="A214" s="468"/>
      <c r="B214" s="468"/>
      <c r="C214" s="468"/>
      <c r="D214" s="468"/>
      <c r="E214" s="468"/>
      <c r="F214" s="468"/>
      <c r="G214" s="468"/>
      <c r="H214" s="468"/>
      <c r="I214" s="468"/>
      <c r="J214" s="468"/>
      <c r="K214" s="468"/>
      <c r="L214" s="468"/>
      <c r="M214" s="468"/>
      <c r="N214" s="468"/>
      <c r="O214" s="468"/>
      <c r="P214" s="468"/>
      <c r="Q214" s="468"/>
      <c r="R214" s="468"/>
      <c r="S214" s="468"/>
      <c r="T214" s="468"/>
      <c r="U214" s="468"/>
      <c r="V214" s="468"/>
      <c r="W214" s="468"/>
      <c r="X214" s="468"/>
      <c r="Y214" s="468"/>
      <c r="Z214" s="468"/>
      <c r="AA214" s="468"/>
      <c r="AB214" s="468"/>
      <c r="AC214" s="468"/>
      <c r="AD214" s="468"/>
      <c r="AE214" s="468"/>
      <c r="AF214" s="468"/>
      <c r="AG214" s="468"/>
      <c r="AH214" s="468"/>
      <c r="AI214" s="468"/>
      <c r="AJ214" s="468"/>
      <c r="AK214" s="468"/>
      <c r="AL214" s="468"/>
    </row>
    <row r="215" spans="1:38" ht="14.25" customHeight="1">
      <c r="A215" s="468"/>
      <c r="B215" s="468"/>
      <c r="C215" s="468"/>
      <c r="D215" s="468"/>
      <c r="E215" s="468"/>
      <c r="F215" s="468"/>
      <c r="G215" s="468"/>
      <c r="H215" s="468"/>
      <c r="I215" s="468"/>
      <c r="J215" s="468"/>
      <c r="K215" s="468"/>
      <c r="L215" s="468"/>
      <c r="M215" s="468"/>
      <c r="N215" s="468"/>
      <c r="O215" s="468"/>
      <c r="P215" s="468"/>
      <c r="Q215" s="468"/>
      <c r="R215" s="468"/>
      <c r="S215" s="468"/>
      <c r="T215" s="468"/>
      <c r="U215" s="468"/>
      <c r="V215" s="468"/>
      <c r="W215" s="468"/>
      <c r="X215" s="468"/>
      <c r="Y215" s="468"/>
      <c r="Z215" s="468"/>
      <c r="AA215" s="468"/>
      <c r="AB215" s="468"/>
      <c r="AC215" s="468"/>
      <c r="AD215" s="468"/>
      <c r="AE215" s="468"/>
      <c r="AF215" s="468"/>
      <c r="AG215" s="468"/>
      <c r="AH215" s="468"/>
      <c r="AI215" s="468"/>
      <c r="AJ215" s="468"/>
      <c r="AK215" s="468"/>
      <c r="AL215" s="468"/>
    </row>
    <row r="216" spans="1:38" ht="14.25" customHeight="1">
      <c r="A216" s="468"/>
      <c r="B216" s="468"/>
      <c r="C216" s="468"/>
      <c r="D216" s="468"/>
      <c r="E216" s="468"/>
      <c r="F216" s="468"/>
      <c r="G216" s="468"/>
      <c r="H216" s="468"/>
      <c r="I216" s="468"/>
      <c r="J216" s="468"/>
      <c r="K216" s="468"/>
      <c r="L216" s="468"/>
      <c r="M216" s="468"/>
      <c r="N216" s="468"/>
      <c r="O216" s="468"/>
      <c r="P216" s="468"/>
      <c r="Q216" s="468"/>
      <c r="R216" s="468"/>
      <c r="S216" s="468"/>
      <c r="T216" s="468"/>
      <c r="U216" s="468"/>
      <c r="V216" s="468"/>
      <c r="W216" s="468"/>
      <c r="X216" s="468"/>
      <c r="Y216" s="468"/>
      <c r="Z216" s="468"/>
      <c r="AA216" s="468"/>
      <c r="AB216" s="468"/>
      <c r="AC216" s="468"/>
      <c r="AD216" s="468"/>
      <c r="AE216" s="468"/>
      <c r="AF216" s="468"/>
      <c r="AG216" s="468"/>
      <c r="AH216" s="468"/>
      <c r="AI216" s="468"/>
      <c r="AJ216" s="468"/>
      <c r="AK216" s="468"/>
      <c r="AL216" s="468"/>
    </row>
    <row r="217" spans="1:38" ht="14.25" customHeight="1">
      <c r="A217" s="468"/>
      <c r="B217" s="468"/>
      <c r="C217" s="468"/>
      <c r="D217" s="468"/>
      <c r="E217" s="468"/>
      <c r="F217" s="468"/>
      <c r="G217" s="468"/>
      <c r="H217" s="468"/>
      <c r="I217" s="468"/>
      <c r="J217" s="468"/>
      <c r="K217" s="468"/>
      <c r="L217" s="468"/>
      <c r="M217" s="468"/>
      <c r="N217" s="468"/>
      <c r="O217" s="468"/>
      <c r="P217" s="468"/>
      <c r="Q217" s="468"/>
      <c r="R217" s="468"/>
      <c r="S217" s="468"/>
      <c r="T217" s="468"/>
      <c r="U217" s="468"/>
      <c r="V217" s="468"/>
      <c r="W217" s="468"/>
      <c r="X217" s="468"/>
      <c r="Y217" s="468"/>
      <c r="Z217" s="468"/>
      <c r="AA217" s="468"/>
      <c r="AB217" s="468"/>
      <c r="AC217" s="468"/>
      <c r="AD217" s="468"/>
      <c r="AE217" s="468"/>
      <c r="AF217" s="468"/>
      <c r="AG217" s="468"/>
      <c r="AH217" s="468"/>
      <c r="AI217" s="468"/>
      <c r="AJ217" s="468"/>
      <c r="AK217" s="468"/>
      <c r="AL217" s="468"/>
    </row>
    <row r="218" spans="1:38" ht="14.25" customHeight="1">
      <c r="A218" s="468"/>
      <c r="B218" s="468"/>
      <c r="C218" s="468"/>
      <c r="D218" s="468"/>
      <c r="E218" s="468"/>
      <c r="F218" s="468"/>
      <c r="G218" s="468"/>
      <c r="H218" s="468"/>
      <c r="I218" s="468"/>
      <c r="J218" s="468"/>
      <c r="K218" s="468"/>
      <c r="L218" s="468"/>
      <c r="M218" s="468"/>
      <c r="N218" s="468"/>
      <c r="O218" s="468"/>
      <c r="P218" s="468"/>
      <c r="Q218" s="468"/>
      <c r="R218" s="468"/>
      <c r="S218" s="468"/>
      <c r="T218" s="468"/>
      <c r="U218" s="468"/>
      <c r="V218" s="468"/>
      <c r="W218" s="468"/>
      <c r="X218" s="468"/>
      <c r="Y218" s="468"/>
      <c r="Z218" s="468"/>
      <c r="AA218" s="468"/>
      <c r="AB218" s="468"/>
      <c r="AC218" s="468"/>
      <c r="AD218" s="468"/>
      <c r="AE218" s="468"/>
      <c r="AF218" s="468"/>
      <c r="AG218" s="468"/>
      <c r="AH218" s="468"/>
      <c r="AI218" s="468"/>
      <c r="AJ218" s="468"/>
      <c r="AK218" s="468"/>
      <c r="AL218" s="468"/>
    </row>
    <row r="219" spans="1:38" ht="14.25" customHeight="1">
      <c r="A219" s="468"/>
      <c r="B219" s="468"/>
      <c r="C219" s="468"/>
      <c r="D219" s="468"/>
      <c r="E219" s="468"/>
      <c r="F219" s="468"/>
      <c r="G219" s="468"/>
      <c r="H219" s="468"/>
      <c r="I219" s="468"/>
      <c r="J219" s="468"/>
      <c r="K219" s="468"/>
      <c r="L219" s="468"/>
      <c r="M219" s="468"/>
      <c r="N219" s="468"/>
      <c r="O219" s="468"/>
      <c r="P219" s="468"/>
      <c r="Q219" s="468"/>
      <c r="R219" s="468"/>
      <c r="S219" s="468"/>
      <c r="T219" s="468"/>
      <c r="U219" s="468"/>
      <c r="V219" s="468"/>
      <c r="W219" s="468"/>
      <c r="X219" s="468"/>
      <c r="Y219" s="468"/>
      <c r="Z219" s="468"/>
      <c r="AA219" s="468"/>
      <c r="AB219" s="468"/>
      <c r="AC219" s="468"/>
      <c r="AD219" s="468"/>
      <c r="AE219" s="468"/>
      <c r="AF219" s="468"/>
      <c r="AG219" s="468"/>
      <c r="AH219" s="468"/>
      <c r="AI219" s="468"/>
      <c r="AJ219" s="468"/>
      <c r="AK219" s="468"/>
      <c r="AL219" s="468"/>
    </row>
    <row r="220" spans="1:38" ht="14.25" customHeight="1">
      <c r="A220" s="468"/>
      <c r="B220" s="468"/>
      <c r="C220" s="468"/>
      <c r="D220" s="468"/>
      <c r="E220" s="468"/>
      <c r="F220" s="468"/>
      <c r="G220" s="468"/>
      <c r="H220" s="468"/>
      <c r="I220" s="468"/>
      <c r="J220" s="468"/>
      <c r="K220" s="468"/>
      <c r="L220" s="468"/>
      <c r="M220" s="468"/>
      <c r="N220" s="468"/>
      <c r="O220" s="468"/>
      <c r="P220" s="468"/>
      <c r="Q220" s="468"/>
      <c r="R220" s="468"/>
      <c r="S220" s="468"/>
      <c r="T220" s="468"/>
      <c r="U220" s="468"/>
      <c r="V220" s="468"/>
      <c r="W220" s="468"/>
      <c r="X220" s="468"/>
      <c r="Y220" s="468"/>
      <c r="Z220" s="468"/>
      <c r="AA220" s="468"/>
      <c r="AB220" s="468"/>
      <c r="AC220" s="468"/>
      <c r="AD220" s="468"/>
      <c r="AE220" s="468"/>
      <c r="AF220" s="468"/>
      <c r="AG220" s="468"/>
      <c r="AH220" s="468"/>
      <c r="AI220" s="468"/>
      <c r="AJ220" s="468"/>
      <c r="AK220" s="468"/>
      <c r="AL220" s="468"/>
    </row>
    <row r="221" spans="1:38" ht="14.25" customHeight="1">
      <c r="A221" s="468"/>
      <c r="B221" s="468"/>
      <c r="C221" s="468"/>
      <c r="D221" s="468"/>
      <c r="E221" s="468"/>
      <c r="F221" s="468"/>
      <c r="G221" s="468"/>
      <c r="H221" s="468"/>
      <c r="I221" s="468"/>
      <c r="J221" s="468"/>
      <c r="K221" s="468"/>
      <c r="L221" s="468"/>
      <c r="M221" s="468"/>
      <c r="N221" s="468"/>
      <c r="O221" s="468"/>
      <c r="P221" s="468"/>
      <c r="Q221" s="468"/>
      <c r="R221" s="468"/>
      <c r="S221" s="468"/>
      <c r="T221" s="468"/>
      <c r="U221" s="468"/>
      <c r="V221" s="468"/>
      <c r="W221" s="468"/>
      <c r="X221" s="468"/>
      <c r="Y221" s="468"/>
      <c r="Z221" s="468"/>
      <c r="AA221" s="468"/>
      <c r="AB221" s="468"/>
      <c r="AC221" s="468"/>
      <c r="AD221" s="468"/>
      <c r="AE221" s="468"/>
      <c r="AF221" s="468"/>
      <c r="AG221" s="468"/>
      <c r="AH221" s="468"/>
      <c r="AI221" s="468"/>
      <c r="AJ221" s="468"/>
      <c r="AK221" s="468"/>
      <c r="AL221" s="468"/>
    </row>
    <row r="222" spans="1:38" ht="14.25" customHeight="1">
      <c r="A222" s="468"/>
      <c r="B222" s="468"/>
      <c r="C222" s="468"/>
      <c r="D222" s="468"/>
      <c r="E222" s="468"/>
      <c r="F222" s="468"/>
      <c r="G222" s="468"/>
      <c r="H222" s="468"/>
      <c r="I222" s="468"/>
      <c r="J222" s="468"/>
      <c r="K222" s="468"/>
      <c r="L222" s="468"/>
      <c r="M222" s="468"/>
      <c r="N222" s="468"/>
      <c r="O222" s="468"/>
      <c r="P222" s="468"/>
      <c r="Q222" s="468"/>
      <c r="R222" s="468"/>
      <c r="S222" s="468"/>
      <c r="T222" s="468"/>
      <c r="U222" s="468"/>
      <c r="V222" s="468"/>
      <c r="W222" s="468"/>
      <c r="X222" s="468"/>
      <c r="Y222" s="468"/>
      <c r="Z222" s="468"/>
      <c r="AA222" s="468"/>
      <c r="AB222" s="468"/>
      <c r="AC222" s="468"/>
      <c r="AD222" s="468"/>
      <c r="AE222" s="468"/>
      <c r="AF222" s="468"/>
      <c r="AG222" s="468"/>
      <c r="AH222" s="468"/>
      <c r="AI222" s="468"/>
      <c r="AJ222" s="468"/>
      <c r="AK222" s="468"/>
      <c r="AL222" s="468"/>
    </row>
    <row r="223" spans="1:38" ht="14.25" customHeight="1">
      <c r="A223" s="468"/>
      <c r="B223" s="468"/>
      <c r="C223" s="468"/>
      <c r="D223" s="468"/>
      <c r="E223" s="468"/>
      <c r="F223" s="468"/>
      <c r="G223" s="468"/>
      <c r="H223" s="468"/>
      <c r="I223" s="468"/>
      <c r="J223" s="468"/>
      <c r="K223" s="468"/>
      <c r="L223" s="468"/>
      <c r="M223" s="468"/>
      <c r="N223" s="468"/>
      <c r="O223" s="468"/>
      <c r="P223" s="468"/>
      <c r="Q223" s="468"/>
      <c r="R223" s="468"/>
      <c r="S223" s="468"/>
      <c r="T223" s="468"/>
      <c r="U223" s="468"/>
      <c r="V223" s="468"/>
      <c r="W223" s="468"/>
      <c r="X223" s="468"/>
      <c r="Y223" s="468"/>
      <c r="Z223" s="468"/>
      <c r="AA223" s="468"/>
      <c r="AB223" s="468"/>
      <c r="AC223" s="468"/>
      <c r="AD223" s="468"/>
      <c r="AE223" s="468"/>
      <c r="AF223" s="468"/>
      <c r="AG223" s="468"/>
      <c r="AH223" s="468"/>
      <c r="AI223" s="468"/>
      <c r="AJ223" s="468"/>
      <c r="AK223" s="468"/>
      <c r="AL223" s="468"/>
    </row>
    <row r="224" spans="1:38" ht="14.25" customHeight="1">
      <c r="A224" s="468"/>
      <c r="B224" s="468"/>
      <c r="C224" s="468"/>
      <c r="D224" s="468"/>
      <c r="E224" s="468"/>
      <c r="F224" s="468"/>
      <c r="G224" s="468"/>
      <c r="H224" s="468"/>
      <c r="I224" s="468"/>
      <c r="J224" s="468"/>
      <c r="K224" s="468"/>
      <c r="L224" s="468"/>
      <c r="M224" s="468"/>
      <c r="N224" s="468"/>
      <c r="O224" s="468"/>
      <c r="P224" s="468"/>
      <c r="Q224" s="468"/>
      <c r="R224" s="468"/>
      <c r="S224" s="468"/>
      <c r="T224" s="468"/>
      <c r="U224" s="468"/>
      <c r="V224" s="468"/>
      <c r="W224" s="468"/>
      <c r="X224" s="468"/>
      <c r="Y224" s="468"/>
      <c r="Z224" s="468"/>
      <c r="AA224" s="468"/>
      <c r="AB224" s="468"/>
      <c r="AC224" s="468"/>
      <c r="AD224" s="468"/>
      <c r="AE224" s="468"/>
      <c r="AF224" s="468"/>
      <c r="AG224" s="468"/>
      <c r="AH224" s="468"/>
      <c r="AI224" s="468"/>
      <c r="AJ224" s="468"/>
      <c r="AK224" s="468"/>
      <c r="AL224" s="468"/>
    </row>
    <row r="225" spans="1:38" ht="14.25" customHeight="1">
      <c r="A225" s="468"/>
      <c r="B225" s="468"/>
      <c r="C225" s="468"/>
      <c r="D225" s="468"/>
      <c r="E225" s="468"/>
      <c r="F225" s="468"/>
      <c r="G225" s="468"/>
      <c r="H225" s="468"/>
      <c r="I225" s="468"/>
      <c r="J225" s="468"/>
      <c r="K225" s="468"/>
      <c r="L225" s="468"/>
      <c r="M225" s="468"/>
      <c r="N225" s="468"/>
      <c r="O225" s="468"/>
      <c r="P225" s="468"/>
      <c r="Q225" s="468"/>
      <c r="R225" s="468"/>
      <c r="S225" s="468"/>
      <c r="T225" s="468"/>
      <c r="U225" s="468"/>
      <c r="V225" s="468"/>
      <c r="W225" s="468"/>
      <c r="X225" s="468"/>
      <c r="Y225" s="468"/>
      <c r="Z225" s="468"/>
      <c r="AA225" s="468"/>
      <c r="AB225" s="468"/>
      <c r="AC225" s="468"/>
      <c r="AD225" s="468"/>
      <c r="AE225" s="468"/>
      <c r="AF225" s="468"/>
      <c r="AG225" s="468"/>
      <c r="AH225" s="468"/>
      <c r="AI225" s="468"/>
      <c r="AJ225" s="468"/>
      <c r="AK225" s="468"/>
      <c r="AL225" s="468"/>
    </row>
    <row r="226" spans="1:38" ht="14.25" customHeight="1">
      <c r="A226" s="468"/>
      <c r="B226" s="468"/>
      <c r="C226" s="468"/>
      <c r="D226" s="468"/>
      <c r="E226" s="468"/>
      <c r="F226" s="468"/>
      <c r="G226" s="468"/>
      <c r="H226" s="468"/>
      <c r="I226" s="468"/>
      <c r="J226" s="468"/>
      <c r="K226" s="468"/>
      <c r="L226" s="468"/>
      <c r="M226" s="468"/>
      <c r="N226" s="468"/>
      <c r="O226" s="468"/>
      <c r="P226" s="468"/>
      <c r="Q226" s="468"/>
      <c r="R226" s="468"/>
      <c r="S226" s="468"/>
      <c r="T226" s="468"/>
      <c r="U226" s="468"/>
      <c r="V226" s="468"/>
      <c r="W226" s="468"/>
      <c r="X226" s="468"/>
      <c r="Y226" s="468"/>
      <c r="Z226" s="468"/>
      <c r="AA226" s="468"/>
      <c r="AB226" s="468"/>
      <c r="AC226" s="468"/>
      <c r="AD226" s="468"/>
      <c r="AE226" s="468"/>
      <c r="AF226" s="468"/>
      <c r="AG226" s="468"/>
      <c r="AH226" s="468"/>
      <c r="AI226" s="468"/>
      <c r="AJ226" s="468"/>
      <c r="AK226" s="468"/>
      <c r="AL226" s="468"/>
    </row>
    <row r="227" spans="1:38" ht="14.25" customHeight="1">
      <c r="A227" s="468"/>
      <c r="B227" s="468"/>
      <c r="C227" s="468"/>
      <c r="D227" s="468"/>
      <c r="E227" s="468"/>
      <c r="F227" s="468"/>
      <c r="G227" s="468"/>
      <c r="H227" s="468"/>
      <c r="I227" s="468"/>
      <c r="J227" s="468"/>
      <c r="K227" s="468"/>
      <c r="L227" s="468"/>
      <c r="M227" s="468"/>
      <c r="N227" s="468"/>
      <c r="O227" s="468"/>
      <c r="P227" s="468"/>
      <c r="Q227" s="468"/>
      <c r="R227" s="468"/>
      <c r="S227" s="468"/>
      <c r="T227" s="468"/>
      <c r="U227" s="468"/>
      <c r="V227" s="468"/>
      <c r="W227" s="468"/>
      <c r="X227" s="468"/>
      <c r="Y227" s="468"/>
      <c r="Z227" s="468"/>
      <c r="AA227" s="468"/>
      <c r="AB227" s="468"/>
      <c r="AC227" s="468"/>
      <c r="AD227" s="468"/>
      <c r="AE227" s="468"/>
      <c r="AF227" s="468"/>
      <c r="AG227" s="468"/>
      <c r="AH227" s="468"/>
      <c r="AI227" s="468"/>
      <c r="AJ227" s="468"/>
      <c r="AK227" s="468"/>
      <c r="AL227" s="468"/>
    </row>
    <row r="228" spans="1:38" ht="14.25" customHeight="1">
      <c r="A228" s="468"/>
      <c r="B228" s="468"/>
      <c r="C228" s="468"/>
      <c r="D228" s="468"/>
      <c r="E228" s="468"/>
      <c r="F228" s="468"/>
      <c r="G228" s="468"/>
      <c r="H228" s="468"/>
      <c r="I228" s="468"/>
      <c r="J228" s="468"/>
      <c r="K228" s="468"/>
      <c r="L228" s="468"/>
      <c r="M228" s="468"/>
      <c r="N228" s="468"/>
      <c r="O228" s="468"/>
      <c r="P228" s="468"/>
      <c r="Q228" s="468"/>
      <c r="R228" s="468"/>
      <c r="S228" s="468"/>
      <c r="T228" s="468"/>
      <c r="U228" s="468"/>
      <c r="V228" s="468"/>
      <c r="W228" s="468"/>
      <c r="X228" s="468"/>
      <c r="Y228" s="468"/>
      <c r="Z228" s="468"/>
      <c r="AA228" s="468"/>
      <c r="AB228" s="468"/>
      <c r="AC228" s="468"/>
      <c r="AD228" s="468"/>
      <c r="AE228" s="468"/>
      <c r="AF228" s="468"/>
      <c r="AG228" s="468"/>
      <c r="AH228" s="468"/>
      <c r="AI228" s="468"/>
      <c r="AJ228" s="468"/>
      <c r="AK228" s="468"/>
      <c r="AL228" s="468"/>
    </row>
    <row r="229" spans="1:38" ht="14.25" customHeight="1">
      <c r="A229" s="468"/>
      <c r="B229" s="468"/>
      <c r="C229" s="468"/>
      <c r="D229" s="468"/>
      <c r="E229" s="468"/>
      <c r="F229" s="468"/>
      <c r="G229" s="468"/>
      <c r="H229" s="468"/>
      <c r="I229" s="468"/>
      <c r="J229" s="468"/>
      <c r="K229" s="468"/>
      <c r="L229" s="468"/>
      <c r="M229" s="468"/>
      <c r="N229" s="468"/>
      <c r="O229" s="468"/>
      <c r="P229" s="468"/>
      <c r="Q229" s="468"/>
      <c r="R229" s="468"/>
      <c r="S229" s="468"/>
      <c r="T229" s="468"/>
      <c r="U229" s="468"/>
      <c r="V229" s="468"/>
      <c r="W229" s="468"/>
      <c r="X229" s="468"/>
      <c r="Y229" s="468"/>
      <c r="Z229" s="468"/>
      <c r="AA229" s="468"/>
      <c r="AB229" s="468"/>
      <c r="AC229" s="468"/>
      <c r="AD229" s="468"/>
      <c r="AE229" s="468"/>
      <c r="AF229" s="468"/>
      <c r="AG229" s="468"/>
      <c r="AH229" s="468"/>
      <c r="AI229" s="468"/>
      <c r="AJ229" s="468"/>
      <c r="AK229" s="468"/>
      <c r="AL229" s="468"/>
    </row>
    <row r="230" spans="1:38" ht="14.25" customHeight="1">
      <c r="A230" s="468"/>
      <c r="B230" s="468"/>
      <c r="C230" s="468"/>
      <c r="D230" s="468"/>
      <c r="E230" s="468"/>
      <c r="F230" s="468"/>
      <c r="G230" s="468"/>
      <c r="H230" s="468"/>
      <c r="I230" s="468"/>
      <c r="J230" s="468"/>
      <c r="K230" s="468"/>
      <c r="L230" s="468"/>
      <c r="M230" s="468"/>
      <c r="N230" s="468"/>
      <c r="O230" s="468"/>
      <c r="P230" s="468"/>
      <c r="Q230" s="468"/>
      <c r="R230" s="468"/>
      <c r="S230" s="468"/>
      <c r="T230" s="468"/>
      <c r="U230" s="468"/>
      <c r="V230" s="468"/>
      <c r="W230" s="468"/>
      <c r="X230" s="468"/>
      <c r="Y230" s="468"/>
      <c r="Z230" s="468"/>
      <c r="AA230" s="468"/>
      <c r="AB230" s="468"/>
      <c r="AC230" s="468"/>
      <c r="AD230" s="468"/>
      <c r="AE230" s="468"/>
      <c r="AF230" s="468"/>
      <c r="AG230" s="468"/>
      <c r="AH230" s="468"/>
      <c r="AI230" s="468"/>
      <c r="AJ230" s="468"/>
      <c r="AK230" s="468"/>
      <c r="AL230" s="468"/>
    </row>
    <row r="231" spans="1:38" ht="14.25" customHeight="1">
      <c r="A231" s="468"/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Z231" s="468"/>
      <c r="AA231" s="468"/>
      <c r="AB231" s="468"/>
      <c r="AC231" s="468"/>
      <c r="AD231" s="468"/>
      <c r="AE231" s="468"/>
      <c r="AF231" s="468"/>
      <c r="AG231" s="468"/>
      <c r="AH231" s="468"/>
      <c r="AI231" s="468"/>
      <c r="AJ231" s="468"/>
      <c r="AK231" s="468"/>
      <c r="AL231" s="468"/>
    </row>
    <row r="232" spans="1:38" ht="14.25" customHeight="1">
      <c r="A232" s="468"/>
      <c r="B232" s="468"/>
      <c r="C232" s="468"/>
      <c r="D232" s="468"/>
      <c r="E232" s="468"/>
      <c r="F232" s="468"/>
      <c r="G232" s="468"/>
      <c r="H232" s="468"/>
      <c r="I232" s="468"/>
      <c r="J232" s="468"/>
      <c r="K232" s="468"/>
      <c r="L232" s="468"/>
      <c r="M232" s="468"/>
      <c r="N232" s="468"/>
      <c r="O232" s="468"/>
      <c r="P232" s="468"/>
      <c r="Q232" s="468"/>
      <c r="R232" s="468"/>
      <c r="S232" s="468"/>
      <c r="T232" s="468"/>
      <c r="U232" s="468"/>
      <c r="V232" s="468"/>
      <c r="W232" s="468"/>
      <c r="X232" s="468"/>
      <c r="Y232" s="468"/>
      <c r="Z232" s="468"/>
      <c r="AA232" s="468"/>
      <c r="AB232" s="468"/>
      <c r="AC232" s="468"/>
      <c r="AD232" s="468"/>
      <c r="AE232" s="468"/>
      <c r="AF232" s="468"/>
      <c r="AG232" s="468"/>
      <c r="AH232" s="468"/>
      <c r="AI232" s="468"/>
      <c r="AJ232" s="468"/>
      <c r="AK232" s="468"/>
      <c r="AL232" s="468"/>
    </row>
    <row r="233" spans="1:38" ht="14.25" customHeight="1">
      <c r="A233" s="468"/>
      <c r="B233" s="468"/>
      <c r="C233" s="468"/>
      <c r="D233" s="468"/>
      <c r="E233" s="468"/>
      <c r="F233" s="468"/>
      <c r="G233" s="468"/>
      <c r="H233" s="468"/>
      <c r="I233" s="468"/>
      <c r="J233" s="468"/>
      <c r="K233" s="468"/>
      <c r="L233" s="468"/>
      <c r="M233" s="468"/>
      <c r="N233" s="468"/>
      <c r="O233" s="468"/>
      <c r="P233" s="468"/>
      <c r="Q233" s="468"/>
      <c r="R233" s="468"/>
      <c r="S233" s="468"/>
      <c r="T233" s="468"/>
      <c r="U233" s="468"/>
      <c r="V233" s="468"/>
      <c r="W233" s="468"/>
      <c r="X233" s="468"/>
      <c r="Y233" s="468"/>
      <c r="Z233" s="468"/>
      <c r="AA233" s="468"/>
      <c r="AB233" s="468"/>
      <c r="AC233" s="468"/>
      <c r="AD233" s="468"/>
      <c r="AE233" s="468"/>
      <c r="AF233" s="468"/>
      <c r="AG233" s="468"/>
      <c r="AH233" s="468"/>
      <c r="AI233" s="468"/>
      <c r="AJ233" s="468"/>
      <c r="AK233" s="468"/>
      <c r="AL233" s="468"/>
    </row>
    <row r="234" spans="1:38" ht="14.25" customHeight="1">
      <c r="A234" s="468"/>
      <c r="B234" s="468"/>
      <c r="C234" s="468"/>
      <c r="D234" s="468"/>
      <c r="E234" s="468"/>
      <c r="F234" s="468"/>
      <c r="G234" s="468"/>
      <c r="H234" s="468"/>
      <c r="I234" s="468"/>
      <c r="J234" s="468"/>
      <c r="K234" s="468"/>
      <c r="L234" s="468"/>
      <c r="M234" s="468"/>
      <c r="N234" s="468"/>
      <c r="O234" s="468"/>
      <c r="P234" s="468"/>
      <c r="Q234" s="468"/>
      <c r="R234" s="468"/>
      <c r="S234" s="468"/>
      <c r="T234" s="468"/>
      <c r="U234" s="468"/>
      <c r="V234" s="468"/>
      <c r="W234" s="468"/>
      <c r="X234" s="468"/>
      <c r="Y234" s="468"/>
      <c r="Z234" s="468"/>
      <c r="AA234" s="468"/>
      <c r="AB234" s="468"/>
      <c r="AC234" s="468"/>
      <c r="AD234" s="468"/>
      <c r="AE234" s="468"/>
      <c r="AF234" s="468"/>
      <c r="AG234" s="468"/>
      <c r="AH234" s="468"/>
      <c r="AI234" s="468"/>
      <c r="AJ234" s="468"/>
      <c r="AK234" s="468"/>
      <c r="AL234" s="468"/>
    </row>
    <row r="235" spans="1:38" ht="14.25" customHeight="1">
      <c r="A235" s="468"/>
      <c r="B235" s="468"/>
      <c r="C235" s="468"/>
      <c r="D235" s="468"/>
      <c r="E235" s="468"/>
      <c r="F235" s="468"/>
      <c r="G235" s="468"/>
      <c r="H235" s="468"/>
      <c r="I235" s="468"/>
      <c r="J235" s="468"/>
      <c r="K235" s="468"/>
      <c r="L235" s="468"/>
      <c r="M235" s="468"/>
      <c r="N235" s="468"/>
      <c r="O235" s="468"/>
      <c r="P235" s="468"/>
      <c r="Q235" s="468"/>
      <c r="R235" s="468"/>
      <c r="S235" s="468"/>
      <c r="T235" s="468"/>
      <c r="U235" s="468"/>
      <c r="V235" s="468"/>
      <c r="W235" s="468"/>
      <c r="X235" s="468"/>
      <c r="Y235" s="468"/>
      <c r="Z235" s="468"/>
      <c r="AA235" s="468"/>
      <c r="AB235" s="468"/>
      <c r="AC235" s="468"/>
      <c r="AD235" s="468"/>
      <c r="AE235" s="468"/>
      <c r="AF235" s="468"/>
      <c r="AG235" s="468"/>
      <c r="AH235" s="468"/>
      <c r="AI235" s="468"/>
      <c r="AJ235" s="468"/>
      <c r="AK235" s="468"/>
      <c r="AL235" s="468"/>
    </row>
    <row r="236" spans="1:38" ht="14.25" customHeight="1">
      <c r="A236" s="468"/>
      <c r="B236" s="468"/>
      <c r="C236" s="468"/>
      <c r="D236" s="468"/>
      <c r="E236" s="468"/>
      <c r="F236" s="468"/>
      <c r="G236" s="468"/>
      <c r="H236" s="468"/>
      <c r="I236" s="468"/>
      <c r="J236" s="468"/>
      <c r="K236" s="468"/>
      <c r="L236" s="468"/>
      <c r="M236" s="468"/>
      <c r="N236" s="468"/>
      <c r="O236" s="468"/>
      <c r="P236" s="468"/>
      <c r="Q236" s="468"/>
      <c r="R236" s="468"/>
      <c r="S236" s="468"/>
      <c r="T236" s="468"/>
      <c r="U236" s="468"/>
      <c r="V236" s="468"/>
      <c r="W236" s="468"/>
      <c r="X236" s="468"/>
      <c r="Y236" s="468"/>
      <c r="Z236" s="468"/>
      <c r="AA236" s="468"/>
      <c r="AB236" s="468"/>
      <c r="AC236" s="468"/>
      <c r="AD236" s="468"/>
      <c r="AE236" s="468"/>
      <c r="AF236" s="468"/>
      <c r="AG236" s="468"/>
      <c r="AH236" s="468"/>
      <c r="AI236" s="468"/>
      <c r="AJ236" s="468"/>
      <c r="AK236" s="468"/>
      <c r="AL236" s="468"/>
    </row>
    <row r="237" spans="1:38" ht="14.25" customHeight="1">
      <c r="A237" s="468"/>
      <c r="B237" s="468"/>
      <c r="C237" s="468"/>
      <c r="D237" s="468"/>
      <c r="E237" s="468"/>
      <c r="F237" s="468"/>
      <c r="G237" s="468"/>
      <c r="H237" s="468"/>
      <c r="I237" s="468"/>
      <c r="J237" s="468"/>
      <c r="K237" s="468"/>
      <c r="L237" s="468"/>
      <c r="M237" s="468"/>
      <c r="N237" s="468"/>
      <c r="O237" s="468"/>
      <c r="P237" s="468"/>
      <c r="Q237" s="468"/>
      <c r="R237" s="468"/>
      <c r="S237" s="468"/>
      <c r="T237" s="468"/>
      <c r="U237" s="468"/>
      <c r="V237" s="468"/>
      <c r="W237" s="468"/>
      <c r="X237" s="468"/>
      <c r="Y237" s="468"/>
      <c r="Z237" s="468"/>
      <c r="AA237" s="468"/>
      <c r="AB237" s="468"/>
      <c r="AC237" s="468"/>
      <c r="AD237" s="468"/>
      <c r="AE237" s="468"/>
      <c r="AF237" s="468"/>
      <c r="AG237" s="468"/>
      <c r="AH237" s="468"/>
      <c r="AI237" s="468"/>
      <c r="AJ237" s="468"/>
      <c r="AK237" s="468"/>
      <c r="AL237" s="468"/>
    </row>
    <row r="238" spans="1:38" ht="14.25" customHeight="1">
      <c r="A238" s="468"/>
      <c r="B238" s="468"/>
      <c r="C238" s="468"/>
      <c r="D238" s="468"/>
      <c r="E238" s="468"/>
      <c r="F238" s="468"/>
      <c r="G238" s="468"/>
      <c r="H238" s="468"/>
      <c r="I238" s="468"/>
      <c r="J238" s="468"/>
      <c r="K238" s="468"/>
      <c r="L238" s="468"/>
      <c r="M238" s="468"/>
      <c r="N238" s="468"/>
      <c r="O238" s="468"/>
      <c r="P238" s="468"/>
      <c r="Q238" s="468"/>
      <c r="R238" s="468"/>
      <c r="S238" s="468"/>
      <c r="T238" s="468"/>
      <c r="U238" s="468"/>
      <c r="V238" s="468"/>
      <c r="W238" s="468"/>
      <c r="X238" s="468"/>
      <c r="Y238" s="468"/>
      <c r="Z238" s="468"/>
      <c r="AA238" s="468"/>
      <c r="AB238" s="468"/>
      <c r="AC238" s="468"/>
      <c r="AD238" s="468"/>
      <c r="AE238" s="468"/>
      <c r="AF238" s="468"/>
      <c r="AG238" s="468"/>
      <c r="AH238" s="468"/>
      <c r="AI238" s="468"/>
      <c r="AJ238" s="468"/>
      <c r="AK238" s="468"/>
      <c r="AL238" s="468"/>
    </row>
    <row r="239" spans="1:38" ht="14.25" customHeight="1">
      <c r="A239" s="468"/>
      <c r="B239" s="468"/>
      <c r="C239" s="468"/>
      <c r="D239" s="468"/>
      <c r="E239" s="468"/>
      <c r="F239" s="468"/>
      <c r="G239" s="468"/>
      <c r="H239" s="468"/>
      <c r="I239" s="468"/>
      <c r="J239" s="468"/>
      <c r="K239" s="468"/>
      <c r="L239" s="468"/>
      <c r="M239" s="468"/>
      <c r="N239" s="468"/>
      <c r="O239" s="468"/>
      <c r="P239" s="468"/>
      <c r="Q239" s="468"/>
      <c r="R239" s="468"/>
      <c r="S239" s="468"/>
      <c r="T239" s="468"/>
      <c r="U239" s="468"/>
      <c r="V239" s="468"/>
      <c r="W239" s="468"/>
      <c r="X239" s="468"/>
      <c r="Y239" s="468"/>
      <c r="Z239" s="468"/>
      <c r="AA239" s="468"/>
      <c r="AB239" s="468"/>
      <c r="AC239" s="468"/>
      <c r="AD239" s="468"/>
      <c r="AE239" s="468"/>
      <c r="AF239" s="468"/>
      <c r="AG239" s="468"/>
      <c r="AH239" s="468"/>
      <c r="AI239" s="468"/>
      <c r="AJ239" s="468"/>
      <c r="AK239" s="468"/>
      <c r="AL239" s="468"/>
    </row>
    <row r="240" spans="1:38" ht="14.25" customHeight="1">
      <c r="A240" s="468"/>
      <c r="B240" s="468"/>
      <c r="C240" s="468"/>
      <c r="D240" s="468"/>
      <c r="E240" s="468"/>
      <c r="F240" s="468"/>
      <c r="G240" s="468"/>
      <c r="H240" s="468"/>
      <c r="I240" s="468"/>
      <c r="J240" s="468"/>
      <c r="K240" s="468"/>
      <c r="L240" s="468"/>
      <c r="M240" s="468"/>
      <c r="N240" s="468"/>
      <c r="O240" s="468"/>
      <c r="P240" s="468"/>
      <c r="Q240" s="468"/>
      <c r="R240" s="468"/>
      <c r="S240" s="468"/>
      <c r="T240" s="468"/>
      <c r="U240" s="468"/>
      <c r="V240" s="468"/>
      <c r="W240" s="468"/>
      <c r="X240" s="468"/>
      <c r="Y240" s="468"/>
      <c r="Z240" s="468"/>
      <c r="AA240" s="468"/>
      <c r="AB240" s="468"/>
      <c r="AC240" s="468"/>
      <c r="AD240" s="468"/>
      <c r="AE240" s="468"/>
      <c r="AF240" s="468"/>
      <c r="AG240" s="468"/>
      <c r="AH240" s="468"/>
      <c r="AI240" s="468"/>
      <c r="AJ240" s="468"/>
      <c r="AK240" s="468"/>
      <c r="AL240" s="468"/>
    </row>
    <row r="241" spans="1:38" ht="14.25" customHeight="1">
      <c r="A241" s="468"/>
      <c r="B241" s="468"/>
      <c r="C241" s="468"/>
      <c r="D241" s="468"/>
      <c r="E241" s="468"/>
      <c r="F241" s="468"/>
      <c r="G241" s="468"/>
      <c r="H241" s="468"/>
      <c r="I241" s="468"/>
      <c r="J241" s="468"/>
      <c r="K241" s="468"/>
      <c r="L241" s="468"/>
      <c r="M241" s="468"/>
      <c r="N241" s="468"/>
      <c r="O241" s="468"/>
      <c r="P241" s="468"/>
      <c r="Q241" s="468"/>
      <c r="R241" s="468"/>
      <c r="S241" s="468"/>
      <c r="T241" s="468"/>
      <c r="U241" s="468"/>
      <c r="V241" s="468"/>
      <c r="W241" s="468"/>
      <c r="X241" s="468"/>
      <c r="Y241" s="468"/>
      <c r="Z241" s="468"/>
      <c r="AA241" s="468"/>
      <c r="AB241" s="468"/>
      <c r="AC241" s="468"/>
      <c r="AD241" s="468"/>
      <c r="AE241" s="468"/>
      <c r="AF241" s="468"/>
      <c r="AG241" s="468"/>
      <c r="AH241" s="468"/>
      <c r="AI241" s="468"/>
      <c r="AJ241" s="468"/>
      <c r="AK241" s="468"/>
      <c r="AL241" s="468"/>
    </row>
    <row r="242" spans="1:38" ht="14.25" customHeight="1">
      <c r="A242" s="468"/>
      <c r="B242" s="468"/>
      <c r="C242" s="468"/>
      <c r="D242" s="468"/>
      <c r="E242" s="468"/>
      <c r="F242" s="468"/>
      <c r="G242" s="468"/>
      <c r="H242" s="468"/>
      <c r="I242" s="468"/>
      <c r="J242" s="468"/>
      <c r="K242" s="468"/>
      <c r="L242" s="468"/>
      <c r="M242" s="468"/>
      <c r="N242" s="468"/>
      <c r="O242" s="468"/>
      <c r="P242" s="468"/>
      <c r="Q242" s="468"/>
      <c r="R242" s="468"/>
      <c r="S242" s="468"/>
      <c r="T242" s="468"/>
      <c r="U242" s="468"/>
      <c r="V242" s="468"/>
      <c r="W242" s="468"/>
      <c r="X242" s="468"/>
      <c r="Y242" s="468"/>
      <c r="Z242" s="468"/>
      <c r="AA242" s="468"/>
      <c r="AB242" s="468"/>
      <c r="AC242" s="468"/>
      <c r="AD242" s="468"/>
      <c r="AE242" s="468"/>
      <c r="AF242" s="468"/>
      <c r="AG242" s="468"/>
      <c r="AH242" s="468"/>
      <c r="AI242" s="468"/>
      <c r="AJ242" s="468"/>
      <c r="AK242" s="468"/>
      <c r="AL242" s="468"/>
    </row>
    <row r="243" spans="1:38" ht="14.25" customHeight="1">
      <c r="A243" s="468"/>
      <c r="B243" s="468"/>
      <c r="C243" s="468"/>
      <c r="D243" s="468"/>
      <c r="E243" s="468"/>
      <c r="F243" s="468"/>
      <c r="G243" s="468"/>
      <c r="H243" s="468"/>
      <c r="I243" s="468"/>
      <c r="J243" s="468"/>
      <c r="K243" s="468"/>
      <c r="L243" s="468"/>
      <c r="M243" s="468"/>
      <c r="N243" s="468"/>
      <c r="O243" s="468"/>
      <c r="P243" s="468"/>
      <c r="Q243" s="468"/>
      <c r="R243" s="468"/>
      <c r="S243" s="468"/>
      <c r="T243" s="468"/>
      <c r="U243" s="468"/>
      <c r="V243" s="468"/>
      <c r="W243" s="468"/>
      <c r="X243" s="468"/>
      <c r="Y243" s="468"/>
      <c r="Z243" s="468"/>
      <c r="AA243" s="468"/>
      <c r="AB243" s="468"/>
      <c r="AC243" s="468"/>
      <c r="AD243" s="468"/>
      <c r="AE243" s="468"/>
      <c r="AF243" s="468"/>
      <c r="AG243" s="468"/>
      <c r="AH243" s="468"/>
      <c r="AI243" s="468"/>
      <c r="AJ243" s="468"/>
      <c r="AK243" s="468"/>
      <c r="AL243" s="468"/>
    </row>
    <row r="244" spans="1:38" ht="14.25" customHeight="1">
      <c r="A244" s="468"/>
      <c r="B244" s="468"/>
      <c r="C244" s="468"/>
      <c r="D244" s="468"/>
      <c r="E244" s="468"/>
      <c r="F244" s="468"/>
      <c r="G244" s="468"/>
      <c r="H244" s="468"/>
      <c r="I244" s="468"/>
      <c r="J244" s="468"/>
      <c r="K244" s="468"/>
      <c r="L244" s="468"/>
      <c r="M244" s="468"/>
      <c r="N244" s="468"/>
      <c r="O244" s="468"/>
      <c r="P244" s="468"/>
      <c r="Q244" s="468"/>
      <c r="R244" s="468"/>
      <c r="S244" s="468"/>
      <c r="T244" s="468"/>
      <c r="U244" s="468"/>
      <c r="V244" s="468"/>
      <c r="W244" s="468"/>
      <c r="X244" s="468"/>
      <c r="Y244" s="468"/>
      <c r="Z244" s="468"/>
      <c r="AA244" s="468"/>
      <c r="AB244" s="468"/>
      <c r="AC244" s="468"/>
      <c r="AD244" s="468"/>
      <c r="AE244" s="468"/>
      <c r="AF244" s="468"/>
      <c r="AG244" s="468"/>
      <c r="AH244" s="468"/>
      <c r="AI244" s="468"/>
      <c r="AJ244" s="468"/>
      <c r="AK244" s="468"/>
      <c r="AL244" s="468"/>
    </row>
    <row r="245" spans="1:38" ht="14.25" customHeight="1">
      <c r="A245" s="468"/>
      <c r="B245" s="468"/>
      <c r="C245" s="468"/>
      <c r="D245" s="468"/>
      <c r="E245" s="468"/>
      <c r="F245" s="468"/>
      <c r="G245" s="468"/>
      <c r="H245" s="468"/>
      <c r="I245" s="468"/>
      <c r="J245" s="468"/>
      <c r="K245" s="468"/>
      <c r="L245" s="468"/>
      <c r="M245" s="468"/>
      <c r="N245" s="468"/>
      <c r="O245" s="468"/>
      <c r="P245" s="468"/>
      <c r="Q245" s="468"/>
      <c r="R245" s="468"/>
      <c r="S245" s="468"/>
      <c r="T245" s="468"/>
      <c r="U245" s="468"/>
      <c r="V245" s="468"/>
      <c r="W245" s="468"/>
      <c r="X245" s="468"/>
      <c r="Y245" s="468"/>
      <c r="Z245" s="468"/>
      <c r="AA245" s="468"/>
      <c r="AB245" s="468"/>
      <c r="AC245" s="468"/>
      <c r="AD245" s="468"/>
      <c r="AE245" s="468"/>
      <c r="AF245" s="468"/>
      <c r="AG245" s="468"/>
      <c r="AH245" s="468"/>
      <c r="AI245" s="468"/>
      <c r="AJ245" s="468"/>
      <c r="AK245" s="468"/>
      <c r="AL245" s="468"/>
    </row>
    <row r="246" spans="1:38" ht="14.25" customHeight="1">
      <c r="A246" s="468"/>
      <c r="B246" s="468"/>
      <c r="C246" s="468"/>
      <c r="D246" s="468"/>
      <c r="E246" s="468"/>
      <c r="F246" s="468"/>
      <c r="G246" s="468"/>
      <c r="H246" s="468"/>
      <c r="I246" s="468"/>
      <c r="J246" s="468"/>
      <c r="K246" s="468"/>
      <c r="L246" s="468"/>
      <c r="M246" s="468"/>
      <c r="N246" s="468"/>
      <c r="O246" s="468"/>
      <c r="P246" s="468"/>
      <c r="Q246" s="468"/>
      <c r="R246" s="468"/>
      <c r="S246" s="468"/>
      <c r="T246" s="468"/>
      <c r="U246" s="468"/>
      <c r="V246" s="468"/>
      <c r="W246" s="468"/>
      <c r="X246" s="468"/>
      <c r="Y246" s="468"/>
      <c r="Z246" s="468"/>
      <c r="AA246" s="468"/>
      <c r="AB246" s="468"/>
      <c r="AC246" s="468"/>
      <c r="AD246" s="468"/>
      <c r="AE246" s="468"/>
      <c r="AF246" s="468"/>
      <c r="AG246" s="468"/>
      <c r="AH246" s="468"/>
      <c r="AI246" s="468"/>
      <c r="AJ246" s="468"/>
      <c r="AK246" s="468"/>
      <c r="AL246" s="468"/>
    </row>
    <row r="247" spans="1:38" ht="14.25" customHeight="1">
      <c r="A247" s="468"/>
      <c r="B247" s="468"/>
      <c r="C247" s="468"/>
      <c r="D247" s="468"/>
      <c r="E247" s="468"/>
      <c r="F247" s="468"/>
      <c r="G247" s="468"/>
      <c r="H247" s="468"/>
      <c r="I247" s="468"/>
      <c r="J247" s="468"/>
      <c r="K247" s="468"/>
      <c r="L247" s="468"/>
      <c r="M247" s="468"/>
      <c r="N247" s="468"/>
      <c r="O247" s="468"/>
      <c r="P247" s="468"/>
      <c r="Q247" s="468"/>
      <c r="R247" s="468"/>
      <c r="S247" s="468"/>
      <c r="T247" s="468"/>
      <c r="U247" s="468"/>
      <c r="V247" s="468"/>
      <c r="W247" s="468"/>
      <c r="X247" s="468"/>
      <c r="Y247" s="468"/>
      <c r="Z247" s="468"/>
      <c r="AA247" s="468"/>
      <c r="AB247" s="468"/>
      <c r="AC247" s="468"/>
      <c r="AD247" s="468"/>
      <c r="AE247" s="468"/>
      <c r="AF247" s="468"/>
      <c r="AG247" s="468"/>
      <c r="AH247" s="468"/>
      <c r="AI247" s="468"/>
      <c r="AJ247" s="468"/>
      <c r="AK247" s="468"/>
      <c r="AL247" s="468"/>
    </row>
    <row r="248" spans="1:38" ht="14.25" customHeight="1">
      <c r="A248" s="468"/>
      <c r="B248" s="468"/>
      <c r="C248" s="468"/>
      <c r="D248" s="468"/>
      <c r="E248" s="468"/>
      <c r="F248" s="468"/>
      <c r="G248" s="468"/>
      <c r="H248" s="468"/>
      <c r="I248" s="468"/>
      <c r="J248" s="468"/>
      <c r="K248" s="468"/>
      <c r="L248" s="468"/>
      <c r="M248" s="468"/>
      <c r="N248" s="468"/>
      <c r="O248" s="468"/>
      <c r="P248" s="468"/>
      <c r="Q248" s="468"/>
      <c r="R248" s="468"/>
      <c r="S248" s="468"/>
      <c r="T248" s="468"/>
      <c r="U248" s="468"/>
      <c r="V248" s="468"/>
      <c r="W248" s="468"/>
      <c r="X248" s="468"/>
      <c r="Y248" s="468"/>
      <c r="Z248" s="468"/>
      <c r="AA248" s="468"/>
      <c r="AB248" s="468"/>
      <c r="AC248" s="468"/>
      <c r="AD248" s="468"/>
      <c r="AE248" s="468"/>
      <c r="AF248" s="468"/>
      <c r="AG248" s="468"/>
      <c r="AH248" s="468"/>
      <c r="AI248" s="468"/>
      <c r="AJ248" s="468"/>
      <c r="AK248" s="468"/>
      <c r="AL248" s="468"/>
    </row>
    <row r="249" spans="1:38" ht="14.25" customHeight="1">
      <c r="A249" s="468"/>
      <c r="B249" s="468"/>
      <c r="C249" s="468"/>
      <c r="D249" s="468"/>
      <c r="E249" s="468"/>
      <c r="F249" s="468"/>
      <c r="G249" s="468"/>
      <c r="H249" s="468"/>
      <c r="I249" s="468"/>
      <c r="J249" s="468"/>
      <c r="K249" s="468"/>
      <c r="L249" s="468"/>
      <c r="M249" s="468"/>
      <c r="N249" s="468"/>
      <c r="O249" s="468"/>
      <c r="P249" s="468"/>
      <c r="Q249" s="468"/>
      <c r="R249" s="468"/>
      <c r="S249" s="468"/>
      <c r="T249" s="468"/>
      <c r="U249" s="468"/>
      <c r="V249" s="468"/>
      <c r="W249" s="468"/>
      <c r="X249" s="468"/>
      <c r="Y249" s="468"/>
      <c r="Z249" s="468"/>
      <c r="AA249" s="468"/>
      <c r="AB249" s="468"/>
      <c r="AC249" s="468"/>
      <c r="AD249" s="468"/>
      <c r="AE249" s="468"/>
      <c r="AF249" s="468"/>
      <c r="AG249" s="468"/>
      <c r="AH249" s="468"/>
      <c r="AI249" s="468"/>
      <c r="AJ249" s="468"/>
      <c r="AK249" s="468"/>
      <c r="AL249" s="468"/>
    </row>
    <row r="250" spans="1:38" ht="14.25" customHeight="1">
      <c r="A250" s="468"/>
      <c r="B250" s="468"/>
      <c r="C250" s="468"/>
      <c r="D250" s="468"/>
      <c r="E250" s="468"/>
      <c r="F250" s="468"/>
      <c r="G250" s="468"/>
      <c r="H250" s="468"/>
      <c r="I250" s="468"/>
      <c r="J250" s="468"/>
      <c r="K250" s="468"/>
      <c r="L250" s="468"/>
      <c r="M250" s="468"/>
      <c r="N250" s="468"/>
      <c r="O250" s="468"/>
      <c r="P250" s="468"/>
      <c r="Q250" s="468"/>
      <c r="R250" s="468"/>
      <c r="S250" s="468"/>
      <c r="T250" s="468"/>
      <c r="U250" s="468"/>
      <c r="V250" s="468"/>
      <c r="W250" s="468"/>
      <c r="X250" s="468"/>
      <c r="Y250" s="468"/>
      <c r="Z250" s="468"/>
      <c r="AA250" s="468"/>
      <c r="AB250" s="468"/>
      <c r="AC250" s="468"/>
      <c r="AD250" s="468"/>
      <c r="AE250" s="468"/>
      <c r="AF250" s="468"/>
      <c r="AG250" s="468"/>
      <c r="AH250" s="468"/>
      <c r="AI250" s="468"/>
      <c r="AJ250" s="468"/>
      <c r="AK250" s="468"/>
      <c r="AL250" s="468"/>
    </row>
    <row r="251" spans="1:38" ht="14.25" customHeight="1">
      <c r="A251" s="468"/>
      <c r="B251" s="468"/>
      <c r="C251" s="468"/>
      <c r="D251" s="468"/>
      <c r="E251" s="468"/>
      <c r="F251" s="468"/>
      <c r="G251" s="468"/>
      <c r="H251" s="468"/>
      <c r="I251" s="468"/>
      <c r="J251" s="468"/>
      <c r="K251" s="468"/>
      <c r="L251" s="468"/>
      <c r="M251" s="468"/>
      <c r="N251" s="468"/>
      <c r="O251" s="468"/>
      <c r="P251" s="468"/>
      <c r="Q251" s="468"/>
      <c r="R251" s="468"/>
      <c r="S251" s="468"/>
      <c r="T251" s="468"/>
      <c r="U251" s="468"/>
      <c r="V251" s="468"/>
      <c r="W251" s="468"/>
      <c r="X251" s="468"/>
      <c r="Y251" s="468"/>
      <c r="Z251" s="468"/>
      <c r="AA251" s="468"/>
      <c r="AB251" s="468"/>
      <c r="AC251" s="468"/>
      <c r="AD251" s="468"/>
      <c r="AE251" s="468"/>
      <c r="AF251" s="468"/>
      <c r="AG251" s="468"/>
      <c r="AH251" s="468"/>
      <c r="AI251" s="468"/>
      <c r="AJ251" s="468"/>
      <c r="AK251" s="468"/>
      <c r="AL251" s="468"/>
    </row>
    <row r="252" spans="1:38" ht="14.25" customHeight="1">
      <c r="A252" s="468"/>
      <c r="B252" s="468"/>
      <c r="C252" s="468"/>
      <c r="D252" s="468"/>
      <c r="E252" s="468"/>
      <c r="F252" s="468"/>
      <c r="G252" s="468"/>
      <c r="H252" s="468"/>
      <c r="I252" s="468"/>
      <c r="J252" s="468"/>
      <c r="K252" s="468"/>
      <c r="L252" s="468"/>
      <c r="M252" s="468"/>
      <c r="N252" s="468"/>
      <c r="O252" s="468"/>
      <c r="P252" s="468"/>
      <c r="Q252" s="468"/>
      <c r="R252" s="468"/>
      <c r="S252" s="468"/>
      <c r="T252" s="468"/>
      <c r="U252" s="468"/>
      <c r="V252" s="468"/>
      <c r="W252" s="468"/>
      <c r="X252" s="468"/>
      <c r="Y252" s="468"/>
      <c r="Z252" s="468"/>
      <c r="AA252" s="468"/>
      <c r="AB252" s="468"/>
      <c r="AC252" s="468"/>
      <c r="AD252" s="468"/>
      <c r="AE252" s="468"/>
      <c r="AF252" s="468"/>
      <c r="AG252" s="468"/>
      <c r="AH252" s="468"/>
      <c r="AI252" s="468"/>
      <c r="AJ252" s="468"/>
      <c r="AK252" s="468"/>
      <c r="AL252" s="468"/>
    </row>
    <row r="253" spans="1:38" ht="14.25" customHeight="1">
      <c r="A253" s="468"/>
      <c r="B253" s="468"/>
      <c r="C253" s="468"/>
      <c r="D253" s="468"/>
      <c r="E253" s="468"/>
      <c r="F253" s="468"/>
      <c r="G253" s="468"/>
      <c r="H253" s="468"/>
      <c r="I253" s="468"/>
      <c r="J253" s="468"/>
      <c r="K253" s="468"/>
      <c r="L253" s="468"/>
      <c r="M253" s="468"/>
      <c r="N253" s="468"/>
      <c r="O253" s="468"/>
      <c r="P253" s="468"/>
      <c r="Q253" s="468"/>
      <c r="R253" s="468"/>
      <c r="S253" s="468"/>
      <c r="T253" s="468"/>
      <c r="U253" s="468"/>
      <c r="V253" s="468"/>
      <c r="W253" s="468"/>
      <c r="X253" s="468"/>
      <c r="Y253" s="468"/>
      <c r="Z253" s="468"/>
      <c r="AA253" s="468"/>
      <c r="AB253" s="468"/>
      <c r="AC253" s="468"/>
      <c r="AD253" s="468"/>
      <c r="AE253" s="468"/>
      <c r="AF253" s="468"/>
      <c r="AG253" s="468"/>
      <c r="AH253" s="468"/>
      <c r="AI253" s="468"/>
      <c r="AJ253" s="468"/>
      <c r="AK253" s="468"/>
      <c r="AL253" s="468"/>
    </row>
    <row r="254" spans="1:38" ht="14.25" customHeight="1">
      <c r="A254" s="468"/>
      <c r="B254" s="468"/>
      <c r="C254" s="468"/>
      <c r="D254" s="468"/>
      <c r="E254" s="468"/>
      <c r="F254" s="468"/>
      <c r="G254" s="468"/>
      <c r="H254" s="468"/>
      <c r="I254" s="468"/>
      <c r="J254" s="468"/>
      <c r="K254" s="468"/>
      <c r="L254" s="468"/>
      <c r="M254" s="468"/>
      <c r="N254" s="468"/>
      <c r="O254" s="468"/>
      <c r="P254" s="468"/>
      <c r="Q254" s="468"/>
      <c r="R254" s="468"/>
      <c r="S254" s="468"/>
      <c r="T254" s="468"/>
      <c r="U254" s="468"/>
      <c r="V254" s="468"/>
      <c r="W254" s="468"/>
      <c r="X254" s="468"/>
      <c r="Y254" s="468"/>
      <c r="Z254" s="468"/>
      <c r="AA254" s="468"/>
      <c r="AB254" s="468"/>
      <c r="AC254" s="468"/>
      <c r="AD254" s="468"/>
      <c r="AE254" s="468"/>
      <c r="AF254" s="468"/>
      <c r="AG254" s="468"/>
      <c r="AH254" s="468"/>
      <c r="AI254" s="468"/>
      <c r="AJ254" s="468"/>
      <c r="AK254" s="468"/>
      <c r="AL254" s="468"/>
    </row>
    <row r="255" spans="1:38" ht="14.25" customHeight="1">
      <c r="A255" s="468"/>
      <c r="B255" s="468"/>
      <c r="C255" s="468"/>
      <c r="D255" s="468"/>
      <c r="E255" s="468"/>
      <c r="F255" s="468"/>
      <c r="G255" s="468"/>
      <c r="H255" s="468"/>
      <c r="I255" s="468"/>
      <c r="J255" s="468"/>
      <c r="K255" s="468"/>
      <c r="L255" s="468"/>
      <c r="M255" s="468"/>
      <c r="N255" s="468"/>
      <c r="O255" s="468"/>
      <c r="P255" s="468"/>
      <c r="Q255" s="468"/>
      <c r="R255" s="468"/>
      <c r="S255" s="468"/>
      <c r="T255" s="468"/>
      <c r="U255" s="468"/>
      <c r="V255" s="468"/>
      <c r="W255" s="468"/>
      <c r="X255" s="468"/>
      <c r="Y255" s="468"/>
      <c r="Z255" s="468"/>
      <c r="AA255" s="468"/>
      <c r="AB255" s="468"/>
      <c r="AC255" s="468"/>
      <c r="AD255" s="468"/>
      <c r="AE255" s="468"/>
      <c r="AF255" s="468"/>
      <c r="AG255" s="468"/>
      <c r="AH255" s="468"/>
      <c r="AI255" s="468"/>
      <c r="AJ255" s="468"/>
      <c r="AK255" s="468"/>
      <c r="AL255" s="468"/>
    </row>
    <row r="256" spans="1:38" ht="14.25" customHeight="1">
      <c r="A256" s="468"/>
      <c r="B256" s="468"/>
      <c r="C256" s="468"/>
      <c r="D256" s="468"/>
      <c r="E256" s="468"/>
      <c r="F256" s="468"/>
      <c r="G256" s="468"/>
      <c r="H256" s="468"/>
      <c r="I256" s="468"/>
      <c r="J256" s="468"/>
      <c r="K256" s="468"/>
      <c r="L256" s="468"/>
      <c r="M256" s="468"/>
      <c r="N256" s="468"/>
      <c r="O256" s="468"/>
      <c r="P256" s="468"/>
      <c r="Q256" s="468"/>
      <c r="R256" s="468"/>
      <c r="S256" s="468"/>
      <c r="T256" s="468"/>
      <c r="U256" s="468"/>
      <c r="V256" s="468"/>
      <c r="W256" s="468"/>
      <c r="X256" s="468"/>
      <c r="Y256" s="468"/>
      <c r="Z256" s="468"/>
      <c r="AA256" s="468"/>
      <c r="AB256" s="468"/>
      <c r="AC256" s="468"/>
      <c r="AD256" s="468"/>
      <c r="AE256" s="468"/>
      <c r="AF256" s="468"/>
      <c r="AG256" s="468"/>
      <c r="AH256" s="468"/>
      <c r="AI256" s="468"/>
      <c r="AJ256" s="468"/>
      <c r="AK256" s="468"/>
      <c r="AL256" s="468"/>
    </row>
    <row r="257" spans="1:38" ht="14.25" customHeight="1">
      <c r="A257" s="468"/>
      <c r="B257" s="468"/>
      <c r="C257" s="468"/>
      <c r="D257" s="468"/>
      <c r="E257" s="468"/>
      <c r="F257" s="468"/>
      <c r="G257" s="468"/>
      <c r="H257" s="468"/>
      <c r="I257" s="468"/>
      <c r="J257" s="468"/>
      <c r="K257" s="468"/>
      <c r="L257" s="468"/>
      <c r="M257" s="468"/>
      <c r="N257" s="468"/>
      <c r="O257" s="468"/>
      <c r="P257" s="468"/>
      <c r="Q257" s="468"/>
      <c r="R257" s="468"/>
      <c r="S257" s="468"/>
      <c r="T257" s="468"/>
      <c r="U257" s="468"/>
      <c r="V257" s="468"/>
      <c r="W257" s="468"/>
      <c r="X257" s="468"/>
      <c r="Y257" s="468"/>
      <c r="Z257" s="468"/>
      <c r="AA257" s="468"/>
      <c r="AB257" s="468"/>
      <c r="AC257" s="468"/>
      <c r="AD257" s="468"/>
      <c r="AE257" s="468"/>
      <c r="AF257" s="468"/>
      <c r="AG257" s="468"/>
      <c r="AH257" s="468"/>
      <c r="AI257" s="468"/>
      <c r="AJ257" s="468"/>
      <c r="AK257" s="468"/>
      <c r="AL257" s="468"/>
    </row>
    <row r="258" spans="1:38" ht="14.25" customHeight="1">
      <c r="A258" s="468"/>
      <c r="B258" s="468"/>
      <c r="C258" s="468"/>
      <c r="D258" s="468"/>
      <c r="E258" s="468"/>
      <c r="F258" s="468"/>
      <c r="G258" s="468"/>
      <c r="H258" s="468"/>
      <c r="I258" s="468"/>
      <c r="J258" s="468"/>
      <c r="K258" s="468"/>
      <c r="L258" s="468"/>
      <c r="M258" s="468"/>
      <c r="N258" s="468"/>
      <c r="O258" s="468"/>
      <c r="P258" s="468"/>
      <c r="Q258" s="468"/>
      <c r="R258" s="468"/>
      <c r="S258" s="468"/>
      <c r="T258" s="468"/>
      <c r="U258" s="468"/>
      <c r="V258" s="468"/>
      <c r="W258" s="468"/>
      <c r="X258" s="468"/>
      <c r="Y258" s="468"/>
      <c r="Z258" s="468"/>
      <c r="AA258" s="468"/>
      <c r="AB258" s="468"/>
      <c r="AC258" s="468"/>
      <c r="AD258" s="468"/>
      <c r="AE258" s="468"/>
      <c r="AF258" s="468"/>
      <c r="AG258" s="468"/>
      <c r="AH258" s="468"/>
      <c r="AI258" s="468"/>
      <c r="AJ258" s="468"/>
      <c r="AK258" s="468"/>
      <c r="AL258" s="468"/>
    </row>
    <row r="259" spans="1:38" ht="14.25" customHeight="1">
      <c r="A259" s="468"/>
      <c r="B259" s="468"/>
      <c r="C259" s="468"/>
      <c r="D259" s="468"/>
      <c r="E259" s="468"/>
      <c r="F259" s="468"/>
      <c r="G259" s="468"/>
      <c r="H259" s="468"/>
      <c r="I259" s="468"/>
      <c r="J259" s="468"/>
      <c r="K259" s="468"/>
      <c r="L259" s="468"/>
      <c r="M259" s="468"/>
      <c r="N259" s="468"/>
      <c r="O259" s="468"/>
      <c r="P259" s="468"/>
      <c r="Q259" s="468"/>
      <c r="R259" s="468"/>
      <c r="S259" s="468"/>
      <c r="T259" s="468"/>
      <c r="U259" s="468"/>
      <c r="V259" s="468"/>
      <c r="W259" s="468"/>
      <c r="X259" s="468"/>
      <c r="Y259" s="468"/>
      <c r="Z259" s="468"/>
      <c r="AA259" s="468"/>
      <c r="AB259" s="468"/>
      <c r="AC259" s="468"/>
      <c r="AD259" s="468"/>
      <c r="AE259" s="468"/>
      <c r="AF259" s="468"/>
      <c r="AG259" s="468"/>
      <c r="AH259" s="468"/>
      <c r="AI259" s="468"/>
      <c r="AJ259" s="468"/>
      <c r="AK259" s="468"/>
      <c r="AL259" s="468"/>
    </row>
    <row r="260" spans="1:38" ht="14.25" customHeight="1">
      <c r="A260" s="468"/>
      <c r="B260" s="468"/>
      <c r="C260" s="468"/>
      <c r="D260" s="468"/>
      <c r="E260" s="468"/>
      <c r="F260" s="468"/>
      <c r="G260" s="468"/>
      <c r="H260" s="468"/>
      <c r="I260" s="468"/>
      <c r="J260" s="468"/>
      <c r="K260" s="468"/>
      <c r="L260" s="468"/>
      <c r="M260" s="468"/>
      <c r="N260" s="468"/>
      <c r="O260" s="468"/>
      <c r="P260" s="468"/>
      <c r="Q260" s="468"/>
      <c r="R260" s="468"/>
      <c r="S260" s="468"/>
      <c r="T260" s="468"/>
      <c r="U260" s="468"/>
      <c r="V260" s="468"/>
      <c r="W260" s="468"/>
      <c r="X260" s="468"/>
      <c r="Y260" s="468"/>
      <c r="Z260" s="468"/>
      <c r="AA260" s="468"/>
      <c r="AB260" s="468"/>
      <c r="AC260" s="468"/>
      <c r="AD260" s="468"/>
      <c r="AE260" s="468"/>
      <c r="AF260" s="468"/>
      <c r="AG260" s="468"/>
      <c r="AH260" s="468"/>
      <c r="AI260" s="468"/>
      <c r="AJ260" s="468"/>
      <c r="AK260" s="468"/>
      <c r="AL260" s="468"/>
    </row>
    <row r="261" spans="1:38" ht="14.25" customHeight="1">
      <c r="A261" s="468"/>
      <c r="B261" s="468"/>
      <c r="C261" s="468"/>
      <c r="D261" s="468"/>
      <c r="E261" s="468"/>
      <c r="F261" s="468"/>
      <c r="G261" s="468"/>
      <c r="H261" s="468"/>
      <c r="I261" s="468"/>
      <c r="J261" s="468"/>
      <c r="K261" s="468"/>
      <c r="L261" s="468"/>
      <c r="M261" s="468"/>
      <c r="N261" s="468"/>
      <c r="O261" s="468"/>
      <c r="P261" s="468"/>
      <c r="Q261" s="468"/>
      <c r="R261" s="468"/>
      <c r="S261" s="468"/>
      <c r="T261" s="468"/>
      <c r="U261" s="468"/>
      <c r="V261" s="468"/>
      <c r="W261" s="468"/>
      <c r="X261" s="468"/>
      <c r="Y261" s="468"/>
      <c r="Z261" s="468"/>
      <c r="AA261" s="468"/>
      <c r="AB261" s="468"/>
      <c r="AC261" s="468"/>
      <c r="AD261" s="468"/>
      <c r="AE261" s="468"/>
      <c r="AF261" s="468"/>
      <c r="AG261" s="468"/>
      <c r="AH261" s="468"/>
      <c r="AI261" s="468"/>
      <c r="AJ261" s="468"/>
      <c r="AK261" s="468"/>
      <c r="AL261" s="468"/>
    </row>
    <row r="262" spans="1:38" ht="14.25" customHeight="1">
      <c r="A262" s="468"/>
      <c r="B262" s="468"/>
      <c r="C262" s="468"/>
      <c r="D262" s="468"/>
      <c r="E262" s="468"/>
      <c r="F262" s="468"/>
      <c r="G262" s="468"/>
      <c r="H262" s="468"/>
      <c r="I262" s="468"/>
      <c r="J262" s="468"/>
      <c r="K262" s="468"/>
      <c r="L262" s="468"/>
      <c r="M262" s="468"/>
      <c r="N262" s="468"/>
      <c r="O262" s="468"/>
      <c r="P262" s="468"/>
      <c r="Q262" s="468"/>
      <c r="R262" s="468"/>
      <c r="S262" s="468"/>
      <c r="T262" s="468"/>
      <c r="U262" s="468"/>
      <c r="V262" s="468"/>
      <c r="W262" s="468"/>
      <c r="X262" s="468"/>
      <c r="Y262" s="468"/>
      <c r="Z262" s="468"/>
      <c r="AA262" s="468"/>
      <c r="AB262" s="468"/>
      <c r="AC262" s="468"/>
      <c r="AD262" s="468"/>
      <c r="AE262" s="468"/>
      <c r="AF262" s="468"/>
      <c r="AG262" s="468"/>
      <c r="AH262" s="468"/>
      <c r="AI262" s="468"/>
      <c r="AJ262" s="468"/>
      <c r="AK262" s="468"/>
      <c r="AL262" s="468"/>
    </row>
    <row r="263" spans="1:38" ht="14.25" customHeight="1">
      <c r="A263" s="468"/>
      <c r="B263" s="468"/>
      <c r="C263" s="468"/>
      <c r="D263" s="468"/>
      <c r="E263" s="468"/>
      <c r="F263" s="468"/>
      <c r="G263" s="468"/>
      <c r="H263" s="468"/>
      <c r="I263" s="468"/>
      <c r="J263" s="468"/>
      <c r="K263" s="468"/>
      <c r="L263" s="468"/>
      <c r="M263" s="468"/>
      <c r="N263" s="468"/>
      <c r="O263" s="468"/>
      <c r="P263" s="468"/>
      <c r="Q263" s="468"/>
      <c r="R263" s="468"/>
      <c r="S263" s="468"/>
      <c r="T263" s="468"/>
      <c r="U263" s="468"/>
      <c r="V263" s="468"/>
      <c r="W263" s="468"/>
      <c r="X263" s="468"/>
      <c r="Y263" s="468"/>
      <c r="Z263" s="468"/>
      <c r="AA263" s="468"/>
      <c r="AB263" s="468"/>
      <c r="AC263" s="468"/>
      <c r="AD263" s="468"/>
      <c r="AE263" s="468"/>
      <c r="AF263" s="468"/>
      <c r="AG263" s="468"/>
      <c r="AH263" s="468"/>
      <c r="AI263" s="468"/>
      <c r="AJ263" s="468"/>
      <c r="AK263" s="468"/>
      <c r="AL263" s="468"/>
    </row>
    <row r="264" spans="1:38" ht="14.25" customHeight="1">
      <c r="A264" s="468"/>
      <c r="B264" s="468"/>
      <c r="C264" s="468"/>
      <c r="D264" s="468"/>
      <c r="E264" s="468"/>
      <c r="F264" s="468"/>
      <c r="G264" s="468"/>
      <c r="H264" s="468"/>
      <c r="I264" s="468"/>
      <c r="J264" s="468"/>
      <c r="K264" s="468"/>
      <c r="L264" s="468"/>
      <c r="M264" s="468"/>
      <c r="N264" s="468"/>
      <c r="O264" s="468"/>
      <c r="P264" s="468"/>
      <c r="Q264" s="468"/>
      <c r="R264" s="468"/>
      <c r="S264" s="468"/>
      <c r="T264" s="468"/>
      <c r="U264" s="468"/>
      <c r="V264" s="468"/>
      <c r="W264" s="468"/>
      <c r="X264" s="468"/>
      <c r="Y264" s="468"/>
      <c r="Z264" s="468"/>
      <c r="AA264" s="468"/>
      <c r="AB264" s="468"/>
      <c r="AC264" s="468"/>
      <c r="AD264" s="468"/>
      <c r="AE264" s="468"/>
      <c r="AF264" s="468"/>
      <c r="AG264" s="468"/>
      <c r="AH264" s="468"/>
      <c r="AI264" s="468"/>
      <c r="AJ264" s="468"/>
      <c r="AK264" s="468"/>
      <c r="AL264" s="468"/>
    </row>
    <row r="265" spans="1:38" ht="14.25" customHeight="1">
      <c r="A265" s="468"/>
      <c r="B265" s="468"/>
      <c r="C265" s="468"/>
      <c r="D265" s="468"/>
      <c r="E265" s="468"/>
      <c r="F265" s="468"/>
      <c r="G265" s="468"/>
      <c r="H265" s="468"/>
      <c r="I265" s="468"/>
      <c r="J265" s="468"/>
      <c r="K265" s="468"/>
      <c r="L265" s="468"/>
      <c r="M265" s="468"/>
      <c r="N265" s="468"/>
      <c r="O265" s="468"/>
      <c r="P265" s="468"/>
      <c r="Q265" s="468"/>
      <c r="R265" s="468"/>
      <c r="S265" s="468"/>
      <c r="T265" s="468"/>
      <c r="U265" s="468"/>
      <c r="V265" s="468"/>
      <c r="W265" s="468"/>
      <c r="X265" s="468"/>
      <c r="Y265" s="468"/>
      <c r="Z265" s="468"/>
      <c r="AA265" s="468"/>
      <c r="AB265" s="468"/>
      <c r="AC265" s="468"/>
      <c r="AD265" s="468"/>
      <c r="AE265" s="468"/>
      <c r="AF265" s="468"/>
      <c r="AG265" s="468"/>
      <c r="AH265" s="468"/>
      <c r="AI265" s="468"/>
      <c r="AJ265" s="468"/>
      <c r="AK265" s="468"/>
      <c r="AL265" s="468"/>
    </row>
    <row r="266" spans="1:38" ht="14.25" customHeight="1">
      <c r="A266" s="468"/>
      <c r="B266" s="468"/>
      <c r="C266" s="468"/>
      <c r="D266" s="468"/>
      <c r="E266" s="468"/>
      <c r="F266" s="468"/>
      <c r="G266" s="468"/>
      <c r="H266" s="468"/>
      <c r="I266" s="468"/>
      <c r="J266" s="468"/>
      <c r="K266" s="468"/>
      <c r="L266" s="468"/>
      <c r="M266" s="468"/>
      <c r="N266" s="468"/>
      <c r="O266" s="468"/>
      <c r="P266" s="468"/>
      <c r="Q266" s="468"/>
      <c r="R266" s="468"/>
      <c r="S266" s="468"/>
      <c r="T266" s="468"/>
      <c r="U266" s="468"/>
      <c r="V266" s="468"/>
      <c r="W266" s="468"/>
      <c r="X266" s="468"/>
      <c r="Y266" s="468"/>
      <c r="Z266" s="468"/>
      <c r="AA266" s="468"/>
      <c r="AB266" s="468"/>
      <c r="AC266" s="468"/>
      <c r="AD266" s="468"/>
      <c r="AE266" s="468"/>
      <c r="AF266" s="468"/>
      <c r="AG266" s="468"/>
      <c r="AH266" s="468"/>
      <c r="AI266" s="468"/>
      <c r="AJ266" s="468"/>
      <c r="AK266" s="468"/>
      <c r="AL266" s="468"/>
    </row>
    <row r="267" spans="1:38" ht="14.25" customHeight="1">
      <c r="A267" s="468"/>
      <c r="B267" s="468"/>
      <c r="C267" s="468"/>
      <c r="D267" s="468"/>
      <c r="E267" s="468"/>
      <c r="F267" s="468"/>
      <c r="G267" s="468"/>
      <c r="H267" s="468"/>
      <c r="I267" s="468"/>
      <c r="J267" s="468"/>
      <c r="K267" s="468"/>
      <c r="L267" s="468"/>
      <c r="M267" s="468"/>
      <c r="N267" s="468"/>
      <c r="O267" s="468"/>
      <c r="P267" s="468"/>
      <c r="Q267" s="468"/>
      <c r="R267" s="468"/>
      <c r="S267" s="468"/>
      <c r="T267" s="468"/>
      <c r="U267" s="468"/>
      <c r="V267" s="468"/>
      <c r="W267" s="468"/>
      <c r="X267" s="468"/>
      <c r="Y267" s="468"/>
      <c r="Z267" s="468"/>
      <c r="AA267" s="468"/>
      <c r="AB267" s="468"/>
      <c r="AC267" s="468"/>
      <c r="AD267" s="468"/>
      <c r="AE267" s="468"/>
      <c r="AF267" s="468"/>
      <c r="AG267" s="468"/>
      <c r="AH267" s="468"/>
      <c r="AI267" s="468"/>
      <c r="AJ267" s="468"/>
      <c r="AK267" s="468"/>
      <c r="AL267" s="468"/>
    </row>
    <row r="268" spans="1:38" ht="14.25" customHeight="1">
      <c r="A268" s="468"/>
      <c r="B268" s="468"/>
      <c r="C268" s="468"/>
      <c r="D268" s="468"/>
      <c r="E268" s="468"/>
      <c r="F268" s="468"/>
      <c r="G268" s="468"/>
      <c r="H268" s="468"/>
      <c r="I268" s="468"/>
      <c r="J268" s="468"/>
      <c r="K268" s="468"/>
      <c r="L268" s="468"/>
      <c r="M268" s="468"/>
      <c r="N268" s="468"/>
      <c r="O268" s="468"/>
      <c r="P268" s="468"/>
      <c r="Q268" s="468"/>
      <c r="R268" s="468"/>
      <c r="S268" s="468"/>
      <c r="T268" s="468"/>
      <c r="U268" s="468"/>
      <c r="V268" s="468"/>
      <c r="W268" s="468"/>
      <c r="X268" s="468"/>
      <c r="Y268" s="468"/>
      <c r="Z268" s="468"/>
      <c r="AA268" s="468"/>
      <c r="AB268" s="468"/>
      <c r="AC268" s="468"/>
      <c r="AD268" s="468"/>
      <c r="AE268" s="468"/>
      <c r="AF268" s="468"/>
      <c r="AG268" s="468"/>
      <c r="AH268" s="468"/>
      <c r="AI268" s="468"/>
      <c r="AJ268" s="468"/>
      <c r="AK268" s="468"/>
      <c r="AL268" s="468"/>
    </row>
    <row r="269" spans="1:38" ht="14.25" customHeight="1">
      <c r="A269" s="468"/>
      <c r="B269" s="468"/>
      <c r="C269" s="468"/>
      <c r="D269" s="468"/>
      <c r="E269" s="468"/>
      <c r="F269" s="468"/>
      <c r="G269" s="468"/>
      <c r="H269" s="468"/>
      <c r="I269" s="468"/>
      <c r="J269" s="468"/>
      <c r="K269" s="468"/>
      <c r="L269" s="468"/>
      <c r="M269" s="468"/>
      <c r="N269" s="468"/>
      <c r="O269" s="468"/>
      <c r="P269" s="468"/>
      <c r="Q269" s="468"/>
      <c r="R269" s="468"/>
      <c r="S269" s="468"/>
      <c r="T269" s="468"/>
      <c r="U269" s="468"/>
      <c r="V269" s="468"/>
      <c r="W269" s="468"/>
      <c r="X269" s="468"/>
      <c r="Y269" s="468"/>
      <c r="Z269" s="468"/>
      <c r="AA269" s="468"/>
      <c r="AB269" s="468"/>
      <c r="AC269" s="468"/>
      <c r="AD269" s="468"/>
      <c r="AE269" s="468"/>
      <c r="AF269" s="468"/>
      <c r="AG269" s="468"/>
      <c r="AH269" s="468"/>
      <c r="AI269" s="468"/>
      <c r="AJ269" s="468"/>
      <c r="AK269" s="468"/>
      <c r="AL269" s="468"/>
    </row>
    <row r="270" spans="1:38" ht="14.25" customHeight="1">
      <c r="A270" s="468"/>
      <c r="B270" s="468"/>
      <c r="C270" s="468"/>
      <c r="D270" s="468"/>
      <c r="E270" s="468"/>
      <c r="F270" s="468"/>
      <c r="G270" s="468"/>
      <c r="H270" s="468"/>
      <c r="I270" s="468"/>
      <c r="J270" s="468"/>
      <c r="K270" s="468"/>
      <c r="L270" s="468"/>
      <c r="M270" s="468"/>
      <c r="N270" s="468"/>
      <c r="O270" s="468"/>
      <c r="P270" s="468"/>
      <c r="Q270" s="468"/>
      <c r="R270" s="468"/>
      <c r="S270" s="468"/>
      <c r="T270" s="468"/>
      <c r="U270" s="468"/>
      <c r="V270" s="468"/>
      <c r="W270" s="468"/>
      <c r="X270" s="468"/>
      <c r="Y270" s="468"/>
      <c r="Z270" s="468"/>
      <c r="AA270" s="468"/>
      <c r="AB270" s="468"/>
      <c r="AC270" s="468"/>
      <c r="AD270" s="468"/>
      <c r="AE270" s="468"/>
      <c r="AF270" s="468"/>
      <c r="AG270" s="468"/>
      <c r="AH270" s="468"/>
      <c r="AI270" s="468"/>
      <c r="AJ270" s="468"/>
      <c r="AK270" s="468"/>
      <c r="AL270" s="468"/>
    </row>
    <row r="271" spans="1:38" ht="14.25" customHeight="1">
      <c r="A271" s="468"/>
      <c r="B271" s="468"/>
      <c r="C271" s="468"/>
      <c r="D271" s="468"/>
      <c r="E271" s="468"/>
      <c r="F271" s="468"/>
      <c r="G271" s="468"/>
      <c r="H271" s="468"/>
      <c r="I271" s="468"/>
      <c r="J271" s="468"/>
      <c r="K271" s="468"/>
      <c r="L271" s="468"/>
      <c r="M271" s="468"/>
      <c r="N271" s="468"/>
      <c r="O271" s="468"/>
      <c r="P271" s="468"/>
      <c r="Q271" s="468"/>
      <c r="R271" s="468"/>
      <c r="S271" s="468"/>
      <c r="T271" s="468"/>
      <c r="U271" s="468"/>
      <c r="V271" s="468"/>
      <c r="W271" s="468"/>
      <c r="X271" s="468"/>
      <c r="Y271" s="468"/>
      <c r="Z271" s="468"/>
      <c r="AA271" s="468"/>
      <c r="AB271" s="468"/>
      <c r="AC271" s="468"/>
      <c r="AD271" s="468"/>
      <c r="AE271" s="468"/>
      <c r="AF271" s="468"/>
      <c r="AG271" s="468"/>
      <c r="AH271" s="468"/>
      <c r="AI271" s="468"/>
      <c r="AJ271" s="468"/>
      <c r="AK271" s="468"/>
      <c r="AL271" s="468"/>
    </row>
    <row r="272" spans="1:38" ht="14.25" customHeight="1">
      <c r="A272" s="468"/>
      <c r="B272" s="468"/>
      <c r="C272" s="468"/>
      <c r="D272" s="468"/>
      <c r="E272" s="468"/>
      <c r="F272" s="468"/>
      <c r="G272" s="468"/>
      <c r="H272" s="468"/>
      <c r="I272" s="468"/>
      <c r="J272" s="468"/>
      <c r="K272" s="468"/>
      <c r="L272" s="468"/>
      <c r="M272" s="468"/>
      <c r="N272" s="468"/>
      <c r="O272" s="468"/>
      <c r="P272" s="468"/>
      <c r="Q272" s="468"/>
      <c r="R272" s="468"/>
      <c r="S272" s="468"/>
      <c r="T272" s="468"/>
      <c r="U272" s="468"/>
      <c r="V272" s="468"/>
      <c r="W272" s="468"/>
      <c r="X272" s="468"/>
      <c r="Y272" s="468"/>
      <c r="Z272" s="468"/>
      <c r="AA272" s="468"/>
      <c r="AB272" s="468"/>
      <c r="AC272" s="468"/>
      <c r="AD272" s="468"/>
      <c r="AE272" s="468"/>
      <c r="AF272" s="468"/>
      <c r="AG272" s="468"/>
      <c r="AH272" s="468"/>
      <c r="AI272" s="468"/>
      <c r="AJ272" s="468"/>
      <c r="AK272" s="468"/>
      <c r="AL272" s="468"/>
    </row>
    <row r="273" spans="1:38" ht="14.25" customHeight="1">
      <c r="A273" s="468"/>
      <c r="B273" s="468"/>
      <c r="C273" s="468"/>
      <c r="D273" s="468"/>
      <c r="E273" s="468"/>
      <c r="F273" s="468"/>
      <c r="G273" s="468"/>
      <c r="H273" s="468"/>
      <c r="I273" s="468"/>
      <c r="J273" s="468"/>
      <c r="K273" s="468"/>
      <c r="L273" s="468"/>
      <c r="M273" s="468"/>
      <c r="N273" s="468"/>
      <c r="O273" s="468"/>
      <c r="P273" s="468"/>
      <c r="Q273" s="468"/>
      <c r="R273" s="468"/>
      <c r="S273" s="468"/>
      <c r="T273" s="468"/>
      <c r="U273" s="468"/>
      <c r="V273" s="468"/>
      <c r="W273" s="468"/>
      <c r="X273" s="468"/>
      <c r="Y273" s="468"/>
      <c r="Z273" s="468"/>
      <c r="AA273" s="468"/>
      <c r="AB273" s="468"/>
      <c r="AC273" s="468"/>
      <c r="AD273" s="468"/>
      <c r="AE273" s="468"/>
      <c r="AF273" s="468"/>
      <c r="AG273" s="468"/>
      <c r="AH273" s="468"/>
      <c r="AI273" s="468"/>
      <c r="AJ273" s="468"/>
      <c r="AK273" s="468"/>
      <c r="AL273" s="468"/>
    </row>
    <row r="274" spans="1:38" ht="14.25" customHeight="1">
      <c r="A274" s="468"/>
      <c r="B274" s="468"/>
      <c r="C274" s="468"/>
      <c r="D274" s="468"/>
      <c r="E274" s="468"/>
      <c r="F274" s="468"/>
      <c r="G274" s="468"/>
      <c r="H274" s="468"/>
      <c r="I274" s="468"/>
      <c r="J274" s="468"/>
      <c r="K274" s="468"/>
      <c r="L274" s="468"/>
      <c r="M274" s="468"/>
      <c r="N274" s="468"/>
      <c r="O274" s="468"/>
      <c r="P274" s="468"/>
      <c r="Q274" s="468"/>
      <c r="R274" s="468"/>
      <c r="S274" s="468"/>
      <c r="T274" s="468"/>
      <c r="U274" s="468"/>
      <c r="V274" s="468"/>
      <c r="W274" s="468"/>
      <c r="X274" s="468"/>
      <c r="Y274" s="468"/>
      <c r="Z274" s="468"/>
      <c r="AA274" s="468"/>
      <c r="AB274" s="468"/>
      <c r="AC274" s="468"/>
      <c r="AD274" s="468"/>
      <c r="AE274" s="468"/>
      <c r="AF274" s="468"/>
      <c r="AG274" s="468"/>
      <c r="AH274" s="468"/>
      <c r="AI274" s="468"/>
      <c r="AJ274" s="468"/>
      <c r="AK274" s="468"/>
      <c r="AL274" s="468"/>
    </row>
    <row r="275" spans="1:38" ht="14.25" customHeight="1">
      <c r="A275" s="468"/>
      <c r="B275" s="468"/>
      <c r="C275" s="468"/>
      <c r="D275" s="468"/>
      <c r="E275" s="468"/>
      <c r="F275" s="468"/>
      <c r="G275" s="468"/>
      <c r="H275" s="468"/>
      <c r="I275" s="468"/>
      <c r="J275" s="468"/>
      <c r="K275" s="468"/>
      <c r="L275" s="468"/>
      <c r="M275" s="468"/>
      <c r="N275" s="468"/>
      <c r="O275" s="468"/>
      <c r="P275" s="468"/>
      <c r="Q275" s="468"/>
      <c r="R275" s="468"/>
      <c r="S275" s="468"/>
      <c r="T275" s="468"/>
      <c r="U275" s="468"/>
      <c r="V275" s="468"/>
      <c r="W275" s="468"/>
      <c r="X275" s="468"/>
      <c r="Y275" s="468"/>
      <c r="Z275" s="468"/>
      <c r="AA275" s="468"/>
      <c r="AB275" s="468"/>
      <c r="AC275" s="468"/>
      <c r="AD275" s="468"/>
      <c r="AE275" s="468"/>
      <c r="AF275" s="468"/>
      <c r="AG275" s="468"/>
      <c r="AH275" s="468"/>
      <c r="AI275" s="468"/>
      <c r="AJ275" s="468"/>
      <c r="AK275" s="468"/>
      <c r="AL275" s="468"/>
    </row>
    <row r="276" spans="1:38" ht="14.25" customHeight="1">
      <c r="A276" s="468"/>
      <c r="B276" s="468"/>
      <c r="C276" s="468"/>
      <c r="D276" s="468"/>
      <c r="E276" s="468"/>
      <c r="F276" s="468"/>
      <c r="G276" s="468"/>
      <c r="H276" s="468"/>
      <c r="I276" s="468"/>
      <c r="J276" s="468"/>
      <c r="K276" s="468"/>
      <c r="L276" s="468"/>
      <c r="M276" s="468"/>
      <c r="N276" s="468"/>
      <c r="O276" s="468"/>
      <c r="P276" s="468"/>
      <c r="Q276" s="468"/>
      <c r="R276" s="468"/>
      <c r="S276" s="468"/>
      <c r="T276" s="468"/>
      <c r="U276" s="468"/>
      <c r="V276" s="468"/>
      <c r="W276" s="468"/>
      <c r="X276" s="468"/>
      <c r="Y276" s="468"/>
      <c r="Z276" s="468"/>
      <c r="AA276" s="468"/>
      <c r="AB276" s="468"/>
      <c r="AC276" s="468"/>
      <c r="AD276" s="468"/>
      <c r="AE276" s="468"/>
      <c r="AF276" s="468"/>
      <c r="AG276" s="468"/>
      <c r="AH276" s="468"/>
      <c r="AI276" s="468"/>
      <c r="AJ276" s="468"/>
      <c r="AK276" s="468"/>
      <c r="AL276" s="468"/>
    </row>
    <row r="277" spans="1:38" ht="14.25" customHeight="1">
      <c r="A277" s="468"/>
      <c r="B277" s="468"/>
      <c r="C277" s="468"/>
      <c r="D277" s="468"/>
      <c r="E277" s="468"/>
      <c r="F277" s="468"/>
      <c r="G277" s="468"/>
      <c r="H277" s="468"/>
      <c r="I277" s="468"/>
      <c r="J277" s="468"/>
      <c r="K277" s="468"/>
      <c r="L277" s="468"/>
      <c r="M277" s="468"/>
      <c r="N277" s="468"/>
      <c r="O277" s="468"/>
      <c r="P277" s="468"/>
      <c r="Q277" s="468"/>
      <c r="R277" s="468"/>
      <c r="S277" s="468"/>
      <c r="T277" s="468"/>
      <c r="U277" s="468"/>
      <c r="V277" s="468"/>
      <c r="W277" s="468"/>
      <c r="X277" s="468"/>
      <c r="Y277" s="468"/>
      <c r="Z277" s="468"/>
      <c r="AA277" s="468"/>
      <c r="AB277" s="468"/>
      <c r="AC277" s="468"/>
      <c r="AD277" s="468"/>
      <c r="AE277" s="468"/>
      <c r="AF277" s="468"/>
      <c r="AG277" s="468"/>
      <c r="AH277" s="468"/>
      <c r="AI277" s="468"/>
      <c r="AJ277" s="468"/>
      <c r="AK277" s="468"/>
      <c r="AL277" s="468"/>
    </row>
    <row r="278" spans="1:38" ht="14.25" customHeight="1">
      <c r="A278" s="468"/>
      <c r="B278" s="468"/>
      <c r="C278" s="468"/>
      <c r="D278" s="468"/>
      <c r="E278" s="468"/>
      <c r="F278" s="468"/>
      <c r="G278" s="468"/>
      <c r="H278" s="468"/>
      <c r="I278" s="468"/>
      <c r="J278" s="468"/>
      <c r="K278" s="468"/>
      <c r="L278" s="468"/>
      <c r="M278" s="468"/>
      <c r="N278" s="468"/>
      <c r="O278" s="468"/>
      <c r="P278" s="468"/>
      <c r="Q278" s="468"/>
      <c r="R278" s="468"/>
      <c r="S278" s="468"/>
      <c r="T278" s="468"/>
      <c r="U278" s="468"/>
      <c r="V278" s="468"/>
      <c r="W278" s="468"/>
      <c r="X278" s="468"/>
      <c r="Y278" s="468"/>
      <c r="Z278" s="468"/>
      <c r="AA278" s="468"/>
      <c r="AB278" s="468"/>
      <c r="AC278" s="468"/>
      <c r="AD278" s="468"/>
      <c r="AE278" s="468"/>
      <c r="AF278" s="468"/>
      <c r="AG278" s="468"/>
      <c r="AH278" s="468"/>
      <c r="AI278" s="468"/>
      <c r="AJ278" s="468"/>
      <c r="AK278" s="468"/>
      <c r="AL278" s="468"/>
    </row>
    <row r="279" spans="1:38" ht="14.25" customHeight="1">
      <c r="A279" s="468"/>
      <c r="B279" s="468"/>
      <c r="C279" s="468"/>
      <c r="D279" s="468"/>
      <c r="E279" s="468"/>
      <c r="F279" s="468"/>
      <c r="G279" s="468"/>
      <c r="H279" s="468"/>
      <c r="I279" s="468"/>
      <c r="J279" s="468"/>
      <c r="K279" s="468"/>
      <c r="L279" s="468"/>
      <c r="M279" s="468"/>
      <c r="N279" s="468"/>
      <c r="O279" s="468"/>
      <c r="P279" s="468"/>
      <c r="Q279" s="468"/>
      <c r="R279" s="468"/>
      <c r="S279" s="468"/>
      <c r="T279" s="468"/>
      <c r="U279" s="468"/>
      <c r="V279" s="468"/>
      <c r="W279" s="468"/>
      <c r="X279" s="468"/>
      <c r="Y279" s="468"/>
      <c r="Z279" s="468"/>
      <c r="AA279" s="468"/>
      <c r="AB279" s="468"/>
      <c r="AC279" s="468"/>
      <c r="AD279" s="468"/>
      <c r="AE279" s="468"/>
      <c r="AF279" s="468"/>
      <c r="AG279" s="468"/>
      <c r="AH279" s="468"/>
      <c r="AI279" s="468"/>
      <c r="AJ279" s="468"/>
      <c r="AK279" s="468"/>
      <c r="AL279" s="468"/>
    </row>
    <row r="280" spans="1:38" ht="14.25" customHeight="1">
      <c r="A280" s="468"/>
      <c r="B280" s="468"/>
      <c r="C280" s="468"/>
      <c r="D280" s="468"/>
      <c r="E280" s="468"/>
      <c r="F280" s="468"/>
      <c r="G280" s="468"/>
      <c r="H280" s="468"/>
      <c r="I280" s="468"/>
      <c r="J280" s="468"/>
      <c r="K280" s="468"/>
      <c r="L280" s="468"/>
      <c r="M280" s="468"/>
      <c r="N280" s="468"/>
      <c r="O280" s="468"/>
      <c r="P280" s="468"/>
      <c r="Q280" s="468"/>
      <c r="R280" s="468"/>
      <c r="S280" s="468"/>
      <c r="T280" s="468"/>
      <c r="U280" s="468"/>
      <c r="V280" s="468"/>
      <c r="W280" s="468"/>
      <c r="X280" s="468"/>
      <c r="Y280" s="468"/>
      <c r="Z280" s="468"/>
      <c r="AA280" s="468"/>
      <c r="AB280" s="468"/>
      <c r="AC280" s="468"/>
      <c r="AD280" s="468"/>
      <c r="AE280" s="468"/>
      <c r="AF280" s="468"/>
      <c r="AG280" s="468"/>
      <c r="AH280" s="468"/>
      <c r="AI280" s="468"/>
      <c r="AJ280" s="468"/>
      <c r="AK280" s="468"/>
      <c r="AL280" s="468"/>
    </row>
    <row r="281" spans="1:38" ht="14.25" customHeight="1">
      <c r="A281" s="468"/>
      <c r="B281" s="468"/>
      <c r="C281" s="468"/>
      <c r="D281" s="468"/>
      <c r="E281" s="468"/>
      <c r="F281" s="468"/>
      <c r="G281" s="468"/>
      <c r="H281" s="468"/>
      <c r="I281" s="468"/>
      <c r="J281" s="468"/>
      <c r="K281" s="468"/>
      <c r="L281" s="468"/>
      <c r="M281" s="468"/>
      <c r="N281" s="468"/>
      <c r="O281" s="468"/>
      <c r="P281" s="468"/>
      <c r="Q281" s="468"/>
      <c r="R281" s="468"/>
      <c r="S281" s="468"/>
      <c r="T281" s="468"/>
      <c r="U281" s="468"/>
      <c r="V281" s="468"/>
      <c r="W281" s="468"/>
      <c r="X281" s="468"/>
      <c r="Y281" s="468"/>
      <c r="Z281" s="468"/>
      <c r="AA281" s="468"/>
      <c r="AB281" s="468"/>
      <c r="AC281" s="468"/>
      <c r="AD281" s="468"/>
      <c r="AE281" s="468"/>
      <c r="AF281" s="468"/>
      <c r="AG281" s="468"/>
      <c r="AH281" s="468"/>
      <c r="AI281" s="468"/>
      <c r="AJ281" s="468"/>
      <c r="AK281" s="468"/>
      <c r="AL281" s="468"/>
    </row>
    <row r="282" spans="1:38" ht="14.25" customHeight="1">
      <c r="A282" s="468"/>
      <c r="B282" s="468"/>
      <c r="C282" s="468"/>
      <c r="D282" s="468"/>
      <c r="E282" s="468"/>
      <c r="F282" s="468"/>
      <c r="G282" s="468"/>
      <c r="H282" s="468"/>
      <c r="I282" s="468"/>
      <c r="J282" s="468"/>
      <c r="K282" s="468"/>
      <c r="L282" s="468"/>
      <c r="M282" s="468"/>
      <c r="N282" s="468"/>
      <c r="O282" s="468"/>
      <c r="P282" s="468"/>
      <c r="Q282" s="468"/>
      <c r="R282" s="468"/>
      <c r="S282" s="468"/>
      <c r="T282" s="468"/>
      <c r="U282" s="468"/>
      <c r="V282" s="468"/>
      <c r="W282" s="468"/>
      <c r="X282" s="468"/>
      <c r="Y282" s="468"/>
      <c r="Z282" s="468"/>
      <c r="AA282" s="468"/>
      <c r="AB282" s="468"/>
      <c r="AC282" s="468"/>
      <c r="AD282" s="468"/>
      <c r="AE282" s="468"/>
      <c r="AF282" s="468"/>
      <c r="AG282" s="468"/>
      <c r="AH282" s="468"/>
      <c r="AI282" s="468"/>
      <c r="AJ282" s="468"/>
      <c r="AK282" s="468"/>
      <c r="AL282" s="468"/>
    </row>
    <row r="283" spans="1:38" ht="14.25" customHeight="1">
      <c r="A283" s="468"/>
      <c r="B283" s="468"/>
      <c r="C283" s="468"/>
      <c r="D283" s="468"/>
      <c r="E283" s="468"/>
      <c r="F283" s="468"/>
      <c r="G283" s="468"/>
      <c r="H283" s="468"/>
      <c r="I283" s="468"/>
      <c r="J283" s="468"/>
      <c r="K283" s="468"/>
      <c r="L283" s="468"/>
      <c r="M283" s="468"/>
      <c r="N283" s="468"/>
      <c r="O283" s="468"/>
      <c r="P283" s="468"/>
      <c r="Q283" s="468"/>
      <c r="R283" s="468"/>
      <c r="S283" s="468"/>
      <c r="T283" s="468"/>
      <c r="U283" s="468"/>
      <c r="V283" s="468"/>
      <c r="W283" s="468"/>
      <c r="X283" s="468"/>
      <c r="Y283" s="468"/>
      <c r="Z283" s="468"/>
      <c r="AA283" s="468"/>
      <c r="AB283" s="468"/>
      <c r="AC283" s="468"/>
      <c r="AD283" s="468"/>
      <c r="AE283" s="468"/>
      <c r="AF283" s="468"/>
      <c r="AG283" s="468"/>
      <c r="AH283" s="468"/>
      <c r="AI283" s="468"/>
      <c r="AJ283" s="468"/>
      <c r="AK283" s="468"/>
      <c r="AL283" s="468"/>
    </row>
    <row r="284" spans="1:38" ht="14.25" customHeight="1">
      <c r="A284" s="468"/>
      <c r="B284" s="468"/>
      <c r="C284" s="468"/>
      <c r="D284" s="468"/>
      <c r="E284" s="468"/>
      <c r="F284" s="468"/>
      <c r="G284" s="468"/>
      <c r="H284" s="468"/>
      <c r="I284" s="468"/>
      <c r="J284" s="468"/>
      <c r="K284" s="468"/>
      <c r="L284" s="468"/>
      <c r="M284" s="468"/>
      <c r="N284" s="468"/>
      <c r="O284" s="468"/>
      <c r="P284" s="468"/>
      <c r="Q284" s="468"/>
      <c r="R284" s="468"/>
      <c r="S284" s="468"/>
      <c r="T284" s="468"/>
      <c r="U284" s="468"/>
      <c r="V284" s="468"/>
      <c r="W284" s="468"/>
      <c r="X284" s="468"/>
      <c r="Y284" s="468"/>
      <c r="Z284" s="468"/>
      <c r="AA284" s="468"/>
      <c r="AB284" s="468"/>
      <c r="AC284" s="468"/>
      <c r="AD284" s="468"/>
      <c r="AE284" s="468"/>
      <c r="AF284" s="468"/>
      <c r="AG284" s="468"/>
      <c r="AH284" s="468"/>
      <c r="AI284" s="468"/>
      <c r="AJ284" s="468"/>
      <c r="AK284" s="468"/>
      <c r="AL284" s="468"/>
    </row>
    <row r="285" spans="1:38" ht="14.25" customHeight="1">
      <c r="A285" s="468"/>
      <c r="B285" s="468"/>
      <c r="C285" s="468"/>
      <c r="D285" s="468"/>
      <c r="E285" s="468"/>
      <c r="F285" s="468"/>
      <c r="G285" s="468"/>
      <c r="H285" s="468"/>
      <c r="I285" s="468"/>
      <c r="J285" s="468"/>
      <c r="K285" s="468"/>
      <c r="L285" s="468"/>
      <c r="M285" s="468"/>
      <c r="N285" s="468"/>
      <c r="O285" s="468"/>
      <c r="P285" s="468"/>
      <c r="Q285" s="468"/>
      <c r="R285" s="468"/>
      <c r="S285" s="468"/>
      <c r="T285" s="468"/>
      <c r="U285" s="468"/>
      <c r="V285" s="468"/>
      <c r="W285" s="468"/>
      <c r="X285" s="468"/>
      <c r="Y285" s="468"/>
      <c r="Z285" s="468"/>
      <c r="AA285" s="468"/>
      <c r="AB285" s="468"/>
      <c r="AC285" s="468"/>
      <c r="AD285" s="468"/>
      <c r="AE285" s="468"/>
      <c r="AF285" s="468"/>
      <c r="AG285" s="468"/>
      <c r="AH285" s="468"/>
      <c r="AI285" s="468"/>
      <c r="AJ285" s="468"/>
      <c r="AK285" s="468"/>
      <c r="AL285" s="468"/>
    </row>
    <row r="286" spans="1:38" ht="14.25" customHeight="1">
      <c r="A286" s="468"/>
      <c r="B286" s="468"/>
      <c r="C286" s="468"/>
      <c r="D286" s="468"/>
      <c r="E286" s="468"/>
      <c r="F286" s="468"/>
      <c r="G286" s="468"/>
      <c r="H286" s="468"/>
      <c r="I286" s="468"/>
      <c r="J286" s="468"/>
      <c r="K286" s="468"/>
      <c r="L286" s="468"/>
      <c r="M286" s="468"/>
      <c r="N286" s="468"/>
      <c r="O286" s="468"/>
      <c r="P286" s="468"/>
      <c r="Q286" s="468"/>
      <c r="R286" s="468"/>
      <c r="S286" s="468"/>
      <c r="T286" s="468"/>
      <c r="U286" s="468"/>
      <c r="V286" s="468"/>
      <c r="W286" s="468"/>
      <c r="X286" s="468"/>
      <c r="Y286" s="468"/>
      <c r="Z286" s="468"/>
      <c r="AA286" s="468"/>
      <c r="AB286" s="468"/>
      <c r="AC286" s="468"/>
      <c r="AD286" s="468"/>
      <c r="AE286" s="468"/>
      <c r="AF286" s="468"/>
      <c r="AG286" s="468"/>
      <c r="AH286" s="468"/>
      <c r="AI286" s="468"/>
      <c r="AJ286" s="468"/>
      <c r="AK286" s="468"/>
      <c r="AL286" s="468"/>
    </row>
    <row r="287" spans="1:38" ht="14.25" customHeight="1">
      <c r="A287" s="468"/>
      <c r="B287" s="468"/>
      <c r="C287" s="468"/>
      <c r="D287" s="468"/>
      <c r="E287" s="468"/>
      <c r="F287" s="468"/>
      <c r="G287" s="468"/>
      <c r="H287" s="468"/>
      <c r="I287" s="468"/>
      <c r="J287" s="468"/>
      <c r="K287" s="468"/>
      <c r="L287" s="468"/>
      <c r="M287" s="468"/>
      <c r="N287" s="468"/>
      <c r="O287" s="468"/>
      <c r="P287" s="468"/>
      <c r="Q287" s="468"/>
      <c r="R287" s="468"/>
      <c r="S287" s="468"/>
      <c r="T287" s="468"/>
      <c r="U287" s="468"/>
      <c r="V287" s="468"/>
      <c r="W287" s="468"/>
      <c r="X287" s="468"/>
      <c r="Y287" s="468"/>
      <c r="Z287" s="468"/>
      <c r="AA287" s="468"/>
      <c r="AB287" s="468"/>
      <c r="AC287" s="468"/>
      <c r="AD287" s="468"/>
      <c r="AE287" s="468"/>
      <c r="AF287" s="468"/>
      <c r="AG287" s="468"/>
      <c r="AH287" s="468"/>
      <c r="AI287" s="468"/>
      <c r="AJ287" s="468"/>
      <c r="AK287" s="468"/>
      <c r="AL287" s="468"/>
    </row>
    <row r="288" spans="1:38" ht="14.25" customHeight="1">
      <c r="A288" s="468"/>
      <c r="B288" s="468"/>
      <c r="C288" s="468"/>
      <c r="D288" s="468"/>
      <c r="E288" s="468"/>
      <c r="F288" s="468"/>
      <c r="G288" s="468"/>
      <c r="H288" s="468"/>
      <c r="I288" s="468"/>
      <c r="J288" s="468"/>
      <c r="K288" s="468"/>
      <c r="L288" s="468"/>
      <c r="M288" s="468"/>
      <c r="N288" s="468"/>
      <c r="O288" s="468"/>
      <c r="P288" s="468"/>
      <c r="Q288" s="468"/>
      <c r="R288" s="468"/>
      <c r="S288" s="468"/>
      <c r="T288" s="468"/>
      <c r="U288" s="468"/>
      <c r="V288" s="468"/>
      <c r="W288" s="468"/>
      <c r="X288" s="468"/>
      <c r="Y288" s="468"/>
      <c r="Z288" s="468"/>
      <c r="AA288" s="468"/>
      <c r="AB288" s="468"/>
      <c r="AC288" s="468"/>
      <c r="AD288" s="468"/>
      <c r="AE288" s="468"/>
      <c r="AF288" s="468"/>
      <c r="AG288" s="468"/>
      <c r="AH288" s="468"/>
      <c r="AI288" s="468"/>
      <c r="AJ288" s="468"/>
      <c r="AK288" s="468"/>
      <c r="AL288" s="468"/>
    </row>
    <row r="289" spans="1:38" ht="14.25" customHeight="1">
      <c r="A289" s="468"/>
      <c r="B289" s="468"/>
      <c r="C289" s="468"/>
      <c r="D289" s="468"/>
      <c r="E289" s="468"/>
      <c r="F289" s="468"/>
      <c r="G289" s="468"/>
      <c r="H289" s="468"/>
      <c r="I289" s="468"/>
      <c r="J289" s="468"/>
      <c r="K289" s="468"/>
      <c r="L289" s="468"/>
      <c r="M289" s="468"/>
      <c r="N289" s="468"/>
      <c r="O289" s="468"/>
      <c r="P289" s="468"/>
      <c r="Q289" s="468"/>
      <c r="R289" s="468"/>
      <c r="S289" s="468"/>
      <c r="T289" s="468"/>
      <c r="U289" s="468"/>
      <c r="V289" s="468"/>
      <c r="W289" s="468"/>
      <c r="X289" s="468"/>
      <c r="Y289" s="468"/>
      <c r="Z289" s="468"/>
      <c r="AA289" s="468"/>
      <c r="AB289" s="468"/>
      <c r="AC289" s="468"/>
      <c r="AD289" s="468"/>
      <c r="AE289" s="468"/>
      <c r="AF289" s="468"/>
      <c r="AG289" s="468"/>
      <c r="AH289" s="468"/>
      <c r="AI289" s="468"/>
      <c r="AJ289" s="468"/>
      <c r="AK289" s="468"/>
      <c r="AL289" s="468"/>
    </row>
    <row r="290" spans="1:38" ht="14.25" customHeight="1">
      <c r="A290" s="468"/>
      <c r="B290" s="468"/>
      <c r="C290" s="468"/>
      <c r="D290" s="468"/>
      <c r="E290" s="468"/>
      <c r="F290" s="468"/>
      <c r="G290" s="468"/>
      <c r="H290" s="468"/>
      <c r="I290" s="468"/>
      <c r="J290" s="468"/>
      <c r="K290" s="468"/>
      <c r="L290" s="468"/>
      <c r="M290" s="468"/>
      <c r="N290" s="468"/>
      <c r="O290" s="468"/>
      <c r="P290" s="468"/>
      <c r="Q290" s="468"/>
      <c r="R290" s="468"/>
      <c r="S290" s="468"/>
      <c r="T290" s="468"/>
      <c r="U290" s="468"/>
      <c r="V290" s="468"/>
      <c r="W290" s="468"/>
      <c r="X290" s="468"/>
      <c r="Y290" s="468"/>
      <c r="Z290" s="468"/>
      <c r="AA290" s="468"/>
      <c r="AB290" s="468"/>
      <c r="AC290" s="468"/>
      <c r="AD290" s="468"/>
      <c r="AE290" s="468"/>
      <c r="AF290" s="468"/>
      <c r="AG290" s="468"/>
      <c r="AH290" s="468"/>
      <c r="AI290" s="468"/>
      <c r="AJ290" s="468"/>
      <c r="AK290" s="468"/>
      <c r="AL290" s="468"/>
    </row>
    <row r="291" spans="1:38" ht="14.25" customHeight="1">
      <c r="A291" s="468"/>
      <c r="B291" s="468"/>
      <c r="C291" s="468"/>
      <c r="D291" s="468"/>
      <c r="E291" s="468"/>
      <c r="F291" s="468"/>
      <c r="G291" s="468"/>
      <c r="H291" s="468"/>
      <c r="I291" s="468"/>
      <c r="J291" s="468"/>
      <c r="K291" s="468"/>
      <c r="L291" s="468"/>
      <c r="M291" s="468"/>
      <c r="N291" s="468"/>
      <c r="O291" s="468"/>
      <c r="P291" s="468"/>
      <c r="Q291" s="468"/>
      <c r="R291" s="468"/>
      <c r="S291" s="468"/>
      <c r="T291" s="468"/>
      <c r="U291" s="468"/>
      <c r="V291" s="468"/>
      <c r="W291" s="468"/>
      <c r="X291" s="468"/>
      <c r="Y291" s="468"/>
      <c r="Z291" s="468"/>
      <c r="AA291" s="468"/>
      <c r="AB291" s="468"/>
      <c r="AC291" s="468"/>
      <c r="AD291" s="468"/>
      <c r="AE291" s="468"/>
      <c r="AF291" s="468"/>
      <c r="AG291" s="468"/>
      <c r="AH291" s="468"/>
      <c r="AI291" s="468"/>
      <c r="AJ291" s="468"/>
      <c r="AK291" s="468"/>
      <c r="AL291" s="468"/>
    </row>
    <row r="292" spans="1:38" ht="14.25" customHeight="1">
      <c r="A292" s="468"/>
      <c r="B292" s="468"/>
      <c r="C292" s="468"/>
      <c r="D292" s="468"/>
      <c r="E292" s="468"/>
      <c r="F292" s="468"/>
      <c r="G292" s="468"/>
      <c r="H292" s="468"/>
      <c r="I292" s="468"/>
      <c r="J292" s="468"/>
      <c r="K292" s="468"/>
      <c r="L292" s="468"/>
      <c r="M292" s="468"/>
      <c r="N292" s="468"/>
      <c r="O292" s="468"/>
      <c r="P292" s="468"/>
      <c r="Q292" s="468"/>
      <c r="R292" s="468"/>
      <c r="S292" s="468"/>
      <c r="T292" s="468"/>
      <c r="U292" s="468"/>
      <c r="V292" s="468"/>
      <c r="W292" s="468"/>
      <c r="X292" s="468"/>
      <c r="Y292" s="468"/>
      <c r="Z292" s="468"/>
      <c r="AA292" s="468"/>
      <c r="AB292" s="468"/>
      <c r="AC292" s="468"/>
      <c r="AD292" s="468"/>
      <c r="AE292" s="468"/>
      <c r="AF292" s="468"/>
      <c r="AG292" s="468"/>
      <c r="AH292" s="468"/>
      <c r="AI292" s="468"/>
      <c r="AJ292" s="468"/>
      <c r="AK292" s="468"/>
      <c r="AL292" s="468"/>
    </row>
    <row r="293" spans="1:38" ht="14.25" customHeight="1">
      <c r="A293" s="468"/>
      <c r="B293" s="468"/>
      <c r="C293" s="468"/>
      <c r="D293" s="468"/>
      <c r="E293" s="468"/>
      <c r="F293" s="468"/>
      <c r="G293" s="468"/>
      <c r="H293" s="468"/>
      <c r="I293" s="468"/>
      <c r="J293" s="468"/>
      <c r="K293" s="468"/>
      <c r="L293" s="468"/>
      <c r="M293" s="468"/>
      <c r="N293" s="468"/>
      <c r="O293" s="468"/>
      <c r="P293" s="468"/>
      <c r="Q293" s="468"/>
      <c r="R293" s="468"/>
      <c r="S293" s="468"/>
      <c r="T293" s="468"/>
      <c r="U293" s="468"/>
      <c r="V293" s="468"/>
      <c r="W293" s="468"/>
      <c r="X293" s="468"/>
      <c r="Y293" s="468"/>
      <c r="Z293" s="468"/>
      <c r="AA293" s="468"/>
      <c r="AB293" s="468"/>
      <c r="AC293" s="468"/>
      <c r="AD293" s="468"/>
      <c r="AE293" s="468"/>
      <c r="AF293" s="468"/>
      <c r="AG293" s="468"/>
      <c r="AH293" s="468"/>
      <c r="AI293" s="468"/>
      <c r="AJ293" s="468"/>
      <c r="AK293" s="468"/>
      <c r="AL293" s="468"/>
    </row>
    <row r="294" spans="1:38" ht="14.25" customHeight="1">
      <c r="A294" s="468"/>
      <c r="B294" s="468"/>
      <c r="C294" s="468"/>
      <c r="D294" s="468"/>
      <c r="E294" s="468"/>
      <c r="F294" s="468"/>
      <c r="G294" s="468"/>
      <c r="H294" s="468"/>
      <c r="I294" s="468"/>
      <c r="J294" s="468"/>
      <c r="K294" s="468"/>
      <c r="L294" s="468"/>
      <c r="M294" s="468"/>
      <c r="N294" s="468"/>
      <c r="O294" s="468"/>
      <c r="P294" s="468"/>
      <c r="Q294" s="468"/>
      <c r="R294" s="468"/>
      <c r="S294" s="468"/>
      <c r="T294" s="468"/>
      <c r="U294" s="468"/>
      <c r="V294" s="468"/>
      <c r="W294" s="468"/>
      <c r="X294" s="468"/>
      <c r="Y294" s="468"/>
      <c r="Z294" s="468"/>
      <c r="AA294" s="468"/>
      <c r="AB294" s="468"/>
      <c r="AC294" s="468"/>
      <c r="AD294" s="468"/>
      <c r="AE294" s="468"/>
      <c r="AF294" s="468"/>
      <c r="AG294" s="468"/>
      <c r="AH294" s="468"/>
      <c r="AI294" s="468"/>
      <c r="AJ294" s="468"/>
      <c r="AK294" s="468"/>
      <c r="AL294" s="468"/>
    </row>
    <row r="295" spans="1:38" ht="14.25" customHeight="1">
      <c r="A295" s="468"/>
      <c r="B295" s="468"/>
      <c r="C295" s="468"/>
      <c r="D295" s="468"/>
      <c r="E295" s="468"/>
      <c r="F295" s="468"/>
      <c r="G295" s="468"/>
      <c r="H295" s="468"/>
      <c r="I295" s="468"/>
      <c r="J295" s="468"/>
      <c r="K295" s="468"/>
      <c r="L295" s="468"/>
      <c r="M295" s="468"/>
      <c r="N295" s="468"/>
      <c r="O295" s="468"/>
      <c r="P295" s="468"/>
      <c r="Q295" s="468"/>
      <c r="R295" s="468"/>
      <c r="S295" s="468"/>
      <c r="T295" s="468"/>
      <c r="U295" s="468"/>
      <c r="V295" s="468"/>
      <c r="W295" s="468"/>
      <c r="X295" s="468"/>
      <c r="Y295" s="468"/>
      <c r="Z295" s="468"/>
      <c r="AA295" s="468"/>
      <c r="AB295" s="468"/>
      <c r="AC295" s="468"/>
      <c r="AD295" s="468"/>
      <c r="AE295" s="468"/>
      <c r="AF295" s="468"/>
      <c r="AG295" s="468"/>
      <c r="AH295" s="468"/>
      <c r="AI295" s="468"/>
      <c r="AJ295" s="468"/>
      <c r="AK295" s="468"/>
      <c r="AL295" s="468"/>
    </row>
    <row r="296" spans="1:38" ht="14.25" customHeight="1">
      <c r="A296" s="468"/>
      <c r="B296" s="468"/>
      <c r="C296" s="468"/>
      <c r="D296" s="468"/>
      <c r="E296" s="468"/>
      <c r="F296" s="468"/>
      <c r="G296" s="468"/>
      <c r="H296" s="468"/>
      <c r="I296" s="468"/>
      <c r="J296" s="468"/>
      <c r="K296" s="468"/>
      <c r="L296" s="468"/>
      <c r="M296" s="468"/>
      <c r="N296" s="468"/>
      <c r="O296" s="468"/>
      <c r="P296" s="468"/>
      <c r="Q296" s="468"/>
      <c r="R296" s="468"/>
      <c r="S296" s="468"/>
      <c r="T296" s="468"/>
      <c r="U296" s="468"/>
      <c r="V296" s="468"/>
      <c r="W296" s="468"/>
      <c r="X296" s="468"/>
      <c r="Y296" s="468"/>
      <c r="Z296" s="468"/>
      <c r="AA296" s="468"/>
      <c r="AB296" s="468"/>
      <c r="AC296" s="468"/>
      <c r="AD296" s="468"/>
      <c r="AE296" s="468"/>
      <c r="AF296" s="468"/>
      <c r="AG296" s="468"/>
      <c r="AH296" s="468"/>
      <c r="AI296" s="468"/>
      <c r="AJ296" s="468"/>
      <c r="AK296" s="468"/>
      <c r="AL296" s="468"/>
    </row>
    <row r="297" spans="1:38" ht="14.25" customHeight="1">
      <c r="A297" s="468"/>
      <c r="B297" s="468"/>
      <c r="C297" s="468"/>
      <c r="D297" s="468"/>
      <c r="E297" s="468"/>
      <c r="F297" s="468"/>
      <c r="G297" s="468"/>
      <c r="H297" s="468"/>
      <c r="I297" s="468"/>
      <c r="J297" s="468"/>
      <c r="K297" s="468"/>
      <c r="L297" s="468"/>
      <c r="M297" s="468"/>
      <c r="N297" s="468"/>
      <c r="O297" s="468"/>
      <c r="P297" s="468"/>
      <c r="Q297" s="468"/>
      <c r="R297" s="468"/>
      <c r="S297" s="468"/>
      <c r="T297" s="468"/>
      <c r="U297" s="468"/>
      <c r="V297" s="468"/>
      <c r="W297" s="468"/>
      <c r="X297" s="468"/>
      <c r="Y297" s="468"/>
      <c r="Z297" s="468"/>
      <c r="AA297" s="468"/>
      <c r="AB297" s="468"/>
      <c r="AC297" s="468"/>
      <c r="AD297" s="468"/>
      <c r="AE297" s="468"/>
      <c r="AF297" s="468"/>
      <c r="AG297" s="468"/>
      <c r="AH297" s="468"/>
      <c r="AI297" s="468"/>
      <c r="AJ297" s="468"/>
      <c r="AK297" s="468"/>
      <c r="AL297" s="468"/>
    </row>
    <row r="298" spans="1:38" ht="14.25" customHeight="1">
      <c r="A298" s="468"/>
      <c r="B298" s="468"/>
      <c r="C298" s="468"/>
      <c r="D298" s="468"/>
      <c r="E298" s="468"/>
      <c r="F298" s="468"/>
      <c r="G298" s="468"/>
      <c r="H298" s="468"/>
      <c r="I298" s="468"/>
      <c r="J298" s="468"/>
      <c r="K298" s="468"/>
      <c r="L298" s="468"/>
      <c r="M298" s="468"/>
      <c r="N298" s="468"/>
      <c r="O298" s="468"/>
      <c r="P298" s="468"/>
      <c r="Q298" s="468"/>
      <c r="R298" s="468"/>
      <c r="S298" s="468"/>
      <c r="T298" s="468"/>
      <c r="U298" s="468"/>
      <c r="V298" s="468"/>
      <c r="W298" s="468"/>
      <c r="X298" s="468"/>
      <c r="Y298" s="468"/>
      <c r="Z298" s="468"/>
      <c r="AA298" s="468"/>
      <c r="AB298" s="468"/>
      <c r="AC298" s="468"/>
      <c r="AD298" s="468"/>
      <c r="AE298" s="468"/>
      <c r="AF298" s="468"/>
      <c r="AG298" s="468"/>
      <c r="AH298" s="468"/>
      <c r="AI298" s="468"/>
      <c r="AJ298" s="468"/>
      <c r="AK298" s="468"/>
      <c r="AL298" s="468"/>
    </row>
    <row r="299" spans="1:38" ht="14.25" customHeight="1">
      <c r="A299" s="468"/>
      <c r="B299" s="468"/>
      <c r="C299" s="468"/>
      <c r="D299" s="468"/>
      <c r="E299" s="468"/>
      <c r="F299" s="468"/>
      <c r="G299" s="468"/>
      <c r="H299" s="468"/>
      <c r="I299" s="468"/>
      <c r="J299" s="468"/>
      <c r="K299" s="468"/>
      <c r="L299" s="468"/>
      <c r="M299" s="468"/>
      <c r="N299" s="468"/>
      <c r="O299" s="468"/>
      <c r="P299" s="468"/>
      <c r="Q299" s="468"/>
      <c r="R299" s="468"/>
      <c r="S299" s="468"/>
      <c r="T299" s="468"/>
      <c r="U299" s="468"/>
      <c r="V299" s="468"/>
      <c r="W299" s="468"/>
      <c r="X299" s="468"/>
      <c r="Y299" s="468"/>
      <c r="Z299" s="468"/>
      <c r="AA299" s="468"/>
      <c r="AB299" s="468"/>
      <c r="AC299" s="468"/>
      <c r="AD299" s="468"/>
      <c r="AE299" s="468"/>
      <c r="AF299" s="468"/>
      <c r="AG299" s="468"/>
      <c r="AH299" s="468"/>
      <c r="AI299" s="468"/>
      <c r="AJ299" s="468"/>
      <c r="AK299" s="468"/>
      <c r="AL299" s="468"/>
    </row>
    <row r="300" spans="1:38" ht="14.25" customHeight="1">
      <c r="A300" s="468"/>
      <c r="B300" s="468"/>
      <c r="C300" s="468"/>
      <c r="D300" s="468"/>
      <c r="E300" s="468"/>
      <c r="F300" s="468"/>
      <c r="G300" s="468"/>
      <c r="H300" s="468"/>
      <c r="I300" s="468"/>
      <c r="J300" s="468"/>
      <c r="K300" s="468"/>
      <c r="L300" s="468"/>
      <c r="M300" s="468"/>
      <c r="N300" s="468"/>
      <c r="O300" s="468"/>
      <c r="P300" s="468"/>
      <c r="Q300" s="468"/>
      <c r="R300" s="468"/>
      <c r="S300" s="468"/>
      <c r="T300" s="468"/>
      <c r="U300" s="468"/>
      <c r="V300" s="468"/>
      <c r="W300" s="468"/>
      <c r="X300" s="468"/>
      <c r="Y300" s="468"/>
      <c r="Z300" s="468"/>
      <c r="AA300" s="468"/>
      <c r="AB300" s="468"/>
      <c r="AC300" s="468"/>
      <c r="AD300" s="468"/>
      <c r="AE300" s="468"/>
      <c r="AF300" s="468"/>
      <c r="AG300" s="468"/>
      <c r="AH300" s="468"/>
      <c r="AI300" s="468"/>
      <c r="AJ300" s="468"/>
      <c r="AK300" s="468"/>
      <c r="AL300" s="468"/>
    </row>
    <row r="301" spans="1:38" ht="14.25" customHeight="1">
      <c r="A301" s="468"/>
      <c r="B301" s="468"/>
      <c r="C301" s="468"/>
      <c r="D301" s="468"/>
      <c r="E301" s="468"/>
      <c r="F301" s="468"/>
      <c r="G301" s="468"/>
      <c r="H301" s="468"/>
      <c r="I301" s="468"/>
      <c r="J301" s="468"/>
      <c r="K301" s="468"/>
      <c r="L301" s="468"/>
      <c r="M301" s="468"/>
      <c r="N301" s="468"/>
      <c r="O301" s="468"/>
      <c r="P301" s="468"/>
      <c r="Q301" s="468"/>
      <c r="R301" s="468"/>
      <c r="S301" s="468"/>
      <c r="T301" s="468"/>
      <c r="U301" s="468"/>
      <c r="V301" s="468"/>
      <c r="W301" s="468"/>
      <c r="X301" s="468"/>
      <c r="Y301" s="468"/>
      <c r="Z301" s="468"/>
      <c r="AA301" s="468"/>
      <c r="AB301" s="468"/>
      <c r="AC301" s="468"/>
      <c r="AD301" s="468"/>
      <c r="AE301" s="468"/>
      <c r="AF301" s="468"/>
      <c r="AG301" s="468"/>
      <c r="AH301" s="468"/>
      <c r="AI301" s="468"/>
      <c r="AJ301" s="468"/>
      <c r="AK301" s="468"/>
      <c r="AL301" s="468"/>
    </row>
    <row r="302" spans="1:38" ht="14.25" customHeight="1">
      <c r="A302" s="468"/>
      <c r="B302" s="468"/>
      <c r="C302" s="468"/>
      <c r="D302" s="468"/>
      <c r="E302" s="468"/>
      <c r="F302" s="468"/>
      <c r="G302" s="468"/>
      <c r="H302" s="468"/>
      <c r="I302" s="468"/>
      <c r="J302" s="468"/>
      <c r="K302" s="468"/>
      <c r="L302" s="468"/>
      <c r="M302" s="468"/>
      <c r="N302" s="468"/>
      <c r="O302" s="468"/>
      <c r="P302" s="468"/>
      <c r="Q302" s="468"/>
      <c r="R302" s="468"/>
      <c r="S302" s="468"/>
      <c r="T302" s="468"/>
      <c r="U302" s="468"/>
      <c r="V302" s="468"/>
      <c r="W302" s="468"/>
      <c r="X302" s="468"/>
      <c r="Y302" s="468"/>
      <c r="Z302" s="468"/>
      <c r="AA302" s="468"/>
      <c r="AB302" s="468"/>
      <c r="AC302" s="468"/>
      <c r="AD302" s="468"/>
      <c r="AE302" s="468"/>
      <c r="AF302" s="468"/>
      <c r="AG302" s="468"/>
      <c r="AH302" s="468"/>
      <c r="AI302" s="468"/>
      <c r="AJ302" s="468"/>
      <c r="AK302" s="468"/>
      <c r="AL302" s="468"/>
    </row>
    <row r="303" spans="1:38" ht="14.25" customHeight="1">
      <c r="A303" s="468"/>
      <c r="B303" s="468"/>
      <c r="C303" s="468"/>
      <c r="D303" s="468"/>
      <c r="E303" s="468"/>
      <c r="F303" s="468"/>
      <c r="G303" s="468"/>
      <c r="H303" s="468"/>
      <c r="I303" s="468"/>
      <c r="J303" s="468"/>
      <c r="K303" s="468"/>
      <c r="L303" s="468"/>
      <c r="M303" s="468"/>
      <c r="N303" s="468"/>
      <c r="O303" s="468"/>
      <c r="P303" s="468"/>
      <c r="Q303" s="468"/>
      <c r="R303" s="468"/>
      <c r="S303" s="468"/>
      <c r="T303" s="468"/>
      <c r="U303" s="468"/>
      <c r="V303" s="468"/>
      <c r="W303" s="468"/>
      <c r="X303" s="468"/>
      <c r="Y303" s="468"/>
      <c r="Z303" s="468"/>
      <c r="AA303" s="468"/>
      <c r="AB303" s="468"/>
      <c r="AC303" s="468"/>
      <c r="AD303" s="468"/>
      <c r="AE303" s="468"/>
      <c r="AF303" s="468"/>
      <c r="AG303" s="468"/>
      <c r="AH303" s="468"/>
      <c r="AI303" s="468"/>
      <c r="AJ303" s="468"/>
      <c r="AK303" s="468"/>
      <c r="AL303" s="468"/>
    </row>
    <row r="304" spans="1:38" ht="14.25" customHeight="1">
      <c r="A304" s="468"/>
      <c r="B304" s="468"/>
      <c r="C304" s="468"/>
      <c r="D304" s="468"/>
      <c r="E304" s="468"/>
      <c r="F304" s="468"/>
      <c r="G304" s="468"/>
      <c r="H304" s="468"/>
      <c r="I304" s="468"/>
      <c r="J304" s="468"/>
      <c r="K304" s="468"/>
      <c r="L304" s="468"/>
      <c r="M304" s="468"/>
      <c r="N304" s="468"/>
      <c r="O304" s="468"/>
      <c r="P304" s="468"/>
      <c r="Q304" s="468"/>
      <c r="R304" s="468"/>
      <c r="S304" s="468"/>
      <c r="T304" s="468"/>
      <c r="U304" s="468"/>
      <c r="V304" s="468"/>
      <c r="W304" s="468"/>
      <c r="X304" s="468"/>
      <c r="Y304" s="468"/>
      <c r="Z304" s="468"/>
      <c r="AA304" s="468"/>
      <c r="AB304" s="468"/>
      <c r="AC304" s="468"/>
      <c r="AD304" s="468"/>
      <c r="AE304" s="468"/>
      <c r="AF304" s="468"/>
      <c r="AG304" s="468"/>
      <c r="AH304" s="468"/>
      <c r="AI304" s="468"/>
      <c r="AJ304" s="468"/>
      <c r="AK304" s="468"/>
      <c r="AL304" s="468"/>
    </row>
    <row r="305" spans="1:38" ht="14.25" customHeight="1">
      <c r="A305" s="468"/>
      <c r="B305" s="468"/>
      <c r="C305" s="468"/>
      <c r="D305" s="468"/>
      <c r="E305" s="468"/>
      <c r="F305" s="468"/>
      <c r="G305" s="468"/>
      <c r="H305" s="468"/>
      <c r="I305" s="468"/>
      <c r="J305" s="468"/>
      <c r="K305" s="468"/>
      <c r="L305" s="468"/>
      <c r="M305" s="468"/>
      <c r="N305" s="468"/>
      <c r="O305" s="468"/>
      <c r="P305" s="468"/>
      <c r="Q305" s="468"/>
      <c r="R305" s="468"/>
      <c r="S305" s="468"/>
      <c r="T305" s="468"/>
      <c r="U305" s="468"/>
      <c r="V305" s="468"/>
      <c r="W305" s="468"/>
      <c r="X305" s="468"/>
      <c r="Y305" s="468"/>
      <c r="Z305" s="468"/>
      <c r="AA305" s="468"/>
      <c r="AB305" s="468"/>
      <c r="AC305" s="468"/>
      <c r="AD305" s="468"/>
      <c r="AE305" s="468"/>
      <c r="AF305" s="468"/>
      <c r="AG305" s="468"/>
      <c r="AH305" s="468"/>
      <c r="AI305" s="468"/>
      <c r="AJ305" s="468"/>
      <c r="AK305" s="468"/>
      <c r="AL305" s="468"/>
    </row>
    <row r="306" spans="1:38" ht="14.25" customHeight="1">
      <c r="A306" s="468"/>
      <c r="B306" s="468"/>
      <c r="C306" s="468"/>
      <c r="D306" s="468"/>
      <c r="E306" s="468"/>
      <c r="F306" s="468"/>
      <c r="G306" s="468"/>
      <c r="H306" s="468"/>
      <c r="I306" s="468"/>
      <c r="J306" s="468"/>
      <c r="K306" s="468"/>
      <c r="L306" s="468"/>
      <c r="M306" s="468"/>
      <c r="N306" s="468"/>
      <c r="O306" s="468"/>
      <c r="P306" s="468"/>
      <c r="Q306" s="468"/>
      <c r="R306" s="468"/>
      <c r="S306" s="468"/>
      <c r="T306" s="468"/>
      <c r="U306" s="468"/>
      <c r="V306" s="468"/>
      <c r="W306" s="468"/>
      <c r="X306" s="468"/>
      <c r="Y306" s="468"/>
      <c r="Z306" s="468"/>
      <c r="AA306" s="468"/>
      <c r="AB306" s="468"/>
      <c r="AC306" s="468"/>
      <c r="AD306" s="468"/>
      <c r="AE306" s="468"/>
      <c r="AF306" s="468"/>
      <c r="AG306" s="468"/>
      <c r="AH306" s="468"/>
      <c r="AI306" s="468"/>
      <c r="AJ306" s="468"/>
      <c r="AK306" s="468"/>
      <c r="AL306" s="468"/>
    </row>
    <row r="307" spans="1:38" ht="14.25" customHeight="1">
      <c r="A307" s="468"/>
      <c r="B307" s="468"/>
      <c r="C307" s="468"/>
      <c r="D307" s="468"/>
      <c r="E307" s="468"/>
      <c r="F307" s="468"/>
      <c r="G307" s="468"/>
      <c r="H307" s="468"/>
      <c r="I307" s="468"/>
      <c r="J307" s="468"/>
      <c r="K307" s="468"/>
      <c r="L307" s="468"/>
      <c r="M307" s="468"/>
      <c r="N307" s="468"/>
      <c r="O307" s="468"/>
      <c r="P307" s="468"/>
      <c r="Q307" s="468"/>
      <c r="R307" s="468"/>
      <c r="S307" s="468"/>
      <c r="T307" s="468"/>
      <c r="U307" s="468"/>
      <c r="V307" s="468"/>
      <c r="W307" s="468"/>
      <c r="X307" s="468"/>
      <c r="Y307" s="468"/>
      <c r="Z307" s="468"/>
      <c r="AA307" s="468"/>
      <c r="AB307" s="468"/>
      <c r="AC307" s="468"/>
      <c r="AD307" s="468"/>
      <c r="AE307" s="468"/>
      <c r="AF307" s="468"/>
      <c r="AG307" s="468"/>
      <c r="AH307" s="468"/>
      <c r="AI307" s="468"/>
      <c r="AJ307" s="468"/>
      <c r="AK307" s="468"/>
      <c r="AL307" s="468"/>
    </row>
    <row r="308" spans="1:38" ht="14.25" customHeight="1">
      <c r="A308" s="468"/>
      <c r="B308" s="468"/>
      <c r="C308" s="468"/>
      <c r="D308" s="468"/>
      <c r="E308" s="468"/>
      <c r="F308" s="468"/>
      <c r="G308" s="468"/>
      <c r="H308" s="468"/>
      <c r="I308" s="468"/>
      <c r="J308" s="468"/>
      <c r="K308" s="468"/>
      <c r="L308" s="468"/>
      <c r="M308" s="468"/>
      <c r="N308" s="468"/>
      <c r="O308" s="468"/>
      <c r="P308" s="468"/>
      <c r="Q308" s="468"/>
      <c r="R308" s="468"/>
      <c r="S308" s="468"/>
      <c r="T308" s="468"/>
      <c r="U308" s="468"/>
      <c r="V308" s="468"/>
      <c r="W308" s="468"/>
      <c r="X308" s="468"/>
      <c r="Y308" s="468"/>
      <c r="Z308" s="468"/>
      <c r="AA308" s="468"/>
      <c r="AB308" s="468"/>
      <c r="AC308" s="468"/>
      <c r="AD308" s="468"/>
      <c r="AE308" s="468"/>
      <c r="AF308" s="468"/>
      <c r="AG308" s="468"/>
      <c r="AH308" s="468"/>
      <c r="AI308" s="468"/>
      <c r="AJ308" s="468"/>
      <c r="AK308" s="468"/>
      <c r="AL308" s="468"/>
    </row>
    <row r="309" spans="1:38" ht="14.25" customHeight="1">
      <c r="A309" s="468"/>
      <c r="B309" s="468"/>
      <c r="C309" s="468"/>
      <c r="D309" s="468"/>
      <c r="E309" s="468"/>
      <c r="F309" s="468"/>
      <c r="G309" s="468"/>
      <c r="H309" s="468"/>
      <c r="I309" s="468"/>
      <c r="J309" s="468"/>
      <c r="K309" s="468"/>
      <c r="L309" s="468"/>
      <c r="M309" s="468"/>
      <c r="N309" s="468"/>
      <c r="O309" s="468"/>
      <c r="P309" s="468"/>
      <c r="Q309" s="468"/>
      <c r="R309" s="468"/>
      <c r="S309" s="468"/>
      <c r="T309" s="468"/>
      <c r="U309" s="468"/>
      <c r="V309" s="468"/>
      <c r="W309" s="468"/>
      <c r="X309" s="468"/>
      <c r="Y309" s="468"/>
      <c r="Z309" s="468"/>
      <c r="AA309" s="468"/>
      <c r="AB309" s="468"/>
      <c r="AC309" s="468"/>
      <c r="AD309" s="468"/>
      <c r="AE309" s="468"/>
      <c r="AF309" s="468"/>
      <c r="AG309" s="468"/>
      <c r="AH309" s="468"/>
      <c r="AI309" s="468"/>
      <c r="AJ309" s="468"/>
      <c r="AK309" s="468"/>
      <c r="AL309" s="468"/>
    </row>
    <row r="310" spans="1:38" ht="14.25" customHeight="1">
      <c r="A310" s="468"/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Z310" s="468"/>
      <c r="AA310" s="468"/>
      <c r="AB310" s="468"/>
      <c r="AC310" s="468"/>
      <c r="AD310" s="468"/>
      <c r="AE310" s="468"/>
      <c r="AF310" s="468"/>
      <c r="AG310" s="468"/>
      <c r="AH310" s="468"/>
      <c r="AI310" s="468"/>
      <c r="AJ310" s="468"/>
      <c r="AK310" s="468"/>
      <c r="AL310" s="468"/>
    </row>
    <row r="311" spans="1:38" ht="14.25" customHeight="1">
      <c r="A311" s="468"/>
      <c r="B311" s="468"/>
      <c r="C311" s="468"/>
      <c r="D311" s="468"/>
      <c r="E311" s="468"/>
      <c r="F311" s="468"/>
      <c r="G311" s="468"/>
      <c r="H311" s="468"/>
      <c r="I311" s="468"/>
      <c r="J311" s="468"/>
      <c r="K311" s="468"/>
      <c r="L311" s="468"/>
      <c r="M311" s="468"/>
      <c r="N311" s="468"/>
      <c r="O311" s="468"/>
      <c r="P311" s="468"/>
      <c r="Q311" s="468"/>
      <c r="R311" s="468"/>
      <c r="S311" s="468"/>
      <c r="T311" s="468"/>
      <c r="U311" s="468"/>
      <c r="V311" s="468"/>
      <c r="W311" s="468"/>
      <c r="X311" s="468"/>
      <c r="Y311" s="468"/>
      <c r="Z311" s="468"/>
      <c r="AA311" s="468"/>
      <c r="AB311" s="468"/>
      <c r="AC311" s="468"/>
      <c r="AD311" s="468"/>
      <c r="AE311" s="468"/>
      <c r="AF311" s="468"/>
      <c r="AG311" s="468"/>
      <c r="AH311" s="468"/>
      <c r="AI311" s="468"/>
      <c r="AJ311" s="468"/>
      <c r="AK311" s="468"/>
      <c r="AL311" s="468"/>
    </row>
    <row r="312" spans="1:38" ht="14.25" customHeight="1">
      <c r="A312" s="468"/>
      <c r="B312" s="468"/>
      <c r="C312" s="468"/>
      <c r="D312" s="468"/>
      <c r="E312" s="468"/>
      <c r="F312" s="468"/>
      <c r="G312" s="468"/>
      <c r="H312" s="468"/>
      <c r="I312" s="468"/>
      <c r="J312" s="468"/>
      <c r="K312" s="468"/>
      <c r="L312" s="468"/>
      <c r="M312" s="468"/>
      <c r="N312" s="468"/>
      <c r="O312" s="468"/>
      <c r="P312" s="468"/>
      <c r="Q312" s="468"/>
      <c r="R312" s="468"/>
      <c r="S312" s="468"/>
      <c r="T312" s="468"/>
      <c r="U312" s="468"/>
      <c r="V312" s="468"/>
      <c r="W312" s="468"/>
      <c r="X312" s="468"/>
      <c r="Y312" s="468"/>
      <c r="Z312" s="468"/>
      <c r="AA312" s="468"/>
      <c r="AB312" s="468"/>
      <c r="AC312" s="468"/>
      <c r="AD312" s="468"/>
      <c r="AE312" s="468"/>
      <c r="AF312" s="468"/>
      <c r="AG312" s="468"/>
      <c r="AH312" s="468"/>
      <c r="AI312" s="468"/>
      <c r="AJ312" s="468"/>
      <c r="AK312" s="468"/>
      <c r="AL312" s="468"/>
    </row>
    <row r="313" spans="1:38" ht="14.25" customHeight="1">
      <c r="A313" s="468"/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Z313" s="468"/>
      <c r="AA313" s="468"/>
      <c r="AB313" s="468"/>
      <c r="AC313" s="468"/>
      <c r="AD313" s="468"/>
      <c r="AE313" s="468"/>
      <c r="AF313" s="468"/>
      <c r="AG313" s="468"/>
      <c r="AH313" s="468"/>
      <c r="AI313" s="468"/>
      <c r="AJ313" s="468"/>
      <c r="AK313" s="468"/>
      <c r="AL313" s="468"/>
    </row>
    <row r="314" spans="1:38" ht="14.25" customHeight="1">
      <c r="A314" s="468"/>
      <c r="B314" s="468"/>
      <c r="C314" s="468"/>
      <c r="D314" s="468"/>
      <c r="E314" s="468"/>
      <c r="F314" s="468"/>
      <c r="G314" s="468"/>
      <c r="H314" s="468"/>
      <c r="I314" s="468"/>
      <c r="J314" s="468"/>
      <c r="K314" s="468"/>
      <c r="L314" s="468"/>
      <c r="M314" s="468"/>
      <c r="N314" s="468"/>
      <c r="O314" s="468"/>
      <c r="P314" s="468"/>
      <c r="Q314" s="468"/>
      <c r="R314" s="468"/>
      <c r="S314" s="468"/>
      <c r="T314" s="468"/>
      <c r="U314" s="468"/>
      <c r="V314" s="468"/>
      <c r="W314" s="468"/>
      <c r="X314" s="468"/>
      <c r="Y314" s="468"/>
      <c r="Z314" s="468"/>
      <c r="AA314" s="468"/>
      <c r="AB314" s="468"/>
      <c r="AC314" s="468"/>
      <c r="AD314" s="468"/>
      <c r="AE314" s="468"/>
      <c r="AF314" s="468"/>
      <c r="AG314" s="468"/>
      <c r="AH314" s="468"/>
      <c r="AI314" s="468"/>
      <c r="AJ314" s="468"/>
      <c r="AK314" s="468"/>
      <c r="AL314" s="468"/>
    </row>
    <row r="315" spans="1:38" ht="14.25" customHeight="1">
      <c r="A315" s="468"/>
      <c r="B315" s="468"/>
      <c r="C315" s="468"/>
      <c r="D315" s="468"/>
      <c r="E315" s="468"/>
      <c r="F315" s="468"/>
      <c r="G315" s="468"/>
      <c r="H315" s="468"/>
      <c r="I315" s="468"/>
      <c r="J315" s="468"/>
      <c r="K315" s="468"/>
      <c r="L315" s="468"/>
      <c r="M315" s="468"/>
      <c r="N315" s="468"/>
      <c r="O315" s="468"/>
      <c r="P315" s="468"/>
      <c r="Q315" s="468"/>
      <c r="R315" s="468"/>
      <c r="S315" s="468"/>
      <c r="T315" s="468"/>
      <c r="U315" s="468"/>
      <c r="V315" s="468"/>
      <c r="W315" s="468"/>
      <c r="X315" s="468"/>
      <c r="Y315" s="468"/>
      <c r="Z315" s="468"/>
      <c r="AA315" s="468"/>
      <c r="AB315" s="468"/>
      <c r="AC315" s="468"/>
      <c r="AD315" s="468"/>
      <c r="AE315" s="468"/>
      <c r="AF315" s="468"/>
      <c r="AG315" s="468"/>
      <c r="AH315" s="468"/>
      <c r="AI315" s="468"/>
      <c r="AJ315" s="468"/>
      <c r="AK315" s="468"/>
      <c r="AL315" s="468"/>
    </row>
    <row r="316" spans="1:38" ht="14.25" customHeight="1">
      <c r="A316" s="468"/>
      <c r="B316" s="468"/>
      <c r="C316" s="468"/>
      <c r="D316" s="468"/>
      <c r="E316" s="468"/>
      <c r="F316" s="468"/>
      <c r="G316" s="468"/>
      <c r="H316" s="468"/>
      <c r="I316" s="468"/>
      <c r="J316" s="468"/>
      <c r="K316" s="468"/>
      <c r="L316" s="468"/>
      <c r="M316" s="468"/>
      <c r="N316" s="468"/>
      <c r="O316" s="468"/>
      <c r="P316" s="468"/>
      <c r="Q316" s="468"/>
      <c r="R316" s="468"/>
      <c r="S316" s="468"/>
      <c r="T316" s="468"/>
      <c r="U316" s="468"/>
      <c r="V316" s="468"/>
      <c r="W316" s="468"/>
      <c r="X316" s="468"/>
      <c r="Y316" s="468"/>
      <c r="Z316" s="468"/>
      <c r="AA316" s="468"/>
      <c r="AB316" s="468"/>
      <c r="AC316" s="468"/>
      <c r="AD316" s="468"/>
      <c r="AE316" s="468"/>
      <c r="AF316" s="468"/>
      <c r="AG316" s="468"/>
      <c r="AH316" s="468"/>
      <c r="AI316" s="468"/>
      <c r="AJ316" s="468"/>
      <c r="AK316" s="468"/>
      <c r="AL316" s="468"/>
    </row>
    <row r="317" spans="1:38" ht="14.25" customHeight="1">
      <c r="A317" s="468"/>
      <c r="B317" s="468"/>
      <c r="C317" s="468"/>
      <c r="D317" s="468"/>
      <c r="E317" s="468"/>
      <c r="F317" s="468"/>
      <c r="G317" s="468"/>
      <c r="H317" s="468"/>
      <c r="I317" s="468"/>
      <c r="J317" s="468"/>
      <c r="K317" s="468"/>
      <c r="L317" s="468"/>
      <c r="M317" s="468"/>
      <c r="N317" s="468"/>
      <c r="O317" s="468"/>
      <c r="P317" s="468"/>
      <c r="Q317" s="468"/>
      <c r="R317" s="468"/>
      <c r="S317" s="468"/>
      <c r="T317" s="468"/>
      <c r="U317" s="468"/>
      <c r="V317" s="468"/>
      <c r="W317" s="468"/>
      <c r="X317" s="468"/>
      <c r="Y317" s="468"/>
      <c r="Z317" s="468"/>
      <c r="AA317" s="468"/>
      <c r="AB317" s="468"/>
      <c r="AC317" s="468"/>
      <c r="AD317" s="468"/>
      <c r="AE317" s="468"/>
      <c r="AF317" s="468"/>
      <c r="AG317" s="468"/>
      <c r="AH317" s="468"/>
      <c r="AI317" s="468"/>
      <c r="AJ317" s="468"/>
      <c r="AK317" s="468"/>
      <c r="AL317" s="468"/>
    </row>
    <row r="318" spans="1:38" ht="14.25" customHeight="1">
      <c r="A318" s="468"/>
      <c r="B318" s="468"/>
      <c r="C318" s="468"/>
      <c r="D318" s="468"/>
      <c r="E318" s="468"/>
      <c r="F318" s="468"/>
      <c r="G318" s="468"/>
      <c r="H318" s="468"/>
      <c r="I318" s="468"/>
      <c r="J318" s="468"/>
      <c r="K318" s="468"/>
      <c r="L318" s="468"/>
      <c r="M318" s="468"/>
      <c r="N318" s="468"/>
      <c r="O318" s="468"/>
      <c r="P318" s="468"/>
      <c r="Q318" s="468"/>
      <c r="R318" s="468"/>
      <c r="S318" s="468"/>
      <c r="T318" s="468"/>
      <c r="U318" s="468"/>
      <c r="V318" s="468"/>
      <c r="W318" s="468"/>
      <c r="X318" s="468"/>
      <c r="Y318" s="468"/>
      <c r="Z318" s="468"/>
      <c r="AA318" s="468"/>
      <c r="AB318" s="468"/>
      <c r="AC318" s="468"/>
      <c r="AD318" s="468"/>
      <c r="AE318" s="468"/>
      <c r="AF318" s="468"/>
      <c r="AG318" s="468"/>
      <c r="AH318" s="468"/>
      <c r="AI318" s="468"/>
      <c r="AJ318" s="468"/>
      <c r="AK318" s="468"/>
      <c r="AL318" s="468"/>
    </row>
    <row r="319" spans="1:38" ht="14.25" customHeight="1">
      <c r="A319" s="468"/>
      <c r="B319" s="468"/>
      <c r="C319" s="468"/>
      <c r="D319" s="468"/>
      <c r="E319" s="468"/>
      <c r="F319" s="468"/>
      <c r="G319" s="468"/>
      <c r="H319" s="468"/>
      <c r="I319" s="468"/>
      <c r="J319" s="468"/>
      <c r="K319" s="468"/>
      <c r="L319" s="468"/>
      <c r="M319" s="468"/>
      <c r="N319" s="468"/>
      <c r="O319" s="468"/>
      <c r="P319" s="468"/>
      <c r="Q319" s="468"/>
      <c r="R319" s="468"/>
      <c r="S319" s="468"/>
      <c r="T319" s="468"/>
      <c r="U319" s="468"/>
      <c r="V319" s="468"/>
      <c r="W319" s="468"/>
      <c r="X319" s="468"/>
      <c r="Y319" s="468"/>
      <c r="Z319" s="468"/>
      <c r="AA319" s="468"/>
      <c r="AB319" s="468"/>
      <c r="AC319" s="468"/>
      <c r="AD319" s="468"/>
      <c r="AE319" s="468"/>
      <c r="AF319" s="468"/>
      <c r="AG319" s="468"/>
      <c r="AH319" s="468"/>
      <c r="AI319" s="468"/>
      <c r="AJ319" s="468"/>
      <c r="AK319" s="468"/>
      <c r="AL319" s="468"/>
    </row>
    <row r="320" spans="1:38" ht="14.25" customHeight="1">
      <c r="A320" s="468"/>
      <c r="B320" s="468"/>
      <c r="C320" s="468"/>
      <c r="D320" s="468"/>
      <c r="E320" s="468"/>
      <c r="F320" s="468"/>
      <c r="G320" s="468"/>
      <c r="H320" s="468"/>
      <c r="I320" s="468"/>
      <c r="J320" s="468"/>
      <c r="K320" s="468"/>
      <c r="L320" s="468"/>
      <c r="M320" s="468"/>
      <c r="N320" s="468"/>
      <c r="O320" s="468"/>
      <c r="P320" s="468"/>
      <c r="Q320" s="468"/>
      <c r="R320" s="468"/>
      <c r="S320" s="468"/>
      <c r="T320" s="468"/>
      <c r="U320" s="468"/>
      <c r="V320" s="468"/>
      <c r="W320" s="468"/>
      <c r="X320" s="468"/>
      <c r="Y320" s="468"/>
      <c r="Z320" s="468"/>
      <c r="AA320" s="468"/>
      <c r="AB320" s="468"/>
      <c r="AC320" s="468"/>
      <c r="AD320" s="468"/>
      <c r="AE320" s="468"/>
      <c r="AF320" s="468"/>
      <c r="AG320" s="468"/>
      <c r="AH320" s="468"/>
      <c r="AI320" s="468"/>
      <c r="AJ320" s="468"/>
      <c r="AK320" s="468"/>
      <c r="AL320" s="468"/>
    </row>
    <row r="321" spans="1:38" ht="14.25" customHeight="1">
      <c r="A321" s="468"/>
      <c r="B321" s="468"/>
      <c r="C321" s="468"/>
      <c r="D321" s="468"/>
      <c r="E321" s="468"/>
      <c r="F321" s="468"/>
      <c r="G321" s="468"/>
      <c r="H321" s="468"/>
      <c r="I321" s="468"/>
      <c r="J321" s="468"/>
      <c r="K321" s="468"/>
      <c r="L321" s="468"/>
      <c r="M321" s="468"/>
      <c r="N321" s="468"/>
      <c r="O321" s="468"/>
      <c r="P321" s="468"/>
      <c r="Q321" s="468"/>
      <c r="R321" s="468"/>
      <c r="S321" s="468"/>
      <c r="T321" s="468"/>
      <c r="U321" s="468"/>
      <c r="V321" s="468"/>
      <c r="W321" s="468"/>
      <c r="X321" s="468"/>
      <c r="Y321" s="468"/>
      <c r="Z321" s="468"/>
      <c r="AA321" s="468"/>
      <c r="AB321" s="468"/>
      <c r="AC321" s="468"/>
      <c r="AD321" s="468"/>
      <c r="AE321" s="468"/>
      <c r="AF321" s="468"/>
      <c r="AG321" s="468"/>
      <c r="AH321" s="468"/>
      <c r="AI321" s="468"/>
      <c r="AJ321" s="468"/>
      <c r="AK321" s="468"/>
      <c r="AL321" s="468"/>
    </row>
    <row r="322" spans="1:38" ht="14.25" customHeight="1">
      <c r="A322" s="468"/>
      <c r="B322" s="468"/>
      <c r="C322" s="468"/>
      <c r="D322" s="468"/>
      <c r="E322" s="468"/>
      <c r="F322" s="468"/>
      <c r="G322" s="468"/>
      <c r="H322" s="468"/>
      <c r="I322" s="468"/>
      <c r="J322" s="468"/>
      <c r="K322" s="468"/>
      <c r="L322" s="468"/>
      <c r="M322" s="468"/>
      <c r="N322" s="468"/>
      <c r="O322" s="468"/>
      <c r="P322" s="468"/>
      <c r="Q322" s="468"/>
      <c r="R322" s="468"/>
      <c r="S322" s="468"/>
      <c r="T322" s="468"/>
      <c r="U322" s="468"/>
      <c r="V322" s="468"/>
      <c r="W322" s="468"/>
      <c r="X322" s="468"/>
      <c r="Y322" s="468"/>
      <c r="Z322" s="468"/>
      <c r="AA322" s="468"/>
      <c r="AB322" s="468"/>
      <c r="AC322" s="468"/>
      <c r="AD322" s="468"/>
      <c r="AE322" s="468"/>
      <c r="AF322" s="468"/>
      <c r="AG322" s="468"/>
      <c r="AH322" s="468"/>
      <c r="AI322" s="468"/>
      <c r="AJ322" s="468"/>
      <c r="AK322" s="468"/>
      <c r="AL322" s="468"/>
    </row>
    <row r="323" spans="1:38" ht="14.25" customHeight="1">
      <c r="A323" s="468"/>
      <c r="B323" s="468"/>
      <c r="C323" s="468"/>
      <c r="D323" s="468"/>
      <c r="E323" s="468"/>
      <c r="F323" s="468"/>
      <c r="G323" s="468"/>
      <c r="H323" s="468"/>
      <c r="I323" s="468"/>
      <c r="J323" s="468"/>
      <c r="K323" s="468"/>
      <c r="L323" s="468"/>
      <c r="M323" s="468"/>
      <c r="N323" s="468"/>
      <c r="O323" s="468"/>
      <c r="P323" s="468"/>
      <c r="Q323" s="468"/>
      <c r="R323" s="468"/>
      <c r="S323" s="468"/>
      <c r="T323" s="468"/>
      <c r="U323" s="468"/>
      <c r="V323" s="468"/>
      <c r="W323" s="468"/>
      <c r="X323" s="468"/>
      <c r="Y323" s="468"/>
      <c r="Z323" s="468"/>
      <c r="AA323" s="468"/>
      <c r="AB323" s="468"/>
      <c r="AC323" s="468"/>
      <c r="AD323" s="468"/>
      <c r="AE323" s="468"/>
      <c r="AF323" s="468"/>
      <c r="AG323" s="468"/>
      <c r="AH323" s="468"/>
      <c r="AI323" s="468"/>
      <c r="AJ323" s="468"/>
      <c r="AK323" s="468"/>
      <c r="AL323" s="468"/>
    </row>
    <row r="324" spans="1:38" ht="14.25" customHeight="1">
      <c r="A324" s="468"/>
      <c r="B324" s="468"/>
      <c r="C324" s="468"/>
      <c r="D324" s="468"/>
      <c r="E324" s="468"/>
      <c r="F324" s="468"/>
      <c r="G324" s="468"/>
      <c r="H324" s="468"/>
      <c r="I324" s="468"/>
      <c r="J324" s="468"/>
      <c r="K324" s="468"/>
      <c r="L324" s="468"/>
      <c r="M324" s="468"/>
      <c r="N324" s="468"/>
      <c r="O324" s="468"/>
      <c r="P324" s="468"/>
      <c r="Q324" s="468"/>
      <c r="R324" s="468"/>
      <c r="S324" s="468"/>
      <c r="T324" s="468"/>
      <c r="U324" s="468"/>
      <c r="V324" s="468"/>
      <c r="W324" s="468"/>
      <c r="X324" s="468"/>
      <c r="Y324" s="468"/>
      <c r="Z324" s="468"/>
      <c r="AA324" s="468"/>
      <c r="AB324" s="468"/>
      <c r="AC324" s="468"/>
      <c r="AD324" s="468"/>
      <c r="AE324" s="468"/>
      <c r="AF324" s="468"/>
      <c r="AG324" s="468"/>
      <c r="AH324" s="468"/>
      <c r="AI324" s="468"/>
      <c r="AJ324" s="468"/>
      <c r="AK324" s="468"/>
      <c r="AL324" s="468"/>
    </row>
    <row r="325" spans="1:38" ht="14.25" customHeight="1">
      <c r="A325" s="468"/>
      <c r="B325" s="468"/>
      <c r="C325" s="468"/>
      <c r="D325" s="468"/>
      <c r="E325" s="468"/>
      <c r="F325" s="468"/>
      <c r="G325" s="468"/>
      <c r="H325" s="468"/>
      <c r="I325" s="468"/>
      <c r="J325" s="468"/>
      <c r="K325" s="468"/>
      <c r="L325" s="468"/>
      <c r="M325" s="468"/>
      <c r="N325" s="468"/>
      <c r="O325" s="468"/>
      <c r="P325" s="468"/>
      <c r="Q325" s="468"/>
      <c r="R325" s="468"/>
      <c r="S325" s="468"/>
      <c r="T325" s="468"/>
      <c r="U325" s="468"/>
      <c r="V325" s="468"/>
      <c r="W325" s="468"/>
      <c r="X325" s="468"/>
      <c r="Y325" s="468"/>
      <c r="Z325" s="468"/>
      <c r="AA325" s="468"/>
      <c r="AB325" s="468"/>
      <c r="AC325" s="468"/>
      <c r="AD325" s="468"/>
      <c r="AE325" s="468"/>
      <c r="AF325" s="468"/>
      <c r="AG325" s="468"/>
      <c r="AH325" s="468"/>
      <c r="AI325" s="468"/>
      <c r="AJ325" s="468"/>
      <c r="AK325" s="468"/>
      <c r="AL325" s="468"/>
    </row>
    <row r="326" spans="1:38" ht="14.25" customHeight="1">
      <c r="A326" s="468"/>
      <c r="B326" s="468"/>
      <c r="C326" s="468"/>
      <c r="D326" s="468"/>
      <c r="E326" s="468"/>
      <c r="F326" s="468"/>
      <c r="G326" s="468"/>
      <c r="H326" s="468"/>
      <c r="I326" s="468"/>
      <c r="J326" s="468"/>
      <c r="K326" s="468"/>
      <c r="L326" s="468"/>
      <c r="M326" s="468"/>
      <c r="N326" s="468"/>
      <c r="O326" s="468"/>
      <c r="P326" s="468"/>
      <c r="Q326" s="468"/>
      <c r="R326" s="468"/>
      <c r="S326" s="468"/>
      <c r="T326" s="468"/>
      <c r="U326" s="468"/>
      <c r="V326" s="468"/>
      <c r="W326" s="468"/>
      <c r="X326" s="468"/>
      <c r="Y326" s="468"/>
      <c r="Z326" s="468"/>
      <c r="AA326" s="468"/>
      <c r="AB326" s="468"/>
      <c r="AC326" s="468"/>
      <c r="AD326" s="468"/>
      <c r="AE326" s="468"/>
      <c r="AF326" s="468"/>
      <c r="AG326" s="468"/>
      <c r="AH326" s="468"/>
      <c r="AI326" s="468"/>
      <c r="AJ326" s="468"/>
      <c r="AK326" s="468"/>
      <c r="AL326" s="468"/>
    </row>
    <row r="327" spans="1:38" ht="14.25" customHeight="1">
      <c r="A327" s="468"/>
      <c r="B327" s="468"/>
      <c r="C327" s="468"/>
      <c r="D327" s="468"/>
      <c r="E327" s="468"/>
      <c r="F327" s="468"/>
      <c r="G327" s="468"/>
      <c r="H327" s="468"/>
      <c r="I327" s="468"/>
      <c r="J327" s="468"/>
      <c r="K327" s="468"/>
      <c r="L327" s="468"/>
      <c r="M327" s="468"/>
      <c r="N327" s="468"/>
      <c r="O327" s="468"/>
      <c r="P327" s="468"/>
      <c r="Q327" s="468"/>
      <c r="R327" s="468"/>
      <c r="S327" s="468"/>
      <c r="T327" s="468"/>
      <c r="U327" s="468"/>
      <c r="V327" s="468"/>
      <c r="W327" s="468"/>
      <c r="X327" s="468"/>
      <c r="Y327" s="468"/>
      <c r="Z327" s="468"/>
      <c r="AA327" s="468"/>
      <c r="AB327" s="468"/>
      <c r="AC327" s="468"/>
      <c r="AD327" s="468"/>
      <c r="AE327" s="468"/>
      <c r="AF327" s="468"/>
      <c r="AG327" s="468"/>
      <c r="AH327" s="468"/>
      <c r="AI327" s="468"/>
      <c r="AJ327" s="468"/>
      <c r="AK327" s="468"/>
      <c r="AL327" s="468"/>
    </row>
    <row r="328" spans="1:38" ht="14.25" customHeight="1">
      <c r="A328" s="468"/>
      <c r="B328" s="468"/>
      <c r="C328" s="468"/>
      <c r="D328" s="468"/>
      <c r="E328" s="468"/>
      <c r="F328" s="468"/>
      <c r="G328" s="468"/>
      <c r="H328" s="468"/>
      <c r="I328" s="468"/>
      <c r="J328" s="468"/>
      <c r="K328" s="468"/>
      <c r="L328" s="468"/>
      <c r="M328" s="468"/>
      <c r="N328" s="468"/>
      <c r="O328" s="468"/>
      <c r="P328" s="468"/>
      <c r="Q328" s="468"/>
      <c r="R328" s="468"/>
      <c r="S328" s="468"/>
      <c r="T328" s="468"/>
      <c r="U328" s="468"/>
      <c r="V328" s="468"/>
      <c r="W328" s="468"/>
      <c r="X328" s="468"/>
      <c r="Y328" s="468"/>
      <c r="Z328" s="468"/>
      <c r="AA328" s="468"/>
      <c r="AB328" s="468"/>
      <c r="AC328" s="468"/>
      <c r="AD328" s="468"/>
      <c r="AE328" s="468"/>
      <c r="AF328" s="468"/>
      <c r="AG328" s="468"/>
      <c r="AH328" s="468"/>
      <c r="AI328" s="468"/>
      <c r="AJ328" s="468"/>
      <c r="AK328" s="468"/>
      <c r="AL328" s="468"/>
    </row>
    <row r="329" spans="1:38" ht="14.25" customHeight="1">
      <c r="A329" s="468"/>
      <c r="B329" s="468"/>
      <c r="C329" s="468"/>
      <c r="D329" s="468"/>
      <c r="E329" s="468"/>
      <c r="F329" s="468"/>
      <c r="G329" s="468"/>
      <c r="H329" s="468"/>
      <c r="I329" s="468"/>
      <c r="J329" s="468"/>
      <c r="K329" s="468"/>
      <c r="L329" s="468"/>
      <c r="M329" s="468"/>
      <c r="N329" s="468"/>
      <c r="O329" s="468"/>
      <c r="P329" s="468"/>
      <c r="Q329" s="468"/>
      <c r="R329" s="468"/>
      <c r="S329" s="468"/>
      <c r="T329" s="468"/>
      <c r="U329" s="468"/>
      <c r="V329" s="468"/>
      <c r="W329" s="468"/>
      <c r="X329" s="468"/>
      <c r="Y329" s="468"/>
      <c r="Z329" s="468"/>
      <c r="AA329" s="468"/>
      <c r="AB329" s="468"/>
      <c r="AC329" s="468"/>
      <c r="AD329" s="468"/>
      <c r="AE329" s="468"/>
      <c r="AF329" s="468"/>
      <c r="AG329" s="468"/>
      <c r="AH329" s="468"/>
      <c r="AI329" s="468"/>
      <c r="AJ329" s="468"/>
      <c r="AK329" s="468"/>
      <c r="AL329" s="468"/>
    </row>
    <row r="330" spans="1:38" ht="14.25" customHeight="1">
      <c r="A330" s="468"/>
      <c r="B330" s="468"/>
      <c r="C330" s="468"/>
      <c r="D330" s="468"/>
      <c r="E330" s="468"/>
      <c r="F330" s="468"/>
      <c r="G330" s="468"/>
      <c r="H330" s="468"/>
      <c r="I330" s="468"/>
      <c r="J330" s="468"/>
      <c r="K330" s="468"/>
      <c r="L330" s="468"/>
      <c r="M330" s="468"/>
      <c r="N330" s="468"/>
      <c r="O330" s="468"/>
      <c r="P330" s="468"/>
      <c r="Q330" s="468"/>
      <c r="R330" s="468"/>
      <c r="S330" s="468"/>
      <c r="T330" s="468"/>
      <c r="U330" s="468"/>
      <c r="V330" s="468"/>
      <c r="W330" s="468"/>
      <c r="X330" s="468"/>
      <c r="Y330" s="468"/>
      <c r="Z330" s="468"/>
      <c r="AA330" s="468"/>
      <c r="AB330" s="468"/>
      <c r="AC330" s="468"/>
      <c r="AD330" s="468"/>
      <c r="AE330" s="468"/>
      <c r="AF330" s="468"/>
      <c r="AG330" s="468"/>
      <c r="AH330" s="468"/>
      <c r="AI330" s="468"/>
      <c r="AJ330" s="468"/>
      <c r="AK330" s="468"/>
      <c r="AL330" s="468"/>
    </row>
    <row r="331" spans="1:38" ht="14.25" customHeight="1">
      <c r="A331" s="468"/>
      <c r="B331" s="468"/>
      <c r="C331" s="468"/>
      <c r="D331" s="468"/>
      <c r="E331" s="468"/>
      <c r="F331" s="468"/>
      <c r="G331" s="468"/>
      <c r="H331" s="468"/>
      <c r="I331" s="468"/>
      <c r="J331" s="468"/>
      <c r="K331" s="468"/>
      <c r="L331" s="468"/>
      <c r="M331" s="468"/>
      <c r="N331" s="468"/>
      <c r="O331" s="468"/>
      <c r="P331" s="468"/>
      <c r="Q331" s="468"/>
      <c r="R331" s="468"/>
      <c r="S331" s="468"/>
      <c r="T331" s="468"/>
      <c r="U331" s="468"/>
      <c r="V331" s="468"/>
      <c r="W331" s="468"/>
      <c r="X331" s="468"/>
      <c r="Y331" s="468"/>
      <c r="Z331" s="468"/>
      <c r="AA331" s="468"/>
      <c r="AB331" s="468"/>
      <c r="AC331" s="468"/>
      <c r="AD331" s="468"/>
      <c r="AE331" s="468"/>
      <c r="AF331" s="468"/>
      <c r="AG331" s="468"/>
      <c r="AH331" s="468"/>
      <c r="AI331" s="468"/>
      <c r="AJ331" s="468"/>
      <c r="AK331" s="468"/>
      <c r="AL331" s="468"/>
    </row>
    <row r="332" spans="1:38" ht="14.25" customHeight="1">
      <c r="A332" s="468"/>
      <c r="B332" s="468"/>
      <c r="C332" s="468"/>
      <c r="D332" s="468"/>
      <c r="E332" s="468"/>
      <c r="F332" s="468"/>
      <c r="G332" s="468"/>
      <c r="H332" s="468"/>
      <c r="I332" s="468"/>
      <c r="J332" s="468"/>
      <c r="K332" s="468"/>
      <c r="L332" s="468"/>
      <c r="M332" s="468"/>
      <c r="N332" s="468"/>
      <c r="O332" s="468"/>
      <c r="P332" s="468"/>
      <c r="Q332" s="468"/>
      <c r="R332" s="468"/>
      <c r="S332" s="468"/>
      <c r="T332" s="468"/>
      <c r="U332" s="468"/>
      <c r="V332" s="468"/>
      <c r="W332" s="468"/>
      <c r="X332" s="468"/>
      <c r="Y332" s="468"/>
      <c r="Z332" s="468"/>
      <c r="AA332" s="468"/>
      <c r="AB332" s="468"/>
      <c r="AC332" s="468"/>
      <c r="AD332" s="468"/>
      <c r="AE332" s="468"/>
      <c r="AF332" s="468"/>
      <c r="AG332" s="468"/>
      <c r="AH332" s="468"/>
      <c r="AI332" s="468"/>
      <c r="AJ332" s="468"/>
      <c r="AK332" s="468"/>
      <c r="AL332" s="468"/>
    </row>
    <row r="333" spans="1:38" ht="14.25" customHeight="1">
      <c r="A333" s="468"/>
      <c r="B333" s="468"/>
      <c r="C333" s="468"/>
      <c r="D333" s="468"/>
      <c r="E333" s="468"/>
      <c r="F333" s="468"/>
      <c r="G333" s="468"/>
      <c r="H333" s="468"/>
      <c r="I333" s="468"/>
      <c r="J333" s="468"/>
      <c r="K333" s="468"/>
      <c r="L333" s="468"/>
      <c r="M333" s="468"/>
      <c r="N333" s="468"/>
      <c r="O333" s="468"/>
      <c r="P333" s="468"/>
      <c r="Q333" s="468"/>
      <c r="R333" s="468"/>
      <c r="S333" s="468"/>
      <c r="T333" s="468"/>
      <c r="U333" s="468"/>
      <c r="V333" s="468"/>
      <c r="W333" s="468"/>
      <c r="X333" s="468"/>
      <c r="Y333" s="468"/>
      <c r="Z333" s="468"/>
      <c r="AA333" s="468"/>
      <c r="AB333" s="468"/>
      <c r="AC333" s="468"/>
      <c r="AD333" s="468"/>
      <c r="AE333" s="468"/>
      <c r="AF333" s="468"/>
      <c r="AG333" s="468"/>
      <c r="AH333" s="468"/>
      <c r="AI333" s="468"/>
      <c r="AJ333" s="468"/>
      <c r="AK333" s="468"/>
      <c r="AL333" s="468"/>
    </row>
    <row r="334" spans="1:38" ht="14.25" customHeight="1">
      <c r="A334" s="468"/>
      <c r="B334" s="468"/>
      <c r="C334" s="468"/>
      <c r="D334" s="468"/>
      <c r="E334" s="468"/>
      <c r="F334" s="468"/>
      <c r="G334" s="468"/>
      <c r="H334" s="468"/>
      <c r="I334" s="468"/>
      <c r="J334" s="468"/>
      <c r="K334" s="468"/>
      <c r="L334" s="468"/>
      <c r="M334" s="468"/>
      <c r="N334" s="468"/>
      <c r="O334" s="468"/>
      <c r="P334" s="468"/>
      <c r="Q334" s="468"/>
      <c r="R334" s="468"/>
      <c r="S334" s="468"/>
      <c r="T334" s="468"/>
      <c r="U334" s="468"/>
      <c r="V334" s="468"/>
      <c r="W334" s="468"/>
      <c r="X334" s="468"/>
      <c r="Y334" s="468"/>
      <c r="Z334" s="468"/>
      <c r="AA334" s="468"/>
      <c r="AB334" s="468"/>
      <c r="AC334" s="468"/>
      <c r="AD334" s="468"/>
      <c r="AE334" s="468"/>
      <c r="AF334" s="468"/>
      <c r="AG334" s="468"/>
      <c r="AH334" s="468"/>
      <c r="AI334" s="468"/>
      <c r="AJ334" s="468"/>
      <c r="AK334" s="468"/>
      <c r="AL334" s="468"/>
    </row>
    <row r="335" spans="1:38" ht="14.25" customHeight="1">
      <c r="A335" s="468"/>
      <c r="B335" s="468"/>
      <c r="C335" s="468"/>
      <c r="D335" s="468"/>
      <c r="E335" s="468"/>
      <c r="F335" s="468"/>
      <c r="G335" s="468"/>
      <c r="H335" s="468"/>
      <c r="I335" s="468"/>
      <c r="J335" s="468"/>
      <c r="K335" s="468"/>
      <c r="L335" s="468"/>
      <c r="M335" s="468"/>
      <c r="N335" s="468"/>
      <c r="O335" s="468"/>
      <c r="P335" s="468"/>
      <c r="Q335" s="468"/>
      <c r="R335" s="468"/>
      <c r="S335" s="468"/>
      <c r="T335" s="468"/>
      <c r="U335" s="468"/>
      <c r="V335" s="468"/>
      <c r="W335" s="468"/>
      <c r="X335" s="468"/>
      <c r="Y335" s="468"/>
      <c r="Z335" s="468"/>
      <c r="AA335" s="468"/>
      <c r="AB335" s="468"/>
      <c r="AC335" s="468"/>
      <c r="AD335" s="468"/>
      <c r="AE335" s="468"/>
      <c r="AF335" s="468"/>
      <c r="AG335" s="468"/>
      <c r="AH335" s="468"/>
      <c r="AI335" s="468"/>
      <c r="AJ335" s="468"/>
      <c r="AK335" s="468"/>
      <c r="AL335" s="468"/>
    </row>
    <row r="336" spans="1:38" ht="14.25" customHeight="1">
      <c r="A336" s="468"/>
      <c r="B336" s="468"/>
      <c r="C336" s="468"/>
      <c r="D336" s="468"/>
      <c r="E336" s="468"/>
      <c r="F336" s="468"/>
      <c r="G336" s="468"/>
      <c r="H336" s="468"/>
      <c r="I336" s="468"/>
      <c r="J336" s="468"/>
      <c r="K336" s="468"/>
      <c r="L336" s="468"/>
      <c r="M336" s="468"/>
      <c r="N336" s="468"/>
      <c r="O336" s="468"/>
      <c r="P336" s="468"/>
      <c r="Q336" s="468"/>
      <c r="R336" s="468"/>
      <c r="S336" s="468"/>
      <c r="T336" s="468"/>
      <c r="U336" s="468"/>
      <c r="V336" s="468"/>
      <c r="W336" s="468"/>
      <c r="X336" s="468"/>
      <c r="Y336" s="468"/>
      <c r="Z336" s="468"/>
      <c r="AA336" s="468"/>
      <c r="AB336" s="468"/>
      <c r="AC336" s="468"/>
      <c r="AD336" s="468"/>
      <c r="AE336" s="468"/>
      <c r="AF336" s="468"/>
      <c r="AG336" s="468"/>
      <c r="AH336" s="468"/>
      <c r="AI336" s="468"/>
      <c r="AJ336" s="468"/>
      <c r="AK336" s="468"/>
      <c r="AL336" s="468"/>
    </row>
    <row r="337" spans="1:38" ht="14.25" customHeight="1">
      <c r="A337" s="468"/>
      <c r="B337" s="468"/>
      <c r="C337" s="468"/>
      <c r="D337" s="468"/>
      <c r="E337" s="468"/>
      <c r="F337" s="468"/>
      <c r="G337" s="468"/>
      <c r="H337" s="468"/>
      <c r="I337" s="468"/>
      <c r="J337" s="468"/>
      <c r="K337" s="468"/>
      <c r="L337" s="468"/>
      <c r="M337" s="468"/>
      <c r="N337" s="468"/>
      <c r="O337" s="468"/>
      <c r="P337" s="468"/>
      <c r="Q337" s="468"/>
      <c r="R337" s="468"/>
      <c r="S337" s="468"/>
      <c r="T337" s="468"/>
      <c r="U337" s="468"/>
      <c r="V337" s="468"/>
      <c r="W337" s="468"/>
      <c r="X337" s="468"/>
      <c r="Y337" s="468"/>
      <c r="Z337" s="468"/>
      <c r="AA337" s="468"/>
      <c r="AB337" s="468"/>
      <c r="AC337" s="468"/>
      <c r="AD337" s="468"/>
      <c r="AE337" s="468"/>
      <c r="AF337" s="468"/>
      <c r="AG337" s="468"/>
      <c r="AH337" s="468"/>
      <c r="AI337" s="468"/>
      <c r="AJ337" s="468"/>
      <c r="AK337" s="468"/>
      <c r="AL337" s="468"/>
    </row>
    <row r="338" spans="1:38" ht="14.25" customHeight="1">
      <c r="A338" s="468"/>
      <c r="B338" s="468"/>
      <c r="C338" s="468"/>
      <c r="D338" s="468"/>
      <c r="E338" s="468"/>
      <c r="F338" s="468"/>
      <c r="G338" s="468"/>
      <c r="H338" s="468"/>
      <c r="I338" s="468"/>
      <c r="J338" s="468"/>
      <c r="K338" s="468"/>
      <c r="L338" s="468"/>
      <c r="M338" s="468"/>
      <c r="N338" s="468"/>
      <c r="O338" s="468"/>
      <c r="P338" s="468"/>
      <c r="Q338" s="468"/>
      <c r="R338" s="468"/>
      <c r="S338" s="468"/>
      <c r="T338" s="468"/>
      <c r="U338" s="468"/>
      <c r="V338" s="468"/>
      <c r="W338" s="468"/>
      <c r="X338" s="468"/>
      <c r="Y338" s="468"/>
      <c r="Z338" s="468"/>
      <c r="AA338" s="468"/>
      <c r="AB338" s="468"/>
      <c r="AC338" s="468"/>
      <c r="AD338" s="468"/>
      <c r="AE338" s="468"/>
      <c r="AF338" s="468"/>
      <c r="AG338" s="468"/>
      <c r="AH338" s="468"/>
      <c r="AI338" s="468"/>
      <c r="AJ338" s="468"/>
      <c r="AK338" s="468"/>
      <c r="AL338" s="468"/>
    </row>
    <row r="339" spans="1:38" ht="14.25" customHeight="1">
      <c r="A339" s="468"/>
      <c r="B339" s="468"/>
      <c r="C339" s="468"/>
      <c r="D339" s="468"/>
      <c r="E339" s="468"/>
      <c r="F339" s="468"/>
      <c r="G339" s="468"/>
      <c r="H339" s="468"/>
      <c r="I339" s="468"/>
      <c r="J339" s="468"/>
      <c r="K339" s="468"/>
      <c r="L339" s="468"/>
      <c r="M339" s="468"/>
      <c r="N339" s="468"/>
      <c r="O339" s="468"/>
      <c r="P339" s="468"/>
      <c r="Q339" s="468"/>
      <c r="R339" s="468"/>
      <c r="S339" s="468"/>
      <c r="T339" s="468"/>
      <c r="U339" s="468"/>
      <c r="V339" s="468"/>
      <c r="W339" s="468"/>
      <c r="X339" s="468"/>
      <c r="Y339" s="468"/>
      <c r="Z339" s="468"/>
      <c r="AA339" s="468"/>
      <c r="AB339" s="468"/>
      <c r="AC339" s="468"/>
      <c r="AD339" s="468"/>
      <c r="AE339" s="468"/>
      <c r="AF339" s="468"/>
      <c r="AG339" s="468"/>
      <c r="AH339" s="468"/>
      <c r="AI339" s="468"/>
      <c r="AJ339" s="468"/>
      <c r="AK339" s="468"/>
      <c r="AL339" s="468"/>
    </row>
    <row r="340" spans="1:38" ht="14.25" customHeight="1">
      <c r="A340" s="468"/>
      <c r="B340" s="468"/>
      <c r="C340" s="468"/>
      <c r="D340" s="468"/>
      <c r="E340" s="468"/>
      <c r="F340" s="468"/>
      <c r="G340" s="468"/>
      <c r="H340" s="468"/>
      <c r="I340" s="468"/>
      <c r="J340" s="468"/>
      <c r="K340" s="468"/>
      <c r="L340" s="468"/>
      <c r="M340" s="468"/>
      <c r="N340" s="468"/>
      <c r="O340" s="468"/>
      <c r="P340" s="468"/>
      <c r="Q340" s="468"/>
      <c r="R340" s="468"/>
      <c r="S340" s="468"/>
      <c r="T340" s="468"/>
      <c r="U340" s="468"/>
      <c r="V340" s="468"/>
      <c r="W340" s="468"/>
      <c r="X340" s="468"/>
      <c r="Y340" s="468"/>
      <c r="Z340" s="468"/>
      <c r="AA340" s="468"/>
      <c r="AB340" s="468"/>
      <c r="AC340" s="468"/>
      <c r="AD340" s="468"/>
      <c r="AE340" s="468"/>
      <c r="AF340" s="468"/>
      <c r="AG340" s="468"/>
      <c r="AH340" s="468"/>
      <c r="AI340" s="468"/>
      <c r="AJ340" s="468"/>
      <c r="AK340" s="468"/>
      <c r="AL340" s="468"/>
    </row>
    <row r="341" spans="1:38" ht="14.25" customHeight="1">
      <c r="A341" s="468"/>
      <c r="B341" s="468"/>
      <c r="C341" s="468"/>
      <c r="D341" s="468"/>
      <c r="E341" s="468"/>
      <c r="F341" s="468"/>
      <c r="G341" s="468"/>
      <c r="H341" s="468"/>
      <c r="I341" s="468"/>
      <c r="J341" s="468"/>
      <c r="K341" s="468"/>
      <c r="L341" s="468"/>
      <c r="M341" s="468"/>
      <c r="N341" s="468"/>
      <c r="O341" s="468"/>
      <c r="P341" s="468"/>
      <c r="Q341" s="468"/>
      <c r="R341" s="468"/>
      <c r="S341" s="468"/>
      <c r="T341" s="468"/>
      <c r="U341" s="468"/>
      <c r="V341" s="468"/>
      <c r="W341" s="468"/>
      <c r="X341" s="468"/>
      <c r="Y341" s="468"/>
      <c r="Z341" s="468"/>
      <c r="AA341" s="468"/>
      <c r="AB341" s="468"/>
      <c r="AC341" s="468"/>
      <c r="AD341" s="468"/>
      <c r="AE341" s="468"/>
      <c r="AF341" s="468"/>
      <c r="AG341" s="468"/>
      <c r="AH341" s="468"/>
      <c r="AI341" s="468"/>
      <c r="AJ341" s="468"/>
      <c r="AK341" s="468"/>
      <c r="AL341" s="468"/>
    </row>
    <row r="342" spans="1:38" ht="14.25" customHeight="1">
      <c r="A342" s="468"/>
      <c r="B342" s="468"/>
      <c r="C342" s="468"/>
      <c r="D342" s="468"/>
      <c r="E342" s="468"/>
      <c r="F342" s="468"/>
      <c r="G342" s="468"/>
      <c r="H342" s="468"/>
      <c r="I342" s="468"/>
      <c r="J342" s="468"/>
      <c r="K342" s="468"/>
      <c r="L342" s="468"/>
      <c r="M342" s="468"/>
      <c r="N342" s="468"/>
      <c r="O342" s="468"/>
      <c r="P342" s="468"/>
      <c r="Q342" s="468"/>
      <c r="R342" s="468"/>
      <c r="S342" s="468"/>
      <c r="T342" s="468"/>
      <c r="U342" s="468"/>
      <c r="V342" s="468"/>
      <c r="W342" s="468"/>
      <c r="X342" s="468"/>
      <c r="Y342" s="468"/>
      <c r="Z342" s="468"/>
      <c r="AA342" s="468"/>
      <c r="AB342" s="468"/>
      <c r="AC342" s="468"/>
      <c r="AD342" s="468"/>
      <c r="AE342" s="468"/>
      <c r="AF342" s="468"/>
      <c r="AG342" s="468"/>
      <c r="AH342" s="468"/>
      <c r="AI342" s="468"/>
      <c r="AJ342" s="468"/>
      <c r="AK342" s="468"/>
      <c r="AL342" s="468"/>
    </row>
    <row r="343" spans="1:38" ht="14.25" customHeight="1">
      <c r="A343" s="468"/>
      <c r="B343" s="468"/>
      <c r="C343" s="468"/>
      <c r="D343" s="468"/>
      <c r="E343" s="468"/>
      <c r="F343" s="468"/>
      <c r="G343" s="468"/>
      <c r="H343" s="468"/>
      <c r="I343" s="468"/>
      <c r="J343" s="468"/>
      <c r="K343" s="468"/>
      <c r="L343" s="468"/>
      <c r="M343" s="468"/>
      <c r="N343" s="468"/>
      <c r="O343" s="468"/>
      <c r="P343" s="468"/>
      <c r="Q343" s="468"/>
      <c r="R343" s="468"/>
      <c r="S343" s="468"/>
      <c r="T343" s="468"/>
      <c r="U343" s="468"/>
      <c r="V343" s="468"/>
      <c r="W343" s="468"/>
      <c r="X343" s="468"/>
      <c r="Y343" s="468"/>
      <c r="Z343" s="468"/>
      <c r="AA343" s="468"/>
      <c r="AB343" s="468"/>
      <c r="AC343" s="468"/>
      <c r="AD343" s="468"/>
      <c r="AE343" s="468"/>
      <c r="AF343" s="468"/>
      <c r="AG343" s="468"/>
      <c r="AH343" s="468"/>
      <c r="AI343" s="468"/>
      <c r="AJ343" s="468"/>
      <c r="AK343" s="468"/>
      <c r="AL343" s="468"/>
    </row>
    <row r="344" spans="1:38" ht="14.25" customHeight="1">
      <c r="A344" s="468"/>
      <c r="B344" s="468"/>
      <c r="C344" s="468"/>
      <c r="D344" s="468"/>
      <c r="E344" s="468"/>
      <c r="F344" s="468"/>
      <c r="G344" s="468"/>
      <c r="H344" s="468"/>
      <c r="I344" s="468"/>
      <c r="J344" s="468"/>
      <c r="K344" s="468"/>
      <c r="L344" s="468"/>
      <c r="M344" s="468"/>
      <c r="N344" s="468"/>
      <c r="O344" s="468"/>
      <c r="P344" s="468"/>
      <c r="Q344" s="468"/>
      <c r="R344" s="468"/>
      <c r="S344" s="468"/>
      <c r="T344" s="468"/>
      <c r="U344" s="468"/>
      <c r="V344" s="468"/>
      <c r="W344" s="468"/>
      <c r="X344" s="468"/>
      <c r="Y344" s="468"/>
      <c r="Z344" s="468"/>
      <c r="AA344" s="468"/>
      <c r="AB344" s="468"/>
      <c r="AC344" s="468"/>
      <c r="AD344" s="468"/>
      <c r="AE344" s="468"/>
      <c r="AF344" s="468"/>
      <c r="AG344" s="468"/>
      <c r="AH344" s="468"/>
      <c r="AI344" s="468"/>
      <c r="AJ344" s="468"/>
      <c r="AK344" s="468"/>
      <c r="AL344" s="468"/>
    </row>
    <row r="345" spans="1:38" ht="14.25" customHeight="1">
      <c r="A345" s="468"/>
      <c r="B345" s="468"/>
      <c r="C345" s="468"/>
      <c r="D345" s="468"/>
      <c r="E345" s="468"/>
      <c r="F345" s="468"/>
      <c r="G345" s="468"/>
      <c r="H345" s="468"/>
      <c r="I345" s="468"/>
      <c r="J345" s="468"/>
      <c r="K345" s="468"/>
      <c r="L345" s="468"/>
      <c r="M345" s="468"/>
      <c r="N345" s="468"/>
      <c r="O345" s="468"/>
      <c r="P345" s="468"/>
      <c r="Q345" s="468"/>
      <c r="R345" s="468"/>
      <c r="S345" s="468"/>
      <c r="T345" s="468"/>
      <c r="U345" s="468"/>
      <c r="V345" s="468"/>
      <c r="W345" s="468"/>
      <c r="X345" s="468"/>
      <c r="Y345" s="468"/>
      <c r="Z345" s="468"/>
      <c r="AA345" s="468"/>
      <c r="AB345" s="468"/>
      <c r="AC345" s="468"/>
      <c r="AD345" s="468"/>
      <c r="AE345" s="468"/>
      <c r="AF345" s="468"/>
      <c r="AG345" s="468"/>
      <c r="AH345" s="468"/>
      <c r="AI345" s="468"/>
      <c r="AJ345" s="468"/>
      <c r="AK345" s="468"/>
      <c r="AL345" s="468"/>
    </row>
    <row r="346" spans="1:38" ht="14.25" customHeight="1">
      <c r="A346" s="468"/>
      <c r="B346" s="468"/>
      <c r="C346" s="468"/>
      <c r="D346" s="468"/>
      <c r="E346" s="468"/>
      <c r="F346" s="468"/>
      <c r="G346" s="468"/>
      <c r="H346" s="468"/>
      <c r="I346" s="468"/>
      <c r="J346" s="468"/>
      <c r="K346" s="468"/>
      <c r="L346" s="468"/>
      <c r="M346" s="468"/>
      <c r="N346" s="468"/>
      <c r="O346" s="468"/>
      <c r="P346" s="468"/>
      <c r="Q346" s="468"/>
      <c r="R346" s="468"/>
      <c r="S346" s="468"/>
      <c r="T346" s="468"/>
      <c r="U346" s="468"/>
      <c r="V346" s="468"/>
      <c r="W346" s="468"/>
      <c r="X346" s="468"/>
      <c r="Y346" s="468"/>
      <c r="Z346" s="468"/>
      <c r="AA346" s="468"/>
      <c r="AB346" s="468"/>
      <c r="AC346" s="468"/>
      <c r="AD346" s="468"/>
      <c r="AE346" s="468"/>
      <c r="AF346" s="468"/>
      <c r="AG346" s="468"/>
      <c r="AH346" s="468"/>
      <c r="AI346" s="468"/>
      <c r="AJ346" s="468"/>
      <c r="AK346" s="468"/>
      <c r="AL346" s="468"/>
    </row>
    <row r="347" spans="1:38" ht="14.25" customHeight="1">
      <c r="A347" s="468"/>
      <c r="B347" s="468"/>
      <c r="C347" s="468"/>
      <c r="D347" s="468"/>
      <c r="E347" s="468"/>
      <c r="F347" s="468"/>
      <c r="G347" s="468"/>
      <c r="H347" s="468"/>
      <c r="I347" s="468"/>
      <c r="J347" s="468"/>
      <c r="K347" s="468"/>
      <c r="L347" s="468"/>
      <c r="M347" s="468"/>
      <c r="N347" s="468"/>
      <c r="O347" s="468"/>
      <c r="P347" s="468"/>
      <c r="Q347" s="468"/>
      <c r="R347" s="468"/>
      <c r="S347" s="468"/>
      <c r="T347" s="468"/>
      <c r="U347" s="468"/>
      <c r="V347" s="468"/>
      <c r="W347" s="468"/>
      <c r="X347" s="468"/>
      <c r="Y347" s="468"/>
      <c r="Z347" s="468"/>
      <c r="AA347" s="468"/>
      <c r="AB347" s="468"/>
      <c r="AC347" s="468"/>
      <c r="AD347" s="468"/>
      <c r="AE347" s="468"/>
      <c r="AF347" s="468"/>
      <c r="AG347" s="468"/>
      <c r="AH347" s="468"/>
      <c r="AI347" s="468"/>
      <c r="AJ347" s="468"/>
      <c r="AK347" s="468"/>
      <c r="AL347" s="468"/>
    </row>
    <row r="348" spans="1:38" ht="14.25" customHeight="1">
      <c r="A348" s="468"/>
      <c r="B348" s="468"/>
      <c r="C348" s="468"/>
      <c r="D348" s="468"/>
      <c r="E348" s="468"/>
      <c r="F348" s="468"/>
      <c r="G348" s="468"/>
      <c r="H348" s="468"/>
      <c r="I348" s="468"/>
      <c r="J348" s="468"/>
      <c r="K348" s="468"/>
      <c r="L348" s="468"/>
      <c r="M348" s="468"/>
      <c r="N348" s="468"/>
      <c r="O348" s="468"/>
      <c r="P348" s="468"/>
      <c r="Q348" s="468"/>
      <c r="R348" s="468"/>
      <c r="S348" s="468"/>
      <c r="T348" s="468"/>
      <c r="U348" s="468"/>
      <c r="V348" s="468"/>
      <c r="W348" s="468"/>
      <c r="X348" s="468"/>
      <c r="Y348" s="468"/>
      <c r="Z348" s="468"/>
      <c r="AA348" s="468"/>
      <c r="AB348" s="468"/>
      <c r="AC348" s="468"/>
      <c r="AD348" s="468"/>
      <c r="AE348" s="468"/>
      <c r="AF348" s="468"/>
      <c r="AG348" s="468"/>
      <c r="AH348" s="468"/>
      <c r="AI348" s="468"/>
      <c r="AJ348" s="468"/>
      <c r="AK348" s="468"/>
      <c r="AL348" s="468"/>
    </row>
    <row r="349" spans="1:38" ht="14.25" customHeight="1">
      <c r="A349" s="468"/>
      <c r="B349" s="468"/>
      <c r="C349" s="468"/>
      <c r="D349" s="468"/>
      <c r="E349" s="468"/>
      <c r="F349" s="468"/>
      <c r="G349" s="468"/>
      <c r="H349" s="468"/>
      <c r="I349" s="468"/>
      <c r="J349" s="468"/>
      <c r="K349" s="468"/>
      <c r="L349" s="468"/>
      <c r="M349" s="468"/>
      <c r="N349" s="468"/>
      <c r="O349" s="468"/>
      <c r="P349" s="468"/>
      <c r="Q349" s="468"/>
      <c r="R349" s="468"/>
      <c r="S349" s="468"/>
      <c r="T349" s="468"/>
      <c r="U349" s="468"/>
      <c r="V349" s="468"/>
      <c r="W349" s="468"/>
      <c r="X349" s="468"/>
      <c r="Y349" s="468"/>
      <c r="Z349" s="468"/>
      <c r="AA349" s="468"/>
      <c r="AB349" s="468"/>
      <c r="AC349" s="468"/>
      <c r="AD349" s="468"/>
      <c r="AE349" s="468"/>
      <c r="AF349" s="468"/>
      <c r="AG349" s="468"/>
      <c r="AH349" s="468"/>
      <c r="AI349" s="468"/>
      <c r="AJ349" s="468"/>
      <c r="AK349" s="468"/>
      <c r="AL349" s="468"/>
    </row>
    <row r="350" spans="1:38" ht="14.25" customHeight="1">
      <c r="A350" s="468"/>
      <c r="B350" s="468"/>
      <c r="C350" s="468"/>
      <c r="D350" s="468"/>
      <c r="E350" s="468"/>
      <c r="F350" s="468"/>
      <c r="G350" s="468"/>
      <c r="H350" s="468"/>
      <c r="I350" s="468"/>
      <c r="J350" s="468"/>
      <c r="K350" s="468"/>
      <c r="L350" s="468"/>
      <c r="M350" s="468"/>
      <c r="N350" s="468"/>
      <c r="O350" s="468"/>
      <c r="P350" s="468"/>
      <c r="Q350" s="468"/>
      <c r="R350" s="468"/>
      <c r="S350" s="468"/>
      <c r="T350" s="468"/>
      <c r="U350" s="468"/>
      <c r="V350" s="468"/>
      <c r="W350" s="468"/>
      <c r="X350" s="468"/>
      <c r="Y350" s="468"/>
      <c r="Z350" s="468"/>
      <c r="AA350" s="468"/>
      <c r="AB350" s="468"/>
      <c r="AC350" s="468"/>
      <c r="AD350" s="468"/>
      <c r="AE350" s="468"/>
      <c r="AF350" s="468"/>
      <c r="AG350" s="468"/>
      <c r="AH350" s="468"/>
      <c r="AI350" s="468"/>
      <c r="AJ350" s="468"/>
      <c r="AK350" s="468"/>
      <c r="AL350" s="468"/>
    </row>
    <row r="351" spans="1:38" ht="14.25" customHeight="1">
      <c r="A351" s="468"/>
      <c r="B351" s="468"/>
      <c r="C351" s="468"/>
      <c r="D351" s="468"/>
      <c r="E351" s="468"/>
      <c r="F351" s="468"/>
      <c r="G351" s="468"/>
      <c r="H351" s="468"/>
      <c r="I351" s="468"/>
      <c r="J351" s="468"/>
      <c r="K351" s="468"/>
      <c r="L351" s="468"/>
      <c r="M351" s="468"/>
      <c r="N351" s="468"/>
      <c r="O351" s="468"/>
      <c r="P351" s="468"/>
      <c r="Q351" s="468"/>
      <c r="R351" s="468"/>
      <c r="S351" s="468"/>
      <c r="T351" s="468"/>
      <c r="U351" s="468"/>
      <c r="V351" s="468"/>
      <c r="W351" s="468"/>
      <c r="X351" s="468"/>
      <c r="Y351" s="468"/>
      <c r="Z351" s="468"/>
      <c r="AA351" s="468"/>
      <c r="AB351" s="468"/>
      <c r="AC351" s="468"/>
      <c r="AD351" s="468"/>
      <c r="AE351" s="468"/>
      <c r="AF351" s="468"/>
      <c r="AG351" s="468"/>
      <c r="AH351" s="468"/>
      <c r="AI351" s="468"/>
      <c r="AJ351" s="468"/>
      <c r="AK351" s="468"/>
      <c r="AL351" s="468"/>
    </row>
    <row r="352" spans="1:38" ht="14.25" customHeight="1">
      <c r="A352" s="468"/>
      <c r="B352" s="468"/>
      <c r="C352" s="468"/>
      <c r="D352" s="468"/>
      <c r="E352" s="468"/>
      <c r="F352" s="468"/>
      <c r="G352" s="468"/>
      <c r="H352" s="468"/>
      <c r="I352" s="468"/>
      <c r="J352" s="468"/>
      <c r="K352" s="468"/>
      <c r="L352" s="468"/>
      <c r="M352" s="468"/>
      <c r="N352" s="468"/>
      <c r="O352" s="468"/>
      <c r="P352" s="468"/>
      <c r="Q352" s="468"/>
      <c r="R352" s="468"/>
      <c r="S352" s="468"/>
      <c r="T352" s="468"/>
      <c r="U352" s="468"/>
      <c r="V352" s="468"/>
      <c r="W352" s="468"/>
      <c r="X352" s="468"/>
      <c r="Y352" s="468"/>
      <c r="Z352" s="468"/>
      <c r="AA352" s="468"/>
      <c r="AB352" s="468"/>
      <c r="AC352" s="468"/>
      <c r="AD352" s="468"/>
      <c r="AE352" s="468"/>
      <c r="AF352" s="468"/>
      <c r="AG352" s="468"/>
      <c r="AH352" s="468"/>
      <c r="AI352" s="468"/>
      <c r="AJ352" s="468"/>
      <c r="AK352" s="468"/>
      <c r="AL352" s="468"/>
    </row>
    <row r="353" spans="1:38" ht="14.25" customHeight="1">
      <c r="A353" s="468"/>
      <c r="B353" s="468"/>
      <c r="C353" s="468"/>
      <c r="D353" s="468"/>
      <c r="E353" s="468"/>
      <c r="F353" s="468"/>
      <c r="G353" s="468"/>
      <c r="H353" s="468"/>
      <c r="I353" s="468"/>
      <c r="J353" s="468"/>
      <c r="K353" s="468"/>
      <c r="L353" s="468"/>
      <c r="M353" s="468"/>
      <c r="N353" s="468"/>
      <c r="O353" s="468"/>
      <c r="P353" s="468"/>
      <c r="Q353" s="468"/>
      <c r="R353" s="468"/>
      <c r="S353" s="468"/>
      <c r="T353" s="468"/>
      <c r="U353" s="468"/>
      <c r="V353" s="468"/>
      <c r="W353" s="468"/>
      <c r="X353" s="468"/>
      <c r="Y353" s="468"/>
      <c r="Z353" s="468"/>
      <c r="AA353" s="468"/>
      <c r="AB353" s="468"/>
      <c r="AC353" s="468"/>
      <c r="AD353" s="468"/>
      <c r="AE353" s="468"/>
      <c r="AF353" s="468"/>
      <c r="AG353" s="468"/>
      <c r="AH353" s="468"/>
      <c r="AI353" s="468"/>
      <c r="AJ353" s="468"/>
      <c r="AK353" s="468"/>
      <c r="AL353" s="468"/>
    </row>
    <row r="354" spans="1:38" ht="14.25" customHeight="1">
      <c r="A354" s="468"/>
      <c r="B354" s="468"/>
      <c r="C354" s="468"/>
      <c r="D354" s="468"/>
      <c r="E354" s="468"/>
      <c r="F354" s="468"/>
      <c r="G354" s="468"/>
      <c r="H354" s="468"/>
      <c r="I354" s="468"/>
      <c r="J354" s="468"/>
      <c r="K354" s="468"/>
      <c r="L354" s="468"/>
      <c r="M354" s="468"/>
      <c r="N354" s="468"/>
      <c r="O354" s="468"/>
      <c r="P354" s="468"/>
      <c r="Q354" s="468"/>
      <c r="R354" s="468"/>
      <c r="S354" s="468"/>
      <c r="T354" s="468"/>
      <c r="U354" s="468"/>
      <c r="V354" s="468"/>
      <c r="W354" s="468"/>
      <c r="X354" s="468"/>
      <c r="Y354" s="468"/>
      <c r="Z354" s="468"/>
      <c r="AA354" s="468"/>
      <c r="AB354" s="468"/>
      <c r="AC354" s="468"/>
      <c r="AD354" s="468"/>
      <c r="AE354" s="468"/>
      <c r="AF354" s="468"/>
      <c r="AG354" s="468"/>
      <c r="AH354" s="468"/>
      <c r="AI354" s="468"/>
      <c r="AJ354" s="468"/>
      <c r="AK354" s="468"/>
      <c r="AL354" s="468"/>
    </row>
    <row r="355" spans="1:38" ht="14.25" customHeight="1">
      <c r="A355" s="468"/>
      <c r="B355" s="468"/>
      <c r="C355" s="468"/>
      <c r="D355" s="468"/>
      <c r="E355" s="468"/>
      <c r="F355" s="468"/>
      <c r="G355" s="468"/>
      <c r="H355" s="468"/>
      <c r="I355" s="468"/>
      <c r="J355" s="468"/>
      <c r="K355" s="468"/>
      <c r="L355" s="468"/>
      <c r="M355" s="468"/>
      <c r="N355" s="468"/>
      <c r="O355" s="468"/>
      <c r="P355" s="468"/>
      <c r="Q355" s="468"/>
      <c r="R355" s="468"/>
      <c r="S355" s="468"/>
      <c r="T355" s="468"/>
      <c r="U355" s="468"/>
      <c r="V355" s="468"/>
      <c r="W355" s="468"/>
      <c r="X355" s="468"/>
      <c r="Y355" s="468"/>
      <c r="Z355" s="468"/>
      <c r="AA355" s="468"/>
      <c r="AB355" s="468"/>
      <c r="AC355" s="468"/>
      <c r="AD355" s="468"/>
      <c r="AE355" s="468"/>
      <c r="AF355" s="468"/>
      <c r="AG355" s="468"/>
      <c r="AH355" s="468"/>
      <c r="AI355" s="468"/>
      <c r="AJ355" s="468"/>
      <c r="AK355" s="468"/>
      <c r="AL355" s="468"/>
    </row>
    <row r="356" spans="1:38" ht="14.25" customHeight="1">
      <c r="A356" s="468"/>
      <c r="B356" s="468"/>
      <c r="C356" s="468"/>
      <c r="D356" s="468"/>
      <c r="E356" s="468"/>
      <c r="F356" s="468"/>
      <c r="G356" s="468"/>
      <c r="H356" s="468"/>
      <c r="I356" s="468"/>
      <c r="J356" s="468"/>
      <c r="K356" s="468"/>
      <c r="L356" s="468"/>
      <c r="M356" s="468"/>
      <c r="N356" s="468"/>
      <c r="O356" s="468"/>
      <c r="P356" s="468"/>
      <c r="Q356" s="468"/>
      <c r="R356" s="468"/>
      <c r="S356" s="468"/>
      <c r="T356" s="468"/>
      <c r="U356" s="468"/>
      <c r="V356" s="468"/>
      <c r="W356" s="468"/>
      <c r="X356" s="468"/>
      <c r="Y356" s="468"/>
      <c r="Z356" s="468"/>
      <c r="AA356" s="468"/>
      <c r="AB356" s="468"/>
      <c r="AC356" s="468"/>
      <c r="AD356" s="468"/>
      <c r="AE356" s="468"/>
      <c r="AF356" s="468"/>
      <c r="AG356" s="468"/>
      <c r="AH356" s="468"/>
      <c r="AI356" s="468"/>
      <c r="AJ356" s="468"/>
      <c r="AK356" s="468"/>
      <c r="AL356" s="468"/>
    </row>
    <row r="357" spans="1:38" ht="14.25" customHeight="1">
      <c r="A357" s="468"/>
      <c r="B357" s="468"/>
      <c r="C357" s="468"/>
      <c r="D357" s="468"/>
      <c r="E357" s="468"/>
      <c r="F357" s="468"/>
      <c r="G357" s="468"/>
      <c r="H357" s="468"/>
      <c r="I357" s="468"/>
      <c r="J357" s="468"/>
      <c r="K357" s="468"/>
      <c r="L357" s="468"/>
      <c r="M357" s="468"/>
      <c r="N357" s="468"/>
      <c r="O357" s="468"/>
      <c r="P357" s="468"/>
      <c r="Q357" s="468"/>
      <c r="R357" s="468"/>
      <c r="S357" s="468"/>
      <c r="T357" s="468"/>
      <c r="U357" s="468"/>
      <c r="V357" s="468"/>
      <c r="W357" s="468"/>
      <c r="X357" s="468"/>
      <c r="Y357" s="468"/>
      <c r="Z357" s="468"/>
      <c r="AA357" s="468"/>
      <c r="AB357" s="468"/>
      <c r="AC357" s="468"/>
      <c r="AD357" s="468"/>
      <c r="AE357" s="468"/>
      <c r="AF357" s="468"/>
      <c r="AG357" s="468"/>
      <c r="AH357" s="468"/>
      <c r="AI357" s="468"/>
      <c r="AJ357" s="468"/>
      <c r="AK357" s="468"/>
      <c r="AL357" s="468"/>
    </row>
    <row r="358" spans="1:38" ht="14.25" customHeight="1">
      <c r="A358" s="468"/>
      <c r="B358" s="468"/>
      <c r="C358" s="468"/>
      <c r="D358" s="468"/>
      <c r="E358" s="468"/>
      <c r="F358" s="468"/>
      <c r="G358" s="468"/>
      <c r="H358" s="468"/>
      <c r="I358" s="468"/>
      <c r="J358" s="468"/>
      <c r="K358" s="468"/>
      <c r="L358" s="468"/>
      <c r="M358" s="468"/>
      <c r="N358" s="468"/>
      <c r="O358" s="468"/>
      <c r="P358" s="468"/>
      <c r="Q358" s="468"/>
      <c r="R358" s="468"/>
      <c r="S358" s="468"/>
      <c r="T358" s="468"/>
      <c r="U358" s="468"/>
      <c r="V358" s="468"/>
      <c r="W358" s="468"/>
      <c r="X358" s="468"/>
      <c r="Y358" s="468"/>
      <c r="Z358" s="468"/>
      <c r="AA358" s="468"/>
      <c r="AB358" s="468"/>
      <c r="AC358" s="468"/>
      <c r="AD358" s="468"/>
      <c r="AE358" s="468"/>
      <c r="AF358" s="468"/>
      <c r="AG358" s="468"/>
      <c r="AH358" s="468"/>
      <c r="AI358" s="468"/>
      <c r="AJ358" s="468"/>
      <c r="AK358" s="468"/>
      <c r="AL358" s="468"/>
    </row>
    <row r="359" spans="1:38" ht="14.25" customHeight="1">
      <c r="A359" s="468"/>
      <c r="B359" s="468"/>
      <c r="C359" s="468"/>
      <c r="D359" s="468"/>
      <c r="E359" s="468"/>
      <c r="F359" s="468"/>
      <c r="G359" s="468"/>
      <c r="H359" s="468"/>
      <c r="I359" s="468"/>
      <c r="J359" s="468"/>
      <c r="K359" s="468"/>
      <c r="L359" s="468"/>
      <c r="M359" s="468"/>
      <c r="N359" s="468"/>
      <c r="O359" s="468"/>
      <c r="P359" s="468"/>
      <c r="Q359" s="468"/>
      <c r="R359" s="468"/>
      <c r="S359" s="468"/>
      <c r="T359" s="468"/>
      <c r="U359" s="468"/>
      <c r="V359" s="468"/>
      <c r="W359" s="468"/>
      <c r="X359" s="468"/>
      <c r="Y359" s="468"/>
      <c r="Z359" s="468"/>
      <c r="AA359" s="468"/>
      <c r="AB359" s="468"/>
      <c r="AC359" s="468"/>
      <c r="AD359" s="468"/>
      <c r="AE359" s="468"/>
      <c r="AF359" s="468"/>
      <c r="AG359" s="468"/>
      <c r="AH359" s="468"/>
      <c r="AI359" s="468"/>
      <c r="AJ359" s="468"/>
      <c r="AK359" s="468"/>
      <c r="AL359" s="468"/>
    </row>
    <row r="360" spans="1:38" ht="14.25" customHeight="1">
      <c r="A360" s="468"/>
      <c r="B360" s="468"/>
      <c r="C360" s="468"/>
      <c r="D360" s="468"/>
      <c r="E360" s="468"/>
      <c r="F360" s="468"/>
      <c r="G360" s="468"/>
      <c r="H360" s="468"/>
      <c r="I360" s="468"/>
      <c r="J360" s="468"/>
      <c r="K360" s="468"/>
      <c r="L360" s="468"/>
      <c r="M360" s="468"/>
      <c r="N360" s="468"/>
      <c r="O360" s="468"/>
      <c r="P360" s="468"/>
      <c r="Q360" s="468"/>
      <c r="R360" s="468"/>
      <c r="S360" s="468"/>
      <c r="T360" s="468"/>
      <c r="U360" s="468"/>
      <c r="V360" s="468"/>
      <c r="W360" s="468"/>
      <c r="X360" s="468"/>
      <c r="Y360" s="468"/>
      <c r="Z360" s="468"/>
      <c r="AA360" s="468"/>
      <c r="AB360" s="468"/>
      <c r="AC360" s="468"/>
      <c r="AD360" s="468"/>
      <c r="AE360" s="468"/>
      <c r="AF360" s="468"/>
      <c r="AG360" s="468"/>
      <c r="AH360" s="468"/>
      <c r="AI360" s="468"/>
      <c r="AJ360" s="468"/>
      <c r="AK360" s="468"/>
      <c r="AL360" s="468"/>
    </row>
    <row r="361" spans="1:38" ht="14.25" customHeight="1">
      <c r="A361" s="468"/>
      <c r="B361" s="468"/>
      <c r="C361" s="468"/>
      <c r="D361" s="468"/>
      <c r="E361" s="468"/>
      <c r="F361" s="468"/>
      <c r="G361" s="468"/>
      <c r="H361" s="468"/>
      <c r="I361" s="468"/>
      <c r="J361" s="468"/>
      <c r="K361" s="468"/>
      <c r="L361" s="468"/>
      <c r="M361" s="468"/>
      <c r="N361" s="468"/>
      <c r="O361" s="468"/>
      <c r="P361" s="468"/>
      <c r="Q361" s="468"/>
      <c r="R361" s="468"/>
      <c r="S361" s="468"/>
      <c r="T361" s="468"/>
      <c r="U361" s="468"/>
      <c r="V361" s="468"/>
      <c r="W361" s="468"/>
      <c r="X361" s="468"/>
      <c r="Y361" s="468"/>
      <c r="Z361" s="468"/>
      <c r="AA361" s="468"/>
      <c r="AB361" s="468"/>
      <c r="AC361" s="468"/>
      <c r="AD361" s="468"/>
      <c r="AE361" s="468"/>
      <c r="AF361" s="468"/>
      <c r="AG361" s="468"/>
      <c r="AH361" s="468"/>
      <c r="AI361" s="468"/>
      <c r="AJ361" s="468"/>
      <c r="AK361" s="468"/>
      <c r="AL361" s="468"/>
    </row>
    <row r="362" spans="1:38" ht="14.25" customHeight="1">
      <c r="A362" s="468"/>
      <c r="B362" s="468"/>
      <c r="C362" s="468"/>
      <c r="D362" s="468"/>
      <c r="E362" s="468"/>
      <c r="F362" s="468"/>
      <c r="G362" s="468"/>
      <c r="H362" s="468"/>
      <c r="I362" s="468"/>
      <c r="J362" s="468"/>
      <c r="K362" s="468"/>
      <c r="L362" s="468"/>
      <c r="M362" s="468"/>
      <c r="N362" s="468"/>
      <c r="O362" s="468"/>
      <c r="P362" s="468"/>
      <c r="Q362" s="468"/>
      <c r="R362" s="468"/>
      <c r="S362" s="468"/>
      <c r="T362" s="468"/>
      <c r="U362" s="468"/>
      <c r="V362" s="468"/>
      <c r="W362" s="468"/>
      <c r="X362" s="468"/>
      <c r="Y362" s="468"/>
      <c r="Z362" s="468"/>
      <c r="AA362" s="468"/>
      <c r="AB362" s="468"/>
      <c r="AC362" s="468"/>
      <c r="AD362" s="468"/>
      <c r="AE362" s="468"/>
      <c r="AF362" s="468"/>
      <c r="AG362" s="468"/>
      <c r="AH362" s="468"/>
      <c r="AI362" s="468"/>
      <c r="AJ362" s="468"/>
      <c r="AK362" s="468"/>
      <c r="AL362" s="468"/>
    </row>
    <row r="363" spans="1:38" ht="14.25" customHeight="1">
      <c r="A363" s="468"/>
      <c r="B363" s="468"/>
      <c r="C363" s="468"/>
      <c r="D363" s="468"/>
      <c r="E363" s="468"/>
      <c r="F363" s="468"/>
      <c r="G363" s="468"/>
      <c r="H363" s="468"/>
      <c r="I363" s="468"/>
      <c r="J363" s="468"/>
      <c r="K363" s="468"/>
      <c r="L363" s="468"/>
      <c r="M363" s="468"/>
      <c r="N363" s="468"/>
      <c r="O363" s="468"/>
      <c r="P363" s="468"/>
      <c r="Q363" s="468"/>
      <c r="R363" s="468"/>
      <c r="S363" s="468"/>
      <c r="T363" s="468"/>
      <c r="U363" s="468"/>
      <c r="V363" s="468"/>
      <c r="W363" s="468"/>
      <c r="X363" s="468"/>
      <c r="Y363" s="468"/>
      <c r="Z363" s="468"/>
      <c r="AA363" s="468"/>
      <c r="AB363" s="468"/>
      <c r="AC363" s="468"/>
      <c r="AD363" s="468"/>
      <c r="AE363" s="468"/>
      <c r="AF363" s="468"/>
      <c r="AG363" s="468"/>
      <c r="AH363" s="468"/>
      <c r="AI363" s="468"/>
      <c r="AJ363" s="468"/>
      <c r="AK363" s="468"/>
      <c r="AL363" s="468"/>
    </row>
    <row r="364" spans="1:38" ht="14.25" customHeight="1">
      <c r="A364" s="468"/>
      <c r="B364" s="468"/>
      <c r="C364" s="468"/>
      <c r="D364" s="468"/>
      <c r="E364" s="468"/>
      <c r="F364" s="468"/>
      <c r="G364" s="468"/>
      <c r="H364" s="468"/>
      <c r="I364" s="468"/>
      <c r="J364" s="468"/>
      <c r="K364" s="468"/>
      <c r="L364" s="468"/>
      <c r="M364" s="468"/>
      <c r="N364" s="468"/>
      <c r="O364" s="468"/>
      <c r="P364" s="468"/>
      <c r="Q364" s="468"/>
      <c r="R364" s="468"/>
      <c r="S364" s="468"/>
      <c r="T364" s="468"/>
      <c r="U364" s="468"/>
      <c r="V364" s="468"/>
      <c r="W364" s="468"/>
      <c r="X364" s="468"/>
      <c r="Y364" s="468"/>
      <c r="Z364" s="468"/>
      <c r="AA364" s="468"/>
      <c r="AB364" s="468"/>
      <c r="AC364" s="468"/>
      <c r="AD364" s="468"/>
      <c r="AE364" s="468"/>
      <c r="AF364" s="468"/>
      <c r="AG364" s="468"/>
      <c r="AH364" s="468"/>
      <c r="AI364" s="468"/>
      <c r="AJ364" s="468"/>
      <c r="AK364" s="468"/>
      <c r="AL364" s="468"/>
    </row>
    <row r="365" spans="1:38" ht="14.25" customHeight="1">
      <c r="A365" s="468"/>
      <c r="B365" s="468"/>
      <c r="C365" s="468"/>
      <c r="D365" s="468"/>
      <c r="E365" s="468"/>
      <c r="F365" s="468"/>
      <c r="G365" s="468"/>
      <c r="H365" s="468"/>
      <c r="I365" s="468"/>
      <c r="J365" s="468"/>
      <c r="K365" s="468"/>
      <c r="L365" s="468"/>
      <c r="M365" s="468"/>
      <c r="N365" s="468"/>
      <c r="O365" s="468"/>
      <c r="P365" s="468"/>
      <c r="Q365" s="468"/>
      <c r="R365" s="468"/>
      <c r="S365" s="468"/>
      <c r="T365" s="468"/>
      <c r="U365" s="468"/>
      <c r="V365" s="468"/>
      <c r="W365" s="468"/>
      <c r="X365" s="468"/>
      <c r="Y365" s="468"/>
      <c r="Z365" s="468"/>
      <c r="AA365" s="468"/>
      <c r="AB365" s="468"/>
      <c r="AC365" s="468"/>
      <c r="AD365" s="468"/>
      <c r="AE365" s="468"/>
      <c r="AF365" s="468"/>
      <c r="AG365" s="468"/>
      <c r="AH365" s="468"/>
      <c r="AI365" s="468"/>
      <c r="AJ365" s="468"/>
      <c r="AK365" s="468"/>
      <c r="AL365" s="468"/>
    </row>
    <row r="366" spans="1:38" ht="14.25" customHeight="1">
      <c r="A366" s="468"/>
      <c r="B366" s="468"/>
      <c r="C366" s="468"/>
      <c r="D366" s="468"/>
      <c r="E366" s="468"/>
      <c r="F366" s="468"/>
      <c r="G366" s="468"/>
      <c r="H366" s="468"/>
      <c r="I366" s="468"/>
      <c r="J366" s="468"/>
      <c r="K366" s="468"/>
      <c r="L366" s="468"/>
      <c r="M366" s="468"/>
      <c r="N366" s="468"/>
      <c r="O366" s="468"/>
      <c r="P366" s="468"/>
      <c r="Q366" s="468"/>
      <c r="R366" s="468"/>
      <c r="S366" s="468"/>
      <c r="T366" s="468"/>
      <c r="U366" s="468"/>
      <c r="V366" s="468"/>
      <c r="W366" s="468"/>
      <c r="X366" s="468"/>
      <c r="Y366" s="468"/>
      <c r="Z366" s="468"/>
      <c r="AA366" s="468"/>
      <c r="AB366" s="468"/>
      <c r="AC366" s="468"/>
      <c r="AD366" s="468"/>
      <c r="AE366" s="468"/>
      <c r="AF366" s="468"/>
      <c r="AG366" s="468"/>
      <c r="AH366" s="468"/>
      <c r="AI366" s="468"/>
      <c r="AJ366" s="468"/>
      <c r="AK366" s="468"/>
      <c r="AL366" s="468"/>
    </row>
    <row r="367" spans="1:38" ht="14.25" customHeight="1">
      <c r="A367" s="468"/>
      <c r="B367" s="468"/>
      <c r="C367" s="468"/>
      <c r="D367" s="468"/>
      <c r="E367" s="468"/>
      <c r="F367" s="468"/>
      <c r="G367" s="468"/>
      <c r="H367" s="468"/>
      <c r="I367" s="468"/>
      <c r="J367" s="468"/>
      <c r="K367" s="468"/>
      <c r="L367" s="468"/>
      <c r="M367" s="468"/>
      <c r="N367" s="468"/>
      <c r="O367" s="468"/>
      <c r="P367" s="468"/>
      <c r="Q367" s="468"/>
      <c r="R367" s="468"/>
      <c r="S367" s="468"/>
      <c r="T367" s="468"/>
      <c r="U367" s="468"/>
      <c r="V367" s="468"/>
      <c r="W367" s="468"/>
      <c r="X367" s="468"/>
      <c r="Y367" s="468"/>
      <c r="Z367" s="468"/>
      <c r="AA367" s="468"/>
      <c r="AB367" s="468"/>
      <c r="AC367" s="468"/>
      <c r="AD367" s="468"/>
      <c r="AE367" s="468"/>
      <c r="AF367" s="468"/>
      <c r="AG367" s="468"/>
      <c r="AH367" s="468"/>
      <c r="AI367" s="468"/>
      <c r="AJ367" s="468"/>
      <c r="AK367" s="468"/>
      <c r="AL367" s="468"/>
    </row>
    <row r="368" spans="1:38" ht="14.25" customHeight="1">
      <c r="A368" s="468"/>
      <c r="B368" s="468"/>
      <c r="C368" s="468"/>
      <c r="D368" s="468"/>
      <c r="E368" s="468"/>
      <c r="F368" s="468"/>
      <c r="G368" s="468"/>
      <c r="H368" s="468"/>
      <c r="I368" s="468"/>
      <c r="J368" s="468"/>
      <c r="K368" s="468"/>
      <c r="L368" s="468"/>
      <c r="M368" s="468"/>
      <c r="N368" s="468"/>
      <c r="O368" s="468"/>
      <c r="P368" s="468"/>
      <c r="Q368" s="468"/>
      <c r="R368" s="468"/>
      <c r="S368" s="468"/>
      <c r="T368" s="468"/>
      <c r="U368" s="468"/>
      <c r="V368" s="468"/>
      <c r="W368" s="468"/>
      <c r="X368" s="468"/>
      <c r="Y368" s="468"/>
      <c r="Z368" s="468"/>
      <c r="AA368" s="468"/>
      <c r="AB368" s="468"/>
      <c r="AC368" s="468"/>
      <c r="AD368" s="468"/>
      <c r="AE368" s="468"/>
      <c r="AF368" s="468"/>
      <c r="AG368" s="468"/>
      <c r="AH368" s="468"/>
      <c r="AI368" s="468"/>
      <c r="AJ368" s="468"/>
      <c r="AK368" s="468"/>
      <c r="AL368" s="468"/>
    </row>
    <row r="369" spans="1:38" ht="14.25" customHeight="1">
      <c r="A369" s="468"/>
      <c r="B369" s="468"/>
      <c r="C369" s="468"/>
      <c r="D369" s="468"/>
      <c r="E369" s="468"/>
      <c r="F369" s="468"/>
      <c r="G369" s="468"/>
      <c r="H369" s="468"/>
      <c r="I369" s="468"/>
      <c r="J369" s="468"/>
      <c r="K369" s="468"/>
      <c r="L369" s="468"/>
      <c r="M369" s="468"/>
      <c r="N369" s="468"/>
      <c r="O369" s="468"/>
      <c r="P369" s="468"/>
      <c r="Q369" s="468"/>
      <c r="R369" s="468"/>
      <c r="S369" s="468"/>
      <c r="T369" s="468"/>
      <c r="U369" s="468"/>
      <c r="V369" s="468"/>
      <c r="W369" s="468"/>
      <c r="X369" s="468"/>
      <c r="Y369" s="468"/>
      <c r="Z369" s="468"/>
      <c r="AA369" s="468"/>
      <c r="AB369" s="468"/>
      <c r="AC369" s="468"/>
      <c r="AD369" s="468"/>
      <c r="AE369" s="468"/>
      <c r="AF369" s="468"/>
      <c r="AG369" s="468"/>
      <c r="AH369" s="468"/>
      <c r="AI369" s="468"/>
      <c r="AJ369" s="468"/>
      <c r="AK369" s="468"/>
      <c r="AL369" s="468"/>
    </row>
    <row r="370" spans="1:38" ht="14.25" customHeight="1">
      <c r="A370" s="468"/>
      <c r="B370" s="468"/>
      <c r="C370" s="468"/>
      <c r="D370" s="468"/>
      <c r="E370" s="468"/>
      <c r="F370" s="468"/>
      <c r="G370" s="468"/>
      <c r="H370" s="468"/>
      <c r="I370" s="468"/>
      <c r="J370" s="468"/>
      <c r="K370" s="468"/>
      <c r="L370" s="468"/>
      <c r="M370" s="468"/>
      <c r="N370" s="468"/>
      <c r="O370" s="468"/>
      <c r="P370" s="468"/>
      <c r="Q370" s="468"/>
      <c r="R370" s="468"/>
      <c r="S370" s="468"/>
      <c r="T370" s="468"/>
      <c r="U370" s="468"/>
      <c r="V370" s="468"/>
      <c r="W370" s="468"/>
      <c r="X370" s="468"/>
      <c r="Y370" s="468"/>
      <c r="Z370" s="468"/>
      <c r="AA370" s="468"/>
      <c r="AB370" s="468"/>
      <c r="AC370" s="468"/>
      <c r="AD370" s="468"/>
      <c r="AE370" s="468"/>
      <c r="AF370" s="468"/>
      <c r="AG370" s="468"/>
      <c r="AH370" s="468"/>
      <c r="AI370" s="468"/>
      <c r="AJ370" s="468"/>
      <c r="AK370" s="468"/>
      <c r="AL370" s="468"/>
    </row>
    <row r="371" spans="1:38" ht="14.25" customHeight="1">
      <c r="A371" s="468"/>
      <c r="B371" s="468"/>
      <c r="C371" s="468"/>
      <c r="D371" s="468"/>
      <c r="E371" s="468"/>
      <c r="F371" s="468"/>
      <c r="G371" s="468"/>
      <c r="H371" s="468"/>
      <c r="I371" s="468"/>
      <c r="J371" s="468"/>
      <c r="K371" s="468"/>
      <c r="L371" s="468"/>
      <c r="M371" s="468"/>
      <c r="N371" s="468"/>
      <c r="O371" s="468"/>
      <c r="P371" s="468"/>
      <c r="Q371" s="468"/>
      <c r="R371" s="468"/>
      <c r="S371" s="468"/>
      <c r="T371" s="468"/>
      <c r="U371" s="468"/>
      <c r="V371" s="468"/>
      <c r="W371" s="468"/>
      <c r="X371" s="468"/>
      <c r="Y371" s="468"/>
      <c r="Z371" s="468"/>
      <c r="AA371" s="468"/>
      <c r="AB371" s="468"/>
      <c r="AC371" s="468"/>
      <c r="AD371" s="468"/>
      <c r="AE371" s="468"/>
      <c r="AF371" s="468"/>
      <c r="AG371" s="468"/>
      <c r="AH371" s="468"/>
      <c r="AI371" s="468"/>
      <c r="AJ371" s="468"/>
      <c r="AK371" s="468"/>
      <c r="AL371" s="468"/>
    </row>
    <row r="372" spans="1:38" ht="14.25" customHeight="1">
      <c r="A372" s="468"/>
      <c r="B372" s="468"/>
      <c r="C372" s="468"/>
      <c r="D372" s="468"/>
      <c r="E372" s="468"/>
      <c r="F372" s="468"/>
      <c r="G372" s="468"/>
      <c r="H372" s="468"/>
      <c r="I372" s="468"/>
      <c r="J372" s="468"/>
      <c r="K372" s="468"/>
      <c r="L372" s="468"/>
      <c r="M372" s="468"/>
      <c r="N372" s="468"/>
      <c r="O372" s="468"/>
      <c r="P372" s="468"/>
      <c r="Q372" s="468"/>
      <c r="R372" s="468"/>
      <c r="S372" s="468"/>
      <c r="T372" s="468"/>
      <c r="U372" s="468"/>
      <c r="V372" s="468"/>
      <c r="W372" s="468"/>
      <c r="X372" s="468"/>
      <c r="Y372" s="468"/>
      <c r="Z372" s="468"/>
      <c r="AA372" s="468"/>
      <c r="AB372" s="468"/>
      <c r="AC372" s="468"/>
      <c r="AD372" s="468"/>
      <c r="AE372" s="468"/>
      <c r="AF372" s="468"/>
      <c r="AG372" s="468"/>
      <c r="AH372" s="468"/>
      <c r="AI372" s="468"/>
      <c r="AJ372" s="468"/>
      <c r="AK372" s="468"/>
      <c r="AL372" s="468"/>
    </row>
    <row r="373" spans="1:38" ht="14.25" customHeight="1">
      <c r="A373" s="468"/>
      <c r="B373" s="468"/>
      <c r="C373" s="468"/>
      <c r="D373" s="468"/>
      <c r="E373" s="468"/>
      <c r="F373" s="468"/>
      <c r="G373" s="468"/>
      <c r="H373" s="468"/>
      <c r="I373" s="468"/>
      <c r="J373" s="468"/>
      <c r="K373" s="468"/>
      <c r="L373" s="468"/>
      <c r="M373" s="468"/>
      <c r="N373" s="468"/>
      <c r="O373" s="468"/>
      <c r="P373" s="468"/>
      <c r="Q373" s="468"/>
      <c r="R373" s="468"/>
      <c r="S373" s="468"/>
      <c r="T373" s="468"/>
      <c r="U373" s="468"/>
      <c r="V373" s="468"/>
      <c r="W373" s="468"/>
      <c r="X373" s="468"/>
      <c r="Y373" s="468"/>
      <c r="Z373" s="468"/>
      <c r="AA373" s="468"/>
      <c r="AB373" s="468"/>
      <c r="AC373" s="468"/>
      <c r="AD373" s="468"/>
      <c r="AE373" s="468"/>
      <c r="AF373" s="468"/>
      <c r="AG373" s="468"/>
      <c r="AH373" s="468"/>
      <c r="AI373" s="468"/>
      <c r="AJ373" s="468"/>
      <c r="AK373" s="468"/>
      <c r="AL373" s="468"/>
    </row>
    <row r="374" spans="1:38" ht="14.25" customHeight="1">
      <c r="A374" s="468"/>
      <c r="B374" s="468"/>
      <c r="C374" s="468"/>
      <c r="D374" s="468"/>
      <c r="E374" s="468"/>
      <c r="F374" s="468"/>
      <c r="G374" s="468"/>
      <c r="H374" s="468"/>
      <c r="I374" s="468"/>
      <c r="J374" s="468"/>
      <c r="K374" s="468"/>
      <c r="L374" s="468"/>
      <c r="M374" s="468"/>
      <c r="N374" s="468"/>
      <c r="O374" s="468"/>
      <c r="P374" s="468"/>
      <c r="Q374" s="468"/>
      <c r="R374" s="468"/>
      <c r="S374" s="468"/>
      <c r="T374" s="468"/>
      <c r="U374" s="468"/>
      <c r="V374" s="468"/>
      <c r="W374" s="468"/>
      <c r="X374" s="468"/>
      <c r="Y374" s="468"/>
      <c r="Z374" s="468"/>
      <c r="AA374" s="468"/>
      <c r="AB374" s="468"/>
      <c r="AC374" s="468"/>
      <c r="AD374" s="468"/>
      <c r="AE374" s="468"/>
      <c r="AF374" s="468"/>
      <c r="AG374" s="468"/>
      <c r="AH374" s="468"/>
      <c r="AI374" s="468"/>
      <c r="AJ374" s="468"/>
      <c r="AK374" s="468"/>
      <c r="AL374" s="468"/>
    </row>
    <row r="375" spans="1:38" ht="14.25" customHeight="1">
      <c r="A375" s="468"/>
      <c r="B375" s="468"/>
      <c r="C375" s="468"/>
      <c r="D375" s="468"/>
      <c r="E375" s="468"/>
      <c r="F375" s="468"/>
      <c r="G375" s="468"/>
      <c r="H375" s="468"/>
      <c r="I375" s="468"/>
      <c r="J375" s="468"/>
      <c r="K375" s="468"/>
      <c r="L375" s="468"/>
      <c r="M375" s="468"/>
      <c r="N375" s="468"/>
      <c r="O375" s="468"/>
      <c r="P375" s="468"/>
      <c r="Q375" s="468"/>
      <c r="R375" s="468"/>
      <c r="S375" s="468"/>
      <c r="T375" s="468"/>
      <c r="U375" s="468"/>
      <c r="V375" s="468"/>
      <c r="W375" s="468"/>
      <c r="X375" s="468"/>
      <c r="Y375" s="468"/>
      <c r="Z375" s="468"/>
      <c r="AA375" s="468"/>
      <c r="AB375" s="468"/>
      <c r="AC375" s="468"/>
      <c r="AD375" s="468"/>
      <c r="AE375" s="468"/>
      <c r="AF375" s="468"/>
      <c r="AG375" s="468"/>
      <c r="AH375" s="468"/>
      <c r="AI375" s="468"/>
      <c r="AJ375" s="468"/>
      <c r="AK375" s="468"/>
      <c r="AL375" s="468"/>
    </row>
    <row r="376" spans="1:38" ht="14.25" customHeight="1">
      <c r="A376" s="468"/>
      <c r="B376" s="468"/>
      <c r="C376" s="468"/>
      <c r="D376" s="468"/>
      <c r="E376" s="468"/>
      <c r="F376" s="468"/>
      <c r="G376" s="468"/>
      <c r="H376" s="468"/>
      <c r="I376" s="468"/>
      <c r="J376" s="468"/>
      <c r="K376" s="468"/>
      <c r="L376" s="468"/>
      <c r="M376" s="468"/>
      <c r="N376" s="468"/>
      <c r="O376" s="468"/>
      <c r="P376" s="468"/>
      <c r="Q376" s="468"/>
      <c r="R376" s="468"/>
      <c r="S376" s="468"/>
      <c r="T376" s="468"/>
      <c r="U376" s="468"/>
      <c r="V376" s="468"/>
      <c r="W376" s="468"/>
      <c r="X376" s="468"/>
      <c r="Y376" s="468"/>
      <c r="Z376" s="468"/>
      <c r="AA376" s="468"/>
      <c r="AB376" s="468"/>
      <c r="AC376" s="468"/>
      <c r="AD376" s="468"/>
      <c r="AE376" s="468"/>
      <c r="AF376" s="468"/>
      <c r="AG376" s="468"/>
      <c r="AH376" s="468"/>
      <c r="AI376" s="468"/>
      <c r="AJ376" s="468"/>
      <c r="AK376" s="468"/>
      <c r="AL376" s="468"/>
    </row>
    <row r="377" spans="1:38" ht="14.25" customHeight="1">
      <c r="A377" s="468"/>
      <c r="B377" s="468"/>
      <c r="C377" s="468"/>
      <c r="D377" s="468"/>
      <c r="E377" s="468"/>
      <c r="F377" s="468"/>
      <c r="G377" s="468"/>
      <c r="H377" s="468"/>
      <c r="I377" s="468"/>
      <c r="J377" s="468"/>
      <c r="K377" s="468"/>
      <c r="L377" s="468"/>
      <c r="M377" s="468"/>
      <c r="N377" s="468"/>
      <c r="O377" s="468"/>
      <c r="P377" s="468"/>
      <c r="Q377" s="468"/>
      <c r="R377" s="468"/>
      <c r="S377" s="468"/>
      <c r="T377" s="468"/>
      <c r="U377" s="468"/>
      <c r="V377" s="468"/>
      <c r="W377" s="468"/>
      <c r="X377" s="468"/>
      <c r="Y377" s="468"/>
      <c r="Z377" s="468"/>
      <c r="AA377" s="468"/>
      <c r="AB377" s="468"/>
      <c r="AC377" s="468"/>
      <c r="AD377" s="468"/>
      <c r="AE377" s="468"/>
      <c r="AF377" s="468"/>
      <c r="AG377" s="468"/>
      <c r="AH377" s="468"/>
      <c r="AI377" s="468"/>
      <c r="AJ377" s="468"/>
      <c r="AK377" s="468"/>
      <c r="AL377" s="468"/>
    </row>
    <row r="378" spans="1:38" ht="14.25" customHeight="1">
      <c r="A378" s="468"/>
      <c r="B378" s="468"/>
      <c r="C378" s="468"/>
      <c r="D378" s="468"/>
      <c r="E378" s="468"/>
      <c r="F378" s="468"/>
      <c r="G378" s="468"/>
      <c r="H378" s="468"/>
      <c r="I378" s="468"/>
      <c r="J378" s="468"/>
      <c r="K378" s="468"/>
      <c r="L378" s="468"/>
      <c r="M378" s="468"/>
      <c r="N378" s="468"/>
      <c r="O378" s="468"/>
      <c r="P378" s="468"/>
      <c r="Q378" s="468"/>
      <c r="R378" s="468"/>
      <c r="S378" s="468"/>
      <c r="T378" s="468"/>
      <c r="U378" s="468"/>
      <c r="V378" s="468"/>
      <c r="W378" s="468"/>
      <c r="X378" s="468"/>
      <c r="Y378" s="468"/>
      <c r="Z378" s="468"/>
      <c r="AA378" s="468"/>
      <c r="AB378" s="468"/>
      <c r="AC378" s="468"/>
      <c r="AD378" s="468"/>
      <c r="AE378" s="468"/>
      <c r="AF378" s="468"/>
      <c r="AG378" s="468"/>
      <c r="AH378" s="468"/>
      <c r="AI378" s="468"/>
      <c r="AJ378" s="468"/>
      <c r="AK378" s="468"/>
      <c r="AL378" s="468"/>
    </row>
    <row r="379" spans="1:38" ht="14.25" customHeight="1">
      <c r="A379" s="468"/>
      <c r="B379" s="468"/>
      <c r="C379" s="468"/>
      <c r="D379" s="468"/>
      <c r="E379" s="468"/>
      <c r="F379" s="468"/>
      <c r="G379" s="468"/>
      <c r="H379" s="468"/>
      <c r="I379" s="468"/>
      <c r="J379" s="468"/>
      <c r="K379" s="468"/>
      <c r="L379" s="468"/>
      <c r="M379" s="468"/>
      <c r="N379" s="468"/>
      <c r="O379" s="468"/>
      <c r="P379" s="468"/>
      <c r="Q379" s="468"/>
      <c r="R379" s="468"/>
      <c r="S379" s="468"/>
      <c r="T379" s="468"/>
      <c r="U379" s="468"/>
      <c r="V379" s="468"/>
      <c r="W379" s="468"/>
      <c r="X379" s="468"/>
      <c r="Y379" s="468"/>
      <c r="Z379" s="468"/>
      <c r="AA379" s="468"/>
      <c r="AB379" s="468"/>
      <c r="AC379" s="468"/>
      <c r="AD379" s="468"/>
      <c r="AE379" s="468"/>
      <c r="AF379" s="468"/>
      <c r="AG379" s="468"/>
      <c r="AH379" s="468"/>
      <c r="AI379" s="468"/>
      <c r="AJ379" s="468"/>
      <c r="AK379" s="468"/>
      <c r="AL379" s="468"/>
    </row>
    <row r="380" spans="1:38" ht="14.25" customHeight="1">
      <c r="A380" s="468"/>
      <c r="B380" s="468"/>
      <c r="C380" s="468"/>
      <c r="D380" s="468"/>
      <c r="E380" s="468"/>
      <c r="F380" s="468"/>
      <c r="G380" s="468"/>
      <c r="H380" s="468"/>
      <c r="I380" s="468"/>
      <c r="J380" s="468"/>
      <c r="K380" s="468"/>
      <c r="L380" s="468"/>
      <c r="M380" s="468"/>
      <c r="N380" s="468"/>
      <c r="O380" s="468"/>
      <c r="P380" s="468"/>
      <c r="Q380" s="468"/>
      <c r="R380" s="468"/>
      <c r="S380" s="468"/>
      <c r="T380" s="468"/>
      <c r="U380" s="468"/>
      <c r="V380" s="468"/>
      <c r="W380" s="468"/>
      <c r="X380" s="468"/>
      <c r="Y380" s="468"/>
      <c r="Z380" s="468"/>
      <c r="AA380" s="468"/>
      <c r="AB380" s="468"/>
      <c r="AC380" s="468"/>
      <c r="AD380" s="468"/>
      <c r="AE380" s="468"/>
      <c r="AF380" s="468"/>
      <c r="AG380" s="468"/>
      <c r="AH380" s="468"/>
      <c r="AI380" s="468"/>
      <c r="AJ380" s="468"/>
      <c r="AK380" s="468"/>
      <c r="AL380" s="468"/>
    </row>
    <row r="381" spans="1:38" ht="14.25" customHeight="1">
      <c r="A381" s="468"/>
      <c r="B381" s="468"/>
      <c r="C381" s="468"/>
      <c r="D381" s="468"/>
      <c r="E381" s="468"/>
      <c r="F381" s="468"/>
      <c r="G381" s="468"/>
      <c r="H381" s="468"/>
      <c r="I381" s="468"/>
      <c r="J381" s="468"/>
      <c r="K381" s="468"/>
      <c r="L381" s="468"/>
      <c r="M381" s="468"/>
      <c r="N381" s="468"/>
      <c r="O381" s="468"/>
      <c r="P381" s="468"/>
      <c r="Q381" s="468"/>
      <c r="R381" s="468"/>
      <c r="S381" s="468"/>
      <c r="T381" s="468"/>
      <c r="U381" s="468"/>
      <c r="V381" s="468"/>
      <c r="W381" s="468"/>
      <c r="X381" s="468"/>
      <c r="Y381" s="468"/>
      <c r="Z381" s="468"/>
      <c r="AA381" s="468"/>
      <c r="AB381" s="468"/>
      <c r="AC381" s="468"/>
      <c r="AD381" s="468"/>
      <c r="AE381" s="468"/>
      <c r="AF381" s="468"/>
      <c r="AG381" s="468"/>
      <c r="AH381" s="468"/>
      <c r="AI381" s="468"/>
      <c r="AJ381" s="468"/>
      <c r="AK381" s="468"/>
      <c r="AL381" s="468"/>
    </row>
    <row r="382" spans="1:38" ht="14.25" customHeight="1">
      <c r="A382" s="468"/>
      <c r="B382" s="468"/>
      <c r="C382" s="468"/>
      <c r="D382" s="468"/>
      <c r="E382" s="468"/>
      <c r="F382" s="468"/>
      <c r="G382" s="468"/>
      <c r="H382" s="468"/>
      <c r="I382" s="468"/>
      <c r="J382" s="468"/>
      <c r="K382" s="468"/>
      <c r="L382" s="468"/>
      <c r="M382" s="468"/>
      <c r="N382" s="468"/>
      <c r="O382" s="468"/>
      <c r="P382" s="468"/>
      <c r="Q382" s="468"/>
      <c r="R382" s="468"/>
      <c r="S382" s="468"/>
      <c r="T382" s="468"/>
      <c r="U382" s="468"/>
      <c r="V382" s="468"/>
      <c r="W382" s="468"/>
      <c r="X382" s="468"/>
      <c r="Y382" s="468"/>
      <c r="Z382" s="468"/>
      <c r="AA382" s="468"/>
      <c r="AB382" s="468"/>
      <c r="AC382" s="468"/>
      <c r="AD382" s="468"/>
      <c r="AE382" s="468"/>
      <c r="AF382" s="468"/>
      <c r="AG382" s="468"/>
      <c r="AH382" s="468"/>
      <c r="AI382" s="468"/>
      <c r="AJ382" s="468"/>
      <c r="AK382" s="468"/>
      <c r="AL382" s="468"/>
    </row>
    <row r="383" spans="1:38" ht="14.25" customHeight="1">
      <c r="A383" s="468"/>
      <c r="B383" s="468"/>
      <c r="C383" s="468"/>
      <c r="D383" s="468"/>
      <c r="E383" s="468"/>
      <c r="F383" s="468"/>
      <c r="G383" s="468"/>
      <c r="H383" s="468"/>
      <c r="I383" s="468"/>
      <c r="J383" s="468"/>
      <c r="K383" s="468"/>
      <c r="L383" s="468"/>
      <c r="M383" s="468"/>
      <c r="N383" s="468"/>
      <c r="O383" s="468"/>
      <c r="P383" s="468"/>
      <c r="Q383" s="468"/>
      <c r="R383" s="468"/>
      <c r="S383" s="468"/>
      <c r="T383" s="468"/>
      <c r="U383" s="468"/>
      <c r="V383" s="468"/>
      <c r="W383" s="468"/>
      <c r="X383" s="468"/>
      <c r="Y383" s="468"/>
      <c r="Z383" s="468"/>
      <c r="AA383" s="468"/>
      <c r="AB383" s="468"/>
      <c r="AC383" s="468"/>
      <c r="AD383" s="468"/>
      <c r="AE383" s="468"/>
      <c r="AF383" s="468"/>
      <c r="AG383" s="468"/>
      <c r="AH383" s="468"/>
      <c r="AI383" s="468"/>
      <c r="AJ383" s="468"/>
      <c r="AK383" s="468"/>
      <c r="AL383" s="468"/>
    </row>
    <row r="384" spans="1:38" ht="14.25" customHeight="1">
      <c r="A384" s="468"/>
      <c r="B384" s="468"/>
      <c r="C384" s="468"/>
      <c r="D384" s="468"/>
      <c r="E384" s="468"/>
      <c r="F384" s="468"/>
      <c r="G384" s="468"/>
      <c r="H384" s="468"/>
      <c r="I384" s="468"/>
      <c r="J384" s="468"/>
      <c r="K384" s="468"/>
      <c r="L384" s="468"/>
      <c r="M384" s="468"/>
      <c r="N384" s="468"/>
      <c r="O384" s="468"/>
      <c r="P384" s="468"/>
      <c r="Q384" s="468"/>
      <c r="R384" s="468"/>
      <c r="S384" s="468"/>
      <c r="T384" s="468"/>
      <c r="U384" s="468"/>
      <c r="V384" s="468"/>
      <c r="W384" s="468"/>
      <c r="X384" s="468"/>
      <c r="Y384" s="468"/>
      <c r="Z384" s="468"/>
      <c r="AA384" s="468"/>
      <c r="AB384" s="468"/>
      <c r="AC384" s="468"/>
      <c r="AD384" s="468"/>
      <c r="AE384" s="468"/>
      <c r="AF384" s="468"/>
      <c r="AG384" s="468"/>
      <c r="AH384" s="468"/>
      <c r="AI384" s="468"/>
      <c r="AJ384" s="468"/>
      <c r="AK384" s="468"/>
      <c r="AL384" s="468"/>
    </row>
    <row r="385" spans="1:38" ht="14.25" customHeight="1">
      <c r="A385" s="468"/>
      <c r="B385" s="468"/>
      <c r="C385" s="468"/>
      <c r="D385" s="468"/>
      <c r="E385" s="468"/>
      <c r="F385" s="468"/>
      <c r="G385" s="468"/>
      <c r="H385" s="468"/>
      <c r="I385" s="468"/>
      <c r="J385" s="468"/>
      <c r="K385" s="468"/>
      <c r="L385" s="468"/>
      <c r="M385" s="468"/>
      <c r="N385" s="468"/>
      <c r="O385" s="468"/>
      <c r="P385" s="468"/>
      <c r="Q385" s="468"/>
      <c r="R385" s="468"/>
      <c r="S385" s="468"/>
      <c r="T385" s="468"/>
      <c r="U385" s="468"/>
      <c r="V385" s="468"/>
      <c r="W385" s="468"/>
      <c r="X385" s="468"/>
      <c r="Y385" s="468"/>
      <c r="Z385" s="468"/>
      <c r="AA385" s="468"/>
      <c r="AB385" s="468"/>
      <c r="AC385" s="468"/>
      <c r="AD385" s="468"/>
      <c r="AE385" s="468"/>
      <c r="AF385" s="468"/>
      <c r="AG385" s="468"/>
      <c r="AH385" s="468"/>
      <c r="AI385" s="468"/>
      <c r="AJ385" s="468"/>
      <c r="AK385" s="468"/>
      <c r="AL385" s="468"/>
    </row>
    <row r="386" spans="1:38" ht="14.25" customHeight="1">
      <c r="A386" s="468"/>
      <c r="B386" s="468"/>
      <c r="C386" s="468"/>
      <c r="D386" s="468"/>
      <c r="E386" s="468"/>
      <c r="F386" s="468"/>
      <c r="G386" s="468"/>
      <c r="H386" s="468"/>
      <c r="I386" s="468"/>
      <c r="J386" s="468"/>
      <c r="K386" s="468"/>
      <c r="L386" s="468"/>
      <c r="M386" s="468"/>
      <c r="N386" s="468"/>
      <c r="O386" s="468"/>
      <c r="P386" s="468"/>
      <c r="Q386" s="468"/>
      <c r="R386" s="468"/>
      <c r="S386" s="468"/>
      <c r="T386" s="468"/>
      <c r="U386" s="468"/>
      <c r="V386" s="468"/>
      <c r="W386" s="468"/>
      <c r="X386" s="468"/>
      <c r="Y386" s="468"/>
      <c r="Z386" s="468"/>
      <c r="AA386" s="468"/>
      <c r="AB386" s="468"/>
      <c r="AC386" s="468"/>
      <c r="AD386" s="468"/>
      <c r="AE386" s="468"/>
      <c r="AF386" s="468"/>
      <c r="AG386" s="468"/>
      <c r="AH386" s="468"/>
      <c r="AI386" s="468"/>
      <c r="AJ386" s="468"/>
      <c r="AK386" s="468"/>
      <c r="AL386" s="468"/>
    </row>
    <row r="387" spans="1:38" ht="14.25" customHeight="1">
      <c r="A387" s="468"/>
      <c r="B387" s="468"/>
      <c r="C387" s="468"/>
      <c r="D387" s="468"/>
      <c r="E387" s="468"/>
      <c r="F387" s="468"/>
      <c r="G387" s="468"/>
      <c r="H387" s="468"/>
      <c r="I387" s="468"/>
      <c r="J387" s="468"/>
      <c r="K387" s="468"/>
      <c r="L387" s="468"/>
      <c r="M387" s="468"/>
      <c r="N387" s="468"/>
      <c r="O387" s="468"/>
      <c r="P387" s="468"/>
      <c r="Q387" s="468"/>
      <c r="R387" s="468"/>
      <c r="S387" s="468"/>
      <c r="T387" s="468"/>
      <c r="U387" s="468"/>
      <c r="V387" s="468"/>
      <c r="W387" s="468"/>
      <c r="X387" s="468"/>
      <c r="Y387" s="468"/>
      <c r="Z387" s="468"/>
      <c r="AA387" s="468"/>
      <c r="AB387" s="468"/>
      <c r="AC387" s="468"/>
      <c r="AD387" s="468"/>
      <c r="AE387" s="468"/>
      <c r="AF387" s="468"/>
      <c r="AG387" s="468"/>
      <c r="AH387" s="468"/>
      <c r="AI387" s="468"/>
      <c r="AJ387" s="468"/>
      <c r="AK387" s="468"/>
      <c r="AL387" s="468"/>
    </row>
    <row r="388" spans="1:38" ht="14.25" customHeight="1">
      <c r="A388" s="468"/>
      <c r="B388" s="468"/>
      <c r="C388" s="468"/>
      <c r="D388" s="468"/>
      <c r="E388" s="468"/>
      <c r="F388" s="468"/>
      <c r="G388" s="468"/>
      <c r="H388" s="468"/>
      <c r="I388" s="468"/>
      <c r="J388" s="468"/>
      <c r="K388" s="468"/>
      <c r="L388" s="468"/>
      <c r="M388" s="468"/>
      <c r="N388" s="468"/>
      <c r="O388" s="468"/>
      <c r="P388" s="468"/>
      <c r="Q388" s="468"/>
      <c r="R388" s="468"/>
      <c r="S388" s="468"/>
      <c r="T388" s="468"/>
      <c r="U388" s="468"/>
      <c r="V388" s="468"/>
      <c r="W388" s="468"/>
      <c r="X388" s="468"/>
      <c r="Y388" s="468"/>
      <c r="Z388" s="468"/>
      <c r="AA388" s="468"/>
      <c r="AB388" s="468"/>
      <c r="AC388" s="468"/>
      <c r="AD388" s="468"/>
      <c r="AE388" s="468"/>
      <c r="AF388" s="468"/>
      <c r="AG388" s="468"/>
      <c r="AH388" s="468"/>
      <c r="AI388" s="468"/>
      <c r="AJ388" s="468"/>
      <c r="AK388" s="468"/>
      <c r="AL388" s="468"/>
    </row>
    <row r="389" spans="1:38" ht="14.25" customHeight="1">
      <c r="A389" s="468"/>
      <c r="B389" s="468"/>
      <c r="C389" s="468"/>
      <c r="D389" s="468"/>
      <c r="E389" s="468"/>
      <c r="F389" s="468"/>
      <c r="G389" s="468"/>
      <c r="H389" s="468"/>
      <c r="I389" s="468"/>
      <c r="J389" s="468"/>
      <c r="K389" s="468"/>
      <c r="L389" s="468"/>
      <c r="M389" s="468"/>
      <c r="N389" s="468"/>
      <c r="O389" s="468"/>
      <c r="P389" s="468"/>
      <c r="Q389" s="468"/>
      <c r="R389" s="468"/>
      <c r="S389" s="468"/>
      <c r="T389" s="468"/>
      <c r="U389" s="468"/>
      <c r="V389" s="468"/>
      <c r="W389" s="468"/>
      <c r="X389" s="468"/>
      <c r="Y389" s="468"/>
      <c r="Z389" s="468"/>
      <c r="AA389" s="468"/>
      <c r="AB389" s="468"/>
      <c r="AC389" s="468"/>
      <c r="AD389" s="468"/>
      <c r="AE389" s="468"/>
      <c r="AF389" s="468"/>
      <c r="AG389" s="468"/>
      <c r="AH389" s="468"/>
      <c r="AI389" s="468"/>
      <c r="AJ389" s="468"/>
      <c r="AK389" s="468"/>
      <c r="AL389" s="468"/>
    </row>
    <row r="390" spans="1:38" ht="14.25" customHeight="1">
      <c r="A390" s="468"/>
      <c r="B390" s="468"/>
      <c r="C390" s="468"/>
      <c r="D390" s="468"/>
      <c r="E390" s="468"/>
      <c r="F390" s="468"/>
      <c r="G390" s="468"/>
      <c r="H390" s="468"/>
      <c r="I390" s="468"/>
      <c r="J390" s="468"/>
      <c r="K390" s="468"/>
      <c r="L390" s="468"/>
      <c r="M390" s="468"/>
      <c r="N390" s="468"/>
      <c r="O390" s="468"/>
      <c r="P390" s="468"/>
      <c r="Q390" s="468"/>
      <c r="R390" s="468"/>
      <c r="S390" s="468"/>
      <c r="T390" s="468"/>
      <c r="U390" s="468"/>
      <c r="V390" s="468"/>
      <c r="W390" s="468"/>
      <c r="X390" s="468"/>
      <c r="Y390" s="468"/>
      <c r="Z390" s="468"/>
      <c r="AA390" s="468"/>
      <c r="AB390" s="468"/>
      <c r="AC390" s="468"/>
      <c r="AD390" s="468"/>
      <c r="AE390" s="468"/>
      <c r="AF390" s="468"/>
      <c r="AG390" s="468"/>
      <c r="AH390" s="468"/>
      <c r="AI390" s="468"/>
      <c r="AJ390" s="468"/>
      <c r="AK390" s="468"/>
      <c r="AL390" s="468"/>
    </row>
    <row r="391" spans="1:38" ht="14.25" customHeight="1">
      <c r="A391" s="468"/>
      <c r="B391" s="468"/>
      <c r="C391" s="468"/>
      <c r="D391" s="468"/>
      <c r="E391" s="468"/>
      <c r="F391" s="468"/>
      <c r="G391" s="468"/>
      <c r="H391" s="468"/>
      <c r="I391" s="468"/>
      <c r="J391" s="468"/>
      <c r="K391" s="468"/>
      <c r="L391" s="468"/>
      <c r="M391" s="468"/>
      <c r="N391" s="468"/>
      <c r="O391" s="468"/>
      <c r="P391" s="468"/>
      <c r="Q391" s="468"/>
      <c r="R391" s="468"/>
      <c r="S391" s="468"/>
      <c r="T391" s="468"/>
      <c r="U391" s="468"/>
      <c r="V391" s="468"/>
      <c r="W391" s="468"/>
      <c r="X391" s="468"/>
      <c r="Y391" s="468"/>
      <c r="Z391" s="468"/>
      <c r="AA391" s="468"/>
      <c r="AB391" s="468"/>
      <c r="AC391" s="468"/>
      <c r="AD391" s="468"/>
      <c r="AE391" s="468"/>
      <c r="AF391" s="468"/>
      <c r="AG391" s="468"/>
      <c r="AH391" s="468"/>
      <c r="AI391" s="468"/>
      <c r="AJ391" s="468"/>
      <c r="AK391" s="468"/>
      <c r="AL391" s="468"/>
    </row>
    <row r="392" spans="1:38" ht="14.25" customHeight="1">
      <c r="A392" s="468"/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Z392" s="468"/>
      <c r="AA392" s="468"/>
      <c r="AB392" s="468"/>
      <c r="AC392" s="468"/>
      <c r="AD392" s="468"/>
      <c r="AE392" s="468"/>
      <c r="AF392" s="468"/>
      <c r="AG392" s="468"/>
      <c r="AH392" s="468"/>
      <c r="AI392" s="468"/>
      <c r="AJ392" s="468"/>
      <c r="AK392" s="468"/>
      <c r="AL392" s="468"/>
    </row>
    <row r="393" spans="1:38" ht="14.25" customHeight="1">
      <c r="A393" s="468"/>
      <c r="B393" s="468"/>
      <c r="C393" s="468"/>
      <c r="D393" s="468"/>
      <c r="E393" s="468"/>
      <c r="F393" s="468"/>
      <c r="G393" s="468"/>
      <c r="H393" s="468"/>
      <c r="I393" s="468"/>
      <c r="J393" s="468"/>
      <c r="K393" s="468"/>
      <c r="L393" s="468"/>
      <c r="M393" s="468"/>
      <c r="N393" s="468"/>
      <c r="O393" s="468"/>
      <c r="P393" s="468"/>
      <c r="Q393" s="468"/>
      <c r="R393" s="468"/>
      <c r="S393" s="468"/>
      <c r="T393" s="468"/>
      <c r="U393" s="468"/>
      <c r="V393" s="468"/>
      <c r="W393" s="468"/>
      <c r="X393" s="468"/>
      <c r="Y393" s="468"/>
      <c r="Z393" s="468"/>
      <c r="AA393" s="468"/>
      <c r="AB393" s="468"/>
      <c r="AC393" s="468"/>
      <c r="AD393" s="468"/>
      <c r="AE393" s="468"/>
      <c r="AF393" s="468"/>
      <c r="AG393" s="468"/>
      <c r="AH393" s="468"/>
      <c r="AI393" s="468"/>
      <c r="AJ393" s="468"/>
      <c r="AK393" s="468"/>
      <c r="AL393" s="468"/>
    </row>
    <row r="394" spans="1:38" ht="14.25" customHeight="1">
      <c r="A394" s="468"/>
      <c r="B394" s="468"/>
      <c r="C394" s="468"/>
      <c r="D394" s="468"/>
      <c r="E394" s="468"/>
      <c r="F394" s="468"/>
      <c r="G394" s="468"/>
      <c r="H394" s="468"/>
      <c r="I394" s="468"/>
      <c r="J394" s="468"/>
      <c r="K394" s="468"/>
      <c r="L394" s="468"/>
      <c r="M394" s="468"/>
      <c r="N394" s="468"/>
      <c r="O394" s="468"/>
      <c r="P394" s="468"/>
      <c r="Q394" s="468"/>
      <c r="R394" s="468"/>
      <c r="S394" s="468"/>
      <c r="T394" s="468"/>
      <c r="U394" s="468"/>
      <c r="V394" s="468"/>
      <c r="W394" s="468"/>
      <c r="X394" s="468"/>
      <c r="Y394" s="468"/>
      <c r="Z394" s="468"/>
      <c r="AA394" s="468"/>
      <c r="AB394" s="468"/>
      <c r="AC394" s="468"/>
      <c r="AD394" s="468"/>
      <c r="AE394" s="468"/>
      <c r="AF394" s="468"/>
      <c r="AG394" s="468"/>
      <c r="AH394" s="468"/>
      <c r="AI394" s="468"/>
      <c r="AJ394" s="468"/>
      <c r="AK394" s="468"/>
      <c r="AL394" s="468"/>
    </row>
    <row r="395" spans="1:38" ht="14.25" customHeight="1">
      <c r="A395" s="468"/>
      <c r="B395" s="468"/>
      <c r="C395" s="468"/>
      <c r="D395" s="468"/>
      <c r="E395" s="468"/>
      <c r="F395" s="468"/>
      <c r="G395" s="468"/>
      <c r="H395" s="468"/>
      <c r="I395" s="468"/>
      <c r="J395" s="468"/>
      <c r="K395" s="468"/>
      <c r="L395" s="468"/>
      <c r="M395" s="468"/>
      <c r="N395" s="468"/>
      <c r="O395" s="468"/>
      <c r="P395" s="468"/>
      <c r="Q395" s="468"/>
      <c r="R395" s="468"/>
      <c r="S395" s="468"/>
      <c r="T395" s="468"/>
      <c r="U395" s="468"/>
      <c r="V395" s="468"/>
      <c r="W395" s="468"/>
      <c r="X395" s="468"/>
      <c r="Y395" s="468"/>
      <c r="Z395" s="468"/>
      <c r="AA395" s="468"/>
      <c r="AB395" s="468"/>
      <c r="AC395" s="468"/>
      <c r="AD395" s="468"/>
      <c r="AE395" s="468"/>
      <c r="AF395" s="468"/>
      <c r="AG395" s="468"/>
      <c r="AH395" s="468"/>
      <c r="AI395" s="468"/>
      <c r="AJ395" s="468"/>
      <c r="AK395" s="468"/>
      <c r="AL395" s="468"/>
    </row>
    <row r="396" spans="1:38" ht="14.25" customHeight="1">
      <c r="A396" s="468"/>
      <c r="B396" s="468"/>
      <c r="C396" s="468"/>
      <c r="D396" s="468"/>
      <c r="E396" s="468"/>
      <c r="F396" s="468"/>
      <c r="G396" s="468"/>
      <c r="H396" s="468"/>
      <c r="I396" s="468"/>
      <c r="J396" s="468"/>
      <c r="K396" s="468"/>
      <c r="L396" s="468"/>
      <c r="M396" s="468"/>
      <c r="N396" s="468"/>
      <c r="O396" s="468"/>
      <c r="P396" s="468"/>
      <c r="Q396" s="468"/>
      <c r="R396" s="468"/>
      <c r="S396" s="468"/>
      <c r="T396" s="468"/>
      <c r="U396" s="468"/>
      <c r="V396" s="468"/>
      <c r="W396" s="468"/>
      <c r="X396" s="468"/>
      <c r="Y396" s="468"/>
      <c r="Z396" s="468"/>
      <c r="AA396" s="468"/>
      <c r="AB396" s="468"/>
      <c r="AC396" s="468"/>
      <c r="AD396" s="468"/>
      <c r="AE396" s="468"/>
      <c r="AF396" s="468"/>
      <c r="AG396" s="468"/>
      <c r="AH396" s="468"/>
      <c r="AI396" s="468"/>
      <c r="AJ396" s="468"/>
      <c r="AK396" s="468"/>
      <c r="AL396" s="468"/>
    </row>
    <row r="397" spans="1:38" ht="14.25" customHeight="1">
      <c r="A397" s="468"/>
      <c r="B397" s="468"/>
      <c r="C397" s="468"/>
      <c r="D397" s="468"/>
      <c r="E397" s="468"/>
      <c r="F397" s="468"/>
      <c r="G397" s="468"/>
      <c r="H397" s="468"/>
      <c r="I397" s="468"/>
      <c r="J397" s="468"/>
      <c r="K397" s="468"/>
      <c r="L397" s="468"/>
      <c r="M397" s="468"/>
      <c r="N397" s="468"/>
      <c r="O397" s="468"/>
      <c r="P397" s="468"/>
      <c r="Q397" s="468"/>
      <c r="R397" s="468"/>
      <c r="S397" s="468"/>
      <c r="T397" s="468"/>
      <c r="U397" s="468"/>
      <c r="V397" s="468"/>
      <c r="W397" s="468"/>
      <c r="X397" s="468"/>
      <c r="Y397" s="468"/>
      <c r="Z397" s="468"/>
      <c r="AA397" s="468"/>
      <c r="AB397" s="468"/>
      <c r="AC397" s="468"/>
      <c r="AD397" s="468"/>
      <c r="AE397" s="468"/>
      <c r="AF397" s="468"/>
      <c r="AG397" s="468"/>
      <c r="AH397" s="468"/>
      <c r="AI397" s="468"/>
      <c r="AJ397" s="468"/>
      <c r="AK397" s="468"/>
      <c r="AL397" s="468"/>
    </row>
    <row r="398" spans="1:38" ht="14.25" customHeight="1">
      <c r="A398" s="468"/>
      <c r="B398" s="468"/>
      <c r="C398" s="468"/>
      <c r="D398" s="468"/>
      <c r="E398" s="468"/>
      <c r="F398" s="468"/>
      <c r="G398" s="468"/>
      <c r="H398" s="468"/>
      <c r="I398" s="468"/>
      <c r="J398" s="468"/>
      <c r="K398" s="468"/>
      <c r="L398" s="468"/>
      <c r="M398" s="468"/>
      <c r="N398" s="468"/>
      <c r="O398" s="468"/>
      <c r="P398" s="468"/>
      <c r="Q398" s="468"/>
      <c r="R398" s="468"/>
      <c r="S398" s="468"/>
      <c r="T398" s="468"/>
      <c r="U398" s="468"/>
      <c r="V398" s="468"/>
      <c r="W398" s="468"/>
      <c r="X398" s="468"/>
      <c r="Y398" s="468"/>
      <c r="Z398" s="468"/>
      <c r="AA398" s="468"/>
      <c r="AB398" s="468"/>
      <c r="AC398" s="468"/>
      <c r="AD398" s="468"/>
      <c r="AE398" s="468"/>
      <c r="AF398" s="468"/>
      <c r="AG398" s="468"/>
      <c r="AH398" s="468"/>
      <c r="AI398" s="468"/>
      <c r="AJ398" s="468"/>
      <c r="AK398" s="468"/>
      <c r="AL398" s="468"/>
    </row>
    <row r="399" spans="1:38" ht="14.25" customHeight="1">
      <c r="A399" s="468"/>
      <c r="B399" s="468"/>
      <c r="C399" s="468"/>
      <c r="D399" s="468"/>
      <c r="E399" s="468"/>
      <c r="F399" s="468"/>
      <c r="G399" s="468"/>
      <c r="H399" s="468"/>
      <c r="I399" s="468"/>
      <c r="J399" s="468"/>
      <c r="K399" s="468"/>
      <c r="L399" s="468"/>
      <c r="M399" s="468"/>
      <c r="N399" s="468"/>
      <c r="O399" s="468"/>
      <c r="P399" s="468"/>
      <c r="Q399" s="468"/>
      <c r="R399" s="468"/>
      <c r="S399" s="468"/>
      <c r="T399" s="468"/>
      <c r="U399" s="468"/>
      <c r="V399" s="468"/>
      <c r="W399" s="468"/>
      <c r="X399" s="468"/>
      <c r="Y399" s="468"/>
      <c r="Z399" s="468"/>
      <c r="AA399" s="468"/>
      <c r="AB399" s="468"/>
      <c r="AC399" s="468"/>
      <c r="AD399" s="468"/>
      <c r="AE399" s="468"/>
      <c r="AF399" s="468"/>
      <c r="AG399" s="468"/>
      <c r="AH399" s="468"/>
      <c r="AI399" s="468"/>
      <c r="AJ399" s="468"/>
      <c r="AK399" s="468"/>
      <c r="AL399" s="468"/>
    </row>
    <row r="400" spans="1:38" ht="14.25" customHeight="1">
      <c r="A400" s="468"/>
      <c r="B400" s="468"/>
      <c r="C400" s="468"/>
      <c r="D400" s="468"/>
      <c r="E400" s="468"/>
      <c r="F400" s="468"/>
      <c r="G400" s="468"/>
      <c r="H400" s="468"/>
      <c r="I400" s="468"/>
      <c r="J400" s="468"/>
      <c r="K400" s="468"/>
      <c r="L400" s="468"/>
      <c r="M400" s="468"/>
      <c r="N400" s="468"/>
      <c r="O400" s="468"/>
      <c r="P400" s="468"/>
      <c r="Q400" s="468"/>
      <c r="R400" s="468"/>
      <c r="S400" s="468"/>
      <c r="T400" s="468"/>
      <c r="U400" s="468"/>
      <c r="V400" s="468"/>
      <c r="W400" s="468"/>
      <c r="X400" s="468"/>
      <c r="Y400" s="468"/>
      <c r="Z400" s="468"/>
      <c r="AA400" s="468"/>
      <c r="AB400" s="468"/>
      <c r="AC400" s="468"/>
      <c r="AD400" s="468"/>
      <c r="AE400" s="468"/>
      <c r="AF400" s="468"/>
      <c r="AG400" s="468"/>
      <c r="AH400" s="468"/>
      <c r="AI400" s="468"/>
      <c r="AJ400" s="468"/>
      <c r="AK400" s="468"/>
      <c r="AL400" s="468"/>
    </row>
    <row r="401" spans="1:38" ht="14.25" customHeight="1">
      <c r="A401" s="468"/>
      <c r="B401" s="468"/>
      <c r="C401" s="468"/>
      <c r="D401" s="468"/>
      <c r="E401" s="468"/>
      <c r="F401" s="468"/>
      <c r="G401" s="468"/>
      <c r="H401" s="468"/>
      <c r="I401" s="468"/>
      <c r="J401" s="468"/>
      <c r="K401" s="468"/>
      <c r="L401" s="468"/>
      <c r="M401" s="468"/>
      <c r="N401" s="468"/>
      <c r="O401" s="468"/>
      <c r="P401" s="468"/>
      <c r="Q401" s="468"/>
      <c r="R401" s="468"/>
      <c r="S401" s="468"/>
      <c r="T401" s="468"/>
      <c r="U401" s="468"/>
      <c r="V401" s="468"/>
      <c r="W401" s="468"/>
      <c r="X401" s="468"/>
      <c r="Y401" s="468"/>
      <c r="Z401" s="468"/>
      <c r="AA401" s="468"/>
      <c r="AB401" s="468"/>
      <c r="AC401" s="468"/>
      <c r="AD401" s="468"/>
      <c r="AE401" s="468"/>
      <c r="AF401" s="468"/>
      <c r="AG401" s="468"/>
      <c r="AH401" s="468"/>
      <c r="AI401" s="468"/>
      <c r="AJ401" s="468"/>
      <c r="AK401" s="468"/>
      <c r="AL401" s="468"/>
    </row>
    <row r="402" spans="1:38" ht="14.25" customHeight="1">
      <c r="A402" s="468"/>
      <c r="B402" s="468"/>
      <c r="C402" s="468"/>
      <c r="D402" s="468"/>
      <c r="E402" s="468"/>
      <c r="F402" s="468"/>
      <c r="G402" s="468"/>
      <c r="H402" s="468"/>
      <c r="I402" s="468"/>
      <c r="J402" s="468"/>
      <c r="K402" s="468"/>
      <c r="L402" s="468"/>
      <c r="M402" s="468"/>
      <c r="N402" s="468"/>
      <c r="O402" s="468"/>
      <c r="P402" s="468"/>
      <c r="Q402" s="468"/>
      <c r="R402" s="468"/>
      <c r="S402" s="468"/>
      <c r="T402" s="468"/>
      <c r="U402" s="468"/>
      <c r="V402" s="468"/>
      <c r="W402" s="468"/>
      <c r="X402" s="468"/>
      <c r="Y402" s="468"/>
      <c r="Z402" s="468"/>
      <c r="AA402" s="468"/>
      <c r="AB402" s="468"/>
      <c r="AC402" s="468"/>
      <c r="AD402" s="468"/>
      <c r="AE402" s="468"/>
      <c r="AF402" s="468"/>
      <c r="AG402" s="468"/>
      <c r="AH402" s="468"/>
      <c r="AI402" s="468"/>
      <c r="AJ402" s="468"/>
      <c r="AK402" s="468"/>
      <c r="AL402" s="468"/>
    </row>
    <row r="403" spans="1:38" ht="14.25" customHeight="1">
      <c r="A403" s="468"/>
      <c r="B403" s="468"/>
      <c r="C403" s="468"/>
      <c r="D403" s="468"/>
      <c r="E403" s="468"/>
      <c r="F403" s="468"/>
      <c r="G403" s="468"/>
      <c r="H403" s="468"/>
      <c r="I403" s="468"/>
      <c r="J403" s="468"/>
      <c r="K403" s="468"/>
      <c r="L403" s="468"/>
      <c r="M403" s="468"/>
      <c r="N403" s="468"/>
      <c r="O403" s="468"/>
      <c r="P403" s="468"/>
      <c r="Q403" s="468"/>
      <c r="R403" s="468"/>
      <c r="S403" s="468"/>
      <c r="T403" s="468"/>
      <c r="U403" s="468"/>
      <c r="V403" s="468"/>
      <c r="W403" s="468"/>
      <c r="X403" s="468"/>
      <c r="Y403" s="468"/>
      <c r="Z403" s="468"/>
      <c r="AA403" s="468"/>
      <c r="AB403" s="468"/>
      <c r="AC403" s="468"/>
      <c r="AD403" s="468"/>
      <c r="AE403" s="468"/>
      <c r="AF403" s="468"/>
      <c r="AG403" s="468"/>
      <c r="AH403" s="468"/>
      <c r="AI403" s="468"/>
      <c r="AJ403" s="468"/>
      <c r="AK403" s="468"/>
      <c r="AL403" s="468"/>
    </row>
    <row r="404" spans="1:38" ht="14.25" customHeight="1">
      <c r="A404" s="468"/>
      <c r="B404" s="468"/>
      <c r="C404" s="468"/>
      <c r="D404" s="468"/>
      <c r="E404" s="468"/>
      <c r="F404" s="468"/>
      <c r="G404" s="468"/>
      <c r="H404" s="468"/>
      <c r="I404" s="468"/>
      <c r="J404" s="468"/>
      <c r="K404" s="468"/>
      <c r="L404" s="468"/>
      <c r="M404" s="468"/>
      <c r="N404" s="468"/>
      <c r="O404" s="468"/>
      <c r="P404" s="468"/>
      <c r="Q404" s="468"/>
      <c r="R404" s="468"/>
      <c r="S404" s="468"/>
      <c r="T404" s="468"/>
      <c r="U404" s="468"/>
      <c r="V404" s="468"/>
      <c r="W404" s="468"/>
      <c r="X404" s="468"/>
      <c r="Y404" s="468"/>
      <c r="Z404" s="468"/>
      <c r="AA404" s="468"/>
      <c r="AB404" s="468"/>
      <c r="AC404" s="468"/>
      <c r="AD404" s="468"/>
      <c r="AE404" s="468"/>
      <c r="AF404" s="468"/>
      <c r="AG404" s="468"/>
      <c r="AH404" s="468"/>
      <c r="AI404" s="468"/>
      <c r="AJ404" s="468"/>
      <c r="AK404" s="468"/>
      <c r="AL404" s="468"/>
    </row>
    <row r="405" spans="1:38" ht="14.25" customHeight="1">
      <c r="A405" s="468"/>
      <c r="B405" s="468"/>
      <c r="C405" s="468"/>
      <c r="D405" s="468"/>
      <c r="E405" s="468"/>
      <c r="F405" s="468"/>
      <c r="G405" s="468"/>
      <c r="H405" s="468"/>
      <c r="I405" s="468"/>
      <c r="J405" s="468"/>
      <c r="K405" s="468"/>
      <c r="L405" s="468"/>
      <c r="M405" s="468"/>
      <c r="N405" s="468"/>
      <c r="O405" s="468"/>
      <c r="P405" s="468"/>
      <c r="Q405" s="468"/>
      <c r="R405" s="468"/>
      <c r="S405" s="468"/>
      <c r="T405" s="468"/>
      <c r="U405" s="468"/>
      <c r="V405" s="468"/>
      <c r="W405" s="468"/>
      <c r="X405" s="468"/>
      <c r="Y405" s="468"/>
      <c r="Z405" s="468"/>
      <c r="AA405" s="468"/>
      <c r="AB405" s="468"/>
      <c r="AC405" s="468"/>
      <c r="AD405" s="468"/>
      <c r="AE405" s="468"/>
      <c r="AF405" s="468"/>
      <c r="AG405" s="468"/>
      <c r="AH405" s="468"/>
      <c r="AI405" s="468"/>
      <c r="AJ405" s="468"/>
      <c r="AK405" s="468"/>
      <c r="AL405" s="468"/>
    </row>
    <row r="406" spans="1:38" ht="14.25" customHeight="1">
      <c r="A406" s="468"/>
      <c r="B406" s="468"/>
      <c r="C406" s="468"/>
      <c r="D406" s="468"/>
      <c r="E406" s="468"/>
      <c r="F406" s="468"/>
      <c r="G406" s="468"/>
      <c r="H406" s="468"/>
      <c r="I406" s="468"/>
      <c r="J406" s="468"/>
      <c r="K406" s="468"/>
      <c r="L406" s="468"/>
      <c r="M406" s="468"/>
      <c r="N406" s="468"/>
      <c r="O406" s="468"/>
      <c r="P406" s="468"/>
      <c r="Q406" s="468"/>
      <c r="R406" s="468"/>
      <c r="S406" s="468"/>
      <c r="T406" s="468"/>
      <c r="U406" s="468"/>
      <c r="V406" s="468"/>
      <c r="W406" s="468"/>
      <c r="X406" s="468"/>
      <c r="Y406" s="468"/>
      <c r="Z406" s="468"/>
      <c r="AA406" s="468"/>
      <c r="AB406" s="468"/>
      <c r="AC406" s="468"/>
      <c r="AD406" s="468"/>
      <c r="AE406" s="468"/>
      <c r="AF406" s="468"/>
      <c r="AG406" s="468"/>
      <c r="AH406" s="468"/>
      <c r="AI406" s="468"/>
      <c r="AJ406" s="468"/>
      <c r="AK406" s="468"/>
      <c r="AL406" s="468"/>
    </row>
    <row r="407" spans="1:38" ht="14.25" customHeight="1">
      <c r="A407" s="468"/>
      <c r="B407" s="468"/>
      <c r="C407" s="468"/>
      <c r="D407" s="468"/>
      <c r="E407" s="468"/>
      <c r="F407" s="468"/>
      <c r="G407" s="468"/>
      <c r="H407" s="468"/>
      <c r="I407" s="468"/>
      <c r="J407" s="468"/>
      <c r="K407" s="468"/>
      <c r="L407" s="468"/>
      <c r="M407" s="468"/>
      <c r="N407" s="468"/>
      <c r="O407" s="468"/>
      <c r="P407" s="468"/>
      <c r="Q407" s="468"/>
      <c r="R407" s="468"/>
      <c r="S407" s="468"/>
      <c r="T407" s="468"/>
      <c r="U407" s="468"/>
      <c r="V407" s="468"/>
      <c r="W407" s="468"/>
      <c r="X407" s="468"/>
      <c r="Y407" s="468"/>
      <c r="Z407" s="468"/>
      <c r="AA407" s="468"/>
      <c r="AB407" s="468"/>
      <c r="AC407" s="468"/>
      <c r="AD407" s="468"/>
      <c r="AE407" s="468"/>
      <c r="AF407" s="468"/>
      <c r="AG407" s="468"/>
      <c r="AH407" s="468"/>
      <c r="AI407" s="468"/>
      <c r="AJ407" s="468"/>
      <c r="AK407" s="468"/>
      <c r="AL407" s="468"/>
    </row>
    <row r="408" spans="1:38" ht="14.25" customHeight="1">
      <c r="A408" s="468"/>
      <c r="B408" s="468"/>
      <c r="C408" s="468"/>
      <c r="D408" s="468"/>
      <c r="E408" s="468"/>
      <c r="F408" s="468"/>
      <c r="G408" s="468"/>
      <c r="H408" s="468"/>
      <c r="I408" s="468"/>
      <c r="J408" s="468"/>
      <c r="K408" s="468"/>
      <c r="L408" s="468"/>
      <c r="M408" s="468"/>
      <c r="N408" s="468"/>
      <c r="O408" s="468"/>
      <c r="P408" s="468"/>
      <c r="Q408" s="468"/>
      <c r="R408" s="468"/>
      <c r="S408" s="468"/>
      <c r="T408" s="468"/>
      <c r="U408" s="468"/>
      <c r="V408" s="468"/>
      <c r="W408" s="468"/>
      <c r="X408" s="468"/>
      <c r="Y408" s="468"/>
      <c r="Z408" s="468"/>
      <c r="AA408" s="468"/>
      <c r="AB408" s="468"/>
      <c r="AC408" s="468"/>
      <c r="AD408" s="468"/>
      <c r="AE408" s="468"/>
      <c r="AF408" s="468"/>
      <c r="AG408" s="468"/>
      <c r="AH408" s="468"/>
      <c r="AI408" s="468"/>
      <c r="AJ408" s="468"/>
      <c r="AK408" s="468"/>
      <c r="AL408" s="468"/>
    </row>
    <row r="409" spans="1:38" ht="14.25" customHeight="1">
      <c r="A409" s="468"/>
      <c r="B409" s="468"/>
      <c r="C409" s="468"/>
      <c r="D409" s="468"/>
      <c r="E409" s="468"/>
      <c r="F409" s="468"/>
      <c r="G409" s="468"/>
      <c r="H409" s="468"/>
      <c r="I409" s="468"/>
      <c r="J409" s="468"/>
      <c r="K409" s="468"/>
      <c r="L409" s="468"/>
      <c r="M409" s="468"/>
      <c r="N409" s="468"/>
      <c r="O409" s="468"/>
      <c r="P409" s="468"/>
      <c r="Q409" s="468"/>
      <c r="R409" s="468"/>
      <c r="S409" s="468"/>
      <c r="T409" s="468"/>
      <c r="U409" s="468"/>
      <c r="V409" s="468"/>
      <c r="W409" s="468"/>
      <c r="X409" s="468"/>
      <c r="Y409" s="468"/>
      <c r="Z409" s="468"/>
      <c r="AA409" s="468"/>
      <c r="AB409" s="468"/>
      <c r="AC409" s="468"/>
      <c r="AD409" s="468"/>
      <c r="AE409" s="468"/>
      <c r="AF409" s="468"/>
      <c r="AG409" s="468"/>
      <c r="AH409" s="468"/>
      <c r="AI409" s="468"/>
      <c r="AJ409" s="468"/>
      <c r="AK409" s="468"/>
      <c r="AL409" s="468"/>
    </row>
    <row r="410" spans="1:38" ht="14.25" customHeight="1">
      <c r="A410" s="468"/>
      <c r="B410" s="468"/>
      <c r="C410" s="468"/>
      <c r="D410" s="468"/>
      <c r="E410" s="468"/>
      <c r="F410" s="468"/>
      <c r="G410" s="468"/>
      <c r="H410" s="468"/>
      <c r="I410" s="468"/>
      <c r="J410" s="468"/>
      <c r="K410" s="468"/>
      <c r="L410" s="468"/>
      <c r="M410" s="468"/>
      <c r="N410" s="468"/>
      <c r="O410" s="468"/>
      <c r="P410" s="468"/>
      <c r="Q410" s="468"/>
      <c r="R410" s="468"/>
      <c r="S410" s="468"/>
      <c r="T410" s="468"/>
      <c r="U410" s="468"/>
      <c r="V410" s="468"/>
      <c r="W410" s="468"/>
      <c r="X410" s="468"/>
      <c r="Y410" s="468"/>
      <c r="Z410" s="468"/>
      <c r="AA410" s="468"/>
      <c r="AB410" s="468"/>
      <c r="AC410" s="468"/>
      <c r="AD410" s="468"/>
      <c r="AE410" s="468"/>
      <c r="AF410" s="468"/>
      <c r="AG410" s="468"/>
      <c r="AH410" s="468"/>
      <c r="AI410" s="468"/>
      <c r="AJ410" s="468"/>
      <c r="AK410" s="468"/>
      <c r="AL410" s="468"/>
    </row>
    <row r="411" spans="1:38" ht="14.25" customHeight="1">
      <c r="A411" s="468"/>
      <c r="B411" s="468"/>
      <c r="C411" s="468"/>
      <c r="D411" s="468"/>
      <c r="E411" s="468"/>
      <c r="F411" s="468"/>
      <c r="G411" s="468"/>
      <c r="H411" s="468"/>
      <c r="I411" s="468"/>
      <c r="J411" s="468"/>
      <c r="K411" s="468"/>
      <c r="L411" s="468"/>
      <c r="M411" s="468"/>
      <c r="N411" s="468"/>
      <c r="O411" s="468"/>
      <c r="P411" s="468"/>
      <c r="Q411" s="468"/>
      <c r="R411" s="468"/>
      <c r="S411" s="468"/>
      <c r="T411" s="468"/>
      <c r="U411" s="468"/>
      <c r="V411" s="468"/>
      <c r="W411" s="468"/>
      <c r="X411" s="468"/>
      <c r="Y411" s="468"/>
      <c r="Z411" s="468"/>
      <c r="AA411" s="468"/>
      <c r="AB411" s="468"/>
      <c r="AC411" s="468"/>
      <c r="AD411" s="468"/>
      <c r="AE411" s="468"/>
      <c r="AF411" s="468"/>
      <c r="AG411" s="468"/>
      <c r="AH411" s="468"/>
      <c r="AI411" s="468"/>
      <c r="AJ411" s="468"/>
      <c r="AK411" s="468"/>
      <c r="AL411" s="468"/>
    </row>
    <row r="412" spans="1:38" ht="14.25" customHeight="1">
      <c r="A412" s="468"/>
      <c r="B412" s="468"/>
      <c r="C412" s="468"/>
      <c r="D412" s="468"/>
      <c r="E412" s="468"/>
      <c r="F412" s="468"/>
      <c r="G412" s="468"/>
      <c r="H412" s="468"/>
      <c r="I412" s="468"/>
      <c r="J412" s="468"/>
      <c r="K412" s="468"/>
      <c r="L412" s="468"/>
      <c r="M412" s="468"/>
      <c r="N412" s="468"/>
      <c r="O412" s="468"/>
      <c r="P412" s="468"/>
      <c r="Q412" s="468"/>
      <c r="R412" s="468"/>
      <c r="S412" s="468"/>
      <c r="T412" s="468"/>
      <c r="U412" s="468"/>
      <c r="V412" s="468"/>
      <c r="W412" s="468"/>
      <c r="X412" s="468"/>
      <c r="Y412" s="468"/>
      <c r="Z412" s="468"/>
      <c r="AA412" s="468"/>
      <c r="AB412" s="468"/>
      <c r="AC412" s="468"/>
      <c r="AD412" s="468"/>
      <c r="AE412" s="468"/>
      <c r="AF412" s="468"/>
      <c r="AG412" s="468"/>
      <c r="AH412" s="468"/>
      <c r="AI412" s="468"/>
      <c r="AJ412" s="468"/>
      <c r="AK412" s="468"/>
      <c r="AL412" s="468"/>
    </row>
    <row r="413" spans="1:38" ht="14.25" customHeight="1">
      <c r="A413" s="468"/>
      <c r="B413" s="468"/>
      <c r="C413" s="468"/>
      <c r="D413" s="468"/>
      <c r="E413" s="468"/>
      <c r="F413" s="468"/>
      <c r="G413" s="468"/>
      <c r="H413" s="468"/>
      <c r="I413" s="468"/>
      <c r="J413" s="468"/>
      <c r="K413" s="468"/>
      <c r="L413" s="468"/>
      <c r="M413" s="468"/>
      <c r="N413" s="468"/>
      <c r="O413" s="468"/>
      <c r="P413" s="468"/>
      <c r="Q413" s="468"/>
      <c r="R413" s="468"/>
      <c r="S413" s="468"/>
      <c r="T413" s="468"/>
      <c r="U413" s="468"/>
      <c r="V413" s="468"/>
      <c r="W413" s="468"/>
      <c r="X413" s="468"/>
      <c r="Y413" s="468"/>
      <c r="Z413" s="468"/>
      <c r="AA413" s="468"/>
      <c r="AB413" s="468"/>
      <c r="AC413" s="468"/>
      <c r="AD413" s="468"/>
      <c r="AE413" s="468"/>
      <c r="AF413" s="468"/>
      <c r="AG413" s="468"/>
      <c r="AH413" s="468"/>
      <c r="AI413" s="468"/>
      <c r="AJ413" s="468"/>
      <c r="AK413" s="468"/>
      <c r="AL413" s="468"/>
    </row>
    <row r="414" spans="1:38" ht="14.25" customHeight="1">
      <c r="A414" s="468"/>
      <c r="B414" s="468"/>
      <c r="C414" s="468"/>
      <c r="D414" s="468"/>
      <c r="E414" s="468"/>
      <c r="F414" s="468"/>
      <c r="G414" s="468"/>
      <c r="H414" s="468"/>
      <c r="I414" s="468"/>
      <c r="J414" s="468"/>
      <c r="K414" s="468"/>
      <c r="L414" s="468"/>
      <c r="M414" s="468"/>
      <c r="N414" s="468"/>
      <c r="O414" s="468"/>
      <c r="P414" s="468"/>
      <c r="Q414" s="468"/>
      <c r="R414" s="468"/>
      <c r="S414" s="468"/>
      <c r="T414" s="468"/>
      <c r="U414" s="468"/>
      <c r="V414" s="468"/>
      <c r="W414" s="468"/>
      <c r="X414" s="468"/>
      <c r="Y414" s="468"/>
      <c r="Z414" s="468"/>
      <c r="AA414" s="468"/>
      <c r="AB414" s="468"/>
      <c r="AC414" s="468"/>
      <c r="AD414" s="468"/>
      <c r="AE414" s="468"/>
      <c r="AF414" s="468"/>
      <c r="AG414" s="468"/>
      <c r="AH414" s="468"/>
      <c r="AI414" s="468"/>
      <c r="AJ414" s="468"/>
      <c r="AK414" s="468"/>
      <c r="AL414" s="468"/>
    </row>
    <row r="415" spans="1:38" ht="14.25" customHeight="1">
      <c r="A415" s="468"/>
      <c r="B415" s="468"/>
      <c r="C415" s="468"/>
      <c r="D415" s="468"/>
      <c r="E415" s="468"/>
      <c r="F415" s="468"/>
      <c r="G415" s="468"/>
      <c r="H415" s="468"/>
      <c r="I415" s="468"/>
      <c r="J415" s="468"/>
      <c r="K415" s="468"/>
      <c r="L415" s="468"/>
      <c r="M415" s="468"/>
      <c r="N415" s="468"/>
      <c r="O415" s="468"/>
      <c r="P415" s="468"/>
      <c r="Q415" s="468"/>
      <c r="R415" s="468"/>
      <c r="S415" s="468"/>
      <c r="T415" s="468"/>
      <c r="U415" s="468"/>
      <c r="V415" s="468"/>
      <c r="W415" s="468"/>
      <c r="X415" s="468"/>
      <c r="Y415" s="468"/>
      <c r="Z415" s="468"/>
      <c r="AA415" s="468"/>
      <c r="AB415" s="468"/>
      <c r="AC415" s="468"/>
      <c r="AD415" s="468"/>
      <c r="AE415" s="468"/>
      <c r="AF415" s="468"/>
      <c r="AG415" s="468"/>
      <c r="AH415" s="468"/>
      <c r="AI415" s="468"/>
      <c r="AJ415" s="468"/>
      <c r="AK415" s="468"/>
      <c r="AL415" s="468"/>
    </row>
    <row r="416" spans="1:38" ht="14.25" customHeight="1">
      <c r="A416" s="468"/>
      <c r="B416" s="468"/>
      <c r="C416" s="468"/>
      <c r="D416" s="468"/>
      <c r="E416" s="468"/>
      <c r="F416" s="468"/>
      <c r="G416" s="468"/>
      <c r="H416" s="468"/>
      <c r="I416" s="468"/>
      <c r="J416" s="468"/>
      <c r="K416" s="468"/>
      <c r="L416" s="468"/>
      <c r="M416" s="468"/>
      <c r="N416" s="468"/>
      <c r="O416" s="468"/>
      <c r="P416" s="468"/>
      <c r="Q416" s="468"/>
      <c r="R416" s="468"/>
      <c r="S416" s="468"/>
      <c r="T416" s="468"/>
      <c r="U416" s="468"/>
      <c r="V416" s="468"/>
      <c r="W416" s="468"/>
      <c r="X416" s="468"/>
      <c r="Y416" s="468"/>
      <c r="Z416" s="468"/>
      <c r="AA416" s="468"/>
      <c r="AB416" s="468"/>
      <c r="AC416" s="468"/>
      <c r="AD416" s="468"/>
      <c r="AE416" s="468"/>
      <c r="AF416" s="468"/>
      <c r="AG416" s="468"/>
      <c r="AH416" s="468"/>
      <c r="AI416" s="468"/>
      <c r="AJ416" s="468"/>
      <c r="AK416" s="468"/>
      <c r="AL416" s="468"/>
    </row>
    <row r="417" spans="1:38" ht="14.25" customHeight="1">
      <c r="A417" s="468"/>
      <c r="B417" s="468"/>
      <c r="C417" s="468"/>
      <c r="D417" s="468"/>
      <c r="E417" s="468"/>
      <c r="F417" s="468"/>
      <c r="G417" s="468"/>
      <c r="H417" s="468"/>
      <c r="I417" s="468"/>
      <c r="J417" s="468"/>
      <c r="K417" s="468"/>
      <c r="L417" s="468"/>
      <c r="M417" s="468"/>
      <c r="N417" s="468"/>
      <c r="O417" s="468"/>
      <c r="P417" s="468"/>
      <c r="Q417" s="468"/>
      <c r="R417" s="468"/>
      <c r="S417" s="468"/>
      <c r="T417" s="468"/>
      <c r="U417" s="468"/>
      <c r="V417" s="468"/>
      <c r="W417" s="468"/>
      <c r="X417" s="468"/>
      <c r="Y417" s="468"/>
      <c r="Z417" s="468"/>
      <c r="AA417" s="468"/>
      <c r="AB417" s="468"/>
      <c r="AC417" s="468"/>
      <c r="AD417" s="468"/>
      <c r="AE417" s="468"/>
      <c r="AF417" s="468"/>
      <c r="AG417" s="468"/>
      <c r="AH417" s="468"/>
      <c r="AI417" s="468"/>
      <c r="AJ417" s="468"/>
      <c r="AK417" s="468"/>
      <c r="AL417" s="468"/>
    </row>
    <row r="418" spans="1:38" ht="14.25" customHeight="1">
      <c r="A418" s="468"/>
      <c r="B418" s="468"/>
      <c r="C418" s="468"/>
      <c r="D418" s="468"/>
      <c r="E418" s="468"/>
      <c r="F418" s="468"/>
      <c r="G418" s="468"/>
      <c r="H418" s="468"/>
      <c r="I418" s="468"/>
      <c r="J418" s="468"/>
      <c r="K418" s="468"/>
      <c r="L418" s="468"/>
      <c r="M418" s="468"/>
      <c r="N418" s="468"/>
      <c r="O418" s="468"/>
      <c r="P418" s="468"/>
      <c r="Q418" s="468"/>
      <c r="R418" s="468"/>
      <c r="S418" s="468"/>
      <c r="T418" s="468"/>
      <c r="U418" s="468"/>
      <c r="V418" s="468"/>
      <c r="W418" s="468"/>
      <c r="X418" s="468"/>
      <c r="Y418" s="468"/>
      <c r="Z418" s="468"/>
      <c r="AA418" s="468"/>
      <c r="AB418" s="468"/>
      <c r="AC418" s="468"/>
      <c r="AD418" s="468"/>
      <c r="AE418" s="468"/>
      <c r="AF418" s="468"/>
      <c r="AG418" s="468"/>
      <c r="AH418" s="468"/>
      <c r="AI418" s="468"/>
      <c r="AJ418" s="468"/>
      <c r="AK418" s="468"/>
      <c r="AL418" s="468"/>
    </row>
    <row r="419" spans="1:38" ht="14.25" customHeight="1">
      <c r="A419" s="468"/>
      <c r="B419" s="468"/>
      <c r="C419" s="468"/>
      <c r="D419" s="468"/>
      <c r="E419" s="468"/>
      <c r="F419" s="468"/>
      <c r="G419" s="468"/>
      <c r="H419" s="468"/>
      <c r="I419" s="468"/>
      <c r="J419" s="468"/>
      <c r="K419" s="468"/>
      <c r="L419" s="468"/>
      <c r="M419" s="468"/>
      <c r="N419" s="468"/>
      <c r="O419" s="468"/>
      <c r="P419" s="468"/>
      <c r="Q419" s="468"/>
      <c r="R419" s="468"/>
      <c r="S419" s="468"/>
      <c r="T419" s="468"/>
      <c r="U419" s="468"/>
      <c r="V419" s="468"/>
      <c r="W419" s="468"/>
      <c r="X419" s="468"/>
      <c r="Y419" s="468"/>
      <c r="Z419" s="468"/>
      <c r="AA419" s="468"/>
      <c r="AB419" s="468"/>
      <c r="AC419" s="468"/>
      <c r="AD419" s="468"/>
      <c r="AE419" s="468"/>
      <c r="AF419" s="468"/>
      <c r="AG419" s="468"/>
      <c r="AH419" s="468"/>
      <c r="AI419" s="468"/>
      <c r="AJ419" s="468"/>
      <c r="AK419" s="468"/>
      <c r="AL419" s="468"/>
    </row>
    <row r="420" spans="1:38" ht="14.25" customHeight="1">
      <c r="A420" s="468"/>
      <c r="B420" s="468"/>
      <c r="C420" s="468"/>
      <c r="D420" s="468"/>
      <c r="E420" s="468"/>
      <c r="F420" s="468"/>
      <c r="G420" s="468"/>
      <c r="H420" s="468"/>
      <c r="I420" s="468"/>
      <c r="J420" s="468"/>
      <c r="K420" s="468"/>
      <c r="L420" s="468"/>
      <c r="M420" s="468"/>
      <c r="N420" s="468"/>
      <c r="O420" s="468"/>
      <c r="P420" s="468"/>
      <c r="Q420" s="468"/>
      <c r="R420" s="468"/>
      <c r="S420" s="468"/>
      <c r="T420" s="468"/>
      <c r="U420" s="468"/>
      <c r="V420" s="468"/>
      <c r="W420" s="468"/>
      <c r="X420" s="468"/>
      <c r="Y420" s="468"/>
      <c r="Z420" s="468"/>
      <c r="AA420" s="468"/>
      <c r="AB420" s="468"/>
      <c r="AC420" s="468"/>
      <c r="AD420" s="468"/>
      <c r="AE420" s="468"/>
      <c r="AF420" s="468"/>
      <c r="AG420" s="468"/>
      <c r="AH420" s="468"/>
      <c r="AI420" s="468"/>
      <c r="AJ420" s="468"/>
      <c r="AK420" s="468"/>
      <c r="AL420" s="468"/>
    </row>
    <row r="421" spans="1:38" ht="14.25" customHeight="1">
      <c r="A421" s="468"/>
      <c r="B421" s="468"/>
      <c r="C421" s="468"/>
      <c r="D421" s="468"/>
      <c r="E421" s="468"/>
      <c r="F421" s="468"/>
      <c r="G421" s="468"/>
      <c r="H421" s="468"/>
      <c r="I421" s="468"/>
      <c r="J421" s="468"/>
      <c r="K421" s="468"/>
      <c r="L421" s="468"/>
      <c r="M421" s="468"/>
      <c r="N421" s="468"/>
      <c r="O421" s="468"/>
      <c r="P421" s="468"/>
      <c r="Q421" s="468"/>
      <c r="R421" s="468"/>
      <c r="S421" s="468"/>
      <c r="T421" s="468"/>
      <c r="U421" s="468"/>
      <c r="V421" s="468"/>
      <c r="W421" s="468"/>
      <c r="X421" s="468"/>
      <c r="Y421" s="468"/>
      <c r="Z421" s="468"/>
      <c r="AA421" s="468"/>
      <c r="AB421" s="468"/>
      <c r="AC421" s="468"/>
      <c r="AD421" s="468"/>
      <c r="AE421" s="468"/>
      <c r="AF421" s="468"/>
      <c r="AG421" s="468"/>
      <c r="AH421" s="468"/>
      <c r="AI421" s="468"/>
      <c r="AJ421" s="468"/>
      <c r="AK421" s="468"/>
      <c r="AL421" s="468"/>
    </row>
    <row r="422" spans="1:38" ht="14.25" customHeight="1">
      <c r="A422" s="468"/>
      <c r="B422" s="468"/>
      <c r="C422" s="468"/>
      <c r="D422" s="468"/>
      <c r="E422" s="468"/>
      <c r="F422" s="468"/>
      <c r="G422" s="468"/>
      <c r="H422" s="468"/>
      <c r="I422" s="468"/>
      <c r="J422" s="468"/>
      <c r="K422" s="468"/>
      <c r="L422" s="468"/>
      <c r="M422" s="468"/>
      <c r="N422" s="468"/>
      <c r="O422" s="468"/>
      <c r="P422" s="468"/>
      <c r="Q422" s="468"/>
      <c r="R422" s="468"/>
      <c r="S422" s="468"/>
      <c r="T422" s="468"/>
      <c r="U422" s="468"/>
      <c r="V422" s="468"/>
      <c r="W422" s="468"/>
      <c r="X422" s="468"/>
      <c r="Y422" s="468"/>
      <c r="Z422" s="468"/>
      <c r="AA422" s="468"/>
      <c r="AB422" s="468"/>
      <c r="AC422" s="468"/>
      <c r="AD422" s="468"/>
      <c r="AE422" s="468"/>
      <c r="AF422" s="468"/>
      <c r="AG422" s="468"/>
      <c r="AH422" s="468"/>
      <c r="AI422" s="468"/>
      <c r="AJ422" s="468"/>
      <c r="AK422" s="468"/>
      <c r="AL422" s="468"/>
    </row>
    <row r="423" spans="1:38" ht="14.25" customHeight="1">
      <c r="A423" s="468"/>
      <c r="B423" s="468"/>
      <c r="C423" s="468"/>
      <c r="D423" s="468"/>
      <c r="E423" s="468"/>
      <c r="F423" s="468"/>
      <c r="G423" s="468"/>
      <c r="H423" s="468"/>
      <c r="I423" s="468"/>
      <c r="J423" s="468"/>
      <c r="K423" s="468"/>
      <c r="L423" s="468"/>
      <c r="M423" s="468"/>
      <c r="N423" s="468"/>
      <c r="O423" s="468"/>
      <c r="P423" s="468"/>
      <c r="Q423" s="468"/>
      <c r="R423" s="468"/>
      <c r="S423" s="468"/>
      <c r="T423" s="468"/>
      <c r="U423" s="468"/>
      <c r="V423" s="468"/>
      <c r="W423" s="468"/>
      <c r="X423" s="468"/>
      <c r="Y423" s="468"/>
      <c r="Z423" s="468"/>
      <c r="AA423" s="468"/>
      <c r="AB423" s="468"/>
      <c r="AC423" s="468"/>
      <c r="AD423" s="468"/>
      <c r="AE423" s="468"/>
      <c r="AF423" s="468"/>
      <c r="AG423" s="468"/>
      <c r="AH423" s="468"/>
      <c r="AI423" s="468"/>
      <c r="AJ423" s="468"/>
      <c r="AK423" s="468"/>
      <c r="AL423" s="468"/>
    </row>
    <row r="424" spans="1:38" ht="14.25" customHeight="1">
      <c r="A424" s="468"/>
      <c r="B424" s="468"/>
      <c r="C424" s="468"/>
      <c r="D424" s="468"/>
      <c r="E424" s="468"/>
      <c r="F424" s="468"/>
      <c r="G424" s="468"/>
      <c r="H424" s="468"/>
      <c r="I424" s="468"/>
      <c r="J424" s="468"/>
      <c r="K424" s="468"/>
      <c r="L424" s="468"/>
      <c r="M424" s="468"/>
      <c r="N424" s="468"/>
      <c r="O424" s="468"/>
      <c r="P424" s="468"/>
      <c r="Q424" s="468"/>
      <c r="R424" s="468"/>
      <c r="S424" s="468"/>
      <c r="T424" s="468"/>
      <c r="U424" s="468"/>
      <c r="V424" s="468"/>
      <c r="W424" s="468"/>
      <c r="X424" s="468"/>
      <c r="Y424" s="468"/>
      <c r="Z424" s="468"/>
      <c r="AA424" s="468"/>
      <c r="AB424" s="468"/>
      <c r="AC424" s="468"/>
      <c r="AD424" s="468"/>
      <c r="AE424" s="468"/>
      <c r="AF424" s="468"/>
      <c r="AG424" s="468"/>
      <c r="AH424" s="468"/>
      <c r="AI424" s="468"/>
      <c r="AJ424" s="468"/>
      <c r="AK424" s="468"/>
      <c r="AL424" s="468"/>
    </row>
    <row r="425" spans="1:38" ht="14.25" customHeight="1">
      <c r="A425" s="468"/>
      <c r="B425" s="468"/>
      <c r="C425" s="468"/>
      <c r="D425" s="468"/>
      <c r="E425" s="468"/>
      <c r="F425" s="468"/>
      <c r="G425" s="468"/>
      <c r="H425" s="468"/>
      <c r="I425" s="468"/>
      <c r="J425" s="468"/>
      <c r="K425" s="468"/>
      <c r="L425" s="468"/>
      <c r="M425" s="468"/>
      <c r="N425" s="468"/>
      <c r="O425" s="468"/>
      <c r="P425" s="468"/>
      <c r="Q425" s="468"/>
      <c r="R425" s="468"/>
      <c r="S425" s="468"/>
      <c r="T425" s="468"/>
      <c r="U425" s="468"/>
      <c r="V425" s="468"/>
      <c r="W425" s="468"/>
      <c r="X425" s="468"/>
      <c r="Y425" s="468"/>
      <c r="Z425" s="468"/>
      <c r="AA425" s="468"/>
      <c r="AB425" s="468"/>
      <c r="AC425" s="468"/>
      <c r="AD425" s="468"/>
      <c r="AE425" s="468"/>
      <c r="AF425" s="468"/>
      <c r="AG425" s="468"/>
      <c r="AH425" s="468"/>
      <c r="AI425" s="468"/>
      <c r="AJ425" s="468"/>
      <c r="AK425" s="468"/>
      <c r="AL425" s="468"/>
    </row>
    <row r="426" spans="1:38" ht="14.25" customHeight="1">
      <c r="A426" s="468"/>
      <c r="B426" s="468"/>
      <c r="C426" s="468"/>
      <c r="D426" s="468"/>
      <c r="E426" s="468"/>
      <c r="F426" s="468"/>
      <c r="G426" s="468"/>
      <c r="H426" s="468"/>
      <c r="I426" s="468"/>
      <c r="J426" s="468"/>
      <c r="K426" s="468"/>
      <c r="L426" s="468"/>
      <c r="M426" s="468"/>
      <c r="N426" s="468"/>
      <c r="O426" s="468"/>
      <c r="P426" s="468"/>
      <c r="Q426" s="468"/>
      <c r="R426" s="468"/>
      <c r="S426" s="468"/>
      <c r="T426" s="468"/>
      <c r="U426" s="468"/>
      <c r="V426" s="468"/>
      <c r="W426" s="468"/>
      <c r="X426" s="468"/>
      <c r="Y426" s="468"/>
      <c r="Z426" s="468"/>
      <c r="AA426" s="468"/>
      <c r="AB426" s="468"/>
      <c r="AC426" s="468"/>
      <c r="AD426" s="468"/>
      <c r="AE426" s="468"/>
      <c r="AF426" s="468"/>
      <c r="AG426" s="468"/>
      <c r="AH426" s="468"/>
      <c r="AI426" s="468"/>
      <c r="AJ426" s="468"/>
      <c r="AK426" s="468"/>
      <c r="AL426" s="468"/>
    </row>
    <row r="427" spans="1:38" ht="14.25" customHeight="1">
      <c r="A427" s="468"/>
      <c r="B427" s="468"/>
      <c r="C427" s="468"/>
      <c r="D427" s="468"/>
      <c r="E427" s="468"/>
      <c r="F427" s="468"/>
      <c r="G427" s="468"/>
      <c r="H427" s="468"/>
      <c r="I427" s="468"/>
      <c r="J427" s="468"/>
      <c r="K427" s="468"/>
      <c r="L427" s="468"/>
      <c r="M427" s="468"/>
      <c r="N427" s="468"/>
      <c r="O427" s="468"/>
      <c r="P427" s="468"/>
      <c r="Q427" s="468"/>
      <c r="R427" s="468"/>
      <c r="S427" s="468"/>
      <c r="T427" s="468"/>
      <c r="U427" s="468"/>
      <c r="V427" s="468"/>
      <c r="W427" s="468"/>
      <c r="X427" s="468"/>
      <c r="Y427" s="468"/>
      <c r="Z427" s="468"/>
      <c r="AA427" s="468"/>
      <c r="AB427" s="468"/>
      <c r="AC427" s="468"/>
      <c r="AD427" s="468"/>
      <c r="AE427" s="468"/>
      <c r="AF427" s="468"/>
      <c r="AG427" s="468"/>
      <c r="AH427" s="468"/>
      <c r="AI427" s="468"/>
      <c r="AJ427" s="468"/>
      <c r="AK427" s="468"/>
      <c r="AL427" s="468"/>
    </row>
    <row r="428" spans="1:38" ht="14.25" customHeight="1">
      <c r="A428" s="468"/>
      <c r="B428" s="468"/>
      <c r="C428" s="468"/>
      <c r="D428" s="468"/>
      <c r="E428" s="468"/>
      <c r="F428" s="468"/>
      <c r="G428" s="468"/>
      <c r="H428" s="468"/>
      <c r="I428" s="468"/>
      <c r="J428" s="468"/>
      <c r="K428" s="468"/>
      <c r="L428" s="468"/>
      <c r="M428" s="468"/>
      <c r="N428" s="468"/>
      <c r="O428" s="468"/>
      <c r="P428" s="468"/>
      <c r="Q428" s="468"/>
      <c r="R428" s="468"/>
      <c r="S428" s="468"/>
      <c r="T428" s="468"/>
      <c r="U428" s="468"/>
      <c r="V428" s="468"/>
      <c r="W428" s="468"/>
      <c r="X428" s="468"/>
      <c r="Y428" s="468"/>
      <c r="Z428" s="468"/>
      <c r="AA428" s="468"/>
      <c r="AB428" s="468"/>
      <c r="AC428" s="468"/>
      <c r="AD428" s="468"/>
      <c r="AE428" s="468"/>
      <c r="AF428" s="468"/>
      <c r="AG428" s="468"/>
      <c r="AH428" s="468"/>
      <c r="AI428" s="468"/>
      <c r="AJ428" s="468"/>
      <c r="AK428" s="468"/>
      <c r="AL428" s="468"/>
    </row>
    <row r="429" spans="1:38" ht="14.25" customHeight="1">
      <c r="A429" s="468"/>
      <c r="B429" s="468"/>
      <c r="C429" s="468"/>
      <c r="D429" s="468"/>
      <c r="E429" s="468"/>
      <c r="F429" s="468"/>
      <c r="G429" s="468"/>
      <c r="H429" s="468"/>
      <c r="I429" s="468"/>
      <c r="J429" s="468"/>
      <c r="K429" s="468"/>
      <c r="L429" s="468"/>
      <c r="M429" s="468"/>
      <c r="N429" s="468"/>
      <c r="O429" s="468"/>
      <c r="P429" s="468"/>
      <c r="Q429" s="468"/>
      <c r="R429" s="468"/>
      <c r="S429" s="468"/>
      <c r="T429" s="468"/>
      <c r="U429" s="468"/>
      <c r="V429" s="468"/>
      <c r="W429" s="468"/>
      <c r="X429" s="468"/>
      <c r="Y429" s="468"/>
      <c r="Z429" s="468"/>
      <c r="AA429" s="468"/>
      <c r="AB429" s="468"/>
      <c r="AC429" s="468"/>
      <c r="AD429" s="468"/>
      <c r="AE429" s="468"/>
      <c r="AF429" s="468"/>
      <c r="AG429" s="468"/>
      <c r="AH429" s="468"/>
      <c r="AI429" s="468"/>
      <c r="AJ429" s="468"/>
      <c r="AK429" s="468"/>
      <c r="AL429" s="468"/>
    </row>
    <row r="430" spans="1:38" ht="14.25" customHeight="1">
      <c r="A430" s="468"/>
      <c r="B430" s="468"/>
      <c r="C430" s="468"/>
      <c r="D430" s="468"/>
      <c r="E430" s="468"/>
      <c r="F430" s="468"/>
      <c r="G430" s="468"/>
      <c r="H430" s="468"/>
      <c r="I430" s="468"/>
      <c r="J430" s="468"/>
      <c r="K430" s="468"/>
      <c r="L430" s="468"/>
      <c r="M430" s="468"/>
      <c r="N430" s="468"/>
      <c r="O430" s="468"/>
      <c r="P430" s="468"/>
      <c r="Q430" s="468"/>
      <c r="R430" s="468"/>
      <c r="S430" s="468"/>
      <c r="T430" s="468"/>
      <c r="U430" s="468"/>
      <c r="V430" s="468"/>
      <c r="W430" s="468"/>
      <c r="X430" s="468"/>
      <c r="Y430" s="468"/>
      <c r="Z430" s="468"/>
      <c r="AA430" s="468"/>
      <c r="AB430" s="468"/>
      <c r="AC430" s="468"/>
      <c r="AD430" s="468"/>
      <c r="AE430" s="468"/>
      <c r="AF430" s="468"/>
      <c r="AG430" s="468"/>
      <c r="AH430" s="468"/>
      <c r="AI430" s="468"/>
      <c r="AJ430" s="468"/>
      <c r="AK430" s="468"/>
      <c r="AL430" s="468"/>
    </row>
    <row r="431" spans="1:38" ht="14.25" customHeight="1">
      <c r="A431" s="468"/>
      <c r="B431" s="468"/>
      <c r="C431" s="468"/>
      <c r="D431" s="468"/>
      <c r="E431" s="468"/>
      <c r="F431" s="468"/>
      <c r="G431" s="468"/>
      <c r="H431" s="468"/>
      <c r="I431" s="468"/>
      <c r="J431" s="468"/>
      <c r="K431" s="468"/>
      <c r="L431" s="468"/>
      <c r="M431" s="468"/>
      <c r="N431" s="468"/>
      <c r="O431" s="468"/>
      <c r="P431" s="468"/>
      <c r="Q431" s="468"/>
      <c r="R431" s="468"/>
      <c r="S431" s="468"/>
      <c r="T431" s="468"/>
      <c r="U431" s="468"/>
      <c r="V431" s="468"/>
      <c r="W431" s="468"/>
      <c r="X431" s="468"/>
      <c r="Y431" s="468"/>
      <c r="Z431" s="468"/>
      <c r="AA431" s="468"/>
      <c r="AB431" s="468"/>
      <c r="AC431" s="468"/>
      <c r="AD431" s="468"/>
      <c r="AE431" s="468"/>
      <c r="AF431" s="468"/>
      <c r="AG431" s="468"/>
      <c r="AH431" s="468"/>
      <c r="AI431" s="468"/>
      <c r="AJ431" s="468"/>
      <c r="AK431" s="468"/>
      <c r="AL431" s="468"/>
    </row>
    <row r="432" spans="1:38" ht="14.25" customHeight="1">
      <c r="A432" s="468"/>
      <c r="B432" s="468"/>
      <c r="C432" s="468"/>
      <c r="D432" s="468"/>
      <c r="E432" s="468"/>
      <c r="F432" s="468"/>
      <c r="G432" s="468"/>
      <c r="H432" s="468"/>
      <c r="I432" s="468"/>
      <c r="J432" s="468"/>
      <c r="K432" s="468"/>
      <c r="L432" s="468"/>
      <c r="M432" s="468"/>
      <c r="N432" s="468"/>
      <c r="O432" s="468"/>
      <c r="P432" s="468"/>
      <c r="Q432" s="468"/>
      <c r="R432" s="468"/>
      <c r="S432" s="468"/>
      <c r="T432" s="468"/>
      <c r="U432" s="468"/>
      <c r="V432" s="468"/>
      <c r="W432" s="468"/>
      <c r="X432" s="468"/>
      <c r="Y432" s="468"/>
      <c r="Z432" s="468"/>
      <c r="AA432" s="468"/>
      <c r="AB432" s="468"/>
      <c r="AC432" s="468"/>
      <c r="AD432" s="468"/>
      <c r="AE432" s="468"/>
      <c r="AF432" s="468"/>
      <c r="AG432" s="468"/>
      <c r="AH432" s="468"/>
      <c r="AI432" s="468"/>
      <c r="AJ432" s="468"/>
      <c r="AK432" s="468"/>
      <c r="AL432" s="468"/>
    </row>
    <row r="433" spans="1:38" ht="14.25" customHeight="1">
      <c r="A433" s="468"/>
      <c r="B433" s="468"/>
      <c r="C433" s="468"/>
      <c r="D433" s="468"/>
      <c r="E433" s="468"/>
      <c r="F433" s="468"/>
      <c r="G433" s="468"/>
      <c r="H433" s="468"/>
      <c r="I433" s="468"/>
      <c r="J433" s="468"/>
      <c r="K433" s="468"/>
      <c r="L433" s="468"/>
      <c r="M433" s="468"/>
      <c r="N433" s="468"/>
      <c r="O433" s="468"/>
      <c r="P433" s="468"/>
      <c r="Q433" s="468"/>
      <c r="R433" s="468"/>
      <c r="S433" s="468"/>
      <c r="T433" s="468"/>
      <c r="U433" s="468"/>
      <c r="V433" s="468"/>
      <c r="W433" s="468"/>
      <c r="X433" s="468"/>
      <c r="Y433" s="468"/>
      <c r="Z433" s="468"/>
      <c r="AA433" s="468"/>
      <c r="AB433" s="468"/>
      <c r="AC433" s="468"/>
      <c r="AD433" s="468"/>
      <c r="AE433" s="468"/>
      <c r="AF433" s="468"/>
      <c r="AG433" s="468"/>
      <c r="AH433" s="468"/>
      <c r="AI433" s="468"/>
      <c r="AJ433" s="468"/>
      <c r="AK433" s="468"/>
      <c r="AL433" s="468"/>
    </row>
    <row r="434" spans="1:38" ht="14.25" customHeight="1">
      <c r="A434" s="468"/>
      <c r="B434" s="468"/>
      <c r="C434" s="468"/>
      <c r="D434" s="468"/>
      <c r="E434" s="468"/>
      <c r="F434" s="468"/>
      <c r="G434" s="468"/>
      <c r="H434" s="468"/>
      <c r="I434" s="468"/>
      <c r="J434" s="468"/>
      <c r="K434" s="468"/>
      <c r="L434" s="468"/>
      <c r="M434" s="468"/>
      <c r="N434" s="468"/>
      <c r="O434" s="468"/>
      <c r="P434" s="468"/>
      <c r="Q434" s="468"/>
      <c r="R434" s="468"/>
      <c r="S434" s="468"/>
      <c r="T434" s="468"/>
      <c r="U434" s="468"/>
      <c r="V434" s="468"/>
      <c r="W434" s="468"/>
      <c r="X434" s="468"/>
      <c r="Y434" s="468"/>
      <c r="Z434" s="468"/>
      <c r="AA434" s="468"/>
      <c r="AB434" s="468"/>
      <c r="AC434" s="468"/>
      <c r="AD434" s="468"/>
      <c r="AE434" s="468"/>
      <c r="AF434" s="468"/>
      <c r="AG434" s="468"/>
      <c r="AH434" s="468"/>
      <c r="AI434" s="468"/>
      <c r="AJ434" s="468"/>
      <c r="AK434" s="468"/>
      <c r="AL434" s="468"/>
    </row>
    <row r="435" spans="1:38" ht="14.25" customHeight="1">
      <c r="A435" s="468"/>
      <c r="B435" s="468"/>
      <c r="C435" s="468"/>
      <c r="D435" s="468"/>
      <c r="E435" s="468"/>
      <c r="F435" s="468"/>
      <c r="G435" s="468"/>
      <c r="H435" s="468"/>
      <c r="I435" s="468"/>
      <c r="J435" s="468"/>
      <c r="K435" s="468"/>
      <c r="L435" s="468"/>
      <c r="M435" s="468"/>
      <c r="N435" s="468"/>
      <c r="O435" s="468"/>
      <c r="P435" s="468"/>
      <c r="Q435" s="468"/>
      <c r="R435" s="468"/>
      <c r="S435" s="468"/>
      <c r="T435" s="468"/>
      <c r="U435" s="468"/>
      <c r="V435" s="468"/>
      <c r="W435" s="468"/>
      <c r="X435" s="468"/>
      <c r="Y435" s="468"/>
      <c r="Z435" s="468"/>
      <c r="AA435" s="468"/>
      <c r="AB435" s="468"/>
      <c r="AC435" s="468"/>
      <c r="AD435" s="468"/>
      <c r="AE435" s="468"/>
      <c r="AF435" s="468"/>
      <c r="AG435" s="468"/>
      <c r="AH435" s="468"/>
      <c r="AI435" s="468"/>
      <c r="AJ435" s="468"/>
      <c r="AK435" s="468"/>
      <c r="AL435" s="468"/>
    </row>
    <row r="436" spans="1:38" ht="14.25" customHeight="1">
      <c r="A436" s="468"/>
      <c r="B436" s="468"/>
      <c r="C436" s="468"/>
      <c r="D436" s="468"/>
      <c r="E436" s="468"/>
      <c r="F436" s="468"/>
      <c r="G436" s="468"/>
      <c r="H436" s="468"/>
      <c r="I436" s="468"/>
      <c r="J436" s="468"/>
      <c r="K436" s="468"/>
      <c r="L436" s="468"/>
      <c r="M436" s="468"/>
      <c r="N436" s="468"/>
      <c r="O436" s="468"/>
      <c r="P436" s="468"/>
      <c r="Q436" s="468"/>
      <c r="R436" s="468"/>
      <c r="S436" s="468"/>
      <c r="T436" s="468"/>
      <c r="U436" s="468"/>
      <c r="V436" s="468"/>
      <c r="W436" s="468"/>
      <c r="X436" s="468"/>
      <c r="Y436" s="468"/>
      <c r="Z436" s="468"/>
      <c r="AA436" s="468"/>
      <c r="AB436" s="468"/>
      <c r="AC436" s="468"/>
      <c r="AD436" s="468"/>
      <c r="AE436" s="468"/>
      <c r="AF436" s="468"/>
      <c r="AG436" s="468"/>
      <c r="AH436" s="468"/>
      <c r="AI436" s="468"/>
      <c r="AJ436" s="468"/>
      <c r="AK436" s="468"/>
      <c r="AL436" s="468"/>
    </row>
    <row r="437" spans="1:38" ht="14.25" customHeight="1">
      <c r="A437" s="468"/>
      <c r="B437" s="468"/>
      <c r="C437" s="468"/>
      <c r="D437" s="468"/>
      <c r="E437" s="468"/>
      <c r="F437" s="468"/>
      <c r="G437" s="468"/>
      <c r="H437" s="468"/>
      <c r="I437" s="468"/>
      <c r="J437" s="468"/>
      <c r="K437" s="468"/>
      <c r="L437" s="468"/>
      <c r="M437" s="468"/>
      <c r="N437" s="468"/>
      <c r="O437" s="468"/>
      <c r="P437" s="468"/>
      <c r="Q437" s="468"/>
      <c r="R437" s="468"/>
      <c r="S437" s="468"/>
      <c r="T437" s="468"/>
      <c r="U437" s="468"/>
      <c r="V437" s="468"/>
      <c r="W437" s="468"/>
      <c r="X437" s="468"/>
      <c r="Y437" s="468"/>
      <c r="Z437" s="468"/>
      <c r="AA437" s="468"/>
      <c r="AB437" s="468"/>
      <c r="AC437" s="468"/>
      <c r="AD437" s="468"/>
      <c r="AE437" s="468"/>
      <c r="AF437" s="468"/>
      <c r="AG437" s="468"/>
      <c r="AH437" s="468"/>
      <c r="AI437" s="468"/>
      <c r="AJ437" s="468"/>
      <c r="AK437" s="468"/>
      <c r="AL437" s="468"/>
    </row>
    <row r="438" spans="1:38" ht="14.25" customHeight="1">
      <c r="A438" s="468"/>
      <c r="B438" s="468"/>
      <c r="C438" s="468"/>
      <c r="D438" s="468"/>
      <c r="E438" s="468"/>
      <c r="F438" s="468"/>
      <c r="G438" s="468"/>
      <c r="H438" s="468"/>
      <c r="I438" s="468"/>
      <c r="J438" s="468"/>
      <c r="K438" s="468"/>
      <c r="L438" s="468"/>
      <c r="M438" s="468"/>
      <c r="N438" s="468"/>
      <c r="O438" s="468"/>
      <c r="P438" s="468"/>
      <c r="Q438" s="468"/>
      <c r="R438" s="468"/>
      <c r="S438" s="468"/>
      <c r="T438" s="468"/>
      <c r="U438" s="468"/>
      <c r="V438" s="468"/>
      <c r="W438" s="468"/>
      <c r="X438" s="468"/>
      <c r="Y438" s="468"/>
      <c r="Z438" s="468"/>
      <c r="AA438" s="468"/>
      <c r="AB438" s="468"/>
      <c r="AC438" s="468"/>
      <c r="AD438" s="468"/>
      <c r="AE438" s="468"/>
      <c r="AF438" s="468"/>
      <c r="AG438" s="468"/>
      <c r="AH438" s="468"/>
      <c r="AI438" s="468"/>
      <c r="AJ438" s="468"/>
      <c r="AK438" s="468"/>
      <c r="AL438" s="468"/>
    </row>
    <row r="439" spans="1:38" ht="14.25" customHeight="1">
      <c r="A439" s="468"/>
      <c r="B439" s="468"/>
      <c r="C439" s="468"/>
      <c r="D439" s="468"/>
      <c r="E439" s="468"/>
      <c r="F439" s="468"/>
      <c r="G439" s="468"/>
      <c r="H439" s="468"/>
      <c r="I439" s="468"/>
      <c r="J439" s="468"/>
      <c r="K439" s="468"/>
      <c r="L439" s="468"/>
      <c r="M439" s="468"/>
      <c r="N439" s="468"/>
      <c r="O439" s="468"/>
      <c r="P439" s="468"/>
      <c r="Q439" s="468"/>
      <c r="R439" s="468"/>
      <c r="S439" s="468"/>
      <c r="T439" s="468"/>
      <c r="U439" s="468"/>
      <c r="V439" s="468"/>
      <c r="W439" s="468"/>
      <c r="X439" s="468"/>
      <c r="Y439" s="468"/>
      <c r="Z439" s="468"/>
      <c r="AA439" s="468"/>
      <c r="AB439" s="468"/>
      <c r="AC439" s="468"/>
      <c r="AD439" s="468"/>
      <c r="AE439" s="468"/>
      <c r="AF439" s="468"/>
      <c r="AG439" s="468"/>
      <c r="AH439" s="468"/>
      <c r="AI439" s="468"/>
      <c r="AJ439" s="468"/>
      <c r="AK439" s="468"/>
      <c r="AL439" s="468"/>
    </row>
    <row r="440" spans="1:38" ht="14.25" customHeight="1">
      <c r="A440" s="468"/>
      <c r="B440" s="468"/>
      <c r="C440" s="468"/>
      <c r="D440" s="468"/>
      <c r="E440" s="468"/>
      <c r="F440" s="468"/>
      <c r="G440" s="468"/>
      <c r="H440" s="468"/>
      <c r="I440" s="468"/>
      <c r="J440" s="468"/>
      <c r="K440" s="468"/>
      <c r="L440" s="468"/>
      <c r="M440" s="468"/>
      <c r="N440" s="468"/>
      <c r="O440" s="468"/>
      <c r="P440" s="468"/>
      <c r="Q440" s="468"/>
      <c r="R440" s="468"/>
      <c r="S440" s="468"/>
      <c r="T440" s="468"/>
      <c r="U440" s="468"/>
      <c r="V440" s="468"/>
      <c r="W440" s="468"/>
      <c r="X440" s="468"/>
      <c r="Y440" s="468"/>
      <c r="Z440" s="468"/>
      <c r="AA440" s="468"/>
      <c r="AB440" s="468"/>
      <c r="AC440" s="468"/>
      <c r="AD440" s="468"/>
      <c r="AE440" s="468"/>
      <c r="AF440" s="468"/>
      <c r="AG440" s="468"/>
      <c r="AH440" s="468"/>
      <c r="AI440" s="468"/>
      <c r="AJ440" s="468"/>
      <c r="AK440" s="468"/>
      <c r="AL440" s="468"/>
    </row>
    <row r="441" spans="1:38" ht="14.25" customHeight="1">
      <c r="A441" s="468"/>
      <c r="B441" s="468"/>
      <c r="C441" s="468"/>
      <c r="D441" s="468"/>
      <c r="E441" s="468"/>
      <c r="F441" s="468"/>
      <c r="G441" s="468"/>
      <c r="H441" s="468"/>
      <c r="I441" s="468"/>
      <c r="J441" s="468"/>
      <c r="K441" s="468"/>
      <c r="L441" s="468"/>
      <c r="M441" s="468"/>
      <c r="N441" s="468"/>
      <c r="O441" s="468"/>
      <c r="P441" s="468"/>
      <c r="Q441" s="468"/>
      <c r="R441" s="468"/>
      <c r="S441" s="468"/>
      <c r="T441" s="468"/>
      <c r="U441" s="468"/>
      <c r="V441" s="468"/>
      <c r="W441" s="468"/>
      <c r="X441" s="468"/>
      <c r="Y441" s="468"/>
      <c r="Z441" s="468"/>
      <c r="AA441" s="468"/>
      <c r="AB441" s="468"/>
      <c r="AC441" s="468"/>
      <c r="AD441" s="468"/>
      <c r="AE441" s="468"/>
      <c r="AF441" s="468"/>
      <c r="AG441" s="468"/>
      <c r="AH441" s="468"/>
      <c r="AI441" s="468"/>
      <c r="AJ441" s="468"/>
      <c r="AK441" s="468"/>
      <c r="AL441" s="468"/>
    </row>
    <row r="442" spans="1:38" ht="14.25" customHeight="1">
      <c r="A442" s="468"/>
      <c r="B442" s="468"/>
      <c r="C442" s="468"/>
      <c r="D442" s="468"/>
      <c r="E442" s="468"/>
      <c r="F442" s="468"/>
      <c r="G442" s="468"/>
      <c r="H442" s="468"/>
      <c r="I442" s="468"/>
      <c r="J442" s="468"/>
      <c r="K442" s="468"/>
      <c r="L442" s="468"/>
      <c r="M442" s="468"/>
      <c r="N442" s="468"/>
      <c r="O442" s="468"/>
      <c r="P442" s="468"/>
      <c r="Q442" s="468"/>
      <c r="R442" s="468"/>
      <c r="S442" s="468"/>
      <c r="T442" s="468"/>
      <c r="U442" s="468"/>
      <c r="V442" s="468"/>
      <c r="W442" s="468"/>
      <c r="X442" s="468"/>
      <c r="Y442" s="468"/>
      <c r="Z442" s="468"/>
      <c r="AA442" s="468"/>
      <c r="AB442" s="468"/>
      <c r="AC442" s="468"/>
      <c r="AD442" s="468"/>
      <c r="AE442" s="468"/>
      <c r="AF442" s="468"/>
      <c r="AG442" s="468"/>
      <c r="AH442" s="468"/>
      <c r="AI442" s="468"/>
      <c r="AJ442" s="468"/>
      <c r="AK442" s="468"/>
      <c r="AL442" s="468"/>
    </row>
    <row r="443" spans="1:38" ht="14.25" customHeight="1">
      <c r="A443" s="468"/>
      <c r="B443" s="468"/>
      <c r="C443" s="468"/>
      <c r="D443" s="468"/>
      <c r="E443" s="468"/>
      <c r="F443" s="468"/>
      <c r="G443" s="468"/>
      <c r="H443" s="468"/>
      <c r="I443" s="468"/>
      <c r="J443" s="468"/>
      <c r="K443" s="468"/>
      <c r="L443" s="468"/>
      <c r="M443" s="468"/>
      <c r="N443" s="468"/>
      <c r="O443" s="468"/>
      <c r="P443" s="468"/>
      <c r="Q443" s="468"/>
      <c r="R443" s="468"/>
      <c r="S443" s="468"/>
      <c r="T443" s="468"/>
      <c r="U443" s="468"/>
      <c r="V443" s="468"/>
      <c r="W443" s="468"/>
      <c r="X443" s="468"/>
      <c r="Y443" s="468"/>
      <c r="Z443" s="468"/>
      <c r="AA443" s="468"/>
      <c r="AB443" s="468"/>
      <c r="AC443" s="468"/>
      <c r="AD443" s="468"/>
      <c r="AE443" s="468"/>
      <c r="AF443" s="468"/>
      <c r="AG443" s="468"/>
      <c r="AH443" s="468"/>
      <c r="AI443" s="468"/>
      <c r="AJ443" s="468"/>
      <c r="AK443" s="468"/>
      <c r="AL443" s="468"/>
    </row>
    <row r="444" spans="1:38" ht="14.25" customHeight="1">
      <c r="A444" s="468"/>
      <c r="B444" s="468"/>
      <c r="C444" s="468"/>
      <c r="D444" s="468"/>
      <c r="E444" s="468"/>
      <c r="F444" s="468"/>
      <c r="G444" s="468"/>
      <c r="H444" s="468"/>
      <c r="I444" s="468"/>
      <c r="J444" s="468"/>
      <c r="K444" s="468"/>
      <c r="L444" s="468"/>
      <c r="M444" s="468"/>
      <c r="N444" s="468"/>
      <c r="O444" s="468"/>
      <c r="P444" s="468"/>
      <c r="Q444" s="468"/>
      <c r="R444" s="468"/>
      <c r="S444" s="468"/>
      <c r="T444" s="468"/>
      <c r="U444" s="468"/>
      <c r="V444" s="468"/>
      <c r="W444" s="468"/>
      <c r="X444" s="468"/>
      <c r="Y444" s="468"/>
      <c r="Z444" s="468"/>
      <c r="AA444" s="468"/>
      <c r="AB444" s="468"/>
      <c r="AC444" s="468"/>
      <c r="AD444" s="468"/>
      <c r="AE444" s="468"/>
      <c r="AF444" s="468"/>
      <c r="AG444" s="468"/>
      <c r="AH444" s="468"/>
      <c r="AI444" s="468"/>
      <c r="AJ444" s="468"/>
      <c r="AK444" s="468"/>
      <c r="AL444" s="468"/>
    </row>
    <row r="445" spans="1:38" ht="14.25" customHeight="1">
      <c r="A445" s="468"/>
      <c r="B445" s="468"/>
      <c r="C445" s="468"/>
      <c r="D445" s="468"/>
      <c r="E445" s="468"/>
      <c r="F445" s="468"/>
      <c r="G445" s="468"/>
      <c r="H445" s="468"/>
      <c r="I445" s="468"/>
      <c r="J445" s="468"/>
      <c r="K445" s="468"/>
      <c r="L445" s="468"/>
      <c r="M445" s="468"/>
      <c r="N445" s="468"/>
      <c r="O445" s="468"/>
      <c r="P445" s="468"/>
      <c r="Q445" s="468"/>
      <c r="R445" s="468"/>
      <c r="S445" s="468"/>
      <c r="T445" s="468"/>
      <c r="U445" s="468"/>
      <c r="V445" s="468"/>
      <c r="W445" s="468"/>
      <c r="X445" s="468"/>
      <c r="Y445" s="468"/>
      <c r="Z445" s="468"/>
      <c r="AA445" s="468"/>
      <c r="AB445" s="468"/>
      <c r="AC445" s="468"/>
      <c r="AD445" s="468"/>
      <c r="AE445" s="468"/>
      <c r="AF445" s="468"/>
      <c r="AG445" s="468"/>
      <c r="AH445" s="468"/>
      <c r="AI445" s="468"/>
      <c r="AJ445" s="468"/>
      <c r="AK445" s="468"/>
      <c r="AL445" s="468"/>
    </row>
    <row r="446" spans="1:38" ht="14.25" customHeight="1">
      <c r="A446" s="468"/>
      <c r="B446" s="468"/>
      <c r="C446" s="468"/>
      <c r="D446" s="468"/>
      <c r="E446" s="468"/>
      <c r="F446" s="468"/>
      <c r="G446" s="468"/>
      <c r="H446" s="468"/>
      <c r="I446" s="468"/>
      <c r="J446" s="468"/>
      <c r="K446" s="468"/>
      <c r="L446" s="468"/>
      <c r="M446" s="468"/>
      <c r="N446" s="468"/>
      <c r="O446" s="468"/>
      <c r="P446" s="468"/>
      <c r="Q446" s="468"/>
      <c r="R446" s="468"/>
      <c r="S446" s="468"/>
      <c r="T446" s="468"/>
      <c r="U446" s="468"/>
      <c r="V446" s="468"/>
      <c r="W446" s="468"/>
      <c r="X446" s="468"/>
      <c r="Y446" s="468"/>
      <c r="Z446" s="468"/>
      <c r="AA446" s="468"/>
      <c r="AB446" s="468"/>
      <c r="AC446" s="468"/>
      <c r="AD446" s="468"/>
      <c r="AE446" s="468"/>
      <c r="AF446" s="468"/>
      <c r="AG446" s="468"/>
      <c r="AH446" s="468"/>
      <c r="AI446" s="468"/>
      <c r="AJ446" s="468"/>
      <c r="AK446" s="468"/>
      <c r="AL446" s="468"/>
    </row>
    <row r="447" spans="1:38" ht="14.25" customHeight="1">
      <c r="A447" s="468"/>
      <c r="B447" s="468"/>
      <c r="C447" s="468"/>
      <c r="D447" s="468"/>
      <c r="E447" s="468"/>
      <c r="F447" s="468"/>
      <c r="G447" s="468"/>
      <c r="H447" s="468"/>
      <c r="I447" s="468"/>
      <c r="J447" s="468"/>
      <c r="K447" s="468"/>
      <c r="L447" s="468"/>
      <c r="M447" s="468"/>
      <c r="N447" s="468"/>
      <c r="O447" s="468"/>
      <c r="P447" s="468"/>
      <c r="Q447" s="468"/>
      <c r="R447" s="468"/>
      <c r="S447" s="468"/>
      <c r="T447" s="468"/>
      <c r="U447" s="468"/>
      <c r="V447" s="468"/>
      <c r="W447" s="468"/>
      <c r="X447" s="468"/>
      <c r="Y447" s="468"/>
      <c r="Z447" s="468"/>
      <c r="AA447" s="468"/>
      <c r="AB447" s="468"/>
      <c r="AC447" s="468"/>
      <c r="AD447" s="468"/>
      <c r="AE447" s="468"/>
      <c r="AF447" s="468"/>
      <c r="AG447" s="468"/>
      <c r="AH447" s="468"/>
      <c r="AI447" s="468"/>
      <c r="AJ447" s="468"/>
      <c r="AK447" s="468"/>
      <c r="AL447" s="468"/>
    </row>
    <row r="448" spans="1:38" ht="14.25" customHeight="1">
      <c r="A448" s="468"/>
      <c r="B448" s="468"/>
      <c r="C448" s="468"/>
      <c r="D448" s="468"/>
      <c r="E448" s="468"/>
      <c r="F448" s="468"/>
      <c r="G448" s="468"/>
      <c r="H448" s="468"/>
      <c r="I448" s="468"/>
      <c r="J448" s="468"/>
      <c r="K448" s="468"/>
      <c r="L448" s="468"/>
      <c r="M448" s="468"/>
      <c r="N448" s="468"/>
      <c r="O448" s="468"/>
      <c r="P448" s="468"/>
      <c r="Q448" s="468"/>
      <c r="R448" s="468"/>
      <c r="S448" s="468"/>
      <c r="T448" s="468"/>
      <c r="U448" s="468"/>
      <c r="V448" s="468"/>
      <c r="W448" s="468"/>
      <c r="X448" s="468"/>
      <c r="Y448" s="468"/>
      <c r="Z448" s="468"/>
      <c r="AA448" s="468"/>
      <c r="AB448" s="468"/>
      <c r="AC448" s="468"/>
      <c r="AD448" s="468"/>
      <c r="AE448" s="468"/>
      <c r="AF448" s="468"/>
      <c r="AG448" s="468"/>
      <c r="AH448" s="468"/>
      <c r="AI448" s="468"/>
      <c r="AJ448" s="468"/>
      <c r="AK448" s="468"/>
      <c r="AL448" s="468"/>
    </row>
    <row r="449" spans="1:38" ht="14.25" customHeight="1">
      <c r="A449" s="468"/>
      <c r="B449" s="468"/>
      <c r="C449" s="468"/>
      <c r="D449" s="468"/>
      <c r="E449" s="468"/>
      <c r="F449" s="468"/>
      <c r="G449" s="468"/>
      <c r="H449" s="468"/>
      <c r="I449" s="468"/>
      <c r="J449" s="468"/>
      <c r="K449" s="468"/>
      <c r="L449" s="468"/>
      <c r="M449" s="468"/>
      <c r="N449" s="468"/>
      <c r="O449" s="468"/>
      <c r="P449" s="468"/>
      <c r="Q449" s="468"/>
      <c r="R449" s="468"/>
      <c r="S449" s="468"/>
      <c r="T449" s="468"/>
      <c r="U449" s="468"/>
      <c r="V449" s="468"/>
      <c r="W449" s="468"/>
      <c r="X449" s="468"/>
      <c r="Y449" s="468"/>
      <c r="Z449" s="468"/>
      <c r="AA449" s="468"/>
      <c r="AB449" s="468"/>
      <c r="AC449" s="468"/>
      <c r="AD449" s="468"/>
      <c r="AE449" s="468"/>
      <c r="AF449" s="468"/>
      <c r="AG449" s="468"/>
      <c r="AH449" s="468"/>
      <c r="AI449" s="468"/>
      <c r="AJ449" s="468"/>
      <c r="AK449" s="468"/>
      <c r="AL449" s="468"/>
    </row>
    <row r="450" spans="1:38" ht="14.25" customHeight="1">
      <c r="A450" s="468"/>
      <c r="B450" s="468"/>
      <c r="C450" s="468"/>
      <c r="D450" s="468"/>
      <c r="E450" s="468"/>
      <c r="F450" s="468"/>
      <c r="G450" s="468"/>
      <c r="H450" s="468"/>
      <c r="I450" s="468"/>
      <c r="J450" s="468"/>
      <c r="K450" s="468"/>
      <c r="L450" s="468"/>
      <c r="M450" s="468"/>
      <c r="N450" s="468"/>
      <c r="O450" s="468"/>
      <c r="P450" s="468"/>
      <c r="Q450" s="468"/>
      <c r="R450" s="468"/>
      <c r="S450" s="468"/>
      <c r="T450" s="468"/>
      <c r="U450" s="468"/>
      <c r="V450" s="468"/>
      <c r="W450" s="468"/>
      <c r="X450" s="468"/>
      <c r="Y450" s="468"/>
      <c r="Z450" s="468"/>
      <c r="AA450" s="468"/>
      <c r="AB450" s="468"/>
      <c r="AC450" s="468"/>
      <c r="AD450" s="468"/>
      <c r="AE450" s="468"/>
      <c r="AF450" s="468"/>
      <c r="AG450" s="468"/>
      <c r="AH450" s="468"/>
      <c r="AI450" s="468"/>
      <c r="AJ450" s="468"/>
      <c r="AK450" s="468"/>
      <c r="AL450" s="468"/>
    </row>
    <row r="451" spans="1:38" ht="14.25" customHeight="1">
      <c r="A451" s="468"/>
      <c r="B451" s="468"/>
      <c r="C451" s="468"/>
      <c r="D451" s="468"/>
      <c r="E451" s="468"/>
      <c r="F451" s="468"/>
      <c r="G451" s="468"/>
      <c r="H451" s="468"/>
      <c r="I451" s="468"/>
      <c r="J451" s="468"/>
      <c r="K451" s="468"/>
      <c r="L451" s="468"/>
      <c r="M451" s="468"/>
      <c r="N451" s="468"/>
      <c r="O451" s="468"/>
      <c r="P451" s="468"/>
      <c r="Q451" s="468"/>
      <c r="R451" s="468"/>
      <c r="S451" s="468"/>
      <c r="T451" s="468"/>
      <c r="U451" s="468"/>
      <c r="V451" s="468"/>
      <c r="W451" s="468"/>
      <c r="X451" s="468"/>
      <c r="Y451" s="468"/>
      <c r="Z451" s="468"/>
      <c r="AA451" s="468"/>
      <c r="AB451" s="468"/>
      <c r="AC451" s="468"/>
      <c r="AD451" s="468"/>
      <c r="AE451" s="468"/>
      <c r="AF451" s="468"/>
      <c r="AG451" s="468"/>
      <c r="AH451" s="468"/>
      <c r="AI451" s="468"/>
      <c r="AJ451" s="468"/>
      <c r="AK451" s="468"/>
      <c r="AL451" s="468"/>
    </row>
    <row r="452" spans="1:38" ht="14.25" customHeight="1">
      <c r="A452" s="468"/>
      <c r="B452" s="468"/>
      <c r="C452" s="468"/>
      <c r="D452" s="468"/>
      <c r="E452" s="468"/>
      <c r="F452" s="468"/>
      <c r="G452" s="468"/>
      <c r="H452" s="468"/>
      <c r="I452" s="468"/>
      <c r="J452" s="468"/>
      <c r="K452" s="468"/>
      <c r="L452" s="468"/>
      <c r="M452" s="468"/>
      <c r="N452" s="468"/>
      <c r="O452" s="468"/>
      <c r="P452" s="468"/>
      <c r="Q452" s="468"/>
      <c r="R452" s="468"/>
      <c r="S452" s="468"/>
      <c r="T452" s="468"/>
      <c r="U452" s="468"/>
      <c r="V452" s="468"/>
      <c r="W452" s="468"/>
      <c r="X452" s="468"/>
      <c r="Y452" s="468"/>
      <c r="Z452" s="468"/>
      <c r="AA452" s="468"/>
      <c r="AB452" s="468"/>
      <c r="AC452" s="468"/>
      <c r="AD452" s="468"/>
      <c r="AE452" s="468"/>
      <c r="AF452" s="468"/>
      <c r="AG452" s="468"/>
      <c r="AH452" s="468"/>
      <c r="AI452" s="468"/>
      <c r="AJ452" s="468"/>
      <c r="AK452" s="468"/>
      <c r="AL452" s="468"/>
    </row>
    <row r="453" spans="1:38" ht="14.25" customHeight="1">
      <c r="A453" s="468"/>
      <c r="B453" s="468"/>
      <c r="C453" s="468"/>
      <c r="D453" s="468"/>
      <c r="E453" s="468"/>
      <c r="F453" s="468"/>
      <c r="G453" s="468"/>
      <c r="H453" s="468"/>
      <c r="I453" s="468"/>
      <c r="J453" s="468"/>
      <c r="K453" s="468"/>
      <c r="L453" s="468"/>
      <c r="M453" s="468"/>
      <c r="N453" s="468"/>
      <c r="O453" s="468"/>
      <c r="P453" s="468"/>
      <c r="Q453" s="468"/>
      <c r="R453" s="468"/>
      <c r="S453" s="468"/>
      <c r="T453" s="468"/>
      <c r="U453" s="468"/>
      <c r="V453" s="468"/>
      <c r="W453" s="468"/>
      <c r="X453" s="468"/>
      <c r="Y453" s="468"/>
      <c r="Z453" s="468"/>
      <c r="AA453" s="468"/>
      <c r="AB453" s="468"/>
      <c r="AC453" s="468"/>
      <c r="AD453" s="468"/>
      <c r="AE453" s="468"/>
      <c r="AF453" s="468"/>
      <c r="AG453" s="468"/>
      <c r="AH453" s="468"/>
      <c r="AI453" s="468"/>
      <c r="AJ453" s="468"/>
      <c r="AK453" s="468"/>
      <c r="AL453" s="468"/>
    </row>
    <row r="454" spans="1:38" ht="14.25" customHeight="1">
      <c r="A454" s="468"/>
      <c r="B454" s="468"/>
      <c r="C454" s="468"/>
      <c r="D454" s="468"/>
      <c r="E454" s="468"/>
      <c r="F454" s="468"/>
      <c r="G454" s="468"/>
      <c r="H454" s="468"/>
      <c r="I454" s="468"/>
      <c r="J454" s="468"/>
      <c r="K454" s="468"/>
      <c r="L454" s="468"/>
      <c r="M454" s="468"/>
      <c r="N454" s="468"/>
      <c r="O454" s="468"/>
      <c r="P454" s="468"/>
      <c r="Q454" s="468"/>
      <c r="R454" s="468"/>
      <c r="S454" s="468"/>
      <c r="T454" s="468"/>
      <c r="U454" s="468"/>
      <c r="V454" s="468"/>
      <c r="W454" s="468"/>
      <c r="X454" s="468"/>
      <c r="Y454" s="468"/>
      <c r="Z454" s="468"/>
      <c r="AA454" s="468"/>
      <c r="AB454" s="468"/>
      <c r="AC454" s="468"/>
      <c r="AD454" s="468"/>
      <c r="AE454" s="468"/>
      <c r="AF454" s="468"/>
      <c r="AG454" s="468"/>
      <c r="AH454" s="468"/>
      <c r="AI454" s="468"/>
      <c r="AJ454" s="468"/>
      <c r="AK454" s="468"/>
      <c r="AL454" s="468"/>
    </row>
    <row r="455" spans="1:38" ht="14.25" customHeight="1">
      <c r="A455" s="468"/>
      <c r="B455" s="468"/>
      <c r="C455" s="468"/>
      <c r="D455" s="468"/>
      <c r="E455" s="468"/>
      <c r="F455" s="468"/>
      <c r="G455" s="468"/>
      <c r="H455" s="468"/>
      <c r="I455" s="468"/>
      <c r="J455" s="468"/>
      <c r="K455" s="468"/>
      <c r="L455" s="468"/>
      <c r="M455" s="468"/>
      <c r="N455" s="468"/>
      <c r="O455" s="468"/>
      <c r="P455" s="468"/>
      <c r="Q455" s="468"/>
      <c r="R455" s="468"/>
      <c r="S455" s="468"/>
      <c r="T455" s="468"/>
      <c r="U455" s="468"/>
      <c r="V455" s="468"/>
      <c r="W455" s="468"/>
      <c r="X455" s="468"/>
      <c r="Y455" s="468"/>
      <c r="Z455" s="468"/>
      <c r="AA455" s="468"/>
      <c r="AB455" s="468"/>
      <c r="AC455" s="468"/>
      <c r="AD455" s="468"/>
      <c r="AE455" s="468"/>
      <c r="AF455" s="468"/>
      <c r="AG455" s="468"/>
      <c r="AH455" s="468"/>
      <c r="AI455" s="468"/>
      <c r="AJ455" s="468"/>
      <c r="AK455" s="468"/>
      <c r="AL455" s="468"/>
    </row>
    <row r="456" spans="1:38" ht="14.25" customHeight="1">
      <c r="A456" s="468"/>
      <c r="B456" s="468"/>
      <c r="C456" s="468"/>
      <c r="D456" s="468"/>
      <c r="E456" s="468"/>
      <c r="F456" s="468"/>
      <c r="G456" s="468"/>
      <c r="H456" s="468"/>
      <c r="I456" s="468"/>
      <c r="J456" s="468"/>
      <c r="K456" s="468"/>
      <c r="L456" s="468"/>
      <c r="M456" s="468"/>
      <c r="N456" s="468"/>
      <c r="O456" s="468"/>
      <c r="P456" s="468"/>
      <c r="Q456" s="468"/>
      <c r="R456" s="468"/>
      <c r="S456" s="468"/>
      <c r="T456" s="468"/>
      <c r="U456" s="468"/>
      <c r="V456" s="468"/>
      <c r="W456" s="468"/>
      <c r="X456" s="468"/>
      <c r="Y456" s="468"/>
      <c r="Z456" s="468"/>
      <c r="AA456" s="468"/>
      <c r="AB456" s="468"/>
      <c r="AC456" s="468"/>
      <c r="AD456" s="468"/>
      <c r="AE456" s="468"/>
      <c r="AF456" s="468"/>
      <c r="AG456" s="468"/>
      <c r="AH456" s="468"/>
      <c r="AI456" s="468"/>
      <c r="AJ456" s="468"/>
      <c r="AK456" s="468"/>
      <c r="AL456" s="468"/>
    </row>
    <row r="457" spans="1:38" ht="14.25" customHeight="1">
      <c r="A457" s="468"/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Z457" s="468"/>
      <c r="AA457" s="468"/>
      <c r="AB457" s="468"/>
      <c r="AC457" s="468"/>
      <c r="AD457" s="468"/>
      <c r="AE457" s="468"/>
      <c r="AF457" s="468"/>
      <c r="AG457" s="468"/>
      <c r="AH457" s="468"/>
      <c r="AI457" s="468"/>
      <c r="AJ457" s="468"/>
      <c r="AK457" s="468"/>
      <c r="AL457" s="468"/>
    </row>
    <row r="458" spans="1:38" ht="14.25" customHeight="1">
      <c r="A458" s="468"/>
      <c r="B458" s="468"/>
      <c r="C458" s="468"/>
      <c r="D458" s="468"/>
      <c r="E458" s="468"/>
      <c r="F458" s="468"/>
      <c r="G458" s="468"/>
      <c r="H458" s="468"/>
      <c r="I458" s="468"/>
      <c r="J458" s="468"/>
      <c r="K458" s="468"/>
      <c r="L458" s="468"/>
      <c r="M458" s="468"/>
      <c r="N458" s="468"/>
      <c r="O458" s="468"/>
      <c r="P458" s="468"/>
      <c r="Q458" s="468"/>
      <c r="R458" s="468"/>
      <c r="S458" s="468"/>
      <c r="T458" s="468"/>
      <c r="U458" s="468"/>
      <c r="V458" s="468"/>
      <c r="W458" s="468"/>
      <c r="X458" s="468"/>
      <c r="Y458" s="468"/>
      <c r="Z458" s="468"/>
      <c r="AA458" s="468"/>
      <c r="AB458" s="468"/>
      <c r="AC458" s="468"/>
      <c r="AD458" s="468"/>
      <c r="AE458" s="468"/>
      <c r="AF458" s="468"/>
      <c r="AG458" s="468"/>
      <c r="AH458" s="468"/>
      <c r="AI458" s="468"/>
      <c r="AJ458" s="468"/>
      <c r="AK458" s="468"/>
      <c r="AL458" s="468"/>
    </row>
    <row r="459" spans="1:38" ht="14.25" customHeight="1">
      <c r="A459" s="468"/>
      <c r="B459" s="468"/>
      <c r="C459" s="468"/>
      <c r="D459" s="468"/>
      <c r="E459" s="468"/>
      <c r="F459" s="468"/>
      <c r="G459" s="468"/>
      <c r="H459" s="468"/>
      <c r="I459" s="468"/>
      <c r="J459" s="468"/>
      <c r="K459" s="468"/>
      <c r="L459" s="468"/>
      <c r="M459" s="468"/>
      <c r="N459" s="468"/>
      <c r="O459" s="468"/>
      <c r="P459" s="468"/>
      <c r="Q459" s="468"/>
      <c r="R459" s="468"/>
      <c r="S459" s="468"/>
      <c r="T459" s="468"/>
      <c r="U459" s="468"/>
      <c r="V459" s="468"/>
      <c r="W459" s="468"/>
      <c r="X459" s="468"/>
      <c r="Y459" s="468"/>
      <c r="Z459" s="468"/>
      <c r="AA459" s="468"/>
      <c r="AB459" s="468"/>
      <c r="AC459" s="468"/>
      <c r="AD459" s="468"/>
      <c r="AE459" s="468"/>
      <c r="AF459" s="468"/>
      <c r="AG459" s="468"/>
      <c r="AH459" s="468"/>
      <c r="AI459" s="468"/>
      <c r="AJ459" s="468"/>
      <c r="AK459" s="468"/>
      <c r="AL459" s="468"/>
    </row>
    <row r="460" spans="1:38" ht="14.25" customHeight="1">
      <c r="A460" s="468"/>
      <c r="B460" s="468"/>
      <c r="C460" s="468"/>
      <c r="D460" s="468"/>
      <c r="E460" s="468"/>
      <c r="F460" s="468"/>
      <c r="G460" s="468"/>
      <c r="H460" s="468"/>
      <c r="I460" s="468"/>
      <c r="J460" s="468"/>
      <c r="K460" s="468"/>
      <c r="L460" s="468"/>
      <c r="M460" s="468"/>
      <c r="N460" s="468"/>
      <c r="O460" s="468"/>
      <c r="P460" s="468"/>
      <c r="Q460" s="468"/>
      <c r="R460" s="468"/>
      <c r="S460" s="468"/>
      <c r="T460" s="468"/>
      <c r="U460" s="468"/>
      <c r="V460" s="468"/>
      <c r="W460" s="468"/>
      <c r="X460" s="468"/>
      <c r="Y460" s="468"/>
      <c r="Z460" s="468"/>
      <c r="AA460" s="468"/>
      <c r="AB460" s="468"/>
      <c r="AC460" s="468"/>
      <c r="AD460" s="468"/>
      <c r="AE460" s="468"/>
      <c r="AF460" s="468"/>
      <c r="AG460" s="468"/>
      <c r="AH460" s="468"/>
      <c r="AI460" s="468"/>
      <c r="AJ460" s="468"/>
      <c r="AK460" s="468"/>
      <c r="AL460" s="468"/>
    </row>
    <row r="461" spans="1:38" ht="14.25" customHeight="1">
      <c r="A461" s="468"/>
      <c r="B461" s="468"/>
      <c r="C461" s="468"/>
      <c r="D461" s="468"/>
      <c r="E461" s="468"/>
      <c r="F461" s="468"/>
      <c r="G461" s="468"/>
      <c r="H461" s="468"/>
      <c r="I461" s="468"/>
      <c r="J461" s="468"/>
      <c r="K461" s="468"/>
      <c r="L461" s="468"/>
      <c r="M461" s="468"/>
      <c r="N461" s="468"/>
      <c r="O461" s="468"/>
      <c r="P461" s="468"/>
      <c r="Q461" s="468"/>
      <c r="R461" s="468"/>
      <c r="S461" s="468"/>
      <c r="T461" s="468"/>
      <c r="U461" s="468"/>
      <c r="V461" s="468"/>
      <c r="W461" s="468"/>
      <c r="X461" s="468"/>
      <c r="Y461" s="468"/>
      <c r="Z461" s="468"/>
      <c r="AA461" s="468"/>
      <c r="AB461" s="468"/>
      <c r="AC461" s="468"/>
      <c r="AD461" s="468"/>
      <c r="AE461" s="468"/>
      <c r="AF461" s="468"/>
      <c r="AG461" s="468"/>
      <c r="AH461" s="468"/>
      <c r="AI461" s="468"/>
      <c r="AJ461" s="468"/>
      <c r="AK461" s="468"/>
      <c r="AL461" s="468"/>
    </row>
    <row r="462" spans="1:38" ht="14.25" customHeight="1">
      <c r="A462" s="468"/>
      <c r="B462" s="468"/>
      <c r="C462" s="468"/>
      <c r="D462" s="468"/>
      <c r="E462" s="468"/>
      <c r="F462" s="468"/>
      <c r="G462" s="468"/>
      <c r="H462" s="468"/>
      <c r="I462" s="468"/>
      <c r="J462" s="468"/>
      <c r="K462" s="468"/>
      <c r="L462" s="468"/>
      <c r="M462" s="468"/>
      <c r="N462" s="468"/>
      <c r="O462" s="468"/>
      <c r="P462" s="468"/>
      <c r="Q462" s="468"/>
      <c r="R462" s="468"/>
      <c r="S462" s="468"/>
      <c r="T462" s="468"/>
      <c r="U462" s="468"/>
      <c r="V462" s="468"/>
      <c r="W462" s="468"/>
      <c r="X462" s="468"/>
      <c r="Y462" s="468"/>
      <c r="Z462" s="468"/>
      <c r="AA462" s="468"/>
      <c r="AB462" s="468"/>
      <c r="AC462" s="468"/>
      <c r="AD462" s="468"/>
      <c r="AE462" s="468"/>
      <c r="AF462" s="468"/>
      <c r="AG462" s="468"/>
      <c r="AH462" s="468"/>
      <c r="AI462" s="468"/>
      <c r="AJ462" s="468"/>
      <c r="AK462" s="468"/>
      <c r="AL462" s="468"/>
    </row>
    <row r="463" spans="1:38" ht="14.25" customHeight="1">
      <c r="A463" s="468"/>
      <c r="B463" s="468"/>
      <c r="C463" s="468"/>
      <c r="D463" s="468"/>
      <c r="E463" s="468"/>
      <c r="F463" s="468"/>
      <c r="G463" s="468"/>
      <c r="H463" s="468"/>
      <c r="I463" s="468"/>
      <c r="J463" s="468"/>
      <c r="K463" s="468"/>
      <c r="L463" s="468"/>
      <c r="M463" s="468"/>
      <c r="N463" s="468"/>
      <c r="O463" s="468"/>
      <c r="P463" s="468"/>
      <c r="Q463" s="468"/>
      <c r="R463" s="468"/>
      <c r="S463" s="468"/>
      <c r="T463" s="468"/>
      <c r="U463" s="468"/>
      <c r="V463" s="468"/>
      <c r="W463" s="468"/>
      <c r="X463" s="468"/>
      <c r="Y463" s="468"/>
      <c r="Z463" s="468"/>
      <c r="AA463" s="468"/>
      <c r="AB463" s="468"/>
      <c r="AC463" s="468"/>
      <c r="AD463" s="468"/>
      <c r="AE463" s="468"/>
      <c r="AF463" s="468"/>
      <c r="AG463" s="468"/>
      <c r="AH463" s="468"/>
      <c r="AI463" s="468"/>
      <c r="AJ463" s="468"/>
      <c r="AK463" s="468"/>
      <c r="AL463" s="468"/>
    </row>
    <row r="464" spans="1:38" ht="14.25" customHeight="1">
      <c r="A464" s="468"/>
      <c r="B464" s="468"/>
      <c r="C464" s="468"/>
      <c r="D464" s="468"/>
      <c r="E464" s="468"/>
      <c r="F464" s="468"/>
      <c r="G464" s="468"/>
      <c r="H464" s="468"/>
      <c r="I464" s="468"/>
      <c r="J464" s="468"/>
      <c r="K464" s="468"/>
      <c r="L464" s="468"/>
      <c r="M464" s="468"/>
      <c r="N464" s="468"/>
      <c r="O464" s="468"/>
      <c r="P464" s="468"/>
      <c r="Q464" s="468"/>
      <c r="R464" s="468"/>
      <c r="S464" s="468"/>
      <c r="T464" s="468"/>
      <c r="U464" s="468"/>
      <c r="V464" s="468"/>
      <c r="W464" s="468"/>
      <c r="X464" s="468"/>
      <c r="Y464" s="468"/>
      <c r="Z464" s="468"/>
      <c r="AA464" s="468"/>
      <c r="AB464" s="468"/>
      <c r="AC464" s="468"/>
      <c r="AD464" s="468"/>
      <c r="AE464" s="468"/>
      <c r="AF464" s="468"/>
      <c r="AG464" s="468"/>
      <c r="AH464" s="468"/>
      <c r="AI464" s="468"/>
      <c r="AJ464" s="468"/>
      <c r="AK464" s="468"/>
      <c r="AL464" s="468"/>
    </row>
    <row r="465" spans="1:38" ht="14.25" customHeight="1">
      <c r="A465" s="468"/>
      <c r="B465" s="468"/>
      <c r="C465" s="468"/>
      <c r="D465" s="468"/>
      <c r="E465" s="468"/>
      <c r="F465" s="468"/>
      <c r="G465" s="468"/>
      <c r="H465" s="468"/>
      <c r="I465" s="468"/>
      <c r="J465" s="468"/>
      <c r="K465" s="468"/>
      <c r="L465" s="468"/>
      <c r="M465" s="468"/>
      <c r="N465" s="468"/>
      <c r="O465" s="468"/>
      <c r="P465" s="468"/>
      <c r="Q465" s="468"/>
      <c r="R465" s="468"/>
      <c r="S465" s="468"/>
      <c r="T465" s="468"/>
      <c r="U465" s="468"/>
      <c r="V465" s="468"/>
      <c r="W465" s="468"/>
      <c r="X465" s="468"/>
      <c r="Y465" s="468"/>
      <c r="Z465" s="468"/>
      <c r="AA465" s="468"/>
      <c r="AB465" s="468"/>
      <c r="AC465" s="468"/>
      <c r="AD465" s="468"/>
      <c r="AE465" s="468"/>
      <c r="AF465" s="468"/>
      <c r="AG465" s="468"/>
      <c r="AH465" s="468"/>
      <c r="AI465" s="468"/>
      <c r="AJ465" s="468"/>
      <c r="AK465" s="468"/>
      <c r="AL465" s="468"/>
    </row>
    <row r="466" spans="1:38" ht="14.25" customHeight="1">
      <c r="A466" s="468"/>
      <c r="B466" s="468"/>
      <c r="C466" s="468"/>
      <c r="D466" s="468"/>
      <c r="E466" s="468"/>
      <c r="F466" s="468"/>
      <c r="G466" s="468"/>
      <c r="H466" s="468"/>
      <c r="I466" s="468"/>
      <c r="J466" s="468"/>
      <c r="K466" s="468"/>
      <c r="L466" s="468"/>
      <c r="M466" s="468"/>
      <c r="N466" s="468"/>
      <c r="O466" s="468"/>
      <c r="P466" s="468"/>
      <c r="Q466" s="468"/>
      <c r="R466" s="468"/>
      <c r="S466" s="468"/>
      <c r="T466" s="468"/>
      <c r="U466" s="468"/>
      <c r="V466" s="468"/>
      <c r="W466" s="468"/>
      <c r="X466" s="468"/>
      <c r="Y466" s="468"/>
      <c r="Z466" s="468"/>
      <c r="AA466" s="468"/>
      <c r="AB466" s="468"/>
      <c r="AC466" s="468"/>
      <c r="AD466" s="468"/>
      <c r="AE466" s="468"/>
      <c r="AF466" s="468"/>
      <c r="AG466" s="468"/>
      <c r="AH466" s="468"/>
      <c r="AI466" s="468"/>
      <c r="AJ466" s="468"/>
      <c r="AK466" s="468"/>
      <c r="AL466" s="468"/>
    </row>
    <row r="467" spans="1:38" ht="14.25" customHeight="1">
      <c r="A467" s="468"/>
      <c r="B467" s="468"/>
      <c r="C467" s="468"/>
      <c r="D467" s="468"/>
      <c r="E467" s="468"/>
      <c r="F467" s="468"/>
      <c r="G467" s="468"/>
      <c r="H467" s="468"/>
      <c r="I467" s="468"/>
      <c r="J467" s="468"/>
      <c r="K467" s="468"/>
      <c r="L467" s="468"/>
      <c r="M467" s="468"/>
      <c r="N467" s="468"/>
      <c r="O467" s="468"/>
      <c r="P467" s="468"/>
      <c r="Q467" s="468"/>
      <c r="R467" s="468"/>
      <c r="S467" s="468"/>
      <c r="T467" s="468"/>
      <c r="U467" s="468"/>
      <c r="V467" s="468"/>
      <c r="W467" s="468"/>
      <c r="X467" s="468"/>
      <c r="Y467" s="468"/>
      <c r="Z467" s="468"/>
      <c r="AA467" s="468"/>
      <c r="AB467" s="468"/>
      <c r="AC467" s="468"/>
      <c r="AD467" s="468"/>
      <c r="AE467" s="468"/>
      <c r="AF467" s="468"/>
      <c r="AG467" s="468"/>
      <c r="AH467" s="468"/>
      <c r="AI467" s="468"/>
      <c r="AJ467" s="468"/>
      <c r="AK467" s="468"/>
      <c r="AL467" s="468"/>
    </row>
    <row r="468" spans="1:38" ht="14.25" customHeight="1">
      <c r="A468" s="468"/>
      <c r="B468" s="468"/>
      <c r="C468" s="468"/>
      <c r="D468" s="468"/>
      <c r="E468" s="468"/>
      <c r="F468" s="468"/>
      <c r="G468" s="468"/>
      <c r="H468" s="468"/>
      <c r="I468" s="468"/>
      <c r="J468" s="468"/>
      <c r="K468" s="468"/>
      <c r="L468" s="468"/>
      <c r="M468" s="468"/>
      <c r="N468" s="468"/>
      <c r="O468" s="468"/>
      <c r="P468" s="468"/>
      <c r="Q468" s="468"/>
      <c r="R468" s="468"/>
      <c r="S468" s="468"/>
      <c r="T468" s="468"/>
      <c r="U468" s="468"/>
      <c r="V468" s="468"/>
      <c r="W468" s="468"/>
      <c r="X468" s="468"/>
      <c r="Y468" s="468"/>
      <c r="Z468" s="468"/>
      <c r="AA468" s="468"/>
      <c r="AB468" s="468"/>
      <c r="AC468" s="468"/>
      <c r="AD468" s="468"/>
      <c r="AE468" s="468"/>
      <c r="AF468" s="468"/>
      <c r="AG468" s="468"/>
      <c r="AH468" s="468"/>
      <c r="AI468" s="468"/>
      <c r="AJ468" s="468"/>
      <c r="AK468" s="468"/>
      <c r="AL468" s="468"/>
    </row>
    <row r="469" spans="1:38" ht="14.25" customHeight="1">
      <c r="A469" s="468"/>
      <c r="B469" s="468"/>
      <c r="C469" s="468"/>
      <c r="D469" s="468"/>
      <c r="E469" s="468"/>
      <c r="F469" s="468"/>
      <c r="G469" s="468"/>
      <c r="H469" s="468"/>
      <c r="I469" s="468"/>
      <c r="J469" s="468"/>
      <c r="K469" s="468"/>
      <c r="L469" s="468"/>
      <c r="M469" s="468"/>
      <c r="N469" s="468"/>
      <c r="O469" s="468"/>
      <c r="P469" s="468"/>
      <c r="Q469" s="468"/>
      <c r="R469" s="468"/>
      <c r="S469" s="468"/>
      <c r="T469" s="468"/>
      <c r="U469" s="468"/>
      <c r="V469" s="468"/>
      <c r="W469" s="468"/>
      <c r="X469" s="468"/>
      <c r="Y469" s="468"/>
      <c r="Z469" s="468"/>
      <c r="AA469" s="468"/>
      <c r="AB469" s="468"/>
      <c r="AC469" s="468"/>
      <c r="AD469" s="468"/>
      <c r="AE469" s="468"/>
      <c r="AF469" s="468"/>
      <c r="AG469" s="468"/>
      <c r="AH469" s="468"/>
      <c r="AI469" s="468"/>
      <c r="AJ469" s="468"/>
      <c r="AK469" s="468"/>
      <c r="AL469" s="468"/>
    </row>
    <row r="470" spans="1:38" ht="14.25" customHeight="1">
      <c r="A470" s="468"/>
      <c r="B470" s="468"/>
      <c r="C470" s="468"/>
      <c r="D470" s="468"/>
      <c r="E470" s="468"/>
      <c r="F470" s="468"/>
      <c r="G470" s="468"/>
      <c r="H470" s="468"/>
      <c r="I470" s="468"/>
      <c r="J470" s="468"/>
      <c r="K470" s="468"/>
      <c r="L470" s="468"/>
      <c r="M470" s="468"/>
      <c r="N470" s="468"/>
      <c r="O470" s="468"/>
      <c r="P470" s="468"/>
      <c r="Q470" s="468"/>
      <c r="R470" s="468"/>
      <c r="S470" s="468"/>
      <c r="T470" s="468"/>
      <c r="U470" s="468"/>
      <c r="V470" s="468"/>
      <c r="W470" s="468"/>
      <c r="X470" s="468"/>
      <c r="Y470" s="468"/>
      <c r="Z470" s="468"/>
      <c r="AA470" s="468"/>
      <c r="AB470" s="468"/>
      <c r="AC470" s="468"/>
      <c r="AD470" s="468"/>
      <c r="AE470" s="468"/>
      <c r="AF470" s="468"/>
      <c r="AG470" s="468"/>
      <c r="AH470" s="468"/>
      <c r="AI470" s="468"/>
      <c r="AJ470" s="468"/>
      <c r="AK470" s="468"/>
      <c r="AL470" s="468"/>
    </row>
    <row r="471" spans="1:38" ht="14.25" customHeight="1">
      <c r="A471" s="468"/>
      <c r="B471" s="468"/>
      <c r="C471" s="468"/>
      <c r="D471" s="468"/>
      <c r="E471" s="468"/>
      <c r="F471" s="468"/>
      <c r="G471" s="468"/>
      <c r="H471" s="468"/>
      <c r="I471" s="468"/>
      <c r="J471" s="468"/>
      <c r="K471" s="468"/>
      <c r="L471" s="468"/>
      <c r="M471" s="468"/>
      <c r="N471" s="468"/>
      <c r="O471" s="468"/>
      <c r="P471" s="468"/>
      <c r="Q471" s="468"/>
      <c r="R471" s="468"/>
      <c r="S471" s="468"/>
      <c r="T471" s="468"/>
      <c r="U471" s="468"/>
      <c r="V471" s="468"/>
      <c r="W471" s="468"/>
      <c r="X471" s="468"/>
      <c r="Y471" s="468"/>
      <c r="Z471" s="468"/>
      <c r="AA471" s="468"/>
      <c r="AB471" s="468"/>
      <c r="AC471" s="468"/>
      <c r="AD471" s="468"/>
      <c r="AE471" s="468"/>
      <c r="AF471" s="468"/>
      <c r="AG471" s="468"/>
      <c r="AH471" s="468"/>
      <c r="AI471" s="468"/>
      <c r="AJ471" s="468"/>
      <c r="AK471" s="468"/>
      <c r="AL471" s="468"/>
    </row>
    <row r="472" spans="1:38" ht="14.25" customHeight="1">
      <c r="A472" s="468"/>
      <c r="B472" s="468"/>
      <c r="C472" s="468"/>
      <c r="D472" s="468"/>
      <c r="E472" s="468"/>
      <c r="F472" s="468"/>
      <c r="G472" s="468"/>
      <c r="H472" s="468"/>
      <c r="I472" s="468"/>
      <c r="J472" s="468"/>
      <c r="K472" s="468"/>
      <c r="L472" s="468"/>
      <c r="M472" s="468"/>
      <c r="N472" s="468"/>
      <c r="O472" s="468"/>
      <c r="P472" s="468"/>
      <c r="Q472" s="468"/>
      <c r="R472" s="468"/>
      <c r="S472" s="468"/>
      <c r="T472" s="468"/>
      <c r="U472" s="468"/>
      <c r="V472" s="468"/>
      <c r="W472" s="468"/>
      <c r="X472" s="468"/>
      <c r="Y472" s="468"/>
      <c r="Z472" s="468"/>
      <c r="AA472" s="468"/>
      <c r="AB472" s="468"/>
      <c r="AC472" s="468"/>
      <c r="AD472" s="468"/>
      <c r="AE472" s="468"/>
      <c r="AF472" s="468"/>
      <c r="AG472" s="468"/>
      <c r="AH472" s="468"/>
      <c r="AI472" s="468"/>
      <c r="AJ472" s="468"/>
      <c r="AK472" s="468"/>
      <c r="AL472" s="468"/>
    </row>
    <row r="473" spans="1:38" ht="14.25" customHeight="1">
      <c r="A473" s="468"/>
      <c r="B473" s="468"/>
      <c r="C473" s="468"/>
      <c r="D473" s="468"/>
      <c r="E473" s="468"/>
      <c r="F473" s="468"/>
      <c r="G473" s="468"/>
      <c r="H473" s="468"/>
      <c r="I473" s="468"/>
      <c r="J473" s="468"/>
      <c r="K473" s="468"/>
      <c r="L473" s="468"/>
      <c r="M473" s="468"/>
      <c r="N473" s="468"/>
      <c r="O473" s="468"/>
      <c r="P473" s="468"/>
      <c r="Q473" s="468"/>
      <c r="R473" s="468"/>
      <c r="S473" s="468"/>
      <c r="T473" s="468"/>
      <c r="U473" s="468"/>
      <c r="V473" s="468"/>
      <c r="W473" s="468"/>
      <c r="X473" s="468"/>
      <c r="Y473" s="468"/>
      <c r="Z473" s="468"/>
      <c r="AA473" s="468"/>
      <c r="AB473" s="468"/>
      <c r="AC473" s="468"/>
      <c r="AD473" s="468"/>
      <c r="AE473" s="468"/>
      <c r="AF473" s="468"/>
      <c r="AG473" s="468"/>
      <c r="AH473" s="468"/>
      <c r="AI473" s="468"/>
      <c r="AJ473" s="468"/>
      <c r="AK473" s="468"/>
      <c r="AL473" s="468"/>
    </row>
    <row r="474" spans="1:38" ht="14.25" customHeight="1">
      <c r="A474" s="468"/>
      <c r="B474" s="468"/>
      <c r="C474" s="468"/>
      <c r="D474" s="468"/>
      <c r="E474" s="468"/>
      <c r="F474" s="468"/>
      <c r="G474" s="468"/>
      <c r="H474" s="468"/>
      <c r="I474" s="468"/>
      <c r="J474" s="468"/>
      <c r="K474" s="468"/>
      <c r="L474" s="468"/>
      <c r="M474" s="468"/>
      <c r="N474" s="468"/>
      <c r="O474" s="468"/>
      <c r="P474" s="468"/>
      <c r="Q474" s="468"/>
      <c r="R474" s="468"/>
      <c r="S474" s="468"/>
      <c r="T474" s="468"/>
      <c r="U474" s="468"/>
      <c r="V474" s="468"/>
      <c r="W474" s="468"/>
      <c r="X474" s="468"/>
      <c r="Y474" s="468"/>
      <c r="Z474" s="468"/>
      <c r="AA474" s="468"/>
      <c r="AB474" s="468"/>
      <c r="AC474" s="468"/>
      <c r="AD474" s="468"/>
      <c r="AE474" s="468"/>
      <c r="AF474" s="468"/>
      <c r="AG474" s="468"/>
      <c r="AH474" s="468"/>
      <c r="AI474" s="468"/>
      <c r="AJ474" s="468"/>
      <c r="AK474" s="468"/>
      <c r="AL474" s="468"/>
    </row>
    <row r="475" spans="1:38" ht="14.25" customHeight="1">
      <c r="A475" s="468"/>
      <c r="B475" s="468"/>
      <c r="C475" s="468"/>
      <c r="D475" s="468"/>
      <c r="E475" s="468"/>
      <c r="F475" s="468"/>
      <c r="G475" s="468"/>
      <c r="H475" s="468"/>
      <c r="I475" s="468"/>
      <c r="J475" s="468"/>
      <c r="K475" s="468"/>
      <c r="L475" s="468"/>
      <c r="M475" s="468"/>
      <c r="N475" s="468"/>
      <c r="O475" s="468"/>
      <c r="P475" s="468"/>
      <c r="Q475" s="468"/>
      <c r="R475" s="468"/>
      <c r="S475" s="468"/>
      <c r="T475" s="468"/>
      <c r="U475" s="468"/>
      <c r="V475" s="468"/>
      <c r="W475" s="468"/>
      <c r="X475" s="468"/>
      <c r="Y475" s="468"/>
      <c r="Z475" s="468"/>
      <c r="AA475" s="468"/>
      <c r="AB475" s="468"/>
      <c r="AC475" s="468"/>
      <c r="AD475" s="468"/>
      <c r="AE475" s="468"/>
      <c r="AF475" s="468"/>
      <c r="AG475" s="468"/>
      <c r="AH475" s="468"/>
      <c r="AI475" s="468"/>
      <c r="AJ475" s="468"/>
      <c r="AK475" s="468"/>
      <c r="AL475" s="468"/>
    </row>
    <row r="476" spans="1:38" ht="14.25" customHeight="1">
      <c r="A476" s="468"/>
      <c r="B476" s="468"/>
      <c r="C476" s="468"/>
      <c r="D476" s="468"/>
      <c r="E476" s="468"/>
      <c r="F476" s="468"/>
      <c r="G476" s="468"/>
      <c r="H476" s="468"/>
      <c r="I476" s="468"/>
      <c r="J476" s="468"/>
      <c r="K476" s="468"/>
      <c r="L476" s="468"/>
      <c r="M476" s="468"/>
      <c r="N476" s="468"/>
      <c r="O476" s="468"/>
      <c r="P476" s="468"/>
      <c r="Q476" s="468"/>
      <c r="R476" s="468"/>
      <c r="S476" s="468"/>
      <c r="T476" s="468"/>
      <c r="U476" s="468"/>
      <c r="V476" s="468"/>
      <c r="W476" s="468"/>
      <c r="X476" s="468"/>
      <c r="Y476" s="468"/>
      <c r="Z476" s="468"/>
      <c r="AA476" s="468"/>
      <c r="AB476" s="468"/>
      <c r="AC476" s="468"/>
      <c r="AD476" s="468"/>
      <c r="AE476" s="468"/>
      <c r="AF476" s="468"/>
      <c r="AG476" s="468"/>
      <c r="AH476" s="468"/>
      <c r="AI476" s="468"/>
      <c r="AJ476" s="468"/>
      <c r="AK476" s="468"/>
      <c r="AL476" s="468"/>
    </row>
    <row r="477" spans="1:38" ht="14.25" customHeight="1">
      <c r="A477" s="468"/>
      <c r="B477" s="468"/>
      <c r="C477" s="468"/>
      <c r="D477" s="468"/>
      <c r="E477" s="468"/>
      <c r="F477" s="468"/>
      <c r="G477" s="468"/>
      <c r="H477" s="468"/>
      <c r="I477" s="468"/>
      <c r="J477" s="468"/>
      <c r="K477" s="468"/>
      <c r="L477" s="468"/>
      <c r="M477" s="468"/>
      <c r="N477" s="468"/>
      <c r="O477" s="468"/>
      <c r="P477" s="468"/>
      <c r="Q477" s="468"/>
      <c r="R477" s="468"/>
      <c r="S477" s="468"/>
      <c r="T477" s="468"/>
      <c r="U477" s="468"/>
      <c r="V477" s="468"/>
      <c r="W477" s="468"/>
      <c r="X477" s="468"/>
      <c r="Y477" s="468"/>
      <c r="Z477" s="468"/>
      <c r="AA477" s="468"/>
      <c r="AB477" s="468"/>
      <c r="AC477" s="468"/>
      <c r="AD477" s="468"/>
      <c r="AE477" s="468"/>
      <c r="AF477" s="468"/>
      <c r="AG477" s="468"/>
      <c r="AH477" s="468"/>
      <c r="AI477" s="468"/>
      <c r="AJ477" s="468"/>
      <c r="AK477" s="468"/>
      <c r="AL477" s="468"/>
    </row>
    <row r="478" spans="1:38" ht="14.25" customHeight="1">
      <c r="A478" s="468"/>
      <c r="B478" s="468"/>
      <c r="C478" s="468"/>
      <c r="D478" s="468"/>
      <c r="E478" s="468"/>
      <c r="F478" s="468"/>
      <c r="G478" s="468"/>
      <c r="H478" s="468"/>
      <c r="I478" s="468"/>
      <c r="J478" s="468"/>
      <c r="K478" s="468"/>
      <c r="L478" s="468"/>
      <c r="M478" s="468"/>
      <c r="N478" s="468"/>
      <c r="O478" s="468"/>
      <c r="P478" s="468"/>
      <c r="Q478" s="468"/>
      <c r="R478" s="468"/>
      <c r="S478" s="468"/>
      <c r="T478" s="468"/>
      <c r="U478" s="468"/>
      <c r="V478" s="468"/>
      <c r="W478" s="468"/>
      <c r="X478" s="468"/>
      <c r="Y478" s="468"/>
      <c r="Z478" s="468"/>
      <c r="AA478" s="468"/>
      <c r="AB478" s="468"/>
      <c r="AC478" s="468"/>
      <c r="AD478" s="468"/>
      <c r="AE478" s="468"/>
      <c r="AF478" s="468"/>
      <c r="AG478" s="468"/>
      <c r="AH478" s="468"/>
      <c r="AI478" s="468"/>
      <c r="AJ478" s="468"/>
      <c r="AK478" s="468"/>
      <c r="AL478" s="468"/>
    </row>
    <row r="479" spans="1:38" ht="14.25" customHeight="1">
      <c r="A479" s="468"/>
      <c r="B479" s="468"/>
      <c r="C479" s="468"/>
      <c r="D479" s="468"/>
      <c r="E479" s="468"/>
      <c r="F479" s="468"/>
      <c r="G479" s="468"/>
      <c r="H479" s="468"/>
      <c r="I479" s="468"/>
      <c r="J479" s="468"/>
      <c r="K479" s="468"/>
      <c r="L479" s="468"/>
      <c r="M479" s="468"/>
      <c r="N479" s="468"/>
      <c r="O479" s="468"/>
      <c r="P479" s="468"/>
      <c r="Q479" s="468"/>
      <c r="R479" s="468"/>
      <c r="S479" s="468"/>
      <c r="T479" s="468"/>
      <c r="U479" s="468"/>
      <c r="V479" s="468"/>
      <c r="W479" s="468"/>
      <c r="X479" s="468"/>
      <c r="Y479" s="468"/>
      <c r="Z479" s="468"/>
      <c r="AA479" s="468"/>
      <c r="AB479" s="468"/>
      <c r="AC479" s="468"/>
      <c r="AD479" s="468"/>
      <c r="AE479" s="468"/>
      <c r="AF479" s="468"/>
      <c r="AG479" s="468"/>
      <c r="AH479" s="468"/>
      <c r="AI479" s="468"/>
      <c r="AJ479" s="468"/>
      <c r="AK479" s="468"/>
      <c r="AL479" s="468"/>
    </row>
    <row r="480" spans="1:38" ht="14.25" customHeight="1">
      <c r="A480" s="468"/>
      <c r="B480" s="468"/>
      <c r="C480" s="468"/>
      <c r="D480" s="468"/>
      <c r="E480" s="468"/>
      <c r="F480" s="468"/>
      <c r="G480" s="468"/>
      <c r="H480" s="468"/>
      <c r="I480" s="468"/>
      <c r="J480" s="468"/>
      <c r="K480" s="468"/>
      <c r="L480" s="468"/>
      <c r="M480" s="468"/>
      <c r="N480" s="468"/>
      <c r="O480" s="468"/>
      <c r="P480" s="468"/>
      <c r="Q480" s="468"/>
      <c r="R480" s="468"/>
      <c r="S480" s="468"/>
      <c r="T480" s="468"/>
      <c r="U480" s="468"/>
      <c r="V480" s="468"/>
      <c r="W480" s="468"/>
      <c r="X480" s="468"/>
      <c r="Y480" s="468"/>
      <c r="Z480" s="468"/>
      <c r="AA480" s="468"/>
      <c r="AB480" s="468"/>
      <c r="AC480" s="468"/>
      <c r="AD480" s="468"/>
      <c r="AE480" s="468"/>
      <c r="AF480" s="468"/>
      <c r="AG480" s="468"/>
      <c r="AH480" s="468"/>
      <c r="AI480" s="468"/>
      <c r="AJ480" s="468"/>
      <c r="AK480" s="468"/>
      <c r="AL480" s="468"/>
    </row>
    <row r="481" spans="1:38" ht="14.25" customHeight="1">
      <c r="A481" s="468"/>
      <c r="B481" s="468"/>
      <c r="C481" s="468"/>
      <c r="D481" s="468"/>
      <c r="E481" s="468"/>
      <c r="F481" s="468"/>
      <c r="G481" s="468"/>
      <c r="H481" s="468"/>
      <c r="I481" s="468"/>
      <c r="J481" s="468"/>
      <c r="K481" s="468"/>
      <c r="L481" s="468"/>
      <c r="M481" s="468"/>
      <c r="N481" s="468"/>
      <c r="O481" s="468"/>
      <c r="P481" s="468"/>
      <c r="Q481" s="468"/>
      <c r="R481" s="468"/>
      <c r="S481" s="468"/>
      <c r="T481" s="468"/>
      <c r="U481" s="468"/>
      <c r="V481" s="468"/>
      <c r="W481" s="468"/>
      <c r="X481" s="468"/>
      <c r="Y481" s="468"/>
      <c r="Z481" s="468"/>
      <c r="AA481" s="468"/>
      <c r="AB481" s="468"/>
      <c r="AC481" s="468"/>
      <c r="AD481" s="468"/>
      <c r="AE481" s="468"/>
      <c r="AF481" s="468"/>
      <c r="AG481" s="468"/>
      <c r="AH481" s="468"/>
      <c r="AI481" s="468"/>
      <c r="AJ481" s="468"/>
      <c r="AK481" s="468"/>
      <c r="AL481" s="468"/>
    </row>
    <row r="482" spans="1:38" ht="14.25" customHeight="1">
      <c r="A482" s="468"/>
      <c r="B482" s="468"/>
      <c r="C482" s="468"/>
      <c r="D482" s="468"/>
      <c r="E482" s="468"/>
      <c r="F482" s="468"/>
      <c r="G482" s="468"/>
      <c r="H482" s="468"/>
      <c r="I482" s="468"/>
      <c r="J482" s="468"/>
      <c r="K482" s="468"/>
      <c r="L482" s="468"/>
      <c r="M482" s="468"/>
      <c r="N482" s="468"/>
      <c r="O482" s="468"/>
      <c r="P482" s="468"/>
      <c r="Q482" s="468"/>
      <c r="R482" s="468"/>
      <c r="S482" s="468"/>
      <c r="T482" s="468"/>
      <c r="U482" s="468"/>
      <c r="V482" s="468"/>
      <c r="W482" s="468"/>
      <c r="X482" s="468"/>
      <c r="Y482" s="468"/>
      <c r="Z482" s="468"/>
      <c r="AA482" s="468"/>
      <c r="AB482" s="468"/>
      <c r="AC482" s="468"/>
      <c r="AD482" s="468"/>
      <c r="AE482" s="468"/>
      <c r="AF482" s="468"/>
      <c r="AG482" s="468"/>
      <c r="AH482" s="468"/>
      <c r="AI482" s="468"/>
      <c r="AJ482" s="468"/>
      <c r="AK482" s="468"/>
      <c r="AL482" s="468"/>
    </row>
    <row r="483" spans="1:38" ht="14.25" customHeight="1">
      <c r="A483" s="468"/>
      <c r="B483" s="468"/>
      <c r="C483" s="468"/>
      <c r="D483" s="468"/>
      <c r="E483" s="468"/>
      <c r="F483" s="468"/>
      <c r="G483" s="468"/>
      <c r="H483" s="468"/>
      <c r="I483" s="468"/>
      <c r="J483" s="468"/>
      <c r="K483" s="468"/>
      <c r="L483" s="468"/>
      <c r="M483" s="468"/>
      <c r="N483" s="468"/>
      <c r="O483" s="468"/>
      <c r="P483" s="468"/>
      <c r="Q483" s="468"/>
      <c r="R483" s="468"/>
      <c r="S483" s="468"/>
      <c r="T483" s="468"/>
      <c r="U483" s="468"/>
      <c r="V483" s="468"/>
      <c r="W483" s="468"/>
      <c r="X483" s="468"/>
      <c r="Y483" s="468"/>
      <c r="Z483" s="468"/>
      <c r="AA483" s="468"/>
      <c r="AB483" s="468"/>
      <c r="AC483" s="468"/>
      <c r="AD483" s="468"/>
      <c r="AE483" s="468"/>
      <c r="AF483" s="468"/>
      <c r="AG483" s="468"/>
      <c r="AH483" s="468"/>
      <c r="AI483" s="468"/>
      <c r="AJ483" s="468"/>
      <c r="AK483" s="468"/>
      <c r="AL483" s="468"/>
    </row>
    <row r="484" spans="1:38" ht="14.25" customHeight="1">
      <c r="A484" s="468"/>
      <c r="B484" s="468"/>
      <c r="C484" s="468"/>
      <c r="D484" s="468"/>
      <c r="E484" s="468"/>
      <c r="F484" s="468"/>
      <c r="G484" s="468"/>
      <c r="H484" s="468"/>
      <c r="I484" s="468"/>
      <c r="J484" s="468"/>
      <c r="K484" s="468"/>
      <c r="L484" s="468"/>
      <c r="M484" s="468"/>
      <c r="N484" s="468"/>
      <c r="O484" s="468"/>
      <c r="P484" s="468"/>
      <c r="Q484" s="468"/>
      <c r="R484" s="468"/>
      <c r="S484" s="468"/>
      <c r="T484" s="468"/>
      <c r="U484" s="468"/>
      <c r="V484" s="468"/>
      <c r="W484" s="468"/>
      <c r="X484" s="468"/>
      <c r="Y484" s="468"/>
      <c r="Z484" s="468"/>
      <c r="AA484" s="468"/>
      <c r="AB484" s="468"/>
      <c r="AC484" s="468"/>
      <c r="AD484" s="468"/>
      <c r="AE484" s="468"/>
      <c r="AF484" s="468"/>
      <c r="AG484" s="468"/>
      <c r="AH484" s="468"/>
      <c r="AI484" s="468"/>
      <c r="AJ484" s="468"/>
      <c r="AK484" s="468"/>
      <c r="AL484" s="468"/>
    </row>
    <row r="485" spans="1:38" ht="14.25" customHeight="1">
      <c r="A485" s="468"/>
      <c r="B485" s="468"/>
      <c r="C485" s="468"/>
      <c r="D485" s="468"/>
      <c r="E485" s="468"/>
      <c r="F485" s="468"/>
      <c r="G485" s="468"/>
      <c r="H485" s="468"/>
      <c r="I485" s="468"/>
      <c r="J485" s="468"/>
      <c r="K485" s="468"/>
      <c r="L485" s="468"/>
      <c r="M485" s="468"/>
      <c r="N485" s="468"/>
      <c r="O485" s="468"/>
      <c r="P485" s="468"/>
      <c r="Q485" s="468"/>
      <c r="R485" s="468"/>
      <c r="S485" s="468"/>
      <c r="T485" s="468"/>
      <c r="U485" s="468"/>
      <c r="V485" s="468"/>
      <c r="W485" s="468"/>
      <c r="X485" s="468"/>
      <c r="Y485" s="468"/>
      <c r="Z485" s="468"/>
      <c r="AA485" s="468"/>
      <c r="AB485" s="468"/>
      <c r="AC485" s="468"/>
      <c r="AD485" s="468"/>
      <c r="AE485" s="468"/>
      <c r="AF485" s="468"/>
      <c r="AG485" s="468"/>
      <c r="AH485" s="468"/>
      <c r="AI485" s="468"/>
      <c r="AJ485" s="468"/>
      <c r="AK485" s="468"/>
      <c r="AL485" s="468"/>
    </row>
    <row r="486" spans="1:38" ht="14.25" customHeight="1">
      <c r="A486" s="468"/>
      <c r="B486" s="468"/>
      <c r="C486" s="468"/>
      <c r="D486" s="468"/>
      <c r="E486" s="468"/>
      <c r="F486" s="468"/>
      <c r="G486" s="468"/>
      <c r="H486" s="468"/>
      <c r="I486" s="468"/>
      <c r="J486" s="468"/>
      <c r="K486" s="468"/>
      <c r="L486" s="468"/>
      <c r="M486" s="468"/>
      <c r="N486" s="468"/>
      <c r="O486" s="468"/>
      <c r="P486" s="468"/>
      <c r="Q486" s="468"/>
      <c r="R486" s="468"/>
      <c r="S486" s="468"/>
      <c r="T486" s="468"/>
      <c r="U486" s="468"/>
      <c r="V486" s="468"/>
      <c r="W486" s="468"/>
      <c r="X486" s="468"/>
      <c r="Y486" s="468"/>
      <c r="Z486" s="468"/>
      <c r="AA486" s="468"/>
      <c r="AB486" s="468"/>
      <c r="AC486" s="468"/>
      <c r="AD486" s="468"/>
      <c r="AE486" s="468"/>
      <c r="AF486" s="468"/>
      <c r="AG486" s="468"/>
      <c r="AH486" s="468"/>
      <c r="AI486" s="468"/>
      <c r="AJ486" s="468"/>
      <c r="AK486" s="468"/>
      <c r="AL486" s="468"/>
    </row>
    <row r="487" spans="1:38" ht="14.25" customHeight="1">
      <c r="A487" s="468"/>
      <c r="B487" s="468"/>
      <c r="C487" s="468"/>
      <c r="D487" s="468"/>
      <c r="E487" s="468"/>
      <c r="F487" s="468"/>
      <c r="G487" s="468"/>
      <c r="H487" s="468"/>
      <c r="I487" s="468"/>
      <c r="J487" s="468"/>
      <c r="K487" s="468"/>
      <c r="L487" s="468"/>
      <c r="M487" s="468"/>
      <c r="N487" s="468"/>
      <c r="O487" s="468"/>
      <c r="P487" s="468"/>
      <c r="Q487" s="468"/>
      <c r="R487" s="468"/>
      <c r="S487" s="468"/>
      <c r="T487" s="468"/>
      <c r="U487" s="468"/>
      <c r="V487" s="468"/>
      <c r="W487" s="468"/>
      <c r="X487" s="468"/>
      <c r="Y487" s="468"/>
      <c r="Z487" s="468"/>
      <c r="AA487" s="468"/>
      <c r="AB487" s="468"/>
      <c r="AC487" s="468"/>
      <c r="AD487" s="468"/>
      <c r="AE487" s="468"/>
      <c r="AF487" s="468"/>
      <c r="AG487" s="468"/>
      <c r="AH487" s="468"/>
      <c r="AI487" s="468"/>
      <c r="AJ487" s="468"/>
      <c r="AK487" s="468"/>
      <c r="AL487" s="468"/>
    </row>
    <row r="488" spans="1:38" ht="14.25" customHeight="1">
      <c r="A488" s="468"/>
      <c r="B488" s="468"/>
      <c r="C488" s="468"/>
      <c r="D488" s="468"/>
      <c r="E488" s="468"/>
      <c r="F488" s="468"/>
      <c r="G488" s="468"/>
      <c r="H488" s="468"/>
      <c r="I488" s="468"/>
      <c r="J488" s="468"/>
      <c r="K488" s="468"/>
      <c r="L488" s="468"/>
      <c r="M488" s="468"/>
      <c r="N488" s="468"/>
      <c r="O488" s="468"/>
      <c r="P488" s="468"/>
      <c r="Q488" s="468"/>
      <c r="R488" s="468"/>
      <c r="S488" s="468"/>
      <c r="T488" s="468"/>
      <c r="U488" s="468"/>
      <c r="V488" s="468"/>
      <c r="W488" s="468"/>
      <c r="X488" s="468"/>
      <c r="Y488" s="468"/>
      <c r="Z488" s="468"/>
      <c r="AA488" s="468"/>
      <c r="AB488" s="468"/>
      <c r="AC488" s="468"/>
      <c r="AD488" s="468"/>
      <c r="AE488" s="468"/>
      <c r="AF488" s="468"/>
      <c r="AG488" s="468"/>
      <c r="AH488" s="468"/>
      <c r="AI488" s="468"/>
      <c r="AJ488" s="468"/>
      <c r="AK488" s="468"/>
      <c r="AL488" s="468"/>
    </row>
    <row r="489" spans="1:38" ht="14.25" customHeight="1">
      <c r="A489" s="468"/>
      <c r="B489" s="468"/>
      <c r="C489" s="468"/>
      <c r="D489" s="468"/>
      <c r="E489" s="468"/>
      <c r="F489" s="468"/>
      <c r="G489" s="468"/>
      <c r="H489" s="468"/>
      <c r="I489" s="468"/>
      <c r="J489" s="468"/>
      <c r="K489" s="468"/>
      <c r="L489" s="468"/>
      <c r="M489" s="468"/>
      <c r="N489" s="468"/>
      <c r="O489" s="468"/>
      <c r="P489" s="468"/>
      <c r="Q489" s="468"/>
      <c r="R489" s="468"/>
      <c r="S489" s="468"/>
      <c r="T489" s="468"/>
      <c r="U489" s="468"/>
      <c r="V489" s="468"/>
      <c r="W489" s="468"/>
      <c r="X489" s="468"/>
      <c r="Y489" s="468"/>
      <c r="Z489" s="468"/>
      <c r="AA489" s="468"/>
      <c r="AB489" s="468"/>
      <c r="AC489" s="468"/>
      <c r="AD489" s="468"/>
      <c r="AE489" s="468"/>
      <c r="AF489" s="468"/>
      <c r="AG489" s="468"/>
      <c r="AH489" s="468"/>
      <c r="AI489" s="468"/>
      <c r="AJ489" s="468"/>
      <c r="AK489" s="468"/>
      <c r="AL489" s="468"/>
    </row>
    <row r="490" spans="1:38" ht="14.25" customHeight="1">
      <c r="A490" s="468"/>
      <c r="B490" s="468"/>
      <c r="C490" s="468"/>
      <c r="D490" s="468"/>
      <c r="E490" s="468"/>
      <c r="F490" s="468"/>
      <c r="G490" s="468"/>
      <c r="H490" s="468"/>
      <c r="I490" s="468"/>
      <c r="J490" s="468"/>
      <c r="K490" s="468"/>
      <c r="L490" s="468"/>
      <c r="M490" s="468"/>
      <c r="N490" s="468"/>
      <c r="O490" s="468"/>
      <c r="P490" s="468"/>
      <c r="Q490" s="468"/>
      <c r="R490" s="468"/>
      <c r="S490" s="468"/>
      <c r="T490" s="468"/>
      <c r="U490" s="468"/>
      <c r="V490" s="468"/>
      <c r="W490" s="468"/>
      <c r="X490" s="468"/>
      <c r="Y490" s="468"/>
      <c r="Z490" s="468"/>
      <c r="AA490" s="468"/>
      <c r="AB490" s="468"/>
      <c r="AC490" s="468"/>
      <c r="AD490" s="468"/>
      <c r="AE490" s="468"/>
      <c r="AF490" s="468"/>
      <c r="AG490" s="468"/>
      <c r="AH490" s="468"/>
      <c r="AI490" s="468"/>
      <c r="AJ490" s="468"/>
      <c r="AK490" s="468"/>
      <c r="AL490" s="468"/>
    </row>
    <row r="491" spans="1:38" ht="14.25" customHeight="1">
      <c r="A491" s="468"/>
      <c r="B491" s="468"/>
      <c r="C491" s="468"/>
      <c r="D491" s="468"/>
      <c r="E491" s="468"/>
      <c r="F491" s="468"/>
      <c r="G491" s="468"/>
      <c r="H491" s="468"/>
      <c r="I491" s="468"/>
      <c r="J491" s="468"/>
      <c r="K491" s="468"/>
      <c r="L491" s="468"/>
      <c r="M491" s="468"/>
      <c r="N491" s="468"/>
      <c r="O491" s="468"/>
      <c r="P491" s="468"/>
      <c r="Q491" s="468"/>
      <c r="R491" s="468"/>
      <c r="S491" s="468"/>
      <c r="T491" s="468"/>
      <c r="U491" s="468"/>
      <c r="V491" s="468"/>
      <c r="W491" s="468"/>
      <c r="X491" s="468"/>
      <c r="Y491" s="468"/>
      <c r="Z491" s="468"/>
      <c r="AA491" s="468"/>
      <c r="AB491" s="468"/>
      <c r="AC491" s="468"/>
      <c r="AD491" s="468"/>
      <c r="AE491" s="468"/>
      <c r="AF491" s="468"/>
      <c r="AG491" s="468"/>
      <c r="AH491" s="468"/>
      <c r="AI491" s="468"/>
      <c r="AJ491" s="468"/>
      <c r="AK491" s="468"/>
      <c r="AL491" s="468"/>
    </row>
    <row r="492" spans="1:38" ht="14.25" customHeight="1">
      <c r="A492" s="468"/>
      <c r="B492" s="468"/>
      <c r="C492" s="468"/>
      <c r="D492" s="468"/>
      <c r="E492" s="468"/>
      <c r="F492" s="468"/>
      <c r="G492" s="468"/>
      <c r="H492" s="468"/>
      <c r="I492" s="468"/>
      <c r="J492" s="468"/>
      <c r="K492" s="468"/>
      <c r="L492" s="468"/>
      <c r="M492" s="468"/>
      <c r="N492" s="468"/>
      <c r="O492" s="468"/>
      <c r="P492" s="468"/>
      <c r="Q492" s="468"/>
      <c r="R492" s="468"/>
      <c r="S492" s="468"/>
      <c r="T492" s="468"/>
      <c r="U492" s="468"/>
      <c r="V492" s="468"/>
      <c r="W492" s="468"/>
      <c r="X492" s="468"/>
      <c r="Y492" s="468"/>
      <c r="Z492" s="468"/>
      <c r="AA492" s="468"/>
      <c r="AB492" s="468"/>
      <c r="AC492" s="468"/>
      <c r="AD492" s="468"/>
      <c r="AE492" s="468"/>
      <c r="AF492" s="468"/>
      <c r="AG492" s="468"/>
      <c r="AH492" s="468"/>
      <c r="AI492" s="468"/>
      <c r="AJ492" s="468"/>
      <c r="AK492" s="468"/>
      <c r="AL492" s="468"/>
    </row>
    <row r="493" spans="1:38" ht="14.25" customHeight="1">
      <c r="A493" s="468"/>
      <c r="B493" s="468"/>
      <c r="C493" s="468"/>
      <c r="D493" s="468"/>
      <c r="E493" s="468"/>
      <c r="F493" s="468"/>
      <c r="G493" s="468"/>
      <c r="H493" s="468"/>
      <c r="I493" s="468"/>
      <c r="J493" s="468"/>
      <c r="K493" s="468"/>
      <c r="L493" s="468"/>
      <c r="M493" s="468"/>
      <c r="N493" s="468"/>
      <c r="O493" s="468"/>
      <c r="P493" s="468"/>
      <c r="Q493" s="468"/>
      <c r="R493" s="468"/>
      <c r="S493" s="468"/>
      <c r="T493" s="468"/>
      <c r="U493" s="468"/>
      <c r="V493" s="468"/>
      <c r="W493" s="468"/>
      <c r="X493" s="468"/>
      <c r="Y493" s="468"/>
      <c r="Z493" s="468"/>
      <c r="AA493" s="468"/>
      <c r="AB493" s="468"/>
      <c r="AC493" s="468"/>
      <c r="AD493" s="468"/>
      <c r="AE493" s="468"/>
      <c r="AF493" s="468"/>
      <c r="AG493" s="468"/>
      <c r="AH493" s="468"/>
      <c r="AI493" s="468"/>
      <c r="AJ493" s="468"/>
      <c r="AK493" s="468"/>
      <c r="AL493" s="468"/>
    </row>
    <row r="494" spans="1:38" ht="14.25" customHeight="1">
      <c r="A494" s="468"/>
      <c r="B494" s="468"/>
      <c r="C494" s="468"/>
      <c r="D494" s="468"/>
      <c r="E494" s="468"/>
      <c r="F494" s="468"/>
      <c r="G494" s="468"/>
      <c r="H494" s="468"/>
      <c r="I494" s="468"/>
      <c r="J494" s="468"/>
      <c r="K494" s="468"/>
      <c r="L494" s="468"/>
      <c r="M494" s="468"/>
      <c r="N494" s="468"/>
      <c r="O494" s="468"/>
      <c r="P494" s="468"/>
      <c r="Q494" s="468"/>
      <c r="R494" s="468"/>
      <c r="S494" s="468"/>
      <c r="T494" s="468"/>
      <c r="U494" s="468"/>
      <c r="V494" s="468"/>
      <c r="W494" s="468"/>
      <c r="X494" s="468"/>
      <c r="Y494" s="468"/>
      <c r="Z494" s="468"/>
      <c r="AA494" s="468"/>
      <c r="AB494" s="468"/>
      <c r="AC494" s="468"/>
      <c r="AD494" s="468"/>
      <c r="AE494" s="468"/>
      <c r="AF494" s="468"/>
      <c r="AG494" s="468"/>
      <c r="AH494" s="468"/>
      <c r="AI494" s="468"/>
      <c r="AJ494" s="468"/>
      <c r="AK494" s="468"/>
      <c r="AL494" s="468"/>
    </row>
    <row r="495" spans="1:38" ht="14.25" customHeight="1">
      <c r="A495" s="468"/>
      <c r="B495" s="468"/>
      <c r="C495" s="468"/>
      <c r="D495" s="468"/>
      <c r="E495" s="468"/>
      <c r="F495" s="468"/>
      <c r="G495" s="468"/>
      <c r="H495" s="468"/>
      <c r="I495" s="468"/>
      <c r="J495" s="468"/>
      <c r="K495" s="468"/>
      <c r="L495" s="468"/>
      <c r="M495" s="468"/>
      <c r="N495" s="468"/>
      <c r="O495" s="468"/>
      <c r="P495" s="468"/>
      <c r="Q495" s="468"/>
      <c r="R495" s="468"/>
      <c r="S495" s="468"/>
      <c r="T495" s="468"/>
      <c r="U495" s="468"/>
      <c r="V495" s="468"/>
      <c r="W495" s="468"/>
      <c r="X495" s="468"/>
      <c r="Y495" s="468"/>
      <c r="Z495" s="468"/>
      <c r="AA495" s="468"/>
      <c r="AB495" s="468"/>
      <c r="AC495" s="468"/>
      <c r="AD495" s="468"/>
      <c r="AE495" s="468"/>
      <c r="AF495" s="468"/>
      <c r="AG495" s="468"/>
      <c r="AH495" s="468"/>
      <c r="AI495" s="468"/>
      <c r="AJ495" s="468"/>
      <c r="AK495" s="468"/>
      <c r="AL495" s="468"/>
    </row>
    <row r="496" spans="1:38" ht="14.25" customHeight="1">
      <c r="A496" s="468"/>
      <c r="B496" s="468"/>
      <c r="C496" s="468"/>
      <c r="D496" s="468"/>
      <c r="E496" s="468"/>
      <c r="F496" s="468"/>
      <c r="G496" s="468"/>
      <c r="H496" s="468"/>
      <c r="I496" s="468"/>
      <c r="J496" s="468"/>
      <c r="K496" s="468"/>
      <c r="L496" s="468"/>
      <c r="M496" s="468"/>
      <c r="N496" s="468"/>
      <c r="O496" s="468"/>
      <c r="P496" s="468"/>
      <c r="Q496" s="468"/>
      <c r="R496" s="468"/>
      <c r="S496" s="468"/>
      <c r="T496" s="468"/>
      <c r="U496" s="468"/>
      <c r="V496" s="468"/>
      <c r="W496" s="468"/>
      <c r="X496" s="468"/>
      <c r="Y496" s="468"/>
      <c r="Z496" s="468"/>
      <c r="AA496" s="468"/>
      <c r="AB496" s="468"/>
      <c r="AC496" s="468"/>
      <c r="AD496" s="468"/>
      <c r="AE496" s="468"/>
      <c r="AF496" s="468"/>
      <c r="AG496" s="468"/>
      <c r="AH496" s="468"/>
      <c r="AI496" s="468"/>
      <c r="AJ496" s="468"/>
      <c r="AK496" s="468"/>
      <c r="AL496" s="468"/>
    </row>
    <row r="497" spans="1:38" ht="14.25" customHeight="1">
      <c r="A497" s="468"/>
      <c r="B497" s="468"/>
      <c r="C497" s="468"/>
      <c r="D497" s="468"/>
      <c r="E497" s="468"/>
      <c r="F497" s="468"/>
      <c r="G497" s="468"/>
      <c r="H497" s="468"/>
      <c r="I497" s="468"/>
      <c r="J497" s="468"/>
      <c r="K497" s="468"/>
      <c r="L497" s="468"/>
      <c r="M497" s="468"/>
      <c r="N497" s="468"/>
      <c r="O497" s="468"/>
      <c r="P497" s="468"/>
      <c r="Q497" s="468"/>
      <c r="R497" s="468"/>
      <c r="S497" s="468"/>
      <c r="T497" s="468"/>
      <c r="U497" s="468"/>
      <c r="V497" s="468"/>
      <c r="W497" s="468"/>
      <c r="X497" s="468"/>
      <c r="Y497" s="468"/>
      <c r="Z497" s="468"/>
      <c r="AA497" s="468"/>
      <c r="AB497" s="468"/>
      <c r="AC497" s="468"/>
      <c r="AD497" s="468"/>
      <c r="AE497" s="468"/>
      <c r="AF497" s="468"/>
      <c r="AG497" s="468"/>
      <c r="AH497" s="468"/>
      <c r="AI497" s="468"/>
      <c r="AJ497" s="468"/>
      <c r="AK497" s="468"/>
      <c r="AL497" s="468"/>
    </row>
    <row r="498" spans="1:38" ht="14.25" customHeight="1">
      <c r="A498" s="468"/>
      <c r="B498" s="468"/>
      <c r="C498" s="468"/>
      <c r="D498" s="468"/>
      <c r="E498" s="468"/>
      <c r="F498" s="468"/>
      <c r="G498" s="468"/>
      <c r="H498" s="468"/>
      <c r="I498" s="468"/>
      <c r="J498" s="468"/>
      <c r="K498" s="468"/>
      <c r="L498" s="468"/>
      <c r="M498" s="468"/>
      <c r="N498" s="468"/>
      <c r="O498" s="468"/>
      <c r="P498" s="468"/>
      <c r="Q498" s="468"/>
      <c r="R498" s="468"/>
      <c r="S498" s="468"/>
      <c r="T498" s="468"/>
      <c r="U498" s="468"/>
      <c r="V498" s="468"/>
      <c r="W498" s="468"/>
      <c r="X498" s="468"/>
      <c r="Y498" s="468"/>
      <c r="Z498" s="468"/>
      <c r="AA498" s="468"/>
      <c r="AB498" s="468"/>
      <c r="AC498" s="468"/>
      <c r="AD498" s="468"/>
      <c r="AE498" s="468"/>
      <c r="AF498" s="468"/>
      <c r="AG498" s="468"/>
      <c r="AH498" s="468"/>
      <c r="AI498" s="468"/>
      <c r="AJ498" s="468"/>
      <c r="AK498" s="468"/>
      <c r="AL498" s="468"/>
    </row>
    <row r="499" spans="1:38" ht="14.25" customHeight="1">
      <c r="A499" s="468"/>
      <c r="B499" s="468"/>
      <c r="C499" s="468"/>
      <c r="D499" s="468"/>
      <c r="E499" s="468"/>
      <c r="F499" s="468"/>
      <c r="G499" s="468"/>
      <c r="H499" s="468"/>
      <c r="I499" s="468"/>
      <c r="J499" s="468"/>
      <c r="K499" s="468"/>
      <c r="L499" s="468"/>
      <c r="M499" s="468"/>
      <c r="N499" s="468"/>
      <c r="O499" s="468"/>
      <c r="P499" s="468"/>
      <c r="Q499" s="468"/>
      <c r="R499" s="468"/>
      <c r="S499" s="468"/>
      <c r="T499" s="468"/>
      <c r="U499" s="468"/>
      <c r="V499" s="468"/>
      <c r="W499" s="468"/>
      <c r="X499" s="468"/>
      <c r="Y499" s="468"/>
      <c r="Z499" s="468"/>
      <c r="AA499" s="468"/>
      <c r="AB499" s="468"/>
      <c r="AC499" s="468"/>
      <c r="AD499" s="468"/>
      <c r="AE499" s="468"/>
      <c r="AF499" s="468"/>
      <c r="AG499" s="468"/>
      <c r="AH499" s="468"/>
      <c r="AI499" s="468"/>
      <c r="AJ499" s="468"/>
      <c r="AK499" s="468"/>
      <c r="AL499" s="468"/>
    </row>
    <row r="500" spans="1:38" ht="14.25" customHeight="1">
      <c r="A500" s="468"/>
      <c r="B500" s="468"/>
      <c r="C500" s="468"/>
      <c r="D500" s="468"/>
      <c r="E500" s="468"/>
      <c r="F500" s="468"/>
      <c r="G500" s="468"/>
      <c r="H500" s="468"/>
      <c r="I500" s="468"/>
      <c r="J500" s="468"/>
      <c r="K500" s="468"/>
      <c r="L500" s="468"/>
      <c r="M500" s="468"/>
      <c r="N500" s="468"/>
      <c r="O500" s="468"/>
      <c r="P500" s="468"/>
      <c r="Q500" s="468"/>
      <c r="R500" s="468"/>
      <c r="S500" s="468"/>
      <c r="T500" s="468"/>
      <c r="U500" s="468"/>
      <c r="V500" s="468"/>
      <c r="W500" s="468"/>
      <c r="X500" s="468"/>
      <c r="Y500" s="468"/>
      <c r="Z500" s="468"/>
      <c r="AA500" s="468"/>
      <c r="AB500" s="468"/>
      <c r="AC500" s="468"/>
      <c r="AD500" s="468"/>
      <c r="AE500" s="468"/>
      <c r="AF500" s="468"/>
      <c r="AG500" s="468"/>
      <c r="AH500" s="468"/>
      <c r="AI500" s="468"/>
      <c r="AJ500" s="468"/>
      <c r="AK500" s="468"/>
      <c r="AL500" s="468"/>
    </row>
    <row r="501" spans="1:38" ht="14.25" customHeight="1">
      <c r="A501" s="468"/>
      <c r="B501" s="468"/>
      <c r="C501" s="468"/>
      <c r="D501" s="468"/>
      <c r="E501" s="468"/>
      <c r="F501" s="468"/>
      <c r="G501" s="468"/>
      <c r="H501" s="468"/>
      <c r="I501" s="468"/>
      <c r="J501" s="468"/>
      <c r="K501" s="468"/>
      <c r="L501" s="468"/>
      <c r="M501" s="468"/>
      <c r="N501" s="468"/>
      <c r="O501" s="468"/>
      <c r="P501" s="468"/>
      <c r="Q501" s="468"/>
      <c r="R501" s="468"/>
      <c r="S501" s="468"/>
      <c r="T501" s="468"/>
      <c r="U501" s="468"/>
      <c r="V501" s="468"/>
      <c r="W501" s="468"/>
      <c r="X501" s="468"/>
      <c r="Y501" s="468"/>
      <c r="Z501" s="468"/>
      <c r="AA501" s="468"/>
      <c r="AB501" s="468"/>
      <c r="AC501" s="468"/>
      <c r="AD501" s="468"/>
      <c r="AE501" s="468"/>
      <c r="AF501" s="468"/>
      <c r="AG501" s="468"/>
      <c r="AH501" s="468"/>
      <c r="AI501" s="468"/>
      <c r="AJ501" s="468"/>
      <c r="AK501" s="468"/>
      <c r="AL501" s="468"/>
    </row>
    <row r="502" spans="1:38" ht="14.25" customHeight="1">
      <c r="A502" s="468"/>
      <c r="B502" s="468"/>
      <c r="C502" s="468"/>
      <c r="D502" s="468"/>
      <c r="E502" s="468"/>
      <c r="F502" s="468"/>
      <c r="G502" s="468"/>
      <c r="H502" s="468"/>
      <c r="I502" s="468"/>
      <c r="J502" s="468"/>
      <c r="K502" s="468"/>
      <c r="L502" s="468"/>
      <c r="M502" s="468"/>
      <c r="N502" s="468"/>
      <c r="O502" s="468"/>
      <c r="P502" s="468"/>
      <c r="Q502" s="468"/>
      <c r="R502" s="468"/>
      <c r="S502" s="468"/>
      <c r="T502" s="468"/>
      <c r="U502" s="468"/>
      <c r="V502" s="468"/>
      <c r="W502" s="468"/>
      <c r="X502" s="468"/>
      <c r="Y502" s="468"/>
      <c r="Z502" s="468"/>
      <c r="AA502" s="468"/>
      <c r="AB502" s="468"/>
      <c r="AC502" s="468"/>
      <c r="AD502" s="468"/>
      <c r="AE502" s="468"/>
      <c r="AF502" s="468"/>
      <c r="AG502" s="468"/>
      <c r="AH502" s="468"/>
      <c r="AI502" s="468"/>
      <c r="AJ502" s="468"/>
      <c r="AK502" s="468"/>
      <c r="AL502" s="468"/>
    </row>
    <row r="503" spans="1:38" ht="14.25" customHeight="1">
      <c r="A503" s="468"/>
      <c r="B503" s="468"/>
      <c r="C503" s="468"/>
      <c r="D503" s="468"/>
      <c r="E503" s="468"/>
      <c r="F503" s="468"/>
      <c r="G503" s="468"/>
      <c r="H503" s="468"/>
      <c r="I503" s="468"/>
      <c r="J503" s="468"/>
      <c r="K503" s="468"/>
      <c r="L503" s="468"/>
      <c r="M503" s="468"/>
      <c r="N503" s="468"/>
      <c r="O503" s="468"/>
      <c r="P503" s="468"/>
      <c r="Q503" s="468"/>
      <c r="R503" s="468"/>
      <c r="S503" s="468"/>
      <c r="T503" s="468"/>
      <c r="U503" s="468"/>
      <c r="V503" s="468"/>
      <c r="W503" s="468"/>
      <c r="X503" s="468"/>
      <c r="Y503" s="468"/>
      <c r="Z503" s="468"/>
      <c r="AA503" s="468"/>
      <c r="AB503" s="468"/>
      <c r="AC503" s="468"/>
      <c r="AD503" s="468"/>
      <c r="AE503" s="468"/>
      <c r="AF503" s="468"/>
      <c r="AG503" s="468"/>
      <c r="AH503" s="468"/>
      <c r="AI503" s="468"/>
      <c r="AJ503" s="468"/>
      <c r="AK503" s="468"/>
      <c r="AL503" s="468"/>
    </row>
    <row r="504" spans="1:38" ht="14.25" customHeight="1">
      <c r="A504" s="468"/>
      <c r="B504" s="468"/>
      <c r="C504" s="468"/>
      <c r="D504" s="468"/>
      <c r="E504" s="468"/>
      <c r="F504" s="468"/>
      <c r="G504" s="468"/>
      <c r="H504" s="468"/>
      <c r="I504" s="468"/>
      <c r="J504" s="468"/>
      <c r="K504" s="468"/>
      <c r="L504" s="468"/>
      <c r="M504" s="468"/>
      <c r="N504" s="468"/>
      <c r="O504" s="468"/>
      <c r="P504" s="468"/>
      <c r="Q504" s="468"/>
      <c r="R504" s="468"/>
      <c r="S504" s="468"/>
      <c r="T504" s="468"/>
      <c r="U504" s="468"/>
      <c r="V504" s="468"/>
      <c r="W504" s="468"/>
      <c r="X504" s="468"/>
      <c r="Y504" s="468"/>
      <c r="Z504" s="468"/>
      <c r="AA504" s="468"/>
      <c r="AB504" s="468"/>
      <c r="AC504" s="468"/>
      <c r="AD504" s="468"/>
      <c r="AE504" s="468"/>
      <c r="AF504" s="468"/>
      <c r="AG504" s="468"/>
      <c r="AH504" s="468"/>
      <c r="AI504" s="468"/>
      <c r="AJ504" s="468"/>
      <c r="AK504" s="468"/>
      <c r="AL504" s="468"/>
    </row>
    <row r="505" spans="1:38" ht="14.25" customHeight="1">
      <c r="A505" s="468"/>
      <c r="B505" s="468"/>
      <c r="C505" s="468"/>
      <c r="D505" s="468"/>
      <c r="E505" s="468"/>
      <c r="F505" s="468"/>
      <c r="G505" s="468"/>
      <c r="H505" s="468"/>
      <c r="I505" s="468"/>
      <c r="J505" s="468"/>
      <c r="K505" s="468"/>
      <c r="L505" s="468"/>
      <c r="M505" s="468"/>
      <c r="N505" s="468"/>
      <c r="O505" s="468"/>
      <c r="P505" s="468"/>
      <c r="Q505" s="468"/>
      <c r="R505" s="468"/>
      <c r="S505" s="468"/>
      <c r="T505" s="468"/>
      <c r="U505" s="468"/>
      <c r="V505" s="468"/>
      <c r="W505" s="468"/>
      <c r="X505" s="468"/>
      <c r="Y505" s="468"/>
      <c r="Z505" s="468"/>
      <c r="AA505" s="468"/>
      <c r="AB505" s="468"/>
      <c r="AC505" s="468"/>
      <c r="AD505" s="468"/>
      <c r="AE505" s="468"/>
      <c r="AF505" s="468"/>
      <c r="AG505" s="468"/>
      <c r="AH505" s="468"/>
      <c r="AI505" s="468"/>
      <c r="AJ505" s="468"/>
      <c r="AK505" s="468"/>
      <c r="AL505" s="468"/>
    </row>
    <row r="506" spans="1:38" ht="14.25" customHeight="1">
      <c r="A506" s="468"/>
      <c r="B506" s="468"/>
      <c r="C506" s="468"/>
      <c r="D506" s="468"/>
      <c r="E506" s="468"/>
      <c r="F506" s="468"/>
      <c r="G506" s="468"/>
      <c r="H506" s="468"/>
      <c r="I506" s="468"/>
      <c r="J506" s="468"/>
      <c r="K506" s="468"/>
      <c r="L506" s="468"/>
      <c r="M506" s="468"/>
      <c r="N506" s="468"/>
      <c r="O506" s="468"/>
      <c r="P506" s="468"/>
      <c r="Q506" s="468"/>
      <c r="R506" s="468"/>
      <c r="S506" s="468"/>
      <c r="T506" s="468"/>
      <c r="U506" s="468"/>
      <c r="V506" s="468"/>
      <c r="W506" s="468"/>
      <c r="X506" s="468"/>
      <c r="Y506" s="468"/>
      <c r="Z506" s="468"/>
      <c r="AA506" s="468"/>
      <c r="AB506" s="468"/>
      <c r="AC506" s="468"/>
      <c r="AD506" s="468"/>
      <c r="AE506" s="468"/>
      <c r="AF506" s="468"/>
      <c r="AG506" s="468"/>
      <c r="AH506" s="468"/>
      <c r="AI506" s="468"/>
      <c r="AJ506" s="468"/>
      <c r="AK506" s="468"/>
      <c r="AL506" s="468"/>
    </row>
    <row r="507" spans="1:38" ht="14.25" customHeight="1">
      <c r="A507" s="468"/>
      <c r="B507" s="468"/>
      <c r="C507" s="468"/>
      <c r="D507" s="468"/>
      <c r="E507" s="468"/>
      <c r="F507" s="468"/>
      <c r="G507" s="468"/>
      <c r="H507" s="468"/>
      <c r="I507" s="468"/>
      <c r="J507" s="468"/>
      <c r="K507" s="468"/>
      <c r="L507" s="468"/>
      <c r="M507" s="468"/>
      <c r="N507" s="468"/>
      <c r="O507" s="468"/>
      <c r="P507" s="468"/>
      <c r="Q507" s="468"/>
      <c r="R507" s="468"/>
      <c r="S507" s="468"/>
      <c r="T507" s="468"/>
      <c r="U507" s="468"/>
      <c r="V507" s="468"/>
      <c r="W507" s="468"/>
      <c r="X507" s="468"/>
      <c r="Y507" s="468"/>
      <c r="Z507" s="468"/>
      <c r="AA507" s="468"/>
      <c r="AB507" s="468"/>
      <c r="AC507" s="468"/>
      <c r="AD507" s="468"/>
      <c r="AE507" s="468"/>
      <c r="AF507" s="468"/>
      <c r="AG507" s="468"/>
      <c r="AH507" s="468"/>
      <c r="AI507" s="468"/>
      <c r="AJ507" s="468"/>
      <c r="AK507" s="468"/>
      <c r="AL507" s="468"/>
    </row>
    <row r="508" spans="1:38" ht="14.25" customHeight="1">
      <c r="A508" s="468"/>
      <c r="B508" s="468"/>
      <c r="C508" s="468"/>
      <c r="D508" s="468"/>
      <c r="E508" s="468"/>
      <c r="F508" s="468"/>
      <c r="G508" s="468"/>
      <c r="H508" s="468"/>
      <c r="I508" s="468"/>
      <c r="J508" s="468"/>
      <c r="K508" s="468"/>
      <c r="L508" s="468"/>
      <c r="M508" s="468"/>
      <c r="N508" s="468"/>
      <c r="O508" s="468"/>
      <c r="P508" s="468"/>
      <c r="Q508" s="468"/>
      <c r="R508" s="468"/>
      <c r="S508" s="468"/>
      <c r="T508" s="468"/>
      <c r="U508" s="468"/>
      <c r="V508" s="468"/>
      <c r="W508" s="468"/>
      <c r="X508" s="468"/>
      <c r="Y508" s="468"/>
      <c r="Z508" s="468"/>
      <c r="AA508" s="468"/>
      <c r="AB508" s="468"/>
      <c r="AC508" s="468"/>
      <c r="AD508" s="468"/>
      <c r="AE508" s="468"/>
      <c r="AF508" s="468"/>
      <c r="AG508" s="468"/>
      <c r="AH508" s="468"/>
      <c r="AI508" s="468"/>
      <c r="AJ508" s="468"/>
      <c r="AK508" s="468"/>
      <c r="AL508" s="468"/>
    </row>
    <row r="509" spans="1:38" ht="14.25" customHeight="1">
      <c r="A509" s="468"/>
      <c r="B509" s="468"/>
      <c r="C509" s="468"/>
      <c r="D509" s="468"/>
      <c r="E509" s="468"/>
      <c r="F509" s="468"/>
      <c r="G509" s="468"/>
      <c r="H509" s="468"/>
      <c r="I509" s="468"/>
      <c r="J509" s="468"/>
      <c r="K509" s="468"/>
      <c r="L509" s="468"/>
      <c r="M509" s="468"/>
      <c r="N509" s="468"/>
      <c r="O509" s="468"/>
      <c r="P509" s="468"/>
      <c r="Q509" s="468"/>
      <c r="R509" s="468"/>
      <c r="S509" s="468"/>
      <c r="T509" s="468"/>
      <c r="U509" s="468"/>
      <c r="V509" s="468"/>
      <c r="W509" s="468"/>
      <c r="X509" s="468"/>
      <c r="Y509" s="468"/>
      <c r="Z509" s="468"/>
      <c r="AA509" s="468"/>
      <c r="AB509" s="468"/>
      <c r="AC509" s="468"/>
      <c r="AD509" s="468"/>
      <c r="AE509" s="468"/>
      <c r="AF509" s="468"/>
      <c r="AG509" s="468"/>
      <c r="AH509" s="468"/>
      <c r="AI509" s="468"/>
      <c r="AJ509" s="468"/>
      <c r="AK509" s="468"/>
      <c r="AL509" s="468"/>
    </row>
    <row r="510" spans="1:38" ht="14.25" customHeight="1">
      <c r="A510" s="468"/>
      <c r="B510" s="468"/>
      <c r="C510" s="468"/>
      <c r="D510" s="468"/>
      <c r="E510" s="468"/>
      <c r="F510" s="468"/>
      <c r="G510" s="468"/>
      <c r="H510" s="468"/>
      <c r="I510" s="468"/>
      <c r="J510" s="468"/>
      <c r="K510" s="468"/>
      <c r="L510" s="468"/>
      <c r="M510" s="468"/>
      <c r="N510" s="468"/>
      <c r="O510" s="468"/>
      <c r="P510" s="468"/>
      <c r="Q510" s="468"/>
      <c r="R510" s="468"/>
      <c r="S510" s="468"/>
      <c r="T510" s="468"/>
      <c r="U510" s="468"/>
      <c r="V510" s="468"/>
      <c r="W510" s="468"/>
      <c r="X510" s="468"/>
      <c r="Y510" s="468"/>
      <c r="Z510" s="468"/>
      <c r="AA510" s="468"/>
      <c r="AB510" s="468"/>
      <c r="AC510" s="468"/>
      <c r="AD510" s="468"/>
      <c r="AE510" s="468"/>
      <c r="AF510" s="468"/>
      <c r="AG510" s="468"/>
      <c r="AH510" s="468"/>
      <c r="AI510" s="468"/>
      <c r="AJ510" s="468"/>
      <c r="AK510" s="468"/>
      <c r="AL510" s="468"/>
    </row>
    <row r="511" spans="1:38" ht="14.25" customHeight="1">
      <c r="A511" s="468"/>
      <c r="B511" s="468"/>
      <c r="C511" s="468"/>
      <c r="D511" s="468"/>
      <c r="E511" s="468"/>
      <c r="F511" s="468"/>
      <c r="G511" s="468"/>
      <c r="H511" s="468"/>
      <c r="I511" s="468"/>
      <c r="J511" s="468"/>
      <c r="K511" s="468"/>
      <c r="L511" s="468"/>
      <c r="M511" s="468"/>
      <c r="N511" s="468"/>
      <c r="O511" s="468"/>
      <c r="P511" s="468"/>
      <c r="Q511" s="468"/>
      <c r="R511" s="468"/>
      <c r="S511" s="468"/>
      <c r="T511" s="468"/>
      <c r="U511" s="468"/>
      <c r="V511" s="468"/>
      <c r="W511" s="468"/>
      <c r="X511" s="468"/>
      <c r="Y511" s="468"/>
      <c r="Z511" s="468"/>
      <c r="AA511" s="468"/>
      <c r="AB511" s="468"/>
      <c r="AC511" s="468"/>
      <c r="AD511" s="468"/>
      <c r="AE511" s="468"/>
      <c r="AF511" s="468"/>
      <c r="AG511" s="468"/>
      <c r="AH511" s="468"/>
      <c r="AI511" s="468"/>
      <c r="AJ511" s="468"/>
      <c r="AK511" s="468"/>
      <c r="AL511" s="468"/>
    </row>
    <row r="512" spans="1:38" ht="14.25" customHeight="1">
      <c r="A512" s="468"/>
      <c r="B512" s="468"/>
      <c r="C512" s="468"/>
      <c r="D512" s="468"/>
      <c r="E512" s="468"/>
      <c r="F512" s="468"/>
      <c r="G512" s="468"/>
      <c r="H512" s="468"/>
      <c r="I512" s="468"/>
      <c r="J512" s="468"/>
      <c r="K512" s="468"/>
      <c r="L512" s="468"/>
      <c r="M512" s="468"/>
      <c r="N512" s="468"/>
      <c r="O512" s="468"/>
      <c r="P512" s="468"/>
      <c r="Q512" s="468"/>
      <c r="R512" s="468"/>
      <c r="S512" s="468"/>
      <c r="T512" s="468"/>
      <c r="U512" s="468"/>
      <c r="V512" s="468"/>
      <c r="W512" s="468"/>
      <c r="X512" s="468"/>
      <c r="Y512" s="468"/>
      <c r="Z512" s="468"/>
      <c r="AA512" s="468"/>
      <c r="AB512" s="468"/>
      <c r="AC512" s="468"/>
      <c r="AD512" s="468"/>
      <c r="AE512" s="468"/>
      <c r="AF512" s="468"/>
      <c r="AG512" s="468"/>
      <c r="AH512" s="468"/>
      <c r="AI512" s="468"/>
      <c r="AJ512" s="468"/>
      <c r="AK512" s="468"/>
      <c r="AL512" s="468"/>
    </row>
    <row r="513" spans="1:38" ht="14.25" customHeight="1">
      <c r="A513" s="468"/>
      <c r="B513" s="468"/>
      <c r="C513" s="468"/>
      <c r="D513" s="468"/>
      <c r="E513" s="468"/>
      <c r="F513" s="468"/>
      <c r="G513" s="468"/>
      <c r="H513" s="468"/>
      <c r="I513" s="468"/>
      <c r="J513" s="468"/>
      <c r="K513" s="468"/>
      <c r="L513" s="468"/>
      <c r="M513" s="468"/>
      <c r="N513" s="468"/>
      <c r="O513" s="468"/>
      <c r="P513" s="468"/>
      <c r="Q513" s="468"/>
      <c r="R513" s="468"/>
      <c r="S513" s="468"/>
      <c r="T513" s="468"/>
      <c r="U513" s="468"/>
      <c r="V513" s="468"/>
      <c r="W513" s="468"/>
      <c r="X513" s="468"/>
      <c r="Y513" s="468"/>
      <c r="Z513" s="468"/>
      <c r="AA513" s="468"/>
      <c r="AB513" s="468"/>
      <c r="AC513" s="468"/>
      <c r="AD513" s="468"/>
      <c r="AE513" s="468"/>
      <c r="AF513" s="468"/>
      <c r="AG513" s="468"/>
      <c r="AH513" s="468"/>
      <c r="AI513" s="468"/>
      <c r="AJ513" s="468"/>
      <c r="AK513" s="468"/>
      <c r="AL513" s="468"/>
    </row>
    <row r="514" spans="1:38" ht="14.25" customHeight="1">
      <c r="A514" s="468"/>
      <c r="B514" s="468"/>
      <c r="C514" s="468"/>
      <c r="D514" s="468"/>
      <c r="E514" s="468"/>
      <c r="F514" s="468"/>
      <c r="G514" s="468"/>
      <c r="H514" s="468"/>
      <c r="I514" s="468"/>
      <c r="J514" s="468"/>
      <c r="K514" s="468"/>
      <c r="L514" s="468"/>
      <c r="M514" s="468"/>
      <c r="N514" s="468"/>
      <c r="O514" s="468"/>
      <c r="P514" s="468"/>
      <c r="Q514" s="468"/>
      <c r="R514" s="468"/>
      <c r="S514" s="468"/>
      <c r="T514" s="468"/>
      <c r="U514" s="468"/>
      <c r="V514" s="468"/>
      <c r="W514" s="468"/>
      <c r="X514" s="468"/>
      <c r="Y514" s="468"/>
      <c r="Z514" s="468"/>
      <c r="AA514" s="468"/>
      <c r="AB514" s="468"/>
      <c r="AC514" s="468"/>
      <c r="AD514" s="468"/>
      <c r="AE514" s="468"/>
      <c r="AF514" s="468"/>
      <c r="AG514" s="468"/>
      <c r="AH514" s="468"/>
      <c r="AI514" s="468"/>
      <c r="AJ514" s="468"/>
      <c r="AK514" s="468"/>
      <c r="AL514" s="468"/>
    </row>
    <row r="515" spans="1:38" ht="14.25" customHeight="1">
      <c r="A515" s="468"/>
      <c r="B515" s="468"/>
      <c r="C515" s="468"/>
      <c r="D515" s="468"/>
      <c r="E515" s="468"/>
      <c r="F515" s="468"/>
      <c r="G515" s="468"/>
      <c r="H515" s="468"/>
      <c r="I515" s="468"/>
      <c r="J515" s="468"/>
      <c r="K515" s="468"/>
      <c r="L515" s="468"/>
      <c r="M515" s="468"/>
      <c r="N515" s="468"/>
      <c r="O515" s="468"/>
      <c r="P515" s="468"/>
      <c r="Q515" s="468"/>
      <c r="R515" s="468"/>
      <c r="S515" s="468"/>
      <c r="T515" s="468"/>
      <c r="U515" s="468"/>
      <c r="V515" s="468"/>
      <c r="W515" s="468"/>
      <c r="X515" s="468"/>
      <c r="Y515" s="468"/>
      <c r="Z515" s="468"/>
      <c r="AA515" s="468"/>
      <c r="AB515" s="468"/>
      <c r="AC515" s="468"/>
      <c r="AD515" s="468"/>
      <c r="AE515" s="468"/>
      <c r="AF515" s="468"/>
      <c r="AG515" s="468"/>
      <c r="AH515" s="468"/>
      <c r="AI515" s="468"/>
      <c r="AJ515" s="468"/>
      <c r="AK515" s="468"/>
      <c r="AL515" s="468"/>
    </row>
    <row r="516" spans="1:38" ht="14.25" customHeight="1">
      <c r="A516" s="468"/>
      <c r="B516" s="468"/>
      <c r="C516" s="468"/>
      <c r="D516" s="468"/>
      <c r="E516" s="468"/>
      <c r="F516" s="468"/>
      <c r="G516" s="468"/>
      <c r="H516" s="468"/>
      <c r="I516" s="468"/>
      <c r="J516" s="468"/>
      <c r="K516" s="468"/>
      <c r="L516" s="468"/>
      <c r="M516" s="468"/>
      <c r="N516" s="468"/>
      <c r="O516" s="468"/>
      <c r="P516" s="468"/>
      <c r="Q516" s="468"/>
      <c r="R516" s="468"/>
      <c r="S516" s="468"/>
      <c r="T516" s="468"/>
      <c r="U516" s="468"/>
      <c r="V516" s="468"/>
      <c r="W516" s="468"/>
      <c r="X516" s="468"/>
      <c r="Y516" s="468"/>
      <c r="Z516" s="468"/>
      <c r="AA516" s="468"/>
      <c r="AB516" s="468"/>
      <c r="AC516" s="468"/>
      <c r="AD516" s="468"/>
      <c r="AE516" s="468"/>
      <c r="AF516" s="468"/>
      <c r="AG516" s="468"/>
      <c r="AH516" s="468"/>
      <c r="AI516" s="468"/>
      <c r="AJ516" s="468"/>
      <c r="AK516" s="468"/>
      <c r="AL516" s="468"/>
    </row>
    <row r="517" spans="1:38" ht="14.25" customHeight="1">
      <c r="A517" s="468"/>
      <c r="B517" s="468"/>
      <c r="C517" s="468"/>
      <c r="D517" s="468"/>
      <c r="E517" s="468"/>
      <c r="F517" s="468"/>
      <c r="G517" s="468"/>
      <c r="H517" s="468"/>
      <c r="I517" s="468"/>
      <c r="J517" s="468"/>
      <c r="K517" s="468"/>
      <c r="L517" s="468"/>
      <c r="M517" s="468"/>
      <c r="N517" s="468"/>
      <c r="O517" s="468"/>
      <c r="P517" s="468"/>
      <c r="Q517" s="468"/>
      <c r="R517" s="468"/>
      <c r="S517" s="468"/>
      <c r="T517" s="468"/>
      <c r="U517" s="468"/>
      <c r="V517" s="468"/>
      <c r="W517" s="468"/>
      <c r="X517" s="468"/>
      <c r="Y517" s="468"/>
      <c r="Z517" s="468"/>
      <c r="AA517" s="468"/>
      <c r="AB517" s="468"/>
      <c r="AC517" s="468"/>
      <c r="AD517" s="468"/>
      <c r="AE517" s="468"/>
      <c r="AF517" s="468"/>
      <c r="AG517" s="468"/>
      <c r="AH517" s="468"/>
      <c r="AI517" s="468"/>
      <c r="AJ517" s="468"/>
      <c r="AK517" s="468"/>
      <c r="AL517" s="468"/>
    </row>
    <row r="518" spans="1:38" ht="14.25" customHeight="1">
      <c r="A518" s="468"/>
      <c r="B518" s="468"/>
      <c r="C518" s="468"/>
      <c r="D518" s="468"/>
      <c r="E518" s="468"/>
      <c r="F518" s="468"/>
      <c r="G518" s="468"/>
      <c r="H518" s="468"/>
      <c r="I518" s="468"/>
      <c r="J518" s="468"/>
      <c r="K518" s="468"/>
      <c r="L518" s="468"/>
      <c r="M518" s="468"/>
      <c r="N518" s="468"/>
      <c r="O518" s="468"/>
      <c r="P518" s="468"/>
      <c r="Q518" s="468"/>
      <c r="R518" s="468"/>
      <c r="S518" s="468"/>
      <c r="T518" s="468"/>
      <c r="U518" s="468"/>
      <c r="V518" s="468"/>
      <c r="W518" s="468"/>
      <c r="X518" s="468"/>
      <c r="Y518" s="468"/>
      <c r="Z518" s="468"/>
      <c r="AA518" s="468"/>
      <c r="AB518" s="468"/>
      <c r="AC518" s="468"/>
      <c r="AD518" s="468"/>
      <c r="AE518" s="468"/>
      <c r="AF518" s="468"/>
      <c r="AG518" s="468"/>
      <c r="AH518" s="468"/>
      <c r="AI518" s="468"/>
      <c r="AJ518" s="468"/>
      <c r="AK518" s="468"/>
      <c r="AL518" s="468"/>
    </row>
    <row r="519" spans="1:38" ht="14.25" customHeight="1">
      <c r="A519" s="468"/>
      <c r="B519" s="468"/>
      <c r="C519" s="468"/>
      <c r="D519" s="468"/>
      <c r="E519" s="468"/>
      <c r="F519" s="468"/>
      <c r="G519" s="468"/>
      <c r="H519" s="468"/>
      <c r="I519" s="468"/>
      <c r="J519" s="468"/>
      <c r="K519" s="468"/>
      <c r="L519" s="468"/>
      <c r="M519" s="468"/>
      <c r="N519" s="468"/>
      <c r="O519" s="468"/>
      <c r="P519" s="468"/>
      <c r="Q519" s="468"/>
      <c r="R519" s="468"/>
      <c r="S519" s="468"/>
      <c r="T519" s="468"/>
      <c r="U519" s="468"/>
      <c r="V519" s="468"/>
      <c r="W519" s="468"/>
      <c r="X519" s="468"/>
      <c r="Y519" s="468"/>
      <c r="Z519" s="468"/>
      <c r="AA519" s="468"/>
      <c r="AB519" s="468"/>
      <c r="AC519" s="468"/>
      <c r="AD519" s="468"/>
      <c r="AE519" s="468"/>
      <c r="AF519" s="468"/>
      <c r="AG519" s="468"/>
      <c r="AH519" s="468"/>
      <c r="AI519" s="468"/>
      <c r="AJ519" s="468"/>
      <c r="AK519" s="468"/>
      <c r="AL519" s="468"/>
    </row>
    <row r="520" spans="1:38" ht="14.25" customHeight="1">
      <c r="A520" s="468"/>
      <c r="B520" s="468"/>
      <c r="C520" s="468"/>
      <c r="D520" s="468"/>
      <c r="E520" s="468"/>
      <c r="F520" s="468"/>
      <c r="G520" s="468"/>
      <c r="H520" s="468"/>
      <c r="I520" s="468"/>
      <c r="J520" s="468"/>
      <c r="K520" s="468"/>
      <c r="L520" s="468"/>
      <c r="M520" s="468"/>
      <c r="N520" s="468"/>
      <c r="O520" s="468"/>
      <c r="P520" s="468"/>
      <c r="Q520" s="468"/>
      <c r="R520" s="468"/>
      <c r="S520" s="468"/>
      <c r="T520" s="468"/>
      <c r="U520" s="468"/>
      <c r="V520" s="468"/>
      <c r="W520" s="468"/>
      <c r="X520" s="468"/>
      <c r="Y520" s="468"/>
      <c r="Z520" s="468"/>
      <c r="AA520" s="468"/>
      <c r="AB520" s="468"/>
      <c r="AC520" s="468"/>
      <c r="AD520" s="468"/>
      <c r="AE520" s="468"/>
      <c r="AF520" s="468"/>
      <c r="AG520" s="468"/>
      <c r="AH520" s="468"/>
      <c r="AI520" s="468"/>
      <c r="AJ520" s="468"/>
      <c r="AK520" s="468"/>
      <c r="AL520" s="468"/>
    </row>
    <row r="521" spans="1:38" ht="14.25" customHeight="1">
      <c r="A521" s="468"/>
      <c r="B521" s="468"/>
      <c r="C521" s="468"/>
      <c r="D521" s="468"/>
      <c r="E521" s="468"/>
      <c r="F521" s="468"/>
      <c r="G521" s="468"/>
      <c r="H521" s="468"/>
      <c r="I521" s="468"/>
      <c r="J521" s="468"/>
      <c r="K521" s="468"/>
      <c r="L521" s="468"/>
      <c r="M521" s="468"/>
      <c r="N521" s="468"/>
      <c r="O521" s="468"/>
      <c r="P521" s="468"/>
      <c r="Q521" s="468"/>
      <c r="R521" s="468"/>
      <c r="S521" s="468"/>
      <c r="T521" s="468"/>
      <c r="U521" s="468"/>
      <c r="V521" s="468"/>
      <c r="W521" s="468"/>
      <c r="X521" s="468"/>
      <c r="Y521" s="468"/>
      <c r="Z521" s="468"/>
      <c r="AA521" s="468"/>
      <c r="AB521" s="468"/>
      <c r="AC521" s="468"/>
      <c r="AD521" s="468"/>
      <c r="AE521" s="468"/>
      <c r="AF521" s="468"/>
      <c r="AG521" s="468"/>
      <c r="AH521" s="468"/>
      <c r="AI521" s="468"/>
      <c r="AJ521" s="468"/>
      <c r="AK521" s="468"/>
      <c r="AL521" s="468"/>
    </row>
    <row r="522" spans="1:38" ht="14.25" customHeight="1">
      <c r="A522" s="468"/>
      <c r="B522" s="468"/>
      <c r="C522" s="468"/>
      <c r="D522" s="468"/>
      <c r="E522" s="468"/>
      <c r="F522" s="468"/>
      <c r="G522" s="468"/>
      <c r="H522" s="468"/>
      <c r="I522" s="468"/>
      <c r="J522" s="468"/>
      <c r="K522" s="468"/>
      <c r="L522" s="468"/>
      <c r="M522" s="468"/>
      <c r="N522" s="468"/>
      <c r="O522" s="468"/>
      <c r="P522" s="468"/>
      <c r="Q522" s="468"/>
      <c r="R522" s="468"/>
      <c r="S522" s="468"/>
      <c r="T522" s="468"/>
      <c r="U522" s="468"/>
      <c r="V522" s="468"/>
      <c r="W522" s="468"/>
      <c r="X522" s="468"/>
      <c r="Y522" s="468"/>
      <c r="Z522" s="468"/>
      <c r="AA522" s="468"/>
      <c r="AB522" s="468"/>
      <c r="AC522" s="468"/>
      <c r="AD522" s="468"/>
      <c r="AE522" s="468"/>
      <c r="AF522" s="468"/>
      <c r="AG522" s="468"/>
      <c r="AH522" s="468"/>
      <c r="AI522" s="468"/>
      <c r="AJ522" s="468"/>
      <c r="AK522" s="468"/>
      <c r="AL522" s="468"/>
    </row>
    <row r="523" spans="1:38" ht="14.25" customHeight="1">
      <c r="A523" s="468"/>
      <c r="B523" s="468"/>
      <c r="C523" s="468"/>
      <c r="D523" s="468"/>
      <c r="E523" s="468"/>
      <c r="F523" s="468"/>
      <c r="G523" s="468"/>
      <c r="H523" s="468"/>
      <c r="I523" s="468"/>
      <c r="J523" s="468"/>
      <c r="K523" s="468"/>
      <c r="L523" s="468"/>
      <c r="M523" s="468"/>
      <c r="N523" s="468"/>
      <c r="O523" s="468"/>
      <c r="P523" s="468"/>
      <c r="Q523" s="468"/>
      <c r="R523" s="468"/>
      <c r="S523" s="468"/>
      <c r="T523" s="468"/>
      <c r="U523" s="468"/>
      <c r="V523" s="468"/>
      <c r="W523" s="468"/>
      <c r="X523" s="468"/>
      <c r="Y523" s="468"/>
      <c r="Z523" s="468"/>
      <c r="AA523" s="468"/>
      <c r="AB523" s="468"/>
      <c r="AC523" s="468"/>
      <c r="AD523" s="468"/>
      <c r="AE523" s="468"/>
      <c r="AF523" s="468"/>
      <c r="AG523" s="468"/>
      <c r="AH523" s="468"/>
      <c r="AI523" s="468"/>
      <c r="AJ523" s="468"/>
      <c r="AK523" s="468"/>
      <c r="AL523" s="468"/>
    </row>
    <row r="524" spans="1:38" ht="14.25" customHeight="1">
      <c r="A524" s="468"/>
      <c r="B524" s="468"/>
      <c r="C524" s="468"/>
      <c r="D524" s="468"/>
      <c r="E524" s="468"/>
      <c r="F524" s="468"/>
      <c r="G524" s="468"/>
      <c r="H524" s="468"/>
      <c r="I524" s="468"/>
      <c r="J524" s="468"/>
      <c r="K524" s="468"/>
      <c r="L524" s="468"/>
      <c r="M524" s="468"/>
      <c r="N524" s="468"/>
      <c r="O524" s="468"/>
      <c r="P524" s="468"/>
      <c r="Q524" s="468"/>
      <c r="R524" s="468"/>
      <c r="S524" s="468"/>
      <c r="T524" s="468"/>
      <c r="U524" s="468"/>
      <c r="V524" s="468"/>
      <c r="W524" s="468"/>
      <c r="X524" s="468"/>
      <c r="Y524" s="468"/>
      <c r="Z524" s="468"/>
      <c r="AA524" s="468"/>
      <c r="AB524" s="468"/>
      <c r="AC524" s="468"/>
      <c r="AD524" s="468"/>
      <c r="AE524" s="468"/>
      <c r="AF524" s="468"/>
      <c r="AG524" s="468"/>
      <c r="AH524" s="468"/>
      <c r="AI524" s="468"/>
      <c r="AJ524" s="468"/>
      <c r="AK524" s="468"/>
      <c r="AL524" s="468"/>
    </row>
    <row r="525" spans="1:38" ht="14.25" customHeight="1">
      <c r="A525" s="468"/>
      <c r="B525" s="468"/>
      <c r="C525" s="468"/>
      <c r="D525" s="468"/>
      <c r="E525" s="468"/>
      <c r="F525" s="468"/>
      <c r="G525" s="468"/>
      <c r="H525" s="468"/>
      <c r="I525" s="468"/>
      <c r="J525" s="468"/>
      <c r="K525" s="468"/>
      <c r="L525" s="468"/>
      <c r="M525" s="468"/>
      <c r="N525" s="468"/>
      <c r="O525" s="468"/>
      <c r="P525" s="468"/>
      <c r="Q525" s="468"/>
      <c r="R525" s="468"/>
      <c r="S525" s="468"/>
      <c r="T525" s="468"/>
      <c r="U525" s="468"/>
      <c r="V525" s="468"/>
      <c r="W525" s="468"/>
      <c r="X525" s="468"/>
      <c r="Y525" s="468"/>
      <c r="Z525" s="468"/>
      <c r="AA525" s="468"/>
      <c r="AB525" s="468"/>
      <c r="AC525" s="468"/>
      <c r="AD525" s="468"/>
      <c r="AE525" s="468"/>
      <c r="AF525" s="468"/>
      <c r="AG525" s="468"/>
      <c r="AH525" s="468"/>
      <c r="AI525" s="468"/>
      <c r="AJ525" s="468"/>
      <c r="AK525" s="468"/>
      <c r="AL525" s="468"/>
    </row>
    <row r="526" spans="1:38" ht="14.25" customHeight="1">
      <c r="A526" s="468"/>
      <c r="B526" s="468"/>
      <c r="C526" s="468"/>
      <c r="D526" s="468"/>
      <c r="E526" s="468"/>
      <c r="F526" s="468"/>
      <c r="G526" s="468"/>
      <c r="H526" s="468"/>
      <c r="I526" s="468"/>
      <c r="J526" s="468"/>
      <c r="K526" s="468"/>
      <c r="L526" s="468"/>
      <c r="M526" s="468"/>
      <c r="N526" s="468"/>
      <c r="O526" s="468"/>
      <c r="P526" s="468"/>
      <c r="Q526" s="468"/>
      <c r="R526" s="468"/>
      <c r="S526" s="468"/>
      <c r="T526" s="468"/>
      <c r="U526" s="468"/>
      <c r="V526" s="468"/>
      <c r="W526" s="468"/>
      <c r="X526" s="468"/>
      <c r="Y526" s="468"/>
      <c r="Z526" s="468"/>
      <c r="AA526" s="468"/>
      <c r="AB526" s="468"/>
      <c r="AC526" s="468"/>
      <c r="AD526" s="468"/>
      <c r="AE526" s="468"/>
      <c r="AF526" s="468"/>
      <c r="AG526" s="468"/>
      <c r="AH526" s="468"/>
      <c r="AI526" s="468"/>
      <c r="AJ526" s="468"/>
      <c r="AK526" s="468"/>
      <c r="AL526" s="468"/>
    </row>
    <row r="527" spans="1:38" ht="14.25" customHeight="1">
      <c r="A527" s="468"/>
      <c r="B527" s="468"/>
      <c r="C527" s="468"/>
      <c r="D527" s="468"/>
      <c r="E527" s="468"/>
      <c r="F527" s="468"/>
      <c r="G527" s="468"/>
      <c r="H527" s="468"/>
      <c r="I527" s="468"/>
      <c r="J527" s="468"/>
      <c r="K527" s="468"/>
      <c r="L527" s="468"/>
      <c r="M527" s="468"/>
      <c r="N527" s="468"/>
      <c r="O527" s="468"/>
      <c r="P527" s="468"/>
      <c r="Q527" s="468"/>
      <c r="R527" s="468"/>
      <c r="S527" s="468"/>
      <c r="T527" s="468"/>
      <c r="U527" s="468"/>
      <c r="V527" s="468"/>
      <c r="W527" s="468"/>
      <c r="X527" s="468"/>
      <c r="Y527" s="468"/>
      <c r="Z527" s="468"/>
      <c r="AA527" s="468"/>
      <c r="AB527" s="468"/>
      <c r="AC527" s="468"/>
      <c r="AD527" s="468"/>
      <c r="AE527" s="468"/>
      <c r="AF527" s="468"/>
      <c r="AG527" s="468"/>
      <c r="AH527" s="468"/>
      <c r="AI527" s="468"/>
      <c r="AJ527" s="468"/>
      <c r="AK527" s="468"/>
      <c r="AL527" s="468"/>
    </row>
    <row r="528" spans="1:38" ht="14.25" customHeight="1">
      <c r="A528" s="468"/>
      <c r="B528" s="468"/>
      <c r="C528" s="468"/>
      <c r="D528" s="468"/>
      <c r="E528" s="468"/>
      <c r="F528" s="468"/>
      <c r="G528" s="468"/>
      <c r="H528" s="468"/>
      <c r="I528" s="468"/>
      <c r="J528" s="468"/>
      <c r="K528" s="468"/>
      <c r="L528" s="468"/>
      <c r="M528" s="468"/>
      <c r="N528" s="468"/>
      <c r="O528" s="468"/>
      <c r="P528" s="468"/>
      <c r="Q528" s="468"/>
      <c r="R528" s="468"/>
      <c r="S528" s="468"/>
      <c r="T528" s="468"/>
      <c r="U528" s="468"/>
      <c r="V528" s="468"/>
      <c r="W528" s="468"/>
      <c r="X528" s="468"/>
      <c r="Y528" s="468"/>
      <c r="Z528" s="468"/>
      <c r="AA528" s="468"/>
      <c r="AB528" s="468"/>
      <c r="AC528" s="468"/>
      <c r="AD528" s="468"/>
      <c r="AE528" s="468"/>
      <c r="AF528" s="468"/>
      <c r="AG528" s="468"/>
      <c r="AH528" s="468"/>
      <c r="AI528" s="468"/>
      <c r="AJ528" s="468"/>
      <c r="AK528" s="468"/>
      <c r="AL528" s="468"/>
    </row>
    <row r="529" spans="1:38" ht="14.25" customHeight="1">
      <c r="A529" s="468"/>
      <c r="B529" s="468"/>
      <c r="C529" s="468"/>
      <c r="D529" s="468"/>
      <c r="E529" s="468"/>
      <c r="F529" s="468"/>
      <c r="G529" s="468"/>
      <c r="H529" s="468"/>
      <c r="I529" s="468"/>
      <c r="J529" s="468"/>
      <c r="K529" s="468"/>
      <c r="L529" s="468"/>
      <c r="M529" s="468"/>
      <c r="N529" s="468"/>
      <c r="O529" s="468"/>
      <c r="P529" s="468"/>
      <c r="Q529" s="468"/>
      <c r="R529" s="468"/>
      <c r="S529" s="468"/>
      <c r="T529" s="468"/>
      <c r="U529" s="468"/>
      <c r="V529" s="468"/>
      <c r="W529" s="468"/>
      <c r="X529" s="468"/>
      <c r="Y529" s="468"/>
      <c r="Z529" s="468"/>
      <c r="AA529" s="468"/>
      <c r="AB529" s="468"/>
      <c r="AC529" s="468"/>
      <c r="AD529" s="468"/>
      <c r="AE529" s="468"/>
      <c r="AF529" s="468"/>
      <c r="AG529" s="468"/>
      <c r="AH529" s="468"/>
      <c r="AI529" s="468"/>
      <c r="AJ529" s="468"/>
      <c r="AK529" s="468"/>
      <c r="AL529" s="468"/>
    </row>
    <row r="530" spans="1:38" ht="14.25" customHeight="1">
      <c r="A530" s="468"/>
      <c r="B530" s="468"/>
      <c r="C530" s="468"/>
      <c r="D530" s="468"/>
      <c r="E530" s="468"/>
      <c r="F530" s="468"/>
      <c r="G530" s="468"/>
      <c r="H530" s="468"/>
      <c r="I530" s="468"/>
      <c r="J530" s="468"/>
      <c r="K530" s="468"/>
      <c r="L530" s="468"/>
      <c r="M530" s="468"/>
      <c r="N530" s="468"/>
      <c r="O530" s="468"/>
      <c r="P530" s="468"/>
      <c r="Q530" s="468"/>
      <c r="R530" s="468"/>
      <c r="S530" s="468"/>
      <c r="T530" s="468"/>
      <c r="U530" s="468"/>
      <c r="V530" s="468"/>
      <c r="W530" s="468"/>
      <c r="X530" s="468"/>
      <c r="Y530" s="468"/>
      <c r="Z530" s="468"/>
      <c r="AA530" s="468"/>
      <c r="AB530" s="468"/>
      <c r="AC530" s="468"/>
      <c r="AD530" s="468"/>
      <c r="AE530" s="468"/>
      <c r="AF530" s="468"/>
      <c r="AG530" s="468"/>
      <c r="AH530" s="468"/>
      <c r="AI530" s="468"/>
      <c r="AJ530" s="468"/>
      <c r="AK530" s="468"/>
      <c r="AL530" s="468"/>
    </row>
    <row r="531" spans="1:38" ht="14.25" customHeight="1">
      <c r="A531" s="468"/>
      <c r="B531" s="468"/>
      <c r="C531" s="468"/>
      <c r="D531" s="468"/>
      <c r="E531" s="468"/>
      <c r="F531" s="468"/>
      <c r="G531" s="468"/>
      <c r="H531" s="468"/>
      <c r="I531" s="468"/>
      <c r="J531" s="468"/>
      <c r="K531" s="468"/>
      <c r="L531" s="468"/>
      <c r="M531" s="468"/>
      <c r="N531" s="468"/>
      <c r="O531" s="468"/>
      <c r="P531" s="468"/>
      <c r="Q531" s="468"/>
      <c r="R531" s="468"/>
      <c r="S531" s="468"/>
      <c r="T531" s="468"/>
      <c r="U531" s="468"/>
      <c r="V531" s="468"/>
      <c r="W531" s="468"/>
      <c r="X531" s="468"/>
      <c r="Y531" s="468"/>
      <c r="Z531" s="468"/>
      <c r="AA531" s="468"/>
      <c r="AB531" s="468"/>
      <c r="AC531" s="468"/>
      <c r="AD531" s="468"/>
      <c r="AE531" s="468"/>
      <c r="AF531" s="468"/>
      <c r="AG531" s="468"/>
      <c r="AH531" s="468"/>
      <c r="AI531" s="468"/>
      <c r="AJ531" s="468"/>
      <c r="AK531" s="468"/>
      <c r="AL531" s="468"/>
    </row>
    <row r="532" spans="1:38" ht="14.25" customHeight="1">
      <c r="A532" s="468"/>
      <c r="B532" s="468"/>
      <c r="C532" s="468"/>
      <c r="D532" s="468"/>
      <c r="E532" s="468"/>
      <c r="F532" s="468"/>
      <c r="G532" s="468"/>
      <c r="H532" s="468"/>
      <c r="I532" s="468"/>
      <c r="J532" s="468"/>
      <c r="K532" s="468"/>
      <c r="L532" s="468"/>
      <c r="M532" s="468"/>
      <c r="N532" s="468"/>
      <c r="O532" s="468"/>
      <c r="P532" s="468"/>
      <c r="Q532" s="468"/>
      <c r="R532" s="468"/>
      <c r="S532" s="468"/>
      <c r="T532" s="468"/>
      <c r="U532" s="468"/>
      <c r="V532" s="468"/>
      <c r="W532" s="468"/>
      <c r="X532" s="468"/>
      <c r="Y532" s="468"/>
      <c r="Z532" s="468"/>
      <c r="AA532" s="468"/>
      <c r="AB532" s="468"/>
      <c r="AC532" s="468"/>
      <c r="AD532" s="468"/>
      <c r="AE532" s="468"/>
      <c r="AF532" s="468"/>
      <c r="AG532" s="468"/>
      <c r="AH532" s="468"/>
      <c r="AI532" s="468"/>
      <c r="AJ532" s="468"/>
      <c r="AK532" s="468"/>
      <c r="AL532" s="468"/>
    </row>
    <row r="533" spans="1:38" ht="14.25" customHeight="1">
      <c r="A533" s="468"/>
      <c r="B533" s="468"/>
      <c r="C533" s="468"/>
      <c r="D533" s="468"/>
      <c r="E533" s="468"/>
      <c r="F533" s="468"/>
      <c r="G533" s="468"/>
      <c r="H533" s="468"/>
      <c r="I533" s="468"/>
      <c r="J533" s="468"/>
      <c r="K533" s="468"/>
      <c r="L533" s="468"/>
      <c r="M533" s="468"/>
      <c r="N533" s="468"/>
      <c r="O533" s="468"/>
      <c r="P533" s="468"/>
      <c r="Q533" s="468"/>
      <c r="R533" s="468"/>
      <c r="S533" s="468"/>
      <c r="T533" s="468"/>
      <c r="U533" s="468"/>
      <c r="V533" s="468"/>
      <c r="W533" s="468"/>
      <c r="X533" s="468"/>
      <c r="Y533" s="468"/>
      <c r="Z533" s="468"/>
      <c r="AA533" s="468"/>
      <c r="AB533" s="468"/>
      <c r="AC533" s="468"/>
      <c r="AD533" s="468"/>
      <c r="AE533" s="468"/>
      <c r="AF533" s="468"/>
      <c r="AG533" s="468"/>
      <c r="AH533" s="468"/>
      <c r="AI533" s="468"/>
      <c r="AJ533" s="468"/>
      <c r="AK533" s="468"/>
      <c r="AL533" s="468"/>
    </row>
    <row r="534" spans="1:38" ht="14.25" customHeight="1">
      <c r="A534" s="468"/>
      <c r="B534" s="468"/>
      <c r="C534" s="468"/>
      <c r="D534" s="468"/>
      <c r="E534" s="468"/>
      <c r="F534" s="468"/>
      <c r="G534" s="468"/>
      <c r="H534" s="468"/>
      <c r="I534" s="468"/>
      <c r="J534" s="468"/>
      <c r="K534" s="468"/>
      <c r="L534" s="468"/>
      <c r="M534" s="468"/>
      <c r="N534" s="468"/>
      <c r="O534" s="468"/>
      <c r="P534" s="468"/>
      <c r="Q534" s="468"/>
      <c r="R534" s="468"/>
      <c r="S534" s="468"/>
      <c r="T534" s="468"/>
      <c r="U534" s="468"/>
      <c r="V534" s="468"/>
      <c r="W534" s="468"/>
      <c r="X534" s="468"/>
      <c r="Y534" s="468"/>
      <c r="Z534" s="468"/>
      <c r="AA534" s="468"/>
      <c r="AB534" s="468"/>
      <c r="AC534" s="468"/>
      <c r="AD534" s="468"/>
      <c r="AE534" s="468"/>
      <c r="AF534" s="468"/>
      <c r="AG534" s="468"/>
      <c r="AH534" s="468"/>
      <c r="AI534" s="468"/>
      <c r="AJ534" s="468"/>
      <c r="AK534" s="468"/>
      <c r="AL534" s="468"/>
    </row>
    <row r="535" spans="1:38" ht="14.25" customHeight="1">
      <c r="A535" s="468"/>
      <c r="B535" s="468"/>
      <c r="C535" s="468"/>
      <c r="D535" s="468"/>
      <c r="E535" s="468"/>
      <c r="F535" s="468"/>
      <c r="G535" s="468"/>
      <c r="H535" s="468"/>
      <c r="I535" s="468"/>
      <c r="J535" s="468"/>
      <c r="K535" s="468"/>
      <c r="L535" s="468"/>
      <c r="M535" s="468"/>
      <c r="N535" s="468"/>
      <c r="O535" s="468"/>
      <c r="P535" s="468"/>
      <c r="Q535" s="468"/>
      <c r="R535" s="468"/>
      <c r="S535" s="468"/>
      <c r="T535" s="468"/>
      <c r="U535" s="468"/>
      <c r="V535" s="468"/>
      <c r="W535" s="468"/>
      <c r="X535" s="468"/>
      <c r="Y535" s="468"/>
      <c r="Z535" s="468"/>
      <c r="AA535" s="468"/>
      <c r="AB535" s="468"/>
      <c r="AC535" s="468"/>
      <c r="AD535" s="468"/>
      <c r="AE535" s="468"/>
      <c r="AF535" s="468"/>
      <c r="AG535" s="468"/>
      <c r="AH535" s="468"/>
      <c r="AI535" s="468"/>
      <c r="AJ535" s="468"/>
      <c r="AK535" s="468"/>
      <c r="AL535" s="468"/>
    </row>
    <row r="536" spans="1:38" ht="14.25" customHeight="1">
      <c r="A536" s="468"/>
      <c r="B536" s="468"/>
      <c r="C536" s="468"/>
      <c r="D536" s="468"/>
      <c r="E536" s="468"/>
      <c r="F536" s="468"/>
      <c r="G536" s="468"/>
      <c r="H536" s="468"/>
      <c r="I536" s="468"/>
      <c r="J536" s="468"/>
      <c r="K536" s="468"/>
      <c r="L536" s="468"/>
      <c r="M536" s="468"/>
      <c r="N536" s="468"/>
      <c r="O536" s="468"/>
      <c r="P536" s="468"/>
      <c r="Q536" s="468"/>
      <c r="R536" s="468"/>
      <c r="S536" s="468"/>
      <c r="T536" s="468"/>
      <c r="U536" s="468"/>
      <c r="V536" s="468"/>
      <c r="W536" s="468"/>
      <c r="X536" s="468"/>
      <c r="Y536" s="468"/>
      <c r="Z536" s="468"/>
      <c r="AA536" s="468"/>
      <c r="AB536" s="468"/>
      <c r="AC536" s="468"/>
      <c r="AD536" s="468"/>
      <c r="AE536" s="468"/>
      <c r="AF536" s="468"/>
      <c r="AG536" s="468"/>
      <c r="AH536" s="468"/>
      <c r="AI536" s="468"/>
      <c r="AJ536" s="468"/>
      <c r="AK536" s="468"/>
      <c r="AL536" s="468"/>
    </row>
    <row r="537" spans="1:38" ht="14.25" customHeight="1">
      <c r="A537" s="468"/>
      <c r="B537" s="468"/>
      <c r="C537" s="468"/>
      <c r="D537" s="468"/>
      <c r="E537" s="468"/>
      <c r="F537" s="468"/>
      <c r="G537" s="468"/>
      <c r="H537" s="468"/>
      <c r="I537" s="468"/>
      <c r="J537" s="468"/>
      <c r="K537" s="468"/>
      <c r="L537" s="468"/>
      <c r="M537" s="468"/>
      <c r="N537" s="468"/>
      <c r="O537" s="468"/>
      <c r="P537" s="468"/>
      <c r="Q537" s="468"/>
      <c r="R537" s="468"/>
      <c r="S537" s="468"/>
      <c r="T537" s="468"/>
      <c r="U537" s="468"/>
      <c r="V537" s="468"/>
      <c r="W537" s="468"/>
      <c r="X537" s="468"/>
      <c r="Y537" s="468"/>
      <c r="Z537" s="468"/>
      <c r="AA537" s="468"/>
      <c r="AB537" s="468"/>
      <c r="AC537" s="468"/>
      <c r="AD537" s="468"/>
      <c r="AE537" s="468"/>
      <c r="AF537" s="468"/>
      <c r="AG537" s="468"/>
      <c r="AH537" s="468"/>
      <c r="AI537" s="468"/>
      <c r="AJ537" s="468"/>
      <c r="AK537" s="468"/>
      <c r="AL537" s="468"/>
    </row>
    <row r="538" spans="1:38" ht="14.25" customHeight="1">
      <c r="A538" s="468"/>
      <c r="B538" s="468"/>
      <c r="C538" s="468"/>
      <c r="D538" s="468"/>
      <c r="E538" s="468"/>
      <c r="F538" s="468"/>
      <c r="G538" s="468"/>
      <c r="H538" s="468"/>
      <c r="I538" s="468"/>
      <c r="J538" s="468"/>
      <c r="K538" s="468"/>
      <c r="L538" s="468"/>
      <c r="M538" s="468"/>
      <c r="N538" s="468"/>
      <c r="O538" s="468"/>
      <c r="P538" s="468"/>
      <c r="Q538" s="468"/>
      <c r="R538" s="468"/>
      <c r="S538" s="468"/>
      <c r="T538" s="468"/>
      <c r="U538" s="468"/>
      <c r="V538" s="468"/>
      <c r="W538" s="468"/>
      <c r="X538" s="468"/>
      <c r="Y538" s="468"/>
      <c r="Z538" s="468"/>
      <c r="AA538" s="468"/>
      <c r="AB538" s="468"/>
      <c r="AC538" s="468"/>
      <c r="AD538" s="468"/>
      <c r="AE538" s="468"/>
      <c r="AF538" s="468"/>
      <c r="AG538" s="468"/>
      <c r="AH538" s="468"/>
      <c r="AI538" s="468"/>
      <c r="AJ538" s="468"/>
      <c r="AK538" s="468"/>
      <c r="AL538" s="468"/>
    </row>
    <row r="539" spans="1:38" ht="14.25" customHeight="1">
      <c r="A539" s="468"/>
      <c r="B539" s="468"/>
      <c r="C539" s="468"/>
      <c r="D539" s="468"/>
      <c r="E539" s="468"/>
      <c r="F539" s="468"/>
      <c r="G539" s="468"/>
      <c r="H539" s="468"/>
      <c r="I539" s="468"/>
      <c r="J539" s="468"/>
      <c r="K539" s="468"/>
      <c r="L539" s="468"/>
      <c r="M539" s="468"/>
      <c r="N539" s="468"/>
      <c r="O539" s="468"/>
      <c r="P539" s="468"/>
      <c r="Q539" s="468"/>
      <c r="R539" s="468"/>
      <c r="S539" s="468"/>
      <c r="T539" s="468"/>
      <c r="U539" s="468"/>
      <c r="V539" s="468"/>
      <c r="W539" s="468"/>
      <c r="X539" s="468"/>
      <c r="Y539" s="468"/>
      <c r="Z539" s="468"/>
      <c r="AA539" s="468"/>
      <c r="AB539" s="468"/>
      <c r="AC539" s="468"/>
      <c r="AD539" s="468"/>
      <c r="AE539" s="468"/>
      <c r="AF539" s="468"/>
      <c r="AG539" s="468"/>
      <c r="AH539" s="468"/>
      <c r="AI539" s="468"/>
      <c r="AJ539" s="468"/>
      <c r="AK539" s="468"/>
      <c r="AL539" s="468"/>
    </row>
    <row r="540" spans="1:38" ht="14.25" customHeight="1">
      <c r="A540" s="468"/>
      <c r="B540" s="468"/>
      <c r="C540" s="468"/>
      <c r="D540" s="468"/>
      <c r="E540" s="468"/>
      <c r="F540" s="468"/>
      <c r="G540" s="468"/>
      <c r="H540" s="468"/>
      <c r="I540" s="468"/>
      <c r="J540" s="468"/>
      <c r="K540" s="468"/>
      <c r="L540" s="468"/>
      <c r="M540" s="468"/>
      <c r="N540" s="468"/>
      <c r="O540" s="468"/>
      <c r="P540" s="468"/>
      <c r="Q540" s="468"/>
      <c r="R540" s="468"/>
      <c r="S540" s="468"/>
      <c r="T540" s="468"/>
      <c r="U540" s="468"/>
      <c r="V540" s="468"/>
      <c r="W540" s="468"/>
      <c r="X540" s="468"/>
      <c r="Y540" s="468"/>
      <c r="Z540" s="468"/>
      <c r="AA540" s="468"/>
      <c r="AB540" s="468"/>
      <c r="AC540" s="468"/>
      <c r="AD540" s="468"/>
      <c r="AE540" s="468"/>
      <c r="AF540" s="468"/>
      <c r="AG540" s="468"/>
      <c r="AH540" s="468"/>
      <c r="AI540" s="468"/>
      <c r="AJ540" s="468"/>
      <c r="AK540" s="468"/>
      <c r="AL540" s="468"/>
    </row>
    <row r="541" spans="1:38" ht="14.25" customHeight="1">
      <c r="A541" s="468"/>
      <c r="B541" s="468"/>
      <c r="C541" s="468"/>
      <c r="D541" s="468"/>
      <c r="E541" s="468"/>
      <c r="F541" s="468"/>
      <c r="G541" s="468"/>
      <c r="H541" s="468"/>
      <c r="I541" s="468"/>
      <c r="J541" s="468"/>
      <c r="K541" s="468"/>
      <c r="L541" s="468"/>
      <c r="M541" s="468"/>
      <c r="N541" s="468"/>
      <c r="O541" s="468"/>
      <c r="P541" s="468"/>
      <c r="Q541" s="468"/>
      <c r="R541" s="468"/>
      <c r="S541" s="468"/>
      <c r="T541" s="468"/>
      <c r="U541" s="468"/>
      <c r="V541" s="468"/>
      <c r="W541" s="468"/>
      <c r="X541" s="468"/>
      <c r="Y541" s="468"/>
      <c r="Z541" s="468"/>
      <c r="AA541" s="468"/>
      <c r="AB541" s="468"/>
      <c r="AC541" s="468"/>
      <c r="AD541" s="468"/>
      <c r="AE541" s="468"/>
      <c r="AF541" s="468"/>
      <c r="AG541" s="468"/>
      <c r="AH541" s="468"/>
      <c r="AI541" s="468"/>
      <c r="AJ541" s="468"/>
      <c r="AK541" s="468"/>
      <c r="AL541" s="468"/>
    </row>
    <row r="542" spans="1:38" ht="14.25" customHeight="1">
      <c r="A542" s="468"/>
      <c r="B542" s="468"/>
      <c r="C542" s="468"/>
      <c r="D542" s="468"/>
      <c r="E542" s="468"/>
      <c r="F542" s="468"/>
      <c r="G542" s="468"/>
      <c r="H542" s="468"/>
      <c r="I542" s="468"/>
      <c r="J542" s="468"/>
      <c r="K542" s="468"/>
      <c r="L542" s="468"/>
      <c r="M542" s="468"/>
      <c r="N542" s="468"/>
      <c r="O542" s="468"/>
      <c r="P542" s="468"/>
      <c r="Q542" s="468"/>
      <c r="R542" s="468"/>
      <c r="S542" s="468"/>
      <c r="T542" s="468"/>
      <c r="U542" s="468"/>
      <c r="V542" s="468"/>
      <c r="W542" s="468"/>
      <c r="X542" s="468"/>
      <c r="Y542" s="468"/>
      <c r="Z542" s="468"/>
      <c r="AA542" s="468"/>
      <c r="AB542" s="468"/>
      <c r="AC542" s="468"/>
      <c r="AD542" s="468"/>
      <c r="AE542" s="468"/>
      <c r="AF542" s="468"/>
      <c r="AG542" s="468"/>
      <c r="AH542" s="468"/>
      <c r="AI542" s="468"/>
      <c r="AJ542" s="468"/>
      <c r="AK542" s="468"/>
      <c r="AL542" s="468"/>
    </row>
    <row r="543" spans="1:38" ht="14.25" customHeight="1">
      <c r="A543" s="468"/>
      <c r="B543" s="468"/>
      <c r="C543" s="468"/>
      <c r="D543" s="468"/>
      <c r="E543" s="468"/>
      <c r="F543" s="468"/>
      <c r="G543" s="468"/>
      <c r="H543" s="468"/>
      <c r="I543" s="468"/>
      <c r="J543" s="468"/>
      <c r="K543" s="468"/>
      <c r="L543" s="468"/>
      <c r="M543" s="468"/>
      <c r="N543" s="468"/>
      <c r="O543" s="468"/>
      <c r="P543" s="468"/>
      <c r="Q543" s="468"/>
      <c r="R543" s="468"/>
      <c r="S543" s="468"/>
      <c r="T543" s="468"/>
      <c r="U543" s="468"/>
      <c r="V543" s="468"/>
      <c r="W543" s="468"/>
      <c r="X543" s="468"/>
      <c r="Y543" s="468"/>
      <c r="Z543" s="468"/>
      <c r="AA543" s="468"/>
      <c r="AB543" s="468"/>
      <c r="AC543" s="468"/>
      <c r="AD543" s="468"/>
      <c r="AE543" s="468"/>
      <c r="AF543" s="468"/>
      <c r="AG543" s="468"/>
      <c r="AH543" s="468"/>
      <c r="AI543" s="468"/>
      <c r="AJ543" s="468"/>
      <c r="AK543" s="468"/>
      <c r="AL543" s="468"/>
    </row>
    <row r="544" spans="1:38" ht="14.25" customHeight="1">
      <c r="A544" s="468"/>
      <c r="B544" s="468"/>
      <c r="C544" s="468"/>
      <c r="D544" s="468"/>
      <c r="E544" s="468"/>
      <c r="F544" s="468"/>
      <c r="G544" s="468"/>
      <c r="H544" s="468"/>
      <c r="I544" s="468"/>
      <c r="J544" s="468"/>
      <c r="K544" s="468"/>
      <c r="L544" s="468"/>
      <c r="M544" s="468"/>
      <c r="N544" s="468"/>
      <c r="O544" s="468"/>
      <c r="P544" s="468"/>
      <c r="Q544" s="468"/>
      <c r="R544" s="468"/>
      <c r="S544" s="468"/>
      <c r="T544" s="468"/>
      <c r="U544" s="468"/>
      <c r="V544" s="468"/>
      <c r="W544" s="468"/>
      <c r="X544" s="468"/>
      <c r="Y544" s="468"/>
      <c r="Z544" s="468"/>
      <c r="AA544" s="468"/>
      <c r="AB544" s="468"/>
      <c r="AC544" s="468"/>
      <c r="AD544" s="468"/>
      <c r="AE544" s="468"/>
      <c r="AF544" s="468"/>
      <c r="AG544" s="468"/>
      <c r="AH544" s="468"/>
      <c r="AI544" s="468"/>
      <c r="AJ544" s="468"/>
      <c r="AK544" s="468"/>
      <c r="AL544" s="468"/>
    </row>
    <row r="545" spans="1:38" ht="14.25" customHeight="1">
      <c r="A545" s="468"/>
      <c r="B545" s="468"/>
      <c r="C545" s="468"/>
      <c r="D545" s="468"/>
      <c r="E545" s="468"/>
      <c r="F545" s="468"/>
      <c r="G545" s="468"/>
      <c r="H545" s="468"/>
      <c r="I545" s="468"/>
      <c r="J545" s="468"/>
      <c r="K545" s="468"/>
      <c r="L545" s="468"/>
      <c r="M545" s="468"/>
      <c r="N545" s="468"/>
      <c r="O545" s="468"/>
      <c r="P545" s="468"/>
      <c r="Q545" s="468"/>
      <c r="R545" s="468"/>
      <c r="S545" s="468"/>
      <c r="T545" s="468"/>
      <c r="U545" s="468"/>
      <c r="V545" s="468"/>
      <c r="W545" s="468"/>
      <c r="X545" s="468"/>
      <c r="Y545" s="468"/>
      <c r="Z545" s="468"/>
      <c r="AA545" s="468"/>
      <c r="AB545" s="468"/>
      <c r="AC545" s="468"/>
      <c r="AD545" s="468"/>
      <c r="AE545" s="468"/>
      <c r="AF545" s="468"/>
      <c r="AG545" s="468"/>
      <c r="AH545" s="468"/>
      <c r="AI545" s="468"/>
      <c r="AJ545" s="468"/>
      <c r="AK545" s="468"/>
      <c r="AL545" s="468"/>
    </row>
    <row r="546" spans="1:38" ht="14.25" customHeight="1">
      <c r="A546" s="468"/>
      <c r="B546" s="468"/>
      <c r="C546" s="468"/>
      <c r="D546" s="468"/>
      <c r="E546" s="468"/>
      <c r="F546" s="468"/>
      <c r="G546" s="468"/>
      <c r="H546" s="468"/>
      <c r="I546" s="468"/>
      <c r="J546" s="468"/>
      <c r="K546" s="468"/>
      <c r="L546" s="468"/>
      <c r="M546" s="468"/>
      <c r="N546" s="468"/>
      <c r="O546" s="468"/>
      <c r="P546" s="468"/>
      <c r="Q546" s="468"/>
      <c r="R546" s="468"/>
      <c r="S546" s="468"/>
      <c r="T546" s="468"/>
      <c r="U546" s="468"/>
      <c r="V546" s="468"/>
      <c r="W546" s="468"/>
      <c r="X546" s="468"/>
      <c r="Y546" s="468"/>
      <c r="Z546" s="468"/>
      <c r="AA546" s="468"/>
      <c r="AB546" s="468"/>
      <c r="AC546" s="468"/>
      <c r="AD546" s="468"/>
      <c r="AE546" s="468"/>
      <c r="AF546" s="468"/>
      <c r="AG546" s="468"/>
      <c r="AH546" s="468"/>
      <c r="AI546" s="468"/>
      <c r="AJ546" s="468"/>
      <c r="AK546" s="468"/>
      <c r="AL546" s="468"/>
    </row>
    <row r="547" spans="1:38" ht="14.25" customHeight="1">
      <c r="A547" s="468"/>
      <c r="B547" s="468"/>
      <c r="C547" s="468"/>
      <c r="D547" s="468"/>
      <c r="E547" s="468"/>
      <c r="F547" s="468"/>
      <c r="G547" s="468"/>
      <c r="H547" s="468"/>
      <c r="I547" s="468"/>
      <c r="J547" s="468"/>
      <c r="K547" s="468"/>
      <c r="L547" s="468"/>
      <c r="M547" s="468"/>
      <c r="N547" s="468"/>
      <c r="O547" s="468"/>
      <c r="P547" s="468"/>
      <c r="Q547" s="468"/>
      <c r="R547" s="468"/>
      <c r="S547" s="468"/>
      <c r="T547" s="468"/>
      <c r="U547" s="468"/>
      <c r="V547" s="468"/>
      <c r="W547" s="468"/>
      <c r="X547" s="468"/>
      <c r="Y547" s="468"/>
      <c r="Z547" s="468"/>
      <c r="AA547" s="468"/>
      <c r="AB547" s="468"/>
      <c r="AC547" s="468"/>
      <c r="AD547" s="468"/>
      <c r="AE547" s="468"/>
      <c r="AF547" s="468"/>
      <c r="AG547" s="468"/>
      <c r="AH547" s="468"/>
      <c r="AI547" s="468"/>
      <c r="AJ547" s="468"/>
      <c r="AK547" s="468"/>
      <c r="AL547" s="468"/>
    </row>
    <row r="548" spans="1:38" ht="14.25" customHeight="1">
      <c r="A548" s="468"/>
      <c r="B548" s="468"/>
      <c r="C548" s="468"/>
      <c r="D548" s="468"/>
      <c r="E548" s="468"/>
      <c r="F548" s="468"/>
      <c r="G548" s="468"/>
      <c r="H548" s="468"/>
      <c r="I548" s="468"/>
      <c r="J548" s="468"/>
      <c r="K548" s="468"/>
      <c r="L548" s="468"/>
      <c r="M548" s="468"/>
      <c r="N548" s="468"/>
      <c r="O548" s="468"/>
      <c r="P548" s="468"/>
      <c r="Q548" s="468"/>
      <c r="R548" s="468"/>
      <c r="S548" s="468"/>
      <c r="T548" s="468"/>
      <c r="U548" s="468"/>
      <c r="V548" s="468"/>
      <c r="W548" s="468"/>
      <c r="X548" s="468"/>
      <c r="Y548" s="468"/>
      <c r="Z548" s="468"/>
      <c r="AA548" s="468"/>
      <c r="AB548" s="468"/>
      <c r="AC548" s="468"/>
      <c r="AD548" s="468"/>
      <c r="AE548" s="468"/>
      <c r="AF548" s="468"/>
      <c r="AG548" s="468"/>
      <c r="AH548" s="468"/>
      <c r="AI548" s="468"/>
      <c r="AJ548" s="468"/>
      <c r="AK548" s="468"/>
      <c r="AL548" s="468"/>
    </row>
    <row r="549" spans="1:38" ht="14.25" customHeight="1">
      <c r="A549" s="468"/>
      <c r="B549" s="468"/>
      <c r="C549" s="468"/>
      <c r="D549" s="468"/>
      <c r="E549" s="468"/>
      <c r="F549" s="468"/>
      <c r="G549" s="468"/>
      <c r="H549" s="468"/>
      <c r="I549" s="468"/>
      <c r="J549" s="468"/>
      <c r="K549" s="468"/>
      <c r="L549" s="468"/>
      <c r="M549" s="468"/>
      <c r="N549" s="468"/>
      <c r="O549" s="468"/>
      <c r="P549" s="468"/>
      <c r="Q549" s="468"/>
      <c r="R549" s="468"/>
      <c r="S549" s="468"/>
      <c r="T549" s="468"/>
      <c r="U549" s="468"/>
      <c r="V549" s="468"/>
      <c r="W549" s="468"/>
      <c r="X549" s="468"/>
      <c r="Y549" s="468"/>
      <c r="Z549" s="468"/>
      <c r="AA549" s="468"/>
      <c r="AB549" s="468"/>
      <c r="AC549" s="468"/>
      <c r="AD549" s="468"/>
      <c r="AE549" s="468"/>
      <c r="AF549" s="468"/>
      <c r="AG549" s="468"/>
      <c r="AH549" s="468"/>
      <c r="AI549" s="468"/>
      <c r="AJ549" s="468"/>
      <c r="AK549" s="468"/>
      <c r="AL549" s="468"/>
    </row>
    <row r="550" spans="1:38" ht="14.25" customHeight="1">
      <c r="A550" s="468"/>
      <c r="B550" s="468"/>
      <c r="C550" s="468"/>
      <c r="D550" s="468"/>
      <c r="E550" s="468"/>
      <c r="F550" s="468"/>
      <c r="G550" s="468"/>
      <c r="H550" s="468"/>
      <c r="I550" s="468"/>
      <c r="J550" s="468"/>
      <c r="K550" s="468"/>
      <c r="L550" s="468"/>
      <c r="M550" s="468"/>
      <c r="N550" s="468"/>
      <c r="O550" s="468"/>
      <c r="P550" s="468"/>
      <c r="Q550" s="468"/>
      <c r="R550" s="468"/>
      <c r="S550" s="468"/>
      <c r="T550" s="468"/>
      <c r="U550" s="468"/>
      <c r="V550" s="468"/>
      <c r="W550" s="468"/>
      <c r="X550" s="468"/>
      <c r="Y550" s="468"/>
      <c r="Z550" s="468"/>
      <c r="AA550" s="468"/>
      <c r="AB550" s="468"/>
      <c r="AC550" s="468"/>
      <c r="AD550" s="468"/>
      <c r="AE550" s="468"/>
      <c r="AF550" s="468"/>
      <c r="AG550" s="468"/>
      <c r="AH550" s="468"/>
      <c r="AI550" s="468"/>
      <c r="AJ550" s="468"/>
      <c r="AK550" s="468"/>
      <c r="AL550" s="468"/>
    </row>
    <row r="551" spans="1:38" ht="14.25" customHeight="1">
      <c r="A551" s="468"/>
      <c r="B551" s="468"/>
      <c r="C551" s="468"/>
      <c r="D551" s="468"/>
      <c r="E551" s="468"/>
      <c r="F551" s="468"/>
      <c r="G551" s="468"/>
      <c r="H551" s="468"/>
      <c r="I551" s="468"/>
      <c r="J551" s="468"/>
      <c r="K551" s="468"/>
      <c r="L551" s="468"/>
      <c r="M551" s="468"/>
      <c r="N551" s="468"/>
      <c r="O551" s="468"/>
      <c r="P551" s="468"/>
      <c r="Q551" s="468"/>
      <c r="R551" s="468"/>
      <c r="S551" s="468"/>
      <c r="T551" s="468"/>
      <c r="U551" s="468"/>
      <c r="V551" s="468"/>
      <c r="W551" s="468"/>
      <c r="X551" s="468"/>
      <c r="Y551" s="468"/>
      <c r="Z551" s="468"/>
      <c r="AA551" s="468"/>
      <c r="AB551" s="468"/>
      <c r="AC551" s="468"/>
      <c r="AD551" s="468"/>
      <c r="AE551" s="468"/>
      <c r="AF551" s="468"/>
      <c r="AG551" s="468"/>
      <c r="AH551" s="468"/>
      <c r="AI551" s="468"/>
      <c r="AJ551" s="468"/>
      <c r="AK551" s="468"/>
      <c r="AL551" s="468"/>
    </row>
    <row r="552" spans="1:38" ht="14.25" customHeight="1">
      <c r="A552" s="468"/>
      <c r="B552" s="468"/>
      <c r="C552" s="468"/>
      <c r="D552" s="468"/>
      <c r="E552" s="468"/>
      <c r="F552" s="468"/>
      <c r="G552" s="468"/>
      <c r="H552" s="468"/>
      <c r="I552" s="468"/>
      <c r="J552" s="468"/>
      <c r="K552" s="468"/>
      <c r="L552" s="468"/>
      <c r="M552" s="468"/>
      <c r="N552" s="468"/>
      <c r="O552" s="468"/>
      <c r="P552" s="468"/>
      <c r="Q552" s="468"/>
      <c r="R552" s="468"/>
      <c r="S552" s="468"/>
      <c r="T552" s="468"/>
      <c r="U552" s="468"/>
      <c r="V552" s="468"/>
      <c r="W552" s="468"/>
      <c r="X552" s="468"/>
      <c r="Y552" s="468"/>
      <c r="Z552" s="468"/>
      <c r="AA552" s="468"/>
      <c r="AB552" s="468"/>
      <c r="AC552" s="468"/>
      <c r="AD552" s="468"/>
      <c r="AE552" s="468"/>
      <c r="AF552" s="468"/>
      <c r="AG552" s="468"/>
      <c r="AH552" s="468"/>
      <c r="AI552" s="468"/>
      <c r="AJ552" s="468"/>
      <c r="AK552" s="468"/>
      <c r="AL552" s="468"/>
    </row>
    <row r="553" spans="1:38" ht="14.25" customHeight="1">
      <c r="A553" s="468"/>
      <c r="B553" s="468"/>
      <c r="C553" s="468"/>
      <c r="D553" s="468"/>
      <c r="E553" s="468"/>
      <c r="F553" s="468"/>
      <c r="G553" s="468"/>
      <c r="H553" s="468"/>
      <c r="I553" s="468"/>
      <c r="J553" s="468"/>
      <c r="K553" s="468"/>
      <c r="L553" s="468"/>
      <c r="M553" s="468"/>
      <c r="N553" s="468"/>
      <c r="O553" s="468"/>
      <c r="P553" s="468"/>
      <c r="Q553" s="468"/>
      <c r="R553" s="468"/>
      <c r="S553" s="468"/>
      <c r="T553" s="468"/>
      <c r="U553" s="468"/>
      <c r="V553" s="468"/>
      <c r="W553" s="468"/>
      <c r="X553" s="468"/>
      <c r="Y553" s="468"/>
      <c r="Z553" s="468"/>
      <c r="AA553" s="468"/>
      <c r="AB553" s="468"/>
      <c r="AC553" s="468"/>
      <c r="AD553" s="468"/>
      <c r="AE553" s="468"/>
      <c r="AF553" s="468"/>
      <c r="AG553" s="468"/>
      <c r="AH553" s="468"/>
      <c r="AI553" s="468"/>
      <c r="AJ553" s="468"/>
      <c r="AK553" s="468"/>
      <c r="AL553" s="468"/>
    </row>
    <row r="554" spans="1:38" ht="14.25" customHeight="1">
      <c r="A554" s="468"/>
      <c r="B554" s="468"/>
      <c r="C554" s="468"/>
      <c r="D554" s="468"/>
      <c r="E554" s="468"/>
      <c r="F554" s="468"/>
      <c r="G554" s="468"/>
      <c r="H554" s="468"/>
      <c r="I554" s="468"/>
      <c r="J554" s="468"/>
      <c r="K554" s="468"/>
      <c r="L554" s="468"/>
      <c r="M554" s="468"/>
      <c r="N554" s="468"/>
      <c r="O554" s="468"/>
      <c r="P554" s="468"/>
      <c r="Q554" s="468"/>
      <c r="R554" s="468"/>
      <c r="S554" s="468"/>
      <c r="T554" s="468"/>
      <c r="U554" s="468"/>
      <c r="V554" s="468"/>
      <c r="W554" s="468"/>
      <c r="X554" s="468"/>
      <c r="Y554" s="468"/>
      <c r="Z554" s="468"/>
      <c r="AA554" s="468"/>
      <c r="AB554" s="468"/>
      <c r="AC554" s="468"/>
      <c r="AD554" s="468"/>
      <c r="AE554" s="468"/>
      <c r="AF554" s="468"/>
      <c r="AG554" s="468"/>
      <c r="AH554" s="468"/>
      <c r="AI554" s="468"/>
      <c r="AJ554" s="468"/>
      <c r="AK554" s="468"/>
      <c r="AL554" s="468"/>
    </row>
    <row r="555" spans="1:38" ht="14.25" customHeight="1">
      <c r="A555" s="468"/>
      <c r="B555" s="468"/>
      <c r="C555" s="468"/>
      <c r="D555" s="468"/>
      <c r="E555" s="468"/>
      <c r="F555" s="468"/>
      <c r="G555" s="468"/>
      <c r="H555" s="468"/>
      <c r="I555" s="468"/>
      <c r="J555" s="468"/>
      <c r="K555" s="468"/>
      <c r="L555" s="468"/>
      <c r="M555" s="468"/>
      <c r="N555" s="468"/>
      <c r="O555" s="468"/>
      <c r="P555" s="468"/>
      <c r="Q555" s="468"/>
      <c r="R555" s="468"/>
      <c r="S555" s="468"/>
      <c r="T555" s="468"/>
      <c r="U555" s="468"/>
      <c r="V555" s="468"/>
      <c r="W555" s="468"/>
      <c r="X555" s="468"/>
      <c r="Y555" s="468"/>
      <c r="Z555" s="468"/>
      <c r="AA555" s="468"/>
      <c r="AB555" s="468"/>
      <c r="AC555" s="468"/>
      <c r="AD555" s="468"/>
      <c r="AE555" s="468"/>
      <c r="AF555" s="468"/>
      <c r="AG555" s="468"/>
      <c r="AH555" s="468"/>
      <c r="AI555" s="468"/>
      <c r="AJ555" s="468"/>
      <c r="AK555" s="468"/>
      <c r="AL555" s="468"/>
    </row>
    <row r="556" spans="1:38" ht="14.25" customHeight="1">
      <c r="A556" s="468"/>
      <c r="B556" s="468"/>
      <c r="C556" s="468"/>
      <c r="D556" s="468"/>
      <c r="E556" s="468"/>
      <c r="F556" s="468"/>
      <c r="G556" s="468"/>
      <c r="H556" s="468"/>
      <c r="I556" s="468"/>
      <c r="J556" s="468"/>
      <c r="K556" s="468"/>
      <c r="L556" s="468"/>
      <c r="M556" s="468"/>
      <c r="N556" s="468"/>
      <c r="O556" s="468"/>
      <c r="P556" s="468"/>
      <c r="Q556" s="468"/>
      <c r="R556" s="468"/>
      <c r="S556" s="468"/>
      <c r="T556" s="468"/>
      <c r="U556" s="468"/>
      <c r="V556" s="468"/>
      <c r="W556" s="468"/>
      <c r="X556" s="468"/>
      <c r="Y556" s="468"/>
      <c r="Z556" s="468"/>
      <c r="AA556" s="468"/>
      <c r="AB556" s="468"/>
      <c r="AC556" s="468"/>
      <c r="AD556" s="468"/>
      <c r="AE556" s="468"/>
      <c r="AF556" s="468"/>
      <c r="AG556" s="468"/>
      <c r="AH556" s="468"/>
      <c r="AI556" s="468"/>
      <c r="AJ556" s="468"/>
      <c r="AK556" s="468"/>
      <c r="AL556" s="468"/>
    </row>
    <row r="557" spans="1:38" ht="14.25" customHeight="1">
      <c r="A557" s="468"/>
      <c r="B557" s="468"/>
      <c r="C557" s="468"/>
      <c r="D557" s="468"/>
      <c r="E557" s="468"/>
      <c r="F557" s="468"/>
      <c r="G557" s="468"/>
      <c r="H557" s="468"/>
      <c r="I557" s="468"/>
      <c r="J557" s="468"/>
      <c r="K557" s="468"/>
      <c r="L557" s="468"/>
      <c r="M557" s="468"/>
      <c r="N557" s="468"/>
      <c r="O557" s="468"/>
      <c r="P557" s="468"/>
      <c r="Q557" s="468"/>
      <c r="R557" s="468"/>
      <c r="S557" s="468"/>
      <c r="T557" s="468"/>
      <c r="U557" s="468"/>
      <c r="V557" s="468"/>
      <c r="W557" s="468"/>
      <c r="X557" s="468"/>
      <c r="Y557" s="468"/>
      <c r="Z557" s="468"/>
      <c r="AA557" s="468"/>
      <c r="AB557" s="468"/>
      <c r="AC557" s="468"/>
      <c r="AD557" s="468"/>
      <c r="AE557" s="468"/>
      <c r="AF557" s="468"/>
      <c r="AG557" s="468"/>
      <c r="AH557" s="468"/>
      <c r="AI557" s="468"/>
      <c r="AJ557" s="468"/>
      <c r="AK557" s="468"/>
      <c r="AL557" s="468"/>
    </row>
    <row r="558" spans="1:38" ht="14.25" customHeight="1">
      <c r="A558" s="468"/>
      <c r="B558" s="468"/>
      <c r="C558" s="468"/>
      <c r="D558" s="468"/>
      <c r="E558" s="468"/>
      <c r="F558" s="468"/>
      <c r="G558" s="468"/>
      <c r="H558" s="468"/>
      <c r="I558" s="468"/>
      <c r="J558" s="468"/>
      <c r="K558" s="468"/>
      <c r="L558" s="468"/>
      <c r="M558" s="468"/>
      <c r="N558" s="468"/>
      <c r="O558" s="468"/>
      <c r="P558" s="468"/>
      <c r="Q558" s="468"/>
      <c r="R558" s="468"/>
      <c r="S558" s="468"/>
      <c r="T558" s="468"/>
      <c r="U558" s="468"/>
      <c r="V558" s="468"/>
      <c r="W558" s="468"/>
      <c r="X558" s="468"/>
      <c r="Y558" s="468"/>
      <c r="Z558" s="468"/>
      <c r="AA558" s="468"/>
      <c r="AB558" s="468"/>
      <c r="AC558" s="468"/>
      <c r="AD558" s="468"/>
      <c r="AE558" s="468"/>
      <c r="AF558" s="468"/>
      <c r="AG558" s="468"/>
      <c r="AH558" s="468"/>
      <c r="AI558" s="468"/>
      <c r="AJ558" s="468"/>
      <c r="AK558" s="468"/>
      <c r="AL558" s="468"/>
    </row>
    <row r="559" spans="1:38" ht="14.25" customHeight="1">
      <c r="A559" s="468"/>
      <c r="B559" s="468"/>
      <c r="C559" s="468"/>
      <c r="D559" s="468"/>
      <c r="E559" s="468"/>
      <c r="F559" s="468"/>
      <c r="G559" s="468"/>
      <c r="H559" s="468"/>
      <c r="I559" s="468"/>
      <c r="J559" s="468"/>
      <c r="K559" s="468"/>
      <c r="L559" s="468"/>
      <c r="M559" s="468"/>
      <c r="N559" s="468"/>
      <c r="O559" s="468"/>
      <c r="P559" s="468"/>
      <c r="Q559" s="468"/>
      <c r="R559" s="468"/>
      <c r="S559" s="468"/>
      <c r="T559" s="468"/>
      <c r="U559" s="468"/>
      <c r="V559" s="468"/>
      <c r="W559" s="468"/>
      <c r="X559" s="468"/>
      <c r="Y559" s="468"/>
      <c r="Z559" s="468"/>
      <c r="AA559" s="468"/>
      <c r="AB559" s="468"/>
      <c r="AC559" s="468"/>
      <c r="AD559" s="468"/>
      <c r="AE559" s="468"/>
      <c r="AF559" s="468"/>
      <c r="AG559" s="468"/>
      <c r="AH559" s="468"/>
      <c r="AI559" s="468"/>
      <c r="AJ559" s="468"/>
      <c r="AK559" s="468"/>
      <c r="AL559" s="468"/>
    </row>
    <row r="560" spans="1:38" ht="14.25" customHeight="1">
      <c r="A560" s="468"/>
      <c r="B560" s="468"/>
      <c r="C560" s="468"/>
      <c r="D560" s="468"/>
      <c r="E560" s="468"/>
      <c r="F560" s="468"/>
      <c r="G560" s="468"/>
      <c r="H560" s="468"/>
      <c r="I560" s="468"/>
      <c r="J560" s="468"/>
      <c r="K560" s="468"/>
      <c r="L560" s="468"/>
      <c r="M560" s="468"/>
      <c r="N560" s="468"/>
      <c r="O560" s="468"/>
      <c r="P560" s="468"/>
      <c r="Q560" s="468"/>
      <c r="R560" s="468"/>
      <c r="S560" s="468"/>
      <c r="T560" s="468"/>
      <c r="U560" s="468"/>
      <c r="V560" s="468"/>
      <c r="W560" s="468"/>
      <c r="X560" s="468"/>
      <c r="Y560" s="468"/>
      <c r="Z560" s="468"/>
      <c r="AA560" s="468"/>
      <c r="AB560" s="468"/>
      <c r="AC560" s="468"/>
      <c r="AD560" s="468"/>
      <c r="AE560" s="468"/>
      <c r="AF560" s="468"/>
      <c r="AG560" s="468"/>
      <c r="AH560" s="468"/>
      <c r="AI560" s="468"/>
      <c r="AJ560" s="468"/>
      <c r="AK560" s="468"/>
      <c r="AL560" s="468"/>
    </row>
    <row r="561" spans="1:38" ht="14.25" customHeight="1">
      <c r="A561" s="468"/>
      <c r="B561" s="468"/>
      <c r="C561" s="468"/>
      <c r="D561" s="468"/>
      <c r="E561" s="468"/>
      <c r="F561" s="468"/>
      <c r="G561" s="468"/>
      <c r="H561" s="468"/>
      <c r="I561" s="468"/>
      <c r="J561" s="468"/>
      <c r="K561" s="468"/>
      <c r="L561" s="468"/>
      <c r="M561" s="468"/>
      <c r="N561" s="468"/>
      <c r="O561" s="468"/>
      <c r="P561" s="468"/>
      <c r="Q561" s="468"/>
      <c r="R561" s="468"/>
      <c r="S561" s="468"/>
      <c r="T561" s="468"/>
      <c r="U561" s="468"/>
      <c r="V561" s="468"/>
      <c r="W561" s="468"/>
      <c r="X561" s="468"/>
      <c r="Y561" s="468"/>
      <c r="Z561" s="468"/>
      <c r="AA561" s="468"/>
      <c r="AB561" s="468"/>
      <c r="AC561" s="468"/>
      <c r="AD561" s="468"/>
      <c r="AE561" s="468"/>
      <c r="AF561" s="468"/>
      <c r="AG561" s="468"/>
      <c r="AH561" s="468"/>
      <c r="AI561" s="468"/>
      <c r="AJ561" s="468"/>
      <c r="AK561" s="468"/>
      <c r="AL561" s="468"/>
    </row>
    <row r="562" spans="1:38" ht="14.25" customHeight="1">
      <c r="A562" s="468"/>
      <c r="B562" s="468"/>
      <c r="C562" s="468"/>
      <c r="D562" s="468"/>
      <c r="E562" s="468"/>
      <c r="F562" s="468"/>
      <c r="G562" s="468"/>
      <c r="H562" s="468"/>
      <c r="I562" s="468"/>
      <c r="J562" s="468"/>
      <c r="K562" s="468"/>
      <c r="L562" s="468"/>
      <c r="M562" s="468"/>
      <c r="N562" s="468"/>
      <c r="O562" s="468"/>
      <c r="P562" s="468"/>
      <c r="Q562" s="468"/>
      <c r="R562" s="468"/>
      <c r="S562" s="468"/>
      <c r="T562" s="468"/>
      <c r="U562" s="468"/>
      <c r="V562" s="468"/>
      <c r="W562" s="468"/>
      <c r="X562" s="468"/>
      <c r="Y562" s="468"/>
      <c r="Z562" s="468"/>
      <c r="AA562" s="468"/>
      <c r="AB562" s="468"/>
      <c r="AC562" s="468"/>
      <c r="AD562" s="468"/>
      <c r="AE562" s="468"/>
      <c r="AF562" s="468"/>
      <c r="AG562" s="468"/>
      <c r="AH562" s="468"/>
      <c r="AI562" s="468"/>
      <c r="AJ562" s="468"/>
      <c r="AK562" s="468"/>
      <c r="AL562" s="468"/>
    </row>
    <row r="563" spans="1:38" ht="14.25" customHeight="1">
      <c r="A563" s="468"/>
      <c r="B563" s="468"/>
      <c r="C563" s="468"/>
      <c r="D563" s="468"/>
      <c r="E563" s="468"/>
      <c r="F563" s="468"/>
      <c r="G563" s="468"/>
      <c r="H563" s="468"/>
      <c r="I563" s="468"/>
      <c r="J563" s="468"/>
      <c r="K563" s="468"/>
      <c r="L563" s="468"/>
      <c r="M563" s="468"/>
      <c r="N563" s="468"/>
      <c r="O563" s="468"/>
      <c r="P563" s="468"/>
      <c r="Q563" s="468"/>
      <c r="R563" s="468"/>
      <c r="S563" s="468"/>
      <c r="T563" s="468"/>
      <c r="U563" s="468"/>
      <c r="V563" s="468"/>
      <c r="W563" s="468"/>
      <c r="X563" s="468"/>
      <c r="Y563" s="468"/>
      <c r="Z563" s="468"/>
      <c r="AA563" s="468"/>
      <c r="AB563" s="468"/>
      <c r="AC563" s="468"/>
      <c r="AD563" s="468"/>
      <c r="AE563" s="468"/>
      <c r="AF563" s="468"/>
      <c r="AG563" s="468"/>
      <c r="AH563" s="468"/>
      <c r="AI563" s="468"/>
      <c r="AJ563" s="468"/>
      <c r="AK563" s="468"/>
      <c r="AL563" s="468"/>
    </row>
    <row r="564" spans="1:38" ht="14.25" customHeight="1">
      <c r="A564" s="468"/>
      <c r="B564" s="468"/>
      <c r="C564" s="468"/>
      <c r="D564" s="468"/>
      <c r="E564" s="468"/>
      <c r="F564" s="468"/>
      <c r="G564" s="468"/>
      <c r="H564" s="468"/>
      <c r="I564" s="468"/>
      <c r="J564" s="468"/>
      <c r="K564" s="468"/>
      <c r="L564" s="468"/>
      <c r="M564" s="468"/>
      <c r="N564" s="468"/>
      <c r="O564" s="468"/>
      <c r="P564" s="468"/>
      <c r="Q564" s="468"/>
      <c r="R564" s="468"/>
      <c r="S564" s="468"/>
      <c r="T564" s="468"/>
      <c r="U564" s="468"/>
      <c r="V564" s="468"/>
      <c r="W564" s="468"/>
      <c r="X564" s="468"/>
      <c r="Y564" s="468"/>
      <c r="Z564" s="468"/>
      <c r="AA564" s="468"/>
      <c r="AB564" s="468"/>
      <c r="AC564" s="468"/>
      <c r="AD564" s="468"/>
      <c r="AE564" s="468"/>
      <c r="AF564" s="468"/>
      <c r="AG564" s="468"/>
      <c r="AH564" s="468"/>
      <c r="AI564" s="468"/>
      <c r="AJ564" s="468"/>
      <c r="AK564" s="468"/>
      <c r="AL564" s="468"/>
    </row>
    <row r="565" spans="1:38" ht="14.25" customHeight="1">
      <c r="A565" s="468"/>
      <c r="B565" s="468"/>
      <c r="C565" s="468"/>
      <c r="D565" s="468"/>
      <c r="E565" s="468"/>
      <c r="F565" s="468"/>
      <c r="G565" s="468"/>
      <c r="H565" s="468"/>
      <c r="I565" s="468"/>
      <c r="J565" s="468"/>
      <c r="K565" s="468"/>
      <c r="L565" s="468"/>
      <c r="M565" s="468"/>
      <c r="N565" s="468"/>
      <c r="O565" s="468"/>
      <c r="P565" s="468"/>
      <c r="Q565" s="468"/>
      <c r="R565" s="468"/>
      <c r="S565" s="468"/>
      <c r="T565" s="468"/>
      <c r="U565" s="468"/>
      <c r="V565" s="468"/>
      <c r="W565" s="468"/>
      <c r="X565" s="468"/>
      <c r="Y565" s="468"/>
      <c r="Z565" s="468"/>
      <c r="AA565" s="468"/>
      <c r="AB565" s="468"/>
      <c r="AC565" s="468"/>
      <c r="AD565" s="468"/>
      <c r="AE565" s="468"/>
      <c r="AF565" s="468"/>
      <c r="AG565" s="468"/>
      <c r="AH565" s="468"/>
      <c r="AI565" s="468"/>
      <c r="AJ565" s="468"/>
      <c r="AK565" s="468"/>
      <c r="AL565" s="468"/>
    </row>
    <row r="566" spans="1:38" ht="14.25" customHeight="1">
      <c r="A566" s="468"/>
      <c r="B566" s="468"/>
      <c r="C566" s="468"/>
      <c r="D566" s="468"/>
      <c r="E566" s="468"/>
      <c r="F566" s="468"/>
      <c r="G566" s="468"/>
      <c r="H566" s="468"/>
      <c r="I566" s="468"/>
      <c r="J566" s="468"/>
      <c r="K566" s="468"/>
      <c r="L566" s="468"/>
      <c r="M566" s="468"/>
      <c r="N566" s="468"/>
      <c r="O566" s="468"/>
      <c r="P566" s="468"/>
      <c r="Q566" s="468"/>
      <c r="R566" s="468"/>
      <c r="S566" s="468"/>
      <c r="T566" s="468"/>
      <c r="U566" s="468"/>
      <c r="V566" s="468"/>
      <c r="W566" s="468"/>
      <c r="X566" s="468"/>
      <c r="Y566" s="468"/>
      <c r="Z566" s="468"/>
      <c r="AA566" s="468"/>
      <c r="AB566" s="468"/>
      <c r="AC566" s="468"/>
      <c r="AD566" s="468"/>
      <c r="AE566" s="468"/>
      <c r="AF566" s="468"/>
      <c r="AG566" s="468"/>
      <c r="AH566" s="468"/>
      <c r="AI566" s="468"/>
      <c r="AJ566" s="468"/>
      <c r="AK566" s="468"/>
      <c r="AL566" s="468"/>
    </row>
    <row r="567" spans="1:38" ht="14.25" customHeight="1">
      <c r="A567" s="468"/>
      <c r="B567" s="468"/>
      <c r="C567" s="468"/>
      <c r="D567" s="468"/>
      <c r="E567" s="468"/>
      <c r="F567" s="468"/>
      <c r="G567" s="468"/>
      <c r="H567" s="468"/>
      <c r="I567" s="468"/>
      <c r="J567" s="468"/>
      <c r="K567" s="468"/>
      <c r="L567" s="468"/>
      <c r="M567" s="468"/>
      <c r="N567" s="468"/>
      <c r="O567" s="468"/>
      <c r="P567" s="468"/>
      <c r="Q567" s="468"/>
      <c r="R567" s="468"/>
      <c r="S567" s="468"/>
      <c r="T567" s="468"/>
      <c r="U567" s="468"/>
      <c r="V567" s="468"/>
      <c r="W567" s="468"/>
      <c r="X567" s="468"/>
      <c r="Y567" s="468"/>
      <c r="Z567" s="468"/>
      <c r="AA567" s="468"/>
      <c r="AB567" s="468"/>
      <c r="AC567" s="468"/>
      <c r="AD567" s="468"/>
      <c r="AE567" s="468"/>
      <c r="AF567" s="468"/>
      <c r="AG567" s="468"/>
      <c r="AH567" s="468"/>
      <c r="AI567" s="468"/>
      <c r="AJ567" s="468"/>
      <c r="AK567" s="468"/>
      <c r="AL567" s="468"/>
    </row>
    <row r="568" spans="1:38" ht="14.25" customHeight="1">
      <c r="A568" s="468"/>
      <c r="B568" s="468"/>
      <c r="C568" s="468"/>
      <c r="D568" s="468"/>
      <c r="E568" s="468"/>
      <c r="F568" s="468"/>
      <c r="G568" s="468"/>
      <c r="H568" s="468"/>
      <c r="I568" s="468"/>
      <c r="J568" s="468"/>
      <c r="K568" s="468"/>
      <c r="L568" s="468"/>
      <c r="M568" s="468"/>
      <c r="N568" s="468"/>
      <c r="O568" s="468"/>
      <c r="P568" s="468"/>
      <c r="Q568" s="468"/>
      <c r="R568" s="468"/>
      <c r="S568" s="468"/>
      <c r="T568" s="468"/>
      <c r="U568" s="468"/>
      <c r="V568" s="468"/>
      <c r="W568" s="468"/>
      <c r="X568" s="468"/>
      <c r="Y568" s="468"/>
      <c r="Z568" s="468"/>
      <c r="AA568" s="468"/>
      <c r="AB568" s="468"/>
      <c r="AC568" s="468"/>
      <c r="AD568" s="468"/>
      <c r="AE568" s="468"/>
      <c r="AF568" s="468"/>
      <c r="AG568" s="468"/>
      <c r="AH568" s="468"/>
      <c r="AI568" s="468"/>
      <c r="AJ568" s="468"/>
      <c r="AK568" s="468"/>
      <c r="AL568" s="468"/>
    </row>
    <row r="569" spans="1:38" ht="14.25" customHeight="1">
      <c r="A569" s="468"/>
      <c r="B569" s="468"/>
      <c r="C569" s="468"/>
      <c r="D569" s="468"/>
      <c r="E569" s="468"/>
      <c r="F569" s="468"/>
      <c r="G569" s="468"/>
      <c r="H569" s="468"/>
      <c r="I569" s="468"/>
      <c r="J569" s="468"/>
      <c r="K569" s="468"/>
      <c r="L569" s="468"/>
      <c r="M569" s="468"/>
      <c r="N569" s="468"/>
      <c r="O569" s="468"/>
      <c r="P569" s="468"/>
      <c r="Q569" s="468"/>
      <c r="R569" s="468"/>
      <c r="S569" s="468"/>
      <c r="T569" s="468"/>
      <c r="U569" s="468"/>
      <c r="V569" s="468"/>
      <c r="W569" s="468"/>
      <c r="X569" s="468"/>
      <c r="Y569" s="468"/>
      <c r="Z569" s="468"/>
      <c r="AA569" s="468"/>
      <c r="AB569" s="468"/>
      <c r="AC569" s="468"/>
      <c r="AD569" s="468"/>
      <c r="AE569" s="468"/>
      <c r="AF569" s="468"/>
      <c r="AG569" s="468"/>
      <c r="AH569" s="468"/>
      <c r="AI569" s="468"/>
      <c r="AJ569" s="468"/>
      <c r="AK569" s="468"/>
      <c r="AL569" s="468"/>
    </row>
    <row r="570" spans="1:38" ht="14.25" customHeight="1">
      <c r="A570" s="468"/>
      <c r="B570" s="468"/>
      <c r="C570" s="468"/>
      <c r="D570" s="468"/>
      <c r="E570" s="468"/>
      <c r="F570" s="468"/>
      <c r="G570" s="468"/>
      <c r="H570" s="468"/>
      <c r="I570" s="468"/>
      <c r="J570" s="468"/>
      <c r="K570" s="468"/>
      <c r="L570" s="468"/>
      <c r="M570" s="468"/>
      <c r="N570" s="468"/>
      <c r="O570" s="468"/>
      <c r="P570" s="468"/>
      <c r="Q570" s="468"/>
      <c r="R570" s="468"/>
      <c r="S570" s="468"/>
      <c r="T570" s="468"/>
      <c r="U570" s="468"/>
      <c r="V570" s="468"/>
      <c r="W570" s="468"/>
      <c r="X570" s="468"/>
      <c r="Y570" s="468"/>
      <c r="Z570" s="468"/>
      <c r="AA570" s="468"/>
      <c r="AB570" s="468"/>
      <c r="AC570" s="468"/>
      <c r="AD570" s="468"/>
      <c r="AE570" s="468"/>
      <c r="AF570" s="468"/>
      <c r="AG570" s="468"/>
      <c r="AH570" s="468"/>
      <c r="AI570" s="468"/>
      <c r="AJ570" s="468"/>
      <c r="AK570" s="468"/>
      <c r="AL570" s="468"/>
    </row>
    <row r="571" spans="1:38" ht="14.25" customHeight="1">
      <c r="A571" s="468"/>
      <c r="B571" s="468"/>
      <c r="C571" s="468"/>
      <c r="D571" s="468"/>
      <c r="E571" s="468"/>
      <c r="F571" s="468"/>
      <c r="G571" s="468"/>
      <c r="H571" s="468"/>
      <c r="I571" s="468"/>
      <c r="J571" s="468"/>
      <c r="K571" s="468"/>
      <c r="L571" s="468"/>
      <c r="M571" s="468"/>
      <c r="N571" s="468"/>
      <c r="O571" s="468"/>
      <c r="P571" s="468"/>
      <c r="Q571" s="468"/>
      <c r="R571" s="468"/>
      <c r="S571" s="468"/>
      <c r="T571" s="468"/>
      <c r="U571" s="468"/>
      <c r="V571" s="468"/>
      <c r="W571" s="468"/>
      <c r="X571" s="468"/>
      <c r="Y571" s="468"/>
      <c r="Z571" s="468"/>
      <c r="AA571" s="468"/>
      <c r="AB571" s="468"/>
      <c r="AC571" s="468"/>
      <c r="AD571" s="468"/>
      <c r="AE571" s="468"/>
      <c r="AF571" s="468"/>
      <c r="AG571" s="468"/>
      <c r="AH571" s="468"/>
      <c r="AI571" s="468"/>
      <c r="AJ571" s="468"/>
      <c r="AK571" s="468"/>
      <c r="AL571" s="468"/>
    </row>
    <row r="572" spans="1:38" ht="14.25" customHeight="1">
      <c r="A572" s="468"/>
      <c r="B572" s="468"/>
      <c r="C572" s="468"/>
      <c r="D572" s="468"/>
      <c r="E572" s="468"/>
      <c r="F572" s="468"/>
      <c r="G572" s="468"/>
      <c r="H572" s="468"/>
      <c r="I572" s="468"/>
      <c r="J572" s="468"/>
      <c r="K572" s="468"/>
      <c r="L572" s="468"/>
      <c r="M572" s="468"/>
      <c r="N572" s="468"/>
      <c r="O572" s="468"/>
      <c r="P572" s="468"/>
      <c r="Q572" s="468"/>
      <c r="R572" s="468"/>
      <c r="S572" s="468"/>
      <c r="T572" s="468"/>
      <c r="U572" s="468"/>
      <c r="V572" s="468"/>
      <c r="W572" s="468"/>
      <c r="X572" s="468"/>
      <c r="Y572" s="468"/>
      <c r="Z572" s="468"/>
      <c r="AA572" s="468"/>
      <c r="AB572" s="468"/>
      <c r="AC572" s="468"/>
      <c r="AD572" s="468"/>
      <c r="AE572" s="468"/>
      <c r="AF572" s="468"/>
      <c r="AG572" s="468"/>
      <c r="AH572" s="468"/>
      <c r="AI572" s="468"/>
      <c r="AJ572" s="468"/>
      <c r="AK572" s="468"/>
      <c r="AL572" s="468"/>
    </row>
    <row r="573" spans="1:38" ht="14.25" customHeight="1">
      <c r="A573" s="468"/>
      <c r="B573" s="468"/>
      <c r="C573" s="468"/>
      <c r="D573" s="468"/>
      <c r="E573" s="468"/>
      <c r="F573" s="468"/>
      <c r="G573" s="468"/>
      <c r="H573" s="468"/>
      <c r="I573" s="468"/>
      <c r="J573" s="468"/>
      <c r="K573" s="468"/>
      <c r="L573" s="468"/>
      <c r="M573" s="468"/>
      <c r="N573" s="468"/>
      <c r="O573" s="468"/>
      <c r="P573" s="468"/>
      <c r="Q573" s="468"/>
      <c r="R573" s="468"/>
      <c r="S573" s="468"/>
      <c r="T573" s="468"/>
      <c r="U573" s="468"/>
      <c r="V573" s="468"/>
      <c r="W573" s="468"/>
      <c r="X573" s="468"/>
      <c r="Y573" s="468"/>
      <c r="Z573" s="468"/>
      <c r="AA573" s="468"/>
      <c r="AB573" s="468"/>
      <c r="AC573" s="468"/>
      <c r="AD573" s="468"/>
      <c r="AE573" s="468"/>
      <c r="AF573" s="468"/>
      <c r="AG573" s="468"/>
      <c r="AH573" s="468"/>
      <c r="AI573" s="468"/>
      <c r="AJ573" s="468"/>
      <c r="AK573" s="468"/>
      <c r="AL573" s="468"/>
    </row>
    <row r="574" spans="1:38" ht="14.25" customHeight="1">
      <c r="A574" s="468"/>
      <c r="B574" s="468"/>
      <c r="C574" s="468"/>
      <c r="D574" s="468"/>
      <c r="E574" s="468"/>
      <c r="F574" s="468"/>
      <c r="G574" s="468"/>
      <c r="H574" s="468"/>
      <c r="I574" s="468"/>
      <c r="J574" s="468"/>
      <c r="K574" s="468"/>
      <c r="L574" s="468"/>
      <c r="M574" s="468"/>
      <c r="N574" s="468"/>
      <c r="O574" s="468"/>
      <c r="P574" s="468"/>
      <c r="Q574" s="468"/>
      <c r="R574" s="468"/>
      <c r="S574" s="468"/>
      <c r="T574" s="468"/>
      <c r="U574" s="468"/>
      <c r="V574" s="468"/>
      <c r="W574" s="468"/>
      <c r="X574" s="468"/>
      <c r="Y574" s="468"/>
      <c r="Z574" s="468"/>
      <c r="AA574" s="468"/>
      <c r="AB574" s="468"/>
      <c r="AC574" s="468"/>
      <c r="AD574" s="468"/>
      <c r="AE574" s="468"/>
      <c r="AF574" s="468"/>
      <c r="AG574" s="468"/>
      <c r="AH574" s="468"/>
      <c r="AI574" s="468"/>
      <c r="AJ574" s="468"/>
      <c r="AK574" s="468"/>
      <c r="AL574" s="468"/>
    </row>
    <row r="575" spans="1:38" ht="14.25" customHeight="1">
      <c r="A575" s="468"/>
      <c r="B575" s="468"/>
      <c r="C575" s="468"/>
      <c r="D575" s="468"/>
      <c r="E575" s="468"/>
      <c r="F575" s="468"/>
      <c r="G575" s="468"/>
      <c r="H575" s="468"/>
      <c r="I575" s="468"/>
      <c r="J575" s="468"/>
      <c r="K575" s="468"/>
      <c r="L575" s="468"/>
      <c r="M575" s="468"/>
      <c r="N575" s="468"/>
      <c r="O575" s="468"/>
      <c r="P575" s="468"/>
      <c r="Q575" s="468"/>
      <c r="R575" s="468"/>
      <c r="S575" s="468"/>
      <c r="T575" s="468"/>
      <c r="U575" s="468"/>
      <c r="V575" s="468"/>
      <c r="W575" s="468"/>
      <c r="X575" s="468"/>
      <c r="Y575" s="468"/>
      <c r="Z575" s="468"/>
      <c r="AA575" s="468"/>
      <c r="AB575" s="468"/>
      <c r="AC575" s="468"/>
      <c r="AD575" s="468"/>
      <c r="AE575" s="468"/>
      <c r="AF575" s="468"/>
      <c r="AG575" s="468"/>
      <c r="AH575" s="468"/>
      <c r="AI575" s="468"/>
      <c r="AJ575" s="468"/>
      <c r="AK575" s="468"/>
      <c r="AL575" s="468"/>
    </row>
    <row r="576" spans="1:38" ht="14.25" customHeight="1">
      <c r="A576" s="468"/>
      <c r="B576" s="468"/>
      <c r="C576" s="468"/>
      <c r="D576" s="468"/>
      <c r="E576" s="468"/>
      <c r="F576" s="468"/>
      <c r="G576" s="468"/>
      <c r="H576" s="468"/>
      <c r="I576" s="468"/>
      <c r="J576" s="468"/>
      <c r="K576" s="468"/>
      <c r="L576" s="468"/>
      <c r="M576" s="468"/>
      <c r="N576" s="468"/>
      <c r="O576" s="468"/>
      <c r="P576" s="468"/>
      <c r="Q576" s="468"/>
      <c r="R576" s="468"/>
      <c r="S576" s="468"/>
      <c r="T576" s="468"/>
      <c r="U576" s="468"/>
      <c r="V576" s="468"/>
      <c r="W576" s="468"/>
      <c r="X576" s="468"/>
      <c r="Y576" s="468"/>
      <c r="Z576" s="468"/>
      <c r="AA576" s="468"/>
      <c r="AB576" s="468"/>
      <c r="AC576" s="468"/>
      <c r="AD576" s="468"/>
      <c r="AE576" s="468"/>
      <c r="AF576" s="468"/>
      <c r="AG576" s="468"/>
      <c r="AH576" s="468"/>
      <c r="AI576" s="468"/>
      <c r="AJ576" s="468"/>
      <c r="AK576" s="468"/>
      <c r="AL576" s="468"/>
    </row>
    <row r="577" spans="1:38" ht="14.25" customHeight="1">
      <c r="A577" s="468"/>
      <c r="B577" s="468"/>
      <c r="C577" s="468"/>
      <c r="D577" s="468"/>
      <c r="E577" s="468"/>
      <c r="F577" s="468"/>
      <c r="G577" s="468"/>
      <c r="H577" s="468"/>
      <c r="I577" s="468"/>
      <c r="J577" s="468"/>
      <c r="K577" s="468"/>
      <c r="L577" s="468"/>
      <c r="M577" s="468"/>
      <c r="N577" s="468"/>
      <c r="O577" s="468"/>
      <c r="P577" s="468"/>
      <c r="Q577" s="468"/>
      <c r="R577" s="468"/>
      <c r="S577" s="468"/>
      <c r="T577" s="468"/>
      <c r="U577" s="468"/>
      <c r="V577" s="468"/>
      <c r="W577" s="468"/>
      <c r="X577" s="468"/>
      <c r="Y577" s="468"/>
      <c r="Z577" s="468"/>
      <c r="AA577" s="468"/>
      <c r="AB577" s="468"/>
      <c r="AC577" s="468"/>
      <c r="AD577" s="468"/>
      <c r="AE577" s="468"/>
      <c r="AF577" s="468"/>
      <c r="AG577" s="468"/>
      <c r="AH577" s="468"/>
      <c r="AI577" s="468"/>
      <c r="AJ577" s="468"/>
      <c r="AK577" s="468"/>
      <c r="AL577" s="468"/>
    </row>
    <row r="578" spans="1:38" ht="14.25" customHeight="1">
      <c r="A578" s="468"/>
      <c r="B578" s="468"/>
      <c r="C578" s="468"/>
      <c r="D578" s="468"/>
      <c r="E578" s="468"/>
      <c r="F578" s="468"/>
      <c r="G578" s="468"/>
      <c r="H578" s="468"/>
      <c r="I578" s="468"/>
      <c r="J578" s="468"/>
      <c r="K578" s="468"/>
      <c r="L578" s="468"/>
      <c r="M578" s="468"/>
      <c r="N578" s="468"/>
      <c r="O578" s="468"/>
      <c r="P578" s="468"/>
      <c r="Q578" s="468"/>
      <c r="R578" s="468"/>
      <c r="S578" s="468"/>
      <c r="T578" s="468"/>
      <c r="U578" s="468"/>
      <c r="V578" s="468"/>
      <c r="W578" s="468"/>
      <c r="X578" s="468"/>
      <c r="Y578" s="468"/>
      <c r="Z578" s="468"/>
      <c r="AA578" s="468"/>
      <c r="AB578" s="468"/>
      <c r="AC578" s="468"/>
      <c r="AD578" s="468"/>
      <c r="AE578" s="468"/>
      <c r="AF578" s="468"/>
      <c r="AG578" s="468"/>
      <c r="AH578" s="468"/>
      <c r="AI578" s="468"/>
      <c r="AJ578" s="468"/>
      <c r="AK578" s="468"/>
      <c r="AL578" s="468"/>
    </row>
    <row r="579" spans="1:38" ht="14.25" customHeight="1">
      <c r="A579" s="468"/>
      <c r="B579" s="468"/>
      <c r="C579" s="468"/>
      <c r="D579" s="468"/>
      <c r="E579" s="468"/>
      <c r="F579" s="468"/>
      <c r="G579" s="468"/>
      <c r="H579" s="468"/>
      <c r="I579" s="468"/>
      <c r="J579" s="468"/>
      <c r="K579" s="468"/>
      <c r="L579" s="468"/>
      <c r="M579" s="468"/>
      <c r="N579" s="468"/>
      <c r="O579" s="468"/>
      <c r="P579" s="468"/>
      <c r="Q579" s="468"/>
      <c r="R579" s="468"/>
      <c r="S579" s="468"/>
      <c r="T579" s="468"/>
      <c r="U579" s="468"/>
      <c r="V579" s="468"/>
      <c r="W579" s="468"/>
      <c r="X579" s="468"/>
      <c r="Y579" s="468"/>
      <c r="Z579" s="468"/>
      <c r="AA579" s="468"/>
      <c r="AB579" s="468"/>
      <c r="AC579" s="468"/>
      <c r="AD579" s="468"/>
      <c r="AE579" s="468"/>
      <c r="AF579" s="468"/>
      <c r="AG579" s="468"/>
      <c r="AH579" s="468"/>
      <c r="AI579" s="468"/>
      <c r="AJ579" s="468"/>
      <c r="AK579" s="468"/>
      <c r="AL579" s="468"/>
    </row>
    <row r="580" spans="1:38" ht="14.25" customHeight="1">
      <c r="A580" s="468"/>
      <c r="B580" s="468"/>
      <c r="C580" s="468"/>
      <c r="D580" s="468"/>
      <c r="E580" s="468"/>
      <c r="F580" s="468"/>
      <c r="G580" s="468"/>
      <c r="H580" s="468"/>
      <c r="I580" s="468"/>
      <c r="J580" s="468"/>
      <c r="K580" s="468"/>
      <c r="L580" s="468"/>
      <c r="M580" s="468"/>
      <c r="N580" s="468"/>
      <c r="O580" s="468"/>
      <c r="P580" s="468"/>
      <c r="Q580" s="468"/>
      <c r="R580" s="468"/>
      <c r="S580" s="468"/>
      <c r="T580" s="468"/>
      <c r="U580" s="468"/>
      <c r="V580" s="468"/>
      <c r="W580" s="468"/>
      <c r="X580" s="468"/>
      <c r="Y580" s="468"/>
      <c r="Z580" s="468"/>
      <c r="AA580" s="468"/>
      <c r="AB580" s="468"/>
      <c r="AC580" s="468"/>
      <c r="AD580" s="468"/>
      <c r="AE580" s="468"/>
      <c r="AF580" s="468"/>
      <c r="AG580" s="468"/>
      <c r="AH580" s="468"/>
      <c r="AI580" s="468"/>
      <c r="AJ580" s="468"/>
      <c r="AK580" s="468"/>
      <c r="AL580" s="468"/>
    </row>
    <row r="581" spans="1:38" ht="14.25" customHeight="1">
      <c r="A581" s="468"/>
      <c r="B581" s="468"/>
      <c r="C581" s="468"/>
      <c r="D581" s="468"/>
      <c r="E581" s="468"/>
      <c r="F581" s="468"/>
      <c r="G581" s="468"/>
      <c r="H581" s="468"/>
      <c r="I581" s="468"/>
      <c r="J581" s="468"/>
      <c r="K581" s="468"/>
      <c r="L581" s="468"/>
      <c r="M581" s="468"/>
      <c r="N581" s="468"/>
      <c r="O581" s="468"/>
      <c r="P581" s="468"/>
      <c r="Q581" s="468"/>
      <c r="R581" s="468"/>
      <c r="S581" s="468"/>
      <c r="T581" s="468"/>
      <c r="U581" s="468"/>
      <c r="V581" s="468"/>
      <c r="W581" s="468"/>
      <c r="X581" s="468"/>
      <c r="Y581" s="468"/>
      <c r="Z581" s="468"/>
      <c r="AA581" s="468"/>
      <c r="AB581" s="468"/>
      <c r="AC581" s="468"/>
      <c r="AD581" s="468"/>
      <c r="AE581" s="468"/>
      <c r="AF581" s="468"/>
      <c r="AG581" s="468"/>
      <c r="AH581" s="468"/>
      <c r="AI581" s="468"/>
      <c r="AJ581" s="468"/>
      <c r="AK581" s="468"/>
      <c r="AL581" s="468"/>
    </row>
    <row r="582" spans="1:38" ht="14.25" customHeight="1">
      <c r="A582" s="468"/>
      <c r="B582" s="468"/>
      <c r="C582" s="468"/>
      <c r="D582" s="468"/>
      <c r="E582" s="468"/>
      <c r="F582" s="468"/>
      <c r="G582" s="468"/>
      <c r="H582" s="468"/>
      <c r="I582" s="468"/>
      <c r="J582" s="468"/>
      <c r="K582" s="468"/>
      <c r="L582" s="468"/>
      <c r="M582" s="468"/>
      <c r="N582" s="468"/>
      <c r="O582" s="468"/>
      <c r="P582" s="468"/>
      <c r="Q582" s="468"/>
      <c r="R582" s="468"/>
      <c r="S582" s="468"/>
      <c r="T582" s="468"/>
      <c r="U582" s="468"/>
      <c r="V582" s="468"/>
      <c r="W582" s="468"/>
      <c r="X582" s="468"/>
      <c r="Y582" s="468"/>
      <c r="Z582" s="468"/>
      <c r="AA582" s="468"/>
      <c r="AB582" s="468"/>
      <c r="AC582" s="468"/>
      <c r="AD582" s="468"/>
      <c r="AE582" s="468"/>
      <c r="AF582" s="468"/>
      <c r="AG582" s="468"/>
      <c r="AH582" s="468"/>
      <c r="AI582" s="468"/>
      <c r="AJ582" s="468"/>
      <c r="AK582" s="468"/>
      <c r="AL582" s="468"/>
    </row>
    <row r="583" spans="1:38" ht="14.25" customHeight="1">
      <c r="A583" s="468"/>
      <c r="B583" s="468"/>
      <c r="C583" s="468"/>
      <c r="D583" s="468"/>
      <c r="E583" s="468"/>
      <c r="F583" s="468"/>
      <c r="G583" s="468"/>
      <c r="H583" s="468"/>
      <c r="I583" s="468"/>
      <c r="J583" s="468"/>
      <c r="K583" s="468"/>
      <c r="L583" s="468"/>
      <c r="M583" s="468"/>
      <c r="N583" s="468"/>
      <c r="O583" s="468"/>
      <c r="P583" s="468"/>
      <c r="Q583" s="468"/>
      <c r="R583" s="468"/>
      <c r="S583" s="468"/>
      <c r="T583" s="468"/>
      <c r="U583" s="468"/>
      <c r="V583" s="468"/>
      <c r="W583" s="468"/>
      <c r="X583" s="468"/>
      <c r="Y583" s="468"/>
      <c r="Z583" s="468"/>
      <c r="AA583" s="468"/>
      <c r="AB583" s="468"/>
      <c r="AC583" s="468"/>
      <c r="AD583" s="468"/>
      <c r="AE583" s="468"/>
      <c r="AF583" s="468"/>
      <c r="AG583" s="468"/>
      <c r="AH583" s="468"/>
      <c r="AI583" s="468"/>
      <c r="AJ583" s="468"/>
      <c r="AK583" s="468"/>
      <c r="AL583" s="468"/>
    </row>
    <row r="584" spans="1:38" ht="14.25" customHeight="1">
      <c r="A584" s="468"/>
      <c r="B584" s="468"/>
      <c r="C584" s="468"/>
      <c r="D584" s="468"/>
      <c r="E584" s="468"/>
      <c r="F584" s="468"/>
      <c r="G584" s="468"/>
      <c r="H584" s="468"/>
      <c r="I584" s="468"/>
      <c r="J584" s="468"/>
      <c r="K584" s="468"/>
      <c r="L584" s="468"/>
      <c r="M584" s="468"/>
      <c r="N584" s="468"/>
      <c r="O584" s="468"/>
      <c r="P584" s="468"/>
      <c r="Q584" s="468"/>
      <c r="R584" s="468"/>
      <c r="S584" s="468"/>
      <c r="T584" s="468"/>
      <c r="U584" s="468"/>
      <c r="V584" s="468"/>
      <c r="W584" s="468"/>
      <c r="X584" s="468"/>
      <c r="Y584" s="468"/>
      <c r="Z584" s="468"/>
      <c r="AA584" s="468"/>
      <c r="AB584" s="468"/>
      <c r="AC584" s="468"/>
      <c r="AD584" s="468"/>
      <c r="AE584" s="468"/>
      <c r="AF584" s="468"/>
      <c r="AG584" s="468"/>
      <c r="AH584" s="468"/>
      <c r="AI584" s="468"/>
      <c r="AJ584" s="468"/>
      <c r="AK584" s="468"/>
      <c r="AL584" s="468"/>
    </row>
    <row r="585" spans="1:38" ht="14.25" customHeight="1">
      <c r="A585" s="468"/>
      <c r="B585" s="468"/>
      <c r="C585" s="468"/>
      <c r="D585" s="468"/>
      <c r="E585" s="468"/>
      <c r="F585" s="468"/>
      <c r="G585" s="468"/>
      <c r="H585" s="468"/>
      <c r="I585" s="468"/>
      <c r="J585" s="468"/>
      <c r="K585" s="468"/>
      <c r="L585" s="468"/>
      <c r="M585" s="468"/>
      <c r="N585" s="468"/>
      <c r="O585" s="468"/>
      <c r="P585" s="468"/>
      <c r="Q585" s="468"/>
      <c r="R585" s="468"/>
      <c r="S585" s="468"/>
      <c r="T585" s="468"/>
      <c r="U585" s="468"/>
      <c r="V585" s="468"/>
      <c r="W585" s="468"/>
      <c r="X585" s="468"/>
      <c r="Y585" s="468"/>
      <c r="Z585" s="468"/>
      <c r="AA585" s="468"/>
      <c r="AB585" s="468"/>
      <c r="AC585" s="468"/>
      <c r="AD585" s="468"/>
      <c r="AE585" s="468"/>
      <c r="AF585" s="468"/>
      <c r="AG585" s="468"/>
      <c r="AH585" s="468"/>
      <c r="AI585" s="468"/>
      <c r="AJ585" s="468"/>
      <c r="AK585" s="468"/>
      <c r="AL585" s="468"/>
    </row>
    <row r="586" spans="1:38" ht="14.25" customHeight="1">
      <c r="A586" s="468"/>
      <c r="B586" s="468"/>
      <c r="C586" s="468"/>
      <c r="D586" s="468"/>
      <c r="E586" s="468"/>
      <c r="F586" s="468"/>
      <c r="G586" s="468"/>
      <c r="H586" s="468"/>
      <c r="I586" s="468"/>
      <c r="J586" s="468"/>
      <c r="K586" s="468"/>
      <c r="L586" s="468"/>
      <c r="M586" s="468"/>
      <c r="N586" s="468"/>
      <c r="O586" s="468"/>
      <c r="P586" s="468"/>
      <c r="Q586" s="468"/>
      <c r="R586" s="468"/>
      <c r="S586" s="468"/>
      <c r="T586" s="468"/>
      <c r="U586" s="468"/>
      <c r="V586" s="468"/>
      <c r="W586" s="468"/>
      <c r="X586" s="468"/>
      <c r="Y586" s="468"/>
      <c r="Z586" s="468"/>
      <c r="AA586" s="468"/>
      <c r="AB586" s="468"/>
      <c r="AC586" s="468"/>
      <c r="AD586" s="468"/>
      <c r="AE586" s="468"/>
      <c r="AF586" s="468"/>
      <c r="AG586" s="468"/>
      <c r="AH586" s="468"/>
      <c r="AI586" s="468"/>
      <c r="AJ586" s="468"/>
      <c r="AK586" s="468"/>
      <c r="AL586" s="468"/>
    </row>
    <row r="587" spans="1:38" ht="14.25" customHeight="1">
      <c r="A587" s="468"/>
      <c r="B587" s="468"/>
      <c r="C587" s="468"/>
      <c r="D587" s="468"/>
      <c r="E587" s="468"/>
      <c r="F587" s="468"/>
      <c r="G587" s="468"/>
      <c r="H587" s="468"/>
      <c r="I587" s="468"/>
      <c r="J587" s="468"/>
      <c r="K587" s="468"/>
      <c r="L587" s="468"/>
      <c r="M587" s="468"/>
      <c r="N587" s="468"/>
      <c r="O587" s="468"/>
      <c r="P587" s="468"/>
      <c r="Q587" s="468"/>
      <c r="R587" s="468"/>
      <c r="S587" s="468"/>
      <c r="T587" s="468"/>
      <c r="U587" s="468"/>
      <c r="V587" s="468"/>
      <c r="W587" s="468"/>
      <c r="X587" s="468"/>
      <c r="Y587" s="468"/>
      <c r="Z587" s="468"/>
      <c r="AA587" s="468"/>
      <c r="AB587" s="468"/>
      <c r="AC587" s="468"/>
      <c r="AD587" s="468"/>
      <c r="AE587" s="468"/>
      <c r="AF587" s="468"/>
      <c r="AG587" s="468"/>
      <c r="AH587" s="468"/>
      <c r="AI587" s="468"/>
      <c r="AJ587" s="468"/>
      <c r="AK587" s="468"/>
      <c r="AL587" s="468"/>
    </row>
    <row r="588" spans="1:38" ht="14.25" customHeight="1">
      <c r="A588" s="468"/>
      <c r="B588" s="468"/>
      <c r="C588" s="468"/>
      <c r="D588" s="468"/>
      <c r="E588" s="468"/>
      <c r="F588" s="468"/>
      <c r="G588" s="468"/>
      <c r="H588" s="468"/>
      <c r="I588" s="468"/>
      <c r="J588" s="468"/>
      <c r="K588" s="468"/>
      <c r="L588" s="468"/>
      <c r="M588" s="468"/>
      <c r="N588" s="468"/>
      <c r="O588" s="468"/>
      <c r="P588" s="468"/>
      <c r="Q588" s="468"/>
      <c r="R588" s="468"/>
      <c r="S588" s="468"/>
      <c r="T588" s="468"/>
      <c r="U588" s="468"/>
      <c r="V588" s="468"/>
      <c r="W588" s="468"/>
      <c r="X588" s="468"/>
      <c r="Y588" s="468"/>
      <c r="Z588" s="468"/>
      <c r="AA588" s="468"/>
      <c r="AB588" s="468"/>
      <c r="AC588" s="468"/>
      <c r="AD588" s="468"/>
      <c r="AE588" s="468"/>
      <c r="AF588" s="468"/>
      <c r="AG588" s="468"/>
      <c r="AH588" s="468"/>
      <c r="AI588" s="468"/>
      <c r="AJ588" s="468"/>
      <c r="AK588" s="468"/>
      <c r="AL588" s="468"/>
    </row>
    <row r="589" spans="1:38" ht="14.25" customHeight="1">
      <c r="A589" s="468"/>
      <c r="B589" s="468"/>
      <c r="C589" s="468"/>
      <c r="D589" s="468"/>
      <c r="E589" s="468"/>
      <c r="F589" s="468"/>
      <c r="G589" s="468"/>
      <c r="H589" s="468"/>
      <c r="I589" s="468"/>
      <c r="J589" s="468"/>
      <c r="K589" s="468"/>
      <c r="L589" s="468"/>
      <c r="M589" s="468"/>
      <c r="N589" s="468"/>
      <c r="O589" s="468"/>
      <c r="P589" s="468"/>
      <c r="Q589" s="468"/>
      <c r="R589" s="468"/>
      <c r="S589" s="468"/>
      <c r="T589" s="468"/>
      <c r="U589" s="468"/>
      <c r="V589" s="468"/>
      <c r="W589" s="468"/>
      <c r="X589" s="468"/>
      <c r="Y589" s="468"/>
      <c r="Z589" s="468"/>
      <c r="AA589" s="468"/>
      <c r="AB589" s="468"/>
      <c r="AC589" s="468"/>
      <c r="AD589" s="468"/>
      <c r="AE589" s="468"/>
      <c r="AF589" s="468"/>
      <c r="AG589" s="468"/>
      <c r="AH589" s="468"/>
      <c r="AI589" s="468"/>
      <c r="AJ589" s="468"/>
      <c r="AK589" s="468"/>
      <c r="AL589" s="468"/>
    </row>
    <row r="590" spans="1:38" ht="14.25" customHeight="1">
      <c r="A590" s="468"/>
      <c r="B590" s="468"/>
      <c r="C590" s="468"/>
      <c r="D590" s="468"/>
      <c r="E590" s="468"/>
      <c r="F590" s="468"/>
      <c r="G590" s="468"/>
      <c r="H590" s="468"/>
      <c r="I590" s="468"/>
      <c r="J590" s="468"/>
      <c r="K590" s="468"/>
      <c r="L590" s="468"/>
      <c r="M590" s="468"/>
      <c r="N590" s="468"/>
      <c r="O590" s="468"/>
      <c r="P590" s="468"/>
      <c r="Q590" s="468"/>
      <c r="R590" s="468"/>
      <c r="S590" s="468"/>
      <c r="T590" s="468"/>
      <c r="U590" s="468"/>
      <c r="V590" s="468"/>
      <c r="W590" s="468"/>
      <c r="X590" s="468"/>
      <c r="Y590" s="468"/>
      <c r="Z590" s="468"/>
      <c r="AA590" s="468"/>
      <c r="AB590" s="468"/>
      <c r="AC590" s="468"/>
      <c r="AD590" s="468"/>
      <c r="AE590" s="468"/>
      <c r="AF590" s="468"/>
      <c r="AG590" s="468"/>
      <c r="AH590" s="468"/>
      <c r="AI590" s="468"/>
      <c r="AJ590" s="468"/>
      <c r="AK590" s="468"/>
      <c r="AL590" s="468"/>
    </row>
    <row r="591" spans="1:38" ht="14.25" customHeight="1">
      <c r="A591" s="468"/>
      <c r="B591" s="468"/>
      <c r="C591" s="468"/>
      <c r="D591" s="468"/>
      <c r="E591" s="468"/>
      <c r="F591" s="468"/>
      <c r="G591" s="468"/>
      <c r="H591" s="468"/>
      <c r="I591" s="468"/>
      <c r="J591" s="468"/>
      <c r="K591" s="468"/>
      <c r="L591" s="468"/>
      <c r="M591" s="468"/>
      <c r="N591" s="468"/>
      <c r="O591" s="468"/>
      <c r="P591" s="468"/>
      <c r="Q591" s="468"/>
      <c r="R591" s="468"/>
      <c r="S591" s="468"/>
      <c r="T591" s="468"/>
      <c r="U591" s="468"/>
      <c r="V591" s="468"/>
      <c r="W591" s="468"/>
      <c r="X591" s="468"/>
      <c r="Y591" s="468"/>
      <c r="Z591" s="468"/>
      <c r="AA591" s="468"/>
      <c r="AB591" s="468"/>
      <c r="AC591" s="468"/>
      <c r="AD591" s="468"/>
      <c r="AE591" s="468"/>
      <c r="AF591" s="468"/>
      <c r="AG591" s="468"/>
      <c r="AH591" s="468"/>
      <c r="AI591" s="468"/>
      <c r="AJ591" s="468"/>
      <c r="AK591" s="468"/>
      <c r="AL591" s="468"/>
    </row>
    <row r="592" spans="1:38" ht="14.25" customHeight="1">
      <c r="A592" s="468"/>
      <c r="B592" s="468"/>
      <c r="C592" s="468"/>
      <c r="D592" s="468"/>
      <c r="E592" s="468"/>
      <c r="F592" s="468"/>
      <c r="G592" s="468"/>
      <c r="H592" s="468"/>
      <c r="I592" s="468"/>
      <c r="J592" s="468"/>
      <c r="K592" s="468"/>
      <c r="L592" s="468"/>
      <c r="M592" s="468"/>
      <c r="N592" s="468"/>
      <c r="O592" s="468"/>
      <c r="P592" s="468"/>
      <c r="Q592" s="468"/>
      <c r="R592" s="468"/>
      <c r="S592" s="468"/>
      <c r="T592" s="468"/>
      <c r="U592" s="468"/>
      <c r="V592" s="468"/>
      <c r="W592" s="468"/>
      <c r="X592" s="468"/>
      <c r="Y592" s="468"/>
      <c r="Z592" s="468"/>
      <c r="AA592" s="468"/>
      <c r="AB592" s="468"/>
      <c r="AC592" s="468"/>
      <c r="AD592" s="468"/>
      <c r="AE592" s="468"/>
      <c r="AF592" s="468"/>
      <c r="AG592" s="468"/>
      <c r="AH592" s="468"/>
      <c r="AI592" s="468"/>
      <c r="AJ592" s="468"/>
      <c r="AK592" s="468"/>
      <c r="AL592" s="468"/>
    </row>
    <row r="593" spans="1:38" ht="14.25" customHeight="1">
      <c r="A593" s="468"/>
      <c r="B593" s="468"/>
      <c r="C593" s="468"/>
      <c r="D593" s="468"/>
      <c r="E593" s="468"/>
      <c r="F593" s="468"/>
      <c r="G593" s="468"/>
      <c r="H593" s="468"/>
      <c r="I593" s="468"/>
      <c r="J593" s="468"/>
      <c r="K593" s="468"/>
      <c r="L593" s="468"/>
      <c r="M593" s="468"/>
      <c r="N593" s="468"/>
      <c r="O593" s="468"/>
      <c r="P593" s="468"/>
      <c r="Q593" s="468"/>
      <c r="R593" s="468"/>
      <c r="S593" s="468"/>
      <c r="T593" s="468"/>
      <c r="U593" s="468"/>
      <c r="V593" s="468"/>
      <c r="W593" s="468"/>
      <c r="X593" s="468"/>
      <c r="Y593" s="468"/>
      <c r="Z593" s="468"/>
      <c r="AA593" s="468"/>
      <c r="AB593" s="468"/>
      <c r="AC593" s="468"/>
      <c r="AD593" s="468"/>
      <c r="AE593" s="468"/>
      <c r="AF593" s="468"/>
      <c r="AG593" s="468"/>
      <c r="AH593" s="468"/>
      <c r="AI593" s="468"/>
      <c r="AJ593" s="468"/>
      <c r="AK593" s="468"/>
      <c r="AL593" s="468"/>
    </row>
    <row r="594" spans="1:38" ht="14.25" customHeight="1">
      <c r="A594" s="468"/>
      <c r="B594" s="468"/>
      <c r="C594" s="468"/>
      <c r="D594" s="468"/>
      <c r="E594" s="468"/>
      <c r="F594" s="468"/>
      <c r="G594" s="468"/>
      <c r="H594" s="468"/>
      <c r="I594" s="468"/>
      <c r="J594" s="468"/>
      <c r="K594" s="468"/>
      <c r="L594" s="468"/>
      <c r="M594" s="468"/>
      <c r="N594" s="468"/>
      <c r="O594" s="468"/>
      <c r="P594" s="468"/>
      <c r="Q594" s="468"/>
      <c r="R594" s="468"/>
      <c r="S594" s="468"/>
      <c r="T594" s="468"/>
      <c r="U594" s="468"/>
      <c r="V594" s="468"/>
      <c r="W594" s="468"/>
      <c r="X594" s="468"/>
      <c r="Y594" s="468"/>
      <c r="Z594" s="468"/>
      <c r="AA594" s="468"/>
      <c r="AB594" s="468"/>
      <c r="AC594" s="468"/>
      <c r="AD594" s="468"/>
      <c r="AE594" s="468"/>
      <c r="AF594" s="468"/>
      <c r="AG594" s="468"/>
      <c r="AH594" s="468"/>
      <c r="AI594" s="468"/>
      <c r="AJ594" s="468"/>
      <c r="AK594" s="468"/>
      <c r="AL594" s="468"/>
    </row>
    <row r="595" spans="1:38" ht="14.25" customHeight="1">
      <c r="A595" s="468"/>
      <c r="B595" s="468"/>
      <c r="C595" s="468"/>
      <c r="D595" s="468"/>
      <c r="E595" s="468"/>
      <c r="F595" s="468"/>
      <c r="G595" s="468"/>
      <c r="H595" s="468"/>
      <c r="I595" s="468"/>
      <c r="J595" s="468"/>
      <c r="K595" s="468"/>
      <c r="L595" s="468"/>
      <c r="M595" s="468"/>
      <c r="N595" s="468"/>
      <c r="O595" s="468"/>
      <c r="P595" s="468"/>
      <c r="Q595" s="468"/>
      <c r="R595" s="468"/>
      <c r="S595" s="468"/>
      <c r="T595" s="468"/>
      <c r="U595" s="468"/>
      <c r="V595" s="468"/>
      <c r="W595" s="468"/>
      <c r="X595" s="468"/>
      <c r="Y595" s="468"/>
      <c r="Z595" s="468"/>
      <c r="AA595" s="468"/>
      <c r="AB595" s="468"/>
      <c r="AC595" s="468"/>
      <c r="AD595" s="468"/>
      <c r="AE595" s="468"/>
      <c r="AF595" s="468"/>
      <c r="AG595" s="468"/>
      <c r="AH595" s="468"/>
      <c r="AI595" s="468"/>
      <c r="AJ595" s="468"/>
      <c r="AK595" s="468"/>
      <c r="AL595" s="468"/>
    </row>
    <row r="596" spans="1:38" ht="14.25" customHeight="1">
      <c r="A596" s="468"/>
      <c r="B596" s="468"/>
      <c r="C596" s="468"/>
      <c r="D596" s="468"/>
      <c r="E596" s="468"/>
      <c r="F596" s="468"/>
      <c r="G596" s="468"/>
      <c r="H596" s="468"/>
      <c r="I596" s="468"/>
      <c r="J596" s="468"/>
      <c r="K596" s="468"/>
      <c r="L596" s="468"/>
      <c r="M596" s="468"/>
      <c r="N596" s="468"/>
      <c r="O596" s="468"/>
      <c r="P596" s="468"/>
      <c r="Q596" s="468"/>
      <c r="R596" s="468"/>
      <c r="S596" s="468"/>
      <c r="T596" s="468"/>
      <c r="U596" s="468"/>
      <c r="V596" s="468"/>
      <c r="W596" s="468"/>
      <c r="X596" s="468"/>
      <c r="Y596" s="468"/>
      <c r="Z596" s="468"/>
      <c r="AA596" s="468"/>
      <c r="AB596" s="468"/>
      <c r="AC596" s="468"/>
      <c r="AD596" s="468"/>
      <c r="AE596" s="468"/>
      <c r="AF596" s="468"/>
      <c r="AG596" s="468"/>
      <c r="AH596" s="468"/>
      <c r="AI596" s="468"/>
      <c r="AJ596" s="468"/>
      <c r="AK596" s="468"/>
      <c r="AL596" s="468"/>
    </row>
    <row r="597" spans="1:38" ht="14.25" customHeight="1">
      <c r="A597" s="468"/>
      <c r="B597" s="468"/>
      <c r="C597" s="468"/>
      <c r="D597" s="468"/>
      <c r="E597" s="468"/>
      <c r="F597" s="468"/>
      <c r="G597" s="468"/>
      <c r="H597" s="468"/>
      <c r="I597" s="468"/>
      <c r="J597" s="468"/>
      <c r="K597" s="468"/>
      <c r="L597" s="468"/>
      <c r="M597" s="468"/>
      <c r="N597" s="468"/>
      <c r="O597" s="468"/>
      <c r="P597" s="468"/>
      <c r="Q597" s="468"/>
      <c r="R597" s="468"/>
      <c r="S597" s="468"/>
      <c r="T597" s="468"/>
      <c r="U597" s="468"/>
      <c r="V597" s="468"/>
      <c r="W597" s="468"/>
      <c r="X597" s="468"/>
      <c r="Y597" s="468"/>
      <c r="Z597" s="468"/>
      <c r="AA597" s="468"/>
      <c r="AB597" s="468"/>
      <c r="AC597" s="468"/>
      <c r="AD597" s="468"/>
      <c r="AE597" s="468"/>
      <c r="AF597" s="468"/>
      <c r="AG597" s="468"/>
      <c r="AH597" s="468"/>
      <c r="AI597" s="468"/>
      <c r="AJ597" s="468"/>
      <c r="AK597" s="468"/>
      <c r="AL597" s="468"/>
    </row>
    <row r="598" spans="1:38" ht="14.25" customHeight="1">
      <c r="A598" s="468"/>
      <c r="B598" s="468"/>
      <c r="C598" s="468"/>
      <c r="D598" s="468"/>
      <c r="E598" s="468"/>
      <c r="F598" s="468"/>
      <c r="G598" s="468"/>
      <c r="H598" s="468"/>
      <c r="I598" s="468"/>
      <c r="J598" s="468"/>
      <c r="K598" s="468"/>
      <c r="L598" s="468"/>
      <c r="M598" s="468"/>
      <c r="N598" s="468"/>
      <c r="O598" s="468"/>
      <c r="P598" s="468"/>
      <c r="Q598" s="468"/>
      <c r="R598" s="468"/>
      <c r="S598" s="468"/>
      <c r="T598" s="468"/>
      <c r="U598" s="468"/>
      <c r="V598" s="468"/>
      <c r="W598" s="468"/>
      <c r="X598" s="468"/>
      <c r="Y598" s="468"/>
      <c r="Z598" s="468"/>
      <c r="AA598" s="468"/>
      <c r="AB598" s="468"/>
      <c r="AC598" s="468"/>
      <c r="AD598" s="468"/>
      <c r="AE598" s="468"/>
      <c r="AF598" s="468"/>
      <c r="AG598" s="468"/>
      <c r="AH598" s="468"/>
      <c r="AI598" s="468"/>
      <c r="AJ598" s="468"/>
      <c r="AK598" s="468"/>
      <c r="AL598" s="468"/>
    </row>
    <row r="599" spans="1:38" ht="14.25" customHeight="1">
      <c r="A599" s="468"/>
      <c r="B599" s="468"/>
      <c r="C599" s="468"/>
      <c r="D599" s="468"/>
      <c r="E599" s="468"/>
      <c r="F599" s="468"/>
      <c r="G599" s="468"/>
      <c r="H599" s="468"/>
      <c r="I599" s="468"/>
      <c r="J599" s="468"/>
      <c r="K599" s="468"/>
      <c r="L599" s="468"/>
      <c r="M599" s="468"/>
      <c r="N599" s="468"/>
      <c r="O599" s="468"/>
      <c r="P599" s="468"/>
      <c r="Q599" s="468"/>
      <c r="R599" s="468"/>
      <c r="S599" s="468"/>
      <c r="T599" s="468"/>
      <c r="U599" s="468"/>
      <c r="V599" s="468"/>
      <c r="W599" s="468"/>
      <c r="X599" s="468"/>
      <c r="Y599" s="468"/>
      <c r="Z599" s="468"/>
      <c r="AA599" s="468"/>
      <c r="AB599" s="468"/>
      <c r="AC599" s="468"/>
      <c r="AD599" s="468"/>
      <c r="AE599" s="468"/>
      <c r="AF599" s="468"/>
      <c r="AG599" s="468"/>
      <c r="AH599" s="468"/>
      <c r="AI599" s="468"/>
      <c r="AJ599" s="468"/>
      <c r="AK599" s="468"/>
      <c r="AL599" s="468"/>
    </row>
    <row r="600" spans="1:38" ht="14.25" customHeight="1">
      <c r="A600" s="468"/>
      <c r="B600" s="468"/>
      <c r="C600" s="468"/>
      <c r="D600" s="468"/>
      <c r="E600" s="468"/>
      <c r="F600" s="468"/>
      <c r="G600" s="468"/>
      <c r="H600" s="468"/>
      <c r="I600" s="468"/>
      <c r="J600" s="468"/>
      <c r="K600" s="468"/>
      <c r="L600" s="468"/>
      <c r="M600" s="468"/>
      <c r="N600" s="468"/>
      <c r="O600" s="468"/>
      <c r="P600" s="468"/>
      <c r="Q600" s="468"/>
      <c r="R600" s="468"/>
      <c r="S600" s="468"/>
      <c r="T600" s="468"/>
      <c r="U600" s="468"/>
      <c r="V600" s="468"/>
      <c r="W600" s="468"/>
      <c r="X600" s="468"/>
      <c r="Y600" s="468"/>
      <c r="Z600" s="468"/>
      <c r="AA600" s="468"/>
      <c r="AB600" s="468"/>
      <c r="AC600" s="468"/>
      <c r="AD600" s="468"/>
      <c r="AE600" s="468"/>
      <c r="AF600" s="468"/>
      <c r="AG600" s="468"/>
      <c r="AH600" s="468"/>
      <c r="AI600" s="468"/>
      <c r="AJ600" s="468"/>
      <c r="AK600" s="468"/>
      <c r="AL600" s="468"/>
    </row>
    <row r="601" spans="1:38" ht="14.25" customHeight="1">
      <c r="A601" s="468"/>
      <c r="B601" s="468"/>
      <c r="C601" s="468"/>
      <c r="D601" s="468"/>
      <c r="E601" s="468"/>
      <c r="F601" s="468"/>
      <c r="G601" s="468"/>
      <c r="H601" s="468"/>
      <c r="I601" s="468"/>
      <c r="J601" s="468"/>
      <c r="K601" s="468"/>
      <c r="L601" s="468"/>
      <c r="M601" s="468"/>
      <c r="N601" s="468"/>
      <c r="O601" s="468"/>
      <c r="P601" s="468"/>
      <c r="Q601" s="468"/>
      <c r="R601" s="468"/>
      <c r="S601" s="468"/>
      <c r="T601" s="468"/>
      <c r="U601" s="468"/>
      <c r="V601" s="468"/>
      <c r="W601" s="468"/>
      <c r="X601" s="468"/>
      <c r="Y601" s="468"/>
      <c r="Z601" s="468"/>
      <c r="AA601" s="468"/>
      <c r="AB601" s="468"/>
      <c r="AC601" s="468"/>
      <c r="AD601" s="468"/>
      <c r="AE601" s="468"/>
      <c r="AF601" s="468"/>
      <c r="AG601" s="468"/>
      <c r="AH601" s="468"/>
      <c r="AI601" s="468"/>
      <c r="AJ601" s="468"/>
      <c r="AK601" s="468"/>
      <c r="AL601" s="468"/>
    </row>
    <row r="602" spans="1:38" ht="14.25" customHeight="1">
      <c r="A602" s="468"/>
      <c r="B602" s="468"/>
      <c r="C602" s="468"/>
      <c r="D602" s="468"/>
      <c r="E602" s="468"/>
      <c r="F602" s="468"/>
      <c r="G602" s="468"/>
      <c r="H602" s="468"/>
      <c r="I602" s="468"/>
      <c r="J602" s="468"/>
      <c r="K602" s="468"/>
      <c r="L602" s="468"/>
      <c r="M602" s="468"/>
      <c r="N602" s="468"/>
      <c r="O602" s="468"/>
      <c r="P602" s="468"/>
      <c r="Q602" s="468"/>
      <c r="R602" s="468"/>
      <c r="S602" s="468"/>
      <c r="T602" s="468"/>
      <c r="U602" s="468"/>
      <c r="V602" s="468"/>
      <c r="W602" s="468"/>
      <c r="X602" s="468"/>
      <c r="Y602" s="468"/>
      <c r="Z602" s="468"/>
      <c r="AA602" s="468"/>
      <c r="AB602" s="468"/>
      <c r="AC602" s="468"/>
      <c r="AD602" s="468"/>
      <c r="AE602" s="468"/>
      <c r="AF602" s="468"/>
      <c r="AG602" s="468"/>
      <c r="AH602" s="468"/>
      <c r="AI602" s="468"/>
      <c r="AJ602" s="468"/>
      <c r="AK602" s="468"/>
      <c r="AL602" s="468"/>
    </row>
    <row r="603" spans="1:38" ht="14.25" customHeight="1">
      <c r="A603" s="468"/>
      <c r="B603" s="468"/>
      <c r="C603" s="468"/>
      <c r="D603" s="468"/>
      <c r="E603" s="468"/>
      <c r="F603" s="468"/>
      <c r="G603" s="468"/>
      <c r="H603" s="468"/>
      <c r="I603" s="468"/>
      <c r="J603" s="468"/>
      <c r="K603" s="468"/>
      <c r="L603" s="468"/>
      <c r="M603" s="468"/>
      <c r="N603" s="468"/>
      <c r="O603" s="468"/>
      <c r="P603" s="468"/>
      <c r="Q603" s="468"/>
      <c r="R603" s="468"/>
      <c r="S603" s="468"/>
      <c r="T603" s="468"/>
      <c r="U603" s="468"/>
      <c r="V603" s="468"/>
      <c r="W603" s="468"/>
      <c r="X603" s="468"/>
      <c r="Y603" s="468"/>
      <c r="Z603" s="468"/>
      <c r="AA603" s="468"/>
      <c r="AB603" s="468"/>
      <c r="AC603" s="468"/>
      <c r="AD603" s="468"/>
      <c r="AE603" s="468"/>
      <c r="AF603" s="468"/>
      <c r="AG603" s="468"/>
      <c r="AH603" s="468"/>
      <c r="AI603" s="468"/>
      <c r="AJ603" s="468"/>
      <c r="AK603" s="468"/>
      <c r="AL603" s="468"/>
    </row>
    <row r="604" spans="1:38" ht="14.25" customHeight="1">
      <c r="A604" s="468"/>
      <c r="B604" s="468"/>
      <c r="C604" s="468"/>
      <c r="D604" s="468"/>
      <c r="E604" s="468"/>
      <c r="F604" s="468"/>
      <c r="G604" s="468"/>
      <c r="H604" s="468"/>
      <c r="I604" s="468"/>
      <c r="J604" s="468"/>
      <c r="K604" s="468"/>
      <c r="L604" s="468"/>
      <c r="M604" s="468"/>
      <c r="N604" s="468"/>
      <c r="O604" s="468"/>
      <c r="P604" s="468"/>
      <c r="Q604" s="468"/>
      <c r="R604" s="468"/>
      <c r="S604" s="468"/>
      <c r="T604" s="468"/>
      <c r="U604" s="468"/>
      <c r="V604" s="468"/>
      <c r="W604" s="468"/>
      <c r="X604" s="468"/>
      <c r="Y604" s="468"/>
      <c r="Z604" s="468"/>
      <c r="AA604" s="468"/>
      <c r="AB604" s="468"/>
      <c r="AC604" s="468"/>
      <c r="AD604" s="468"/>
      <c r="AE604" s="468"/>
      <c r="AF604" s="468"/>
      <c r="AG604" s="468"/>
      <c r="AH604" s="468"/>
      <c r="AI604" s="468"/>
      <c r="AJ604" s="468"/>
      <c r="AK604" s="468"/>
      <c r="AL604" s="468"/>
    </row>
    <row r="605" spans="1:38" ht="14.25" customHeight="1">
      <c r="A605" s="468"/>
      <c r="B605" s="468"/>
      <c r="C605" s="468"/>
      <c r="D605" s="468"/>
      <c r="E605" s="468"/>
      <c r="F605" s="468"/>
      <c r="G605" s="468"/>
      <c r="H605" s="468"/>
      <c r="I605" s="468"/>
      <c r="J605" s="468"/>
      <c r="K605" s="468"/>
      <c r="L605" s="468"/>
      <c r="M605" s="468"/>
      <c r="N605" s="468"/>
      <c r="O605" s="468"/>
      <c r="P605" s="468"/>
      <c r="Q605" s="468"/>
      <c r="R605" s="468"/>
      <c r="S605" s="468"/>
      <c r="T605" s="468"/>
      <c r="U605" s="468"/>
      <c r="V605" s="468"/>
      <c r="W605" s="468"/>
      <c r="X605" s="468"/>
      <c r="Y605" s="468"/>
      <c r="Z605" s="468"/>
      <c r="AA605" s="468"/>
      <c r="AB605" s="468"/>
      <c r="AC605" s="468"/>
      <c r="AD605" s="468"/>
      <c r="AE605" s="468"/>
      <c r="AF605" s="468"/>
      <c r="AG605" s="468"/>
      <c r="AH605" s="468"/>
      <c r="AI605" s="468"/>
      <c r="AJ605" s="468"/>
      <c r="AK605" s="468"/>
      <c r="AL605" s="468"/>
    </row>
    <row r="606" spans="1:38" ht="14.25" customHeight="1">
      <c r="A606" s="468"/>
      <c r="B606" s="468"/>
      <c r="C606" s="468"/>
      <c r="D606" s="468"/>
      <c r="E606" s="468"/>
      <c r="F606" s="468"/>
      <c r="G606" s="468"/>
      <c r="H606" s="468"/>
      <c r="I606" s="468"/>
      <c r="J606" s="468"/>
      <c r="K606" s="468"/>
      <c r="L606" s="468"/>
      <c r="M606" s="468"/>
      <c r="N606" s="468"/>
      <c r="O606" s="468"/>
      <c r="P606" s="468"/>
      <c r="Q606" s="468"/>
      <c r="R606" s="468"/>
      <c r="S606" s="468"/>
      <c r="T606" s="468"/>
      <c r="U606" s="468"/>
      <c r="V606" s="468"/>
      <c r="W606" s="468"/>
      <c r="X606" s="468"/>
      <c r="Y606" s="468"/>
      <c r="Z606" s="468"/>
      <c r="AA606" s="468"/>
      <c r="AB606" s="468"/>
      <c r="AC606" s="468"/>
      <c r="AD606" s="468"/>
      <c r="AE606" s="468"/>
      <c r="AF606" s="468"/>
      <c r="AG606" s="468"/>
      <c r="AH606" s="468"/>
      <c r="AI606" s="468"/>
      <c r="AJ606" s="468"/>
      <c r="AK606" s="468"/>
      <c r="AL606" s="468"/>
    </row>
    <row r="607" spans="1:38" ht="14.25" customHeight="1">
      <c r="A607" s="468"/>
      <c r="B607" s="468"/>
      <c r="C607" s="468"/>
      <c r="D607" s="468"/>
      <c r="E607" s="468"/>
      <c r="F607" s="468"/>
      <c r="G607" s="468"/>
      <c r="H607" s="468"/>
      <c r="I607" s="468"/>
      <c r="J607" s="468"/>
      <c r="K607" s="468"/>
      <c r="L607" s="468"/>
      <c r="M607" s="468"/>
      <c r="N607" s="468"/>
      <c r="O607" s="468"/>
      <c r="P607" s="468"/>
      <c r="Q607" s="468"/>
      <c r="R607" s="468"/>
      <c r="S607" s="468"/>
      <c r="T607" s="468"/>
      <c r="U607" s="468"/>
      <c r="V607" s="468"/>
      <c r="W607" s="468"/>
      <c r="X607" s="468"/>
      <c r="Y607" s="468"/>
      <c r="Z607" s="468"/>
      <c r="AA607" s="468"/>
      <c r="AB607" s="468"/>
      <c r="AC607" s="468"/>
      <c r="AD607" s="468"/>
      <c r="AE607" s="468"/>
      <c r="AF607" s="468"/>
      <c r="AG607" s="468"/>
      <c r="AH607" s="468"/>
      <c r="AI607" s="468"/>
      <c r="AJ607" s="468"/>
      <c r="AK607" s="468"/>
      <c r="AL607" s="468"/>
    </row>
    <row r="608" spans="1:38" ht="14.25" customHeight="1">
      <c r="A608" s="468"/>
      <c r="B608" s="468"/>
      <c r="C608" s="468"/>
      <c r="D608" s="468"/>
      <c r="E608" s="468"/>
      <c r="F608" s="468"/>
      <c r="G608" s="468"/>
      <c r="H608" s="468"/>
      <c r="I608" s="468"/>
      <c r="J608" s="468"/>
      <c r="K608" s="468"/>
      <c r="L608" s="468"/>
      <c r="M608" s="468"/>
      <c r="N608" s="468"/>
      <c r="O608" s="468"/>
      <c r="P608" s="468"/>
      <c r="Q608" s="468"/>
      <c r="R608" s="468"/>
      <c r="S608" s="468"/>
      <c r="T608" s="468"/>
      <c r="U608" s="468"/>
      <c r="V608" s="468"/>
      <c r="W608" s="468"/>
      <c r="X608" s="468"/>
      <c r="Y608" s="468"/>
      <c r="Z608" s="468"/>
      <c r="AA608" s="468"/>
      <c r="AB608" s="468"/>
      <c r="AC608" s="468"/>
      <c r="AD608" s="468"/>
      <c r="AE608" s="468"/>
      <c r="AF608" s="468"/>
      <c r="AG608" s="468"/>
      <c r="AH608" s="468"/>
      <c r="AI608" s="468"/>
      <c r="AJ608" s="468"/>
      <c r="AK608" s="468"/>
      <c r="AL608" s="468"/>
    </row>
    <row r="609" spans="1:38" ht="14.25" customHeight="1">
      <c r="A609" s="468"/>
      <c r="B609" s="468"/>
      <c r="C609" s="468"/>
      <c r="D609" s="468"/>
      <c r="E609" s="468"/>
      <c r="F609" s="468"/>
      <c r="G609" s="468"/>
      <c r="H609" s="468"/>
      <c r="I609" s="468"/>
      <c r="J609" s="468"/>
      <c r="K609" s="468"/>
      <c r="L609" s="468"/>
      <c r="M609" s="468"/>
      <c r="N609" s="468"/>
      <c r="O609" s="468"/>
      <c r="P609" s="468"/>
      <c r="Q609" s="468"/>
      <c r="R609" s="468"/>
      <c r="S609" s="468"/>
      <c r="T609" s="468"/>
      <c r="U609" s="468"/>
      <c r="V609" s="468"/>
      <c r="W609" s="468"/>
      <c r="X609" s="468"/>
      <c r="Y609" s="468"/>
      <c r="Z609" s="468"/>
      <c r="AA609" s="468"/>
      <c r="AB609" s="468"/>
      <c r="AC609" s="468"/>
      <c r="AD609" s="468"/>
      <c r="AE609" s="468"/>
      <c r="AF609" s="468"/>
      <c r="AG609" s="468"/>
      <c r="AH609" s="468"/>
      <c r="AI609" s="468"/>
      <c r="AJ609" s="468"/>
      <c r="AK609" s="468"/>
      <c r="AL609" s="468"/>
    </row>
    <row r="610" spans="1:38" ht="14.25" customHeight="1">
      <c r="A610" s="468"/>
      <c r="B610" s="468"/>
      <c r="C610" s="468"/>
      <c r="D610" s="468"/>
      <c r="E610" s="468"/>
      <c r="F610" s="468"/>
      <c r="G610" s="468"/>
      <c r="H610" s="468"/>
      <c r="I610" s="468"/>
      <c r="J610" s="468"/>
      <c r="K610" s="468"/>
      <c r="L610" s="468"/>
      <c r="M610" s="468"/>
      <c r="N610" s="468"/>
      <c r="O610" s="468"/>
      <c r="P610" s="468"/>
      <c r="Q610" s="468"/>
      <c r="R610" s="468"/>
      <c r="S610" s="468"/>
      <c r="T610" s="468"/>
      <c r="U610" s="468"/>
      <c r="V610" s="468"/>
      <c r="W610" s="468"/>
      <c r="X610" s="468"/>
      <c r="Y610" s="468"/>
      <c r="Z610" s="468"/>
      <c r="AA610" s="468"/>
      <c r="AB610" s="468"/>
      <c r="AC610" s="468"/>
      <c r="AD610" s="468"/>
      <c r="AE610" s="468"/>
      <c r="AF610" s="468"/>
      <c r="AG610" s="468"/>
      <c r="AH610" s="468"/>
      <c r="AI610" s="468"/>
      <c r="AJ610" s="468"/>
      <c r="AK610" s="468"/>
      <c r="AL610" s="468"/>
    </row>
    <row r="611" spans="1:38" ht="14.25" customHeight="1">
      <c r="A611" s="468"/>
      <c r="B611" s="468"/>
      <c r="C611" s="468"/>
      <c r="D611" s="468"/>
      <c r="E611" s="468"/>
      <c r="F611" s="468"/>
      <c r="G611" s="468"/>
      <c r="H611" s="468"/>
      <c r="I611" s="468"/>
      <c r="J611" s="468"/>
      <c r="K611" s="468"/>
      <c r="L611" s="468"/>
      <c r="M611" s="468"/>
      <c r="N611" s="468"/>
      <c r="O611" s="468"/>
      <c r="P611" s="468"/>
      <c r="Q611" s="468"/>
      <c r="R611" s="468"/>
      <c r="S611" s="468"/>
      <c r="T611" s="468"/>
      <c r="U611" s="468"/>
      <c r="V611" s="468"/>
      <c r="W611" s="468"/>
      <c r="X611" s="468"/>
      <c r="Y611" s="468"/>
      <c r="Z611" s="468"/>
      <c r="AA611" s="468"/>
      <c r="AB611" s="468"/>
      <c r="AC611" s="468"/>
      <c r="AD611" s="468"/>
      <c r="AE611" s="468"/>
      <c r="AF611" s="468"/>
      <c r="AG611" s="468"/>
      <c r="AH611" s="468"/>
      <c r="AI611" s="468"/>
      <c r="AJ611" s="468"/>
      <c r="AK611" s="468"/>
      <c r="AL611" s="468"/>
    </row>
    <row r="612" spans="1:38" ht="14.25" customHeight="1">
      <c r="A612" s="468"/>
      <c r="B612" s="468"/>
      <c r="C612" s="468"/>
      <c r="D612" s="468"/>
      <c r="E612" s="468"/>
      <c r="F612" s="468"/>
      <c r="G612" s="468"/>
      <c r="H612" s="468"/>
      <c r="I612" s="468"/>
      <c r="J612" s="468"/>
      <c r="K612" s="468"/>
      <c r="L612" s="468"/>
      <c r="M612" s="468"/>
      <c r="N612" s="468"/>
      <c r="O612" s="468"/>
      <c r="P612" s="468"/>
      <c r="Q612" s="468"/>
      <c r="R612" s="468"/>
      <c r="S612" s="468"/>
      <c r="T612" s="468"/>
      <c r="U612" s="468"/>
      <c r="V612" s="468"/>
      <c r="W612" s="468"/>
      <c r="X612" s="468"/>
      <c r="Y612" s="468"/>
      <c r="Z612" s="468"/>
      <c r="AA612" s="468"/>
      <c r="AB612" s="468"/>
      <c r="AC612" s="468"/>
      <c r="AD612" s="468"/>
      <c r="AE612" s="468"/>
      <c r="AF612" s="468"/>
      <c r="AG612" s="468"/>
      <c r="AH612" s="468"/>
      <c r="AI612" s="468"/>
      <c r="AJ612" s="468"/>
      <c r="AK612" s="468"/>
      <c r="AL612" s="468"/>
    </row>
    <row r="613" spans="1:38" ht="14.25" customHeight="1">
      <c r="A613" s="468"/>
      <c r="B613" s="468"/>
      <c r="C613" s="468"/>
      <c r="D613" s="468"/>
      <c r="E613" s="468"/>
      <c r="F613" s="468"/>
      <c r="G613" s="468"/>
      <c r="H613" s="468"/>
      <c r="I613" s="468"/>
      <c r="J613" s="468"/>
      <c r="K613" s="468"/>
      <c r="L613" s="468"/>
      <c r="M613" s="468"/>
      <c r="N613" s="468"/>
      <c r="O613" s="468"/>
      <c r="P613" s="468"/>
      <c r="Q613" s="468"/>
      <c r="R613" s="468"/>
      <c r="S613" s="468"/>
      <c r="T613" s="468"/>
      <c r="U613" s="468"/>
      <c r="V613" s="468"/>
      <c r="W613" s="468"/>
      <c r="X613" s="468"/>
      <c r="Y613" s="468"/>
      <c r="Z613" s="468"/>
      <c r="AA613" s="468"/>
      <c r="AB613" s="468"/>
      <c r="AC613" s="468"/>
      <c r="AD613" s="468"/>
      <c r="AE613" s="468"/>
      <c r="AF613" s="468"/>
      <c r="AG613" s="468"/>
      <c r="AH613" s="468"/>
      <c r="AI613" s="468"/>
      <c r="AJ613" s="468"/>
      <c r="AK613" s="468"/>
      <c r="AL613" s="468"/>
    </row>
    <row r="614" spans="1:38" ht="14.25" customHeight="1">
      <c r="A614" s="468"/>
      <c r="B614" s="468"/>
      <c r="C614" s="468"/>
      <c r="D614" s="468"/>
      <c r="E614" s="468"/>
      <c r="F614" s="468"/>
      <c r="G614" s="468"/>
      <c r="H614" s="468"/>
      <c r="I614" s="468"/>
      <c r="J614" s="468"/>
      <c r="K614" s="468"/>
      <c r="L614" s="468"/>
      <c r="M614" s="468"/>
      <c r="N614" s="468"/>
      <c r="O614" s="468"/>
      <c r="P614" s="468"/>
      <c r="Q614" s="468"/>
      <c r="R614" s="468"/>
      <c r="S614" s="468"/>
      <c r="T614" s="468"/>
      <c r="U614" s="468"/>
      <c r="V614" s="468"/>
      <c r="W614" s="468"/>
      <c r="X614" s="468"/>
      <c r="Y614" s="468"/>
      <c r="Z614" s="468"/>
      <c r="AA614" s="468"/>
      <c r="AB614" s="468"/>
      <c r="AC614" s="468"/>
      <c r="AD614" s="468"/>
      <c r="AE614" s="468"/>
      <c r="AF614" s="468"/>
      <c r="AG614" s="468"/>
      <c r="AH614" s="468"/>
      <c r="AI614" s="468"/>
      <c r="AJ614" s="468"/>
      <c r="AK614" s="468"/>
      <c r="AL614" s="468"/>
    </row>
    <row r="615" spans="1:38" ht="14.25" customHeight="1">
      <c r="A615" s="468"/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Z615" s="468"/>
      <c r="AA615" s="468"/>
      <c r="AB615" s="468"/>
      <c r="AC615" s="468"/>
      <c r="AD615" s="468"/>
      <c r="AE615" s="468"/>
      <c r="AF615" s="468"/>
      <c r="AG615" s="468"/>
      <c r="AH615" s="468"/>
      <c r="AI615" s="468"/>
      <c r="AJ615" s="468"/>
      <c r="AK615" s="468"/>
      <c r="AL615" s="468"/>
    </row>
    <row r="616" spans="1:38" ht="14.25" customHeight="1">
      <c r="A616" s="468"/>
      <c r="B616" s="468"/>
      <c r="C616" s="468"/>
      <c r="D616" s="468"/>
      <c r="E616" s="468"/>
      <c r="F616" s="468"/>
      <c r="G616" s="468"/>
      <c r="H616" s="468"/>
      <c r="I616" s="468"/>
      <c r="J616" s="468"/>
      <c r="K616" s="468"/>
      <c r="L616" s="468"/>
      <c r="M616" s="468"/>
      <c r="N616" s="468"/>
      <c r="O616" s="468"/>
      <c r="P616" s="468"/>
      <c r="Q616" s="468"/>
      <c r="R616" s="468"/>
      <c r="S616" s="468"/>
      <c r="T616" s="468"/>
      <c r="U616" s="468"/>
      <c r="V616" s="468"/>
      <c r="W616" s="468"/>
      <c r="X616" s="468"/>
      <c r="Y616" s="468"/>
      <c r="Z616" s="468"/>
      <c r="AA616" s="468"/>
      <c r="AB616" s="468"/>
      <c r="AC616" s="468"/>
      <c r="AD616" s="468"/>
      <c r="AE616" s="468"/>
      <c r="AF616" s="468"/>
      <c r="AG616" s="468"/>
      <c r="AH616" s="468"/>
      <c r="AI616" s="468"/>
      <c r="AJ616" s="468"/>
      <c r="AK616" s="468"/>
      <c r="AL616" s="468"/>
    </row>
    <row r="617" spans="1:38" ht="14.25" customHeight="1">
      <c r="A617" s="468"/>
      <c r="B617" s="468"/>
      <c r="C617" s="468"/>
      <c r="D617" s="468"/>
      <c r="E617" s="468"/>
      <c r="F617" s="468"/>
      <c r="G617" s="468"/>
      <c r="H617" s="468"/>
      <c r="I617" s="468"/>
      <c r="J617" s="468"/>
      <c r="K617" s="468"/>
      <c r="L617" s="468"/>
      <c r="M617" s="468"/>
      <c r="N617" s="468"/>
      <c r="O617" s="468"/>
      <c r="P617" s="468"/>
      <c r="Q617" s="468"/>
      <c r="R617" s="468"/>
      <c r="S617" s="468"/>
      <c r="T617" s="468"/>
      <c r="U617" s="468"/>
      <c r="V617" s="468"/>
      <c r="W617" s="468"/>
      <c r="X617" s="468"/>
      <c r="Y617" s="468"/>
      <c r="Z617" s="468"/>
      <c r="AA617" s="468"/>
      <c r="AB617" s="468"/>
      <c r="AC617" s="468"/>
      <c r="AD617" s="468"/>
      <c r="AE617" s="468"/>
      <c r="AF617" s="468"/>
      <c r="AG617" s="468"/>
      <c r="AH617" s="468"/>
      <c r="AI617" s="468"/>
      <c r="AJ617" s="468"/>
      <c r="AK617" s="468"/>
      <c r="AL617" s="468"/>
    </row>
    <row r="618" spans="1:38" ht="14.25" customHeight="1">
      <c r="A618" s="468"/>
      <c r="B618" s="468"/>
      <c r="C618" s="468"/>
      <c r="D618" s="468"/>
      <c r="E618" s="468"/>
      <c r="F618" s="468"/>
      <c r="G618" s="468"/>
      <c r="H618" s="468"/>
      <c r="I618" s="468"/>
      <c r="J618" s="468"/>
      <c r="K618" s="468"/>
      <c r="L618" s="468"/>
      <c r="M618" s="468"/>
      <c r="N618" s="468"/>
      <c r="O618" s="468"/>
      <c r="P618" s="468"/>
      <c r="Q618" s="468"/>
      <c r="R618" s="468"/>
      <c r="S618" s="468"/>
      <c r="T618" s="468"/>
      <c r="U618" s="468"/>
      <c r="V618" s="468"/>
      <c r="W618" s="468"/>
      <c r="X618" s="468"/>
      <c r="Y618" s="468"/>
      <c r="Z618" s="468"/>
      <c r="AA618" s="468"/>
      <c r="AB618" s="468"/>
      <c r="AC618" s="468"/>
      <c r="AD618" s="468"/>
      <c r="AE618" s="468"/>
      <c r="AF618" s="468"/>
      <c r="AG618" s="468"/>
      <c r="AH618" s="468"/>
      <c r="AI618" s="468"/>
      <c r="AJ618" s="468"/>
      <c r="AK618" s="468"/>
      <c r="AL618" s="468"/>
    </row>
    <row r="619" spans="1:38" ht="14.25" customHeight="1">
      <c r="A619" s="468"/>
      <c r="B619" s="468"/>
      <c r="C619" s="468"/>
      <c r="D619" s="468"/>
      <c r="E619" s="468"/>
      <c r="F619" s="468"/>
      <c r="G619" s="468"/>
      <c r="H619" s="468"/>
      <c r="I619" s="468"/>
      <c r="J619" s="468"/>
      <c r="K619" s="468"/>
      <c r="L619" s="468"/>
      <c r="M619" s="468"/>
      <c r="N619" s="468"/>
      <c r="O619" s="468"/>
      <c r="P619" s="468"/>
      <c r="Q619" s="468"/>
      <c r="R619" s="468"/>
      <c r="S619" s="468"/>
      <c r="T619" s="468"/>
      <c r="U619" s="468"/>
      <c r="V619" s="468"/>
      <c r="W619" s="468"/>
      <c r="X619" s="468"/>
      <c r="Y619" s="468"/>
      <c r="Z619" s="468"/>
      <c r="AA619" s="468"/>
      <c r="AB619" s="468"/>
      <c r="AC619" s="468"/>
      <c r="AD619" s="468"/>
      <c r="AE619" s="468"/>
      <c r="AF619" s="468"/>
      <c r="AG619" s="468"/>
      <c r="AH619" s="468"/>
      <c r="AI619" s="468"/>
      <c r="AJ619" s="468"/>
      <c r="AK619" s="468"/>
      <c r="AL619" s="468"/>
    </row>
    <row r="620" spans="1:38" ht="14.25" customHeight="1">
      <c r="A620" s="468"/>
      <c r="B620" s="468"/>
      <c r="C620" s="468"/>
      <c r="D620" s="468"/>
      <c r="E620" s="468"/>
      <c r="F620" s="468"/>
      <c r="G620" s="468"/>
      <c r="H620" s="468"/>
      <c r="I620" s="468"/>
      <c r="J620" s="468"/>
      <c r="K620" s="468"/>
      <c r="L620" s="468"/>
      <c r="M620" s="468"/>
      <c r="N620" s="468"/>
      <c r="O620" s="468"/>
      <c r="P620" s="468"/>
      <c r="Q620" s="468"/>
      <c r="R620" s="468"/>
      <c r="S620" s="468"/>
      <c r="T620" s="468"/>
      <c r="U620" s="468"/>
      <c r="V620" s="468"/>
      <c r="W620" s="468"/>
      <c r="X620" s="468"/>
      <c r="Y620" s="468"/>
      <c r="Z620" s="468"/>
      <c r="AA620" s="468"/>
      <c r="AB620" s="468"/>
      <c r="AC620" s="468"/>
      <c r="AD620" s="468"/>
      <c r="AE620" s="468"/>
      <c r="AF620" s="468"/>
      <c r="AG620" s="468"/>
      <c r="AH620" s="468"/>
      <c r="AI620" s="468"/>
      <c r="AJ620" s="468"/>
      <c r="AK620" s="468"/>
      <c r="AL620" s="468"/>
    </row>
    <row r="621" spans="1:38" ht="14.25" customHeight="1">
      <c r="A621" s="468"/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Z621" s="468"/>
      <c r="AA621" s="468"/>
      <c r="AB621" s="468"/>
      <c r="AC621" s="468"/>
      <c r="AD621" s="468"/>
      <c r="AE621" s="468"/>
      <c r="AF621" s="468"/>
      <c r="AG621" s="468"/>
      <c r="AH621" s="468"/>
      <c r="AI621" s="468"/>
      <c r="AJ621" s="468"/>
      <c r="AK621" s="468"/>
      <c r="AL621" s="468"/>
    </row>
    <row r="622" spans="1:38" ht="14.25" customHeight="1">
      <c r="A622" s="468"/>
      <c r="B622" s="468"/>
      <c r="C622" s="468"/>
      <c r="D622" s="468"/>
      <c r="E622" s="468"/>
      <c r="F622" s="468"/>
      <c r="G622" s="468"/>
      <c r="H622" s="468"/>
      <c r="I622" s="468"/>
      <c r="J622" s="468"/>
      <c r="K622" s="468"/>
      <c r="L622" s="468"/>
      <c r="M622" s="468"/>
      <c r="N622" s="468"/>
      <c r="O622" s="468"/>
      <c r="P622" s="468"/>
      <c r="Q622" s="468"/>
      <c r="R622" s="468"/>
      <c r="S622" s="468"/>
      <c r="T622" s="468"/>
      <c r="U622" s="468"/>
      <c r="V622" s="468"/>
      <c r="W622" s="468"/>
      <c r="X622" s="468"/>
      <c r="Y622" s="468"/>
      <c r="Z622" s="468"/>
      <c r="AA622" s="468"/>
      <c r="AB622" s="468"/>
      <c r="AC622" s="468"/>
      <c r="AD622" s="468"/>
      <c r="AE622" s="468"/>
      <c r="AF622" s="468"/>
      <c r="AG622" s="468"/>
      <c r="AH622" s="468"/>
      <c r="AI622" s="468"/>
      <c r="AJ622" s="468"/>
      <c r="AK622" s="468"/>
      <c r="AL622" s="468"/>
    </row>
    <row r="623" spans="1:38" ht="14.25" customHeight="1">
      <c r="A623" s="468"/>
      <c r="B623" s="468"/>
      <c r="C623" s="468"/>
      <c r="D623" s="468"/>
      <c r="E623" s="468"/>
      <c r="F623" s="468"/>
      <c r="G623" s="468"/>
      <c r="H623" s="468"/>
      <c r="I623" s="468"/>
      <c r="J623" s="468"/>
      <c r="K623" s="468"/>
      <c r="L623" s="468"/>
      <c r="M623" s="468"/>
      <c r="N623" s="468"/>
      <c r="O623" s="468"/>
      <c r="P623" s="468"/>
      <c r="Q623" s="468"/>
      <c r="R623" s="468"/>
      <c r="S623" s="468"/>
      <c r="T623" s="468"/>
      <c r="U623" s="468"/>
      <c r="V623" s="468"/>
      <c r="W623" s="468"/>
      <c r="X623" s="468"/>
      <c r="Y623" s="468"/>
      <c r="Z623" s="468"/>
      <c r="AA623" s="468"/>
      <c r="AB623" s="468"/>
      <c r="AC623" s="468"/>
      <c r="AD623" s="468"/>
      <c r="AE623" s="468"/>
      <c r="AF623" s="468"/>
      <c r="AG623" s="468"/>
      <c r="AH623" s="468"/>
      <c r="AI623" s="468"/>
      <c r="AJ623" s="468"/>
      <c r="AK623" s="468"/>
      <c r="AL623" s="468"/>
    </row>
    <row r="624" spans="1:38" ht="14.25" customHeight="1">
      <c r="A624" s="468"/>
      <c r="B624" s="468"/>
      <c r="C624" s="468"/>
      <c r="D624" s="468"/>
      <c r="E624" s="468"/>
      <c r="F624" s="468"/>
      <c r="G624" s="468"/>
      <c r="H624" s="468"/>
      <c r="I624" s="468"/>
      <c r="J624" s="468"/>
      <c r="K624" s="468"/>
      <c r="L624" s="468"/>
      <c r="M624" s="468"/>
      <c r="N624" s="468"/>
      <c r="O624" s="468"/>
      <c r="P624" s="468"/>
      <c r="Q624" s="468"/>
      <c r="R624" s="468"/>
      <c r="S624" s="468"/>
      <c r="T624" s="468"/>
      <c r="U624" s="468"/>
      <c r="V624" s="468"/>
      <c r="W624" s="468"/>
      <c r="X624" s="468"/>
      <c r="Y624" s="468"/>
      <c r="Z624" s="468"/>
      <c r="AA624" s="468"/>
      <c r="AB624" s="468"/>
      <c r="AC624" s="468"/>
      <c r="AD624" s="468"/>
      <c r="AE624" s="468"/>
      <c r="AF624" s="468"/>
      <c r="AG624" s="468"/>
      <c r="AH624" s="468"/>
      <c r="AI624" s="468"/>
      <c r="AJ624" s="468"/>
      <c r="AK624" s="468"/>
      <c r="AL624" s="468"/>
    </row>
    <row r="625" spans="1:38" ht="14.25" customHeight="1">
      <c r="A625" s="468"/>
      <c r="B625" s="468"/>
      <c r="C625" s="468"/>
      <c r="D625" s="468"/>
      <c r="E625" s="468"/>
      <c r="F625" s="468"/>
      <c r="G625" s="468"/>
      <c r="H625" s="468"/>
      <c r="I625" s="468"/>
      <c r="J625" s="468"/>
      <c r="K625" s="468"/>
      <c r="L625" s="468"/>
      <c r="M625" s="468"/>
      <c r="N625" s="468"/>
      <c r="O625" s="468"/>
      <c r="P625" s="468"/>
      <c r="Q625" s="468"/>
      <c r="R625" s="468"/>
      <c r="S625" s="468"/>
      <c r="T625" s="468"/>
      <c r="U625" s="468"/>
      <c r="V625" s="468"/>
      <c r="W625" s="468"/>
      <c r="X625" s="468"/>
      <c r="Y625" s="468"/>
      <c r="Z625" s="468"/>
      <c r="AA625" s="468"/>
      <c r="AB625" s="468"/>
      <c r="AC625" s="468"/>
      <c r="AD625" s="468"/>
      <c r="AE625" s="468"/>
      <c r="AF625" s="468"/>
      <c r="AG625" s="468"/>
      <c r="AH625" s="468"/>
      <c r="AI625" s="468"/>
      <c r="AJ625" s="468"/>
      <c r="AK625" s="468"/>
      <c r="AL625" s="468"/>
    </row>
    <row r="626" spans="1:38" ht="14.25" customHeight="1">
      <c r="A626" s="468"/>
      <c r="B626" s="468"/>
      <c r="C626" s="468"/>
      <c r="D626" s="468"/>
      <c r="E626" s="468"/>
      <c r="F626" s="468"/>
      <c r="G626" s="468"/>
      <c r="H626" s="468"/>
      <c r="I626" s="468"/>
      <c r="J626" s="468"/>
      <c r="K626" s="468"/>
      <c r="L626" s="468"/>
      <c r="M626" s="468"/>
      <c r="N626" s="468"/>
      <c r="O626" s="468"/>
      <c r="P626" s="468"/>
      <c r="Q626" s="468"/>
      <c r="R626" s="468"/>
      <c r="S626" s="468"/>
      <c r="T626" s="468"/>
      <c r="U626" s="468"/>
      <c r="V626" s="468"/>
      <c r="W626" s="468"/>
      <c r="X626" s="468"/>
      <c r="Y626" s="468"/>
      <c r="Z626" s="468"/>
      <c r="AA626" s="468"/>
      <c r="AB626" s="468"/>
      <c r="AC626" s="468"/>
      <c r="AD626" s="468"/>
      <c r="AE626" s="468"/>
      <c r="AF626" s="468"/>
      <c r="AG626" s="468"/>
      <c r="AH626" s="468"/>
      <c r="AI626" s="468"/>
      <c r="AJ626" s="468"/>
      <c r="AK626" s="468"/>
      <c r="AL626" s="468"/>
    </row>
    <row r="627" spans="1:38" ht="14.25" customHeight="1">
      <c r="A627" s="468"/>
      <c r="B627" s="468"/>
      <c r="C627" s="468"/>
      <c r="D627" s="468"/>
      <c r="E627" s="468"/>
      <c r="F627" s="468"/>
      <c r="G627" s="468"/>
      <c r="H627" s="468"/>
      <c r="I627" s="468"/>
      <c r="J627" s="468"/>
      <c r="K627" s="468"/>
      <c r="L627" s="468"/>
      <c r="M627" s="468"/>
      <c r="N627" s="468"/>
      <c r="O627" s="468"/>
      <c r="P627" s="468"/>
      <c r="Q627" s="468"/>
      <c r="R627" s="468"/>
      <c r="S627" s="468"/>
      <c r="T627" s="468"/>
      <c r="U627" s="468"/>
      <c r="V627" s="468"/>
      <c r="W627" s="468"/>
      <c r="X627" s="468"/>
      <c r="Y627" s="468"/>
      <c r="Z627" s="468"/>
      <c r="AA627" s="468"/>
      <c r="AB627" s="468"/>
      <c r="AC627" s="468"/>
      <c r="AD627" s="468"/>
      <c r="AE627" s="468"/>
      <c r="AF627" s="468"/>
      <c r="AG627" s="468"/>
      <c r="AH627" s="468"/>
      <c r="AI627" s="468"/>
      <c r="AJ627" s="468"/>
      <c r="AK627" s="468"/>
      <c r="AL627" s="468"/>
    </row>
    <row r="628" spans="1:38" ht="14.25" customHeight="1">
      <c r="A628" s="468"/>
      <c r="B628" s="468"/>
      <c r="C628" s="468"/>
      <c r="D628" s="468"/>
      <c r="E628" s="468"/>
      <c r="F628" s="468"/>
      <c r="G628" s="468"/>
      <c r="H628" s="468"/>
      <c r="I628" s="468"/>
      <c r="J628" s="468"/>
      <c r="K628" s="468"/>
      <c r="L628" s="468"/>
      <c r="M628" s="468"/>
      <c r="N628" s="468"/>
      <c r="O628" s="468"/>
      <c r="P628" s="468"/>
      <c r="Q628" s="468"/>
      <c r="R628" s="468"/>
      <c r="S628" s="468"/>
      <c r="T628" s="468"/>
      <c r="U628" s="468"/>
      <c r="V628" s="468"/>
      <c r="W628" s="468"/>
      <c r="X628" s="468"/>
      <c r="Y628" s="468"/>
      <c r="Z628" s="468"/>
      <c r="AA628" s="468"/>
      <c r="AB628" s="468"/>
      <c r="AC628" s="468"/>
      <c r="AD628" s="468"/>
      <c r="AE628" s="468"/>
      <c r="AF628" s="468"/>
      <c r="AG628" s="468"/>
      <c r="AH628" s="468"/>
      <c r="AI628" s="468"/>
      <c r="AJ628" s="468"/>
      <c r="AK628" s="468"/>
      <c r="AL628" s="468"/>
    </row>
    <row r="629" spans="1:38" ht="14.25" customHeight="1">
      <c r="A629" s="468"/>
      <c r="B629" s="468"/>
      <c r="C629" s="468"/>
      <c r="D629" s="468"/>
      <c r="E629" s="468"/>
      <c r="F629" s="468"/>
      <c r="G629" s="468"/>
      <c r="H629" s="468"/>
      <c r="I629" s="468"/>
      <c r="J629" s="468"/>
      <c r="K629" s="468"/>
      <c r="L629" s="468"/>
      <c r="M629" s="468"/>
      <c r="N629" s="468"/>
      <c r="O629" s="468"/>
      <c r="P629" s="468"/>
      <c r="Q629" s="468"/>
      <c r="R629" s="468"/>
      <c r="S629" s="468"/>
      <c r="T629" s="468"/>
      <c r="U629" s="468"/>
      <c r="V629" s="468"/>
      <c r="W629" s="468"/>
      <c r="X629" s="468"/>
      <c r="Y629" s="468"/>
      <c r="Z629" s="468"/>
      <c r="AA629" s="468"/>
      <c r="AB629" s="468"/>
      <c r="AC629" s="468"/>
      <c r="AD629" s="468"/>
      <c r="AE629" s="468"/>
      <c r="AF629" s="468"/>
      <c r="AG629" s="468"/>
      <c r="AH629" s="468"/>
      <c r="AI629" s="468"/>
      <c r="AJ629" s="468"/>
      <c r="AK629" s="468"/>
      <c r="AL629" s="468"/>
    </row>
    <row r="630" spans="1:38" ht="14.25" customHeight="1">
      <c r="A630" s="468"/>
      <c r="B630" s="468"/>
      <c r="C630" s="468"/>
      <c r="D630" s="468"/>
      <c r="E630" s="468"/>
      <c r="F630" s="468"/>
      <c r="G630" s="468"/>
      <c r="H630" s="468"/>
      <c r="I630" s="468"/>
      <c r="J630" s="468"/>
      <c r="K630" s="468"/>
      <c r="L630" s="468"/>
      <c r="M630" s="468"/>
      <c r="N630" s="468"/>
      <c r="O630" s="468"/>
      <c r="P630" s="468"/>
      <c r="Q630" s="468"/>
      <c r="R630" s="468"/>
      <c r="S630" s="468"/>
      <c r="T630" s="468"/>
      <c r="U630" s="468"/>
      <c r="V630" s="468"/>
      <c r="W630" s="468"/>
      <c r="X630" s="468"/>
      <c r="Y630" s="468"/>
      <c r="Z630" s="468"/>
      <c r="AA630" s="468"/>
      <c r="AB630" s="468"/>
      <c r="AC630" s="468"/>
      <c r="AD630" s="468"/>
      <c r="AE630" s="468"/>
      <c r="AF630" s="468"/>
      <c r="AG630" s="468"/>
      <c r="AH630" s="468"/>
      <c r="AI630" s="468"/>
      <c r="AJ630" s="468"/>
      <c r="AK630" s="468"/>
      <c r="AL630" s="468"/>
    </row>
    <row r="631" spans="1:38" ht="14.25" customHeight="1">
      <c r="A631" s="468"/>
      <c r="B631" s="468"/>
      <c r="C631" s="468"/>
      <c r="D631" s="468"/>
      <c r="E631" s="468"/>
      <c r="F631" s="468"/>
      <c r="G631" s="468"/>
      <c r="H631" s="468"/>
      <c r="I631" s="468"/>
      <c r="J631" s="468"/>
      <c r="K631" s="468"/>
      <c r="L631" s="468"/>
      <c r="M631" s="468"/>
      <c r="N631" s="468"/>
      <c r="O631" s="468"/>
      <c r="P631" s="468"/>
      <c r="Q631" s="468"/>
      <c r="R631" s="468"/>
      <c r="S631" s="468"/>
      <c r="T631" s="468"/>
      <c r="U631" s="468"/>
      <c r="V631" s="468"/>
      <c r="W631" s="468"/>
      <c r="X631" s="468"/>
      <c r="Y631" s="468"/>
      <c r="Z631" s="468"/>
      <c r="AA631" s="468"/>
      <c r="AB631" s="468"/>
      <c r="AC631" s="468"/>
      <c r="AD631" s="468"/>
      <c r="AE631" s="468"/>
      <c r="AF631" s="468"/>
      <c r="AG631" s="468"/>
      <c r="AH631" s="468"/>
      <c r="AI631" s="468"/>
      <c r="AJ631" s="468"/>
      <c r="AK631" s="468"/>
      <c r="AL631" s="468"/>
    </row>
    <row r="632" spans="1:38" ht="14.25" customHeight="1">
      <c r="A632" s="468"/>
      <c r="B632" s="468"/>
      <c r="C632" s="468"/>
      <c r="D632" s="468"/>
      <c r="E632" s="468"/>
      <c r="F632" s="468"/>
      <c r="G632" s="468"/>
      <c r="H632" s="468"/>
      <c r="I632" s="468"/>
      <c r="J632" s="468"/>
      <c r="K632" s="468"/>
      <c r="L632" s="468"/>
      <c r="M632" s="468"/>
      <c r="N632" s="468"/>
      <c r="O632" s="468"/>
      <c r="P632" s="468"/>
      <c r="Q632" s="468"/>
      <c r="R632" s="468"/>
      <c r="S632" s="468"/>
      <c r="T632" s="468"/>
      <c r="U632" s="468"/>
      <c r="V632" s="468"/>
      <c r="W632" s="468"/>
      <c r="X632" s="468"/>
      <c r="Y632" s="468"/>
      <c r="Z632" s="468"/>
      <c r="AA632" s="468"/>
      <c r="AB632" s="468"/>
      <c r="AC632" s="468"/>
      <c r="AD632" s="468"/>
      <c r="AE632" s="468"/>
      <c r="AF632" s="468"/>
      <c r="AG632" s="468"/>
      <c r="AH632" s="468"/>
      <c r="AI632" s="468"/>
      <c r="AJ632" s="468"/>
      <c r="AK632" s="468"/>
      <c r="AL632" s="468"/>
    </row>
    <row r="633" spans="1:38" ht="14.25" customHeight="1">
      <c r="A633" s="468"/>
      <c r="B633" s="468"/>
      <c r="C633" s="468"/>
      <c r="D633" s="468"/>
      <c r="E633" s="468"/>
      <c r="F633" s="468"/>
      <c r="G633" s="468"/>
      <c r="H633" s="468"/>
      <c r="I633" s="468"/>
      <c r="J633" s="468"/>
      <c r="K633" s="468"/>
      <c r="L633" s="468"/>
      <c r="M633" s="468"/>
      <c r="N633" s="468"/>
      <c r="O633" s="468"/>
      <c r="P633" s="468"/>
      <c r="Q633" s="468"/>
      <c r="R633" s="468"/>
      <c r="S633" s="468"/>
      <c r="T633" s="468"/>
      <c r="U633" s="468"/>
      <c r="V633" s="468"/>
      <c r="W633" s="468"/>
      <c r="X633" s="468"/>
      <c r="Y633" s="468"/>
      <c r="Z633" s="468"/>
      <c r="AA633" s="468"/>
      <c r="AB633" s="468"/>
      <c r="AC633" s="468"/>
      <c r="AD633" s="468"/>
      <c r="AE633" s="468"/>
      <c r="AF633" s="468"/>
      <c r="AG633" s="468"/>
      <c r="AH633" s="468"/>
      <c r="AI633" s="468"/>
      <c r="AJ633" s="468"/>
      <c r="AK633" s="468"/>
      <c r="AL633" s="468"/>
    </row>
    <row r="634" spans="1:38" ht="14.25" customHeight="1">
      <c r="A634" s="468"/>
      <c r="B634" s="468"/>
      <c r="C634" s="468"/>
      <c r="D634" s="468"/>
      <c r="E634" s="468"/>
      <c r="F634" s="468"/>
      <c r="G634" s="468"/>
      <c r="H634" s="468"/>
      <c r="I634" s="468"/>
      <c r="J634" s="468"/>
      <c r="K634" s="468"/>
      <c r="L634" s="468"/>
      <c r="M634" s="468"/>
      <c r="N634" s="468"/>
      <c r="O634" s="468"/>
      <c r="P634" s="468"/>
      <c r="Q634" s="468"/>
      <c r="R634" s="468"/>
      <c r="S634" s="468"/>
      <c r="T634" s="468"/>
      <c r="U634" s="468"/>
      <c r="V634" s="468"/>
      <c r="W634" s="468"/>
      <c r="X634" s="468"/>
      <c r="Y634" s="468"/>
      <c r="Z634" s="468"/>
      <c r="AA634" s="468"/>
      <c r="AB634" s="468"/>
      <c r="AC634" s="468"/>
      <c r="AD634" s="468"/>
      <c r="AE634" s="468"/>
      <c r="AF634" s="468"/>
      <c r="AG634" s="468"/>
      <c r="AH634" s="468"/>
      <c r="AI634" s="468"/>
      <c r="AJ634" s="468"/>
      <c r="AK634" s="468"/>
      <c r="AL634" s="468"/>
    </row>
    <row r="635" spans="1:38" ht="14.25" customHeight="1">
      <c r="A635" s="468"/>
      <c r="B635" s="468"/>
      <c r="C635" s="468"/>
      <c r="D635" s="468"/>
      <c r="E635" s="468"/>
      <c r="F635" s="468"/>
      <c r="G635" s="468"/>
      <c r="H635" s="468"/>
      <c r="I635" s="468"/>
      <c r="J635" s="468"/>
      <c r="K635" s="468"/>
      <c r="L635" s="468"/>
      <c r="M635" s="468"/>
      <c r="N635" s="468"/>
      <c r="O635" s="468"/>
      <c r="P635" s="468"/>
      <c r="Q635" s="468"/>
      <c r="R635" s="468"/>
      <c r="S635" s="468"/>
      <c r="T635" s="468"/>
      <c r="U635" s="468"/>
      <c r="V635" s="468"/>
      <c r="W635" s="468"/>
      <c r="X635" s="468"/>
      <c r="Y635" s="468"/>
      <c r="Z635" s="468"/>
      <c r="AA635" s="468"/>
      <c r="AB635" s="468"/>
      <c r="AC635" s="468"/>
      <c r="AD635" s="468"/>
      <c r="AE635" s="468"/>
      <c r="AF635" s="468"/>
      <c r="AG635" s="468"/>
      <c r="AH635" s="468"/>
      <c r="AI635" s="468"/>
      <c r="AJ635" s="468"/>
      <c r="AK635" s="468"/>
      <c r="AL635" s="468"/>
    </row>
    <row r="636" spans="1:38" ht="14.25" customHeight="1">
      <c r="A636" s="468"/>
      <c r="B636" s="468"/>
      <c r="C636" s="468"/>
      <c r="D636" s="468"/>
      <c r="E636" s="468"/>
      <c r="F636" s="468"/>
      <c r="G636" s="468"/>
      <c r="H636" s="468"/>
      <c r="I636" s="468"/>
      <c r="J636" s="468"/>
      <c r="K636" s="468"/>
      <c r="L636" s="468"/>
      <c r="M636" s="468"/>
      <c r="N636" s="468"/>
      <c r="O636" s="468"/>
      <c r="P636" s="468"/>
      <c r="Q636" s="468"/>
      <c r="R636" s="468"/>
      <c r="S636" s="468"/>
      <c r="T636" s="468"/>
      <c r="U636" s="468"/>
      <c r="V636" s="468"/>
      <c r="W636" s="468"/>
      <c r="X636" s="468"/>
      <c r="Y636" s="468"/>
      <c r="Z636" s="468"/>
      <c r="AA636" s="468"/>
      <c r="AB636" s="468"/>
      <c r="AC636" s="468"/>
      <c r="AD636" s="468"/>
      <c r="AE636" s="468"/>
      <c r="AF636" s="468"/>
      <c r="AG636" s="468"/>
      <c r="AH636" s="468"/>
      <c r="AI636" s="468"/>
      <c r="AJ636" s="468"/>
      <c r="AK636" s="468"/>
      <c r="AL636" s="468"/>
    </row>
    <row r="637" spans="1:38" ht="14.25" customHeight="1">
      <c r="A637" s="468"/>
      <c r="B637" s="468"/>
      <c r="C637" s="468"/>
      <c r="D637" s="468"/>
      <c r="E637" s="468"/>
      <c r="F637" s="468"/>
      <c r="G637" s="468"/>
      <c r="H637" s="468"/>
      <c r="I637" s="468"/>
      <c r="J637" s="468"/>
      <c r="K637" s="468"/>
      <c r="L637" s="468"/>
      <c r="M637" s="468"/>
      <c r="N637" s="468"/>
      <c r="O637" s="468"/>
      <c r="P637" s="468"/>
      <c r="Q637" s="468"/>
      <c r="R637" s="468"/>
      <c r="S637" s="468"/>
      <c r="T637" s="468"/>
      <c r="U637" s="468"/>
      <c r="V637" s="468"/>
      <c r="W637" s="468"/>
      <c r="X637" s="468"/>
      <c r="Y637" s="468"/>
      <c r="Z637" s="468"/>
      <c r="AA637" s="468"/>
      <c r="AB637" s="468"/>
      <c r="AC637" s="468"/>
      <c r="AD637" s="468"/>
      <c r="AE637" s="468"/>
      <c r="AF637" s="468"/>
      <c r="AG637" s="468"/>
      <c r="AH637" s="468"/>
      <c r="AI637" s="468"/>
      <c r="AJ637" s="468"/>
      <c r="AK637" s="468"/>
      <c r="AL637" s="468"/>
    </row>
    <row r="638" spans="1:38" ht="14.25" customHeight="1">
      <c r="A638" s="468"/>
      <c r="B638" s="468"/>
      <c r="C638" s="468"/>
      <c r="D638" s="468"/>
      <c r="E638" s="468"/>
      <c r="F638" s="468"/>
      <c r="G638" s="468"/>
      <c r="H638" s="468"/>
      <c r="I638" s="468"/>
      <c r="J638" s="468"/>
      <c r="K638" s="468"/>
      <c r="L638" s="468"/>
      <c r="M638" s="468"/>
      <c r="N638" s="468"/>
      <c r="O638" s="468"/>
      <c r="P638" s="468"/>
      <c r="Q638" s="468"/>
      <c r="R638" s="468"/>
      <c r="S638" s="468"/>
      <c r="T638" s="468"/>
      <c r="U638" s="468"/>
      <c r="V638" s="468"/>
      <c r="W638" s="468"/>
      <c r="X638" s="468"/>
      <c r="Y638" s="468"/>
      <c r="Z638" s="468"/>
      <c r="AA638" s="468"/>
      <c r="AB638" s="468"/>
      <c r="AC638" s="468"/>
      <c r="AD638" s="468"/>
      <c r="AE638" s="468"/>
      <c r="AF638" s="468"/>
      <c r="AG638" s="468"/>
      <c r="AH638" s="468"/>
      <c r="AI638" s="468"/>
      <c r="AJ638" s="468"/>
      <c r="AK638" s="468"/>
      <c r="AL638" s="468"/>
    </row>
    <row r="639" spans="1:38" ht="14.25" customHeight="1">
      <c r="A639" s="468"/>
      <c r="B639" s="468"/>
      <c r="C639" s="468"/>
      <c r="D639" s="468"/>
      <c r="E639" s="468"/>
      <c r="F639" s="468"/>
      <c r="G639" s="468"/>
      <c r="H639" s="468"/>
      <c r="I639" s="468"/>
      <c r="J639" s="468"/>
      <c r="K639" s="468"/>
      <c r="L639" s="468"/>
      <c r="M639" s="468"/>
      <c r="N639" s="468"/>
      <c r="O639" s="468"/>
      <c r="P639" s="468"/>
      <c r="Q639" s="468"/>
      <c r="R639" s="468"/>
      <c r="S639" s="468"/>
      <c r="T639" s="468"/>
      <c r="U639" s="468"/>
      <c r="V639" s="468"/>
      <c r="W639" s="468"/>
      <c r="X639" s="468"/>
      <c r="Y639" s="468"/>
      <c r="Z639" s="468"/>
      <c r="AA639" s="468"/>
      <c r="AB639" s="468"/>
      <c r="AC639" s="468"/>
      <c r="AD639" s="468"/>
      <c r="AE639" s="468"/>
      <c r="AF639" s="468"/>
      <c r="AG639" s="468"/>
      <c r="AH639" s="468"/>
      <c r="AI639" s="468"/>
      <c r="AJ639" s="468"/>
      <c r="AK639" s="468"/>
      <c r="AL639" s="468"/>
    </row>
    <row r="640" spans="1:38" ht="14.25" customHeight="1">
      <c r="A640" s="468"/>
      <c r="B640" s="468"/>
      <c r="C640" s="468"/>
      <c r="D640" s="468"/>
      <c r="E640" s="468"/>
      <c r="F640" s="468"/>
      <c r="G640" s="468"/>
      <c r="H640" s="468"/>
      <c r="I640" s="468"/>
      <c r="J640" s="468"/>
      <c r="K640" s="468"/>
      <c r="L640" s="468"/>
      <c r="M640" s="468"/>
      <c r="N640" s="468"/>
      <c r="O640" s="468"/>
      <c r="P640" s="468"/>
      <c r="Q640" s="468"/>
      <c r="R640" s="468"/>
      <c r="S640" s="468"/>
      <c r="T640" s="468"/>
      <c r="U640" s="468"/>
      <c r="V640" s="468"/>
      <c r="W640" s="468"/>
      <c r="X640" s="468"/>
      <c r="Y640" s="468"/>
      <c r="Z640" s="468"/>
      <c r="AA640" s="468"/>
      <c r="AB640" s="468"/>
      <c r="AC640" s="468"/>
      <c r="AD640" s="468"/>
      <c r="AE640" s="468"/>
      <c r="AF640" s="468"/>
      <c r="AG640" s="468"/>
      <c r="AH640" s="468"/>
      <c r="AI640" s="468"/>
      <c r="AJ640" s="468"/>
      <c r="AK640" s="468"/>
      <c r="AL640" s="468"/>
    </row>
    <row r="641" spans="1:38" ht="14.25" customHeight="1">
      <c r="A641" s="468"/>
      <c r="B641" s="468"/>
      <c r="C641" s="468"/>
      <c r="D641" s="468"/>
      <c r="E641" s="468"/>
      <c r="F641" s="468"/>
      <c r="G641" s="468"/>
      <c r="H641" s="468"/>
      <c r="I641" s="468"/>
      <c r="J641" s="468"/>
      <c r="K641" s="468"/>
      <c r="L641" s="468"/>
      <c r="M641" s="468"/>
      <c r="N641" s="468"/>
      <c r="O641" s="468"/>
      <c r="P641" s="468"/>
      <c r="Q641" s="468"/>
      <c r="R641" s="468"/>
      <c r="S641" s="468"/>
      <c r="T641" s="468"/>
      <c r="U641" s="468"/>
      <c r="V641" s="468"/>
      <c r="W641" s="468"/>
      <c r="X641" s="468"/>
      <c r="Y641" s="468"/>
      <c r="Z641" s="468"/>
      <c r="AA641" s="468"/>
      <c r="AB641" s="468"/>
      <c r="AC641" s="468"/>
      <c r="AD641" s="468"/>
      <c r="AE641" s="468"/>
      <c r="AF641" s="468"/>
      <c r="AG641" s="468"/>
      <c r="AH641" s="468"/>
      <c r="AI641" s="468"/>
      <c r="AJ641" s="468"/>
      <c r="AK641" s="468"/>
      <c r="AL641" s="468"/>
    </row>
    <row r="642" spans="1:38" ht="14.25" customHeight="1">
      <c r="A642" s="468"/>
      <c r="B642" s="468"/>
      <c r="C642" s="468"/>
      <c r="D642" s="468"/>
      <c r="E642" s="468"/>
      <c r="F642" s="468"/>
      <c r="G642" s="468"/>
      <c r="H642" s="468"/>
      <c r="I642" s="468"/>
      <c r="J642" s="468"/>
      <c r="K642" s="468"/>
      <c r="L642" s="468"/>
      <c r="M642" s="468"/>
      <c r="N642" s="468"/>
      <c r="O642" s="468"/>
      <c r="P642" s="468"/>
      <c r="Q642" s="468"/>
      <c r="R642" s="468"/>
      <c r="S642" s="468"/>
      <c r="T642" s="468"/>
      <c r="U642" s="468"/>
      <c r="V642" s="468"/>
      <c r="W642" s="468"/>
      <c r="X642" s="468"/>
      <c r="Y642" s="468"/>
      <c r="Z642" s="468"/>
      <c r="AA642" s="468"/>
      <c r="AB642" s="468"/>
      <c r="AC642" s="468"/>
      <c r="AD642" s="468"/>
      <c r="AE642" s="468"/>
      <c r="AF642" s="468"/>
      <c r="AG642" s="468"/>
      <c r="AH642" s="468"/>
      <c r="AI642" s="468"/>
      <c r="AJ642" s="468"/>
      <c r="AK642" s="468"/>
      <c r="AL642" s="468"/>
    </row>
    <row r="643" spans="1:38" ht="14.25" customHeight="1">
      <c r="A643" s="468"/>
      <c r="B643" s="468"/>
      <c r="C643" s="468"/>
      <c r="D643" s="468"/>
      <c r="E643" s="468"/>
      <c r="F643" s="468"/>
      <c r="G643" s="468"/>
      <c r="H643" s="468"/>
      <c r="I643" s="468"/>
      <c r="J643" s="468"/>
      <c r="K643" s="468"/>
      <c r="L643" s="468"/>
      <c r="M643" s="468"/>
      <c r="N643" s="468"/>
      <c r="O643" s="468"/>
      <c r="P643" s="468"/>
      <c r="Q643" s="468"/>
      <c r="R643" s="468"/>
      <c r="S643" s="468"/>
      <c r="T643" s="468"/>
      <c r="U643" s="468"/>
      <c r="V643" s="468"/>
      <c r="W643" s="468"/>
      <c r="X643" s="468"/>
      <c r="Y643" s="468"/>
      <c r="Z643" s="468"/>
      <c r="AA643" s="468"/>
      <c r="AB643" s="468"/>
      <c r="AC643" s="468"/>
      <c r="AD643" s="468"/>
      <c r="AE643" s="468"/>
      <c r="AF643" s="468"/>
      <c r="AG643" s="468"/>
      <c r="AH643" s="468"/>
      <c r="AI643" s="468"/>
      <c r="AJ643" s="468"/>
      <c r="AK643" s="468"/>
      <c r="AL643" s="468"/>
    </row>
    <row r="644" spans="1:38" ht="14.25" customHeight="1">
      <c r="A644" s="468"/>
      <c r="B644" s="468"/>
      <c r="C644" s="468"/>
      <c r="D644" s="468"/>
      <c r="E644" s="468"/>
      <c r="F644" s="468"/>
      <c r="G644" s="468"/>
      <c r="H644" s="468"/>
      <c r="I644" s="468"/>
      <c r="J644" s="468"/>
      <c r="K644" s="468"/>
      <c r="L644" s="468"/>
      <c r="M644" s="468"/>
      <c r="N644" s="468"/>
      <c r="O644" s="468"/>
      <c r="P644" s="468"/>
      <c r="Q644" s="468"/>
      <c r="R644" s="468"/>
      <c r="S644" s="468"/>
      <c r="T644" s="468"/>
      <c r="U644" s="468"/>
      <c r="V644" s="468"/>
      <c r="W644" s="468"/>
      <c r="X644" s="468"/>
      <c r="Y644" s="468"/>
      <c r="Z644" s="468"/>
      <c r="AA644" s="468"/>
      <c r="AB644" s="468"/>
      <c r="AC644" s="468"/>
      <c r="AD644" s="468"/>
      <c r="AE644" s="468"/>
      <c r="AF644" s="468"/>
      <c r="AG644" s="468"/>
      <c r="AH644" s="468"/>
      <c r="AI644" s="468"/>
      <c r="AJ644" s="468"/>
      <c r="AK644" s="468"/>
      <c r="AL644" s="468"/>
    </row>
    <row r="645" spans="1:38" ht="14.25" customHeight="1">
      <c r="A645" s="468"/>
      <c r="B645" s="468"/>
      <c r="C645" s="468"/>
      <c r="D645" s="468"/>
      <c r="E645" s="468"/>
      <c r="F645" s="468"/>
      <c r="G645" s="468"/>
      <c r="H645" s="468"/>
      <c r="I645" s="468"/>
      <c r="J645" s="468"/>
      <c r="K645" s="468"/>
      <c r="L645" s="468"/>
      <c r="M645" s="468"/>
      <c r="N645" s="468"/>
      <c r="O645" s="468"/>
      <c r="P645" s="468"/>
      <c r="Q645" s="468"/>
      <c r="R645" s="468"/>
      <c r="S645" s="468"/>
      <c r="T645" s="468"/>
      <c r="U645" s="468"/>
      <c r="V645" s="468"/>
      <c r="W645" s="468"/>
      <c r="X645" s="468"/>
      <c r="Y645" s="468"/>
      <c r="Z645" s="468"/>
      <c r="AA645" s="468"/>
      <c r="AB645" s="468"/>
      <c r="AC645" s="468"/>
      <c r="AD645" s="468"/>
      <c r="AE645" s="468"/>
      <c r="AF645" s="468"/>
      <c r="AG645" s="468"/>
      <c r="AH645" s="468"/>
      <c r="AI645" s="468"/>
      <c r="AJ645" s="468"/>
      <c r="AK645" s="468"/>
      <c r="AL645" s="468"/>
    </row>
    <row r="646" spans="1:38" ht="14.25" customHeight="1">
      <c r="A646" s="468"/>
      <c r="B646" s="468"/>
      <c r="C646" s="468"/>
      <c r="D646" s="468"/>
      <c r="E646" s="468"/>
      <c r="F646" s="468"/>
      <c r="G646" s="468"/>
      <c r="H646" s="468"/>
      <c r="I646" s="468"/>
      <c r="J646" s="468"/>
      <c r="K646" s="468"/>
      <c r="L646" s="468"/>
      <c r="M646" s="468"/>
      <c r="N646" s="468"/>
      <c r="O646" s="468"/>
      <c r="P646" s="468"/>
      <c r="Q646" s="468"/>
      <c r="R646" s="468"/>
      <c r="S646" s="468"/>
      <c r="T646" s="468"/>
      <c r="U646" s="468"/>
      <c r="V646" s="468"/>
      <c r="W646" s="468"/>
      <c r="X646" s="468"/>
      <c r="Y646" s="468"/>
      <c r="Z646" s="468"/>
      <c r="AA646" s="468"/>
      <c r="AB646" s="468"/>
      <c r="AC646" s="468"/>
      <c r="AD646" s="468"/>
      <c r="AE646" s="468"/>
      <c r="AF646" s="468"/>
      <c r="AG646" s="468"/>
      <c r="AH646" s="468"/>
      <c r="AI646" s="468"/>
      <c r="AJ646" s="468"/>
      <c r="AK646" s="468"/>
      <c r="AL646" s="468"/>
    </row>
    <row r="647" spans="1:38" ht="14.25" customHeight="1">
      <c r="A647" s="468"/>
      <c r="B647" s="468"/>
      <c r="C647" s="468"/>
      <c r="D647" s="468"/>
      <c r="E647" s="468"/>
      <c r="F647" s="468"/>
      <c r="G647" s="468"/>
      <c r="H647" s="468"/>
      <c r="I647" s="468"/>
      <c r="J647" s="468"/>
      <c r="K647" s="468"/>
      <c r="L647" s="468"/>
      <c r="M647" s="468"/>
      <c r="N647" s="468"/>
      <c r="O647" s="468"/>
      <c r="P647" s="468"/>
      <c r="Q647" s="468"/>
      <c r="R647" s="468"/>
      <c r="S647" s="468"/>
      <c r="T647" s="468"/>
      <c r="U647" s="468"/>
      <c r="V647" s="468"/>
      <c r="W647" s="468"/>
      <c r="X647" s="468"/>
      <c r="Y647" s="468"/>
      <c r="Z647" s="468"/>
      <c r="AA647" s="468"/>
      <c r="AB647" s="468"/>
      <c r="AC647" s="468"/>
      <c r="AD647" s="468"/>
      <c r="AE647" s="468"/>
      <c r="AF647" s="468"/>
      <c r="AG647" s="468"/>
      <c r="AH647" s="468"/>
      <c r="AI647" s="468"/>
      <c r="AJ647" s="468"/>
      <c r="AK647" s="468"/>
      <c r="AL647" s="468"/>
    </row>
    <row r="648" spans="1:38" ht="14.25" customHeight="1">
      <c r="A648" s="468"/>
      <c r="B648" s="468"/>
      <c r="C648" s="468"/>
      <c r="D648" s="468"/>
      <c r="E648" s="468"/>
      <c r="F648" s="468"/>
      <c r="G648" s="468"/>
      <c r="H648" s="468"/>
      <c r="I648" s="468"/>
      <c r="J648" s="468"/>
      <c r="K648" s="468"/>
      <c r="L648" s="468"/>
      <c r="M648" s="468"/>
      <c r="N648" s="468"/>
      <c r="O648" s="468"/>
      <c r="P648" s="468"/>
      <c r="Q648" s="468"/>
      <c r="R648" s="468"/>
      <c r="S648" s="468"/>
      <c r="T648" s="468"/>
      <c r="U648" s="468"/>
      <c r="V648" s="468"/>
      <c r="W648" s="468"/>
      <c r="X648" s="468"/>
      <c r="Y648" s="468"/>
      <c r="Z648" s="468"/>
      <c r="AA648" s="468"/>
      <c r="AB648" s="468"/>
      <c r="AC648" s="468"/>
      <c r="AD648" s="468"/>
      <c r="AE648" s="468"/>
      <c r="AF648" s="468"/>
      <c r="AG648" s="468"/>
      <c r="AH648" s="468"/>
      <c r="AI648" s="468"/>
      <c r="AJ648" s="468"/>
      <c r="AK648" s="468"/>
      <c r="AL648" s="468"/>
    </row>
    <row r="649" spans="1:38" ht="14.25" customHeight="1">
      <c r="A649" s="468"/>
      <c r="B649" s="468"/>
      <c r="C649" s="468"/>
      <c r="D649" s="468"/>
      <c r="E649" s="468"/>
      <c r="F649" s="468"/>
      <c r="G649" s="468"/>
      <c r="H649" s="468"/>
      <c r="I649" s="468"/>
      <c r="J649" s="468"/>
      <c r="K649" s="468"/>
      <c r="L649" s="468"/>
      <c r="M649" s="468"/>
      <c r="N649" s="468"/>
      <c r="O649" s="468"/>
      <c r="P649" s="468"/>
      <c r="Q649" s="468"/>
      <c r="R649" s="468"/>
      <c r="S649" s="468"/>
      <c r="T649" s="468"/>
      <c r="U649" s="468"/>
      <c r="V649" s="468"/>
      <c r="W649" s="468"/>
      <c r="X649" s="468"/>
      <c r="Y649" s="468"/>
      <c r="Z649" s="468"/>
      <c r="AA649" s="468"/>
      <c r="AB649" s="468"/>
      <c r="AC649" s="468"/>
      <c r="AD649" s="468"/>
      <c r="AE649" s="468"/>
      <c r="AF649" s="468"/>
      <c r="AG649" s="468"/>
      <c r="AH649" s="468"/>
      <c r="AI649" s="468"/>
      <c r="AJ649" s="468"/>
      <c r="AK649" s="468"/>
      <c r="AL649" s="468"/>
    </row>
    <row r="650" spans="1:38" ht="14.25" customHeight="1">
      <c r="A650" s="468"/>
      <c r="B650" s="468"/>
      <c r="C650" s="468"/>
      <c r="D650" s="468"/>
      <c r="E650" s="468"/>
      <c r="F650" s="468"/>
      <c r="G650" s="468"/>
      <c r="H650" s="468"/>
      <c r="I650" s="468"/>
      <c r="J650" s="468"/>
      <c r="K650" s="468"/>
      <c r="L650" s="468"/>
      <c r="M650" s="468"/>
      <c r="N650" s="468"/>
      <c r="O650" s="468"/>
      <c r="P650" s="468"/>
      <c r="Q650" s="468"/>
      <c r="R650" s="468"/>
      <c r="S650" s="468"/>
      <c r="T650" s="468"/>
      <c r="U650" s="468"/>
      <c r="V650" s="468"/>
      <c r="W650" s="468"/>
      <c r="X650" s="468"/>
      <c r="Y650" s="468"/>
      <c r="Z650" s="468"/>
      <c r="AA650" s="468"/>
      <c r="AB650" s="468"/>
      <c r="AC650" s="468"/>
      <c r="AD650" s="468"/>
      <c r="AE650" s="468"/>
      <c r="AF650" s="468"/>
      <c r="AG650" s="468"/>
      <c r="AH650" s="468"/>
      <c r="AI650" s="468"/>
      <c r="AJ650" s="468"/>
      <c r="AK650" s="468"/>
      <c r="AL650" s="468"/>
    </row>
    <row r="651" spans="1:38" ht="14.25" customHeight="1">
      <c r="A651" s="468"/>
      <c r="B651" s="468"/>
      <c r="C651" s="468"/>
      <c r="D651" s="468"/>
      <c r="E651" s="468"/>
      <c r="F651" s="468"/>
      <c r="G651" s="468"/>
      <c r="H651" s="468"/>
      <c r="I651" s="468"/>
      <c r="J651" s="468"/>
      <c r="K651" s="468"/>
      <c r="L651" s="468"/>
      <c r="M651" s="468"/>
      <c r="N651" s="468"/>
      <c r="O651" s="468"/>
      <c r="P651" s="468"/>
      <c r="Q651" s="468"/>
      <c r="R651" s="468"/>
      <c r="S651" s="468"/>
      <c r="T651" s="468"/>
      <c r="U651" s="468"/>
      <c r="V651" s="468"/>
      <c r="W651" s="468"/>
      <c r="X651" s="468"/>
      <c r="Y651" s="468"/>
      <c r="Z651" s="468"/>
      <c r="AA651" s="468"/>
      <c r="AB651" s="468"/>
      <c r="AC651" s="468"/>
      <c r="AD651" s="468"/>
      <c r="AE651" s="468"/>
      <c r="AF651" s="468"/>
      <c r="AG651" s="468"/>
      <c r="AH651" s="468"/>
      <c r="AI651" s="468"/>
      <c r="AJ651" s="468"/>
      <c r="AK651" s="468"/>
      <c r="AL651" s="468"/>
    </row>
    <row r="652" spans="1:38" ht="14.25" customHeight="1">
      <c r="A652" s="468"/>
      <c r="B652" s="468"/>
      <c r="C652" s="468"/>
      <c r="D652" s="468"/>
      <c r="E652" s="468"/>
      <c r="F652" s="468"/>
      <c r="G652" s="468"/>
      <c r="H652" s="468"/>
      <c r="I652" s="468"/>
      <c r="J652" s="468"/>
      <c r="K652" s="468"/>
      <c r="L652" s="468"/>
      <c r="M652" s="468"/>
      <c r="N652" s="468"/>
      <c r="O652" s="468"/>
      <c r="P652" s="468"/>
      <c r="Q652" s="468"/>
      <c r="R652" s="468"/>
      <c r="S652" s="468"/>
      <c r="T652" s="468"/>
      <c r="U652" s="468"/>
      <c r="V652" s="468"/>
      <c r="W652" s="468"/>
      <c r="X652" s="468"/>
      <c r="Y652" s="468"/>
      <c r="Z652" s="468"/>
      <c r="AA652" s="468"/>
      <c r="AB652" s="468"/>
      <c r="AC652" s="468"/>
      <c r="AD652" s="468"/>
      <c r="AE652" s="468"/>
      <c r="AF652" s="468"/>
      <c r="AG652" s="468"/>
      <c r="AH652" s="468"/>
      <c r="AI652" s="468"/>
      <c r="AJ652" s="468"/>
      <c r="AK652" s="468"/>
      <c r="AL652" s="468"/>
    </row>
    <row r="653" spans="1:38" ht="14.25" customHeight="1">
      <c r="A653" s="468"/>
      <c r="B653" s="468"/>
      <c r="C653" s="468"/>
      <c r="D653" s="468"/>
      <c r="E653" s="468"/>
      <c r="F653" s="468"/>
      <c r="G653" s="468"/>
      <c r="H653" s="468"/>
      <c r="I653" s="468"/>
      <c r="J653" s="468"/>
      <c r="K653" s="468"/>
      <c r="L653" s="468"/>
      <c r="M653" s="468"/>
      <c r="N653" s="468"/>
      <c r="O653" s="468"/>
      <c r="P653" s="468"/>
      <c r="Q653" s="468"/>
      <c r="R653" s="468"/>
      <c r="S653" s="468"/>
      <c r="T653" s="468"/>
      <c r="U653" s="468"/>
      <c r="V653" s="468"/>
      <c r="W653" s="468"/>
      <c r="X653" s="468"/>
      <c r="Y653" s="468"/>
      <c r="Z653" s="468"/>
      <c r="AA653" s="468"/>
      <c r="AB653" s="468"/>
      <c r="AC653" s="468"/>
      <c r="AD653" s="468"/>
      <c r="AE653" s="468"/>
      <c r="AF653" s="468"/>
      <c r="AG653" s="468"/>
      <c r="AH653" s="468"/>
      <c r="AI653" s="468"/>
      <c r="AJ653" s="468"/>
      <c r="AK653" s="468"/>
      <c r="AL653" s="468"/>
    </row>
    <row r="654" spans="1:38" ht="14.25" customHeight="1">
      <c r="A654" s="468"/>
      <c r="B654" s="468"/>
      <c r="C654" s="468"/>
      <c r="D654" s="468"/>
      <c r="E654" s="468"/>
      <c r="F654" s="468"/>
      <c r="G654" s="468"/>
      <c r="H654" s="468"/>
      <c r="I654" s="468"/>
      <c r="J654" s="468"/>
      <c r="K654" s="468"/>
      <c r="L654" s="468"/>
      <c r="M654" s="468"/>
      <c r="N654" s="468"/>
      <c r="O654" s="468"/>
      <c r="P654" s="468"/>
      <c r="Q654" s="468"/>
      <c r="R654" s="468"/>
      <c r="S654" s="468"/>
      <c r="T654" s="468"/>
      <c r="U654" s="468"/>
      <c r="V654" s="468"/>
      <c r="W654" s="468"/>
      <c r="X654" s="468"/>
      <c r="Y654" s="468"/>
      <c r="Z654" s="468"/>
      <c r="AA654" s="468"/>
      <c r="AB654" s="468"/>
      <c r="AC654" s="468"/>
      <c r="AD654" s="468"/>
      <c r="AE654" s="468"/>
      <c r="AF654" s="468"/>
      <c r="AG654" s="468"/>
      <c r="AH654" s="468"/>
      <c r="AI654" s="468"/>
      <c r="AJ654" s="468"/>
      <c r="AK654" s="468"/>
      <c r="AL654" s="468"/>
    </row>
    <row r="655" spans="1:38" ht="14.25" customHeight="1">
      <c r="A655" s="468"/>
      <c r="B655" s="468"/>
      <c r="C655" s="468"/>
      <c r="D655" s="468"/>
      <c r="E655" s="468"/>
      <c r="F655" s="468"/>
      <c r="G655" s="468"/>
      <c r="H655" s="468"/>
      <c r="I655" s="468"/>
      <c r="J655" s="468"/>
      <c r="K655" s="468"/>
      <c r="L655" s="468"/>
      <c r="M655" s="468"/>
      <c r="N655" s="468"/>
      <c r="O655" s="468"/>
      <c r="P655" s="468"/>
      <c r="Q655" s="468"/>
      <c r="R655" s="468"/>
      <c r="S655" s="468"/>
      <c r="T655" s="468"/>
      <c r="U655" s="468"/>
      <c r="V655" s="468"/>
      <c r="W655" s="468"/>
      <c r="X655" s="468"/>
      <c r="Y655" s="468"/>
      <c r="Z655" s="468"/>
      <c r="AA655" s="468"/>
      <c r="AB655" s="468"/>
      <c r="AC655" s="468"/>
      <c r="AD655" s="468"/>
      <c r="AE655" s="468"/>
      <c r="AF655" s="468"/>
      <c r="AG655" s="468"/>
      <c r="AH655" s="468"/>
      <c r="AI655" s="468"/>
      <c r="AJ655" s="468"/>
      <c r="AK655" s="468"/>
      <c r="AL655" s="468"/>
    </row>
    <row r="656" spans="1:38" ht="14.25" customHeight="1">
      <c r="A656" s="468"/>
      <c r="B656" s="468"/>
      <c r="C656" s="468"/>
      <c r="D656" s="468"/>
      <c r="E656" s="468"/>
      <c r="F656" s="468"/>
      <c r="G656" s="468"/>
      <c r="H656" s="468"/>
      <c r="I656" s="468"/>
      <c r="J656" s="468"/>
      <c r="K656" s="468"/>
      <c r="L656" s="468"/>
      <c r="M656" s="468"/>
      <c r="N656" s="468"/>
      <c r="O656" s="468"/>
      <c r="P656" s="468"/>
      <c r="Q656" s="468"/>
      <c r="R656" s="468"/>
      <c r="S656" s="468"/>
      <c r="T656" s="468"/>
      <c r="U656" s="468"/>
      <c r="V656" s="468"/>
      <c r="W656" s="468"/>
      <c r="X656" s="468"/>
      <c r="Y656" s="468"/>
      <c r="Z656" s="468"/>
      <c r="AA656" s="468"/>
      <c r="AB656" s="468"/>
      <c r="AC656" s="468"/>
      <c r="AD656" s="468"/>
      <c r="AE656" s="468"/>
      <c r="AF656" s="468"/>
      <c r="AG656" s="468"/>
      <c r="AH656" s="468"/>
      <c r="AI656" s="468"/>
      <c r="AJ656" s="468"/>
      <c r="AK656" s="468"/>
      <c r="AL656" s="468"/>
    </row>
    <row r="657" spans="1:38" ht="14.25" customHeight="1">
      <c r="A657" s="468"/>
      <c r="B657" s="468"/>
      <c r="C657" s="468"/>
      <c r="D657" s="468"/>
      <c r="E657" s="468"/>
      <c r="F657" s="468"/>
      <c r="G657" s="468"/>
      <c r="H657" s="468"/>
      <c r="I657" s="468"/>
      <c r="J657" s="468"/>
      <c r="K657" s="468"/>
      <c r="L657" s="468"/>
      <c r="M657" s="468"/>
      <c r="N657" s="468"/>
      <c r="O657" s="468"/>
      <c r="P657" s="468"/>
      <c r="Q657" s="468"/>
      <c r="R657" s="468"/>
      <c r="S657" s="468"/>
      <c r="T657" s="468"/>
      <c r="U657" s="468"/>
      <c r="V657" s="468"/>
      <c r="W657" s="468"/>
      <c r="X657" s="468"/>
      <c r="Y657" s="468"/>
      <c r="Z657" s="468"/>
      <c r="AA657" s="468"/>
      <c r="AB657" s="468"/>
      <c r="AC657" s="468"/>
      <c r="AD657" s="468"/>
      <c r="AE657" s="468"/>
      <c r="AF657" s="468"/>
      <c r="AG657" s="468"/>
      <c r="AH657" s="468"/>
      <c r="AI657" s="468"/>
      <c r="AJ657" s="468"/>
      <c r="AK657" s="468"/>
      <c r="AL657" s="468"/>
    </row>
    <row r="658" spans="1:38" ht="14.25" customHeight="1">
      <c r="A658" s="468"/>
      <c r="B658" s="468"/>
      <c r="C658" s="468"/>
      <c r="D658" s="468"/>
      <c r="E658" s="468"/>
      <c r="F658" s="468"/>
      <c r="G658" s="468"/>
      <c r="H658" s="468"/>
      <c r="I658" s="468"/>
      <c r="J658" s="468"/>
      <c r="K658" s="468"/>
      <c r="L658" s="468"/>
      <c r="M658" s="468"/>
      <c r="N658" s="468"/>
      <c r="O658" s="468"/>
      <c r="P658" s="468"/>
      <c r="Q658" s="468"/>
      <c r="R658" s="468"/>
      <c r="S658" s="468"/>
      <c r="T658" s="468"/>
      <c r="U658" s="468"/>
      <c r="V658" s="468"/>
      <c r="W658" s="468"/>
      <c r="X658" s="468"/>
      <c r="Y658" s="468"/>
      <c r="Z658" s="468"/>
      <c r="AA658" s="468"/>
      <c r="AB658" s="468"/>
      <c r="AC658" s="468"/>
      <c r="AD658" s="468"/>
      <c r="AE658" s="468"/>
      <c r="AF658" s="468"/>
      <c r="AG658" s="468"/>
      <c r="AH658" s="468"/>
      <c r="AI658" s="468"/>
      <c r="AJ658" s="468"/>
      <c r="AK658" s="468"/>
      <c r="AL658" s="468"/>
    </row>
    <row r="659" spans="1:38" ht="14.25" customHeight="1">
      <c r="A659" s="468"/>
      <c r="B659" s="468"/>
      <c r="C659" s="468"/>
      <c r="D659" s="468"/>
      <c r="E659" s="468"/>
      <c r="F659" s="468"/>
      <c r="G659" s="468"/>
      <c r="H659" s="468"/>
      <c r="I659" s="468"/>
      <c r="J659" s="468"/>
      <c r="K659" s="468"/>
      <c r="L659" s="468"/>
      <c r="M659" s="468"/>
      <c r="N659" s="468"/>
      <c r="O659" s="468"/>
      <c r="P659" s="468"/>
      <c r="Q659" s="468"/>
      <c r="R659" s="468"/>
      <c r="S659" s="468"/>
      <c r="T659" s="468"/>
      <c r="U659" s="468"/>
      <c r="V659" s="468"/>
      <c r="W659" s="468"/>
      <c r="X659" s="468"/>
      <c r="Y659" s="468"/>
      <c r="Z659" s="468"/>
      <c r="AA659" s="468"/>
      <c r="AB659" s="468"/>
      <c r="AC659" s="468"/>
      <c r="AD659" s="468"/>
      <c r="AE659" s="468"/>
      <c r="AF659" s="468"/>
      <c r="AG659" s="468"/>
      <c r="AH659" s="468"/>
      <c r="AI659" s="468"/>
      <c r="AJ659" s="468"/>
      <c r="AK659" s="468"/>
      <c r="AL659" s="468"/>
    </row>
    <row r="660" spans="1:38" ht="14.25" customHeight="1">
      <c r="A660" s="468"/>
      <c r="B660" s="468"/>
      <c r="C660" s="468"/>
      <c r="D660" s="468"/>
      <c r="E660" s="468"/>
      <c r="F660" s="468"/>
      <c r="G660" s="468"/>
      <c r="H660" s="468"/>
      <c r="I660" s="468"/>
      <c r="J660" s="468"/>
      <c r="K660" s="468"/>
      <c r="L660" s="468"/>
      <c r="M660" s="468"/>
      <c r="N660" s="468"/>
      <c r="O660" s="468"/>
      <c r="P660" s="468"/>
      <c r="Q660" s="468"/>
      <c r="R660" s="468"/>
      <c r="S660" s="468"/>
      <c r="T660" s="468"/>
      <c r="U660" s="468"/>
      <c r="V660" s="468"/>
      <c r="W660" s="468"/>
      <c r="X660" s="468"/>
      <c r="Y660" s="468"/>
      <c r="Z660" s="468"/>
      <c r="AA660" s="468"/>
      <c r="AB660" s="468"/>
      <c r="AC660" s="468"/>
      <c r="AD660" s="468"/>
      <c r="AE660" s="468"/>
      <c r="AF660" s="468"/>
      <c r="AG660" s="468"/>
      <c r="AH660" s="468"/>
      <c r="AI660" s="468"/>
      <c r="AJ660" s="468"/>
      <c r="AK660" s="468"/>
      <c r="AL660" s="468"/>
    </row>
    <row r="661" spans="1:38" ht="14.25" customHeight="1">
      <c r="A661" s="468"/>
      <c r="B661" s="468"/>
      <c r="C661" s="468"/>
      <c r="D661" s="468"/>
      <c r="E661" s="468"/>
      <c r="F661" s="468"/>
      <c r="G661" s="468"/>
      <c r="H661" s="468"/>
      <c r="I661" s="468"/>
      <c r="J661" s="468"/>
      <c r="K661" s="468"/>
      <c r="L661" s="468"/>
      <c r="M661" s="468"/>
      <c r="N661" s="468"/>
      <c r="O661" s="468"/>
      <c r="P661" s="468"/>
      <c r="Q661" s="468"/>
      <c r="R661" s="468"/>
      <c r="S661" s="468"/>
      <c r="T661" s="468"/>
      <c r="U661" s="468"/>
      <c r="V661" s="468"/>
      <c r="W661" s="468"/>
      <c r="X661" s="468"/>
      <c r="Y661" s="468"/>
      <c r="Z661" s="468"/>
      <c r="AA661" s="468"/>
      <c r="AB661" s="468"/>
      <c r="AC661" s="468"/>
      <c r="AD661" s="468"/>
      <c r="AE661" s="468"/>
      <c r="AF661" s="468"/>
      <c r="AG661" s="468"/>
      <c r="AH661" s="468"/>
      <c r="AI661" s="468"/>
      <c r="AJ661" s="468"/>
      <c r="AK661" s="468"/>
      <c r="AL661" s="468"/>
    </row>
    <row r="662" spans="1:38" ht="14.25" customHeight="1">
      <c r="A662" s="468"/>
      <c r="B662" s="468"/>
      <c r="C662" s="468"/>
      <c r="D662" s="468"/>
      <c r="E662" s="468"/>
      <c r="F662" s="468"/>
      <c r="G662" s="468"/>
      <c r="H662" s="468"/>
      <c r="I662" s="468"/>
      <c r="J662" s="468"/>
      <c r="K662" s="468"/>
      <c r="L662" s="468"/>
      <c r="M662" s="468"/>
      <c r="N662" s="468"/>
      <c r="O662" s="468"/>
      <c r="P662" s="468"/>
      <c r="Q662" s="468"/>
      <c r="R662" s="468"/>
      <c r="S662" s="468"/>
      <c r="T662" s="468"/>
      <c r="U662" s="468"/>
      <c r="V662" s="468"/>
      <c r="W662" s="468"/>
      <c r="X662" s="468"/>
      <c r="Y662" s="468"/>
      <c r="Z662" s="468"/>
      <c r="AA662" s="468"/>
      <c r="AB662" s="468"/>
      <c r="AC662" s="468"/>
      <c r="AD662" s="468"/>
      <c r="AE662" s="468"/>
      <c r="AF662" s="468"/>
      <c r="AG662" s="468"/>
      <c r="AH662" s="468"/>
      <c r="AI662" s="468"/>
      <c r="AJ662" s="468"/>
      <c r="AK662" s="468"/>
      <c r="AL662" s="468"/>
    </row>
    <row r="663" spans="1:38" ht="14.25" customHeight="1">
      <c r="A663" s="468"/>
      <c r="B663" s="468"/>
      <c r="C663" s="468"/>
      <c r="D663" s="468"/>
      <c r="E663" s="468"/>
      <c r="F663" s="468"/>
      <c r="G663" s="468"/>
      <c r="H663" s="468"/>
      <c r="I663" s="468"/>
      <c r="J663" s="468"/>
      <c r="K663" s="468"/>
      <c r="L663" s="468"/>
      <c r="M663" s="468"/>
      <c r="N663" s="468"/>
      <c r="O663" s="468"/>
      <c r="P663" s="468"/>
      <c r="Q663" s="468"/>
      <c r="R663" s="468"/>
      <c r="S663" s="468"/>
      <c r="T663" s="468"/>
      <c r="U663" s="468"/>
      <c r="V663" s="468"/>
      <c r="W663" s="468"/>
      <c r="X663" s="468"/>
      <c r="Y663" s="468"/>
      <c r="Z663" s="468"/>
      <c r="AA663" s="468"/>
      <c r="AB663" s="468"/>
      <c r="AC663" s="468"/>
      <c r="AD663" s="468"/>
      <c r="AE663" s="468"/>
      <c r="AF663" s="468"/>
      <c r="AG663" s="468"/>
      <c r="AH663" s="468"/>
      <c r="AI663" s="468"/>
      <c r="AJ663" s="468"/>
      <c r="AK663" s="468"/>
      <c r="AL663" s="468"/>
    </row>
    <row r="664" spans="1:38" ht="14.25" customHeight="1">
      <c r="A664" s="468"/>
      <c r="B664" s="468"/>
      <c r="C664" s="468"/>
      <c r="D664" s="468"/>
      <c r="E664" s="468"/>
      <c r="F664" s="468"/>
      <c r="G664" s="468"/>
      <c r="H664" s="468"/>
      <c r="I664" s="468"/>
      <c r="J664" s="468"/>
      <c r="K664" s="468"/>
      <c r="L664" s="468"/>
      <c r="M664" s="468"/>
      <c r="N664" s="468"/>
      <c r="O664" s="468"/>
      <c r="P664" s="468"/>
      <c r="Q664" s="468"/>
      <c r="R664" s="468"/>
      <c r="S664" s="468"/>
      <c r="T664" s="468"/>
      <c r="U664" s="468"/>
      <c r="V664" s="468"/>
      <c r="W664" s="468"/>
      <c r="X664" s="468"/>
      <c r="Y664" s="468"/>
      <c r="Z664" s="468"/>
      <c r="AA664" s="468"/>
      <c r="AB664" s="468"/>
      <c r="AC664" s="468"/>
      <c r="AD664" s="468"/>
      <c r="AE664" s="468"/>
      <c r="AF664" s="468"/>
      <c r="AG664" s="468"/>
      <c r="AH664" s="468"/>
      <c r="AI664" s="468"/>
      <c r="AJ664" s="468"/>
      <c r="AK664" s="468"/>
      <c r="AL664" s="468"/>
    </row>
    <row r="665" spans="1:38" ht="14.25" customHeight="1">
      <c r="A665" s="468"/>
      <c r="B665" s="468"/>
      <c r="C665" s="468"/>
      <c r="D665" s="468"/>
      <c r="E665" s="468"/>
      <c r="F665" s="468"/>
      <c r="G665" s="468"/>
      <c r="H665" s="468"/>
      <c r="I665" s="468"/>
      <c r="J665" s="468"/>
      <c r="K665" s="468"/>
      <c r="L665" s="468"/>
      <c r="M665" s="468"/>
      <c r="N665" s="468"/>
      <c r="O665" s="468"/>
      <c r="P665" s="468"/>
      <c r="Q665" s="468"/>
      <c r="R665" s="468"/>
      <c r="S665" s="468"/>
      <c r="T665" s="468"/>
      <c r="U665" s="468"/>
      <c r="V665" s="468"/>
      <c r="W665" s="468"/>
      <c r="X665" s="468"/>
      <c r="Y665" s="468"/>
      <c r="Z665" s="468"/>
      <c r="AA665" s="468"/>
      <c r="AB665" s="468"/>
      <c r="AC665" s="468"/>
      <c r="AD665" s="468"/>
      <c r="AE665" s="468"/>
      <c r="AF665" s="468"/>
      <c r="AG665" s="468"/>
      <c r="AH665" s="468"/>
      <c r="AI665" s="468"/>
      <c r="AJ665" s="468"/>
      <c r="AK665" s="468"/>
      <c r="AL665" s="468"/>
    </row>
    <row r="666" spans="1:38" ht="14.25" customHeight="1">
      <c r="A666" s="468"/>
      <c r="B666" s="468"/>
      <c r="C666" s="468"/>
      <c r="D666" s="468"/>
      <c r="E666" s="468"/>
      <c r="F666" s="468"/>
      <c r="G666" s="468"/>
      <c r="H666" s="468"/>
      <c r="I666" s="468"/>
      <c r="J666" s="468"/>
      <c r="K666" s="468"/>
      <c r="L666" s="468"/>
      <c r="M666" s="468"/>
      <c r="N666" s="468"/>
      <c r="O666" s="468"/>
      <c r="P666" s="468"/>
      <c r="Q666" s="468"/>
      <c r="R666" s="468"/>
      <c r="S666" s="468"/>
      <c r="T666" s="468"/>
      <c r="U666" s="468"/>
      <c r="V666" s="468"/>
      <c r="W666" s="468"/>
      <c r="X666" s="468"/>
      <c r="Y666" s="468"/>
      <c r="Z666" s="468"/>
      <c r="AA666" s="468"/>
      <c r="AB666" s="468"/>
      <c r="AC666" s="468"/>
      <c r="AD666" s="468"/>
      <c r="AE666" s="468"/>
      <c r="AF666" s="468"/>
      <c r="AG666" s="468"/>
      <c r="AH666" s="468"/>
      <c r="AI666" s="468"/>
      <c r="AJ666" s="468"/>
      <c r="AK666" s="468"/>
      <c r="AL666" s="468"/>
    </row>
    <row r="667" spans="1:38" ht="14.25" customHeight="1">
      <c r="A667" s="468"/>
      <c r="B667" s="468"/>
      <c r="C667" s="468"/>
      <c r="D667" s="468"/>
      <c r="E667" s="468"/>
      <c r="F667" s="468"/>
      <c r="G667" s="468"/>
      <c r="H667" s="468"/>
      <c r="I667" s="468"/>
      <c r="J667" s="468"/>
      <c r="K667" s="468"/>
      <c r="L667" s="468"/>
      <c r="M667" s="468"/>
      <c r="N667" s="468"/>
      <c r="O667" s="468"/>
      <c r="P667" s="468"/>
      <c r="Q667" s="468"/>
      <c r="R667" s="468"/>
      <c r="S667" s="468"/>
      <c r="T667" s="468"/>
      <c r="U667" s="468"/>
      <c r="V667" s="468"/>
      <c r="W667" s="468"/>
      <c r="X667" s="468"/>
      <c r="Y667" s="468"/>
      <c r="Z667" s="468"/>
      <c r="AA667" s="468"/>
      <c r="AB667" s="468"/>
      <c r="AC667" s="468"/>
      <c r="AD667" s="468"/>
      <c r="AE667" s="468"/>
      <c r="AF667" s="468"/>
      <c r="AG667" s="468"/>
      <c r="AH667" s="468"/>
      <c r="AI667" s="468"/>
      <c r="AJ667" s="468"/>
      <c r="AK667" s="468"/>
      <c r="AL667" s="468"/>
    </row>
    <row r="668" spans="1:38" ht="14.25" customHeight="1">
      <c r="A668" s="468"/>
      <c r="B668" s="468"/>
      <c r="C668" s="468"/>
      <c r="D668" s="468"/>
      <c r="E668" s="468"/>
      <c r="F668" s="468"/>
      <c r="G668" s="468"/>
      <c r="H668" s="468"/>
      <c r="I668" s="468"/>
      <c r="J668" s="468"/>
      <c r="K668" s="468"/>
      <c r="L668" s="468"/>
      <c r="M668" s="468"/>
      <c r="N668" s="468"/>
      <c r="O668" s="468"/>
      <c r="P668" s="468"/>
      <c r="Q668" s="468"/>
      <c r="R668" s="468"/>
      <c r="S668" s="468"/>
      <c r="T668" s="468"/>
      <c r="U668" s="468"/>
      <c r="V668" s="468"/>
      <c r="W668" s="468"/>
      <c r="X668" s="468"/>
      <c r="Y668" s="468"/>
      <c r="Z668" s="468"/>
      <c r="AA668" s="468"/>
      <c r="AB668" s="468"/>
      <c r="AC668" s="468"/>
      <c r="AD668" s="468"/>
      <c r="AE668" s="468"/>
      <c r="AF668" s="468"/>
      <c r="AG668" s="468"/>
      <c r="AH668" s="468"/>
      <c r="AI668" s="468"/>
      <c r="AJ668" s="468"/>
      <c r="AK668" s="468"/>
      <c r="AL668" s="468"/>
    </row>
    <row r="669" spans="1:38" ht="14.25" customHeight="1">
      <c r="A669" s="468"/>
      <c r="B669" s="468"/>
      <c r="C669" s="468"/>
      <c r="D669" s="468"/>
      <c r="E669" s="468"/>
      <c r="F669" s="468"/>
      <c r="G669" s="468"/>
      <c r="H669" s="468"/>
      <c r="I669" s="468"/>
      <c r="J669" s="468"/>
      <c r="K669" s="468"/>
      <c r="L669" s="468"/>
      <c r="M669" s="468"/>
      <c r="N669" s="468"/>
      <c r="O669" s="468"/>
      <c r="P669" s="468"/>
      <c r="Q669" s="468"/>
      <c r="R669" s="468"/>
      <c r="S669" s="468"/>
      <c r="T669" s="468"/>
      <c r="U669" s="468"/>
      <c r="V669" s="468"/>
      <c r="W669" s="468"/>
      <c r="X669" s="468"/>
      <c r="Y669" s="468"/>
      <c r="Z669" s="468"/>
      <c r="AA669" s="468"/>
      <c r="AB669" s="468"/>
      <c r="AC669" s="468"/>
      <c r="AD669" s="468"/>
      <c r="AE669" s="468"/>
      <c r="AF669" s="468"/>
      <c r="AG669" s="468"/>
      <c r="AH669" s="468"/>
      <c r="AI669" s="468"/>
      <c r="AJ669" s="468"/>
      <c r="AK669" s="468"/>
      <c r="AL669" s="468"/>
    </row>
    <row r="670" spans="1:38" ht="14.25" customHeight="1">
      <c r="A670" s="468"/>
      <c r="B670" s="468"/>
      <c r="C670" s="468"/>
      <c r="D670" s="468"/>
      <c r="E670" s="468"/>
      <c r="F670" s="468"/>
      <c r="G670" s="468"/>
      <c r="H670" s="468"/>
      <c r="I670" s="468"/>
      <c r="J670" s="468"/>
      <c r="K670" s="468"/>
      <c r="L670" s="468"/>
      <c r="M670" s="468"/>
      <c r="N670" s="468"/>
      <c r="O670" s="468"/>
      <c r="P670" s="468"/>
      <c r="Q670" s="468"/>
      <c r="R670" s="468"/>
      <c r="S670" s="468"/>
      <c r="T670" s="468"/>
      <c r="U670" s="468"/>
      <c r="V670" s="468"/>
      <c r="W670" s="468"/>
      <c r="X670" s="468"/>
      <c r="Y670" s="468"/>
      <c r="Z670" s="468"/>
      <c r="AA670" s="468"/>
      <c r="AB670" s="468"/>
      <c r="AC670" s="468"/>
      <c r="AD670" s="468"/>
      <c r="AE670" s="468"/>
      <c r="AF670" s="468"/>
      <c r="AG670" s="468"/>
      <c r="AH670" s="468"/>
      <c r="AI670" s="468"/>
      <c r="AJ670" s="468"/>
      <c r="AK670" s="468"/>
      <c r="AL670" s="468"/>
    </row>
    <row r="671" spans="1:38" ht="14.25" customHeight="1">
      <c r="A671" s="468"/>
      <c r="B671" s="468"/>
      <c r="C671" s="468"/>
      <c r="D671" s="468"/>
      <c r="E671" s="468"/>
      <c r="F671" s="468"/>
      <c r="G671" s="468"/>
      <c r="H671" s="468"/>
      <c r="I671" s="468"/>
      <c r="J671" s="468"/>
      <c r="K671" s="468"/>
      <c r="L671" s="468"/>
      <c r="M671" s="468"/>
      <c r="N671" s="468"/>
      <c r="O671" s="468"/>
      <c r="P671" s="468"/>
      <c r="Q671" s="468"/>
      <c r="R671" s="468"/>
      <c r="S671" s="468"/>
      <c r="T671" s="468"/>
      <c r="U671" s="468"/>
      <c r="V671" s="468"/>
      <c r="W671" s="468"/>
      <c r="X671" s="468"/>
      <c r="Y671" s="468"/>
      <c r="Z671" s="468"/>
      <c r="AA671" s="468"/>
      <c r="AB671" s="468"/>
      <c r="AC671" s="468"/>
      <c r="AD671" s="468"/>
      <c r="AE671" s="468"/>
      <c r="AF671" s="468"/>
      <c r="AG671" s="468"/>
      <c r="AH671" s="468"/>
      <c r="AI671" s="468"/>
      <c r="AJ671" s="468"/>
      <c r="AK671" s="468"/>
      <c r="AL671" s="468"/>
    </row>
    <row r="672" spans="1:38" ht="14.25" customHeight="1">
      <c r="A672" s="468"/>
      <c r="B672" s="468"/>
      <c r="C672" s="468"/>
      <c r="D672" s="468"/>
      <c r="E672" s="468"/>
      <c r="F672" s="468"/>
      <c r="G672" s="468"/>
      <c r="H672" s="468"/>
      <c r="I672" s="468"/>
      <c r="J672" s="468"/>
      <c r="K672" s="468"/>
      <c r="L672" s="468"/>
      <c r="M672" s="468"/>
      <c r="N672" s="468"/>
      <c r="O672" s="468"/>
      <c r="P672" s="468"/>
      <c r="Q672" s="468"/>
      <c r="R672" s="468"/>
      <c r="S672" s="468"/>
      <c r="T672" s="468"/>
      <c r="U672" s="468"/>
      <c r="V672" s="468"/>
      <c r="W672" s="468"/>
      <c r="X672" s="468"/>
      <c r="Y672" s="468"/>
      <c r="Z672" s="468"/>
      <c r="AA672" s="468"/>
      <c r="AB672" s="468"/>
      <c r="AC672" s="468"/>
      <c r="AD672" s="468"/>
      <c r="AE672" s="468"/>
      <c r="AF672" s="468"/>
      <c r="AG672" s="468"/>
      <c r="AH672" s="468"/>
      <c r="AI672" s="468"/>
      <c r="AJ672" s="468"/>
      <c r="AK672" s="468"/>
      <c r="AL672" s="468"/>
    </row>
    <row r="673" spans="1:38" ht="14.25" customHeight="1">
      <c r="A673" s="468"/>
      <c r="B673" s="468"/>
      <c r="C673" s="468"/>
      <c r="D673" s="468"/>
      <c r="E673" s="468"/>
      <c r="F673" s="468"/>
      <c r="G673" s="468"/>
      <c r="H673" s="468"/>
      <c r="I673" s="468"/>
      <c r="J673" s="468"/>
      <c r="K673" s="468"/>
      <c r="L673" s="468"/>
      <c r="M673" s="468"/>
      <c r="N673" s="468"/>
      <c r="O673" s="468"/>
      <c r="P673" s="468"/>
      <c r="Q673" s="468"/>
      <c r="R673" s="468"/>
      <c r="S673" s="468"/>
      <c r="T673" s="468"/>
      <c r="U673" s="468"/>
      <c r="V673" s="468"/>
      <c r="W673" s="468"/>
      <c r="X673" s="468"/>
      <c r="Y673" s="468"/>
      <c r="Z673" s="468"/>
      <c r="AA673" s="468"/>
      <c r="AB673" s="468"/>
      <c r="AC673" s="468"/>
      <c r="AD673" s="468"/>
      <c r="AE673" s="468"/>
      <c r="AF673" s="468"/>
      <c r="AG673" s="468"/>
      <c r="AH673" s="468"/>
      <c r="AI673" s="468"/>
      <c r="AJ673" s="468"/>
      <c r="AK673" s="468"/>
      <c r="AL673" s="468"/>
    </row>
    <row r="674" spans="1:38" ht="14.25" customHeight="1">
      <c r="A674" s="468"/>
      <c r="B674" s="468"/>
      <c r="C674" s="468"/>
      <c r="D674" s="468"/>
      <c r="E674" s="468"/>
      <c r="F674" s="468"/>
      <c r="G674" s="468"/>
      <c r="H674" s="468"/>
      <c r="I674" s="468"/>
      <c r="J674" s="468"/>
      <c r="K674" s="468"/>
      <c r="L674" s="468"/>
      <c r="M674" s="468"/>
      <c r="N674" s="468"/>
      <c r="O674" s="468"/>
      <c r="P674" s="468"/>
      <c r="Q674" s="468"/>
      <c r="R674" s="468"/>
      <c r="S674" s="468"/>
      <c r="T674" s="468"/>
      <c r="U674" s="468"/>
      <c r="V674" s="468"/>
      <c r="W674" s="468"/>
      <c r="X674" s="468"/>
      <c r="Y674" s="468"/>
      <c r="Z674" s="468"/>
      <c r="AA674" s="468"/>
      <c r="AB674" s="468"/>
      <c r="AC674" s="468"/>
      <c r="AD674" s="468"/>
      <c r="AE674" s="468"/>
      <c r="AF674" s="468"/>
      <c r="AG674" s="468"/>
      <c r="AH674" s="468"/>
      <c r="AI674" s="468"/>
      <c r="AJ674" s="468"/>
      <c r="AK674" s="468"/>
      <c r="AL674" s="468"/>
    </row>
    <row r="675" spans="1:38" ht="14.25" customHeight="1">
      <c r="A675" s="468"/>
      <c r="B675" s="468"/>
      <c r="C675" s="468"/>
      <c r="D675" s="468"/>
      <c r="E675" s="468"/>
      <c r="F675" s="468"/>
      <c r="G675" s="468"/>
      <c r="H675" s="468"/>
      <c r="I675" s="468"/>
      <c r="J675" s="468"/>
      <c r="K675" s="468"/>
      <c r="L675" s="468"/>
      <c r="M675" s="468"/>
      <c r="N675" s="468"/>
      <c r="O675" s="468"/>
      <c r="P675" s="468"/>
      <c r="Q675" s="468"/>
      <c r="R675" s="468"/>
      <c r="S675" s="468"/>
      <c r="T675" s="468"/>
      <c r="U675" s="468"/>
      <c r="V675" s="468"/>
      <c r="W675" s="468"/>
      <c r="X675" s="468"/>
      <c r="Y675" s="468"/>
      <c r="Z675" s="468"/>
      <c r="AA675" s="468"/>
      <c r="AB675" s="468"/>
      <c r="AC675" s="468"/>
      <c r="AD675" s="468"/>
      <c r="AE675" s="468"/>
      <c r="AF675" s="468"/>
      <c r="AG675" s="468"/>
      <c r="AH675" s="468"/>
      <c r="AI675" s="468"/>
      <c r="AJ675" s="468"/>
      <c r="AK675" s="468"/>
      <c r="AL675" s="468"/>
    </row>
    <row r="676" spans="1:38" ht="14.25" customHeight="1">
      <c r="A676" s="468"/>
      <c r="B676" s="468"/>
      <c r="C676" s="468"/>
      <c r="D676" s="468"/>
      <c r="E676" s="468"/>
      <c r="F676" s="468"/>
      <c r="G676" s="468"/>
      <c r="H676" s="468"/>
      <c r="I676" s="468"/>
      <c r="J676" s="468"/>
      <c r="K676" s="468"/>
      <c r="L676" s="468"/>
      <c r="M676" s="468"/>
      <c r="N676" s="468"/>
      <c r="O676" s="468"/>
      <c r="P676" s="468"/>
      <c r="Q676" s="468"/>
      <c r="R676" s="468"/>
      <c r="S676" s="468"/>
      <c r="T676" s="468"/>
      <c r="U676" s="468"/>
      <c r="V676" s="468"/>
      <c r="W676" s="468"/>
      <c r="X676" s="468"/>
      <c r="Y676" s="468"/>
      <c r="Z676" s="468"/>
      <c r="AA676" s="468"/>
      <c r="AB676" s="468"/>
      <c r="AC676" s="468"/>
      <c r="AD676" s="468"/>
      <c r="AE676" s="468"/>
      <c r="AF676" s="468"/>
      <c r="AG676" s="468"/>
      <c r="AH676" s="468"/>
      <c r="AI676" s="468"/>
      <c r="AJ676" s="468"/>
      <c r="AK676" s="468"/>
      <c r="AL676" s="468"/>
    </row>
    <row r="677" spans="1:38" ht="14.25" customHeight="1">
      <c r="A677" s="468"/>
      <c r="B677" s="468"/>
      <c r="C677" s="468"/>
      <c r="D677" s="468"/>
      <c r="E677" s="468"/>
      <c r="F677" s="468"/>
      <c r="G677" s="468"/>
      <c r="H677" s="468"/>
      <c r="I677" s="468"/>
      <c r="J677" s="468"/>
      <c r="K677" s="468"/>
      <c r="L677" s="468"/>
      <c r="M677" s="468"/>
      <c r="N677" s="468"/>
      <c r="O677" s="468"/>
      <c r="P677" s="468"/>
      <c r="Q677" s="468"/>
      <c r="R677" s="468"/>
      <c r="S677" s="468"/>
      <c r="T677" s="468"/>
      <c r="U677" s="468"/>
      <c r="V677" s="468"/>
      <c r="W677" s="468"/>
      <c r="X677" s="468"/>
      <c r="Y677" s="468"/>
      <c r="Z677" s="468"/>
      <c r="AA677" s="468"/>
      <c r="AB677" s="468"/>
      <c r="AC677" s="468"/>
      <c r="AD677" s="468"/>
      <c r="AE677" s="468"/>
      <c r="AF677" s="468"/>
      <c r="AG677" s="468"/>
      <c r="AH677" s="468"/>
      <c r="AI677" s="468"/>
      <c r="AJ677" s="468"/>
      <c r="AK677" s="468"/>
      <c r="AL677" s="468"/>
    </row>
    <row r="678" spans="1:38" ht="14.25" customHeight="1">
      <c r="A678" s="468"/>
      <c r="B678" s="468"/>
      <c r="C678" s="468"/>
      <c r="D678" s="468"/>
      <c r="E678" s="468"/>
      <c r="F678" s="468"/>
      <c r="G678" s="468"/>
      <c r="H678" s="468"/>
      <c r="I678" s="468"/>
      <c r="J678" s="468"/>
      <c r="K678" s="468"/>
      <c r="L678" s="468"/>
      <c r="M678" s="468"/>
      <c r="N678" s="468"/>
      <c r="O678" s="468"/>
      <c r="P678" s="468"/>
      <c r="Q678" s="468"/>
      <c r="R678" s="468"/>
      <c r="S678" s="468"/>
      <c r="T678" s="468"/>
      <c r="U678" s="468"/>
      <c r="V678" s="468"/>
      <c r="W678" s="468"/>
      <c r="X678" s="468"/>
      <c r="Y678" s="468"/>
      <c r="Z678" s="468"/>
      <c r="AA678" s="468"/>
      <c r="AB678" s="468"/>
      <c r="AC678" s="468"/>
      <c r="AD678" s="468"/>
      <c r="AE678" s="468"/>
      <c r="AF678" s="468"/>
      <c r="AG678" s="468"/>
      <c r="AH678" s="468"/>
      <c r="AI678" s="468"/>
      <c r="AJ678" s="468"/>
      <c r="AK678" s="468"/>
      <c r="AL678" s="468"/>
    </row>
    <row r="679" spans="1:38" ht="14.25" customHeight="1">
      <c r="A679" s="468"/>
      <c r="B679" s="468"/>
      <c r="C679" s="468"/>
      <c r="D679" s="468"/>
      <c r="E679" s="468"/>
      <c r="F679" s="468"/>
      <c r="G679" s="468"/>
      <c r="H679" s="468"/>
      <c r="I679" s="468"/>
      <c r="J679" s="468"/>
      <c r="K679" s="468"/>
      <c r="L679" s="468"/>
      <c r="M679" s="468"/>
      <c r="N679" s="468"/>
      <c r="O679" s="468"/>
      <c r="P679" s="468"/>
      <c r="Q679" s="468"/>
      <c r="R679" s="468"/>
      <c r="S679" s="468"/>
      <c r="T679" s="468"/>
      <c r="U679" s="468"/>
      <c r="V679" s="468"/>
      <c r="W679" s="468"/>
      <c r="X679" s="468"/>
      <c r="Y679" s="468"/>
      <c r="Z679" s="468"/>
      <c r="AA679" s="468"/>
      <c r="AB679" s="468"/>
      <c r="AC679" s="468"/>
      <c r="AD679" s="468"/>
      <c r="AE679" s="468"/>
      <c r="AF679" s="468"/>
      <c r="AG679" s="468"/>
      <c r="AH679" s="468"/>
      <c r="AI679" s="468"/>
      <c r="AJ679" s="468"/>
      <c r="AK679" s="468"/>
      <c r="AL679" s="468"/>
    </row>
    <row r="680" spans="1:38" ht="14.25" customHeight="1">
      <c r="A680" s="468"/>
      <c r="B680" s="468"/>
      <c r="C680" s="468"/>
      <c r="D680" s="468"/>
      <c r="E680" s="468"/>
      <c r="F680" s="468"/>
      <c r="G680" s="468"/>
      <c r="H680" s="468"/>
      <c r="I680" s="468"/>
      <c r="J680" s="468"/>
      <c r="K680" s="468"/>
      <c r="L680" s="468"/>
      <c r="M680" s="468"/>
      <c r="N680" s="468"/>
      <c r="O680" s="468"/>
      <c r="P680" s="468"/>
      <c r="Q680" s="468"/>
      <c r="R680" s="468"/>
      <c r="S680" s="468"/>
      <c r="T680" s="468"/>
      <c r="U680" s="468"/>
      <c r="V680" s="468"/>
      <c r="W680" s="468"/>
      <c r="X680" s="468"/>
      <c r="Y680" s="468"/>
      <c r="Z680" s="468"/>
      <c r="AA680" s="468"/>
      <c r="AB680" s="468"/>
      <c r="AC680" s="468"/>
      <c r="AD680" s="468"/>
      <c r="AE680" s="468"/>
      <c r="AF680" s="468"/>
      <c r="AG680" s="468"/>
      <c r="AH680" s="468"/>
      <c r="AI680" s="468"/>
      <c r="AJ680" s="468"/>
      <c r="AK680" s="468"/>
      <c r="AL680" s="468"/>
    </row>
    <row r="681" spans="1:38" ht="14.25" customHeight="1">
      <c r="A681" s="468"/>
      <c r="B681" s="468"/>
      <c r="C681" s="468"/>
      <c r="D681" s="468"/>
      <c r="E681" s="468"/>
      <c r="F681" s="468"/>
      <c r="G681" s="468"/>
      <c r="H681" s="468"/>
      <c r="I681" s="468"/>
      <c r="J681" s="468"/>
      <c r="K681" s="468"/>
      <c r="L681" s="468"/>
      <c r="M681" s="468"/>
      <c r="N681" s="468"/>
      <c r="O681" s="468"/>
      <c r="P681" s="468"/>
      <c r="Q681" s="468"/>
      <c r="R681" s="468"/>
      <c r="S681" s="468"/>
      <c r="T681" s="468"/>
      <c r="U681" s="468"/>
      <c r="V681" s="468"/>
      <c r="W681" s="468"/>
      <c r="X681" s="468"/>
      <c r="Y681" s="468"/>
      <c r="Z681" s="468"/>
      <c r="AA681" s="468"/>
      <c r="AB681" s="468"/>
      <c r="AC681" s="468"/>
      <c r="AD681" s="468"/>
      <c r="AE681" s="468"/>
      <c r="AF681" s="468"/>
      <c r="AG681" s="468"/>
      <c r="AH681" s="468"/>
      <c r="AI681" s="468"/>
      <c r="AJ681" s="468"/>
      <c r="AK681" s="468"/>
      <c r="AL681" s="468"/>
    </row>
    <row r="682" spans="1:38" ht="14.25" customHeight="1">
      <c r="A682" s="468"/>
      <c r="B682" s="468"/>
      <c r="C682" s="468"/>
      <c r="D682" s="468"/>
      <c r="E682" s="468"/>
      <c r="F682" s="468"/>
      <c r="G682" s="468"/>
      <c r="H682" s="468"/>
      <c r="I682" s="468"/>
      <c r="J682" s="468"/>
      <c r="K682" s="468"/>
      <c r="L682" s="468"/>
      <c r="M682" s="468"/>
      <c r="N682" s="468"/>
      <c r="O682" s="468"/>
      <c r="P682" s="468"/>
      <c r="Q682" s="468"/>
      <c r="R682" s="468"/>
      <c r="S682" s="468"/>
      <c r="T682" s="468"/>
      <c r="U682" s="468"/>
      <c r="V682" s="468"/>
      <c r="W682" s="468"/>
      <c r="X682" s="468"/>
      <c r="Y682" s="468"/>
      <c r="Z682" s="468"/>
      <c r="AA682" s="468"/>
      <c r="AB682" s="468"/>
      <c r="AC682" s="468"/>
      <c r="AD682" s="468"/>
      <c r="AE682" s="468"/>
      <c r="AF682" s="468"/>
      <c r="AG682" s="468"/>
      <c r="AH682" s="468"/>
      <c r="AI682" s="468"/>
      <c r="AJ682" s="468"/>
      <c r="AK682" s="468"/>
      <c r="AL682" s="468"/>
    </row>
    <row r="683" spans="1:38" ht="14.25" customHeight="1">
      <c r="A683" s="468"/>
      <c r="B683" s="468"/>
      <c r="C683" s="468"/>
      <c r="D683" s="468"/>
      <c r="E683" s="468"/>
      <c r="F683" s="468"/>
      <c r="G683" s="468"/>
      <c r="H683" s="468"/>
      <c r="I683" s="468"/>
      <c r="J683" s="468"/>
      <c r="K683" s="468"/>
      <c r="L683" s="468"/>
      <c r="M683" s="468"/>
      <c r="N683" s="468"/>
      <c r="O683" s="468"/>
      <c r="P683" s="468"/>
      <c r="Q683" s="468"/>
      <c r="R683" s="468"/>
      <c r="S683" s="468"/>
      <c r="T683" s="468"/>
      <c r="U683" s="468"/>
      <c r="V683" s="468"/>
      <c r="W683" s="468"/>
      <c r="X683" s="468"/>
      <c r="Y683" s="468"/>
      <c r="Z683" s="468"/>
      <c r="AA683" s="468"/>
      <c r="AB683" s="468"/>
      <c r="AC683" s="468"/>
      <c r="AD683" s="468"/>
      <c r="AE683" s="468"/>
      <c r="AF683" s="468"/>
      <c r="AG683" s="468"/>
      <c r="AH683" s="468"/>
      <c r="AI683" s="468"/>
      <c r="AJ683" s="468"/>
      <c r="AK683" s="468"/>
      <c r="AL683" s="468"/>
    </row>
    <row r="684" spans="1:38" ht="14.25" customHeight="1">
      <c r="A684" s="468"/>
      <c r="B684" s="468"/>
      <c r="C684" s="468"/>
      <c r="D684" s="468"/>
      <c r="E684" s="468"/>
      <c r="F684" s="468"/>
      <c r="G684" s="468"/>
      <c r="H684" s="468"/>
      <c r="I684" s="468"/>
      <c r="J684" s="468"/>
      <c r="K684" s="468"/>
      <c r="L684" s="468"/>
      <c r="M684" s="468"/>
      <c r="N684" s="468"/>
      <c r="O684" s="468"/>
      <c r="P684" s="468"/>
      <c r="Q684" s="468"/>
      <c r="R684" s="468"/>
      <c r="S684" s="468"/>
      <c r="T684" s="468"/>
      <c r="U684" s="468"/>
      <c r="V684" s="468"/>
      <c r="W684" s="468"/>
      <c r="X684" s="468"/>
      <c r="Y684" s="468"/>
      <c r="Z684" s="468"/>
      <c r="AA684" s="468"/>
      <c r="AB684" s="468"/>
      <c r="AC684" s="468"/>
      <c r="AD684" s="468"/>
      <c r="AE684" s="468"/>
      <c r="AF684" s="468"/>
      <c r="AG684" s="468"/>
      <c r="AH684" s="468"/>
      <c r="AI684" s="468"/>
      <c r="AJ684" s="468"/>
      <c r="AK684" s="468"/>
      <c r="AL684" s="468"/>
    </row>
    <row r="685" spans="1:38" ht="14.25" customHeight="1">
      <c r="A685" s="468"/>
      <c r="B685" s="468"/>
      <c r="C685" s="468"/>
      <c r="D685" s="468"/>
      <c r="E685" s="468"/>
      <c r="F685" s="468"/>
      <c r="G685" s="468"/>
      <c r="H685" s="468"/>
      <c r="I685" s="468"/>
      <c r="J685" s="468"/>
      <c r="K685" s="468"/>
      <c r="L685" s="468"/>
      <c r="M685" s="468"/>
      <c r="N685" s="468"/>
      <c r="O685" s="468"/>
      <c r="P685" s="468"/>
      <c r="Q685" s="468"/>
      <c r="R685" s="468"/>
      <c r="S685" s="468"/>
      <c r="T685" s="468"/>
      <c r="U685" s="468"/>
      <c r="V685" s="468"/>
      <c r="W685" s="468"/>
      <c r="X685" s="468"/>
      <c r="Y685" s="468"/>
      <c r="Z685" s="468"/>
      <c r="AA685" s="468"/>
      <c r="AB685" s="468"/>
      <c r="AC685" s="468"/>
      <c r="AD685" s="468"/>
      <c r="AE685" s="468"/>
      <c r="AF685" s="468"/>
      <c r="AG685" s="468"/>
      <c r="AH685" s="468"/>
      <c r="AI685" s="468"/>
      <c r="AJ685" s="468"/>
      <c r="AK685" s="468"/>
      <c r="AL685" s="468"/>
    </row>
    <row r="686" spans="1:38" ht="14.25" customHeight="1">
      <c r="A686" s="468"/>
      <c r="B686" s="468"/>
      <c r="C686" s="468"/>
      <c r="D686" s="468"/>
      <c r="E686" s="468"/>
      <c r="F686" s="468"/>
      <c r="G686" s="468"/>
      <c r="H686" s="468"/>
      <c r="I686" s="468"/>
      <c r="J686" s="468"/>
      <c r="K686" s="468"/>
      <c r="L686" s="468"/>
      <c r="M686" s="468"/>
      <c r="N686" s="468"/>
      <c r="O686" s="468"/>
      <c r="P686" s="468"/>
      <c r="Q686" s="468"/>
      <c r="R686" s="468"/>
      <c r="S686" s="468"/>
      <c r="T686" s="468"/>
      <c r="U686" s="468"/>
      <c r="V686" s="468"/>
      <c r="W686" s="468"/>
      <c r="X686" s="468"/>
      <c r="Y686" s="468"/>
      <c r="Z686" s="468"/>
      <c r="AA686" s="468"/>
      <c r="AB686" s="468"/>
      <c r="AC686" s="468"/>
      <c r="AD686" s="468"/>
      <c r="AE686" s="468"/>
      <c r="AF686" s="468"/>
      <c r="AG686" s="468"/>
      <c r="AH686" s="468"/>
      <c r="AI686" s="468"/>
      <c r="AJ686" s="468"/>
      <c r="AK686" s="468"/>
      <c r="AL686" s="468"/>
    </row>
    <row r="687" spans="1:38" ht="14.25" customHeight="1">
      <c r="A687" s="468"/>
      <c r="B687" s="468"/>
      <c r="C687" s="468"/>
      <c r="D687" s="468"/>
      <c r="E687" s="468"/>
      <c r="F687" s="468"/>
      <c r="G687" s="468"/>
      <c r="H687" s="468"/>
      <c r="I687" s="468"/>
      <c r="J687" s="468"/>
      <c r="K687" s="468"/>
      <c r="L687" s="468"/>
      <c r="M687" s="468"/>
      <c r="N687" s="468"/>
      <c r="O687" s="468"/>
      <c r="P687" s="468"/>
      <c r="Q687" s="468"/>
      <c r="R687" s="468"/>
      <c r="S687" s="468"/>
      <c r="T687" s="468"/>
      <c r="U687" s="468"/>
      <c r="V687" s="468"/>
      <c r="W687" s="468"/>
      <c r="X687" s="468"/>
      <c r="Y687" s="468"/>
      <c r="Z687" s="468"/>
      <c r="AA687" s="468"/>
      <c r="AB687" s="468"/>
      <c r="AC687" s="468"/>
      <c r="AD687" s="468"/>
      <c r="AE687" s="468"/>
      <c r="AF687" s="468"/>
      <c r="AG687" s="468"/>
      <c r="AH687" s="468"/>
      <c r="AI687" s="468"/>
      <c r="AJ687" s="468"/>
      <c r="AK687" s="468"/>
      <c r="AL687" s="468"/>
    </row>
    <row r="688" spans="1:38" ht="14.25" customHeight="1">
      <c r="A688" s="468"/>
      <c r="B688" s="468"/>
      <c r="C688" s="468"/>
      <c r="D688" s="468"/>
      <c r="E688" s="468"/>
      <c r="F688" s="468"/>
      <c r="G688" s="468"/>
      <c r="H688" s="468"/>
      <c r="I688" s="468"/>
      <c r="J688" s="468"/>
      <c r="K688" s="468"/>
      <c r="L688" s="468"/>
      <c r="M688" s="468"/>
      <c r="N688" s="468"/>
      <c r="O688" s="468"/>
      <c r="P688" s="468"/>
      <c r="Q688" s="468"/>
      <c r="R688" s="468"/>
      <c r="S688" s="468"/>
      <c r="T688" s="468"/>
      <c r="U688" s="468"/>
      <c r="V688" s="468"/>
      <c r="W688" s="468"/>
      <c r="X688" s="468"/>
      <c r="Y688" s="468"/>
      <c r="Z688" s="468"/>
      <c r="AA688" s="468"/>
      <c r="AB688" s="468"/>
      <c r="AC688" s="468"/>
      <c r="AD688" s="468"/>
      <c r="AE688" s="468"/>
      <c r="AF688" s="468"/>
      <c r="AG688" s="468"/>
      <c r="AH688" s="468"/>
      <c r="AI688" s="468"/>
      <c r="AJ688" s="468"/>
      <c r="AK688" s="468"/>
      <c r="AL688" s="468"/>
    </row>
    <row r="689" spans="1:38" ht="14.25" customHeight="1">
      <c r="A689" s="468"/>
      <c r="B689" s="468"/>
      <c r="C689" s="468"/>
      <c r="D689" s="468"/>
      <c r="E689" s="468"/>
      <c r="F689" s="468"/>
      <c r="G689" s="468"/>
      <c r="H689" s="468"/>
      <c r="I689" s="468"/>
      <c r="J689" s="468"/>
      <c r="K689" s="468"/>
      <c r="L689" s="468"/>
      <c r="M689" s="468"/>
      <c r="N689" s="468"/>
      <c r="O689" s="468"/>
      <c r="P689" s="468"/>
      <c r="Q689" s="468"/>
      <c r="R689" s="468"/>
      <c r="S689" s="468"/>
      <c r="T689" s="468"/>
      <c r="U689" s="468"/>
      <c r="V689" s="468"/>
      <c r="W689" s="468"/>
      <c r="X689" s="468"/>
      <c r="Y689" s="468"/>
      <c r="Z689" s="468"/>
      <c r="AA689" s="468"/>
      <c r="AB689" s="468"/>
      <c r="AC689" s="468"/>
      <c r="AD689" s="468"/>
      <c r="AE689" s="468"/>
      <c r="AF689" s="468"/>
      <c r="AG689" s="468"/>
      <c r="AH689" s="468"/>
      <c r="AI689" s="468"/>
      <c r="AJ689" s="468"/>
      <c r="AK689" s="468"/>
      <c r="AL689" s="468"/>
    </row>
    <row r="690" spans="1:38" ht="14.25" customHeight="1">
      <c r="A690" s="468"/>
      <c r="B690" s="468"/>
      <c r="C690" s="468"/>
      <c r="D690" s="468"/>
      <c r="E690" s="468"/>
      <c r="F690" s="468"/>
      <c r="G690" s="468"/>
      <c r="H690" s="468"/>
      <c r="I690" s="468"/>
      <c r="J690" s="468"/>
      <c r="K690" s="468"/>
      <c r="L690" s="468"/>
      <c r="M690" s="468"/>
      <c r="N690" s="468"/>
      <c r="O690" s="468"/>
      <c r="P690" s="468"/>
      <c r="Q690" s="468"/>
      <c r="R690" s="468"/>
      <c r="S690" s="468"/>
      <c r="T690" s="468"/>
      <c r="U690" s="468"/>
      <c r="V690" s="468"/>
      <c r="W690" s="468"/>
      <c r="X690" s="468"/>
      <c r="Y690" s="468"/>
      <c r="Z690" s="468"/>
      <c r="AA690" s="468"/>
      <c r="AB690" s="468"/>
      <c r="AC690" s="468"/>
      <c r="AD690" s="468"/>
      <c r="AE690" s="468"/>
      <c r="AF690" s="468"/>
      <c r="AG690" s="468"/>
      <c r="AH690" s="468"/>
      <c r="AI690" s="468"/>
      <c r="AJ690" s="468"/>
      <c r="AK690" s="468"/>
      <c r="AL690" s="468"/>
    </row>
    <row r="691" spans="1:38" ht="14.25" customHeight="1">
      <c r="A691" s="468"/>
      <c r="B691" s="468"/>
      <c r="C691" s="468"/>
      <c r="D691" s="468"/>
      <c r="E691" s="468"/>
      <c r="F691" s="468"/>
      <c r="G691" s="468"/>
      <c r="H691" s="468"/>
      <c r="I691" s="468"/>
      <c r="J691" s="468"/>
      <c r="K691" s="468"/>
      <c r="L691" s="468"/>
      <c r="M691" s="468"/>
      <c r="N691" s="468"/>
      <c r="O691" s="468"/>
      <c r="P691" s="468"/>
      <c r="Q691" s="468"/>
      <c r="R691" s="468"/>
      <c r="S691" s="468"/>
      <c r="T691" s="468"/>
      <c r="U691" s="468"/>
      <c r="V691" s="468"/>
      <c r="W691" s="468"/>
      <c r="X691" s="468"/>
      <c r="Y691" s="468"/>
      <c r="Z691" s="468"/>
      <c r="AA691" s="468"/>
      <c r="AB691" s="468"/>
      <c r="AC691" s="468"/>
      <c r="AD691" s="468"/>
      <c r="AE691" s="468"/>
      <c r="AF691" s="468"/>
      <c r="AG691" s="468"/>
      <c r="AH691" s="468"/>
      <c r="AI691" s="468"/>
      <c r="AJ691" s="468"/>
      <c r="AK691" s="468"/>
      <c r="AL691" s="468"/>
    </row>
    <row r="692" spans="1:38" ht="14.25" customHeight="1">
      <c r="A692" s="468"/>
      <c r="B692" s="468"/>
      <c r="C692" s="468"/>
      <c r="D692" s="468"/>
      <c r="E692" s="468"/>
      <c r="F692" s="468"/>
      <c r="G692" s="468"/>
      <c r="H692" s="468"/>
      <c r="I692" s="468"/>
      <c r="J692" s="468"/>
      <c r="K692" s="468"/>
      <c r="L692" s="468"/>
      <c r="M692" s="468"/>
      <c r="N692" s="468"/>
      <c r="O692" s="468"/>
      <c r="P692" s="468"/>
      <c r="Q692" s="468"/>
      <c r="R692" s="468"/>
      <c r="S692" s="468"/>
      <c r="T692" s="468"/>
      <c r="U692" s="468"/>
      <c r="V692" s="468"/>
      <c r="W692" s="468"/>
      <c r="X692" s="468"/>
      <c r="Y692" s="468"/>
      <c r="Z692" s="468"/>
      <c r="AA692" s="468"/>
      <c r="AB692" s="468"/>
      <c r="AC692" s="468"/>
      <c r="AD692" s="468"/>
      <c r="AE692" s="468"/>
      <c r="AF692" s="468"/>
      <c r="AG692" s="468"/>
      <c r="AH692" s="468"/>
      <c r="AI692" s="468"/>
      <c r="AJ692" s="468"/>
      <c r="AK692" s="468"/>
      <c r="AL692" s="468"/>
    </row>
    <row r="693" spans="1:38" ht="14.25" customHeight="1">
      <c r="A693" s="468"/>
      <c r="B693" s="468"/>
      <c r="C693" s="468"/>
      <c r="D693" s="468"/>
      <c r="E693" s="468"/>
      <c r="F693" s="468"/>
      <c r="G693" s="468"/>
      <c r="H693" s="468"/>
      <c r="I693" s="468"/>
      <c r="J693" s="468"/>
      <c r="K693" s="468"/>
      <c r="L693" s="468"/>
      <c r="M693" s="468"/>
      <c r="N693" s="468"/>
      <c r="O693" s="468"/>
      <c r="P693" s="468"/>
      <c r="Q693" s="468"/>
      <c r="R693" s="468"/>
      <c r="S693" s="468"/>
      <c r="T693" s="468"/>
      <c r="U693" s="468"/>
      <c r="V693" s="468"/>
      <c r="W693" s="468"/>
      <c r="X693" s="468"/>
      <c r="Y693" s="468"/>
      <c r="Z693" s="468"/>
      <c r="AA693" s="468"/>
      <c r="AB693" s="468"/>
      <c r="AC693" s="468"/>
      <c r="AD693" s="468"/>
      <c r="AE693" s="468"/>
      <c r="AF693" s="468"/>
      <c r="AG693" s="468"/>
      <c r="AH693" s="468"/>
      <c r="AI693" s="468"/>
      <c r="AJ693" s="468"/>
      <c r="AK693" s="468"/>
      <c r="AL693" s="468"/>
    </row>
    <row r="694" spans="1:38" ht="14.25" customHeight="1">
      <c r="A694" s="468"/>
      <c r="B694" s="468"/>
      <c r="C694" s="468"/>
      <c r="D694" s="468"/>
      <c r="E694" s="468"/>
      <c r="F694" s="468"/>
      <c r="G694" s="468"/>
      <c r="H694" s="468"/>
      <c r="I694" s="468"/>
      <c r="J694" s="468"/>
      <c r="K694" s="468"/>
      <c r="L694" s="468"/>
      <c r="M694" s="468"/>
      <c r="N694" s="468"/>
      <c r="O694" s="468"/>
      <c r="P694" s="468"/>
      <c r="Q694" s="468"/>
      <c r="R694" s="468"/>
      <c r="S694" s="468"/>
      <c r="T694" s="468"/>
      <c r="U694" s="468"/>
      <c r="V694" s="468"/>
      <c r="W694" s="468"/>
      <c r="X694" s="468"/>
      <c r="Y694" s="468"/>
      <c r="Z694" s="468"/>
      <c r="AA694" s="468"/>
      <c r="AB694" s="468"/>
      <c r="AC694" s="468"/>
      <c r="AD694" s="468"/>
      <c r="AE694" s="468"/>
      <c r="AF694" s="468"/>
      <c r="AG694" s="468"/>
      <c r="AH694" s="468"/>
      <c r="AI694" s="468"/>
      <c r="AJ694" s="468"/>
      <c r="AK694" s="468"/>
      <c r="AL694" s="468"/>
    </row>
    <row r="695" spans="1:38" ht="14.25" customHeight="1">
      <c r="A695" s="468"/>
      <c r="B695" s="468"/>
      <c r="C695" s="468"/>
      <c r="D695" s="468"/>
      <c r="E695" s="468"/>
      <c r="F695" s="468"/>
      <c r="G695" s="468"/>
      <c r="H695" s="468"/>
      <c r="I695" s="468"/>
      <c r="J695" s="468"/>
      <c r="K695" s="468"/>
      <c r="L695" s="468"/>
      <c r="M695" s="468"/>
      <c r="N695" s="468"/>
      <c r="O695" s="468"/>
      <c r="P695" s="468"/>
      <c r="Q695" s="468"/>
      <c r="R695" s="468"/>
      <c r="S695" s="468"/>
      <c r="T695" s="468"/>
      <c r="U695" s="468"/>
      <c r="V695" s="468"/>
      <c r="W695" s="468"/>
      <c r="X695" s="468"/>
      <c r="Y695" s="468"/>
      <c r="Z695" s="468"/>
      <c r="AA695" s="468"/>
      <c r="AB695" s="468"/>
      <c r="AC695" s="468"/>
      <c r="AD695" s="468"/>
      <c r="AE695" s="468"/>
      <c r="AF695" s="468"/>
      <c r="AG695" s="468"/>
      <c r="AH695" s="468"/>
      <c r="AI695" s="468"/>
      <c r="AJ695" s="468"/>
      <c r="AK695" s="468"/>
      <c r="AL695" s="468"/>
    </row>
    <row r="696" spans="1:38" ht="14.25" customHeight="1">
      <c r="A696" s="468"/>
      <c r="B696" s="468"/>
      <c r="C696" s="468"/>
      <c r="D696" s="468"/>
      <c r="E696" s="468"/>
      <c r="F696" s="468"/>
      <c r="G696" s="468"/>
      <c r="H696" s="468"/>
      <c r="I696" s="468"/>
      <c r="J696" s="468"/>
      <c r="K696" s="468"/>
      <c r="L696" s="468"/>
      <c r="M696" s="468"/>
      <c r="N696" s="468"/>
      <c r="O696" s="468"/>
      <c r="P696" s="468"/>
      <c r="Q696" s="468"/>
      <c r="R696" s="468"/>
      <c r="S696" s="468"/>
      <c r="T696" s="468"/>
      <c r="U696" s="468"/>
      <c r="V696" s="468"/>
      <c r="W696" s="468"/>
      <c r="X696" s="468"/>
      <c r="Y696" s="468"/>
      <c r="Z696" s="468"/>
      <c r="AA696" s="468"/>
      <c r="AB696" s="468"/>
      <c r="AC696" s="468"/>
      <c r="AD696" s="468"/>
      <c r="AE696" s="468"/>
      <c r="AF696" s="468"/>
      <c r="AG696" s="468"/>
      <c r="AH696" s="468"/>
      <c r="AI696" s="468"/>
      <c r="AJ696" s="468"/>
      <c r="AK696" s="468"/>
      <c r="AL696" s="468"/>
    </row>
    <row r="697" spans="1:38" ht="14.25" customHeight="1">
      <c r="A697" s="468"/>
      <c r="B697" s="468"/>
      <c r="C697" s="468"/>
      <c r="D697" s="468"/>
      <c r="E697" s="468"/>
      <c r="F697" s="468"/>
      <c r="G697" s="468"/>
      <c r="H697" s="468"/>
      <c r="I697" s="468"/>
      <c r="J697" s="468"/>
      <c r="K697" s="468"/>
      <c r="L697" s="468"/>
      <c r="M697" s="468"/>
      <c r="N697" s="468"/>
      <c r="O697" s="468"/>
      <c r="P697" s="468"/>
      <c r="Q697" s="468"/>
      <c r="R697" s="468"/>
      <c r="S697" s="468"/>
      <c r="T697" s="468"/>
      <c r="U697" s="468"/>
      <c r="V697" s="468"/>
      <c r="W697" s="468"/>
      <c r="X697" s="468"/>
      <c r="Y697" s="468"/>
      <c r="Z697" s="468"/>
      <c r="AA697" s="468"/>
      <c r="AB697" s="468"/>
      <c r="AC697" s="468"/>
      <c r="AD697" s="468"/>
      <c r="AE697" s="468"/>
      <c r="AF697" s="468"/>
      <c r="AG697" s="468"/>
      <c r="AH697" s="468"/>
      <c r="AI697" s="468"/>
      <c r="AJ697" s="468"/>
      <c r="AK697" s="468"/>
      <c r="AL697" s="468"/>
    </row>
    <row r="698" spans="1:38" ht="14.25" customHeight="1">
      <c r="A698" s="468"/>
      <c r="B698" s="468"/>
      <c r="C698" s="468"/>
      <c r="D698" s="468"/>
      <c r="E698" s="468"/>
      <c r="F698" s="468"/>
      <c r="G698" s="468"/>
      <c r="H698" s="468"/>
      <c r="I698" s="468"/>
      <c r="J698" s="468"/>
      <c r="K698" s="468"/>
      <c r="L698" s="468"/>
      <c r="M698" s="468"/>
      <c r="N698" s="468"/>
      <c r="O698" s="468"/>
      <c r="P698" s="468"/>
      <c r="Q698" s="468"/>
      <c r="R698" s="468"/>
      <c r="S698" s="468"/>
      <c r="T698" s="468"/>
      <c r="U698" s="468"/>
      <c r="V698" s="468"/>
      <c r="W698" s="468"/>
      <c r="X698" s="468"/>
      <c r="Y698" s="468"/>
      <c r="Z698" s="468"/>
      <c r="AA698" s="468"/>
      <c r="AB698" s="468"/>
      <c r="AC698" s="468"/>
      <c r="AD698" s="468"/>
      <c r="AE698" s="468"/>
      <c r="AF698" s="468"/>
      <c r="AG698" s="468"/>
      <c r="AH698" s="468"/>
      <c r="AI698" s="468"/>
      <c r="AJ698" s="468"/>
      <c r="AK698" s="468"/>
      <c r="AL698" s="468"/>
    </row>
    <row r="699" spans="1:38" ht="14.25" customHeight="1">
      <c r="A699" s="468"/>
      <c r="B699" s="468"/>
      <c r="C699" s="468"/>
      <c r="D699" s="468"/>
      <c r="E699" s="468"/>
      <c r="F699" s="468"/>
      <c r="G699" s="468"/>
      <c r="H699" s="468"/>
      <c r="I699" s="468"/>
      <c r="J699" s="468"/>
      <c r="K699" s="468"/>
      <c r="L699" s="468"/>
      <c r="M699" s="468"/>
      <c r="N699" s="468"/>
      <c r="O699" s="468"/>
      <c r="P699" s="468"/>
      <c r="Q699" s="468"/>
      <c r="R699" s="468"/>
      <c r="S699" s="468"/>
      <c r="T699" s="468"/>
      <c r="U699" s="468"/>
      <c r="V699" s="468"/>
      <c r="W699" s="468"/>
      <c r="X699" s="468"/>
      <c r="Y699" s="468"/>
      <c r="Z699" s="468"/>
      <c r="AA699" s="468"/>
      <c r="AB699" s="468"/>
      <c r="AC699" s="468"/>
      <c r="AD699" s="468"/>
      <c r="AE699" s="468"/>
      <c r="AF699" s="468"/>
      <c r="AG699" s="468"/>
      <c r="AH699" s="468"/>
      <c r="AI699" s="468"/>
      <c r="AJ699" s="468"/>
      <c r="AK699" s="468"/>
      <c r="AL699" s="468"/>
    </row>
    <row r="700" spans="1:38" ht="14.25" customHeight="1">
      <c r="A700" s="468"/>
      <c r="B700" s="468"/>
      <c r="C700" s="468"/>
      <c r="D700" s="468"/>
      <c r="E700" s="468"/>
      <c r="F700" s="468"/>
      <c r="G700" s="468"/>
      <c r="H700" s="468"/>
      <c r="I700" s="468"/>
      <c r="J700" s="468"/>
      <c r="K700" s="468"/>
      <c r="L700" s="468"/>
      <c r="M700" s="468"/>
      <c r="N700" s="468"/>
      <c r="O700" s="468"/>
      <c r="P700" s="468"/>
      <c r="Q700" s="468"/>
      <c r="R700" s="468"/>
      <c r="S700" s="468"/>
      <c r="T700" s="468"/>
      <c r="U700" s="468"/>
      <c r="V700" s="468"/>
      <c r="W700" s="468"/>
      <c r="X700" s="468"/>
      <c r="Y700" s="468"/>
      <c r="Z700" s="468"/>
      <c r="AA700" s="468"/>
      <c r="AB700" s="468"/>
      <c r="AC700" s="468"/>
      <c r="AD700" s="468"/>
      <c r="AE700" s="468"/>
      <c r="AF700" s="468"/>
      <c r="AG700" s="468"/>
      <c r="AH700" s="468"/>
      <c r="AI700" s="468"/>
      <c r="AJ700" s="468"/>
      <c r="AK700" s="468"/>
      <c r="AL700" s="468"/>
    </row>
    <row r="701" spans="1:38" ht="14.25" customHeight="1">
      <c r="A701" s="468"/>
      <c r="B701" s="468"/>
      <c r="C701" s="468"/>
      <c r="D701" s="468"/>
      <c r="E701" s="468"/>
      <c r="F701" s="468"/>
      <c r="G701" s="468"/>
      <c r="H701" s="468"/>
      <c r="I701" s="468"/>
      <c r="J701" s="468"/>
      <c r="K701" s="468"/>
      <c r="L701" s="468"/>
      <c r="M701" s="468"/>
      <c r="N701" s="468"/>
      <c r="O701" s="468"/>
      <c r="P701" s="468"/>
      <c r="Q701" s="468"/>
      <c r="R701" s="468"/>
      <c r="S701" s="468"/>
      <c r="T701" s="468"/>
      <c r="U701" s="468"/>
      <c r="V701" s="468"/>
      <c r="W701" s="468"/>
      <c r="X701" s="468"/>
      <c r="Y701" s="468"/>
      <c r="Z701" s="468"/>
      <c r="AA701" s="468"/>
      <c r="AB701" s="468"/>
      <c r="AC701" s="468"/>
      <c r="AD701" s="468"/>
      <c r="AE701" s="468"/>
      <c r="AF701" s="468"/>
      <c r="AG701" s="468"/>
      <c r="AH701" s="468"/>
      <c r="AI701" s="468"/>
      <c r="AJ701" s="468"/>
      <c r="AK701" s="468"/>
      <c r="AL701" s="468"/>
    </row>
    <row r="702" spans="1:38" ht="14.25" customHeight="1">
      <c r="A702" s="468"/>
      <c r="B702" s="468"/>
      <c r="C702" s="468"/>
      <c r="D702" s="468"/>
      <c r="E702" s="468"/>
      <c r="F702" s="468"/>
      <c r="G702" s="468"/>
      <c r="H702" s="468"/>
      <c r="I702" s="468"/>
      <c r="J702" s="468"/>
      <c r="K702" s="468"/>
      <c r="L702" s="468"/>
      <c r="M702" s="468"/>
      <c r="N702" s="468"/>
      <c r="O702" s="468"/>
      <c r="P702" s="468"/>
      <c r="Q702" s="468"/>
      <c r="R702" s="468"/>
      <c r="S702" s="468"/>
      <c r="T702" s="468"/>
      <c r="U702" s="468"/>
      <c r="V702" s="468"/>
      <c r="W702" s="468"/>
      <c r="X702" s="468"/>
      <c r="Y702" s="468"/>
      <c r="Z702" s="468"/>
      <c r="AA702" s="468"/>
      <c r="AB702" s="468"/>
      <c r="AC702" s="468"/>
      <c r="AD702" s="468"/>
      <c r="AE702" s="468"/>
      <c r="AF702" s="468"/>
      <c r="AG702" s="468"/>
      <c r="AH702" s="468"/>
      <c r="AI702" s="468"/>
      <c r="AJ702" s="468"/>
      <c r="AK702" s="468"/>
      <c r="AL702" s="468"/>
    </row>
    <row r="703" spans="1:38" ht="14.25" customHeight="1">
      <c r="A703" s="468"/>
      <c r="B703" s="468"/>
      <c r="C703" s="468"/>
      <c r="D703" s="468"/>
      <c r="E703" s="468"/>
      <c r="F703" s="468"/>
      <c r="G703" s="468"/>
      <c r="H703" s="468"/>
      <c r="I703" s="468"/>
      <c r="J703" s="468"/>
      <c r="K703" s="468"/>
      <c r="L703" s="468"/>
      <c r="M703" s="468"/>
      <c r="N703" s="468"/>
      <c r="O703" s="468"/>
      <c r="P703" s="468"/>
      <c r="Q703" s="468"/>
      <c r="R703" s="468"/>
      <c r="S703" s="468"/>
      <c r="T703" s="468"/>
      <c r="U703" s="468"/>
      <c r="V703" s="468"/>
      <c r="W703" s="468"/>
      <c r="X703" s="468"/>
      <c r="Y703" s="468"/>
      <c r="Z703" s="468"/>
      <c r="AA703" s="468"/>
      <c r="AB703" s="468"/>
      <c r="AC703" s="468"/>
      <c r="AD703" s="468"/>
      <c r="AE703" s="468"/>
      <c r="AF703" s="468"/>
      <c r="AG703" s="468"/>
      <c r="AH703" s="468"/>
      <c r="AI703" s="468"/>
      <c r="AJ703" s="468"/>
      <c r="AK703" s="468"/>
      <c r="AL703" s="468"/>
    </row>
    <row r="704" spans="1:38" ht="14.25" customHeight="1">
      <c r="A704" s="468"/>
      <c r="B704" s="468"/>
      <c r="C704" s="468"/>
      <c r="D704" s="468"/>
      <c r="E704" s="468"/>
      <c r="F704" s="468"/>
      <c r="G704" s="468"/>
      <c r="H704" s="468"/>
      <c r="I704" s="468"/>
      <c r="J704" s="468"/>
      <c r="K704" s="468"/>
      <c r="L704" s="468"/>
      <c r="M704" s="468"/>
      <c r="N704" s="468"/>
      <c r="O704" s="468"/>
      <c r="P704" s="468"/>
      <c r="Q704" s="468"/>
      <c r="R704" s="468"/>
      <c r="S704" s="468"/>
      <c r="T704" s="468"/>
      <c r="U704" s="468"/>
      <c r="V704" s="468"/>
      <c r="W704" s="468"/>
      <c r="X704" s="468"/>
      <c r="Y704" s="468"/>
      <c r="Z704" s="468"/>
      <c r="AA704" s="468"/>
      <c r="AB704" s="468"/>
      <c r="AC704" s="468"/>
      <c r="AD704" s="468"/>
      <c r="AE704" s="468"/>
      <c r="AF704" s="468"/>
      <c r="AG704" s="468"/>
      <c r="AH704" s="468"/>
      <c r="AI704" s="468"/>
      <c r="AJ704" s="468"/>
      <c r="AK704" s="468"/>
      <c r="AL704" s="468"/>
    </row>
    <row r="705" spans="1:38" ht="14.25" customHeight="1">
      <c r="A705" s="468"/>
      <c r="B705" s="468"/>
      <c r="C705" s="468"/>
      <c r="D705" s="468"/>
      <c r="E705" s="468"/>
      <c r="F705" s="468"/>
      <c r="G705" s="468"/>
      <c r="H705" s="468"/>
      <c r="I705" s="468"/>
      <c r="J705" s="468"/>
      <c r="K705" s="468"/>
      <c r="L705" s="468"/>
      <c r="M705" s="468"/>
      <c r="N705" s="468"/>
      <c r="O705" s="468"/>
      <c r="P705" s="468"/>
      <c r="Q705" s="468"/>
      <c r="R705" s="468"/>
      <c r="S705" s="468"/>
      <c r="T705" s="468"/>
      <c r="U705" s="468"/>
      <c r="V705" s="468"/>
      <c r="W705" s="468"/>
      <c r="X705" s="468"/>
      <c r="Y705" s="468"/>
      <c r="Z705" s="468"/>
      <c r="AA705" s="468"/>
      <c r="AB705" s="468"/>
      <c r="AC705" s="468"/>
      <c r="AD705" s="468"/>
      <c r="AE705" s="468"/>
      <c r="AF705" s="468"/>
      <c r="AG705" s="468"/>
      <c r="AH705" s="468"/>
      <c r="AI705" s="468"/>
      <c r="AJ705" s="468"/>
      <c r="AK705" s="468"/>
      <c r="AL705" s="468"/>
    </row>
    <row r="706" spans="1:38" ht="14.25" customHeight="1">
      <c r="A706" s="468"/>
      <c r="B706" s="468"/>
      <c r="C706" s="468"/>
      <c r="D706" s="468"/>
      <c r="E706" s="468"/>
      <c r="F706" s="468"/>
      <c r="G706" s="468"/>
      <c r="H706" s="468"/>
      <c r="I706" s="468"/>
      <c r="J706" s="468"/>
      <c r="K706" s="468"/>
      <c r="L706" s="468"/>
      <c r="M706" s="468"/>
      <c r="N706" s="468"/>
      <c r="O706" s="468"/>
      <c r="P706" s="468"/>
      <c r="Q706" s="468"/>
      <c r="R706" s="468"/>
      <c r="S706" s="468"/>
      <c r="T706" s="468"/>
      <c r="U706" s="468"/>
      <c r="V706" s="468"/>
      <c r="W706" s="468"/>
      <c r="X706" s="468"/>
      <c r="Y706" s="468"/>
      <c r="Z706" s="468"/>
      <c r="AA706" s="468"/>
      <c r="AB706" s="468"/>
      <c r="AC706" s="468"/>
      <c r="AD706" s="468"/>
      <c r="AE706" s="468"/>
      <c r="AF706" s="468"/>
      <c r="AG706" s="468"/>
      <c r="AH706" s="468"/>
      <c r="AI706" s="468"/>
      <c r="AJ706" s="468"/>
      <c r="AK706" s="468"/>
      <c r="AL706" s="468"/>
    </row>
    <row r="707" spans="1:38" ht="14.25" customHeight="1">
      <c r="A707" s="468"/>
      <c r="B707" s="468"/>
      <c r="C707" s="468"/>
      <c r="D707" s="468"/>
      <c r="E707" s="468"/>
      <c r="F707" s="468"/>
      <c r="G707" s="468"/>
      <c r="H707" s="468"/>
      <c r="I707" s="468"/>
      <c r="J707" s="468"/>
      <c r="K707" s="468"/>
      <c r="L707" s="468"/>
      <c r="M707" s="468"/>
      <c r="N707" s="468"/>
      <c r="O707" s="468"/>
      <c r="P707" s="468"/>
      <c r="Q707" s="468"/>
      <c r="R707" s="468"/>
      <c r="S707" s="468"/>
      <c r="T707" s="468"/>
      <c r="U707" s="468"/>
      <c r="V707" s="468"/>
      <c r="W707" s="468"/>
      <c r="X707" s="468"/>
      <c r="Y707" s="468"/>
      <c r="Z707" s="468"/>
      <c r="AA707" s="468"/>
      <c r="AB707" s="468"/>
      <c r="AC707" s="468"/>
      <c r="AD707" s="468"/>
      <c r="AE707" s="468"/>
      <c r="AF707" s="468"/>
      <c r="AG707" s="468"/>
      <c r="AH707" s="468"/>
      <c r="AI707" s="468"/>
      <c r="AJ707" s="468"/>
      <c r="AK707" s="468"/>
      <c r="AL707" s="468"/>
    </row>
    <row r="708" spans="1:38" ht="14.25" customHeight="1">
      <c r="A708" s="468"/>
      <c r="B708" s="468"/>
      <c r="C708" s="468"/>
      <c r="D708" s="468"/>
      <c r="E708" s="468"/>
      <c r="F708" s="468"/>
      <c r="G708" s="468"/>
      <c r="H708" s="468"/>
      <c r="I708" s="468"/>
      <c r="J708" s="468"/>
      <c r="K708" s="468"/>
      <c r="L708" s="468"/>
      <c r="M708" s="468"/>
      <c r="N708" s="468"/>
      <c r="O708" s="468"/>
      <c r="P708" s="468"/>
      <c r="Q708" s="468"/>
      <c r="R708" s="468"/>
      <c r="S708" s="468"/>
      <c r="T708" s="468"/>
      <c r="U708" s="468"/>
      <c r="V708" s="468"/>
      <c r="W708" s="468"/>
      <c r="X708" s="468"/>
      <c r="Y708" s="468"/>
      <c r="Z708" s="468"/>
      <c r="AA708" s="468"/>
      <c r="AB708" s="468"/>
      <c r="AC708" s="468"/>
      <c r="AD708" s="468"/>
      <c r="AE708" s="468"/>
      <c r="AF708" s="468"/>
      <c r="AG708" s="468"/>
      <c r="AH708" s="468"/>
      <c r="AI708" s="468"/>
      <c r="AJ708" s="468"/>
      <c r="AK708" s="468"/>
      <c r="AL708" s="468"/>
    </row>
    <row r="709" spans="1:38" ht="14.25" customHeight="1">
      <c r="A709" s="468"/>
      <c r="B709" s="468"/>
      <c r="C709" s="468"/>
      <c r="D709" s="468"/>
      <c r="E709" s="468"/>
      <c r="F709" s="468"/>
      <c r="G709" s="468"/>
      <c r="H709" s="468"/>
      <c r="I709" s="468"/>
      <c r="J709" s="468"/>
      <c r="K709" s="468"/>
      <c r="L709" s="468"/>
      <c r="M709" s="468"/>
      <c r="N709" s="468"/>
      <c r="O709" s="468"/>
      <c r="P709" s="468"/>
      <c r="Q709" s="468"/>
      <c r="R709" s="468"/>
      <c r="S709" s="468"/>
      <c r="T709" s="468"/>
      <c r="U709" s="468"/>
      <c r="V709" s="468"/>
      <c r="W709" s="468"/>
      <c r="X709" s="468"/>
      <c r="Y709" s="468"/>
      <c r="Z709" s="468"/>
      <c r="AA709" s="468"/>
      <c r="AB709" s="468"/>
      <c r="AC709" s="468"/>
      <c r="AD709" s="468"/>
      <c r="AE709" s="468"/>
      <c r="AF709" s="468"/>
      <c r="AG709" s="468"/>
      <c r="AH709" s="468"/>
      <c r="AI709" s="468"/>
      <c r="AJ709" s="468"/>
      <c r="AK709" s="468"/>
      <c r="AL709" s="468"/>
    </row>
    <row r="710" spans="1:38" ht="14.25" customHeight="1">
      <c r="A710" s="468"/>
      <c r="B710" s="468"/>
      <c r="C710" s="468"/>
      <c r="D710" s="468"/>
      <c r="E710" s="468"/>
      <c r="F710" s="468"/>
      <c r="G710" s="468"/>
      <c r="H710" s="468"/>
      <c r="I710" s="468"/>
      <c r="J710" s="468"/>
      <c r="K710" s="468"/>
      <c r="L710" s="468"/>
      <c r="M710" s="468"/>
      <c r="N710" s="468"/>
      <c r="O710" s="468"/>
      <c r="P710" s="468"/>
      <c r="Q710" s="468"/>
      <c r="R710" s="468"/>
      <c r="S710" s="468"/>
      <c r="T710" s="468"/>
      <c r="U710" s="468"/>
      <c r="V710" s="468"/>
      <c r="W710" s="468"/>
      <c r="X710" s="468"/>
      <c r="Y710" s="468"/>
      <c r="Z710" s="468"/>
      <c r="AA710" s="468"/>
      <c r="AB710" s="468"/>
      <c r="AC710" s="468"/>
      <c r="AD710" s="468"/>
      <c r="AE710" s="468"/>
      <c r="AF710" s="468"/>
      <c r="AG710" s="468"/>
      <c r="AH710" s="468"/>
      <c r="AI710" s="468"/>
      <c r="AJ710" s="468"/>
      <c r="AK710" s="468"/>
      <c r="AL710" s="468"/>
    </row>
    <row r="711" spans="1:38" ht="14.25" customHeight="1">
      <c r="A711" s="468"/>
      <c r="B711" s="468"/>
      <c r="C711" s="468"/>
      <c r="D711" s="468"/>
      <c r="E711" s="468"/>
      <c r="F711" s="468"/>
      <c r="G711" s="468"/>
      <c r="H711" s="468"/>
      <c r="I711" s="468"/>
      <c r="J711" s="468"/>
      <c r="K711" s="468"/>
      <c r="L711" s="468"/>
      <c r="M711" s="468"/>
      <c r="N711" s="468"/>
      <c r="O711" s="468"/>
      <c r="P711" s="468"/>
      <c r="Q711" s="468"/>
      <c r="R711" s="468"/>
      <c r="S711" s="468"/>
      <c r="T711" s="468"/>
      <c r="U711" s="468"/>
      <c r="V711" s="468"/>
      <c r="W711" s="468"/>
      <c r="X711" s="468"/>
      <c r="Y711" s="468"/>
      <c r="Z711" s="468"/>
      <c r="AA711" s="468"/>
      <c r="AB711" s="468"/>
      <c r="AC711" s="468"/>
      <c r="AD711" s="468"/>
      <c r="AE711" s="468"/>
      <c r="AF711" s="468"/>
      <c r="AG711" s="468"/>
      <c r="AH711" s="468"/>
      <c r="AI711" s="468"/>
      <c r="AJ711" s="468"/>
      <c r="AK711" s="468"/>
      <c r="AL711" s="468"/>
    </row>
    <row r="712" spans="1:38" ht="14.25" customHeight="1">
      <c r="A712" s="468"/>
      <c r="B712" s="468"/>
      <c r="C712" s="468"/>
      <c r="D712" s="468"/>
      <c r="E712" s="468"/>
      <c r="F712" s="468"/>
      <c r="G712" s="468"/>
      <c r="H712" s="468"/>
      <c r="I712" s="468"/>
      <c r="J712" s="468"/>
      <c r="K712" s="468"/>
      <c r="L712" s="468"/>
      <c r="M712" s="468"/>
      <c r="N712" s="468"/>
      <c r="O712" s="468"/>
      <c r="P712" s="468"/>
      <c r="Q712" s="468"/>
      <c r="R712" s="468"/>
      <c r="S712" s="468"/>
      <c r="T712" s="468"/>
      <c r="U712" s="468"/>
      <c r="V712" s="468"/>
      <c r="W712" s="468"/>
      <c r="X712" s="468"/>
      <c r="Y712" s="468"/>
      <c r="Z712" s="468"/>
      <c r="AA712" s="468"/>
      <c r="AB712" s="468"/>
      <c r="AC712" s="468"/>
      <c r="AD712" s="468"/>
      <c r="AE712" s="468"/>
      <c r="AF712" s="468"/>
      <c r="AG712" s="468"/>
      <c r="AH712" s="468"/>
      <c r="AI712" s="468"/>
      <c r="AJ712" s="468"/>
      <c r="AK712" s="468"/>
      <c r="AL712" s="468"/>
    </row>
    <row r="713" spans="1:38" ht="14.25" customHeight="1">
      <c r="A713" s="468"/>
      <c r="B713" s="468"/>
      <c r="C713" s="468"/>
      <c r="D713" s="468"/>
      <c r="E713" s="468"/>
      <c r="F713" s="468"/>
      <c r="G713" s="468"/>
      <c r="H713" s="468"/>
      <c r="I713" s="468"/>
      <c r="J713" s="468"/>
      <c r="K713" s="468"/>
      <c r="L713" s="468"/>
      <c r="M713" s="468"/>
      <c r="N713" s="468"/>
      <c r="O713" s="468"/>
      <c r="P713" s="468"/>
      <c r="Q713" s="468"/>
      <c r="R713" s="468"/>
      <c r="S713" s="468"/>
      <c r="T713" s="468"/>
      <c r="U713" s="468"/>
      <c r="V713" s="468"/>
      <c r="W713" s="468"/>
      <c r="X713" s="468"/>
      <c r="Y713" s="468"/>
      <c r="Z713" s="468"/>
      <c r="AA713" s="468"/>
      <c r="AB713" s="468"/>
      <c r="AC713" s="468"/>
      <c r="AD713" s="468"/>
      <c r="AE713" s="468"/>
      <c r="AF713" s="468"/>
      <c r="AG713" s="468"/>
      <c r="AH713" s="468"/>
      <c r="AI713" s="468"/>
      <c r="AJ713" s="468"/>
      <c r="AK713" s="468"/>
      <c r="AL713" s="468"/>
    </row>
    <row r="714" spans="1:38" ht="14.25" customHeight="1">
      <c r="A714" s="468"/>
      <c r="B714" s="468"/>
      <c r="C714" s="468"/>
      <c r="D714" s="468"/>
      <c r="E714" s="468"/>
      <c r="F714" s="468"/>
      <c r="G714" s="468"/>
      <c r="H714" s="468"/>
      <c r="I714" s="468"/>
      <c r="J714" s="468"/>
      <c r="K714" s="468"/>
      <c r="L714" s="468"/>
      <c r="M714" s="468"/>
      <c r="N714" s="468"/>
      <c r="O714" s="468"/>
      <c r="P714" s="468"/>
      <c r="Q714" s="468"/>
      <c r="R714" s="468"/>
      <c r="S714" s="468"/>
      <c r="T714" s="468"/>
      <c r="U714" s="468"/>
      <c r="V714" s="468"/>
      <c r="W714" s="468"/>
      <c r="X714" s="468"/>
      <c r="Y714" s="468"/>
      <c r="Z714" s="468"/>
      <c r="AA714" s="468"/>
      <c r="AB714" s="468"/>
      <c r="AC714" s="468"/>
      <c r="AD714" s="468"/>
      <c r="AE714" s="468"/>
      <c r="AF714" s="468"/>
      <c r="AG714" s="468"/>
      <c r="AH714" s="468"/>
      <c r="AI714" s="468"/>
      <c r="AJ714" s="468"/>
      <c r="AK714" s="468"/>
      <c r="AL714" s="468"/>
    </row>
    <row r="715" spans="1:38" ht="14.25" customHeight="1">
      <c r="A715" s="468"/>
      <c r="B715" s="468"/>
      <c r="C715" s="468"/>
      <c r="D715" s="468"/>
      <c r="E715" s="468"/>
      <c r="F715" s="468"/>
      <c r="G715" s="468"/>
      <c r="H715" s="468"/>
      <c r="I715" s="468"/>
      <c r="J715" s="468"/>
      <c r="K715" s="468"/>
      <c r="L715" s="468"/>
      <c r="M715" s="468"/>
      <c r="N715" s="468"/>
      <c r="O715" s="468"/>
      <c r="P715" s="468"/>
      <c r="Q715" s="468"/>
      <c r="R715" s="468"/>
      <c r="S715" s="468"/>
      <c r="T715" s="468"/>
      <c r="U715" s="468"/>
      <c r="V715" s="468"/>
      <c r="W715" s="468"/>
      <c r="X715" s="468"/>
      <c r="Y715" s="468"/>
      <c r="Z715" s="468"/>
      <c r="AA715" s="468"/>
      <c r="AB715" s="468"/>
      <c r="AC715" s="468"/>
      <c r="AD715" s="468"/>
      <c r="AE715" s="468"/>
      <c r="AF715" s="468"/>
      <c r="AG715" s="468"/>
      <c r="AH715" s="468"/>
      <c r="AI715" s="468"/>
      <c r="AJ715" s="468"/>
      <c r="AK715" s="468"/>
      <c r="AL715" s="468"/>
    </row>
    <row r="716" spans="1:38" ht="14.25" customHeight="1">
      <c r="A716" s="468"/>
      <c r="B716" s="468"/>
      <c r="C716" s="468"/>
      <c r="D716" s="468"/>
      <c r="E716" s="468"/>
      <c r="F716" s="468"/>
      <c r="G716" s="468"/>
      <c r="H716" s="468"/>
      <c r="I716" s="468"/>
      <c r="J716" s="468"/>
      <c r="K716" s="468"/>
      <c r="L716" s="468"/>
      <c r="M716" s="468"/>
      <c r="N716" s="468"/>
      <c r="O716" s="468"/>
      <c r="P716" s="468"/>
      <c r="Q716" s="468"/>
      <c r="R716" s="468"/>
      <c r="S716" s="468"/>
      <c r="T716" s="468"/>
      <c r="U716" s="468"/>
      <c r="V716" s="468"/>
      <c r="W716" s="468"/>
      <c r="X716" s="468"/>
      <c r="Y716" s="468"/>
      <c r="Z716" s="468"/>
      <c r="AA716" s="468"/>
      <c r="AB716" s="468"/>
      <c r="AC716" s="468"/>
      <c r="AD716" s="468"/>
      <c r="AE716" s="468"/>
      <c r="AF716" s="468"/>
      <c r="AG716" s="468"/>
      <c r="AH716" s="468"/>
      <c r="AI716" s="468"/>
      <c r="AJ716" s="468"/>
      <c r="AK716" s="468"/>
      <c r="AL716" s="468"/>
    </row>
    <row r="717" spans="1:38" ht="14.25" customHeight="1">
      <c r="A717" s="468"/>
      <c r="B717" s="468"/>
      <c r="C717" s="468"/>
      <c r="D717" s="468"/>
      <c r="E717" s="468"/>
      <c r="F717" s="468"/>
      <c r="G717" s="468"/>
      <c r="H717" s="468"/>
      <c r="I717" s="468"/>
      <c r="J717" s="468"/>
      <c r="K717" s="468"/>
      <c r="L717" s="468"/>
      <c r="M717" s="468"/>
      <c r="N717" s="468"/>
      <c r="O717" s="468"/>
      <c r="P717" s="468"/>
      <c r="Q717" s="468"/>
      <c r="R717" s="468"/>
      <c r="S717" s="468"/>
      <c r="T717" s="468"/>
      <c r="U717" s="468"/>
      <c r="V717" s="468"/>
      <c r="W717" s="468"/>
      <c r="X717" s="468"/>
      <c r="Y717" s="468"/>
      <c r="Z717" s="468"/>
      <c r="AA717" s="468"/>
      <c r="AB717" s="468"/>
      <c r="AC717" s="468"/>
      <c r="AD717" s="468"/>
      <c r="AE717" s="468"/>
      <c r="AF717" s="468"/>
      <c r="AG717" s="468"/>
      <c r="AH717" s="468"/>
      <c r="AI717" s="468"/>
      <c r="AJ717" s="468"/>
      <c r="AK717" s="468"/>
      <c r="AL717" s="468"/>
    </row>
    <row r="718" spans="1:38" ht="14.25" customHeight="1">
      <c r="A718" s="468"/>
      <c r="B718" s="468"/>
      <c r="C718" s="468"/>
      <c r="D718" s="468"/>
      <c r="E718" s="468"/>
      <c r="F718" s="468"/>
      <c r="G718" s="468"/>
      <c r="H718" s="468"/>
      <c r="I718" s="468"/>
      <c r="J718" s="468"/>
      <c r="K718" s="468"/>
      <c r="L718" s="468"/>
      <c r="M718" s="468"/>
      <c r="N718" s="468"/>
      <c r="O718" s="468"/>
      <c r="P718" s="468"/>
      <c r="Q718" s="468"/>
      <c r="R718" s="468"/>
      <c r="S718" s="468"/>
      <c r="T718" s="468"/>
      <c r="U718" s="468"/>
      <c r="V718" s="468"/>
      <c r="W718" s="468"/>
      <c r="X718" s="468"/>
      <c r="Y718" s="468"/>
      <c r="Z718" s="468"/>
      <c r="AA718" s="468"/>
      <c r="AB718" s="468"/>
      <c r="AC718" s="468"/>
      <c r="AD718" s="468"/>
      <c r="AE718" s="468"/>
      <c r="AF718" s="468"/>
      <c r="AG718" s="468"/>
      <c r="AH718" s="468"/>
      <c r="AI718" s="468"/>
      <c r="AJ718" s="468"/>
      <c r="AK718" s="468"/>
      <c r="AL718" s="468"/>
    </row>
    <row r="719" spans="1:38" ht="14.25" customHeight="1">
      <c r="A719" s="468"/>
      <c r="B719" s="468"/>
      <c r="C719" s="468"/>
      <c r="D719" s="468"/>
      <c r="E719" s="468"/>
      <c r="F719" s="468"/>
      <c r="G719" s="468"/>
      <c r="H719" s="468"/>
      <c r="I719" s="468"/>
      <c r="J719" s="468"/>
      <c r="K719" s="468"/>
      <c r="L719" s="468"/>
      <c r="M719" s="468"/>
      <c r="N719" s="468"/>
      <c r="O719" s="468"/>
      <c r="P719" s="468"/>
      <c r="Q719" s="468"/>
      <c r="R719" s="468"/>
      <c r="S719" s="468"/>
      <c r="T719" s="468"/>
      <c r="U719" s="468"/>
      <c r="V719" s="468"/>
      <c r="W719" s="468"/>
      <c r="X719" s="468"/>
      <c r="Y719" s="468"/>
      <c r="Z719" s="468"/>
      <c r="AA719" s="468"/>
      <c r="AB719" s="468"/>
      <c r="AC719" s="468"/>
      <c r="AD719" s="468"/>
      <c r="AE719" s="468"/>
      <c r="AF719" s="468"/>
      <c r="AG719" s="468"/>
      <c r="AH719" s="468"/>
      <c r="AI719" s="468"/>
      <c r="AJ719" s="468"/>
      <c r="AK719" s="468"/>
      <c r="AL719" s="468"/>
    </row>
    <row r="720" spans="1:38" ht="14.25" customHeight="1">
      <c r="A720" s="468"/>
      <c r="B720" s="468"/>
      <c r="C720" s="468"/>
      <c r="D720" s="468"/>
      <c r="E720" s="468"/>
      <c r="F720" s="468"/>
      <c r="G720" s="468"/>
      <c r="H720" s="468"/>
      <c r="I720" s="468"/>
      <c r="J720" s="468"/>
      <c r="K720" s="468"/>
      <c r="L720" s="468"/>
      <c r="M720" s="468"/>
      <c r="N720" s="468"/>
      <c r="O720" s="468"/>
      <c r="P720" s="468"/>
      <c r="Q720" s="468"/>
      <c r="R720" s="468"/>
      <c r="S720" s="468"/>
      <c r="T720" s="468"/>
      <c r="U720" s="468"/>
      <c r="V720" s="468"/>
      <c r="W720" s="468"/>
      <c r="X720" s="468"/>
      <c r="Y720" s="468"/>
      <c r="Z720" s="468"/>
      <c r="AA720" s="468"/>
      <c r="AB720" s="468"/>
      <c r="AC720" s="468"/>
      <c r="AD720" s="468"/>
      <c r="AE720" s="468"/>
      <c r="AF720" s="468"/>
      <c r="AG720" s="468"/>
      <c r="AH720" s="468"/>
      <c r="AI720" s="468"/>
      <c r="AJ720" s="468"/>
      <c r="AK720" s="468"/>
      <c r="AL720" s="468"/>
    </row>
    <row r="721" spans="1:38" ht="14.25" customHeight="1">
      <c r="A721" s="468"/>
      <c r="B721" s="468"/>
      <c r="C721" s="468"/>
      <c r="D721" s="468"/>
      <c r="E721" s="468"/>
      <c r="F721" s="468"/>
      <c r="G721" s="468"/>
      <c r="H721" s="468"/>
      <c r="I721" s="468"/>
      <c r="J721" s="468"/>
      <c r="K721" s="468"/>
      <c r="L721" s="468"/>
      <c r="M721" s="468"/>
      <c r="N721" s="468"/>
      <c r="O721" s="468"/>
      <c r="P721" s="468"/>
      <c r="Q721" s="468"/>
      <c r="R721" s="468"/>
      <c r="S721" s="468"/>
      <c r="T721" s="468"/>
      <c r="U721" s="468"/>
      <c r="V721" s="468"/>
      <c r="W721" s="468"/>
      <c r="X721" s="468"/>
      <c r="Y721" s="468"/>
      <c r="Z721" s="468"/>
      <c r="AA721" s="468"/>
      <c r="AB721" s="468"/>
      <c r="AC721" s="468"/>
      <c r="AD721" s="468"/>
      <c r="AE721" s="468"/>
      <c r="AF721" s="468"/>
      <c r="AG721" s="468"/>
      <c r="AH721" s="468"/>
      <c r="AI721" s="468"/>
      <c r="AJ721" s="468"/>
      <c r="AK721" s="468"/>
      <c r="AL721" s="468"/>
    </row>
    <row r="722" spans="1:38" ht="14.25" customHeight="1">
      <c r="A722" s="468"/>
      <c r="B722" s="468"/>
      <c r="C722" s="468"/>
      <c r="D722" s="468"/>
      <c r="E722" s="468"/>
      <c r="F722" s="468"/>
      <c r="G722" s="468"/>
      <c r="H722" s="468"/>
      <c r="I722" s="468"/>
      <c r="J722" s="468"/>
      <c r="K722" s="468"/>
      <c r="L722" s="468"/>
      <c r="M722" s="468"/>
      <c r="N722" s="468"/>
      <c r="O722" s="468"/>
      <c r="P722" s="468"/>
      <c r="Q722" s="468"/>
      <c r="R722" s="468"/>
      <c r="S722" s="468"/>
      <c r="T722" s="468"/>
      <c r="U722" s="468"/>
      <c r="V722" s="468"/>
      <c r="W722" s="468"/>
      <c r="X722" s="468"/>
      <c r="Y722" s="468"/>
      <c r="Z722" s="468"/>
      <c r="AA722" s="468"/>
      <c r="AB722" s="468"/>
      <c r="AC722" s="468"/>
      <c r="AD722" s="468"/>
      <c r="AE722" s="468"/>
      <c r="AF722" s="468"/>
      <c r="AG722" s="468"/>
      <c r="AH722" s="468"/>
      <c r="AI722" s="468"/>
      <c r="AJ722" s="468"/>
      <c r="AK722" s="468"/>
      <c r="AL722" s="468"/>
    </row>
    <row r="723" spans="1:38" ht="14.25" customHeight="1">
      <c r="A723" s="468"/>
      <c r="B723" s="468"/>
      <c r="C723" s="468"/>
      <c r="D723" s="468"/>
      <c r="E723" s="468"/>
      <c r="F723" s="468"/>
      <c r="G723" s="468"/>
      <c r="H723" s="468"/>
      <c r="I723" s="468"/>
      <c r="J723" s="468"/>
      <c r="K723" s="468"/>
      <c r="L723" s="468"/>
      <c r="M723" s="468"/>
      <c r="N723" s="468"/>
      <c r="O723" s="468"/>
      <c r="P723" s="468"/>
      <c r="Q723" s="468"/>
      <c r="R723" s="468"/>
      <c r="S723" s="468"/>
      <c r="T723" s="468"/>
      <c r="U723" s="468"/>
      <c r="V723" s="468"/>
      <c r="W723" s="468"/>
      <c r="X723" s="468"/>
      <c r="Y723" s="468"/>
      <c r="Z723" s="468"/>
      <c r="AA723" s="468"/>
      <c r="AB723" s="468"/>
      <c r="AC723" s="468"/>
      <c r="AD723" s="468"/>
      <c r="AE723" s="468"/>
      <c r="AF723" s="468"/>
      <c r="AG723" s="468"/>
      <c r="AH723" s="468"/>
      <c r="AI723" s="468"/>
      <c r="AJ723" s="468"/>
      <c r="AK723" s="468"/>
      <c r="AL723" s="468"/>
    </row>
    <row r="724" spans="1:38" ht="14.25" customHeight="1">
      <c r="A724" s="468"/>
      <c r="B724" s="468"/>
      <c r="C724" s="468"/>
      <c r="D724" s="468"/>
      <c r="E724" s="468"/>
      <c r="F724" s="468"/>
      <c r="G724" s="468"/>
      <c r="H724" s="468"/>
      <c r="I724" s="468"/>
      <c r="J724" s="468"/>
      <c r="K724" s="468"/>
      <c r="L724" s="468"/>
      <c r="M724" s="468"/>
      <c r="N724" s="468"/>
      <c r="O724" s="468"/>
      <c r="P724" s="468"/>
      <c r="Q724" s="468"/>
      <c r="R724" s="468"/>
      <c r="S724" s="468"/>
      <c r="T724" s="468"/>
      <c r="U724" s="468"/>
      <c r="V724" s="468"/>
      <c r="W724" s="468"/>
      <c r="X724" s="468"/>
      <c r="Y724" s="468"/>
      <c r="Z724" s="468"/>
      <c r="AA724" s="468"/>
      <c r="AB724" s="468"/>
      <c r="AC724" s="468"/>
      <c r="AD724" s="468"/>
      <c r="AE724" s="468"/>
      <c r="AF724" s="468"/>
      <c r="AG724" s="468"/>
      <c r="AH724" s="468"/>
      <c r="AI724" s="468"/>
      <c r="AJ724" s="468"/>
      <c r="AK724" s="468"/>
      <c r="AL724" s="468"/>
    </row>
    <row r="725" spans="1:38" ht="14.25" customHeight="1">
      <c r="A725" s="468"/>
      <c r="B725" s="468"/>
      <c r="C725" s="468"/>
      <c r="D725" s="468"/>
      <c r="E725" s="468"/>
      <c r="F725" s="468"/>
      <c r="G725" s="468"/>
      <c r="H725" s="468"/>
      <c r="I725" s="468"/>
      <c r="J725" s="468"/>
      <c r="K725" s="468"/>
      <c r="L725" s="468"/>
      <c r="M725" s="468"/>
      <c r="N725" s="468"/>
      <c r="O725" s="468"/>
      <c r="P725" s="468"/>
      <c r="Q725" s="468"/>
      <c r="R725" s="468"/>
      <c r="S725" s="468"/>
      <c r="T725" s="468"/>
      <c r="U725" s="468"/>
      <c r="V725" s="468"/>
      <c r="W725" s="468"/>
      <c r="X725" s="468"/>
      <c r="Y725" s="468"/>
      <c r="Z725" s="468"/>
      <c r="AA725" s="468"/>
      <c r="AB725" s="468"/>
      <c r="AC725" s="468"/>
      <c r="AD725" s="468"/>
      <c r="AE725" s="468"/>
      <c r="AF725" s="468"/>
      <c r="AG725" s="468"/>
      <c r="AH725" s="468"/>
      <c r="AI725" s="468"/>
      <c r="AJ725" s="468"/>
      <c r="AK725" s="468"/>
      <c r="AL725" s="468"/>
    </row>
    <row r="726" spans="1:38" ht="14.25" customHeight="1">
      <c r="A726" s="468"/>
      <c r="B726" s="468"/>
      <c r="C726" s="468"/>
      <c r="D726" s="468"/>
      <c r="E726" s="468"/>
      <c r="F726" s="468"/>
      <c r="G726" s="468"/>
      <c r="H726" s="468"/>
      <c r="I726" s="468"/>
      <c r="J726" s="468"/>
      <c r="K726" s="468"/>
      <c r="L726" s="468"/>
      <c r="M726" s="468"/>
      <c r="N726" s="468"/>
      <c r="O726" s="468"/>
      <c r="P726" s="468"/>
      <c r="Q726" s="468"/>
      <c r="R726" s="468"/>
      <c r="S726" s="468"/>
      <c r="T726" s="468"/>
      <c r="U726" s="468"/>
      <c r="V726" s="468"/>
      <c r="W726" s="468"/>
      <c r="X726" s="468"/>
      <c r="Y726" s="468"/>
      <c r="Z726" s="468"/>
      <c r="AA726" s="468"/>
      <c r="AB726" s="468"/>
      <c r="AC726" s="468"/>
      <c r="AD726" s="468"/>
      <c r="AE726" s="468"/>
      <c r="AF726" s="468"/>
      <c r="AG726" s="468"/>
      <c r="AH726" s="468"/>
      <c r="AI726" s="468"/>
      <c r="AJ726" s="468"/>
      <c r="AK726" s="468"/>
      <c r="AL726" s="468"/>
    </row>
    <row r="727" spans="1:38" ht="14.25" customHeight="1">
      <c r="A727" s="468"/>
      <c r="B727" s="468"/>
      <c r="C727" s="468"/>
      <c r="D727" s="468"/>
      <c r="E727" s="468"/>
      <c r="F727" s="468"/>
      <c r="G727" s="468"/>
      <c r="H727" s="468"/>
      <c r="I727" s="468"/>
      <c r="J727" s="468"/>
      <c r="K727" s="468"/>
      <c r="L727" s="468"/>
      <c r="M727" s="468"/>
      <c r="N727" s="468"/>
      <c r="O727" s="468"/>
      <c r="P727" s="468"/>
      <c r="Q727" s="468"/>
      <c r="R727" s="468"/>
      <c r="S727" s="468"/>
      <c r="T727" s="468"/>
      <c r="U727" s="468"/>
      <c r="V727" s="468"/>
      <c r="W727" s="468"/>
      <c r="X727" s="468"/>
      <c r="Y727" s="468"/>
      <c r="Z727" s="468"/>
      <c r="AA727" s="468"/>
      <c r="AB727" s="468"/>
      <c r="AC727" s="468"/>
      <c r="AD727" s="468"/>
      <c r="AE727" s="468"/>
      <c r="AF727" s="468"/>
      <c r="AG727" s="468"/>
      <c r="AH727" s="468"/>
      <c r="AI727" s="468"/>
      <c r="AJ727" s="468"/>
      <c r="AK727" s="468"/>
      <c r="AL727" s="468"/>
    </row>
    <row r="728" spans="1:38" ht="14.25" customHeight="1">
      <c r="A728" s="468"/>
      <c r="B728" s="468"/>
      <c r="C728" s="468"/>
      <c r="D728" s="468"/>
      <c r="E728" s="468"/>
      <c r="F728" s="468"/>
      <c r="G728" s="468"/>
      <c r="H728" s="468"/>
      <c r="I728" s="468"/>
      <c r="J728" s="468"/>
      <c r="K728" s="468"/>
      <c r="L728" s="468"/>
      <c r="M728" s="468"/>
      <c r="N728" s="468"/>
      <c r="O728" s="468"/>
      <c r="P728" s="468"/>
      <c r="Q728" s="468"/>
      <c r="R728" s="468"/>
      <c r="S728" s="468"/>
      <c r="T728" s="468"/>
      <c r="U728" s="468"/>
      <c r="V728" s="468"/>
      <c r="W728" s="468"/>
      <c r="X728" s="468"/>
      <c r="Y728" s="468"/>
      <c r="Z728" s="468"/>
      <c r="AA728" s="468"/>
      <c r="AB728" s="468"/>
      <c r="AC728" s="468"/>
      <c r="AD728" s="468"/>
      <c r="AE728" s="468"/>
      <c r="AF728" s="468"/>
      <c r="AG728" s="468"/>
      <c r="AH728" s="468"/>
      <c r="AI728" s="468"/>
      <c r="AJ728" s="468"/>
      <c r="AK728" s="468"/>
      <c r="AL728" s="468"/>
    </row>
    <row r="729" spans="1:38" ht="14.25" customHeight="1">
      <c r="A729" s="468"/>
      <c r="B729" s="468"/>
      <c r="C729" s="468"/>
      <c r="D729" s="468"/>
      <c r="E729" s="468"/>
      <c r="F729" s="468"/>
      <c r="G729" s="468"/>
      <c r="H729" s="468"/>
      <c r="I729" s="468"/>
      <c r="J729" s="468"/>
      <c r="K729" s="468"/>
      <c r="L729" s="468"/>
      <c r="M729" s="468"/>
      <c r="N729" s="468"/>
      <c r="O729" s="468"/>
      <c r="P729" s="468"/>
      <c r="Q729" s="468"/>
      <c r="R729" s="468"/>
      <c r="S729" s="468"/>
      <c r="T729" s="468"/>
      <c r="U729" s="468"/>
      <c r="V729" s="468"/>
      <c r="W729" s="468"/>
      <c r="X729" s="468"/>
      <c r="Y729" s="468"/>
      <c r="Z729" s="468"/>
      <c r="AA729" s="468"/>
      <c r="AB729" s="468"/>
      <c r="AC729" s="468"/>
      <c r="AD729" s="468"/>
      <c r="AE729" s="468"/>
      <c r="AF729" s="468"/>
      <c r="AG729" s="468"/>
      <c r="AH729" s="468"/>
      <c r="AI729" s="468"/>
      <c r="AJ729" s="468"/>
      <c r="AK729" s="468"/>
      <c r="AL729" s="468"/>
    </row>
    <row r="730" spans="1:38" ht="14.25" customHeight="1">
      <c r="A730" s="468"/>
      <c r="B730" s="468"/>
      <c r="C730" s="468"/>
      <c r="D730" s="468"/>
      <c r="E730" s="468"/>
      <c r="F730" s="468"/>
      <c r="G730" s="468"/>
      <c r="H730" s="468"/>
      <c r="I730" s="468"/>
      <c r="J730" s="468"/>
      <c r="K730" s="468"/>
      <c r="L730" s="468"/>
      <c r="M730" s="468"/>
      <c r="N730" s="468"/>
      <c r="O730" s="468"/>
      <c r="P730" s="468"/>
      <c r="Q730" s="468"/>
      <c r="R730" s="468"/>
      <c r="S730" s="468"/>
      <c r="T730" s="468"/>
      <c r="U730" s="468"/>
      <c r="V730" s="468"/>
      <c r="W730" s="468"/>
      <c r="X730" s="468"/>
      <c r="Y730" s="468"/>
      <c r="Z730" s="468"/>
      <c r="AA730" s="468"/>
      <c r="AB730" s="468"/>
      <c r="AC730" s="468"/>
      <c r="AD730" s="468"/>
      <c r="AE730" s="468"/>
      <c r="AF730" s="468"/>
      <c r="AG730" s="468"/>
      <c r="AH730" s="468"/>
      <c r="AI730" s="468"/>
      <c r="AJ730" s="468"/>
      <c r="AK730" s="468"/>
      <c r="AL730" s="468"/>
    </row>
    <row r="731" spans="1:38" ht="14.25" customHeight="1">
      <c r="A731" s="468"/>
      <c r="B731" s="468"/>
      <c r="C731" s="468"/>
      <c r="D731" s="468"/>
      <c r="E731" s="468"/>
      <c r="F731" s="468"/>
      <c r="G731" s="468"/>
      <c r="H731" s="468"/>
      <c r="I731" s="468"/>
      <c r="J731" s="468"/>
      <c r="K731" s="468"/>
      <c r="L731" s="468"/>
      <c r="M731" s="468"/>
      <c r="N731" s="468"/>
      <c r="O731" s="468"/>
      <c r="P731" s="468"/>
      <c r="Q731" s="468"/>
      <c r="R731" s="468"/>
      <c r="S731" s="468"/>
      <c r="T731" s="468"/>
      <c r="U731" s="468"/>
      <c r="V731" s="468"/>
      <c r="W731" s="468"/>
      <c r="X731" s="468"/>
      <c r="Y731" s="468"/>
      <c r="Z731" s="468"/>
      <c r="AA731" s="468"/>
      <c r="AB731" s="468"/>
      <c r="AC731" s="468"/>
      <c r="AD731" s="468"/>
      <c r="AE731" s="468"/>
      <c r="AF731" s="468"/>
      <c r="AG731" s="468"/>
      <c r="AH731" s="468"/>
      <c r="AI731" s="468"/>
      <c r="AJ731" s="468"/>
      <c r="AK731" s="468"/>
      <c r="AL731" s="468"/>
    </row>
    <row r="732" spans="1:38" ht="14.25" customHeight="1">
      <c r="A732" s="468"/>
      <c r="B732" s="468"/>
      <c r="C732" s="468"/>
      <c r="D732" s="468"/>
      <c r="E732" s="468"/>
      <c r="F732" s="468"/>
      <c r="G732" s="468"/>
      <c r="H732" s="468"/>
      <c r="I732" s="468"/>
      <c r="J732" s="468"/>
      <c r="K732" s="468"/>
      <c r="L732" s="468"/>
      <c r="M732" s="468"/>
      <c r="N732" s="468"/>
      <c r="O732" s="468"/>
      <c r="P732" s="468"/>
      <c r="Q732" s="468"/>
      <c r="R732" s="468"/>
      <c r="S732" s="468"/>
      <c r="T732" s="468"/>
      <c r="U732" s="468"/>
      <c r="V732" s="468"/>
      <c r="W732" s="468"/>
      <c r="X732" s="468"/>
      <c r="Y732" s="468"/>
      <c r="Z732" s="468"/>
      <c r="AA732" s="468"/>
      <c r="AB732" s="468"/>
      <c r="AC732" s="468"/>
      <c r="AD732" s="468"/>
      <c r="AE732" s="468"/>
      <c r="AF732" s="468"/>
      <c r="AG732" s="468"/>
      <c r="AH732" s="468"/>
      <c r="AI732" s="468"/>
      <c r="AJ732" s="468"/>
      <c r="AK732" s="468"/>
      <c r="AL732" s="468"/>
    </row>
    <row r="733" spans="1:38" ht="14.25" customHeight="1">
      <c r="A733" s="468"/>
      <c r="B733" s="468"/>
      <c r="C733" s="468"/>
      <c r="D733" s="468"/>
      <c r="E733" s="468"/>
      <c r="F733" s="468"/>
      <c r="G733" s="468"/>
      <c r="H733" s="468"/>
      <c r="I733" s="468"/>
      <c r="J733" s="468"/>
      <c r="K733" s="468"/>
      <c r="L733" s="468"/>
      <c r="M733" s="468"/>
      <c r="N733" s="468"/>
      <c r="O733" s="468"/>
      <c r="P733" s="468"/>
      <c r="Q733" s="468"/>
      <c r="R733" s="468"/>
      <c r="S733" s="468"/>
      <c r="T733" s="468"/>
      <c r="U733" s="468"/>
      <c r="V733" s="468"/>
      <c r="W733" s="468"/>
      <c r="X733" s="468"/>
      <c r="Y733" s="468"/>
      <c r="Z733" s="468"/>
      <c r="AA733" s="468"/>
      <c r="AB733" s="468"/>
      <c r="AC733" s="468"/>
      <c r="AD733" s="468"/>
      <c r="AE733" s="468"/>
      <c r="AF733" s="468"/>
      <c r="AG733" s="468"/>
      <c r="AH733" s="468"/>
      <c r="AI733" s="468"/>
      <c r="AJ733" s="468"/>
      <c r="AK733" s="468"/>
      <c r="AL733" s="468"/>
    </row>
    <row r="734" spans="1:38" ht="14.25" customHeight="1">
      <c r="A734" s="468"/>
      <c r="B734" s="468"/>
      <c r="C734" s="468"/>
      <c r="D734" s="468"/>
      <c r="E734" s="468"/>
      <c r="F734" s="468"/>
      <c r="G734" s="468"/>
      <c r="H734" s="468"/>
      <c r="I734" s="468"/>
      <c r="J734" s="468"/>
      <c r="K734" s="468"/>
      <c r="L734" s="468"/>
      <c r="M734" s="468"/>
      <c r="N734" s="468"/>
      <c r="O734" s="468"/>
      <c r="P734" s="468"/>
      <c r="Q734" s="468"/>
      <c r="R734" s="468"/>
      <c r="S734" s="468"/>
      <c r="T734" s="468"/>
      <c r="U734" s="468"/>
      <c r="V734" s="468"/>
      <c r="W734" s="468"/>
      <c r="X734" s="468"/>
      <c r="Y734" s="468"/>
      <c r="Z734" s="468"/>
      <c r="AA734" s="468"/>
      <c r="AB734" s="468"/>
      <c r="AC734" s="468"/>
      <c r="AD734" s="468"/>
      <c r="AE734" s="468"/>
      <c r="AF734" s="468"/>
      <c r="AG734" s="468"/>
      <c r="AH734" s="468"/>
      <c r="AI734" s="468"/>
      <c r="AJ734" s="468"/>
      <c r="AK734" s="468"/>
      <c r="AL734" s="468"/>
    </row>
    <row r="735" spans="1:38" ht="14.25" customHeight="1">
      <c r="A735" s="468"/>
      <c r="B735" s="468"/>
      <c r="C735" s="468"/>
      <c r="D735" s="468"/>
      <c r="E735" s="468"/>
      <c r="F735" s="468"/>
      <c r="G735" s="468"/>
      <c r="H735" s="468"/>
      <c r="I735" s="468"/>
      <c r="J735" s="468"/>
      <c r="K735" s="468"/>
      <c r="L735" s="468"/>
      <c r="M735" s="468"/>
      <c r="N735" s="468"/>
      <c r="O735" s="468"/>
      <c r="P735" s="468"/>
      <c r="Q735" s="468"/>
      <c r="R735" s="468"/>
      <c r="S735" s="468"/>
      <c r="T735" s="468"/>
      <c r="U735" s="468"/>
      <c r="V735" s="468"/>
      <c r="W735" s="468"/>
      <c r="X735" s="468"/>
      <c r="Y735" s="468"/>
      <c r="Z735" s="468"/>
      <c r="AA735" s="468"/>
      <c r="AB735" s="468"/>
      <c r="AC735" s="468"/>
      <c r="AD735" s="468"/>
      <c r="AE735" s="468"/>
      <c r="AF735" s="468"/>
      <c r="AG735" s="468"/>
      <c r="AH735" s="468"/>
      <c r="AI735" s="468"/>
      <c r="AJ735" s="468"/>
      <c r="AK735" s="468"/>
      <c r="AL735" s="468"/>
    </row>
    <row r="736" spans="1:38" ht="14.25" customHeight="1">
      <c r="A736" s="468"/>
      <c r="B736" s="468"/>
      <c r="C736" s="468"/>
      <c r="D736" s="468"/>
      <c r="E736" s="468"/>
      <c r="F736" s="468"/>
      <c r="G736" s="468"/>
      <c r="H736" s="468"/>
      <c r="I736" s="468"/>
      <c r="J736" s="468"/>
      <c r="K736" s="468"/>
      <c r="L736" s="468"/>
      <c r="M736" s="468"/>
      <c r="N736" s="468"/>
      <c r="O736" s="468"/>
      <c r="P736" s="468"/>
      <c r="Q736" s="468"/>
      <c r="R736" s="468"/>
      <c r="S736" s="468"/>
      <c r="T736" s="468"/>
      <c r="U736" s="468"/>
      <c r="V736" s="468"/>
      <c r="W736" s="468"/>
      <c r="X736" s="468"/>
      <c r="Y736" s="468"/>
      <c r="Z736" s="468"/>
      <c r="AA736" s="468"/>
      <c r="AB736" s="468"/>
      <c r="AC736" s="468"/>
      <c r="AD736" s="468"/>
      <c r="AE736" s="468"/>
      <c r="AF736" s="468"/>
      <c r="AG736" s="468"/>
      <c r="AH736" s="468"/>
      <c r="AI736" s="468"/>
      <c r="AJ736" s="468"/>
      <c r="AK736" s="468"/>
      <c r="AL736" s="468"/>
    </row>
    <row r="737" spans="1:38" ht="14.25" customHeight="1">
      <c r="A737" s="468"/>
      <c r="B737" s="468"/>
      <c r="C737" s="468"/>
      <c r="D737" s="468"/>
      <c r="E737" s="468"/>
      <c r="F737" s="468"/>
      <c r="G737" s="468"/>
      <c r="H737" s="468"/>
      <c r="I737" s="468"/>
      <c r="J737" s="468"/>
      <c r="K737" s="468"/>
      <c r="L737" s="468"/>
      <c r="M737" s="468"/>
      <c r="N737" s="468"/>
      <c r="O737" s="468"/>
      <c r="P737" s="468"/>
      <c r="Q737" s="468"/>
      <c r="R737" s="468"/>
      <c r="S737" s="468"/>
      <c r="T737" s="468"/>
      <c r="U737" s="468"/>
      <c r="V737" s="468"/>
      <c r="W737" s="468"/>
      <c r="X737" s="468"/>
      <c r="Y737" s="468"/>
      <c r="Z737" s="468"/>
      <c r="AA737" s="468"/>
      <c r="AB737" s="468"/>
      <c r="AC737" s="468"/>
      <c r="AD737" s="468"/>
      <c r="AE737" s="468"/>
      <c r="AF737" s="468"/>
      <c r="AG737" s="468"/>
      <c r="AH737" s="468"/>
      <c r="AI737" s="468"/>
      <c r="AJ737" s="468"/>
      <c r="AK737" s="468"/>
      <c r="AL737" s="468"/>
    </row>
    <row r="738" spans="1:38" ht="14.25" customHeight="1">
      <c r="A738" s="468"/>
      <c r="B738" s="468"/>
      <c r="C738" s="468"/>
      <c r="D738" s="468"/>
      <c r="E738" s="468"/>
      <c r="F738" s="468"/>
      <c r="G738" s="468"/>
      <c r="H738" s="468"/>
      <c r="I738" s="468"/>
      <c r="J738" s="468"/>
      <c r="K738" s="468"/>
      <c r="L738" s="468"/>
      <c r="M738" s="468"/>
      <c r="N738" s="468"/>
      <c r="O738" s="468"/>
      <c r="P738" s="468"/>
      <c r="Q738" s="468"/>
      <c r="R738" s="468"/>
      <c r="S738" s="468"/>
      <c r="T738" s="468"/>
      <c r="U738" s="468"/>
      <c r="V738" s="468"/>
      <c r="W738" s="468"/>
      <c r="X738" s="468"/>
      <c r="Y738" s="468"/>
      <c r="Z738" s="468"/>
      <c r="AA738" s="468"/>
      <c r="AB738" s="468"/>
      <c r="AC738" s="468"/>
      <c r="AD738" s="468"/>
      <c r="AE738" s="468"/>
      <c r="AF738" s="468"/>
      <c r="AG738" s="468"/>
      <c r="AH738" s="468"/>
      <c r="AI738" s="468"/>
      <c r="AJ738" s="468"/>
      <c r="AK738" s="468"/>
      <c r="AL738" s="468"/>
    </row>
    <row r="739" spans="1:38" ht="14.25" customHeight="1">
      <c r="A739" s="468"/>
      <c r="B739" s="468"/>
      <c r="C739" s="468"/>
      <c r="D739" s="468"/>
      <c r="E739" s="468"/>
      <c r="F739" s="468"/>
      <c r="G739" s="468"/>
      <c r="H739" s="468"/>
      <c r="I739" s="468"/>
      <c r="J739" s="468"/>
      <c r="K739" s="468"/>
      <c r="L739" s="468"/>
      <c r="M739" s="468"/>
      <c r="N739" s="468"/>
      <c r="O739" s="468"/>
      <c r="P739" s="468"/>
      <c r="Q739" s="468"/>
      <c r="R739" s="468"/>
      <c r="S739" s="468"/>
      <c r="T739" s="468"/>
      <c r="U739" s="468"/>
      <c r="V739" s="468"/>
      <c r="W739" s="468"/>
      <c r="X739" s="468"/>
      <c r="Y739" s="468"/>
      <c r="Z739" s="468"/>
      <c r="AA739" s="468"/>
      <c r="AB739" s="468"/>
      <c r="AC739" s="468"/>
      <c r="AD739" s="468"/>
      <c r="AE739" s="468"/>
      <c r="AF739" s="468"/>
      <c r="AG739" s="468"/>
      <c r="AH739" s="468"/>
      <c r="AI739" s="468"/>
      <c r="AJ739" s="468"/>
      <c r="AK739" s="468"/>
      <c r="AL739" s="468"/>
    </row>
    <row r="740" spans="1:38" ht="14.25" customHeight="1">
      <c r="A740" s="468"/>
      <c r="B740" s="468"/>
      <c r="C740" s="468"/>
      <c r="D740" s="468"/>
      <c r="E740" s="468"/>
      <c r="F740" s="468"/>
      <c r="G740" s="468"/>
      <c r="H740" s="468"/>
      <c r="I740" s="468"/>
      <c r="J740" s="468"/>
      <c r="K740" s="468"/>
      <c r="L740" s="468"/>
      <c r="M740" s="468"/>
      <c r="N740" s="468"/>
      <c r="O740" s="468"/>
      <c r="P740" s="468"/>
      <c r="Q740" s="468"/>
      <c r="R740" s="468"/>
      <c r="S740" s="468"/>
      <c r="T740" s="468"/>
      <c r="U740" s="468"/>
      <c r="V740" s="468"/>
      <c r="W740" s="468"/>
      <c r="X740" s="468"/>
      <c r="Y740" s="468"/>
      <c r="Z740" s="468"/>
      <c r="AA740" s="468"/>
      <c r="AB740" s="468"/>
      <c r="AC740" s="468"/>
      <c r="AD740" s="468"/>
      <c r="AE740" s="468"/>
      <c r="AF740" s="468"/>
      <c r="AG740" s="468"/>
      <c r="AH740" s="468"/>
      <c r="AI740" s="468"/>
      <c r="AJ740" s="468"/>
      <c r="AK740" s="468"/>
      <c r="AL740" s="468"/>
    </row>
    <row r="741" spans="1:38" ht="14.25" customHeight="1">
      <c r="A741" s="468"/>
      <c r="B741" s="468"/>
      <c r="C741" s="468"/>
      <c r="D741" s="468"/>
      <c r="E741" s="468"/>
      <c r="F741" s="468"/>
      <c r="G741" s="468"/>
      <c r="H741" s="468"/>
      <c r="I741" s="468"/>
      <c r="J741" s="468"/>
      <c r="K741" s="468"/>
      <c r="L741" s="468"/>
      <c r="M741" s="468"/>
      <c r="N741" s="468"/>
      <c r="O741" s="468"/>
      <c r="P741" s="468"/>
      <c r="Q741" s="468"/>
      <c r="R741" s="468"/>
      <c r="S741" s="468"/>
      <c r="T741" s="468"/>
      <c r="U741" s="468"/>
      <c r="V741" s="468"/>
      <c r="W741" s="468"/>
      <c r="X741" s="468"/>
      <c r="Y741" s="468"/>
      <c r="Z741" s="468"/>
      <c r="AA741" s="468"/>
      <c r="AB741" s="468"/>
      <c r="AC741" s="468"/>
      <c r="AD741" s="468"/>
      <c r="AE741" s="468"/>
      <c r="AF741" s="468"/>
      <c r="AG741" s="468"/>
      <c r="AH741" s="468"/>
      <c r="AI741" s="468"/>
      <c r="AJ741" s="468"/>
      <c r="AK741" s="468"/>
      <c r="AL741" s="468"/>
    </row>
    <row r="742" spans="1:38" ht="14.25" customHeight="1">
      <c r="A742" s="468"/>
      <c r="B742" s="468"/>
      <c r="C742" s="468"/>
      <c r="D742" s="468"/>
      <c r="E742" s="468"/>
      <c r="F742" s="468"/>
      <c r="G742" s="468"/>
      <c r="H742" s="468"/>
      <c r="I742" s="468"/>
      <c r="J742" s="468"/>
      <c r="K742" s="468"/>
      <c r="L742" s="468"/>
      <c r="M742" s="468"/>
      <c r="N742" s="468"/>
      <c r="O742" s="468"/>
      <c r="P742" s="468"/>
      <c r="Q742" s="468"/>
      <c r="R742" s="468"/>
      <c r="S742" s="468"/>
      <c r="T742" s="468"/>
      <c r="U742" s="468"/>
      <c r="V742" s="468"/>
      <c r="W742" s="468"/>
      <c r="X742" s="468"/>
      <c r="Y742" s="468"/>
      <c r="Z742" s="468"/>
      <c r="AA742" s="468"/>
      <c r="AB742" s="468"/>
      <c r="AC742" s="468"/>
      <c r="AD742" s="468"/>
      <c r="AE742" s="468"/>
      <c r="AF742" s="468"/>
      <c r="AG742" s="468"/>
      <c r="AH742" s="468"/>
      <c r="AI742" s="468"/>
      <c r="AJ742" s="468"/>
      <c r="AK742" s="468"/>
      <c r="AL742" s="468"/>
    </row>
    <row r="743" spans="1:38" ht="14.25" customHeight="1">
      <c r="A743" s="468"/>
      <c r="B743" s="468"/>
      <c r="C743" s="468"/>
      <c r="D743" s="468"/>
      <c r="E743" s="468"/>
      <c r="F743" s="468"/>
      <c r="G743" s="468"/>
      <c r="H743" s="468"/>
      <c r="I743" s="468"/>
      <c r="J743" s="468"/>
      <c r="K743" s="468"/>
      <c r="L743" s="468"/>
      <c r="M743" s="468"/>
      <c r="N743" s="468"/>
      <c r="O743" s="468"/>
      <c r="P743" s="468"/>
      <c r="Q743" s="468"/>
      <c r="R743" s="468"/>
      <c r="S743" s="468"/>
      <c r="T743" s="468"/>
      <c r="U743" s="468"/>
      <c r="V743" s="468"/>
      <c r="W743" s="468"/>
      <c r="X743" s="468"/>
      <c r="Y743" s="468"/>
      <c r="Z743" s="468"/>
      <c r="AA743" s="468"/>
      <c r="AB743" s="468"/>
      <c r="AC743" s="468"/>
      <c r="AD743" s="468"/>
      <c r="AE743" s="468"/>
      <c r="AF743" s="468"/>
      <c r="AG743" s="468"/>
      <c r="AH743" s="468"/>
      <c r="AI743" s="468"/>
      <c r="AJ743" s="468"/>
      <c r="AK743" s="468"/>
      <c r="AL743" s="468"/>
    </row>
    <row r="744" spans="1:38" ht="14.25" customHeight="1">
      <c r="A744" s="468"/>
      <c r="B744" s="468"/>
      <c r="C744" s="468"/>
      <c r="D744" s="468"/>
      <c r="E744" s="468"/>
      <c r="F744" s="468"/>
      <c r="G744" s="468"/>
      <c r="H744" s="468"/>
      <c r="I744" s="468"/>
      <c r="J744" s="468"/>
      <c r="K744" s="468"/>
      <c r="L744" s="468"/>
      <c r="M744" s="468"/>
      <c r="N744" s="468"/>
      <c r="O744" s="468"/>
      <c r="P744" s="468"/>
      <c r="Q744" s="468"/>
      <c r="R744" s="468"/>
      <c r="S744" s="468"/>
      <c r="T744" s="468"/>
      <c r="U744" s="468"/>
      <c r="V744" s="468"/>
      <c r="W744" s="468"/>
      <c r="X744" s="468"/>
      <c r="Y744" s="468"/>
      <c r="Z744" s="468"/>
      <c r="AA744" s="468"/>
      <c r="AB744" s="468"/>
      <c r="AC744" s="468"/>
      <c r="AD744" s="468"/>
      <c r="AE744" s="468"/>
      <c r="AF744" s="468"/>
      <c r="AG744" s="468"/>
      <c r="AH744" s="468"/>
      <c r="AI744" s="468"/>
      <c r="AJ744" s="468"/>
      <c r="AK744" s="468"/>
      <c r="AL744" s="468"/>
    </row>
    <row r="745" spans="1:38" ht="14.25" customHeight="1">
      <c r="A745" s="468"/>
      <c r="B745" s="468"/>
      <c r="C745" s="468"/>
      <c r="D745" s="468"/>
      <c r="E745" s="468"/>
      <c r="F745" s="468"/>
      <c r="G745" s="468"/>
      <c r="H745" s="468"/>
      <c r="I745" s="468"/>
      <c r="J745" s="468"/>
      <c r="K745" s="468"/>
      <c r="L745" s="468"/>
      <c r="M745" s="468"/>
      <c r="N745" s="468"/>
      <c r="O745" s="468"/>
      <c r="P745" s="468"/>
      <c r="Q745" s="468"/>
      <c r="R745" s="468"/>
      <c r="S745" s="468"/>
      <c r="T745" s="468"/>
      <c r="U745" s="468"/>
      <c r="V745" s="468"/>
      <c r="W745" s="468"/>
      <c r="X745" s="468"/>
      <c r="Y745" s="468"/>
      <c r="Z745" s="468"/>
      <c r="AA745" s="468"/>
      <c r="AB745" s="468"/>
      <c r="AC745" s="468"/>
      <c r="AD745" s="468"/>
      <c r="AE745" s="468"/>
      <c r="AF745" s="468"/>
      <c r="AG745" s="468"/>
      <c r="AH745" s="468"/>
      <c r="AI745" s="468"/>
      <c r="AJ745" s="468"/>
      <c r="AK745" s="468"/>
      <c r="AL745" s="468"/>
    </row>
    <row r="746" spans="1:38" ht="14.25" customHeight="1">
      <c r="A746" s="468"/>
      <c r="B746" s="468"/>
      <c r="C746" s="468"/>
      <c r="D746" s="468"/>
      <c r="E746" s="468"/>
      <c r="F746" s="468"/>
      <c r="G746" s="468"/>
      <c r="H746" s="468"/>
      <c r="I746" s="468"/>
      <c r="J746" s="468"/>
      <c r="K746" s="468"/>
      <c r="L746" s="468"/>
      <c r="M746" s="468"/>
      <c r="N746" s="468"/>
      <c r="O746" s="468"/>
      <c r="P746" s="468"/>
      <c r="Q746" s="468"/>
      <c r="R746" s="468"/>
      <c r="S746" s="468"/>
      <c r="T746" s="468"/>
      <c r="U746" s="468"/>
      <c r="V746" s="468"/>
      <c r="W746" s="468"/>
      <c r="X746" s="468"/>
      <c r="Y746" s="468"/>
      <c r="Z746" s="468"/>
      <c r="AA746" s="468"/>
      <c r="AB746" s="468"/>
      <c r="AC746" s="468"/>
      <c r="AD746" s="468"/>
      <c r="AE746" s="468"/>
      <c r="AF746" s="468"/>
      <c r="AG746" s="468"/>
      <c r="AH746" s="468"/>
      <c r="AI746" s="468"/>
      <c r="AJ746" s="468"/>
      <c r="AK746" s="468"/>
      <c r="AL746" s="468"/>
    </row>
    <row r="747" spans="1:38" ht="14.25" customHeight="1">
      <c r="A747" s="468"/>
      <c r="B747" s="468"/>
      <c r="C747" s="468"/>
      <c r="D747" s="468"/>
      <c r="E747" s="468"/>
      <c r="F747" s="468"/>
      <c r="G747" s="468"/>
      <c r="H747" s="468"/>
      <c r="I747" s="468"/>
      <c r="J747" s="468"/>
      <c r="K747" s="468"/>
      <c r="L747" s="468"/>
      <c r="M747" s="468"/>
      <c r="N747" s="468"/>
      <c r="O747" s="468"/>
      <c r="P747" s="468"/>
      <c r="Q747" s="468"/>
      <c r="R747" s="468"/>
      <c r="S747" s="468"/>
      <c r="T747" s="468"/>
      <c r="U747" s="468"/>
      <c r="V747" s="468"/>
      <c r="W747" s="468"/>
      <c r="X747" s="468"/>
      <c r="Y747" s="468"/>
      <c r="Z747" s="468"/>
      <c r="AA747" s="468"/>
      <c r="AB747" s="468"/>
      <c r="AC747" s="468"/>
      <c r="AD747" s="468"/>
      <c r="AE747" s="468"/>
      <c r="AF747" s="468"/>
      <c r="AG747" s="468"/>
      <c r="AH747" s="468"/>
      <c r="AI747" s="468"/>
      <c r="AJ747" s="468"/>
      <c r="AK747" s="468"/>
      <c r="AL747" s="468"/>
    </row>
    <row r="748" spans="1:38" ht="14.25" customHeight="1">
      <c r="A748" s="468"/>
      <c r="B748" s="468"/>
      <c r="C748" s="468"/>
      <c r="D748" s="468"/>
      <c r="E748" s="468"/>
      <c r="F748" s="468"/>
      <c r="G748" s="468"/>
      <c r="H748" s="468"/>
      <c r="I748" s="468"/>
      <c r="J748" s="468"/>
      <c r="K748" s="468"/>
      <c r="L748" s="468"/>
      <c r="M748" s="468"/>
      <c r="N748" s="468"/>
      <c r="O748" s="468"/>
      <c r="P748" s="468"/>
      <c r="Q748" s="468"/>
      <c r="R748" s="468"/>
      <c r="S748" s="468"/>
      <c r="T748" s="468"/>
      <c r="U748" s="468"/>
      <c r="V748" s="468"/>
      <c r="W748" s="468"/>
      <c r="X748" s="468"/>
      <c r="Y748" s="468"/>
      <c r="Z748" s="468"/>
      <c r="AA748" s="468"/>
      <c r="AB748" s="468"/>
      <c r="AC748" s="468"/>
      <c r="AD748" s="468"/>
      <c r="AE748" s="468"/>
      <c r="AF748" s="468"/>
      <c r="AG748" s="468"/>
      <c r="AH748" s="468"/>
      <c r="AI748" s="468"/>
      <c r="AJ748" s="468"/>
      <c r="AK748" s="468"/>
      <c r="AL748" s="468"/>
    </row>
    <row r="749" spans="1:38" ht="14.25" customHeight="1">
      <c r="A749" s="468"/>
      <c r="B749" s="468"/>
      <c r="C749" s="468"/>
      <c r="D749" s="468"/>
      <c r="E749" s="468"/>
      <c r="F749" s="468"/>
      <c r="G749" s="468"/>
      <c r="H749" s="468"/>
      <c r="I749" s="468"/>
      <c r="J749" s="468"/>
      <c r="K749" s="468"/>
      <c r="L749" s="468"/>
      <c r="M749" s="468"/>
      <c r="N749" s="468"/>
      <c r="O749" s="468"/>
      <c r="P749" s="468"/>
      <c r="Q749" s="468"/>
      <c r="R749" s="468"/>
      <c r="S749" s="468"/>
      <c r="T749" s="468"/>
      <c r="U749" s="468"/>
      <c r="V749" s="468"/>
      <c r="W749" s="468"/>
      <c r="X749" s="468"/>
      <c r="Y749" s="468"/>
      <c r="Z749" s="468"/>
      <c r="AA749" s="468"/>
      <c r="AB749" s="468"/>
      <c r="AC749" s="468"/>
      <c r="AD749" s="468"/>
      <c r="AE749" s="468"/>
      <c r="AF749" s="468"/>
      <c r="AG749" s="468"/>
      <c r="AH749" s="468"/>
      <c r="AI749" s="468"/>
      <c r="AJ749" s="468"/>
      <c r="AK749" s="468"/>
      <c r="AL749" s="468"/>
    </row>
    <row r="750" spans="1:38" ht="14.25" customHeight="1">
      <c r="A750" s="468"/>
      <c r="B750" s="468"/>
      <c r="C750" s="468"/>
      <c r="D750" s="468"/>
      <c r="E750" s="468"/>
      <c r="F750" s="468"/>
      <c r="G750" s="468"/>
      <c r="H750" s="468"/>
      <c r="I750" s="468"/>
      <c r="J750" s="468"/>
      <c r="K750" s="468"/>
      <c r="L750" s="468"/>
      <c r="M750" s="468"/>
      <c r="N750" s="468"/>
      <c r="O750" s="468"/>
      <c r="P750" s="468"/>
      <c r="Q750" s="468"/>
      <c r="R750" s="468"/>
      <c r="S750" s="468"/>
      <c r="T750" s="468"/>
      <c r="U750" s="468"/>
      <c r="V750" s="468"/>
      <c r="W750" s="468"/>
      <c r="X750" s="468"/>
      <c r="Y750" s="468"/>
      <c r="Z750" s="468"/>
      <c r="AA750" s="468"/>
      <c r="AB750" s="468"/>
      <c r="AC750" s="468"/>
      <c r="AD750" s="468"/>
      <c r="AE750" s="468"/>
      <c r="AF750" s="468"/>
      <c r="AG750" s="468"/>
      <c r="AH750" s="468"/>
      <c r="AI750" s="468"/>
      <c r="AJ750" s="468"/>
      <c r="AK750" s="468"/>
      <c r="AL750" s="468"/>
    </row>
    <row r="751" spans="1:38" ht="14.25" customHeight="1">
      <c r="A751" s="468"/>
      <c r="B751" s="468"/>
      <c r="C751" s="468"/>
      <c r="D751" s="468"/>
      <c r="E751" s="468"/>
      <c r="F751" s="468"/>
      <c r="G751" s="468"/>
      <c r="H751" s="468"/>
      <c r="I751" s="468"/>
      <c r="J751" s="468"/>
      <c r="K751" s="468"/>
      <c r="L751" s="468"/>
      <c r="M751" s="468"/>
      <c r="N751" s="468"/>
      <c r="O751" s="468"/>
      <c r="P751" s="468"/>
      <c r="Q751" s="468"/>
      <c r="R751" s="468"/>
      <c r="S751" s="468"/>
      <c r="T751" s="468"/>
      <c r="U751" s="468"/>
      <c r="V751" s="468"/>
      <c r="W751" s="468"/>
      <c r="X751" s="468"/>
      <c r="Y751" s="468"/>
      <c r="Z751" s="468"/>
      <c r="AA751" s="468"/>
      <c r="AB751" s="468"/>
      <c r="AC751" s="468"/>
      <c r="AD751" s="468"/>
      <c r="AE751" s="468"/>
      <c r="AF751" s="468"/>
      <c r="AG751" s="468"/>
      <c r="AH751" s="468"/>
      <c r="AI751" s="468"/>
      <c r="AJ751" s="468"/>
      <c r="AK751" s="468"/>
      <c r="AL751" s="468"/>
    </row>
    <row r="752" spans="1:38" ht="14.25" customHeight="1">
      <c r="A752" s="468"/>
      <c r="B752" s="468"/>
      <c r="C752" s="468"/>
      <c r="D752" s="468"/>
      <c r="E752" s="468"/>
      <c r="F752" s="468"/>
      <c r="G752" s="468"/>
      <c r="H752" s="468"/>
      <c r="I752" s="468"/>
      <c r="J752" s="468"/>
      <c r="K752" s="468"/>
      <c r="L752" s="468"/>
      <c r="M752" s="468"/>
      <c r="N752" s="468"/>
      <c r="O752" s="468"/>
      <c r="P752" s="468"/>
      <c r="Q752" s="468"/>
      <c r="R752" s="468"/>
      <c r="S752" s="468"/>
      <c r="T752" s="468"/>
      <c r="U752" s="468"/>
      <c r="V752" s="468"/>
      <c r="W752" s="468"/>
      <c r="X752" s="468"/>
      <c r="Y752" s="468"/>
      <c r="Z752" s="468"/>
      <c r="AA752" s="468"/>
      <c r="AB752" s="468"/>
      <c r="AC752" s="468"/>
      <c r="AD752" s="468"/>
      <c r="AE752" s="468"/>
      <c r="AF752" s="468"/>
      <c r="AG752" s="468"/>
      <c r="AH752" s="468"/>
      <c r="AI752" s="468"/>
      <c r="AJ752" s="468"/>
      <c r="AK752" s="468"/>
      <c r="AL752" s="468"/>
    </row>
    <row r="753" spans="1:38" ht="14.25" customHeight="1">
      <c r="A753" s="468"/>
      <c r="B753" s="468"/>
      <c r="C753" s="468"/>
      <c r="D753" s="468"/>
      <c r="E753" s="468"/>
      <c r="F753" s="468"/>
      <c r="G753" s="468"/>
      <c r="H753" s="468"/>
      <c r="I753" s="468"/>
      <c r="J753" s="468"/>
      <c r="K753" s="468"/>
      <c r="L753" s="468"/>
      <c r="M753" s="468"/>
      <c r="N753" s="468"/>
      <c r="O753" s="468"/>
      <c r="P753" s="468"/>
      <c r="Q753" s="468"/>
      <c r="R753" s="468"/>
      <c r="S753" s="468"/>
      <c r="T753" s="468"/>
      <c r="U753" s="468"/>
      <c r="V753" s="468"/>
      <c r="W753" s="468"/>
      <c r="X753" s="468"/>
      <c r="Y753" s="468"/>
      <c r="Z753" s="468"/>
      <c r="AA753" s="468"/>
      <c r="AB753" s="468"/>
      <c r="AC753" s="468"/>
      <c r="AD753" s="468"/>
      <c r="AE753" s="468"/>
      <c r="AF753" s="468"/>
      <c r="AG753" s="468"/>
      <c r="AH753" s="468"/>
      <c r="AI753" s="468"/>
      <c r="AJ753" s="468"/>
      <c r="AK753" s="468"/>
      <c r="AL753" s="468"/>
    </row>
    <row r="754" spans="1:38" ht="14.25" customHeight="1">
      <c r="A754" s="468"/>
      <c r="B754" s="468"/>
      <c r="C754" s="468"/>
      <c r="D754" s="468"/>
      <c r="E754" s="468"/>
      <c r="F754" s="468"/>
      <c r="G754" s="468"/>
      <c r="H754" s="468"/>
      <c r="I754" s="468"/>
      <c r="J754" s="468"/>
      <c r="K754" s="468"/>
      <c r="L754" s="468"/>
      <c r="M754" s="468"/>
      <c r="N754" s="468"/>
      <c r="O754" s="468"/>
      <c r="P754" s="468"/>
      <c r="Q754" s="468"/>
      <c r="R754" s="468"/>
      <c r="S754" s="468"/>
      <c r="T754" s="468"/>
      <c r="U754" s="468"/>
      <c r="V754" s="468"/>
      <c r="W754" s="468"/>
      <c r="X754" s="468"/>
      <c r="Y754" s="468"/>
      <c r="Z754" s="468"/>
      <c r="AA754" s="468"/>
      <c r="AB754" s="468"/>
      <c r="AC754" s="468"/>
      <c r="AD754" s="468"/>
      <c r="AE754" s="468"/>
      <c r="AF754" s="468"/>
      <c r="AG754" s="468"/>
      <c r="AH754" s="468"/>
      <c r="AI754" s="468"/>
      <c r="AJ754" s="468"/>
      <c r="AK754" s="468"/>
      <c r="AL754" s="468"/>
    </row>
    <row r="755" spans="1:38" ht="14.25" customHeight="1">
      <c r="A755" s="468"/>
      <c r="B755" s="468"/>
      <c r="C755" s="468"/>
      <c r="D755" s="468"/>
      <c r="E755" s="468"/>
      <c r="F755" s="468"/>
      <c r="G755" s="468"/>
      <c r="H755" s="468"/>
      <c r="I755" s="468"/>
      <c r="J755" s="468"/>
      <c r="K755" s="468"/>
      <c r="L755" s="468"/>
      <c r="M755" s="468"/>
      <c r="N755" s="468"/>
      <c r="O755" s="468"/>
      <c r="P755" s="468"/>
      <c r="Q755" s="468"/>
      <c r="R755" s="468"/>
      <c r="S755" s="468"/>
      <c r="T755" s="468"/>
      <c r="U755" s="468"/>
      <c r="V755" s="468"/>
      <c r="W755" s="468"/>
      <c r="X755" s="468"/>
      <c r="Y755" s="468"/>
      <c r="Z755" s="468"/>
      <c r="AA755" s="468"/>
      <c r="AB755" s="468"/>
      <c r="AC755" s="468"/>
      <c r="AD755" s="468"/>
      <c r="AE755" s="468"/>
      <c r="AF755" s="468"/>
      <c r="AG755" s="468"/>
      <c r="AH755" s="468"/>
      <c r="AI755" s="468"/>
      <c r="AJ755" s="468"/>
      <c r="AK755" s="468"/>
      <c r="AL755" s="468"/>
    </row>
    <row r="756" spans="1:38" ht="14.25" customHeight="1">
      <c r="A756" s="468"/>
      <c r="B756" s="468"/>
      <c r="C756" s="468"/>
      <c r="D756" s="468"/>
      <c r="E756" s="468"/>
      <c r="F756" s="468"/>
      <c r="G756" s="468"/>
      <c r="H756" s="468"/>
      <c r="I756" s="468"/>
      <c r="J756" s="468"/>
      <c r="K756" s="468"/>
      <c r="L756" s="468"/>
      <c r="M756" s="468"/>
      <c r="N756" s="468"/>
      <c r="O756" s="468"/>
      <c r="P756" s="468"/>
      <c r="Q756" s="468"/>
      <c r="R756" s="468"/>
      <c r="S756" s="468"/>
      <c r="T756" s="468"/>
      <c r="U756" s="468"/>
      <c r="V756" s="468"/>
      <c r="W756" s="468"/>
      <c r="X756" s="468"/>
      <c r="Y756" s="468"/>
      <c r="Z756" s="468"/>
      <c r="AA756" s="468"/>
      <c r="AB756" s="468"/>
      <c r="AC756" s="468"/>
      <c r="AD756" s="468"/>
      <c r="AE756" s="468"/>
      <c r="AF756" s="468"/>
      <c r="AG756" s="468"/>
      <c r="AH756" s="468"/>
      <c r="AI756" s="468"/>
      <c r="AJ756" s="468"/>
      <c r="AK756" s="468"/>
      <c r="AL756" s="468"/>
    </row>
    <row r="757" spans="1:38" ht="14.25" customHeight="1">
      <c r="A757" s="468"/>
      <c r="B757" s="468"/>
      <c r="C757" s="468"/>
      <c r="D757" s="468"/>
      <c r="E757" s="468"/>
      <c r="F757" s="468"/>
      <c r="G757" s="468"/>
      <c r="H757" s="468"/>
      <c r="I757" s="468"/>
      <c r="J757" s="468"/>
      <c r="K757" s="468"/>
      <c r="L757" s="468"/>
      <c r="M757" s="468"/>
      <c r="N757" s="468"/>
      <c r="O757" s="468"/>
      <c r="P757" s="468"/>
      <c r="Q757" s="468"/>
      <c r="R757" s="468"/>
      <c r="S757" s="468"/>
      <c r="T757" s="468"/>
      <c r="U757" s="468"/>
      <c r="V757" s="468"/>
      <c r="W757" s="468"/>
      <c r="X757" s="468"/>
      <c r="Y757" s="468"/>
      <c r="Z757" s="468"/>
      <c r="AA757" s="468"/>
      <c r="AB757" s="468"/>
      <c r="AC757" s="468"/>
      <c r="AD757" s="468"/>
      <c r="AE757" s="468"/>
      <c r="AF757" s="468"/>
      <c r="AG757" s="468"/>
      <c r="AH757" s="468"/>
      <c r="AI757" s="468"/>
      <c r="AJ757" s="468"/>
      <c r="AK757" s="468"/>
      <c r="AL757" s="468"/>
    </row>
    <row r="758" spans="1:38" ht="14.25" customHeight="1">
      <c r="A758" s="468"/>
      <c r="B758" s="468"/>
      <c r="C758" s="468"/>
      <c r="D758" s="468"/>
      <c r="E758" s="468"/>
      <c r="F758" s="468"/>
      <c r="G758" s="468"/>
      <c r="H758" s="468"/>
      <c r="I758" s="468"/>
      <c r="J758" s="468"/>
      <c r="K758" s="468"/>
      <c r="L758" s="468"/>
      <c r="M758" s="468"/>
      <c r="N758" s="468"/>
      <c r="O758" s="468"/>
      <c r="P758" s="468"/>
      <c r="Q758" s="468"/>
      <c r="R758" s="468"/>
      <c r="S758" s="468"/>
      <c r="T758" s="468"/>
      <c r="U758" s="468"/>
      <c r="V758" s="468"/>
      <c r="W758" s="468"/>
      <c r="X758" s="468"/>
      <c r="Y758" s="468"/>
      <c r="Z758" s="468"/>
      <c r="AA758" s="468"/>
      <c r="AB758" s="468"/>
      <c r="AC758" s="468"/>
      <c r="AD758" s="468"/>
      <c r="AE758" s="468"/>
      <c r="AF758" s="468"/>
      <c r="AG758" s="468"/>
      <c r="AH758" s="468"/>
      <c r="AI758" s="468"/>
      <c r="AJ758" s="468"/>
      <c r="AK758" s="468"/>
      <c r="AL758" s="468"/>
    </row>
    <row r="759" spans="1:38" ht="14.25" customHeight="1">
      <c r="A759" s="468"/>
      <c r="B759" s="468"/>
      <c r="C759" s="468"/>
      <c r="D759" s="468"/>
      <c r="E759" s="468"/>
      <c r="F759" s="468"/>
      <c r="G759" s="468"/>
      <c r="H759" s="468"/>
      <c r="I759" s="468"/>
      <c r="J759" s="468"/>
      <c r="K759" s="468"/>
      <c r="L759" s="468"/>
      <c r="M759" s="468"/>
      <c r="N759" s="468"/>
      <c r="O759" s="468"/>
      <c r="P759" s="468"/>
      <c r="Q759" s="468"/>
      <c r="R759" s="468"/>
      <c r="S759" s="468"/>
      <c r="T759" s="468"/>
      <c r="U759" s="468"/>
      <c r="V759" s="468"/>
      <c r="W759" s="468"/>
      <c r="X759" s="468"/>
      <c r="Y759" s="468"/>
      <c r="Z759" s="468"/>
      <c r="AA759" s="468"/>
      <c r="AB759" s="468"/>
      <c r="AC759" s="468"/>
      <c r="AD759" s="468"/>
      <c r="AE759" s="468"/>
      <c r="AF759" s="468"/>
      <c r="AG759" s="468"/>
      <c r="AH759" s="468"/>
      <c r="AI759" s="468"/>
      <c r="AJ759" s="468"/>
      <c r="AK759" s="468"/>
      <c r="AL759" s="468"/>
    </row>
    <row r="760" spans="1:38" ht="14.25" customHeight="1">
      <c r="A760" s="468"/>
      <c r="B760" s="468"/>
      <c r="C760" s="468"/>
      <c r="D760" s="468"/>
      <c r="E760" s="468"/>
      <c r="F760" s="468"/>
      <c r="G760" s="468"/>
      <c r="H760" s="468"/>
      <c r="I760" s="468"/>
      <c r="J760" s="468"/>
      <c r="K760" s="468"/>
      <c r="L760" s="468"/>
      <c r="M760" s="468"/>
      <c r="N760" s="468"/>
      <c r="O760" s="468"/>
      <c r="P760" s="468"/>
      <c r="Q760" s="468"/>
      <c r="R760" s="468"/>
      <c r="S760" s="468"/>
      <c r="T760" s="468"/>
      <c r="U760" s="468"/>
      <c r="V760" s="468"/>
      <c r="W760" s="468"/>
      <c r="X760" s="468"/>
      <c r="Y760" s="468"/>
      <c r="Z760" s="468"/>
      <c r="AA760" s="468"/>
      <c r="AB760" s="468"/>
      <c r="AC760" s="468"/>
      <c r="AD760" s="468"/>
      <c r="AE760" s="468"/>
      <c r="AF760" s="468"/>
      <c r="AG760" s="468"/>
      <c r="AH760" s="468"/>
      <c r="AI760" s="468"/>
      <c r="AJ760" s="468"/>
      <c r="AK760" s="468"/>
      <c r="AL760" s="468"/>
    </row>
    <row r="761" spans="1:38" ht="14.25" customHeight="1">
      <c r="A761" s="468"/>
      <c r="B761" s="468"/>
      <c r="C761" s="468"/>
      <c r="D761" s="468"/>
      <c r="E761" s="468"/>
      <c r="F761" s="468"/>
      <c r="G761" s="468"/>
      <c r="H761" s="468"/>
      <c r="I761" s="468"/>
      <c r="J761" s="468"/>
      <c r="K761" s="468"/>
      <c r="L761" s="468"/>
      <c r="M761" s="468"/>
      <c r="N761" s="468"/>
      <c r="O761" s="468"/>
      <c r="P761" s="468"/>
      <c r="Q761" s="468"/>
      <c r="R761" s="468"/>
      <c r="S761" s="468"/>
      <c r="T761" s="468"/>
      <c r="U761" s="468"/>
      <c r="V761" s="468"/>
      <c r="W761" s="468"/>
      <c r="X761" s="468"/>
      <c r="Y761" s="468"/>
      <c r="Z761" s="468"/>
      <c r="AA761" s="468"/>
      <c r="AB761" s="468"/>
      <c r="AC761" s="468"/>
      <c r="AD761" s="468"/>
      <c r="AE761" s="468"/>
      <c r="AF761" s="468"/>
      <c r="AG761" s="468"/>
      <c r="AH761" s="468"/>
      <c r="AI761" s="468"/>
      <c r="AJ761" s="468"/>
      <c r="AK761" s="468"/>
      <c r="AL761" s="468"/>
    </row>
    <row r="762" spans="1:38" ht="14.25" customHeight="1">
      <c r="A762" s="468"/>
      <c r="B762" s="468"/>
      <c r="C762" s="468"/>
      <c r="D762" s="468"/>
      <c r="E762" s="468"/>
      <c r="F762" s="468"/>
      <c r="G762" s="468"/>
      <c r="H762" s="468"/>
      <c r="I762" s="468"/>
      <c r="J762" s="468"/>
      <c r="K762" s="468"/>
      <c r="L762" s="468"/>
      <c r="M762" s="468"/>
      <c r="N762" s="468"/>
      <c r="O762" s="468"/>
      <c r="P762" s="468"/>
      <c r="Q762" s="468"/>
      <c r="R762" s="468"/>
      <c r="S762" s="468"/>
      <c r="T762" s="468"/>
      <c r="U762" s="468"/>
      <c r="V762" s="468"/>
      <c r="W762" s="468"/>
      <c r="X762" s="468"/>
      <c r="Y762" s="468"/>
      <c r="Z762" s="468"/>
      <c r="AA762" s="468"/>
      <c r="AB762" s="468"/>
      <c r="AC762" s="468"/>
      <c r="AD762" s="468"/>
      <c r="AE762" s="468"/>
      <c r="AF762" s="468"/>
      <c r="AG762" s="468"/>
      <c r="AH762" s="468"/>
      <c r="AI762" s="468"/>
      <c r="AJ762" s="468"/>
      <c r="AK762" s="468"/>
      <c r="AL762" s="468"/>
    </row>
    <row r="763" spans="1:38" ht="14.25" customHeight="1">
      <c r="A763" s="468"/>
      <c r="B763" s="468"/>
      <c r="C763" s="468"/>
      <c r="D763" s="468"/>
      <c r="E763" s="468"/>
      <c r="F763" s="468"/>
      <c r="G763" s="468"/>
      <c r="H763" s="468"/>
      <c r="I763" s="468"/>
      <c r="J763" s="468"/>
      <c r="K763" s="468"/>
      <c r="L763" s="468"/>
      <c r="M763" s="468"/>
      <c r="N763" s="468"/>
      <c r="O763" s="468"/>
      <c r="P763" s="468"/>
      <c r="Q763" s="468"/>
      <c r="R763" s="468"/>
      <c r="S763" s="468"/>
      <c r="T763" s="468"/>
      <c r="U763" s="468"/>
      <c r="V763" s="468"/>
      <c r="W763" s="468"/>
      <c r="X763" s="468"/>
      <c r="Y763" s="468"/>
      <c r="Z763" s="468"/>
      <c r="AA763" s="468"/>
      <c r="AB763" s="468"/>
      <c r="AC763" s="468"/>
      <c r="AD763" s="468"/>
      <c r="AE763" s="468"/>
      <c r="AF763" s="468"/>
      <c r="AG763" s="468"/>
      <c r="AH763" s="468"/>
      <c r="AI763" s="468"/>
      <c r="AJ763" s="468"/>
      <c r="AK763" s="468"/>
      <c r="AL763" s="468"/>
    </row>
    <row r="764" spans="1:38" ht="14.25" customHeight="1">
      <c r="A764" s="468"/>
      <c r="B764" s="468"/>
      <c r="C764" s="468"/>
      <c r="D764" s="468"/>
      <c r="E764" s="468"/>
      <c r="F764" s="468"/>
      <c r="G764" s="468"/>
      <c r="H764" s="468"/>
      <c r="I764" s="468"/>
      <c r="J764" s="468"/>
      <c r="K764" s="468"/>
      <c r="L764" s="468"/>
      <c r="M764" s="468"/>
      <c r="N764" s="468"/>
      <c r="O764" s="468"/>
      <c r="P764" s="468"/>
      <c r="Q764" s="468"/>
      <c r="R764" s="468"/>
      <c r="S764" s="468"/>
      <c r="T764" s="468"/>
      <c r="U764" s="468"/>
      <c r="V764" s="468"/>
      <c r="W764" s="468"/>
      <c r="X764" s="468"/>
      <c r="Y764" s="468"/>
      <c r="Z764" s="468"/>
      <c r="AA764" s="468"/>
      <c r="AB764" s="468"/>
      <c r="AC764" s="468"/>
      <c r="AD764" s="468"/>
      <c r="AE764" s="468"/>
      <c r="AF764" s="468"/>
      <c r="AG764" s="468"/>
      <c r="AH764" s="468"/>
      <c r="AI764" s="468"/>
      <c r="AJ764" s="468"/>
      <c r="AK764" s="468"/>
      <c r="AL764" s="468"/>
    </row>
    <row r="765" spans="1:38" ht="14.25" customHeight="1">
      <c r="A765" s="468"/>
      <c r="B765" s="468"/>
      <c r="C765" s="468"/>
      <c r="D765" s="468"/>
      <c r="E765" s="468"/>
      <c r="F765" s="468"/>
      <c r="G765" s="468"/>
      <c r="H765" s="468"/>
      <c r="I765" s="468"/>
      <c r="J765" s="468"/>
      <c r="K765" s="468"/>
      <c r="L765" s="468"/>
      <c r="M765" s="468"/>
      <c r="N765" s="468"/>
      <c r="O765" s="468"/>
      <c r="P765" s="468"/>
      <c r="Q765" s="468"/>
      <c r="R765" s="468"/>
      <c r="S765" s="468"/>
      <c r="T765" s="468"/>
      <c r="U765" s="468"/>
      <c r="V765" s="468"/>
      <c r="W765" s="468"/>
      <c r="X765" s="468"/>
      <c r="Y765" s="468"/>
      <c r="Z765" s="468"/>
      <c r="AA765" s="468"/>
      <c r="AB765" s="468"/>
      <c r="AC765" s="468"/>
      <c r="AD765" s="468"/>
      <c r="AE765" s="468"/>
      <c r="AF765" s="468"/>
      <c r="AG765" s="468"/>
      <c r="AH765" s="468"/>
      <c r="AI765" s="468"/>
      <c r="AJ765" s="468"/>
      <c r="AK765" s="468"/>
      <c r="AL765" s="468"/>
    </row>
    <row r="766" spans="1:38" ht="14.25" customHeight="1">
      <c r="A766" s="468"/>
      <c r="B766" s="468"/>
      <c r="C766" s="468"/>
      <c r="D766" s="468"/>
      <c r="E766" s="468"/>
      <c r="F766" s="468"/>
      <c r="G766" s="468"/>
      <c r="H766" s="468"/>
      <c r="I766" s="468"/>
      <c r="J766" s="468"/>
      <c r="K766" s="468"/>
      <c r="L766" s="468"/>
      <c r="M766" s="468"/>
      <c r="N766" s="468"/>
      <c r="O766" s="468"/>
      <c r="P766" s="468"/>
      <c r="Q766" s="468"/>
      <c r="R766" s="468"/>
      <c r="S766" s="468"/>
      <c r="T766" s="468"/>
      <c r="U766" s="468"/>
      <c r="V766" s="468"/>
      <c r="W766" s="468"/>
      <c r="X766" s="468"/>
      <c r="Y766" s="468"/>
      <c r="Z766" s="468"/>
      <c r="AA766" s="468"/>
      <c r="AB766" s="468"/>
      <c r="AC766" s="468"/>
      <c r="AD766" s="468"/>
      <c r="AE766" s="468"/>
      <c r="AF766" s="468"/>
      <c r="AG766" s="468"/>
      <c r="AH766" s="468"/>
      <c r="AI766" s="468"/>
      <c r="AJ766" s="468"/>
      <c r="AK766" s="468"/>
      <c r="AL766" s="468"/>
    </row>
    <row r="767" spans="1:38" ht="14.25" customHeight="1">
      <c r="A767" s="468"/>
      <c r="B767" s="468"/>
      <c r="C767" s="468"/>
      <c r="D767" s="468"/>
      <c r="E767" s="468"/>
      <c r="F767" s="468"/>
      <c r="G767" s="468"/>
      <c r="H767" s="468"/>
      <c r="I767" s="468"/>
      <c r="J767" s="468"/>
      <c r="K767" s="468"/>
      <c r="L767" s="468"/>
      <c r="M767" s="468"/>
      <c r="N767" s="468"/>
      <c r="O767" s="468"/>
      <c r="P767" s="468"/>
      <c r="Q767" s="468"/>
      <c r="R767" s="468"/>
      <c r="S767" s="468"/>
      <c r="T767" s="468"/>
      <c r="U767" s="468"/>
      <c r="V767" s="468"/>
      <c r="W767" s="468"/>
      <c r="X767" s="468"/>
      <c r="Y767" s="468"/>
      <c r="Z767" s="468"/>
      <c r="AA767" s="468"/>
      <c r="AB767" s="468"/>
      <c r="AC767" s="468"/>
      <c r="AD767" s="468"/>
      <c r="AE767" s="468"/>
      <c r="AF767" s="468"/>
      <c r="AG767" s="468"/>
      <c r="AH767" s="468"/>
      <c r="AI767" s="468"/>
      <c r="AJ767" s="468"/>
      <c r="AK767" s="468"/>
      <c r="AL767" s="468"/>
    </row>
    <row r="768" spans="1:38" ht="14.25" customHeight="1">
      <c r="A768" s="468"/>
      <c r="B768" s="468"/>
      <c r="C768" s="468"/>
      <c r="D768" s="468"/>
      <c r="E768" s="468"/>
      <c r="F768" s="468"/>
      <c r="G768" s="468"/>
      <c r="H768" s="468"/>
      <c r="I768" s="468"/>
      <c r="J768" s="468"/>
      <c r="K768" s="468"/>
      <c r="L768" s="468"/>
      <c r="M768" s="468"/>
      <c r="N768" s="468"/>
      <c r="O768" s="468"/>
      <c r="P768" s="468"/>
      <c r="Q768" s="468"/>
      <c r="R768" s="468"/>
      <c r="S768" s="468"/>
      <c r="T768" s="468"/>
      <c r="U768" s="468"/>
      <c r="V768" s="468"/>
      <c r="W768" s="468"/>
      <c r="X768" s="468"/>
      <c r="Y768" s="468"/>
      <c r="Z768" s="468"/>
      <c r="AA768" s="468"/>
      <c r="AB768" s="468"/>
      <c r="AC768" s="468"/>
      <c r="AD768" s="468"/>
      <c r="AE768" s="468"/>
      <c r="AF768" s="468"/>
      <c r="AG768" s="468"/>
      <c r="AH768" s="468"/>
      <c r="AI768" s="468"/>
      <c r="AJ768" s="468"/>
      <c r="AK768" s="468"/>
      <c r="AL768" s="468"/>
    </row>
    <row r="769" spans="1:38" ht="14.25" customHeight="1">
      <c r="A769" s="468"/>
      <c r="B769" s="468"/>
      <c r="C769" s="468"/>
      <c r="D769" s="468"/>
      <c r="E769" s="468"/>
      <c r="F769" s="468"/>
      <c r="G769" s="468"/>
      <c r="H769" s="468"/>
      <c r="I769" s="468"/>
      <c r="J769" s="468"/>
      <c r="K769" s="468"/>
      <c r="L769" s="468"/>
      <c r="M769" s="468"/>
      <c r="N769" s="468"/>
      <c r="O769" s="468"/>
      <c r="P769" s="468"/>
      <c r="Q769" s="468"/>
      <c r="R769" s="468"/>
      <c r="S769" s="468"/>
      <c r="T769" s="468"/>
      <c r="U769" s="468"/>
      <c r="V769" s="468"/>
      <c r="W769" s="468"/>
      <c r="X769" s="468"/>
      <c r="Y769" s="468"/>
      <c r="Z769" s="468"/>
      <c r="AA769" s="468"/>
      <c r="AB769" s="468"/>
      <c r="AC769" s="468"/>
      <c r="AD769" s="468"/>
      <c r="AE769" s="468"/>
      <c r="AF769" s="468"/>
      <c r="AG769" s="468"/>
      <c r="AH769" s="468"/>
      <c r="AI769" s="468"/>
      <c r="AJ769" s="468"/>
      <c r="AK769" s="468"/>
      <c r="AL769" s="468"/>
    </row>
    <row r="770" spans="1:38" ht="14.25" customHeight="1">
      <c r="A770" s="468"/>
      <c r="B770" s="468"/>
      <c r="C770" s="468"/>
      <c r="D770" s="468"/>
      <c r="E770" s="468"/>
      <c r="F770" s="468"/>
      <c r="G770" s="468"/>
      <c r="H770" s="468"/>
      <c r="I770" s="468"/>
      <c r="J770" s="468"/>
      <c r="K770" s="468"/>
      <c r="L770" s="468"/>
      <c r="M770" s="468"/>
      <c r="N770" s="468"/>
      <c r="O770" s="468"/>
      <c r="P770" s="468"/>
      <c r="Q770" s="468"/>
      <c r="R770" s="468"/>
      <c r="S770" s="468"/>
      <c r="T770" s="468"/>
      <c r="U770" s="468"/>
      <c r="V770" s="468"/>
      <c r="W770" s="468"/>
      <c r="X770" s="468"/>
      <c r="Y770" s="468"/>
      <c r="Z770" s="468"/>
      <c r="AA770" s="468"/>
      <c r="AB770" s="468"/>
      <c r="AC770" s="468"/>
      <c r="AD770" s="468"/>
      <c r="AE770" s="468"/>
      <c r="AF770" s="468"/>
      <c r="AG770" s="468"/>
      <c r="AH770" s="468"/>
      <c r="AI770" s="468"/>
      <c r="AJ770" s="468"/>
      <c r="AK770" s="468"/>
      <c r="AL770" s="468"/>
    </row>
    <row r="771" spans="1:38" ht="14.25" customHeight="1">
      <c r="A771" s="468"/>
      <c r="B771" s="468"/>
      <c r="C771" s="468"/>
      <c r="D771" s="468"/>
      <c r="E771" s="468"/>
      <c r="F771" s="468"/>
      <c r="G771" s="468"/>
      <c r="H771" s="468"/>
      <c r="I771" s="468"/>
      <c r="J771" s="468"/>
      <c r="K771" s="468"/>
      <c r="L771" s="468"/>
      <c r="M771" s="468"/>
      <c r="N771" s="468"/>
      <c r="O771" s="468"/>
      <c r="P771" s="468"/>
      <c r="Q771" s="468"/>
      <c r="R771" s="468"/>
      <c r="S771" s="468"/>
      <c r="T771" s="468"/>
      <c r="U771" s="468"/>
      <c r="V771" s="468"/>
      <c r="W771" s="468"/>
      <c r="X771" s="468"/>
      <c r="Y771" s="468"/>
      <c r="Z771" s="468"/>
      <c r="AA771" s="468"/>
      <c r="AB771" s="468"/>
      <c r="AC771" s="468"/>
      <c r="AD771" s="468"/>
      <c r="AE771" s="468"/>
      <c r="AF771" s="468"/>
      <c r="AG771" s="468"/>
      <c r="AH771" s="468"/>
      <c r="AI771" s="468"/>
      <c r="AJ771" s="468"/>
      <c r="AK771" s="468"/>
      <c r="AL771" s="468"/>
    </row>
    <row r="772" spans="1:38" ht="14.25" customHeight="1">
      <c r="A772" s="468"/>
      <c r="B772" s="468"/>
      <c r="C772" s="468"/>
      <c r="D772" s="468"/>
      <c r="E772" s="468"/>
      <c r="F772" s="468"/>
      <c r="G772" s="468"/>
      <c r="H772" s="468"/>
      <c r="I772" s="468"/>
      <c r="J772" s="468"/>
      <c r="K772" s="468"/>
      <c r="L772" s="468"/>
      <c r="M772" s="468"/>
      <c r="N772" s="468"/>
      <c r="O772" s="468"/>
      <c r="P772" s="468"/>
      <c r="Q772" s="468"/>
      <c r="R772" s="468"/>
      <c r="S772" s="468"/>
      <c r="T772" s="468"/>
      <c r="U772" s="468"/>
      <c r="V772" s="468"/>
      <c r="W772" s="468"/>
      <c r="X772" s="468"/>
      <c r="Y772" s="468"/>
      <c r="Z772" s="468"/>
      <c r="AA772" s="468"/>
      <c r="AB772" s="468"/>
      <c r="AC772" s="468"/>
      <c r="AD772" s="468"/>
      <c r="AE772" s="468"/>
      <c r="AF772" s="468"/>
      <c r="AG772" s="468"/>
      <c r="AH772" s="468"/>
      <c r="AI772" s="468"/>
      <c r="AJ772" s="468"/>
      <c r="AK772" s="468"/>
      <c r="AL772" s="468"/>
    </row>
    <row r="773" spans="1:38" ht="14.25" customHeight="1">
      <c r="A773" s="468"/>
      <c r="B773" s="468"/>
      <c r="C773" s="468"/>
      <c r="D773" s="468"/>
      <c r="E773" s="468"/>
      <c r="F773" s="468"/>
      <c r="G773" s="468"/>
      <c r="H773" s="468"/>
      <c r="I773" s="468"/>
      <c r="J773" s="468"/>
      <c r="K773" s="468"/>
      <c r="L773" s="468"/>
      <c r="M773" s="468"/>
      <c r="N773" s="468"/>
      <c r="O773" s="468"/>
      <c r="P773" s="468"/>
      <c r="Q773" s="468"/>
      <c r="R773" s="468"/>
      <c r="S773" s="468"/>
      <c r="T773" s="468"/>
      <c r="U773" s="468"/>
      <c r="V773" s="468"/>
      <c r="W773" s="468"/>
      <c r="X773" s="468"/>
      <c r="Y773" s="468"/>
      <c r="Z773" s="468"/>
      <c r="AA773" s="468"/>
      <c r="AB773" s="468"/>
      <c r="AC773" s="468"/>
      <c r="AD773" s="468"/>
      <c r="AE773" s="468"/>
      <c r="AF773" s="468"/>
      <c r="AG773" s="468"/>
      <c r="AH773" s="468"/>
      <c r="AI773" s="468"/>
      <c r="AJ773" s="468"/>
      <c r="AK773" s="468"/>
      <c r="AL773" s="468"/>
    </row>
    <row r="774" spans="1:38" ht="14.25" customHeight="1">
      <c r="A774" s="468"/>
      <c r="B774" s="468"/>
      <c r="C774" s="468"/>
      <c r="D774" s="468"/>
      <c r="E774" s="468"/>
      <c r="F774" s="468"/>
      <c r="G774" s="468"/>
      <c r="H774" s="468"/>
      <c r="I774" s="468"/>
      <c r="J774" s="468"/>
      <c r="K774" s="468"/>
      <c r="L774" s="468"/>
      <c r="M774" s="468"/>
      <c r="N774" s="468"/>
      <c r="O774" s="468"/>
      <c r="P774" s="468"/>
      <c r="Q774" s="468"/>
      <c r="R774" s="468"/>
      <c r="S774" s="468"/>
      <c r="T774" s="468"/>
      <c r="U774" s="468"/>
      <c r="V774" s="468"/>
      <c r="W774" s="468"/>
      <c r="X774" s="468"/>
      <c r="Y774" s="468"/>
      <c r="Z774" s="468"/>
      <c r="AA774" s="468"/>
      <c r="AB774" s="468"/>
      <c r="AC774" s="468"/>
      <c r="AD774" s="468"/>
      <c r="AE774" s="468"/>
      <c r="AF774" s="468"/>
      <c r="AG774" s="468"/>
      <c r="AH774" s="468"/>
      <c r="AI774" s="468"/>
      <c r="AJ774" s="468"/>
      <c r="AK774" s="468"/>
      <c r="AL774" s="468"/>
    </row>
    <row r="775" spans="1:38" ht="14.25" customHeight="1">
      <c r="A775" s="468"/>
      <c r="B775" s="468"/>
      <c r="C775" s="468"/>
      <c r="D775" s="468"/>
      <c r="E775" s="468"/>
      <c r="F775" s="468"/>
      <c r="G775" s="468"/>
      <c r="H775" s="468"/>
      <c r="I775" s="468"/>
      <c r="J775" s="468"/>
      <c r="K775" s="468"/>
      <c r="L775" s="468"/>
      <c r="M775" s="468"/>
      <c r="N775" s="468"/>
      <c r="O775" s="468"/>
      <c r="P775" s="468"/>
      <c r="Q775" s="468"/>
      <c r="R775" s="468"/>
      <c r="S775" s="468"/>
      <c r="T775" s="468"/>
      <c r="U775" s="468"/>
      <c r="V775" s="468"/>
      <c r="W775" s="468"/>
      <c r="X775" s="468"/>
      <c r="Y775" s="468"/>
      <c r="Z775" s="468"/>
      <c r="AA775" s="468"/>
      <c r="AB775" s="468"/>
      <c r="AC775" s="468"/>
      <c r="AD775" s="468"/>
      <c r="AE775" s="468"/>
      <c r="AF775" s="468"/>
      <c r="AG775" s="468"/>
      <c r="AH775" s="468"/>
      <c r="AI775" s="468"/>
      <c r="AJ775" s="468"/>
      <c r="AK775" s="468"/>
      <c r="AL775" s="468"/>
    </row>
    <row r="776" spans="1:38" ht="14.25" customHeight="1">
      <c r="A776" s="468"/>
      <c r="B776" s="468"/>
      <c r="C776" s="468"/>
      <c r="D776" s="468"/>
      <c r="E776" s="468"/>
      <c r="F776" s="468"/>
      <c r="G776" s="468"/>
      <c r="H776" s="468"/>
      <c r="I776" s="468"/>
      <c r="J776" s="468"/>
      <c r="K776" s="468"/>
      <c r="L776" s="468"/>
      <c r="M776" s="468"/>
      <c r="N776" s="468"/>
      <c r="O776" s="468"/>
      <c r="P776" s="468"/>
      <c r="Q776" s="468"/>
      <c r="R776" s="468"/>
      <c r="S776" s="468"/>
      <c r="T776" s="468"/>
      <c r="U776" s="468"/>
      <c r="V776" s="468"/>
      <c r="W776" s="468"/>
      <c r="X776" s="468"/>
      <c r="Y776" s="468"/>
      <c r="Z776" s="468"/>
      <c r="AA776" s="468"/>
      <c r="AB776" s="468"/>
      <c r="AC776" s="468"/>
      <c r="AD776" s="468"/>
      <c r="AE776" s="468"/>
      <c r="AF776" s="468"/>
      <c r="AG776" s="468"/>
      <c r="AH776" s="468"/>
      <c r="AI776" s="468"/>
      <c r="AJ776" s="468"/>
      <c r="AK776" s="468"/>
      <c r="AL776" s="468"/>
    </row>
    <row r="777" spans="1:38" ht="14.25" customHeight="1">
      <c r="A777" s="468"/>
      <c r="B777" s="468"/>
      <c r="C777" s="468"/>
      <c r="D777" s="468"/>
      <c r="E777" s="468"/>
      <c r="F777" s="468"/>
      <c r="G777" s="468"/>
      <c r="H777" s="468"/>
      <c r="I777" s="468"/>
      <c r="J777" s="468"/>
      <c r="K777" s="468"/>
      <c r="L777" s="468"/>
      <c r="M777" s="468"/>
      <c r="N777" s="468"/>
      <c r="O777" s="468"/>
      <c r="P777" s="468"/>
      <c r="Q777" s="468"/>
      <c r="R777" s="468"/>
      <c r="S777" s="468"/>
      <c r="T777" s="468"/>
      <c r="U777" s="468"/>
      <c r="V777" s="468"/>
      <c r="W777" s="468"/>
      <c r="X777" s="468"/>
      <c r="Y777" s="468"/>
      <c r="Z777" s="468"/>
      <c r="AA777" s="468"/>
      <c r="AB777" s="468"/>
      <c r="AC777" s="468"/>
      <c r="AD777" s="468"/>
      <c r="AE777" s="468"/>
      <c r="AF777" s="468"/>
      <c r="AG777" s="468"/>
      <c r="AH777" s="468"/>
      <c r="AI777" s="468"/>
      <c r="AJ777" s="468"/>
      <c r="AK777" s="468"/>
      <c r="AL777" s="468"/>
    </row>
    <row r="778" spans="1:38" ht="14.25" customHeight="1">
      <c r="A778" s="468"/>
      <c r="B778" s="468"/>
      <c r="C778" s="468"/>
      <c r="D778" s="468"/>
      <c r="E778" s="468"/>
      <c r="F778" s="468"/>
      <c r="G778" s="468"/>
      <c r="H778" s="468"/>
      <c r="I778" s="468"/>
      <c r="J778" s="468"/>
      <c r="K778" s="468"/>
      <c r="L778" s="468"/>
      <c r="M778" s="468"/>
      <c r="N778" s="468"/>
      <c r="O778" s="468"/>
      <c r="P778" s="468"/>
      <c r="Q778" s="468"/>
      <c r="R778" s="468"/>
      <c r="S778" s="468"/>
      <c r="T778" s="468"/>
      <c r="U778" s="468"/>
      <c r="V778" s="468"/>
      <c r="W778" s="468"/>
      <c r="X778" s="468"/>
      <c r="Y778" s="468"/>
      <c r="Z778" s="468"/>
      <c r="AA778" s="468"/>
      <c r="AB778" s="468"/>
      <c r="AC778" s="468"/>
      <c r="AD778" s="468"/>
      <c r="AE778" s="468"/>
      <c r="AF778" s="468"/>
      <c r="AG778" s="468"/>
      <c r="AH778" s="468"/>
      <c r="AI778" s="468"/>
      <c r="AJ778" s="468"/>
      <c r="AK778" s="468"/>
      <c r="AL778" s="468"/>
    </row>
    <row r="779" spans="1:38" ht="14.25" customHeight="1">
      <c r="A779" s="468"/>
      <c r="B779" s="468"/>
      <c r="C779" s="468"/>
      <c r="D779" s="468"/>
      <c r="E779" s="468"/>
      <c r="F779" s="468"/>
      <c r="G779" s="468"/>
      <c r="H779" s="468"/>
      <c r="I779" s="468"/>
      <c r="J779" s="468"/>
      <c r="K779" s="468"/>
      <c r="L779" s="468"/>
      <c r="M779" s="468"/>
      <c r="N779" s="468"/>
      <c r="O779" s="468"/>
      <c r="P779" s="468"/>
      <c r="Q779" s="468"/>
      <c r="R779" s="468"/>
      <c r="S779" s="468"/>
      <c r="T779" s="468"/>
      <c r="U779" s="468"/>
      <c r="V779" s="468"/>
      <c r="W779" s="468"/>
      <c r="X779" s="468"/>
      <c r="Y779" s="468"/>
      <c r="Z779" s="468"/>
      <c r="AA779" s="468"/>
      <c r="AB779" s="468"/>
      <c r="AC779" s="468"/>
      <c r="AD779" s="468"/>
      <c r="AE779" s="468"/>
      <c r="AF779" s="468"/>
      <c r="AG779" s="468"/>
      <c r="AH779" s="468"/>
      <c r="AI779" s="468"/>
      <c r="AJ779" s="468"/>
      <c r="AK779" s="468"/>
      <c r="AL779" s="468"/>
    </row>
    <row r="780" spans="1:38" ht="14.25" customHeight="1">
      <c r="A780" s="468"/>
      <c r="B780" s="468"/>
      <c r="C780" s="468"/>
      <c r="D780" s="468"/>
      <c r="E780" s="468"/>
      <c r="F780" s="468"/>
      <c r="G780" s="468"/>
      <c r="H780" s="468"/>
      <c r="I780" s="468"/>
      <c r="J780" s="468"/>
      <c r="K780" s="468"/>
      <c r="L780" s="468"/>
      <c r="M780" s="468"/>
      <c r="N780" s="468"/>
      <c r="O780" s="468"/>
      <c r="P780" s="468"/>
      <c r="Q780" s="468"/>
      <c r="R780" s="468"/>
      <c r="S780" s="468"/>
      <c r="T780" s="468"/>
      <c r="U780" s="468"/>
      <c r="V780" s="468"/>
      <c r="W780" s="468"/>
      <c r="X780" s="468"/>
      <c r="Y780" s="468"/>
      <c r="Z780" s="468"/>
      <c r="AA780" s="468"/>
      <c r="AB780" s="468"/>
      <c r="AC780" s="468"/>
      <c r="AD780" s="468"/>
      <c r="AE780" s="468"/>
      <c r="AF780" s="468"/>
      <c r="AG780" s="468"/>
      <c r="AH780" s="468"/>
      <c r="AI780" s="468"/>
      <c r="AJ780" s="468"/>
      <c r="AK780" s="468"/>
      <c r="AL780" s="468"/>
    </row>
    <row r="781" spans="1:38" ht="14.25" customHeight="1">
      <c r="A781" s="468"/>
      <c r="B781" s="468"/>
      <c r="C781" s="468"/>
      <c r="D781" s="468"/>
      <c r="E781" s="468"/>
      <c r="F781" s="468"/>
      <c r="G781" s="468"/>
      <c r="H781" s="468"/>
      <c r="I781" s="468"/>
      <c r="J781" s="468"/>
      <c r="K781" s="468"/>
      <c r="L781" s="468"/>
      <c r="M781" s="468"/>
      <c r="N781" s="468"/>
      <c r="O781" s="468"/>
      <c r="P781" s="468"/>
      <c r="Q781" s="468"/>
      <c r="R781" s="468"/>
      <c r="S781" s="468"/>
      <c r="T781" s="468"/>
      <c r="U781" s="468"/>
      <c r="V781" s="468"/>
      <c r="W781" s="468"/>
      <c r="X781" s="468"/>
      <c r="Y781" s="468"/>
      <c r="Z781" s="468"/>
      <c r="AA781" s="468"/>
      <c r="AB781" s="468"/>
      <c r="AC781" s="468"/>
      <c r="AD781" s="468"/>
      <c r="AE781" s="468"/>
      <c r="AF781" s="468"/>
      <c r="AG781" s="468"/>
      <c r="AH781" s="468"/>
      <c r="AI781" s="468"/>
      <c r="AJ781" s="468"/>
      <c r="AK781" s="468"/>
      <c r="AL781" s="468"/>
    </row>
    <row r="782" spans="1:38" ht="14.25" customHeight="1">
      <c r="A782" s="468"/>
      <c r="B782" s="468"/>
      <c r="C782" s="468"/>
      <c r="D782" s="468"/>
      <c r="E782" s="468"/>
      <c r="F782" s="468"/>
      <c r="G782" s="468"/>
      <c r="H782" s="468"/>
      <c r="I782" s="468"/>
      <c r="J782" s="468"/>
      <c r="K782" s="468"/>
      <c r="L782" s="468"/>
      <c r="M782" s="468"/>
      <c r="N782" s="468"/>
      <c r="O782" s="468"/>
      <c r="P782" s="468"/>
      <c r="Q782" s="468"/>
      <c r="R782" s="468"/>
      <c r="S782" s="468"/>
      <c r="T782" s="468"/>
      <c r="U782" s="468"/>
      <c r="V782" s="468"/>
      <c r="W782" s="468"/>
      <c r="X782" s="468"/>
      <c r="Y782" s="468"/>
      <c r="Z782" s="468"/>
      <c r="AA782" s="468"/>
      <c r="AB782" s="468"/>
      <c r="AC782" s="468"/>
      <c r="AD782" s="468"/>
      <c r="AE782" s="468"/>
      <c r="AF782" s="468"/>
      <c r="AG782" s="468"/>
      <c r="AH782" s="468"/>
      <c r="AI782" s="468"/>
      <c r="AJ782" s="468"/>
      <c r="AK782" s="468"/>
      <c r="AL782" s="468"/>
    </row>
    <row r="783" spans="1:38" ht="14.25" customHeight="1">
      <c r="A783" s="468"/>
      <c r="B783" s="468"/>
      <c r="C783" s="468"/>
      <c r="D783" s="468"/>
      <c r="E783" s="468"/>
      <c r="F783" s="468"/>
      <c r="G783" s="468"/>
      <c r="H783" s="468"/>
      <c r="I783" s="468"/>
      <c r="J783" s="468"/>
      <c r="K783" s="468"/>
      <c r="L783" s="468"/>
      <c r="M783" s="468"/>
      <c r="N783" s="468"/>
      <c r="O783" s="468"/>
      <c r="P783" s="468"/>
      <c r="Q783" s="468"/>
      <c r="R783" s="468"/>
      <c r="S783" s="468"/>
      <c r="T783" s="468"/>
      <c r="U783" s="468"/>
      <c r="V783" s="468"/>
      <c r="W783" s="468"/>
      <c r="X783" s="468"/>
      <c r="Y783" s="468"/>
      <c r="Z783" s="468"/>
      <c r="AA783" s="468"/>
      <c r="AB783" s="468"/>
      <c r="AC783" s="468"/>
      <c r="AD783" s="468"/>
      <c r="AE783" s="468"/>
      <c r="AF783" s="468"/>
      <c r="AG783" s="468"/>
      <c r="AH783" s="468"/>
      <c r="AI783" s="468"/>
      <c r="AJ783" s="468"/>
      <c r="AK783" s="468"/>
      <c r="AL783" s="468"/>
    </row>
    <row r="784" spans="1:38" ht="14.25" customHeight="1">
      <c r="A784" s="468"/>
      <c r="B784" s="468"/>
      <c r="C784" s="468"/>
      <c r="D784" s="468"/>
      <c r="E784" s="468"/>
      <c r="F784" s="468"/>
      <c r="G784" s="468"/>
      <c r="H784" s="468"/>
      <c r="I784" s="468"/>
      <c r="J784" s="468"/>
      <c r="K784" s="468"/>
      <c r="L784" s="468"/>
      <c r="M784" s="468"/>
      <c r="N784" s="468"/>
      <c r="O784" s="468"/>
      <c r="P784" s="468"/>
      <c r="Q784" s="468"/>
      <c r="R784" s="468"/>
      <c r="S784" s="468"/>
      <c r="T784" s="468"/>
      <c r="U784" s="468"/>
      <c r="V784" s="468"/>
      <c r="W784" s="468"/>
      <c r="X784" s="468"/>
      <c r="Y784" s="468"/>
      <c r="Z784" s="468"/>
      <c r="AA784" s="468"/>
      <c r="AB784" s="468"/>
      <c r="AC784" s="468"/>
      <c r="AD784" s="468"/>
      <c r="AE784" s="468"/>
      <c r="AF784" s="468"/>
      <c r="AG784" s="468"/>
      <c r="AH784" s="468"/>
      <c r="AI784" s="468"/>
      <c r="AJ784" s="468"/>
      <c r="AK784" s="468"/>
      <c r="AL784" s="468"/>
    </row>
    <row r="785" spans="1:38" ht="14.25" customHeight="1">
      <c r="A785" s="468"/>
      <c r="B785" s="468"/>
      <c r="C785" s="468"/>
      <c r="D785" s="468"/>
      <c r="E785" s="468"/>
      <c r="F785" s="468"/>
      <c r="G785" s="468"/>
      <c r="H785" s="468"/>
      <c r="I785" s="468"/>
      <c r="J785" s="468"/>
      <c r="K785" s="468"/>
      <c r="L785" s="468"/>
      <c r="M785" s="468"/>
      <c r="N785" s="468"/>
      <c r="O785" s="468"/>
      <c r="P785" s="468"/>
      <c r="Q785" s="468"/>
      <c r="R785" s="468"/>
      <c r="S785" s="468"/>
      <c r="T785" s="468"/>
      <c r="U785" s="468"/>
      <c r="V785" s="468"/>
      <c r="W785" s="468"/>
      <c r="X785" s="468"/>
      <c r="Y785" s="468"/>
      <c r="Z785" s="468"/>
      <c r="AA785" s="468"/>
      <c r="AB785" s="468"/>
      <c r="AC785" s="468"/>
      <c r="AD785" s="468"/>
      <c r="AE785" s="468"/>
      <c r="AF785" s="468"/>
      <c r="AG785" s="468"/>
      <c r="AH785" s="468"/>
      <c r="AI785" s="468"/>
      <c r="AJ785" s="468"/>
      <c r="AK785" s="468"/>
      <c r="AL785" s="468"/>
    </row>
    <row r="786" spans="1:38" ht="14.25" customHeight="1">
      <c r="A786" s="468"/>
      <c r="B786" s="468"/>
      <c r="C786" s="468"/>
      <c r="D786" s="468"/>
      <c r="E786" s="468"/>
      <c r="F786" s="468"/>
      <c r="G786" s="468"/>
      <c r="H786" s="468"/>
      <c r="I786" s="468"/>
      <c r="J786" s="468"/>
      <c r="K786" s="468"/>
      <c r="L786" s="468"/>
      <c r="M786" s="468"/>
      <c r="N786" s="468"/>
      <c r="O786" s="468"/>
      <c r="P786" s="468"/>
      <c r="Q786" s="468"/>
      <c r="R786" s="468"/>
      <c r="S786" s="468"/>
      <c r="T786" s="468"/>
      <c r="U786" s="468"/>
      <c r="V786" s="468"/>
      <c r="W786" s="468"/>
      <c r="X786" s="468"/>
      <c r="Y786" s="468"/>
      <c r="Z786" s="468"/>
      <c r="AA786" s="468"/>
      <c r="AB786" s="468"/>
      <c r="AC786" s="468"/>
      <c r="AD786" s="468"/>
      <c r="AE786" s="468"/>
      <c r="AF786" s="468"/>
      <c r="AG786" s="468"/>
      <c r="AH786" s="468"/>
      <c r="AI786" s="468"/>
      <c r="AJ786" s="468"/>
      <c r="AK786" s="468"/>
      <c r="AL786" s="468"/>
    </row>
    <row r="787" spans="1:38" ht="14.25" customHeight="1">
      <c r="A787" s="468"/>
      <c r="B787" s="468"/>
      <c r="C787" s="468"/>
      <c r="D787" s="468"/>
      <c r="E787" s="468"/>
      <c r="F787" s="468"/>
      <c r="G787" s="468"/>
      <c r="H787" s="468"/>
      <c r="I787" s="468"/>
      <c r="J787" s="468"/>
      <c r="K787" s="468"/>
      <c r="L787" s="468"/>
      <c r="M787" s="468"/>
      <c r="N787" s="468"/>
      <c r="O787" s="468"/>
      <c r="P787" s="468"/>
      <c r="Q787" s="468"/>
      <c r="R787" s="468"/>
      <c r="S787" s="468"/>
      <c r="T787" s="468"/>
      <c r="U787" s="468"/>
      <c r="V787" s="468"/>
      <c r="W787" s="468"/>
      <c r="X787" s="468"/>
      <c r="Y787" s="468"/>
      <c r="Z787" s="468"/>
      <c r="AA787" s="468"/>
      <c r="AB787" s="468"/>
      <c r="AC787" s="468"/>
      <c r="AD787" s="468"/>
      <c r="AE787" s="468"/>
      <c r="AF787" s="468"/>
      <c r="AG787" s="468"/>
      <c r="AH787" s="468"/>
      <c r="AI787" s="468"/>
      <c r="AJ787" s="468"/>
      <c r="AK787" s="468"/>
      <c r="AL787" s="468"/>
    </row>
    <row r="788" spans="1:38" ht="14.25" customHeight="1">
      <c r="A788" s="468"/>
      <c r="B788" s="468"/>
      <c r="C788" s="468"/>
      <c r="D788" s="468"/>
      <c r="E788" s="468"/>
      <c r="F788" s="468"/>
      <c r="G788" s="468"/>
      <c r="H788" s="468"/>
      <c r="I788" s="468"/>
      <c r="J788" s="468"/>
      <c r="K788" s="468"/>
      <c r="L788" s="468"/>
      <c r="M788" s="468"/>
      <c r="N788" s="468"/>
      <c r="O788" s="468"/>
      <c r="P788" s="468"/>
      <c r="Q788" s="468"/>
      <c r="R788" s="468"/>
      <c r="S788" s="468"/>
      <c r="T788" s="468"/>
      <c r="U788" s="468"/>
      <c r="V788" s="468"/>
      <c r="W788" s="468"/>
      <c r="X788" s="468"/>
      <c r="Y788" s="468"/>
      <c r="Z788" s="468"/>
      <c r="AA788" s="468"/>
      <c r="AB788" s="468"/>
      <c r="AC788" s="468"/>
      <c r="AD788" s="468"/>
      <c r="AE788" s="468"/>
      <c r="AF788" s="468"/>
      <c r="AG788" s="468"/>
      <c r="AH788" s="468"/>
      <c r="AI788" s="468"/>
      <c r="AJ788" s="468"/>
      <c r="AK788" s="468"/>
      <c r="AL788" s="468"/>
    </row>
    <row r="789" spans="1:38" ht="14.25" customHeight="1">
      <c r="A789" s="468"/>
      <c r="B789" s="468"/>
      <c r="C789" s="468"/>
      <c r="D789" s="468"/>
      <c r="E789" s="468"/>
      <c r="F789" s="468"/>
      <c r="G789" s="468"/>
      <c r="H789" s="468"/>
      <c r="I789" s="468"/>
      <c r="J789" s="468"/>
      <c r="K789" s="468"/>
      <c r="L789" s="468"/>
      <c r="M789" s="468"/>
      <c r="N789" s="468"/>
      <c r="O789" s="468"/>
      <c r="P789" s="468"/>
      <c r="Q789" s="468"/>
      <c r="R789" s="468"/>
      <c r="S789" s="468"/>
      <c r="T789" s="468"/>
      <c r="U789" s="468"/>
      <c r="V789" s="468"/>
      <c r="W789" s="468"/>
      <c r="X789" s="468"/>
      <c r="Y789" s="468"/>
      <c r="Z789" s="468"/>
      <c r="AA789" s="468"/>
      <c r="AB789" s="468"/>
      <c r="AC789" s="468"/>
      <c r="AD789" s="468"/>
      <c r="AE789" s="468"/>
      <c r="AF789" s="468"/>
      <c r="AG789" s="468"/>
      <c r="AH789" s="468"/>
      <c r="AI789" s="468"/>
      <c r="AJ789" s="468"/>
      <c r="AK789" s="468"/>
      <c r="AL789" s="468"/>
    </row>
    <row r="790" spans="1:38" ht="14.25" customHeight="1">
      <c r="A790" s="468"/>
      <c r="B790" s="468"/>
      <c r="C790" s="468"/>
      <c r="D790" s="468"/>
      <c r="E790" s="468"/>
      <c r="F790" s="468"/>
      <c r="G790" s="468"/>
      <c r="H790" s="468"/>
      <c r="I790" s="468"/>
      <c r="J790" s="468"/>
      <c r="K790" s="468"/>
      <c r="L790" s="468"/>
      <c r="M790" s="468"/>
      <c r="N790" s="468"/>
      <c r="O790" s="468"/>
      <c r="P790" s="468"/>
      <c r="Q790" s="468"/>
      <c r="R790" s="468"/>
      <c r="S790" s="468"/>
      <c r="T790" s="468"/>
      <c r="U790" s="468"/>
      <c r="V790" s="468"/>
      <c r="W790" s="468"/>
      <c r="X790" s="468"/>
      <c r="Y790" s="468"/>
      <c r="Z790" s="468"/>
      <c r="AA790" s="468"/>
      <c r="AB790" s="468"/>
      <c r="AC790" s="468"/>
      <c r="AD790" s="468"/>
      <c r="AE790" s="468"/>
      <c r="AF790" s="468"/>
      <c r="AG790" s="468"/>
      <c r="AH790" s="468"/>
      <c r="AI790" s="468"/>
      <c r="AJ790" s="468"/>
      <c r="AK790" s="468"/>
      <c r="AL790" s="468"/>
    </row>
    <row r="791" spans="1:38" ht="14.25" customHeight="1">
      <c r="A791" s="468"/>
      <c r="B791" s="468"/>
      <c r="C791" s="468"/>
      <c r="D791" s="468"/>
      <c r="E791" s="468"/>
      <c r="F791" s="468"/>
      <c r="G791" s="468"/>
      <c r="H791" s="468"/>
      <c r="I791" s="468"/>
      <c r="J791" s="468"/>
      <c r="K791" s="468"/>
      <c r="L791" s="468"/>
      <c r="M791" s="468"/>
      <c r="N791" s="468"/>
      <c r="O791" s="468"/>
      <c r="P791" s="468"/>
      <c r="Q791" s="468"/>
      <c r="R791" s="468"/>
      <c r="S791" s="468"/>
      <c r="T791" s="468"/>
      <c r="U791" s="468"/>
      <c r="V791" s="468"/>
      <c r="W791" s="468"/>
      <c r="X791" s="468"/>
      <c r="Y791" s="468"/>
      <c r="Z791" s="468"/>
      <c r="AA791" s="468"/>
      <c r="AB791" s="468"/>
      <c r="AC791" s="468"/>
      <c r="AD791" s="468"/>
      <c r="AE791" s="468"/>
      <c r="AF791" s="468"/>
      <c r="AG791" s="468"/>
      <c r="AH791" s="468"/>
      <c r="AI791" s="468"/>
      <c r="AJ791" s="468"/>
      <c r="AK791" s="468"/>
      <c r="AL791" s="468"/>
    </row>
    <row r="792" spans="1:38" ht="14.25" customHeight="1">
      <c r="A792" s="468"/>
      <c r="B792" s="468"/>
      <c r="C792" s="468"/>
      <c r="D792" s="468"/>
      <c r="E792" s="468"/>
      <c r="F792" s="468"/>
      <c r="G792" s="468"/>
      <c r="H792" s="468"/>
      <c r="I792" s="468"/>
      <c r="J792" s="468"/>
      <c r="K792" s="468"/>
      <c r="L792" s="468"/>
      <c r="M792" s="468"/>
      <c r="N792" s="468"/>
      <c r="O792" s="468"/>
      <c r="P792" s="468"/>
      <c r="Q792" s="468"/>
      <c r="R792" s="468"/>
      <c r="S792" s="468"/>
      <c r="T792" s="468"/>
      <c r="U792" s="468"/>
      <c r="V792" s="468"/>
      <c r="W792" s="468"/>
      <c r="X792" s="468"/>
      <c r="Y792" s="468"/>
      <c r="Z792" s="468"/>
      <c r="AA792" s="468"/>
      <c r="AB792" s="468"/>
      <c r="AC792" s="468"/>
      <c r="AD792" s="468"/>
      <c r="AE792" s="468"/>
      <c r="AF792" s="468"/>
      <c r="AG792" s="468"/>
      <c r="AH792" s="468"/>
      <c r="AI792" s="468"/>
      <c r="AJ792" s="468"/>
      <c r="AK792" s="468"/>
      <c r="AL792" s="468"/>
    </row>
    <row r="793" spans="1:38" ht="14.25" customHeight="1">
      <c r="A793" s="468"/>
      <c r="B793" s="468"/>
      <c r="C793" s="468"/>
      <c r="D793" s="468"/>
      <c r="E793" s="468"/>
      <c r="F793" s="468"/>
      <c r="G793" s="468"/>
      <c r="H793" s="468"/>
      <c r="I793" s="468"/>
      <c r="J793" s="468"/>
      <c r="K793" s="468"/>
      <c r="L793" s="468"/>
      <c r="M793" s="468"/>
      <c r="N793" s="468"/>
      <c r="O793" s="468"/>
      <c r="P793" s="468"/>
      <c r="Q793" s="468"/>
      <c r="R793" s="468"/>
      <c r="S793" s="468"/>
      <c r="T793" s="468"/>
      <c r="U793" s="468"/>
      <c r="V793" s="468"/>
      <c r="W793" s="468"/>
      <c r="X793" s="468"/>
      <c r="Y793" s="468"/>
      <c r="Z793" s="468"/>
      <c r="AA793" s="468"/>
      <c r="AB793" s="468"/>
      <c r="AC793" s="468"/>
      <c r="AD793" s="468"/>
      <c r="AE793" s="468"/>
      <c r="AF793" s="468"/>
      <c r="AG793" s="468"/>
      <c r="AH793" s="468"/>
      <c r="AI793" s="468"/>
      <c r="AJ793" s="468"/>
      <c r="AK793" s="468"/>
      <c r="AL793" s="468"/>
    </row>
    <row r="794" spans="1:38" ht="14.25" customHeight="1">
      <c r="A794" s="468"/>
      <c r="B794" s="468"/>
      <c r="C794" s="468"/>
      <c r="D794" s="468"/>
      <c r="E794" s="468"/>
      <c r="F794" s="468"/>
      <c r="G794" s="468"/>
      <c r="H794" s="468"/>
      <c r="I794" s="468"/>
      <c r="J794" s="468"/>
      <c r="K794" s="468"/>
      <c r="L794" s="468"/>
      <c r="M794" s="468"/>
      <c r="N794" s="468"/>
      <c r="O794" s="468"/>
      <c r="P794" s="468"/>
      <c r="Q794" s="468"/>
      <c r="R794" s="468"/>
      <c r="S794" s="468"/>
      <c r="T794" s="468"/>
      <c r="U794" s="468"/>
      <c r="V794" s="468"/>
      <c r="W794" s="468"/>
      <c r="X794" s="468"/>
      <c r="Y794" s="468"/>
      <c r="Z794" s="468"/>
      <c r="AA794" s="468"/>
      <c r="AB794" s="468"/>
      <c r="AC794" s="468"/>
      <c r="AD794" s="468"/>
      <c r="AE794" s="468"/>
      <c r="AF794" s="468"/>
      <c r="AG794" s="468"/>
      <c r="AH794" s="468"/>
      <c r="AI794" s="468"/>
      <c r="AJ794" s="468"/>
      <c r="AK794" s="468"/>
      <c r="AL794" s="468"/>
    </row>
    <row r="795" spans="1:38" ht="14.25" customHeight="1">
      <c r="A795" s="468"/>
      <c r="B795" s="468"/>
      <c r="C795" s="468"/>
      <c r="D795" s="468"/>
      <c r="E795" s="468"/>
      <c r="F795" s="468"/>
      <c r="G795" s="468"/>
      <c r="H795" s="468"/>
      <c r="I795" s="468"/>
      <c r="J795" s="468"/>
      <c r="K795" s="468"/>
      <c r="L795" s="468"/>
      <c r="M795" s="468"/>
      <c r="N795" s="468"/>
      <c r="O795" s="468"/>
      <c r="P795" s="468"/>
      <c r="Q795" s="468"/>
      <c r="R795" s="468"/>
      <c r="S795" s="468"/>
      <c r="T795" s="468"/>
      <c r="U795" s="468"/>
      <c r="V795" s="468"/>
      <c r="W795" s="468"/>
      <c r="X795" s="468"/>
      <c r="Y795" s="468"/>
      <c r="Z795" s="468"/>
      <c r="AA795" s="468"/>
      <c r="AB795" s="468"/>
      <c r="AC795" s="468"/>
      <c r="AD795" s="468"/>
      <c r="AE795" s="468"/>
      <c r="AF795" s="468"/>
      <c r="AG795" s="468"/>
      <c r="AH795" s="468"/>
      <c r="AI795" s="468"/>
      <c r="AJ795" s="468"/>
      <c r="AK795" s="468"/>
      <c r="AL795" s="468"/>
    </row>
    <row r="796" spans="1:38" ht="14.25" customHeight="1">
      <c r="A796" s="468"/>
      <c r="B796" s="468"/>
      <c r="C796" s="468"/>
      <c r="D796" s="468"/>
      <c r="E796" s="468"/>
      <c r="F796" s="468"/>
      <c r="G796" s="468"/>
      <c r="H796" s="468"/>
      <c r="I796" s="468"/>
      <c r="J796" s="468"/>
      <c r="K796" s="468"/>
      <c r="L796" s="468"/>
      <c r="M796" s="468"/>
      <c r="N796" s="468"/>
      <c r="O796" s="468"/>
      <c r="P796" s="468"/>
      <c r="Q796" s="468"/>
      <c r="R796" s="468"/>
      <c r="S796" s="468"/>
      <c r="T796" s="468"/>
      <c r="U796" s="468"/>
      <c r="V796" s="468"/>
      <c r="W796" s="468"/>
      <c r="X796" s="468"/>
      <c r="Y796" s="468"/>
      <c r="Z796" s="468"/>
      <c r="AA796" s="468"/>
      <c r="AB796" s="468"/>
      <c r="AC796" s="468"/>
      <c r="AD796" s="468"/>
      <c r="AE796" s="468"/>
      <c r="AF796" s="468"/>
      <c r="AG796" s="468"/>
      <c r="AH796" s="468"/>
      <c r="AI796" s="468"/>
      <c r="AJ796" s="468"/>
      <c r="AK796" s="468"/>
      <c r="AL796" s="468"/>
    </row>
    <row r="797" spans="1:38" ht="14.25" customHeight="1">
      <c r="A797" s="468"/>
      <c r="B797" s="468"/>
      <c r="C797" s="468"/>
      <c r="D797" s="468"/>
      <c r="E797" s="468"/>
      <c r="F797" s="468"/>
      <c r="G797" s="468"/>
      <c r="H797" s="468"/>
      <c r="I797" s="468"/>
      <c r="J797" s="468"/>
      <c r="K797" s="468"/>
      <c r="L797" s="468"/>
      <c r="M797" s="468"/>
      <c r="N797" s="468"/>
      <c r="O797" s="468"/>
      <c r="P797" s="468"/>
      <c r="Q797" s="468"/>
      <c r="R797" s="468"/>
      <c r="S797" s="468"/>
      <c r="T797" s="468"/>
      <c r="U797" s="468"/>
      <c r="V797" s="468"/>
      <c r="W797" s="468"/>
      <c r="X797" s="468"/>
      <c r="Y797" s="468"/>
      <c r="Z797" s="468"/>
      <c r="AA797" s="468"/>
      <c r="AB797" s="468"/>
      <c r="AC797" s="468"/>
      <c r="AD797" s="468"/>
      <c r="AE797" s="468"/>
      <c r="AF797" s="468"/>
      <c r="AG797" s="468"/>
      <c r="AH797" s="468"/>
      <c r="AI797" s="468"/>
      <c r="AJ797" s="468"/>
      <c r="AK797" s="468"/>
      <c r="AL797" s="468"/>
    </row>
    <row r="798" spans="1:38" ht="14.25" customHeight="1">
      <c r="A798" s="468"/>
      <c r="B798" s="468"/>
      <c r="C798" s="468"/>
      <c r="D798" s="468"/>
      <c r="E798" s="468"/>
      <c r="F798" s="468"/>
      <c r="G798" s="468"/>
      <c r="H798" s="468"/>
      <c r="I798" s="468"/>
      <c r="J798" s="468"/>
      <c r="K798" s="468"/>
      <c r="L798" s="468"/>
      <c r="M798" s="468"/>
      <c r="N798" s="468"/>
      <c r="O798" s="468"/>
      <c r="P798" s="468"/>
      <c r="Q798" s="468"/>
      <c r="R798" s="468"/>
      <c r="S798" s="468"/>
      <c r="T798" s="468"/>
      <c r="U798" s="468"/>
      <c r="V798" s="468"/>
      <c r="W798" s="468"/>
      <c r="X798" s="468"/>
      <c r="Y798" s="468"/>
      <c r="Z798" s="468"/>
      <c r="AA798" s="468"/>
      <c r="AB798" s="468"/>
      <c r="AC798" s="468"/>
      <c r="AD798" s="468"/>
      <c r="AE798" s="468"/>
      <c r="AF798" s="468"/>
      <c r="AG798" s="468"/>
      <c r="AH798" s="468"/>
      <c r="AI798" s="468"/>
      <c r="AJ798" s="468"/>
      <c r="AK798" s="468"/>
      <c r="AL798" s="468"/>
    </row>
    <row r="799" spans="1:38" ht="14.25" customHeight="1">
      <c r="A799" s="468"/>
      <c r="B799" s="468"/>
      <c r="C799" s="468"/>
      <c r="D799" s="468"/>
      <c r="E799" s="468"/>
      <c r="F799" s="468"/>
      <c r="G799" s="468"/>
      <c r="H799" s="468"/>
      <c r="I799" s="468"/>
      <c r="J799" s="468"/>
      <c r="K799" s="468"/>
      <c r="L799" s="468"/>
      <c r="M799" s="468"/>
      <c r="N799" s="468"/>
      <c r="O799" s="468"/>
      <c r="P799" s="468"/>
      <c r="Q799" s="468"/>
      <c r="R799" s="468"/>
      <c r="S799" s="468"/>
      <c r="T799" s="468"/>
      <c r="U799" s="468"/>
      <c r="V799" s="468"/>
      <c r="W799" s="468"/>
      <c r="X799" s="468"/>
      <c r="Y799" s="468"/>
      <c r="Z799" s="468"/>
      <c r="AA799" s="468"/>
      <c r="AB799" s="468"/>
      <c r="AC799" s="468"/>
      <c r="AD799" s="468"/>
      <c r="AE799" s="468"/>
      <c r="AF799" s="468"/>
      <c r="AG799" s="468"/>
      <c r="AH799" s="468"/>
      <c r="AI799" s="468"/>
      <c r="AJ799" s="468"/>
      <c r="AK799" s="468"/>
      <c r="AL799" s="468"/>
    </row>
    <row r="800" spans="1:38" ht="14.25" customHeight="1">
      <c r="A800" s="468"/>
      <c r="B800" s="468"/>
      <c r="C800" s="468"/>
      <c r="D800" s="468"/>
      <c r="E800" s="468"/>
      <c r="F800" s="468"/>
      <c r="G800" s="468"/>
      <c r="H800" s="468"/>
      <c r="I800" s="468"/>
      <c r="J800" s="468"/>
      <c r="K800" s="468"/>
      <c r="L800" s="468"/>
      <c r="M800" s="468"/>
      <c r="N800" s="468"/>
      <c r="O800" s="468"/>
      <c r="P800" s="468"/>
      <c r="Q800" s="468"/>
      <c r="R800" s="468"/>
      <c r="S800" s="468"/>
      <c r="T800" s="468"/>
      <c r="U800" s="468"/>
      <c r="V800" s="468"/>
      <c r="W800" s="468"/>
      <c r="X800" s="468"/>
      <c r="Y800" s="468"/>
      <c r="Z800" s="468"/>
      <c r="AA800" s="468"/>
      <c r="AB800" s="468"/>
      <c r="AC800" s="468"/>
      <c r="AD800" s="468"/>
      <c r="AE800" s="468"/>
      <c r="AF800" s="468"/>
      <c r="AG800" s="468"/>
      <c r="AH800" s="468"/>
      <c r="AI800" s="468"/>
      <c r="AJ800" s="468"/>
      <c r="AK800" s="468"/>
      <c r="AL800" s="468"/>
    </row>
    <row r="801" spans="1:38" ht="14.25" customHeight="1">
      <c r="A801" s="468"/>
      <c r="B801" s="468"/>
      <c r="C801" s="468"/>
      <c r="D801" s="468"/>
      <c r="E801" s="468"/>
      <c r="F801" s="468"/>
      <c r="G801" s="468"/>
      <c r="H801" s="468"/>
      <c r="I801" s="468"/>
      <c r="J801" s="468"/>
      <c r="K801" s="468"/>
      <c r="L801" s="468"/>
      <c r="M801" s="468"/>
      <c r="N801" s="468"/>
      <c r="O801" s="468"/>
      <c r="P801" s="468"/>
      <c r="Q801" s="468"/>
      <c r="R801" s="468"/>
      <c r="S801" s="468"/>
      <c r="T801" s="468"/>
      <c r="U801" s="468"/>
      <c r="V801" s="468"/>
      <c r="W801" s="468"/>
      <c r="X801" s="468"/>
      <c r="Y801" s="468"/>
      <c r="Z801" s="468"/>
      <c r="AA801" s="468"/>
      <c r="AB801" s="468"/>
      <c r="AC801" s="468"/>
      <c r="AD801" s="468"/>
      <c r="AE801" s="468"/>
      <c r="AF801" s="468"/>
      <c r="AG801" s="468"/>
      <c r="AH801" s="468"/>
      <c r="AI801" s="468"/>
      <c r="AJ801" s="468"/>
      <c r="AK801" s="468"/>
      <c r="AL801" s="468"/>
    </row>
    <row r="802" spans="1:38" ht="14.25" customHeight="1">
      <c r="A802" s="468"/>
      <c r="B802" s="468"/>
      <c r="C802" s="468"/>
      <c r="D802" s="468"/>
      <c r="E802" s="468"/>
      <c r="F802" s="468"/>
      <c r="G802" s="468"/>
      <c r="H802" s="468"/>
      <c r="I802" s="468"/>
      <c r="J802" s="468"/>
      <c r="K802" s="468"/>
      <c r="L802" s="468"/>
      <c r="M802" s="468"/>
      <c r="N802" s="468"/>
      <c r="O802" s="468"/>
      <c r="P802" s="468"/>
      <c r="Q802" s="468"/>
      <c r="R802" s="468"/>
      <c r="S802" s="468"/>
      <c r="T802" s="468"/>
      <c r="U802" s="468"/>
      <c r="V802" s="468"/>
      <c r="W802" s="468"/>
      <c r="X802" s="468"/>
      <c r="Y802" s="468"/>
      <c r="Z802" s="468"/>
      <c r="AA802" s="468"/>
      <c r="AB802" s="468"/>
      <c r="AC802" s="468"/>
      <c r="AD802" s="468"/>
      <c r="AE802" s="468"/>
      <c r="AF802" s="468"/>
      <c r="AG802" s="468"/>
      <c r="AH802" s="468"/>
      <c r="AI802" s="468"/>
      <c r="AJ802" s="468"/>
      <c r="AK802" s="468"/>
      <c r="AL802" s="468"/>
    </row>
    <row r="803" spans="1:38" ht="14.25" customHeight="1">
      <c r="A803" s="468"/>
      <c r="B803" s="468"/>
      <c r="C803" s="468"/>
      <c r="D803" s="468"/>
      <c r="E803" s="468"/>
      <c r="F803" s="468"/>
      <c r="G803" s="468"/>
      <c r="H803" s="468"/>
      <c r="I803" s="468"/>
      <c r="J803" s="468"/>
      <c r="K803" s="468"/>
      <c r="L803" s="468"/>
      <c r="M803" s="468"/>
      <c r="N803" s="468"/>
      <c r="O803" s="468"/>
      <c r="P803" s="468"/>
      <c r="Q803" s="468"/>
      <c r="R803" s="468"/>
      <c r="S803" s="468"/>
      <c r="T803" s="468"/>
      <c r="U803" s="468"/>
      <c r="V803" s="468"/>
      <c r="W803" s="468"/>
      <c r="X803" s="468"/>
      <c r="Y803" s="468"/>
      <c r="Z803" s="468"/>
      <c r="AA803" s="468"/>
      <c r="AB803" s="468"/>
      <c r="AC803" s="468"/>
      <c r="AD803" s="468"/>
      <c r="AE803" s="468"/>
      <c r="AF803" s="468"/>
      <c r="AG803" s="468"/>
      <c r="AH803" s="468"/>
      <c r="AI803" s="468"/>
      <c r="AJ803" s="468"/>
      <c r="AK803" s="468"/>
      <c r="AL803" s="468"/>
    </row>
    <row r="804" spans="1:38" ht="14.25" customHeight="1">
      <c r="A804" s="468"/>
      <c r="B804" s="468"/>
      <c r="C804" s="468"/>
      <c r="D804" s="468"/>
      <c r="E804" s="468"/>
      <c r="F804" s="468"/>
      <c r="G804" s="468"/>
      <c r="H804" s="468"/>
      <c r="I804" s="468"/>
      <c r="J804" s="468"/>
      <c r="K804" s="468"/>
      <c r="L804" s="468"/>
      <c r="M804" s="468"/>
      <c r="N804" s="468"/>
      <c r="O804" s="468"/>
      <c r="P804" s="468"/>
      <c r="Q804" s="468"/>
      <c r="R804" s="468"/>
      <c r="S804" s="468"/>
      <c r="T804" s="468"/>
      <c r="U804" s="468"/>
      <c r="V804" s="468"/>
      <c r="W804" s="468"/>
      <c r="X804" s="468"/>
      <c r="Y804" s="468"/>
      <c r="Z804" s="468"/>
      <c r="AA804" s="468"/>
      <c r="AB804" s="468"/>
      <c r="AC804" s="468"/>
      <c r="AD804" s="468"/>
      <c r="AE804" s="468"/>
      <c r="AF804" s="468"/>
      <c r="AG804" s="468"/>
      <c r="AH804" s="468"/>
      <c r="AI804" s="468"/>
      <c r="AJ804" s="468"/>
      <c r="AK804" s="468"/>
      <c r="AL804" s="468"/>
    </row>
    <row r="805" spans="1:38" ht="14.25" customHeight="1">
      <c r="A805" s="468"/>
      <c r="B805" s="468"/>
      <c r="C805" s="468"/>
      <c r="D805" s="468"/>
      <c r="E805" s="468"/>
      <c r="F805" s="468"/>
      <c r="G805" s="468"/>
      <c r="H805" s="468"/>
      <c r="I805" s="468"/>
      <c r="J805" s="468"/>
      <c r="K805" s="468"/>
      <c r="L805" s="468"/>
      <c r="M805" s="468"/>
      <c r="N805" s="468"/>
      <c r="O805" s="468"/>
      <c r="P805" s="468"/>
      <c r="Q805" s="468"/>
      <c r="R805" s="468"/>
      <c r="S805" s="468"/>
      <c r="T805" s="468"/>
      <c r="U805" s="468"/>
      <c r="V805" s="468"/>
      <c r="W805" s="468"/>
      <c r="X805" s="468"/>
      <c r="Y805" s="468"/>
      <c r="Z805" s="468"/>
      <c r="AA805" s="468"/>
      <c r="AB805" s="468"/>
      <c r="AC805" s="468"/>
      <c r="AD805" s="468"/>
      <c r="AE805" s="468"/>
      <c r="AF805" s="468"/>
      <c r="AG805" s="468"/>
      <c r="AH805" s="468"/>
      <c r="AI805" s="468"/>
      <c r="AJ805" s="468"/>
      <c r="AK805" s="468"/>
      <c r="AL805" s="468"/>
    </row>
    <row r="806" spans="1:38" ht="14.25" customHeight="1">
      <c r="A806" s="468"/>
      <c r="B806" s="468"/>
      <c r="C806" s="468"/>
      <c r="D806" s="468"/>
      <c r="E806" s="468"/>
      <c r="F806" s="468"/>
      <c r="G806" s="468"/>
      <c r="H806" s="468"/>
      <c r="I806" s="468"/>
      <c r="J806" s="468"/>
      <c r="K806" s="468"/>
      <c r="L806" s="468"/>
      <c r="M806" s="468"/>
      <c r="N806" s="468"/>
      <c r="O806" s="468"/>
      <c r="P806" s="468"/>
      <c r="Q806" s="468"/>
      <c r="R806" s="468"/>
      <c r="S806" s="468"/>
      <c r="T806" s="468"/>
      <c r="U806" s="468"/>
      <c r="V806" s="468"/>
      <c r="W806" s="468"/>
      <c r="X806" s="468"/>
      <c r="Y806" s="468"/>
      <c r="Z806" s="468"/>
      <c r="AA806" s="468"/>
      <c r="AB806" s="468"/>
      <c r="AC806" s="468"/>
      <c r="AD806" s="468"/>
      <c r="AE806" s="468"/>
      <c r="AF806" s="468"/>
      <c r="AG806" s="468"/>
      <c r="AH806" s="468"/>
      <c r="AI806" s="468"/>
      <c r="AJ806" s="468"/>
      <c r="AK806" s="468"/>
      <c r="AL806" s="468"/>
    </row>
    <row r="807" spans="1:38" ht="14.25" customHeight="1">
      <c r="A807" s="468"/>
      <c r="B807" s="468"/>
      <c r="C807" s="468"/>
      <c r="D807" s="468"/>
      <c r="E807" s="468"/>
      <c r="F807" s="468"/>
      <c r="G807" s="468"/>
      <c r="H807" s="468"/>
      <c r="I807" s="468"/>
      <c r="J807" s="468"/>
      <c r="K807" s="468"/>
      <c r="L807" s="468"/>
      <c r="M807" s="468"/>
      <c r="N807" s="468"/>
      <c r="O807" s="468"/>
      <c r="P807" s="468"/>
      <c r="Q807" s="468"/>
      <c r="R807" s="468"/>
      <c r="S807" s="468"/>
      <c r="T807" s="468"/>
      <c r="U807" s="468"/>
      <c r="V807" s="468"/>
      <c r="W807" s="468"/>
      <c r="X807" s="468"/>
      <c r="Y807" s="468"/>
      <c r="Z807" s="468"/>
      <c r="AA807" s="468"/>
      <c r="AB807" s="468"/>
      <c r="AC807" s="468"/>
      <c r="AD807" s="468"/>
      <c r="AE807" s="468"/>
      <c r="AF807" s="468"/>
      <c r="AG807" s="468"/>
      <c r="AH807" s="468"/>
      <c r="AI807" s="468"/>
      <c r="AJ807" s="468"/>
      <c r="AK807" s="468"/>
      <c r="AL807" s="468"/>
    </row>
    <row r="808" spans="1:38" ht="14.25" customHeight="1">
      <c r="A808" s="468"/>
      <c r="B808" s="468"/>
      <c r="C808" s="468"/>
      <c r="D808" s="468"/>
      <c r="E808" s="468"/>
      <c r="F808" s="468"/>
      <c r="G808" s="468"/>
      <c r="H808" s="468"/>
      <c r="I808" s="468"/>
      <c r="J808" s="468"/>
      <c r="K808" s="468"/>
      <c r="L808" s="468"/>
      <c r="M808" s="468"/>
      <c r="N808" s="468"/>
      <c r="O808" s="468"/>
      <c r="P808" s="468"/>
      <c r="Q808" s="468"/>
      <c r="R808" s="468"/>
      <c r="S808" s="468"/>
      <c r="T808" s="468"/>
      <c r="U808" s="468"/>
      <c r="V808" s="468"/>
      <c r="W808" s="468"/>
      <c r="X808" s="468"/>
      <c r="Y808" s="468"/>
      <c r="Z808" s="468"/>
      <c r="AA808" s="468"/>
      <c r="AB808" s="468"/>
      <c r="AC808" s="468"/>
      <c r="AD808" s="468"/>
      <c r="AE808" s="468"/>
      <c r="AF808" s="468"/>
      <c r="AG808" s="468"/>
      <c r="AH808" s="468"/>
      <c r="AI808" s="468"/>
      <c r="AJ808" s="468"/>
      <c r="AK808" s="468"/>
      <c r="AL808" s="468"/>
    </row>
    <row r="809" spans="1:38" ht="14.25" customHeight="1">
      <c r="A809" s="468"/>
      <c r="B809" s="468"/>
      <c r="C809" s="468"/>
      <c r="D809" s="468"/>
      <c r="E809" s="468"/>
      <c r="F809" s="468"/>
      <c r="G809" s="468"/>
      <c r="H809" s="468"/>
      <c r="I809" s="468"/>
      <c r="J809" s="468"/>
      <c r="K809" s="468"/>
      <c r="L809" s="468"/>
      <c r="M809" s="468"/>
      <c r="N809" s="468"/>
      <c r="O809" s="468"/>
      <c r="P809" s="468"/>
      <c r="Q809" s="468"/>
      <c r="R809" s="468"/>
      <c r="S809" s="468"/>
      <c r="T809" s="468"/>
      <c r="U809" s="468"/>
      <c r="V809" s="468"/>
      <c r="W809" s="468"/>
      <c r="X809" s="468"/>
      <c r="Y809" s="468"/>
      <c r="Z809" s="468"/>
      <c r="AA809" s="468"/>
      <c r="AB809" s="468"/>
      <c r="AC809" s="468"/>
      <c r="AD809" s="468"/>
      <c r="AE809" s="468"/>
      <c r="AF809" s="468"/>
      <c r="AG809" s="468"/>
      <c r="AH809" s="468"/>
      <c r="AI809" s="468"/>
      <c r="AJ809" s="468"/>
      <c r="AK809" s="468"/>
      <c r="AL809" s="468"/>
    </row>
    <row r="810" spans="1:38" ht="14.25" customHeight="1">
      <c r="A810" s="468"/>
      <c r="B810" s="468"/>
      <c r="C810" s="468"/>
      <c r="D810" s="468"/>
      <c r="E810" s="468"/>
      <c r="F810" s="468"/>
      <c r="G810" s="468"/>
      <c r="H810" s="468"/>
      <c r="I810" s="468"/>
      <c r="J810" s="468"/>
      <c r="K810" s="468"/>
      <c r="L810" s="468"/>
      <c r="M810" s="468"/>
      <c r="N810" s="468"/>
      <c r="O810" s="468"/>
      <c r="P810" s="468"/>
      <c r="Q810" s="468"/>
      <c r="R810" s="468"/>
      <c r="S810" s="468"/>
      <c r="T810" s="468"/>
      <c r="U810" s="468"/>
      <c r="V810" s="468"/>
      <c r="W810" s="468"/>
      <c r="X810" s="468"/>
      <c r="Y810" s="468"/>
      <c r="Z810" s="468"/>
      <c r="AA810" s="468"/>
      <c r="AB810" s="468"/>
      <c r="AC810" s="468"/>
      <c r="AD810" s="468"/>
      <c r="AE810" s="468"/>
      <c r="AF810" s="468"/>
      <c r="AG810" s="468"/>
      <c r="AH810" s="468"/>
      <c r="AI810" s="468"/>
      <c r="AJ810" s="468"/>
      <c r="AK810" s="468"/>
      <c r="AL810" s="468"/>
    </row>
    <row r="811" spans="1:38" ht="14.25" customHeight="1">
      <c r="A811" s="468"/>
      <c r="B811" s="468"/>
      <c r="C811" s="468"/>
      <c r="D811" s="468"/>
      <c r="E811" s="468"/>
      <c r="F811" s="468"/>
      <c r="G811" s="468"/>
      <c r="H811" s="468"/>
      <c r="I811" s="468"/>
      <c r="J811" s="468"/>
      <c r="K811" s="468"/>
      <c r="L811" s="468"/>
      <c r="M811" s="468"/>
      <c r="N811" s="468"/>
      <c r="O811" s="468"/>
      <c r="P811" s="468"/>
      <c r="Q811" s="468"/>
      <c r="R811" s="468"/>
      <c r="S811" s="468"/>
      <c r="T811" s="468"/>
      <c r="U811" s="468"/>
      <c r="V811" s="468"/>
      <c r="W811" s="468"/>
      <c r="X811" s="468"/>
      <c r="Y811" s="468"/>
      <c r="Z811" s="468"/>
      <c r="AA811" s="468"/>
      <c r="AB811" s="468"/>
      <c r="AC811" s="468"/>
      <c r="AD811" s="468"/>
      <c r="AE811" s="468"/>
      <c r="AF811" s="468"/>
      <c r="AG811" s="468"/>
      <c r="AH811" s="468"/>
      <c r="AI811" s="468"/>
      <c r="AJ811" s="468"/>
      <c r="AK811" s="468"/>
      <c r="AL811" s="468"/>
    </row>
    <row r="812" spans="1:38" ht="14.25" customHeight="1">
      <c r="A812" s="468"/>
      <c r="B812" s="468"/>
      <c r="C812" s="468"/>
      <c r="D812" s="468"/>
      <c r="E812" s="468"/>
      <c r="F812" s="468"/>
      <c r="G812" s="468"/>
      <c r="H812" s="468"/>
      <c r="I812" s="468"/>
      <c r="J812" s="468"/>
      <c r="K812" s="468"/>
      <c r="L812" s="468"/>
      <c r="M812" s="468"/>
      <c r="N812" s="468"/>
      <c r="O812" s="468"/>
      <c r="P812" s="468"/>
      <c r="Q812" s="468"/>
      <c r="R812" s="468"/>
      <c r="S812" s="468"/>
      <c r="T812" s="468"/>
      <c r="U812" s="468"/>
      <c r="V812" s="468"/>
      <c r="W812" s="468"/>
      <c r="X812" s="468"/>
      <c r="Y812" s="468"/>
      <c r="Z812" s="468"/>
      <c r="AA812" s="468"/>
      <c r="AB812" s="468"/>
      <c r="AC812" s="468"/>
      <c r="AD812" s="468"/>
      <c r="AE812" s="468"/>
      <c r="AF812" s="468"/>
      <c r="AG812" s="468"/>
      <c r="AH812" s="468"/>
      <c r="AI812" s="468"/>
      <c r="AJ812" s="468"/>
      <c r="AK812" s="468"/>
      <c r="AL812" s="468"/>
    </row>
    <row r="813" spans="1:38" ht="14.25" customHeight="1">
      <c r="A813" s="468"/>
      <c r="B813" s="468"/>
      <c r="C813" s="468"/>
      <c r="D813" s="468"/>
      <c r="E813" s="468"/>
      <c r="F813" s="468"/>
      <c r="G813" s="468"/>
      <c r="H813" s="468"/>
      <c r="I813" s="468"/>
      <c r="J813" s="468"/>
      <c r="K813" s="468"/>
      <c r="L813" s="468"/>
      <c r="M813" s="468"/>
      <c r="N813" s="468"/>
      <c r="O813" s="468"/>
      <c r="P813" s="468"/>
      <c r="Q813" s="468"/>
      <c r="R813" s="468"/>
      <c r="S813" s="468"/>
      <c r="T813" s="468"/>
      <c r="U813" s="468"/>
      <c r="V813" s="468"/>
      <c r="W813" s="468"/>
      <c r="X813" s="468"/>
      <c r="Y813" s="468"/>
      <c r="Z813" s="468"/>
      <c r="AA813" s="468"/>
      <c r="AB813" s="468"/>
      <c r="AC813" s="468"/>
      <c r="AD813" s="468"/>
      <c r="AE813" s="468"/>
      <c r="AF813" s="468"/>
      <c r="AG813" s="468"/>
      <c r="AH813" s="468"/>
      <c r="AI813" s="468"/>
      <c r="AJ813" s="468"/>
      <c r="AK813" s="468"/>
      <c r="AL813" s="468"/>
    </row>
    <row r="814" spans="1:38" ht="14.25" customHeight="1">
      <c r="A814" s="468"/>
      <c r="B814" s="468"/>
      <c r="C814" s="468"/>
      <c r="D814" s="468"/>
      <c r="E814" s="468"/>
      <c r="F814" s="468"/>
      <c r="G814" s="468"/>
      <c r="H814" s="468"/>
      <c r="I814" s="468"/>
      <c r="J814" s="468"/>
      <c r="K814" s="468"/>
      <c r="L814" s="468"/>
      <c r="M814" s="468"/>
      <c r="N814" s="468"/>
      <c r="O814" s="468"/>
      <c r="P814" s="468"/>
      <c r="Q814" s="468"/>
      <c r="R814" s="468"/>
      <c r="S814" s="468"/>
      <c r="T814" s="468"/>
      <c r="U814" s="468"/>
      <c r="V814" s="468"/>
      <c r="W814" s="468"/>
      <c r="X814" s="468"/>
      <c r="Y814" s="468"/>
      <c r="Z814" s="468"/>
      <c r="AA814" s="468"/>
      <c r="AB814" s="468"/>
      <c r="AC814" s="468"/>
      <c r="AD814" s="468"/>
      <c r="AE814" s="468"/>
      <c r="AF814" s="468"/>
      <c r="AG814" s="468"/>
      <c r="AH814" s="468"/>
      <c r="AI814" s="468"/>
      <c r="AJ814" s="468"/>
      <c r="AK814" s="468"/>
      <c r="AL814" s="468"/>
    </row>
    <row r="815" spans="1:38" ht="14.25" customHeight="1">
      <c r="A815" s="468"/>
      <c r="B815" s="468"/>
      <c r="C815" s="468"/>
      <c r="D815" s="468"/>
      <c r="E815" s="468"/>
      <c r="F815" s="468"/>
      <c r="G815" s="468"/>
      <c r="H815" s="468"/>
      <c r="I815" s="468"/>
      <c r="J815" s="468"/>
      <c r="K815" s="468"/>
      <c r="L815" s="468"/>
      <c r="M815" s="468"/>
      <c r="N815" s="468"/>
      <c r="O815" s="468"/>
      <c r="P815" s="468"/>
      <c r="Q815" s="468"/>
      <c r="R815" s="468"/>
      <c r="S815" s="468"/>
      <c r="T815" s="468"/>
      <c r="U815" s="468"/>
      <c r="V815" s="468"/>
      <c r="W815" s="468"/>
      <c r="X815" s="468"/>
      <c r="Y815" s="468"/>
      <c r="Z815" s="468"/>
      <c r="AA815" s="468"/>
      <c r="AB815" s="468"/>
      <c r="AC815" s="468"/>
      <c r="AD815" s="468"/>
      <c r="AE815" s="468"/>
      <c r="AF815" s="468"/>
      <c r="AG815" s="468"/>
      <c r="AH815" s="468"/>
      <c r="AI815" s="468"/>
      <c r="AJ815" s="468"/>
      <c r="AK815" s="468"/>
      <c r="AL815" s="468"/>
    </row>
    <row r="816" spans="1:38" ht="14.25" customHeight="1">
      <c r="A816" s="468"/>
      <c r="B816" s="468"/>
      <c r="C816" s="468"/>
      <c r="D816" s="468"/>
      <c r="E816" s="468"/>
      <c r="F816" s="468"/>
      <c r="G816" s="468"/>
      <c r="H816" s="468"/>
      <c r="I816" s="468"/>
      <c r="J816" s="468"/>
      <c r="K816" s="468"/>
      <c r="L816" s="468"/>
      <c r="M816" s="468"/>
      <c r="N816" s="468"/>
      <c r="O816" s="468"/>
      <c r="P816" s="468"/>
      <c r="Q816" s="468"/>
      <c r="R816" s="468"/>
      <c r="S816" s="468"/>
      <c r="T816" s="468"/>
      <c r="U816" s="468"/>
      <c r="V816" s="468"/>
      <c r="W816" s="468"/>
      <c r="X816" s="468"/>
      <c r="Y816" s="468"/>
      <c r="Z816" s="468"/>
      <c r="AA816" s="468"/>
      <c r="AB816" s="468"/>
      <c r="AC816" s="468"/>
      <c r="AD816" s="468"/>
      <c r="AE816" s="468"/>
      <c r="AF816" s="468"/>
      <c r="AG816" s="468"/>
      <c r="AH816" s="468"/>
      <c r="AI816" s="468"/>
      <c r="AJ816" s="468"/>
      <c r="AK816" s="468"/>
      <c r="AL816" s="468"/>
    </row>
    <row r="817" spans="1:38" ht="14.25" customHeight="1">
      <c r="A817" s="468"/>
      <c r="B817" s="468"/>
      <c r="C817" s="468"/>
      <c r="D817" s="468"/>
      <c r="E817" s="468"/>
      <c r="F817" s="468"/>
      <c r="G817" s="468"/>
      <c r="H817" s="468"/>
      <c r="I817" s="468"/>
      <c r="J817" s="468"/>
      <c r="K817" s="468"/>
      <c r="L817" s="468"/>
      <c r="M817" s="468"/>
      <c r="N817" s="468"/>
      <c r="O817" s="468"/>
      <c r="P817" s="468"/>
      <c r="Q817" s="468"/>
      <c r="R817" s="468"/>
      <c r="S817" s="468"/>
      <c r="T817" s="468"/>
      <c r="U817" s="468"/>
      <c r="V817" s="468"/>
      <c r="W817" s="468"/>
      <c r="X817" s="468"/>
      <c r="Y817" s="468"/>
      <c r="Z817" s="468"/>
      <c r="AA817" s="468"/>
      <c r="AB817" s="468"/>
      <c r="AC817" s="468"/>
      <c r="AD817" s="468"/>
      <c r="AE817" s="468"/>
      <c r="AF817" s="468"/>
      <c r="AG817" s="468"/>
      <c r="AH817" s="468"/>
      <c r="AI817" s="468"/>
      <c r="AJ817" s="468"/>
      <c r="AK817" s="468"/>
      <c r="AL817" s="468"/>
    </row>
    <row r="818" spans="1:38" ht="14.25" customHeight="1">
      <c r="A818" s="468"/>
      <c r="B818" s="468"/>
      <c r="C818" s="468"/>
      <c r="D818" s="468"/>
      <c r="E818" s="468"/>
      <c r="F818" s="468"/>
      <c r="G818" s="468"/>
      <c r="H818" s="468"/>
      <c r="I818" s="468"/>
      <c r="J818" s="468"/>
      <c r="K818" s="468"/>
      <c r="L818" s="468"/>
      <c r="M818" s="468"/>
      <c r="N818" s="468"/>
      <c r="O818" s="468"/>
      <c r="P818" s="468"/>
      <c r="Q818" s="468"/>
      <c r="R818" s="468"/>
      <c r="S818" s="468"/>
      <c r="T818" s="468"/>
      <c r="U818" s="468"/>
      <c r="V818" s="468"/>
      <c r="W818" s="468"/>
      <c r="X818" s="468"/>
      <c r="Y818" s="468"/>
      <c r="Z818" s="468"/>
      <c r="AA818" s="468"/>
      <c r="AB818" s="468"/>
      <c r="AC818" s="468"/>
      <c r="AD818" s="468"/>
      <c r="AE818" s="468"/>
      <c r="AF818" s="468"/>
      <c r="AG818" s="468"/>
      <c r="AH818" s="468"/>
      <c r="AI818" s="468"/>
      <c r="AJ818" s="468"/>
      <c r="AK818" s="468"/>
      <c r="AL818" s="468"/>
    </row>
    <row r="819" spans="1:38" ht="14.25" customHeight="1">
      <c r="A819" s="468"/>
      <c r="B819" s="468"/>
      <c r="C819" s="468"/>
      <c r="D819" s="468"/>
      <c r="E819" s="468"/>
      <c r="F819" s="468"/>
      <c r="G819" s="468"/>
      <c r="H819" s="468"/>
      <c r="I819" s="468"/>
      <c r="J819" s="468"/>
      <c r="K819" s="468"/>
      <c r="L819" s="468"/>
      <c r="M819" s="468"/>
      <c r="N819" s="468"/>
      <c r="O819" s="468"/>
      <c r="P819" s="468"/>
      <c r="Q819" s="468"/>
      <c r="R819" s="468"/>
      <c r="S819" s="468"/>
      <c r="T819" s="468"/>
      <c r="U819" s="468"/>
      <c r="V819" s="468"/>
      <c r="W819" s="468"/>
      <c r="X819" s="468"/>
      <c r="Y819" s="468"/>
      <c r="Z819" s="468"/>
      <c r="AA819" s="468"/>
      <c r="AB819" s="468"/>
      <c r="AC819" s="468"/>
      <c r="AD819" s="468"/>
      <c r="AE819" s="468"/>
      <c r="AF819" s="468"/>
      <c r="AG819" s="468"/>
      <c r="AH819" s="468"/>
      <c r="AI819" s="468"/>
      <c r="AJ819" s="468"/>
      <c r="AK819" s="468"/>
      <c r="AL819" s="468"/>
    </row>
    <row r="820" spans="1:38" ht="14.25" customHeight="1">
      <c r="A820" s="468"/>
      <c r="B820" s="468"/>
      <c r="C820" s="468"/>
      <c r="D820" s="468"/>
      <c r="E820" s="468"/>
      <c r="F820" s="468"/>
      <c r="G820" s="468"/>
      <c r="H820" s="468"/>
      <c r="I820" s="468"/>
      <c r="J820" s="468"/>
      <c r="K820" s="468"/>
      <c r="L820" s="468"/>
      <c r="M820" s="468"/>
      <c r="N820" s="468"/>
      <c r="O820" s="468"/>
      <c r="P820" s="468"/>
      <c r="Q820" s="468"/>
      <c r="R820" s="468"/>
      <c r="S820" s="468"/>
      <c r="T820" s="468"/>
      <c r="U820" s="468"/>
      <c r="V820" s="468"/>
      <c r="W820" s="468"/>
      <c r="X820" s="468"/>
      <c r="Y820" s="468"/>
      <c r="Z820" s="468"/>
      <c r="AA820" s="468"/>
      <c r="AB820" s="468"/>
      <c r="AC820" s="468"/>
      <c r="AD820" s="468"/>
      <c r="AE820" s="468"/>
      <c r="AF820" s="468"/>
      <c r="AG820" s="468"/>
      <c r="AH820" s="468"/>
      <c r="AI820" s="468"/>
      <c r="AJ820" s="468"/>
      <c r="AK820" s="468"/>
      <c r="AL820" s="468"/>
    </row>
    <row r="821" spans="1:38" ht="14.25" customHeight="1">
      <c r="A821" s="468"/>
      <c r="B821" s="468"/>
      <c r="C821" s="468"/>
      <c r="D821" s="468"/>
      <c r="E821" s="468"/>
      <c r="F821" s="468"/>
      <c r="G821" s="468"/>
      <c r="H821" s="468"/>
      <c r="I821" s="468"/>
      <c r="J821" s="468"/>
      <c r="K821" s="468"/>
      <c r="L821" s="468"/>
      <c r="M821" s="468"/>
      <c r="N821" s="468"/>
      <c r="O821" s="468"/>
      <c r="P821" s="468"/>
      <c r="Q821" s="468"/>
      <c r="R821" s="468"/>
      <c r="S821" s="468"/>
      <c r="T821" s="468"/>
      <c r="U821" s="468"/>
      <c r="V821" s="468"/>
      <c r="W821" s="468"/>
      <c r="X821" s="468"/>
      <c r="Y821" s="468"/>
      <c r="Z821" s="468"/>
      <c r="AA821" s="468"/>
      <c r="AB821" s="468"/>
      <c r="AC821" s="468"/>
      <c r="AD821" s="468"/>
      <c r="AE821" s="468"/>
      <c r="AF821" s="468"/>
      <c r="AG821" s="468"/>
      <c r="AH821" s="468"/>
      <c r="AI821" s="468"/>
      <c r="AJ821" s="468"/>
      <c r="AK821" s="468"/>
      <c r="AL821" s="468"/>
    </row>
    <row r="822" spans="1:38" ht="14.25" customHeight="1">
      <c r="A822" s="468"/>
      <c r="B822" s="468"/>
      <c r="C822" s="468"/>
      <c r="D822" s="468"/>
      <c r="E822" s="468"/>
      <c r="F822" s="468"/>
      <c r="G822" s="468"/>
      <c r="H822" s="468"/>
      <c r="I822" s="468"/>
      <c r="J822" s="468"/>
      <c r="K822" s="468"/>
      <c r="L822" s="468"/>
      <c r="M822" s="468"/>
      <c r="N822" s="468"/>
      <c r="O822" s="468"/>
      <c r="P822" s="468"/>
      <c r="Q822" s="468"/>
      <c r="R822" s="468"/>
      <c r="S822" s="468"/>
      <c r="T822" s="468"/>
      <c r="U822" s="468"/>
      <c r="V822" s="468"/>
      <c r="W822" s="468"/>
      <c r="X822" s="468"/>
      <c r="Y822" s="468"/>
      <c r="Z822" s="468"/>
      <c r="AA822" s="468"/>
      <c r="AB822" s="468"/>
      <c r="AC822" s="468"/>
      <c r="AD822" s="468"/>
      <c r="AE822" s="468"/>
      <c r="AF822" s="468"/>
      <c r="AG822" s="468"/>
      <c r="AH822" s="468"/>
      <c r="AI822" s="468"/>
      <c r="AJ822" s="468"/>
      <c r="AK822" s="468"/>
      <c r="AL822" s="468"/>
    </row>
    <row r="823" spans="1:38" ht="14.25" customHeight="1">
      <c r="A823" s="468"/>
      <c r="B823" s="468"/>
      <c r="C823" s="468"/>
      <c r="D823" s="468"/>
      <c r="E823" s="468"/>
      <c r="F823" s="468"/>
      <c r="G823" s="468"/>
      <c r="H823" s="468"/>
      <c r="I823" s="468"/>
      <c r="J823" s="468"/>
      <c r="K823" s="468"/>
      <c r="L823" s="468"/>
      <c r="M823" s="468"/>
      <c r="N823" s="468"/>
      <c r="O823" s="468"/>
      <c r="P823" s="468"/>
      <c r="Q823" s="468"/>
      <c r="R823" s="468"/>
      <c r="S823" s="468"/>
      <c r="T823" s="468"/>
      <c r="U823" s="468"/>
      <c r="V823" s="468"/>
      <c r="W823" s="468"/>
      <c r="X823" s="468"/>
      <c r="Y823" s="468"/>
      <c r="Z823" s="468"/>
      <c r="AA823" s="468"/>
      <c r="AB823" s="468"/>
      <c r="AC823" s="468"/>
      <c r="AD823" s="468"/>
      <c r="AE823" s="468"/>
      <c r="AF823" s="468"/>
      <c r="AG823" s="468"/>
      <c r="AH823" s="468"/>
      <c r="AI823" s="468"/>
      <c r="AJ823" s="468"/>
      <c r="AK823" s="468"/>
      <c r="AL823" s="468"/>
    </row>
    <row r="824" spans="1:38" ht="14.25" customHeight="1">
      <c r="A824" s="468"/>
      <c r="B824" s="468"/>
      <c r="C824" s="468"/>
      <c r="D824" s="468"/>
      <c r="E824" s="468"/>
      <c r="F824" s="468"/>
      <c r="G824" s="468"/>
      <c r="H824" s="468"/>
      <c r="I824" s="468"/>
      <c r="J824" s="468"/>
      <c r="K824" s="468"/>
      <c r="L824" s="468"/>
      <c r="M824" s="468"/>
      <c r="N824" s="468"/>
      <c r="O824" s="468"/>
      <c r="P824" s="468"/>
      <c r="Q824" s="468"/>
      <c r="R824" s="468"/>
      <c r="S824" s="468"/>
      <c r="T824" s="468"/>
      <c r="U824" s="468"/>
      <c r="V824" s="468"/>
      <c r="W824" s="468"/>
      <c r="X824" s="468"/>
      <c r="Y824" s="468"/>
      <c r="Z824" s="468"/>
      <c r="AA824" s="468"/>
      <c r="AB824" s="468"/>
      <c r="AC824" s="468"/>
      <c r="AD824" s="468"/>
      <c r="AE824" s="468"/>
      <c r="AF824" s="468"/>
      <c r="AG824" s="468"/>
      <c r="AH824" s="468"/>
      <c r="AI824" s="468"/>
      <c r="AJ824" s="468"/>
      <c r="AK824" s="468"/>
      <c r="AL824" s="468"/>
    </row>
    <row r="825" spans="1:38" ht="14.25" customHeight="1">
      <c r="A825" s="468"/>
      <c r="B825" s="468"/>
      <c r="C825" s="468"/>
      <c r="D825" s="468"/>
      <c r="E825" s="468"/>
      <c r="F825" s="468"/>
      <c r="G825" s="468"/>
      <c r="H825" s="468"/>
      <c r="I825" s="468"/>
      <c r="J825" s="468"/>
      <c r="K825" s="468"/>
      <c r="L825" s="468"/>
      <c r="M825" s="468"/>
      <c r="N825" s="468"/>
      <c r="O825" s="468"/>
      <c r="P825" s="468"/>
      <c r="Q825" s="468"/>
      <c r="R825" s="468"/>
      <c r="S825" s="468"/>
      <c r="T825" s="468"/>
      <c r="U825" s="468"/>
      <c r="V825" s="468"/>
      <c r="W825" s="468"/>
      <c r="X825" s="468"/>
      <c r="Y825" s="468"/>
      <c r="Z825" s="468"/>
      <c r="AA825" s="468"/>
      <c r="AB825" s="468"/>
      <c r="AC825" s="468"/>
      <c r="AD825" s="468"/>
      <c r="AE825" s="468"/>
      <c r="AF825" s="468"/>
      <c r="AG825" s="468"/>
      <c r="AH825" s="468"/>
      <c r="AI825" s="468"/>
      <c r="AJ825" s="468"/>
      <c r="AK825" s="468"/>
      <c r="AL825" s="468"/>
    </row>
    <row r="826" spans="1:38" ht="14.25" customHeight="1">
      <c r="A826" s="468"/>
      <c r="B826" s="468"/>
      <c r="C826" s="468"/>
      <c r="D826" s="468"/>
      <c r="E826" s="468"/>
      <c r="F826" s="468"/>
      <c r="G826" s="468"/>
      <c r="H826" s="468"/>
      <c r="I826" s="468"/>
      <c r="J826" s="468"/>
      <c r="K826" s="468"/>
      <c r="L826" s="468"/>
      <c r="M826" s="468"/>
      <c r="N826" s="468"/>
      <c r="O826" s="468"/>
      <c r="P826" s="468"/>
      <c r="Q826" s="468"/>
      <c r="R826" s="468"/>
      <c r="S826" s="468"/>
      <c r="T826" s="468"/>
      <c r="U826" s="468"/>
      <c r="V826" s="468"/>
      <c r="W826" s="468"/>
      <c r="X826" s="468"/>
      <c r="Y826" s="468"/>
      <c r="Z826" s="468"/>
      <c r="AA826" s="468"/>
      <c r="AB826" s="468"/>
      <c r="AC826" s="468"/>
      <c r="AD826" s="468"/>
      <c r="AE826" s="468"/>
      <c r="AF826" s="468"/>
      <c r="AG826" s="468"/>
      <c r="AH826" s="468"/>
      <c r="AI826" s="468"/>
      <c r="AJ826" s="468"/>
      <c r="AK826" s="468"/>
      <c r="AL826" s="468"/>
    </row>
    <row r="827" spans="1:38" ht="14.25" customHeight="1">
      <c r="A827" s="468"/>
      <c r="B827" s="468"/>
      <c r="C827" s="468"/>
      <c r="D827" s="468"/>
      <c r="E827" s="468"/>
      <c r="F827" s="468"/>
      <c r="G827" s="468"/>
      <c r="H827" s="468"/>
      <c r="I827" s="468"/>
      <c r="J827" s="468"/>
      <c r="K827" s="468"/>
      <c r="L827" s="468"/>
      <c r="M827" s="468"/>
      <c r="N827" s="468"/>
      <c r="O827" s="468"/>
      <c r="P827" s="468"/>
      <c r="Q827" s="468"/>
      <c r="R827" s="468"/>
      <c r="S827" s="468"/>
      <c r="T827" s="468"/>
      <c r="U827" s="468"/>
      <c r="V827" s="468"/>
      <c r="W827" s="468"/>
      <c r="X827" s="468"/>
      <c r="Y827" s="468"/>
      <c r="Z827" s="468"/>
      <c r="AA827" s="468"/>
      <c r="AB827" s="468"/>
      <c r="AC827" s="468"/>
      <c r="AD827" s="468"/>
      <c r="AE827" s="468"/>
      <c r="AF827" s="468"/>
      <c r="AG827" s="468"/>
      <c r="AH827" s="468"/>
      <c r="AI827" s="468"/>
      <c r="AJ827" s="468"/>
      <c r="AK827" s="468"/>
      <c r="AL827" s="468"/>
    </row>
    <row r="828" spans="1:38" ht="14.25" customHeight="1">
      <c r="A828" s="468"/>
      <c r="B828" s="468"/>
      <c r="C828" s="468"/>
      <c r="D828" s="468"/>
      <c r="E828" s="468"/>
      <c r="F828" s="468"/>
      <c r="G828" s="468"/>
      <c r="H828" s="468"/>
      <c r="I828" s="468"/>
      <c r="J828" s="468"/>
      <c r="K828" s="468"/>
      <c r="L828" s="468"/>
      <c r="M828" s="468"/>
      <c r="N828" s="468"/>
      <c r="O828" s="468"/>
      <c r="P828" s="468"/>
      <c r="Q828" s="468"/>
      <c r="R828" s="468"/>
      <c r="S828" s="468"/>
      <c r="T828" s="468"/>
      <c r="U828" s="468"/>
      <c r="V828" s="468"/>
      <c r="W828" s="468"/>
      <c r="X828" s="468"/>
      <c r="Y828" s="468"/>
      <c r="Z828" s="468"/>
      <c r="AA828" s="468"/>
      <c r="AB828" s="468"/>
      <c r="AC828" s="468"/>
      <c r="AD828" s="468"/>
      <c r="AE828" s="468"/>
      <c r="AF828" s="468"/>
      <c r="AG828" s="468"/>
      <c r="AH828" s="468"/>
      <c r="AI828" s="468"/>
      <c r="AJ828" s="468"/>
      <c r="AK828" s="468"/>
      <c r="AL828" s="468"/>
    </row>
    <row r="829" spans="1:38" ht="14.25" customHeight="1">
      <c r="A829" s="468"/>
      <c r="B829" s="468"/>
      <c r="C829" s="468"/>
      <c r="D829" s="468"/>
      <c r="E829" s="468"/>
      <c r="F829" s="468"/>
      <c r="G829" s="468"/>
      <c r="H829" s="468"/>
      <c r="I829" s="468"/>
      <c r="J829" s="468"/>
      <c r="K829" s="468"/>
      <c r="L829" s="468"/>
      <c r="M829" s="468"/>
      <c r="N829" s="468"/>
      <c r="O829" s="468"/>
      <c r="P829" s="468"/>
      <c r="Q829" s="468"/>
      <c r="R829" s="468"/>
      <c r="S829" s="468"/>
      <c r="T829" s="468"/>
      <c r="U829" s="468"/>
      <c r="V829" s="468"/>
      <c r="W829" s="468"/>
      <c r="X829" s="468"/>
      <c r="Y829" s="468"/>
      <c r="Z829" s="468"/>
      <c r="AA829" s="468"/>
      <c r="AB829" s="468"/>
      <c r="AC829" s="468"/>
      <c r="AD829" s="468"/>
      <c r="AE829" s="468"/>
      <c r="AF829" s="468"/>
      <c r="AG829" s="468"/>
      <c r="AH829" s="468"/>
      <c r="AI829" s="468"/>
      <c r="AJ829" s="468"/>
      <c r="AK829" s="468"/>
      <c r="AL829" s="468"/>
    </row>
    <row r="830" spans="1:38" ht="14.25" customHeight="1">
      <c r="A830" s="468"/>
      <c r="B830" s="468"/>
      <c r="C830" s="468"/>
      <c r="D830" s="468"/>
      <c r="E830" s="468"/>
      <c r="F830" s="468"/>
      <c r="G830" s="468"/>
      <c r="H830" s="468"/>
      <c r="I830" s="468"/>
      <c r="J830" s="468"/>
      <c r="K830" s="468"/>
      <c r="L830" s="468"/>
      <c r="M830" s="468"/>
      <c r="N830" s="468"/>
      <c r="O830" s="468"/>
      <c r="P830" s="468"/>
      <c r="Q830" s="468"/>
      <c r="R830" s="468"/>
      <c r="S830" s="468"/>
      <c r="T830" s="468"/>
      <c r="U830" s="468"/>
      <c r="V830" s="468"/>
      <c r="W830" s="468"/>
      <c r="X830" s="468"/>
      <c r="Y830" s="468"/>
      <c r="Z830" s="468"/>
      <c r="AA830" s="468"/>
      <c r="AB830" s="468"/>
      <c r="AC830" s="468"/>
      <c r="AD830" s="468"/>
      <c r="AE830" s="468"/>
      <c r="AF830" s="468"/>
      <c r="AG830" s="468"/>
      <c r="AH830" s="468"/>
      <c r="AI830" s="468"/>
      <c r="AJ830" s="468"/>
      <c r="AK830" s="468"/>
      <c r="AL830" s="468"/>
    </row>
    <row r="831" spans="1:38" ht="14.25" customHeight="1">
      <c r="A831" s="468"/>
      <c r="B831" s="468"/>
      <c r="C831" s="468"/>
      <c r="D831" s="468"/>
      <c r="E831" s="468"/>
      <c r="F831" s="468"/>
      <c r="G831" s="468"/>
      <c r="H831" s="468"/>
      <c r="I831" s="468"/>
      <c r="J831" s="468"/>
      <c r="K831" s="468"/>
      <c r="L831" s="468"/>
      <c r="M831" s="468"/>
      <c r="N831" s="468"/>
      <c r="O831" s="468"/>
      <c r="P831" s="468"/>
      <c r="Q831" s="468"/>
      <c r="R831" s="468"/>
      <c r="S831" s="468"/>
      <c r="T831" s="468"/>
      <c r="U831" s="468"/>
      <c r="V831" s="468"/>
      <c r="W831" s="468"/>
      <c r="X831" s="468"/>
      <c r="Y831" s="468"/>
      <c r="Z831" s="468"/>
      <c r="AA831" s="468"/>
      <c r="AB831" s="468"/>
      <c r="AC831" s="468"/>
      <c r="AD831" s="468"/>
      <c r="AE831" s="468"/>
      <c r="AF831" s="468"/>
      <c r="AG831" s="468"/>
      <c r="AH831" s="468"/>
      <c r="AI831" s="468"/>
      <c r="AJ831" s="468"/>
      <c r="AK831" s="468"/>
      <c r="AL831" s="468"/>
    </row>
    <row r="832" spans="1:38" ht="14.25" customHeight="1">
      <c r="A832" s="468"/>
      <c r="B832" s="468"/>
      <c r="C832" s="468"/>
      <c r="D832" s="468"/>
      <c r="E832" s="468"/>
      <c r="F832" s="468"/>
      <c r="G832" s="468"/>
      <c r="H832" s="468"/>
      <c r="I832" s="468"/>
      <c r="J832" s="468"/>
      <c r="K832" s="468"/>
      <c r="L832" s="468"/>
      <c r="M832" s="468"/>
      <c r="N832" s="468"/>
      <c r="O832" s="468"/>
      <c r="P832" s="468"/>
      <c r="Q832" s="468"/>
      <c r="R832" s="468"/>
      <c r="S832" s="468"/>
      <c r="T832" s="468"/>
      <c r="U832" s="468"/>
      <c r="V832" s="468"/>
      <c r="W832" s="468"/>
      <c r="X832" s="468"/>
      <c r="Y832" s="468"/>
      <c r="Z832" s="468"/>
      <c r="AA832" s="468"/>
      <c r="AB832" s="468"/>
      <c r="AC832" s="468"/>
      <c r="AD832" s="468"/>
      <c r="AE832" s="468"/>
      <c r="AF832" s="468"/>
      <c r="AG832" s="468"/>
      <c r="AH832" s="468"/>
      <c r="AI832" s="468"/>
      <c r="AJ832" s="468"/>
      <c r="AK832" s="468"/>
      <c r="AL832" s="468"/>
    </row>
    <row r="833" spans="1:38" ht="14.25" customHeight="1">
      <c r="A833" s="468"/>
      <c r="B833" s="468"/>
      <c r="C833" s="468"/>
      <c r="D833" s="468"/>
      <c r="E833" s="468"/>
      <c r="F833" s="468"/>
      <c r="G833" s="468"/>
      <c r="H833" s="468"/>
      <c r="I833" s="468"/>
      <c r="J833" s="468"/>
      <c r="K833" s="468"/>
      <c r="L833" s="468"/>
      <c r="M833" s="468"/>
      <c r="N833" s="468"/>
      <c r="O833" s="468"/>
      <c r="P833" s="468"/>
      <c r="Q833" s="468"/>
      <c r="R833" s="468"/>
      <c r="S833" s="468"/>
      <c r="T833" s="468"/>
      <c r="U833" s="468"/>
      <c r="V833" s="468"/>
      <c r="W833" s="468"/>
      <c r="X833" s="468"/>
      <c r="Y833" s="468"/>
      <c r="Z833" s="468"/>
      <c r="AA833" s="468"/>
      <c r="AB833" s="468"/>
      <c r="AC833" s="468"/>
      <c r="AD833" s="468"/>
      <c r="AE833" s="468"/>
      <c r="AF833" s="468"/>
      <c r="AG833" s="468"/>
      <c r="AH833" s="468"/>
      <c r="AI833" s="468"/>
      <c r="AJ833" s="468"/>
      <c r="AK833" s="468"/>
      <c r="AL833" s="468"/>
    </row>
    <row r="834" spans="1:38" ht="14.25" customHeight="1">
      <c r="A834" s="468"/>
      <c r="B834" s="468"/>
      <c r="C834" s="468"/>
      <c r="D834" s="468"/>
      <c r="E834" s="468"/>
      <c r="F834" s="468"/>
      <c r="G834" s="468"/>
      <c r="H834" s="468"/>
      <c r="I834" s="468"/>
      <c r="J834" s="468"/>
      <c r="K834" s="468"/>
      <c r="L834" s="468"/>
      <c r="M834" s="468"/>
      <c r="N834" s="468"/>
      <c r="O834" s="468"/>
      <c r="P834" s="468"/>
      <c r="Q834" s="468"/>
      <c r="R834" s="468"/>
      <c r="S834" s="468"/>
      <c r="T834" s="468"/>
      <c r="U834" s="468"/>
      <c r="V834" s="468"/>
      <c r="W834" s="468"/>
      <c r="X834" s="468"/>
      <c r="Y834" s="468"/>
      <c r="Z834" s="468"/>
      <c r="AA834" s="468"/>
      <c r="AB834" s="468"/>
      <c r="AC834" s="468"/>
      <c r="AD834" s="468"/>
      <c r="AE834" s="468"/>
      <c r="AF834" s="468"/>
      <c r="AG834" s="468"/>
      <c r="AH834" s="468"/>
      <c r="AI834" s="468"/>
      <c r="AJ834" s="468"/>
      <c r="AK834" s="468"/>
      <c r="AL834" s="468"/>
    </row>
    <row r="835" spans="1:38" ht="14.25" customHeight="1">
      <c r="A835" s="468"/>
      <c r="B835" s="468"/>
      <c r="C835" s="468"/>
      <c r="D835" s="468"/>
      <c r="E835" s="468"/>
      <c r="F835" s="468"/>
      <c r="G835" s="468"/>
      <c r="H835" s="468"/>
      <c r="I835" s="468"/>
      <c r="J835" s="468"/>
      <c r="K835" s="468"/>
      <c r="L835" s="468"/>
      <c r="M835" s="468"/>
      <c r="N835" s="468"/>
      <c r="O835" s="468"/>
      <c r="P835" s="468"/>
      <c r="Q835" s="468"/>
      <c r="R835" s="468"/>
      <c r="S835" s="468"/>
      <c r="T835" s="468"/>
      <c r="U835" s="468"/>
      <c r="V835" s="468"/>
      <c r="W835" s="468"/>
      <c r="X835" s="468"/>
      <c r="Y835" s="468"/>
      <c r="Z835" s="468"/>
      <c r="AA835" s="468"/>
      <c r="AB835" s="468"/>
      <c r="AC835" s="468"/>
      <c r="AD835" s="468"/>
      <c r="AE835" s="468"/>
      <c r="AF835" s="468"/>
      <c r="AG835" s="468"/>
      <c r="AH835" s="468"/>
      <c r="AI835" s="468"/>
      <c r="AJ835" s="468"/>
      <c r="AK835" s="468"/>
      <c r="AL835" s="468"/>
    </row>
    <row r="836" spans="1:38" ht="14.25" customHeight="1">
      <c r="A836" s="468"/>
      <c r="B836" s="468"/>
      <c r="C836" s="468"/>
      <c r="D836" s="468"/>
      <c r="E836" s="468"/>
      <c r="F836" s="468"/>
      <c r="G836" s="468"/>
      <c r="H836" s="468"/>
      <c r="I836" s="468"/>
      <c r="J836" s="468"/>
      <c r="K836" s="468"/>
      <c r="L836" s="468"/>
      <c r="M836" s="468"/>
      <c r="N836" s="468"/>
      <c r="O836" s="468"/>
      <c r="P836" s="468"/>
      <c r="Q836" s="468"/>
      <c r="R836" s="468"/>
      <c r="S836" s="468"/>
      <c r="T836" s="468"/>
      <c r="U836" s="468"/>
      <c r="V836" s="468"/>
      <c r="W836" s="468"/>
      <c r="X836" s="468"/>
      <c r="Y836" s="468"/>
      <c r="Z836" s="468"/>
      <c r="AA836" s="468"/>
      <c r="AB836" s="468"/>
      <c r="AC836" s="468"/>
      <c r="AD836" s="468"/>
      <c r="AE836" s="468"/>
      <c r="AF836" s="468"/>
      <c r="AG836" s="468"/>
      <c r="AH836" s="468"/>
      <c r="AI836" s="468"/>
      <c r="AJ836" s="468"/>
      <c r="AK836" s="468"/>
      <c r="AL836" s="468"/>
    </row>
    <row r="837" spans="1:38" ht="14.25" customHeight="1">
      <c r="A837" s="468"/>
      <c r="B837" s="468"/>
      <c r="C837" s="468"/>
      <c r="D837" s="468"/>
      <c r="E837" s="468"/>
      <c r="F837" s="468"/>
      <c r="G837" s="468"/>
      <c r="H837" s="468"/>
      <c r="I837" s="468"/>
      <c r="J837" s="468"/>
      <c r="K837" s="468"/>
      <c r="L837" s="468"/>
      <c r="M837" s="468"/>
      <c r="N837" s="468"/>
      <c r="O837" s="468"/>
      <c r="P837" s="468"/>
      <c r="Q837" s="468"/>
      <c r="R837" s="468"/>
      <c r="S837" s="468"/>
      <c r="T837" s="468"/>
      <c r="U837" s="468"/>
      <c r="V837" s="468"/>
      <c r="W837" s="468"/>
      <c r="X837" s="468"/>
      <c r="Y837" s="468"/>
      <c r="Z837" s="468"/>
      <c r="AA837" s="468"/>
      <c r="AB837" s="468"/>
      <c r="AC837" s="468"/>
      <c r="AD837" s="468"/>
      <c r="AE837" s="468"/>
      <c r="AF837" s="468"/>
      <c r="AG837" s="468"/>
      <c r="AH837" s="468"/>
      <c r="AI837" s="468"/>
      <c r="AJ837" s="468"/>
      <c r="AK837" s="468"/>
      <c r="AL837" s="468"/>
    </row>
    <row r="838" spans="1:38" ht="14.25" customHeight="1">
      <c r="A838" s="468"/>
      <c r="B838" s="468"/>
      <c r="C838" s="468"/>
      <c r="D838" s="468"/>
      <c r="E838" s="468"/>
      <c r="F838" s="468"/>
      <c r="G838" s="468"/>
      <c r="H838" s="468"/>
      <c r="I838" s="468"/>
      <c r="J838" s="468"/>
      <c r="K838" s="468"/>
      <c r="L838" s="468"/>
      <c r="M838" s="468"/>
      <c r="N838" s="468"/>
      <c r="O838" s="468"/>
      <c r="P838" s="468"/>
      <c r="Q838" s="468"/>
      <c r="R838" s="468"/>
      <c r="S838" s="468"/>
      <c r="T838" s="468"/>
      <c r="U838" s="468"/>
      <c r="V838" s="468"/>
      <c r="W838" s="468"/>
      <c r="X838" s="468"/>
      <c r="Y838" s="468"/>
      <c r="Z838" s="468"/>
      <c r="AA838" s="468"/>
      <c r="AB838" s="468"/>
      <c r="AC838" s="468"/>
      <c r="AD838" s="468"/>
      <c r="AE838" s="468"/>
      <c r="AF838" s="468"/>
      <c r="AG838" s="468"/>
      <c r="AH838" s="468"/>
      <c r="AI838" s="468"/>
      <c r="AJ838" s="468"/>
      <c r="AK838" s="468"/>
      <c r="AL838" s="468"/>
    </row>
    <row r="839" spans="1:38" ht="14.25" customHeight="1">
      <c r="A839" s="468"/>
      <c r="B839" s="468"/>
      <c r="C839" s="468"/>
      <c r="D839" s="468"/>
      <c r="E839" s="468"/>
      <c r="F839" s="468"/>
      <c r="G839" s="468"/>
      <c r="H839" s="468"/>
      <c r="I839" s="468"/>
      <c r="J839" s="468"/>
      <c r="K839" s="468"/>
      <c r="L839" s="468"/>
      <c r="M839" s="468"/>
      <c r="N839" s="468"/>
      <c r="O839" s="468"/>
      <c r="P839" s="468"/>
      <c r="Q839" s="468"/>
      <c r="R839" s="468"/>
      <c r="S839" s="468"/>
      <c r="T839" s="468"/>
      <c r="U839" s="468"/>
      <c r="V839" s="468"/>
      <c r="W839" s="468"/>
      <c r="X839" s="468"/>
      <c r="Y839" s="468"/>
      <c r="Z839" s="468"/>
      <c r="AA839" s="468"/>
      <c r="AB839" s="468"/>
      <c r="AC839" s="468"/>
      <c r="AD839" s="468"/>
      <c r="AE839" s="468"/>
      <c r="AF839" s="468"/>
      <c r="AG839" s="468"/>
      <c r="AH839" s="468"/>
      <c r="AI839" s="468"/>
      <c r="AJ839" s="468"/>
      <c r="AK839" s="468"/>
      <c r="AL839" s="468"/>
    </row>
    <row r="840" spans="1:38" ht="14.25" customHeight="1">
      <c r="A840" s="468"/>
      <c r="B840" s="468"/>
      <c r="C840" s="468"/>
      <c r="D840" s="468"/>
      <c r="E840" s="468"/>
      <c r="F840" s="468"/>
      <c r="G840" s="468"/>
      <c r="H840" s="468"/>
      <c r="I840" s="468"/>
      <c r="J840" s="468"/>
      <c r="K840" s="468"/>
      <c r="L840" s="468"/>
      <c r="M840" s="468"/>
      <c r="N840" s="468"/>
      <c r="O840" s="468"/>
      <c r="P840" s="468"/>
      <c r="Q840" s="468"/>
      <c r="R840" s="468"/>
      <c r="S840" s="468"/>
      <c r="T840" s="468"/>
      <c r="U840" s="468"/>
      <c r="V840" s="468"/>
      <c r="W840" s="468"/>
      <c r="X840" s="468"/>
      <c r="Y840" s="468"/>
      <c r="Z840" s="468"/>
      <c r="AA840" s="468"/>
      <c r="AB840" s="468"/>
      <c r="AC840" s="468"/>
      <c r="AD840" s="468"/>
      <c r="AE840" s="468"/>
      <c r="AF840" s="468"/>
      <c r="AG840" s="468"/>
      <c r="AH840" s="468"/>
      <c r="AI840" s="468"/>
      <c r="AJ840" s="468"/>
      <c r="AK840" s="468"/>
      <c r="AL840" s="468"/>
    </row>
    <row r="841" spans="1:38" ht="14.25" customHeight="1">
      <c r="A841" s="468"/>
      <c r="B841" s="468"/>
      <c r="C841" s="468"/>
      <c r="D841" s="468"/>
      <c r="E841" s="468"/>
      <c r="F841" s="468"/>
      <c r="G841" s="468"/>
      <c r="H841" s="468"/>
      <c r="I841" s="468"/>
      <c r="J841" s="468"/>
      <c r="K841" s="468"/>
      <c r="L841" s="468"/>
      <c r="M841" s="468"/>
      <c r="N841" s="468"/>
      <c r="O841" s="468"/>
      <c r="P841" s="468"/>
      <c r="Q841" s="468"/>
      <c r="R841" s="468"/>
      <c r="S841" s="468"/>
      <c r="T841" s="468"/>
      <c r="U841" s="468"/>
      <c r="V841" s="468"/>
      <c r="W841" s="468"/>
      <c r="X841" s="468"/>
      <c r="Y841" s="468"/>
      <c r="Z841" s="468"/>
      <c r="AA841" s="468"/>
      <c r="AB841" s="468"/>
      <c r="AC841" s="468"/>
      <c r="AD841" s="468"/>
      <c r="AE841" s="468"/>
      <c r="AF841" s="468"/>
      <c r="AG841" s="468"/>
      <c r="AH841" s="468"/>
      <c r="AI841" s="468"/>
      <c r="AJ841" s="468"/>
      <c r="AK841" s="468"/>
      <c r="AL841" s="468"/>
    </row>
    <row r="842" spans="1:38" ht="14.25" customHeight="1">
      <c r="A842" s="468"/>
      <c r="B842" s="468"/>
      <c r="C842" s="468"/>
      <c r="D842" s="468"/>
      <c r="E842" s="468"/>
      <c r="F842" s="468"/>
      <c r="G842" s="468"/>
      <c r="H842" s="468"/>
      <c r="I842" s="468"/>
      <c r="J842" s="468"/>
      <c r="K842" s="468"/>
      <c r="L842" s="468"/>
      <c r="M842" s="468"/>
      <c r="N842" s="468"/>
      <c r="O842" s="468"/>
      <c r="P842" s="468"/>
      <c r="Q842" s="468"/>
      <c r="R842" s="468"/>
      <c r="S842" s="468"/>
      <c r="T842" s="468"/>
      <c r="U842" s="468"/>
      <c r="V842" s="468"/>
      <c r="W842" s="468"/>
      <c r="X842" s="468"/>
      <c r="Y842" s="468"/>
      <c r="Z842" s="468"/>
      <c r="AA842" s="468"/>
      <c r="AB842" s="468"/>
      <c r="AC842" s="468"/>
      <c r="AD842" s="468"/>
      <c r="AE842" s="468"/>
      <c r="AF842" s="468"/>
      <c r="AG842" s="468"/>
      <c r="AH842" s="468"/>
      <c r="AI842" s="468"/>
      <c r="AJ842" s="468"/>
      <c r="AK842" s="468"/>
      <c r="AL842" s="468"/>
    </row>
    <row r="843" spans="1:38" ht="14.25" customHeight="1">
      <c r="A843" s="468"/>
      <c r="B843" s="468"/>
      <c r="C843" s="468"/>
      <c r="D843" s="468"/>
      <c r="E843" s="468"/>
      <c r="F843" s="468"/>
      <c r="G843" s="468"/>
      <c r="H843" s="468"/>
      <c r="I843" s="468"/>
      <c r="J843" s="468"/>
      <c r="K843" s="468"/>
      <c r="L843" s="468"/>
      <c r="M843" s="468"/>
      <c r="N843" s="468"/>
      <c r="O843" s="468"/>
      <c r="P843" s="468"/>
      <c r="Q843" s="468"/>
      <c r="R843" s="468"/>
      <c r="S843" s="468"/>
      <c r="T843" s="468"/>
      <c r="U843" s="468"/>
      <c r="V843" s="468"/>
      <c r="W843" s="468"/>
      <c r="X843" s="468"/>
      <c r="Y843" s="468"/>
      <c r="Z843" s="468"/>
      <c r="AA843" s="468"/>
      <c r="AB843" s="468"/>
      <c r="AC843" s="468"/>
      <c r="AD843" s="468"/>
      <c r="AE843" s="468"/>
      <c r="AF843" s="468"/>
      <c r="AG843" s="468"/>
      <c r="AH843" s="468"/>
      <c r="AI843" s="468"/>
      <c r="AJ843" s="468"/>
      <c r="AK843" s="468"/>
      <c r="AL843" s="468"/>
    </row>
    <row r="844" spans="1:38" ht="14.25" customHeight="1">
      <c r="A844" s="468"/>
      <c r="B844" s="468"/>
      <c r="C844" s="468"/>
      <c r="D844" s="468"/>
      <c r="E844" s="468"/>
      <c r="F844" s="468"/>
      <c r="G844" s="468"/>
      <c r="H844" s="468"/>
      <c r="I844" s="468"/>
      <c r="J844" s="468"/>
      <c r="K844" s="468"/>
      <c r="L844" s="468"/>
      <c r="M844" s="468"/>
      <c r="N844" s="468"/>
      <c r="O844" s="468"/>
      <c r="P844" s="468"/>
      <c r="Q844" s="468"/>
      <c r="R844" s="468"/>
      <c r="S844" s="468"/>
      <c r="T844" s="468"/>
      <c r="U844" s="468"/>
      <c r="V844" s="468"/>
      <c r="W844" s="468"/>
      <c r="X844" s="468"/>
      <c r="Y844" s="468"/>
      <c r="Z844" s="468"/>
      <c r="AA844" s="468"/>
      <c r="AB844" s="468"/>
      <c r="AC844" s="468"/>
      <c r="AD844" s="468"/>
      <c r="AE844" s="468"/>
      <c r="AF844" s="468"/>
      <c r="AG844" s="468"/>
      <c r="AH844" s="468"/>
      <c r="AI844" s="468"/>
      <c r="AJ844" s="468"/>
      <c r="AK844" s="468"/>
      <c r="AL844" s="468"/>
    </row>
    <row r="845" spans="1:38" ht="14.25" customHeight="1">
      <c r="A845" s="468"/>
      <c r="B845" s="468"/>
      <c r="C845" s="468"/>
      <c r="D845" s="468"/>
      <c r="E845" s="468"/>
      <c r="F845" s="468"/>
      <c r="G845" s="468"/>
      <c r="H845" s="468"/>
      <c r="I845" s="468"/>
      <c r="J845" s="468"/>
      <c r="K845" s="468"/>
      <c r="L845" s="468"/>
      <c r="M845" s="468"/>
      <c r="N845" s="468"/>
      <c r="O845" s="468"/>
      <c r="P845" s="468"/>
      <c r="Q845" s="468"/>
      <c r="R845" s="468"/>
      <c r="S845" s="468"/>
      <c r="T845" s="468"/>
      <c r="U845" s="468"/>
      <c r="V845" s="468"/>
      <c r="W845" s="468"/>
      <c r="X845" s="468"/>
      <c r="Y845" s="468"/>
      <c r="Z845" s="468"/>
      <c r="AA845" s="468"/>
      <c r="AB845" s="468"/>
      <c r="AC845" s="468"/>
      <c r="AD845" s="468"/>
      <c r="AE845" s="468"/>
      <c r="AF845" s="468"/>
      <c r="AG845" s="468"/>
      <c r="AH845" s="468"/>
      <c r="AI845" s="468"/>
      <c r="AJ845" s="468"/>
      <c r="AK845" s="468"/>
      <c r="AL845" s="468"/>
    </row>
    <row r="846" spans="1:38" ht="14.25" customHeight="1">
      <c r="A846" s="468"/>
      <c r="B846" s="468"/>
      <c r="C846" s="468"/>
      <c r="D846" s="468"/>
      <c r="E846" s="468"/>
      <c r="F846" s="468"/>
      <c r="G846" s="468"/>
      <c r="H846" s="468"/>
      <c r="I846" s="468"/>
      <c r="J846" s="468"/>
      <c r="K846" s="468"/>
      <c r="L846" s="468"/>
      <c r="M846" s="468"/>
      <c r="N846" s="468"/>
      <c r="O846" s="468"/>
      <c r="P846" s="468"/>
      <c r="Q846" s="468"/>
      <c r="R846" s="468"/>
      <c r="S846" s="468"/>
      <c r="T846" s="468"/>
      <c r="U846" s="468"/>
      <c r="V846" s="468"/>
      <c r="W846" s="468"/>
      <c r="X846" s="468"/>
      <c r="Y846" s="468"/>
      <c r="Z846" s="468"/>
      <c r="AA846" s="468"/>
      <c r="AB846" s="468"/>
      <c r="AC846" s="468"/>
      <c r="AD846" s="468"/>
      <c r="AE846" s="468"/>
      <c r="AF846" s="468"/>
      <c r="AG846" s="468"/>
      <c r="AH846" s="468"/>
      <c r="AI846" s="468"/>
      <c r="AJ846" s="468"/>
      <c r="AK846" s="468"/>
      <c r="AL846" s="468"/>
    </row>
    <row r="847" spans="1:38" ht="14.25" customHeight="1">
      <c r="A847" s="468"/>
      <c r="B847" s="468"/>
      <c r="C847" s="468"/>
      <c r="D847" s="468"/>
      <c r="E847" s="468"/>
      <c r="F847" s="468"/>
      <c r="G847" s="468"/>
      <c r="H847" s="468"/>
      <c r="I847" s="468"/>
      <c r="J847" s="468"/>
      <c r="K847" s="468"/>
      <c r="L847" s="468"/>
      <c r="M847" s="468"/>
      <c r="N847" s="468"/>
      <c r="O847" s="468"/>
      <c r="P847" s="468"/>
      <c r="Q847" s="468"/>
      <c r="R847" s="468"/>
      <c r="S847" s="468"/>
      <c r="T847" s="468"/>
      <c r="U847" s="468"/>
      <c r="V847" s="468"/>
      <c r="W847" s="468"/>
      <c r="X847" s="468"/>
      <c r="Y847" s="468"/>
      <c r="Z847" s="468"/>
      <c r="AA847" s="468"/>
      <c r="AB847" s="468"/>
      <c r="AC847" s="468"/>
      <c r="AD847" s="468"/>
      <c r="AE847" s="468"/>
      <c r="AF847" s="468"/>
      <c r="AG847" s="468"/>
      <c r="AH847" s="468"/>
      <c r="AI847" s="468"/>
      <c r="AJ847" s="468"/>
      <c r="AK847" s="468"/>
      <c r="AL847" s="468"/>
    </row>
    <row r="848" spans="1:38" ht="14.25" customHeight="1">
      <c r="A848" s="468"/>
      <c r="B848" s="468"/>
      <c r="C848" s="468"/>
      <c r="D848" s="468"/>
      <c r="E848" s="468"/>
      <c r="F848" s="468"/>
      <c r="G848" s="468"/>
      <c r="H848" s="468"/>
      <c r="I848" s="468"/>
      <c r="J848" s="468"/>
      <c r="K848" s="468"/>
      <c r="L848" s="468"/>
      <c r="M848" s="468"/>
      <c r="N848" s="468"/>
      <c r="O848" s="468"/>
      <c r="P848" s="468"/>
      <c r="Q848" s="468"/>
      <c r="R848" s="468"/>
      <c r="S848" s="468"/>
      <c r="T848" s="468"/>
      <c r="U848" s="468"/>
      <c r="V848" s="468"/>
      <c r="W848" s="468"/>
      <c r="X848" s="468"/>
      <c r="Y848" s="468"/>
      <c r="Z848" s="468"/>
      <c r="AA848" s="468"/>
      <c r="AB848" s="468"/>
      <c r="AC848" s="468"/>
      <c r="AD848" s="468"/>
      <c r="AE848" s="468"/>
      <c r="AF848" s="468"/>
      <c r="AG848" s="468"/>
      <c r="AH848" s="468"/>
      <c r="AI848" s="468"/>
      <c r="AJ848" s="468"/>
      <c r="AK848" s="468"/>
      <c r="AL848" s="468"/>
    </row>
    <row r="849" spans="1:38" ht="14.25" customHeight="1">
      <c r="A849" s="468"/>
      <c r="B849" s="468"/>
      <c r="C849" s="468"/>
      <c r="D849" s="468"/>
      <c r="E849" s="468"/>
      <c r="F849" s="468"/>
      <c r="G849" s="468"/>
      <c r="H849" s="468"/>
      <c r="I849" s="468"/>
      <c r="J849" s="468"/>
      <c r="K849" s="468"/>
      <c r="L849" s="468"/>
      <c r="M849" s="468"/>
      <c r="N849" s="468"/>
      <c r="O849" s="468"/>
      <c r="P849" s="468"/>
      <c r="Q849" s="468"/>
      <c r="R849" s="468"/>
      <c r="S849" s="468"/>
      <c r="T849" s="468"/>
      <c r="U849" s="468"/>
      <c r="V849" s="468"/>
      <c r="W849" s="468"/>
      <c r="X849" s="468"/>
      <c r="Y849" s="468"/>
      <c r="Z849" s="468"/>
      <c r="AA849" s="468"/>
      <c r="AB849" s="468"/>
      <c r="AC849" s="468"/>
      <c r="AD849" s="468"/>
      <c r="AE849" s="468"/>
      <c r="AF849" s="468"/>
      <c r="AG849" s="468"/>
      <c r="AH849" s="468"/>
      <c r="AI849" s="468"/>
      <c r="AJ849" s="468"/>
      <c r="AK849" s="468"/>
      <c r="AL849" s="468"/>
    </row>
    <row r="850" spans="1:38" ht="14.25" customHeight="1">
      <c r="A850" s="468"/>
      <c r="B850" s="468"/>
      <c r="C850" s="468"/>
      <c r="D850" s="468"/>
      <c r="E850" s="468"/>
      <c r="F850" s="468"/>
      <c r="G850" s="468"/>
      <c r="H850" s="468"/>
      <c r="I850" s="468"/>
      <c r="J850" s="468"/>
      <c r="K850" s="468"/>
      <c r="L850" s="468"/>
      <c r="M850" s="468"/>
      <c r="N850" s="468"/>
      <c r="O850" s="468"/>
      <c r="P850" s="468"/>
      <c r="Q850" s="468"/>
      <c r="R850" s="468"/>
      <c r="S850" s="468"/>
      <c r="T850" s="468"/>
      <c r="U850" s="468"/>
      <c r="V850" s="468"/>
      <c r="W850" s="468"/>
      <c r="X850" s="468"/>
      <c r="Y850" s="468"/>
      <c r="Z850" s="468"/>
      <c r="AA850" s="468"/>
      <c r="AB850" s="468"/>
      <c r="AC850" s="468"/>
      <c r="AD850" s="468"/>
      <c r="AE850" s="468"/>
      <c r="AF850" s="468"/>
      <c r="AG850" s="468"/>
      <c r="AH850" s="468"/>
      <c r="AI850" s="468"/>
      <c r="AJ850" s="468"/>
      <c r="AK850" s="468"/>
      <c r="AL850" s="468"/>
    </row>
    <row r="851" spans="1:38" ht="14.25" customHeight="1">
      <c r="A851" s="468"/>
      <c r="B851" s="468"/>
      <c r="C851" s="468"/>
      <c r="D851" s="468"/>
      <c r="E851" s="468"/>
      <c r="F851" s="468"/>
      <c r="G851" s="468"/>
      <c r="H851" s="468"/>
      <c r="I851" s="468"/>
      <c r="J851" s="468"/>
      <c r="K851" s="468"/>
      <c r="L851" s="468"/>
      <c r="M851" s="468"/>
      <c r="N851" s="468"/>
      <c r="O851" s="468"/>
      <c r="P851" s="468"/>
      <c r="Q851" s="468"/>
      <c r="R851" s="468"/>
      <c r="S851" s="468"/>
      <c r="T851" s="468"/>
      <c r="U851" s="468"/>
      <c r="V851" s="468"/>
      <c r="W851" s="468"/>
      <c r="X851" s="468"/>
      <c r="Y851" s="468"/>
      <c r="Z851" s="468"/>
      <c r="AA851" s="468"/>
      <c r="AB851" s="468"/>
      <c r="AC851" s="468"/>
      <c r="AD851" s="468"/>
      <c r="AE851" s="468"/>
      <c r="AF851" s="468"/>
      <c r="AG851" s="468"/>
      <c r="AH851" s="468"/>
      <c r="AI851" s="468"/>
      <c r="AJ851" s="468"/>
      <c r="AK851" s="468"/>
      <c r="AL851" s="468"/>
    </row>
    <row r="852" spans="1:38" ht="14.25" customHeight="1">
      <c r="A852" s="468"/>
      <c r="B852" s="468"/>
      <c r="C852" s="468"/>
      <c r="D852" s="468"/>
      <c r="E852" s="468"/>
      <c r="F852" s="468"/>
      <c r="G852" s="468"/>
      <c r="H852" s="468"/>
      <c r="I852" s="468"/>
      <c r="J852" s="468"/>
      <c r="K852" s="468"/>
      <c r="L852" s="468"/>
      <c r="M852" s="468"/>
      <c r="N852" s="468"/>
      <c r="O852" s="468"/>
      <c r="P852" s="468"/>
      <c r="Q852" s="468"/>
      <c r="R852" s="468"/>
      <c r="S852" s="468"/>
      <c r="T852" s="468"/>
      <c r="U852" s="468"/>
      <c r="V852" s="468"/>
      <c r="W852" s="468"/>
      <c r="X852" s="468"/>
      <c r="Y852" s="468"/>
      <c r="Z852" s="468"/>
      <c r="AA852" s="468"/>
      <c r="AB852" s="468"/>
      <c r="AC852" s="468"/>
      <c r="AD852" s="468"/>
      <c r="AE852" s="468"/>
      <c r="AF852" s="468"/>
      <c r="AG852" s="468"/>
      <c r="AH852" s="468"/>
      <c r="AI852" s="468"/>
      <c r="AJ852" s="468"/>
      <c r="AK852" s="468"/>
      <c r="AL852" s="468"/>
    </row>
    <row r="853" spans="1:38" ht="14.25" customHeight="1">
      <c r="A853" s="468"/>
      <c r="B853" s="468"/>
      <c r="C853" s="468"/>
      <c r="D853" s="468"/>
      <c r="E853" s="468"/>
      <c r="F853" s="468"/>
      <c r="G853" s="468"/>
      <c r="H853" s="468"/>
      <c r="I853" s="468"/>
      <c r="J853" s="468"/>
      <c r="K853" s="468"/>
      <c r="L853" s="468"/>
      <c r="M853" s="468"/>
      <c r="N853" s="468"/>
      <c r="O853" s="468"/>
      <c r="P853" s="468"/>
      <c r="Q853" s="468"/>
      <c r="R853" s="468"/>
      <c r="S853" s="468"/>
      <c r="T853" s="468"/>
      <c r="U853" s="468"/>
      <c r="V853" s="468"/>
      <c r="W853" s="468"/>
      <c r="X853" s="468"/>
      <c r="Y853" s="468"/>
      <c r="Z853" s="468"/>
      <c r="AA853" s="468"/>
      <c r="AB853" s="468"/>
      <c r="AC853" s="468"/>
      <c r="AD853" s="468"/>
      <c r="AE853" s="468"/>
      <c r="AF853" s="468"/>
      <c r="AG853" s="468"/>
      <c r="AH853" s="468"/>
      <c r="AI853" s="468"/>
      <c r="AJ853" s="468"/>
      <c r="AK853" s="468"/>
      <c r="AL853" s="468"/>
    </row>
    <row r="854" spans="1:38" ht="14.25" customHeight="1">
      <c r="A854" s="468"/>
      <c r="B854" s="468"/>
      <c r="C854" s="468"/>
      <c r="D854" s="468"/>
      <c r="E854" s="468"/>
      <c r="F854" s="468"/>
      <c r="G854" s="468"/>
      <c r="H854" s="468"/>
      <c r="I854" s="468"/>
      <c r="J854" s="468"/>
      <c r="K854" s="468"/>
      <c r="L854" s="468"/>
      <c r="M854" s="468"/>
      <c r="N854" s="468"/>
      <c r="O854" s="468"/>
      <c r="P854" s="468"/>
      <c r="Q854" s="468"/>
      <c r="R854" s="468"/>
      <c r="S854" s="468"/>
      <c r="T854" s="468"/>
      <c r="U854" s="468"/>
      <c r="V854" s="468"/>
      <c r="W854" s="468"/>
      <c r="X854" s="468"/>
      <c r="Y854" s="468"/>
      <c r="Z854" s="468"/>
      <c r="AA854" s="468"/>
      <c r="AB854" s="468"/>
      <c r="AC854" s="468"/>
      <c r="AD854" s="468"/>
      <c r="AE854" s="468"/>
      <c r="AF854" s="468"/>
      <c r="AG854" s="468"/>
      <c r="AH854" s="468"/>
      <c r="AI854" s="468"/>
      <c r="AJ854" s="468"/>
      <c r="AK854" s="468"/>
      <c r="AL854" s="468"/>
    </row>
    <row r="855" spans="1:38" ht="14.25" customHeight="1">
      <c r="A855" s="468"/>
      <c r="B855" s="468"/>
      <c r="C855" s="468"/>
      <c r="D855" s="468"/>
      <c r="E855" s="468"/>
      <c r="F855" s="468"/>
      <c r="G855" s="468"/>
      <c r="H855" s="468"/>
      <c r="I855" s="468"/>
      <c r="J855" s="468"/>
      <c r="K855" s="468"/>
      <c r="L855" s="468"/>
      <c r="M855" s="468"/>
      <c r="N855" s="468"/>
      <c r="O855" s="468"/>
      <c r="P855" s="468"/>
      <c r="Q855" s="468"/>
      <c r="R855" s="468"/>
      <c r="S855" s="468"/>
      <c r="T855" s="468"/>
      <c r="U855" s="468"/>
      <c r="V855" s="468"/>
      <c r="W855" s="468"/>
      <c r="X855" s="468"/>
      <c r="Y855" s="468"/>
      <c r="Z855" s="468"/>
      <c r="AA855" s="468"/>
      <c r="AB855" s="468"/>
      <c r="AC855" s="468"/>
      <c r="AD855" s="468"/>
      <c r="AE855" s="468"/>
      <c r="AF855" s="468"/>
      <c r="AG855" s="468"/>
      <c r="AH855" s="468"/>
      <c r="AI855" s="468"/>
      <c r="AJ855" s="468"/>
      <c r="AK855" s="468"/>
      <c r="AL855" s="468"/>
    </row>
    <row r="856" spans="1:38" ht="14.25" customHeight="1">
      <c r="A856" s="468"/>
      <c r="B856" s="468"/>
      <c r="C856" s="468"/>
      <c r="D856" s="468"/>
      <c r="E856" s="468"/>
      <c r="F856" s="468"/>
      <c r="G856" s="468"/>
      <c r="H856" s="468"/>
      <c r="I856" s="468"/>
      <c r="J856" s="468"/>
      <c r="K856" s="468"/>
      <c r="L856" s="468"/>
      <c r="M856" s="468"/>
      <c r="N856" s="468"/>
      <c r="O856" s="468"/>
      <c r="P856" s="468"/>
      <c r="Q856" s="468"/>
      <c r="R856" s="468"/>
      <c r="S856" s="468"/>
      <c r="T856" s="468"/>
      <c r="U856" s="468"/>
      <c r="V856" s="468"/>
      <c r="W856" s="468"/>
      <c r="X856" s="468"/>
      <c r="Y856" s="468"/>
      <c r="Z856" s="468"/>
      <c r="AA856" s="468"/>
      <c r="AB856" s="468"/>
      <c r="AC856" s="468"/>
      <c r="AD856" s="468"/>
      <c r="AE856" s="468"/>
      <c r="AF856" s="468"/>
      <c r="AG856" s="468"/>
      <c r="AH856" s="468"/>
      <c r="AI856" s="468"/>
      <c r="AJ856" s="468"/>
      <c r="AK856" s="468"/>
      <c r="AL856" s="468"/>
    </row>
    <row r="857" spans="1:38" ht="14.25" customHeight="1">
      <c r="A857" s="468"/>
      <c r="B857" s="468"/>
      <c r="C857" s="468"/>
      <c r="D857" s="468"/>
      <c r="E857" s="468"/>
      <c r="F857" s="468"/>
      <c r="G857" s="468"/>
      <c r="H857" s="468"/>
      <c r="I857" s="468"/>
      <c r="J857" s="468"/>
      <c r="K857" s="468"/>
      <c r="L857" s="468"/>
      <c r="M857" s="468"/>
      <c r="N857" s="468"/>
      <c r="O857" s="468"/>
      <c r="P857" s="468"/>
      <c r="Q857" s="468"/>
      <c r="R857" s="468"/>
      <c r="S857" s="468"/>
      <c r="T857" s="468"/>
      <c r="U857" s="468"/>
      <c r="V857" s="468"/>
      <c r="W857" s="468"/>
      <c r="X857" s="468"/>
      <c r="Y857" s="468"/>
      <c r="Z857" s="468"/>
      <c r="AA857" s="468"/>
      <c r="AB857" s="468"/>
      <c r="AC857" s="468"/>
      <c r="AD857" s="468"/>
      <c r="AE857" s="468"/>
      <c r="AF857" s="468"/>
      <c r="AG857" s="468"/>
      <c r="AH857" s="468"/>
      <c r="AI857" s="468"/>
      <c r="AJ857" s="468"/>
      <c r="AK857" s="468"/>
      <c r="AL857" s="468"/>
    </row>
    <row r="858" spans="1:38" ht="14.25" customHeight="1">
      <c r="A858" s="468"/>
      <c r="B858" s="468"/>
      <c r="C858" s="468"/>
      <c r="D858" s="468"/>
      <c r="E858" s="468"/>
      <c r="F858" s="468"/>
      <c r="G858" s="468"/>
      <c r="H858" s="468"/>
      <c r="I858" s="468"/>
      <c r="J858" s="468"/>
      <c r="K858" s="468"/>
      <c r="L858" s="468"/>
      <c r="M858" s="468"/>
      <c r="N858" s="468"/>
      <c r="O858" s="468"/>
      <c r="P858" s="468"/>
      <c r="Q858" s="468"/>
      <c r="R858" s="468"/>
      <c r="S858" s="468"/>
      <c r="T858" s="468"/>
      <c r="U858" s="468"/>
      <c r="V858" s="468"/>
      <c r="W858" s="468"/>
      <c r="X858" s="468"/>
      <c r="Y858" s="468"/>
      <c r="Z858" s="468"/>
      <c r="AA858" s="468"/>
      <c r="AB858" s="468"/>
      <c r="AC858" s="468"/>
      <c r="AD858" s="468"/>
      <c r="AE858" s="468"/>
      <c r="AF858" s="468"/>
      <c r="AG858" s="468"/>
      <c r="AH858" s="468"/>
      <c r="AI858" s="468"/>
      <c r="AJ858" s="468"/>
      <c r="AK858" s="468"/>
      <c r="AL858" s="468"/>
    </row>
    <row r="859" spans="1:38" ht="14.25" customHeight="1">
      <c r="A859" s="468"/>
      <c r="B859" s="468"/>
      <c r="C859" s="468"/>
      <c r="D859" s="468"/>
      <c r="E859" s="468"/>
      <c r="F859" s="468"/>
      <c r="G859" s="468"/>
      <c r="H859" s="468"/>
      <c r="I859" s="468"/>
      <c r="J859" s="468"/>
      <c r="K859" s="468"/>
      <c r="L859" s="468"/>
      <c r="M859" s="468"/>
      <c r="N859" s="468"/>
      <c r="O859" s="468"/>
      <c r="P859" s="468"/>
      <c r="Q859" s="468"/>
      <c r="R859" s="468"/>
      <c r="S859" s="468"/>
      <c r="T859" s="468"/>
      <c r="U859" s="468"/>
      <c r="V859" s="468"/>
      <c r="W859" s="468"/>
      <c r="X859" s="468"/>
      <c r="Y859" s="468"/>
      <c r="Z859" s="468"/>
      <c r="AA859" s="468"/>
      <c r="AB859" s="468"/>
      <c r="AC859" s="468"/>
      <c r="AD859" s="468"/>
      <c r="AE859" s="468"/>
      <c r="AF859" s="468"/>
      <c r="AG859" s="468"/>
      <c r="AH859" s="468"/>
      <c r="AI859" s="468"/>
      <c r="AJ859" s="468"/>
      <c r="AK859" s="468"/>
      <c r="AL859" s="468"/>
    </row>
    <row r="860" spans="1:38" ht="14.25" customHeight="1">
      <c r="A860" s="468"/>
      <c r="B860" s="468"/>
      <c r="C860" s="468"/>
      <c r="D860" s="468"/>
      <c r="E860" s="468"/>
      <c r="F860" s="468"/>
      <c r="G860" s="468"/>
      <c r="H860" s="468"/>
      <c r="I860" s="468"/>
      <c r="J860" s="468"/>
      <c r="K860" s="468"/>
      <c r="L860" s="468"/>
      <c r="M860" s="468"/>
      <c r="N860" s="468"/>
      <c r="O860" s="468"/>
      <c r="P860" s="468"/>
      <c r="Q860" s="468"/>
      <c r="R860" s="468"/>
      <c r="S860" s="468"/>
      <c r="T860" s="468"/>
      <c r="U860" s="468"/>
      <c r="V860" s="468"/>
      <c r="W860" s="468"/>
      <c r="X860" s="468"/>
      <c r="Y860" s="468"/>
      <c r="Z860" s="468"/>
      <c r="AA860" s="468"/>
      <c r="AB860" s="468"/>
      <c r="AC860" s="468"/>
      <c r="AD860" s="468"/>
      <c r="AE860" s="468"/>
      <c r="AF860" s="468"/>
      <c r="AG860" s="468"/>
      <c r="AH860" s="468"/>
      <c r="AI860" s="468"/>
      <c r="AJ860" s="468"/>
      <c r="AK860" s="468"/>
      <c r="AL860" s="468"/>
    </row>
    <row r="861" spans="1:38" ht="14.25" customHeight="1">
      <c r="A861" s="468"/>
      <c r="B861" s="468"/>
      <c r="C861" s="468"/>
      <c r="D861" s="468"/>
      <c r="E861" s="468"/>
      <c r="F861" s="468"/>
      <c r="G861" s="468"/>
      <c r="H861" s="468"/>
      <c r="I861" s="468"/>
      <c r="J861" s="468"/>
      <c r="K861" s="468"/>
      <c r="L861" s="468"/>
      <c r="M861" s="468"/>
      <c r="N861" s="468"/>
      <c r="O861" s="468"/>
      <c r="P861" s="468"/>
      <c r="Q861" s="468"/>
      <c r="R861" s="468"/>
      <c r="S861" s="468"/>
      <c r="T861" s="468"/>
      <c r="U861" s="468"/>
      <c r="V861" s="468"/>
      <c r="W861" s="468"/>
      <c r="X861" s="468"/>
      <c r="Y861" s="468"/>
      <c r="Z861" s="468"/>
      <c r="AA861" s="468"/>
      <c r="AB861" s="468"/>
      <c r="AC861" s="468"/>
      <c r="AD861" s="468"/>
      <c r="AE861" s="468"/>
      <c r="AF861" s="468"/>
      <c r="AG861" s="468"/>
      <c r="AH861" s="468"/>
      <c r="AI861" s="468"/>
      <c r="AJ861" s="468"/>
      <c r="AK861" s="468"/>
      <c r="AL861" s="468"/>
    </row>
    <row r="862" spans="1:38" ht="14.25" customHeight="1">
      <c r="A862" s="468"/>
      <c r="B862" s="468"/>
      <c r="C862" s="468"/>
      <c r="D862" s="468"/>
      <c r="E862" s="468"/>
      <c r="F862" s="468"/>
      <c r="G862" s="468"/>
      <c r="H862" s="468"/>
      <c r="I862" s="468"/>
      <c r="J862" s="468"/>
      <c r="K862" s="468"/>
      <c r="L862" s="468"/>
      <c r="M862" s="468"/>
      <c r="N862" s="468"/>
      <c r="O862" s="468"/>
      <c r="P862" s="468"/>
      <c r="Q862" s="468"/>
      <c r="R862" s="468"/>
      <c r="S862" s="468"/>
      <c r="T862" s="468"/>
      <c r="U862" s="468"/>
      <c r="V862" s="468"/>
      <c r="W862" s="468"/>
      <c r="X862" s="468"/>
      <c r="Y862" s="468"/>
      <c r="Z862" s="468"/>
      <c r="AA862" s="468"/>
      <c r="AB862" s="468"/>
      <c r="AC862" s="468"/>
      <c r="AD862" s="468"/>
      <c r="AE862" s="468"/>
      <c r="AF862" s="468"/>
      <c r="AG862" s="468"/>
      <c r="AH862" s="468"/>
      <c r="AI862" s="468"/>
      <c r="AJ862" s="468"/>
      <c r="AK862" s="468"/>
      <c r="AL862" s="468"/>
    </row>
    <row r="863" spans="1:38" ht="14.25" customHeight="1">
      <c r="A863" s="468"/>
      <c r="B863" s="468"/>
      <c r="C863" s="468"/>
      <c r="D863" s="468"/>
      <c r="E863" s="468"/>
      <c r="F863" s="468"/>
      <c r="G863" s="468"/>
      <c r="H863" s="468"/>
      <c r="I863" s="468"/>
      <c r="J863" s="468"/>
      <c r="K863" s="468"/>
      <c r="L863" s="468"/>
      <c r="M863" s="468"/>
      <c r="N863" s="468"/>
      <c r="O863" s="468"/>
      <c r="P863" s="468"/>
      <c r="Q863" s="468"/>
      <c r="R863" s="468"/>
      <c r="S863" s="468"/>
      <c r="T863" s="468"/>
      <c r="U863" s="468"/>
      <c r="V863" s="468"/>
      <c r="W863" s="468"/>
      <c r="X863" s="468"/>
      <c r="Y863" s="468"/>
      <c r="Z863" s="468"/>
      <c r="AA863" s="468"/>
      <c r="AB863" s="468"/>
      <c r="AC863" s="468"/>
      <c r="AD863" s="468"/>
      <c r="AE863" s="468"/>
      <c r="AF863" s="468"/>
      <c r="AG863" s="468"/>
      <c r="AH863" s="468"/>
      <c r="AI863" s="468"/>
      <c r="AJ863" s="468"/>
      <c r="AK863" s="468"/>
      <c r="AL863" s="468"/>
    </row>
    <row r="864" spans="1:38" ht="14.25" customHeight="1">
      <c r="A864" s="468"/>
      <c r="B864" s="468"/>
      <c r="C864" s="468"/>
      <c r="D864" s="468"/>
      <c r="E864" s="468"/>
      <c r="F864" s="468"/>
      <c r="G864" s="468"/>
      <c r="H864" s="468"/>
      <c r="I864" s="468"/>
      <c r="J864" s="468"/>
      <c r="K864" s="468"/>
      <c r="L864" s="468"/>
      <c r="M864" s="468"/>
      <c r="N864" s="468"/>
      <c r="O864" s="468"/>
      <c r="P864" s="468"/>
      <c r="Q864" s="468"/>
      <c r="R864" s="468"/>
      <c r="S864" s="468"/>
      <c r="T864" s="468"/>
      <c r="U864" s="468"/>
      <c r="V864" s="468"/>
      <c r="W864" s="468"/>
      <c r="X864" s="468"/>
      <c r="Y864" s="468"/>
      <c r="Z864" s="468"/>
      <c r="AA864" s="468"/>
      <c r="AB864" s="468"/>
      <c r="AC864" s="468"/>
      <c r="AD864" s="468"/>
      <c r="AE864" s="468"/>
      <c r="AF864" s="468"/>
      <c r="AG864" s="468"/>
      <c r="AH864" s="468"/>
      <c r="AI864" s="468"/>
      <c r="AJ864" s="468"/>
      <c r="AK864" s="468"/>
      <c r="AL864" s="468"/>
    </row>
    <row r="865" spans="1:38" ht="14.25" customHeight="1">
      <c r="A865" s="468"/>
      <c r="B865" s="468"/>
      <c r="C865" s="468"/>
      <c r="D865" s="468"/>
      <c r="E865" s="468"/>
      <c r="F865" s="468"/>
      <c r="G865" s="468"/>
      <c r="H865" s="468"/>
      <c r="I865" s="468"/>
      <c r="J865" s="468"/>
      <c r="K865" s="468"/>
      <c r="L865" s="468"/>
      <c r="M865" s="468"/>
      <c r="N865" s="468"/>
      <c r="O865" s="468"/>
      <c r="P865" s="468"/>
      <c r="Q865" s="468"/>
      <c r="R865" s="468"/>
      <c r="S865" s="468"/>
      <c r="T865" s="468"/>
      <c r="U865" s="468"/>
      <c r="V865" s="468"/>
      <c r="W865" s="468"/>
      <c r="X865" s="468"/>
      <c r="Y865" s="468"/>
      <c r="Z865" s="468"/>
      <c r="AA865" s="468"/>
      <c r="AB865" s="468"/>
      <c r="AC865" s="468"/>
      <c r="AD865" s="468"/>
      <c r="AE865" s="468"/>
      <c r="AF865" s="468"/>
      <c r="AG865" s="468"/>
      <c r="AH865" s="468"/>
      <c r="AI865" s="468"/>
      <c r="AJ865" s="468"/>
      <c r="AK865" s="468"/>
      <c r="AL865" s="468"/>
    </row>
    <row r="866" spans="1:38" ht="14.25" customHeight="1">
      <c r="A866" s="468"/>
      <c r="B866" s="468"/>
      <c r="C866" s="468"/>
      <c r="D866" s="468"/>
      <c r="E866" s="468"/>
      <c r="F866" s="468"/>
      <c r="G866" s="468"/>
      <c r="H866" s="468"/>
      <c r="I866" s="468"/>
      <c r="J866" s="468"/>
      <c r="K866" s="468"/>
      <c r="L866" s="468"/>
      <c r="M866" s="468"/>
      <c r="N866" s="468"/>
      <c r="O866" s="468"/>
      <c r="P866" s="468"/>
      <c r="Q866" s="468"/>
      <c r="R866" s="468"/>
      <c r="S866" s="468"/>
      <c r="T866" s="468"/>
      <c r="U866" s="468"/>
      <c r="V866" s="468"/>
      <c r="W866" s="468"/>
      <c r="X866" s="468"/>
      <c r="Y866" s="468"/>
      <c r="Z866" s="468"/>
      <c r="AA866" s="468"/>
      <c r="AB866" s="468"/>
      <c r="AC866" s="468"/>
      <c r="AD866" s="468"/>
      <c r="AE866" s="468"/>
      <c r="AF866" s="468"/>
      <c r="AG866" s="468"/>
      <c r="AH866" s="468"/>
      <c r="AI866" s="468"/>
      <c r="AJ866" s="468"/>
      <c r="AK866" s="468"/>
      <c r="AL866" s="468"/>
    </row>
    <row r="867" spans="1:38" ht="14.25" customHeight="1">
      <c r="A867" s="468"/>
      <c r="B867" s="468"/>
      <c r="C867" s="468"/>
      <c r="D867" s="468"/>
      <c r="E867" s="468"/>
      <c r="F867" s="468"/>
      <c r="G867" s="468"/>
      <c r="H867" s="468"/>
      <c r="I867" s="468"/>
      <c r="J867" s="468"/>
      <c r="K867" s="468"/>
      <c r="L867" s="468"/>
      <c r="M867" s="468"/>
      <c r="N867" s="468"/>
      <c r="O867" s="468"/>
      <c r="P867" s="468"/>
      <c r="Q867" s="468"/>
      <c r="R867" s="468"/>
      <c r="S867" s="468"/>
      <c r="T867" s="468"/>
      <c r="U867" s="468"/>
      <c r="V867" s="468"/>
      <c r="W867" s="468"/>
      <c r="X867" s="468"/>
      <c r="Y867" s="468"/>
      <c r="Z867" s="468"/>
      <c r="AA867" s="468"/>
      <c r="AB867" s="468"/>
      <c r="AC867" s="468"/>
      <c r="AD867" s="468"/>
      <c r="AE867" s="468"/>
      <c r="AF867" s="468"/>
      <c r="AG867" s="468"/>
      <c r="AH867" s="468"/>
      <c r="AI867" s="468"/>
      <c r="AJ867" s="468"/>
      <c r="AK867" s="468"/>
      <c r="AL867" s="468"/>
    </row>
    <row r="868" spans="1:38" ht="14.25" customHeight="1">
      <c r="A868" s="468"/>
      <c r="B868" s="468"/>
      <c r="C868" s="468"/>
      <c r="D868" s="468"/>
      <c r="E868" s="468"/>
      <c r="F868" s="468"/>
      <c r="G868" s="468"/>
      <c r="H868" s="468"/>
      <c r="I868" s="468"/>
      <c r="J868" s="468"/>
      <c r="K868" s="468"/>
      <c r="L868" s="468"/>
      <c r="M868" s="468"/>
      <c r="N868" s="468"/>
      <c r="O868" s="468"/>
      <c r="P868" s="468"/>
      <c r="Q868" s="468"/>
      <c r="R868" s="468"/>
      <c r="S868" s="468"/>
      <c r="T868" s="468"/>
      <c r="U868" s="468"/>
      <c r="V868" s="468"/>
      <c r="W868" s="468"/>
      <c r="X868" s="468"/>
      <c r="Y868" s="468"/>
      <c r="Z868" s="468"/>
      <c r="AA868" s="468"/>
      <c r="AB868" s="468"/>
      <c r="AC868" s="468"/>
      <c r="AD868" s="468"/>
      <c r="AE868" s="468"/>
      <c r="AF868" s="468"/>
      <c r="AG868" s="468"/>
      <c r="AH868" s="468"/>
      <c r="AI868" s="468"/>
      <c r="AJ868" s="468"/>
      <c r="AK868" s="468"/>
      <c r="AL868" s="468"/>
    </row>
    <row r="869" spans="1:38" ht="14.25" customHeight="1">
      <c r="A869" s="468"/>
      <c r="B869" s="468"/>
      <c r="C869" s="468"/>
      <c r="D869" s="468"/>
      <c r="E869" s="468"/>
      <c r="F869" s="468"/>
      <c r="G869" s="468"/>
      <c r="H869" s="468"/>
      <c r="I869" s="468"/>
      <c r="J869" s="468"/>
      <c r="K869" s="468"/>
      <c r="L869" s="468"/>
      <c r="M869" s="468"/>
      <c r="N869" s="468"/>
      <c r="O869" s="468"/>
      <c r="P869" s="468"/>
      <c r="Q869" s="468"/>
      <c r="R869" s="468"/>
      <c r="S869" s="468"/>
      <c r="T869" s="468"/>
      <c r="U869" s="468"/>
      <c r="V869" s="468"/>
      <c r="W869" s="468"/>
      <c r="X869" s="468"/>
      <c r="Y869" s="468"/>
      <c r="Z869" s="468"/>
      <c r="AA869" s="468"/>
      <c r="AB869" s="468"/>
      <c r="AC869" s="468"/>
      <c r="AD869" s="468"/>
      <c r="AE869" s="468"/>
      <c r="AF869" s="468"/>
      <c r="AG869" s="468"/>
      <c r="AH869" s="468"/>
      <c r="AI869" s="468"/>
      <c r="AJ869" s="468"/>
      <c r="AK869" s="468"/>
      <c r="AL869" s="468"/>
    </row>
    <row r="870" spans="1:38" ht="14.25" customHeight="1">
      <c r="A870" s="468"/>
      <c r="B870" s="468"/>
      <c r="C870" s="468"/>
      <c r="D870" s="468"/>
      <c r="E870" s="468"/>
      <c r="F870" s="468"/>
      <c r="G870" s="468"/>
      <c r="H870" s="468"/>
      <c r="I870" s="468"/>
      <c r="J870" s="468"/>
      <c r="K870" s="468"/>
      <c r="L870" s="468"/>
      <c r="M870" s="468"/>
      <c r="N870" s="468"/>
      <c r="O870" s="468"/>
      <c r="P870" s="468"/>
      <c r="Q870" s="468"/>
      <c r="R870" s="468"/>
      <c r="S870" s="468"/>
      <c r="T870" s="468"/>
      <c r="U870" s="468"/>
      <c r="V870" s="468"/>
      <c r="W870" s="468"/>
      <c r="X870" s="468"/>
      <c r="Y870" s="468"/>
      <c r="Z870" s="468"/>
      <c r="AA870" s="468"/>
      <c r="AB870" s="468"/>
      <c r="AC870" s="468"/>
      <c r="AD870" s="468"/>
      <c r="AE870" s="468"/>
      <c r="AF870" s="468"/>
      <c r="AG870" s="468"/>
      <c r="AH870" s="468"/>
      <c r="AI870" s="468"/>
      <c r="AJ870" s="468"/>
      <c r="AK870" s="468"/>
      <c r="AL870" s="468"/>
    </row>
    <row r="871" spans="1:38" ht="14.25" customHeight="1">
      <c r="A871" s="468"/>
      <c r="B871" s="468"/>
      <c r="C871" s="468"/>
      <c r="D871" s="468"/>
      <c r="E871" s="468"/>
      <c r="F871" s="468"/>
      <c r="G871" s="468"/>
      <c r="H871" s="468"/>
      <c r="I871" s="468"/>
      <c r="J871" s="468"/>
      <c r="K871" s="468"/>
      <c r="L871" s="468"/>
      <c r="M871" s="468"/>
      <c r="N871" s="468"/>
      <c r="O871" s="468"/>
      <c r="P871" s="468"/>
      <c r="Q871" s="468"/>
      <c r="R871" s="468"/>
      <c r="S871" s="468"/>
      <c r="T871" s="468"/>
      <c r="U871" s="468"/>
      <c r="V871" s="468"/>
      <c r="W871" s="468"/>
      <c r="X871" s="468"/>
      <c r="Y871" s="468"/>
      <c r="Z871" s="468"/>
      <c r="AA871" s="468"/>
      <c r="AB871" s="468"/>
      <c r="AC871" s="468"/>
      <c r="AD871" s="468"/>
      <c r="AE871" s="468"/>
      <c r="AF871" s="468"/>
      <c r="AG871" s="468"/>
      <c r="AH871" s="468"/>
      <c r="AI871" s="468"/>
      <c r="AJ871" s="468"/>
      <c r="AK871" s="468"/>
      <c r="AL871" s="468"/>
    </row>
    <row r="872" spans="1:38" ht="14.25" customHeight="1">
      <c r="A872" s="468"/>
      <c r="B872" s="468"/>
      <c r="C872" s="468"/>
      <c r="D872" s="468"/>
      <c r="E872" s="468"/>
      <c r="F872" s="468"/>
      <c r="G872" s="468"/>
      <c r="H872" s="468"/>
      <c r="I872" s="468"/>
      <c r="J872" s="468"/>
      <c r="K872" s="468"/>
      <c r="L872" s="468"/>
      <c r="M872" s="468"/>
      <c r="N872" s="468"/>
      <c r="O872" s="468"/>
      <c r="P872" s="468"/>
      <c r="Q872" s="468"/>
      <c r="R872" s="468"/>
      <c r="S872" s="468"/>
      <c r="T872" s="468"/>
      <c r="U872" s="468"/>
      <c r="V872" s="468"/>
      <c r="W872" s="468"/>
      <c r="X872" s="468"/>
      <c r="Y872" s="468"/>
      <c r="Z872" s="468"/>
      <c r="AA872" s="468"/>
      <c r="AB872" s="468"/>
      <c r="AC872" s="468"/>
      <c r="AD872" s="468"/>
      <c r="AE872" s="468"/>
      <c r="AF872" s="468"/>
      <c r="AG872" s="468"/>
      <c r="AH872" s="468"/>
      <c r="AI872" s="468"/>
      <c r="AJ872" s="468"/>
      <c r="AK872" s="468"/>
      <c r="AL872" s="468"/>
    </row>
    <row r="873" spans="1:38" ht="14.25" customHeight="1">
      <c r="A873" s="468"/>
      <c r="B873" s="468"/>
      <c r="C873" s="468"/>
      <c r="D873" s="468"/>
      <c r="E873" s="468"/>
      <c r="F873" s="468"/>
      <c r="G873" s="468"/>
      <c r="H873" s="468"/>
      <c r="I873" s="468"/>
      <c r="J873" s="468"/>
      <c r="K873" s="468"/>
      <c r="L873" s="468"/>
      <c r="M873" s="468"/>
      <c r="N873" s="468"/>
      <c r="O873" s="468"/>
      <c r="P873" s="468"/>
      <c r="Q873" s="468"/>
      <c r="R873" s="468"/>
      <c r="S873" s="468"/>
      <c r="T873" s="468"/>
      <c r="U873" s="468"/>
      <c r="V873" s="468"/>
      <c r="W873" s="468"/>
      <c r="X873" s="468"/>
      <c r="Y873" s="468"/>
      <c r="Z873" s="468"/>
      <c r="AA873" s="468"/>
      <c r="AB873" s="468"/>
      <c r="AC873" s="468"/>
      <c r="AD873" s="468"/>
      <c r="AE873" s="468"/>
      <c r="AF873" s="468"/>
      <c r="AG873" s="468"/>
      <c r="AH873" s="468"/>
      <c r="AI873" s="468"/>
      <c r="AJ873" s="468"/>
      <c r="AK873" s="468"/>
      <c r="AL873" s="468"/>
    </row>
    <row r="874" spans="1:38" ht="14.25" customHeight="1">
      <c r="A874" s="468"/>
      <c r="B874" s="468"/>
      <c r="C874" s="468"/>
      <c r="D874" s="468"/>
      <c r="E874" s="468"/>
      <c r="F874" s="468"/>
      <c r="G874" s="468"/>
      <c r="H874" s="468"/>
      <c r="I874" s="468"/>
      <c r="J874" s="468"/>
      <c r="K874" s="468"/>
      <c r="L874" s="468"/>
      <c r="M874" s="468"/>
      <c r="N874" s="468"/>
      <c r="O874" s="468"/>
      <c r="P874" s="468"/>
      <c r="Q874" s="468"/>
      <c r="R874" s="468"/>
      <c r="S874" s="468"/>
      <c r="T874" s="468"/>
      <c r="U874" s="468"/>
      <c r="V874" s="468"/>
      <c r="W874" s="468"/>
      <c r="X874" s="468"/>
      <c r="Y874" s="468"/>
      <c r="Z874" s="468"/>
      <c r="AA874" s="468"/>
      <c r="AB874" s="468"/>
      <c r="AC874" s="468"/>
      <c r="AD874" s="468"/>
      <c r="AE874" s="468"/>
      <c r="AF874" s="468"/>
      <c r="AG874" s="468"/>
      <c r="AH874" s="468"/>
      <c r="AI874" s="468"/>
      <c r="AJ874" s="468"/>
      <c r="AK874" s="468"/>
      <c r="AL874" s="468"/>
    </row>
    <row r="875" spans="1:38" ht="14.25" customHeight="1">
      <c r="A875" s="468"/>
      <c r="B875" s="468"/>
      <c r="C875" s="468"/>
      <c r="D875" s="468"/>
      <c r="E875" s="468"/>
      <c r="F875" s="468"/>
      <c r="G875" s="468"/>
      <c r="H875" s="468"/>
      <c r="I875" s="468"/>
      <c r="J875" s="468"/>
      <c r="K875" s="468"/>
      <c r="L875" s="468"/>
      <c r="M875" s="468"/>
      <c r="N875" s="468"/>
      <c r="O875" s="468"/>
      <c r="P875" s="468"/>
      <c r="Q875" s="468"/>
      <c r="R875" s="468"/>
      <c r="S875" s="468"/>
      <c r="T875" s="468"/>
      <c r="U875" s="468"/>
      <c r="V875" s="468"/>
      <c r="W875" s="468"/>
      <c r="X875" s="468"/>
      <c r="Y875" s="468"/>
      <c r="Z875" s="468"/>
      <c r="AA875" s="468"/>
      <c r="AB875" s="468"/>
      <c r="AC875" s="468"/>
      <c r="AD875" s="468"/>
      <c r="AE875" s="468"/>
      <c r="AF875" s="468"/>
      <c r="AG875" s="468"/>
      <c r="AH875" s="468"/>
      <c r="AI875" s="468"/>
      <c r="AJ875" s="468"/>
      <c r="AK875" s="468"/>
      <c r="AL875" s="468"/>
    </row>
    <row r="876" spans="1:38" ht="14.25" customHeight="1">
      <c r="A876" s="468"/>
      <c r="B876" s="468"/>
      <c r="C876" s="468"/>
      <c r="D876" s="468"/>
      <c r="E876" s="468"/>
      <c r="F876" s="468"/>
      <c r="G876" s="468"/>
      <c r="H876" s="468"/>
      <c r="I876" s="468"/>
      <c r="J876" s="468"/>
      <c r="K876" s="468"/>
      <c r="L876" s="468"/>
      <c r="M876" s="468"/>
      <c r="N876" s="468"/>
      <c r="O876" s="468"/>
      <c r="P876" s="468"/>
      <c r="Q876" s="468"/>
      <c r="R876" s="468"/>
      <c r="S876" s="468"/>
      <c r="T876" s="468"/>
      <c r="U876" s="468"/>
      <c r="V876" s="468"/>
      <c r="W876" s="468"/>
      <c r="X876" s="468"/>
      <c r="Y876" s="468"/>
      <c r="Z876" s="468"/>
      <c r="AA876" s="468"/>
      <c r="AB876" s="468"/>
      <c r="AC876" s="468"/>
      <c r="AD876" s="468"/>
      <c r="AE876" s="468"/>
      <c r="AF876" s="468"/>
      <c r="AG876" s="468"/>
      <c r="AH876" s="468"/>
      <c r="AI876" s="468"/>
      <c r="AJ876" s="468"/>
      <c r="AK876" s="468"/>
      <c r="AL876" s="468"/>
    </row>
    <row r="877" spans="1:38" ht="14.25" customHeight="1">
      <c r="A877" s="468"/>
      <c r="B877" s="468"/>
      <c r="C877" s="468"/>
      <c r="D877" s="468"/>
      <c r="E877" s="468"/>
      <c r="F877" s="468"/>
      <c r="G877" s="468"/>
      <c r="H877" s="468"/>
      <c r="I877" s="468"/>
      <c r="J877" s="468"/>
      <c r="K877" s="468"/>
      <c r="L877" s="468"/>
      <c r="M877" s="468"/>
      <c r="N877" s="468"/>
      <c r="O877" s="468"/>
      <c r="P877" s="468"/>
      <c r="Q877" s="468"/>
      <c r="R877" s="468"/>
      <c r="S877" s="468"/>
      <c r="T877" s="468"/>
      <c r="U877" s="468"/>
      <c r="V877" s="468"/>
      <c r="W877" s="468"/>
      <c r="X877" s="468"/>
      <c r="Y877" s="468"/>
      <c r="Z877" s="468"/>
      <c r="AA877" s="468"/>
      <c r="AB877" s="468"/>
      <c r="AC877" s="468"/>
      <c r="AD877" s="468"/>
      <c r="AE877" s="468"/>
      <c r="AF877" s="468"/>
      <c r="AG877" s="468"/>
      <c r="AH877" s="468"/>
      <c r="AI877" s="468"/>
      <c r="AJ877" s="468"/>
      <c r="AK877" s="468"/>
      <c r="AL877" s="468"/>
    </row>
    <row r="878" spans="1:38" ht="14.25" customHeight="1">
      <c r="A878" s="468"/>
      <c r="B878" s="468"/>
      <c r="C878" s="468"/>
      <c r="D878" s="468"/>
      <c r="E878" s="468"/>
      <c r="F878" s="468"/>
      <c r="G878" s="468"/>
      <c r="H878" s="468"/>
      <c r="I878" s="468"/>
      <c r="J878" s="468"/>
      <c r="K878" s="468"/>
      <c r="L878" s="468"/>
      <c r="M878" s="468"/>
      <c r="N878" s="468"/>
      <c r="O878" s="468"/>
      <c r="P878" s="468"/>
      <c r="Q878" s="468"/>
      <c r="R878" s="468"/>
      <c r="S878" s="468"/>
      <c r="T878" s="468"/>
      <c r="U878" s="468"/>
      <c r="V878" s="468"/>
      <c r="W878" s="468"/>
      <c r="X878" s="468"/>
      <c r="Y878" s="468"/>
      <c r="Z878" s="468"/>
      <c r="AA878" s="468"/>
      <c r="AB878" s="468"/>
      <c r="AC878" s="468"/>
      <c r="AD878" s="468"/>
      <c r="AE878" s="468"/>
      <c r="AF878" s="468"/>
      <c r="AG878" s="468"/>
      <c r="AH878" s="468"/>
      <c r="AI878" s="468"/>
      <c r="AJ878" s="468"/>
      <c r="AK878" s="468"/>
      <c r="AL878" s="468"/>
    </row>
    <row r="879" spans="1:38" ht="14.25" customHeight="1">
      <c r="A879" s="468"/>
      <c r="B879" s="468"/>
      <c r="C879" s="468"/>
      <c r="D879" s="468"/>
      <c r="E879" s="468"/>
      <c r="F879" s="468"/>
      <c r="G879" s="468"/>
      <c r="H879" s="468"/>
      <c r="I879" s="468"/>
      <c r="J879" s="468"/>
      <c r="K879" s="468"/>
      <c r="L879" s="468"/>
      <c r="M879" s="468"/>
      <c r="N879" s="468"/>
      <c r="O879" s="468"/>
      <c r="P879" s="468"/>
      <c r="Q879" s="468"/>
      <c r="R879" s="468"/>
      <c r="S879" s="468"/>
      <c r="T879" s="468"/>
      <c r="U879" s="468"/>
      <c r="V879" s="468"/>
      <c r="W879" s="468"/>
      <c r="X879" s="468"/>
      <c r="Y879" s="468"/>
      <c r="Z879" s="468"/>
      <c r="AA879" s="468"/>
      <c r="AB879" s="468"/>
      <c r="AC879" s="468"/>
      <c r="AD879" s="468"/>
      <c r="AE879" s="468"/>
      <c r="AF879" s="468"/>
      <c r="AG879" s="468"/>
      <c r="AH879" s="468"/>
      <c r="AI879" s="468"/>
      <c r="AJ879" s="468"/>
      <c r="AK879" s="468"/>
      <c r="AL879" s="468"/>
    </row>
    <row r="880" spans="1:38" ht="14.25" customHeight="1">
      <c r="A880" s="468"/>
      <c r="B880" s="468"/>
      <c r="C880" s="468"/>
      <c r="D880" s="468"/>
      <c r="E880" s="468"/>
      <c r="F880" s="468"/>
      <c r="G880" s="468"/>
      <c r="H880" s="468"/>
      <c r="I880" s="468"/>
      <c r="J880" s="468"/>
      <c r="K880" s="468"/>
      <c r="L880" s="468"/>
      <c r="M880" s="468"/>
      <c r="N880" s="468"/>
      <c r="O880" s="468"/>
      <c r="P880" s="468"/>
      <c r="Q880" s="468"/>
      <c r="R880" s="468"/>
      <c r="S880" s="468"/>
      <c r="T880" s="468"/>
      <c r="U880" s="468"/>
      <c r="V880" s="468"/>
      <c r="W880" s="468"/>
      <c r="X880" s="468"/>
      <c r="Y880" s="468"/>
      <c r="Z880" s="468"/>
      <c r="AA880" s="468"/>
      <c r="AB880" s="468"/>
      <c r="AC880" s="468"/>
      <c r="AD880" s="468"/>
      <c r="AE880" s="468"/>
      <c r="AF880" s="468"/>
      <c r="AG880" s="468"/>
      <c r="AH880" s="468"/>
      <c r="AI880" s="468"/>
      <c r="AJ880" s="468"/>
      <c r="AK880" s="468"/>
      <c r="AL880" s="468"/>
    </row>
    <row r="881" spans="1:38" ht="14.25" customHeight="1">
      <c r="A881" s="468"/>
      <c r="B881" s="468"/>
      <c r="C881" s="468"/>
      <c r="D881" s="468"/>
      <c r="E881" s="468"/>
      <c r="F881" s="468"/>
      <c r="G881" s="468"/>
      <c r="H881" s="468"/>
      <c r="I881" s="468"/>
      <c r="J881" s="468"/>
      <c r="K881" s="468"/>
      <c r="L881" s="468"/>
      <c r="M881" s="468"/>
      <c r="N881" s="468"/>
      <c r="O881" s="468"/>
      <c r="P881" s="468"/>
      <c r="Q881" s="468"/>
      <c r="R881" s="468"/>
      <c r="S881" s="468"/>
      <c r="T881" s="468"/>
      <c r="U881" s="468"/>
      <c r="V881" s="468"/>
      <c r="W881" s="468"/>
      <c r="X881" s="468"/>
      <c r="Y881" s="468"/>
      <c r="Z881" s="468"/>
      <c r="AA881" s="468"/>
      <c r="AB881" s="468"/>
      <c r="AC881" s="468"/>
      <c r="AD881" s="468"/>
      <c r="AE881" s="468"/>
      <c r="AF881" s="468"/>
      <c r="AG881" s="468"/>
      <c r="AH881" s="468"/>
      <c r="AI881" s="468"/>
      <c r="AJ881" s="468"/>
      <c r="AK881" s="468"/>
      <c r="AL881" s="468"/>
    </row>
    <row r="882" spans="1:38" ht="14.25" customHeight="1">
      <c r="A882" s="468"/>
      <c r="B882" s="468"/>
      <c r="C882" s="468"/>
      <c r="D882" s="468"/>
      <c r="E882" s="468"/>
      <c r="F882" s="468"/>
      <c r="G882" s="468"/>
      <c r="H882" s="468"/>
      <c r="I882" s="468"/>
      <c r="J882" s="468"/>
      <c r="K882" s="468"/>
      <c r="L882" s="468"/>
      <c r="M882" s="468"/>
      <c r="N882" s="468"/>
      <c r="O882" s="468"/>
      <c r="P882" s="468"/>
      <c r="Q882" s="468"/>
      <c r="R882" s="468"/>
      <c r="S882" s="468"/>
      <c r="T882" s="468"/>
      <c r="U882" s="468"/>
      <c r="V882" s="468"/>
      <c r="W882" s="468"/>
      <c r="X882" s="468"/>
      <c r="Y882" s="468"/>
      <c r="Z882" s="468"/>
      <c r="AA882" s="468"/>
      <c r="AB882" s="468"/>
      <c r="AC882" s="468"/>
      <c r="AD882" s="468"/>
      <c r="AE882" s="468"/>
      <c r="AF882" s="468"/>
      <c r="AG882" s="468"/>
      <c r="AH882" s="468"/>
      <c r="AI882" s="468"/>
      <c r="AJ882" s="468"/>
      <c r="AK882" s="468"/>
      <c r="AL882" s="468"/>
    </row>
    <row r="883" spans="1:38" ht="14.25" customHeight="1">
      <c r="A883" s="468"/>
      <c r="B883" s="468"/>
      <c r="C883" s="468"/>
      <c r="D883" s="468"/>
      <c r="E883" s="468"/>
      <c r="F883" s="468"/>
      <c r="G883" s="468"/>
      <c r="H883" s="468"/>
      <c r="I883" s="468"/>
      <c r="J883" s="468"/>
      <c r="K883" s="468"/>
      <c r="L883" s="468"/>
      <c r="M883" s="468"/>
      <c r="N883" s="468"/>
      <c r="O883" s="468"/>
      <c r="P883" s="468"/>
      <c r="Q883" s="468"/>
      <c r="R883" s="468"/>
      <c r="S883" s="468"/>
      <c r="T883" s="468"/>
      <c r="U883" s="468"/>
      <c r="V883" s="468"/>
      <c r="W883" s="468"/>
      <c r="X883" s="468"/>
      <c r="Y883" s="468"/>
      <c r="Z883" s="468"/>
      <c r="AA883" s="468"/>
      <c r="AB883" s="468"/>
      <c r="AC883" s="468"/>
      <c r="AD883" s="468"/>
      <c r="AE883" s="468"/>
      <c r="AF883" s="468"/>
      <c r="AG883" s="468"/>
      <c r="AH883" s="468"/>
      <c r="AI883" s="468"/>
      <c r="AJ883" s="468"/>
      <c r="AK883" s="468"/>
      <c r="AL883" s="468"/>
    </row>
    <row r="884" spans="1:38" ht="14.25" customHeight="1">
      <c r="A884" s="468"/>
      <c r="B884" s="468"/>
      <c r="C884" s="468"/>
      <c r="D884" s="468"/>
      <c r="E884" s="468"/>
      <c r="F884" s="468"/>
      <c r="G884" s="468"/>
      <c r="H884" s="468"/>
      <c r="I884" s="468"/>
      <c r="J884" s="468"/>
      <c r="K884" s="468"/>
      <c r="L884" s="468"/>
      <c r="M884" s="468"/>
      <c r="N884" s="468"/>
      <c r="O884" s="468"/>
      <c r="P884" s="468"/>
      <c r="Q884" s="468"/>
      <c r="R884" s="468"/>
      <c r="S884" s="468"/>
      <c r="T884" s="468"/>
      <c r="U884" s="468"/>
      <c r="V884" s="468"/>
      <c r="W884" s="468"/>
      <c r="X884" s="468"/>
      <c r="Y884" s="468"/>
      <c r="Z884" s="468"/>
      <c r="AA884" s="468"/>
      <c r="AB884" s="468"/>
      <c r="AC884" s="468"/>
      <c r="AD884" s="468"/>
      <c r="AE884" s="468"/>
      <c r="AF884" s="468"/>
      <c r="AG884" s="468"/>
      <c r="AH884" s="468"/>
      <c r="AI884" s="468"/>
      <c r="AJ884" s="468"/>
      <c r="AK884" s="468"/>
      <c r="AL884" s="468"/>
    </row>
    <row r="885" spans="1:38" ht="14.25" customHeight="1">
      <c r="A885" s="468"/>
      <c r="B885" s="468"/>
      <c r="C885" s="468"/>
      <c r="D885" s="468"/>
      <c r="E885" s="468"/>
      <c r="F885" s="468"/>
      <c r="G885" s="468"/>
      <c r="H885" s="468"/>
      <c r="I885" s="468"/>
      <c r="J885" s="468"/>
      <c r="K885" s="468"/>
      <c r="L885" s="468"/>
      <c r="M885" s="468"/>
      <c r="N885" s="468"/>
      <c r="O885" s="468"/>
      <c r="P885" s="468"/>
      <c r="Q885" s="468"/>
      <c r="R885" s="468"/>
      <c r="S885" s="468"/>
      <c r="T885" s="468"/>
      <c r="U885" s="468"/>
      <c r="V885" s="468"/>
      <c r="W885" s="468"/>
      <c r="X885" s="468"/>
      <c r="Y885" s="468"/>
      <c r="Z885" s="468"/>
      <c r="AA885" s="468"/>
      <c r="AB885" s="468"/>
      <c r="AC885" s="468"/>
      <c r="AD885" s="468"/>
      <c r="AE885" s="468"/>
      <c r="AF885" s="468"/>
      <c r="AG885" s="468"/>
      <c r="AH885" s="468"/>
      <c r="AI885" s="468"/>
      <c r="AJ885" s="468"/>
      <c r="AK885" s="468"/>
      <c r="AL885" s="468"/>
    </row>
    <row r="886" spans="1:38" ht="14.25" customHeight="1">
      <c r="A886" s="468"/>
      <c r="B886" s="468"/>
      <c r="C886" s="468"/>
      <c r="D886" s="468"/>
      <c r="E886" s="468"/>
      <c r="F886" s="468"/>
      <c r="G886" s="468"/>
      <c r="H886" s="468"/>
      <c r="I886" s="468"/>
      <c r="J886" s="468"/>
      <c r="K886" s="468"/>
      <c r="L886" s="468"/>
      <c r="M886" s="468"/>
      <c r="N886" s="468"/>
      <c r="O886" s="468"/>
      <c r="P886" s="468"/>
      <c r="Q886" s="468"/>
      <c r="R886" s="468"/>
      <c r="S886" s="468"/>
      <c r="T886" s="468"/>
      <c r="U886" s="468"/>
      <c r="V886" s="468"/>
      <c r="W886" s="468"/>
      <c r="X886" s="468"/>
      <c r="Y886" s="468"/>
      <c r="Z886" s="468"/>
      <c r="AA886" s="468"/>
      <c r="AB886" s="468"/>
      <c r="AC886" s="468"/>
      <c r="AD886" s="468"/>
      <c r="AE886" s="468"/>
      <c r="AF886" s="468"/>
      <c r="AG886" s="468"/>
      <c r="AH886" s="468"/>
      <c r="AI886" s="468"/>
      <c r="AJ886" s="468"/>
      <c r="AK886" s="468"/>
      <c r="AL886" s="468"/>
    </row>
    <row r="887" spans="1:38" ht="14.25" customHeight="1">
      <c r="A887" s="468"/>
      <c r="B887" s="468"/>
      <c r="C887" s="468"/>
      <c r="D887" s="468"/>
      <c r="E887" s="468"/>
      <c r="F887" s="468"/>
      <c r="G887" s="468"/>
      <c r="H887" s="468"/>
      <c r="I887" s="468"/>
      <c r="J887" s="468"/>
      <c r="K887" s="468"/>
      <c r="L887" s="468"/>
      <c r="M887" s="468"/>
      <c r="N887" s="468"/>
      <c r="O887" s="468"/>
      <c r="P887" s="468"/>
      <c r="Q887" s="468"/>
      <c r="R887" s="468"/>
      <c r="S887" s="468"/>
      <c r="T887" s="468"/>
      <c r="U887" s="468"/>
      <c r="V887" s="468"/>
      <c r="W887" s="468"/>
      <c r="X887" s="468"/>
      <c r="Y887" s="468"/>
      <c r="Z887" s="468"/>
      <c r="AA887" s="468"/>
      <c r="AB887" s="468"/>
      <c r="AC887" s="468"/>
      <c r="AD887" s="468"/>
      <c r="AE887" s="468"/>
      <c r="AF887" s="468"/>
      <c r="AG887" s="468"/>
      <c r="AH887" s="468"/>
      <c r="AI887" s="468"/>
      <c r="AJ887" s="468"/>
      <c r="AK887" s="468"/>
      <c r="AL887" s="468"/>
    </row>
    <row r="888" spans="1:38" ht="14.25" customHeight="1">
      <c r="A888" s="468"/>
      <c r="B888" s="468"/>
      <c r="C888" s="468"/>
      <c r="D888" s="468"/>
      <c r="E888" s="468"/>
      <c r="F888" s="468"/>
      <c r="G888" s="468"/>
      <c r="H888" s="468"/>
      <c r="I888" s="468"/>
      <c r="J888" s="468"/>
      <c r="K888" s="468"/>
      <c r="L888" s="468"/>
      <c r="M888" s="468"/>
      <c r="N888" s="468"/>
      <c r="O888" s="468"/>
      <c r="P888" s="468"/>
      <c r="Q888" s="468"/>
      <c r="R888" s="468"/>
      <c r="S888" s="468"/>
      <c r="T888" s="468"/>
      <c r="U888" s="468"/>
      <c r="V888" s="468"/>
      <c r="W888" s="468"/>
      <c r="X888" s="468"/>
      <c r="Y888" s="468"/>
      <c r="Z888" s="468"/>
      <c r="AA888" s="468"/>
      <c r="AB888" s="468"/>
      <c r="AC888" s="468"/>
      <c r="AD888" s="468"/>
      <c r="AE888" s="468"/>
      <c r="AF888" s="468"/>
      <c r="AG888" s="468"/>
      <c r="AH888" s="468"/>
      <c r="AI888" s="468"/>
      <c r="AJ888" s="468"/>
      <c r="AK888" s="468"/>
      <c r="AL888" s="468"/>
    </row>
    <row r="889" spans="1:38" ht="14.25" customHeight="1">
      <c r="A889" s="468"/>
      <c r="B889" s="468"/>
      <c r="C889" s="468"/>
      <c r="D889" s="468"/>
      <c r="E889" s="468"/>
      <c r="F889" s="468"/>
      <c r="G889" s="468"/>
      <c r="H889" s="468"/>
      <c r="I889" s="468"/>
      <c r="J889" s="468"/>
      <c r="K889" s="468"/>
      <c r="L889" s="468"/>
      <c r="M889" s="468"/>
      <c r="N889" s="468"/>
      <c r="O889" s="468"/>
      <c r="P889" s="468"/>
      <c r="Q889" s="468"/>
      <c r="R889" s="468"/>
      <c r="S889" s="468"/>
      <c r="T889" s="468"/>
      <c r="U889" s="468"/>
      <c r="V889" s="468"/>
      <c r="W889" s="468"/>
      <c r="X889" s="468"/>
      <c r="Y889" s="468"/>
      <c r="Z889" s="468"/>
      <c r="AA889" s="468"/>
      <c r="AB889" s="468"/>
      <c r="AC889" s="468"/>
      <c r="AD889" s="468"/>
      <c r="AE889" s="468"/>
      <c r="AF889" s="468"/>
      <c r="AG889" s="468"/>
      <c r="AH889" s="468"/>
      <c r="AI889" s="468"/>
      <c r="AJ889" s="468"/>
      <c r="AK889" s="468"/>
      <c r="AL889" s="468"/>
    </row>
    <row r="890" spans="1:38" ht="14.25" customHeight="1">
      <c r="A890" s="468"/>
      <c r="B890" s="468"/>
      <c r="C890" s="468"/>
      <c r="D890" s="468"/>
      <c r="E890" s="468"/>
      <c r="F890" s="468"/>
      <c r="G890" s="468"/>
      <c r="H890" s="468"/>
      <c r="I890" s="468"/>
      <c r="J890" s="468"/>
      <c r="K890" s="468"/>
      <c r="L890" s="468"/>
      <c r="M890" s="468"/>
      <c r="N890" s="468"/>
      <c r="O890" s="468"/>
      <c r="P890" s="468"/>
      <c r="Q890" s="468"/>
      <c r="R890" s="468"/>
      <c r="S890" s="468"/>
      <c r="T890" s="468"/>
      <c r="U890" s="468"/>
      <c r="V890" s="468"/>
      <c r="W890" s="468"/>
      <c r="X890" s="468"/>
      <c r="Y890" s="468"/>
      <c r="Z890" s="468"/>
      <c r="AA890" s="468"/>
      <c r="AB890" s="468"/>
      <c r="AC890" s="468"/>
      <c r="AD890" s="468"/>
      <c r="AE890" s="468"/>
      <c r="AF890" s="468"/>
      <c r="AG890" s="468"/>
      <c r="AH890" s="468"/>
      <c r="AI890" s="468"/>
      <c r="AJ890" s="468"/>
      <c r="AK890" s="468"/>
      <c r="AL890" s="468"/>
    </row>
    <row r="891" spans="1:38" ht="14.25" customHeight="1">
      <c r="A891" s="468"/>
      <c r="B891" s="468"/>
      <c r="C891" s="468"/>
      <c r="D891" s="468"/>
      <c r="E891" s="468"/>
      <c r="F891" s="468"/>
      <c r="G891" s="468"/>
      <c r="H891" s="468"/>
      <c r="I891" s="468"/>
      <c r="J891" s="468"/>
      <c r="K891" s="468"/>
      <c r="L891" s="468"/>
      <c r="M891" s="468"/>
      <c r="N891" s="468"/>
      <c r="O891" s="468"/>
      <c r="P891" s="468"/>
      <c r="Q891" s="468"/>
      <c r="R891" s="468"/>
      <c r="S891" s="468"/>
      <c r="T891" s="468"/>
      <c r="U891" s="468"/>
      <c r="V891" s="468"/>
      <c r="W891" s="468"/>
      <c r="X891" s="468"/>
      <c r="Y891" s="468"/>
      <c r="Z891" s="468"/>
      <c r="AA891" s="468"/>
      <c r="AB891" s="468"/>
      <c r="AC891" s="468"/>
      <c r="AD891" s="468"/>
      <c r="AE891" s="468"/>
      <c r="AF891" s="468"/>
      <c r="AG891" s="468"/>
      <c r="AH891" s="468"/>
      <c r="AI891" s="468"/>
      <c r="AJ891" s="468"/>
      <c r="AK891" s="468"/>
      <c r="AL891" s="468"/>
    </row>
    <row r="892" spans="1:38" ht="14.25" customHeight="1">
      <c r="A892" s="468"/>
      <c r="B892" s="468"/>
      <c r="C892" s="468"/>
      <c r="D892" s="468"/>
      <c r="E892" s="468"/>
      <c r="F892" s="468"/>
      <c r="G892" s="468"/>
      <c r="H892" s="468"/>
      <c r="I892" s="468"/>
      <c r="J892" s="468"/>
      <c r="K892" s="468"/>
      <c r="L892" s="468"/>
      <c r="M892" s="468"/>
      <c r="N892" s="468"/>
      <c r="O892" s="468"/>
      <c r="P892" s="468"/>
      <c r="Q892" s="468"/>
      <c r="R892" s="468"/>
      <c r="S892" s="468"/>
      <c r="T892" s="468"/>
      <c r="U892" s="468"/>
      <c r="V892" s="468"/>
      <c r="W892" s="468"/>
      <c r="X892" s="468"/>
      <c r="Y892" s="468"/>
      <c r="Z892" s="468"/>
      <c r="AA892" s="468"/>
      <c r="AB892" s="468"/>
      <c r="AC892" s="468"/>
      <c r="AD892" s="468"/>
      <c r="AE892" s="468"/>
      <c r="AF892" s="468"/>
      <c r="AG892" s="468"/>
      <c r="AH892" s="468"/>
      <c r="AI892" s="468"/>
      <c r="AJ892" s="468"/>
      <c r="AK892" s="468"/>
      <c r="AL892" s="468"/>
    </row>
    <row r="893" spans="1:38" ht="14.25" customHeight="1">
      <c r="A893" s="468"/>
      <c r="B893" s="468"/>
      <c r="C893" s="468"/>
      <c r="D893" s="468"/>
      <c r="E893" s="468"/>
      <c r="F893" s="468"/>
      <c r="G893" s="468"/>
      <c r="H893" s="468"/>
      <c r="I893" s="468"/>
      <c r="J893" s="468"/>
      <c r="K893" s="468"/>
      <c r="L893" s="468"/>
      <c r="M893" s="468"/>
      <c r="N893" s="468"/>
      <c r="O893" s="468"/>
      <c r="P893" s="468"/>
      <c r="Q893" s="468"/>
      <c r="R893" s="468"/>
      <c r="S893" s="468"/>
      <c r="T893" s="468"/>
      <c r="U893" s="468"/>
      <c r="V893" s="468"/>
      <c r="W893" s="468"/>
      <c r="X893" s="468"/>
      <c r="Y893" s="468"/>
      <c r="Z893" s="468"/>
      <c r="AA893" s="468"/>
      <c r="AB893" s="468"/>
      <c r="AC893" s="468"/>
      <c r="AD893" s="468"/>
      <c r="AE893" s="468"/>
      <c r="AF893" s="468"/>
      <c r="AG893" s="468"/>
      <c r="AH893" s="468"/>
      <c r="AI893" s="468"/>
      <c r="AJ893" s="468"/>
      <c r="AK893" s="468"/>
      <c r="AL893" s="468"/>
    </row>
    <row r="894" spans="1:38" ht="14.25" customHeight="1">
      <c r="A894" s="468"/>
      <c r="B894" s="468"/>
      <c r="C894" s="468"/>
      <c r="D894" s="468"/>
      <c r="E894" s="468"/>
      <c r="F894" s="468"/>
      <c r="G894" s="468"/>
      <c r="H894" s="468"/>
      <c r="I894" s="468"/>
      <c r="J894" s="468"/>
      <c r="K894" s="468"/>
      <c r="L894" s="468"/>
      <c r="M894" s="468"/>
      <c r="N894" s="468"/>
      <c r="O894" s="468"/>
      <c r="P894" s="468"/>
      <c r="Q894" s="468"/>
      <c r="R894" s="468"/>
      <c r="S894" s="468"/>
      <c r="T894" s="468"/>
      <c r="U894" s="468"/>
      <c r="V894" s="468"/>
      <c r="W894" s="468"/>
      <c r="X894" s="468"/>
      <c r="Y894" s="468"/>
      <c r="Z894" s="468"/>
      <c r="AA894" s="468"/>
      <c r="AB894" s="468"/>
      <c r="AC894" s="468"/>
      <c r="AD894" s="468"/>
      <c r="AE894" s="468"/>
      <c r="AF894" s="468"/>
      <c r="AG894" s="468"/>
      <c r="AH894" s="468"/>
      <c r="AI894" s="468"/>
      <c r="AJ894" s="468"/>
      <c r="AK894" s="468"/>
      <c r="AL894" s="468"/>
    </row>
    <row r="895" spans="1:38" ht="14.25" customHeight="1">
      <c r="A895" s="468"/>
      <c r="B895" s="468"/>
      <c r="C895" s="468"/>
      <c r="D895" s="468"/>
      <c r="E895" s="468"/>
      <c r="F895" s="468"/>
      <c r="G895" s="468"/>
      <c r="H895" s="468"/>
      <c r="I895" s="468"/>
      <c r="J895" s="468"/>
      <c r="K895" s="468"/>
      <c r="L895" s="468"/>
      <c r="M895" s="468"/>
      <c r="N895" s="468"/>
      <c r="O895" s="468"/>
      <c r="P895" s="468"/>
      <c r="Q895" s="468"/>
      <c r="R895" s="468"/>
      <c r="S895" s="468"/>
      <c r="T895" s="468"/>
      <c r="U895" s="468"/>
      <c r="V895" s="468"/>
      <c r="W895" s="468"/>
      <c r="X895" s="468"/>
      <c r="Y895" s="468"/>
      <c r="Z895" s="468"/>
      <c r="AA895" s="468"/>
      <c r="AB895" s="468"/>
      <c r="AC895" s="468"/>
      <c r="AD895" s="468"/>
      <c r="AE895" s="468"/>
      <c r="AF895" s="468"/>
      <c r="AG895" s="468"/>
      <c r="AH895" s="468"/>
      <c r="AI895" s="468"/>
      <c r="AJ895" s="468"/>
      <c r="AK895" s="468"/>
      <c r="AL895" s="468"/>
    </row>
    <row r="896" spans="1:38" ht="14.25" customHeight="1">
      <c r="A896" s="468"/>
      <c r="B896" s="468"/>
      <c r="C896" s="468"/>
      <c r="D896" s="468"/>
      <c r="E896" s="468"/>
      <c r="F896" s="468"/>
      <c r="G896" s="468"/>
      <c r="H896" s="468"/>
      <c r="I896" s="468"/>
      <c r="J896" s="468"/>
      <c r="K896" s="468"/>
      <c r="L896" s="468"/>
      <c r="M896" s="468"/>
      <c r="N896" s="468"/>
      <c r="O896" s="468"/>
      <c r="P896" s="468"/>
      <c r="Q896" s="468"/>
      <c r="R896" s="468"/>
      <c r="S896" s="468"/>
      <c r="T896" s="468"/>
      <c r="U896" s="468"/>
      <c r="V896" s="468"/>
      <c r="W896" s="468"/>
      <c r="X896" s="468"/>
      <c r="Y896" s="468"/>
      <c r="Z896" s="468"/>
      <c r="AA896" s="468"/>
      <c r="AB896" s="468"/>
      <c r="AC896" s="468"/>
      <c r="AD896" s="468"/>
      <c r="AE896" s="468"/>
      <c r="AF896" s="468"/>
      <c r="AG896" s="468"/>
      <c r="AH896" s="468"/>
      <c r="AI896" s="468"/>
      <c r="AJ896" s="468"/>
      <c r="AK896" s="468"/>
      <c r="AL896" s="468"/>
    </row>
    <row r="897" spans="1:38" ht="14.25" customHeight="1">
      <c r="A897" s="468"/>
      <c r="B897" s="468"/>
      <c r="C897" s="468"/>
      <c r="D897" s="468"/>
      <c r="E897" s="468"/>
      <c r="F897" s="468"/>
      <c r="G897" s="468"/>
      <c r="H897" s="468"/>
      <c r="I897" s="468"/>
      <c r="J897" s="468"/>
      <c r="K897" s="468"/>
      <c r="L897" s="468"/>
      <c r="M897" s="468"/>
      <c r="N897" s="468"/>
      <c r="O897" s="468"/>
      <c r="P897" s="468"/>
      <c r="Q897" s="468"/>
      <c r="R897" s="468"/>
      <c r="S897" s="468"/>
      <c r="T897" s="468"/>
      <c r="U897" s="468"/>
      <c r="V897" s="468"/>
      <c r="W897" s="468"/>
      <c r="X897" s="468"/>
      <c r="Y897" s="468"/>
      <c r="Z897" s="468"/>
      <c r="AA897" s="468"/>
      <c r="AB897" s="468"/>
      <c r="AC897" s="468"/>
      <c r="AD897" s="468"/>
      <c r="AE897" s="468"/>
      <c r="AF897" s="468"/>
      <c r="AG897" s="468"/>
      <c r="AH897" s="468"/>
      <c r="AI897" s="468"/>
      <c r="AJ897" s="468"/>
      <c r="AK897" s="468"/>
      <c r="AL897" s="468"/>
    </row>
    <row r="898" spans="1:38" ht="14.25" customHeight="1">
      <c r="A898" s="468"/>
      <c r="B898" s="468"/>
      <c r="C898" s="468"/>
      <c r="D898" s="468"/>
      <c r="E898" s="468"/>
      <c r="F898" s="468"/>
      <c r="G898" s="468"/>
      <c r="H898" s="468"/>
      <c r="I898" s="468"/>
      <c r="J898" s="468"/>
      <c r="K898" s="468"/>
      <c r="L898" s="468"/>
      <c r="M898" s="468"/>
      <c r="N898" s="468"/>
      <c r="O898" s="468"/>
      <c r="P898" s="468"/>
      <c r="Q898" s="468"/>
      <c r="R898" s="468"/>
      <c r="S898" s="468"/>
      <c r="T898" s="468"/>
      <c r="U898" s="468"/>
      <c r="V898" s="468"/>
      <c r="W898" s="468"/>
      <c r="X898" s="468"/>
      <c r="Y898" s="468"/>
      <c r="Z898" s="468"/>
      <c r="AA898" s="468"/>
      <c r="AB898" s="468"/>
      <c r="AC898" s="468"/>
      <c r="AD898" s="468"/>
      <c r="AE898" s="468"/>
      <c r="AF898" s="468"/>
      <c r="AG898" s="468"/>
      <c r="AH898" s="468"/>
      <c r="AI898" s="468"/>
      <c r="AJ898" s="468"/>
      <c r="AK898" s="468"/>
      <c r="AL898" s="468"/>
    </row>
    <row r="899" spans="1:38" ht="14.25" customHeight="1">
      <c r="A899" s="468"/>
      <c r="B899" s="468"/>
      <c r="C899" s="468"/>
      <c r="D899" s="468"/>
      <c r="E899" s="468"/>
      <c r="F899" s="468"/>
      <c r="G899" s="468"/>
      <c r="H899" s="468"/>
      <c r="I899" s="468"/>
      <c r="J899" s="468"/>
      <c r="K899" s="468"/>
      <c r="L899" s="468"/>
      <c r="M899" s="468"/>
      <c r="N899" s="468"/>
      <c r="O899" s="468"/>
      <c r="P899" s="468"/>
      <c r="Q899" s="468"/>
      <c r="R899" s="468"/>
      <c r="S899" s="468"/>
      <c r="T899" s="468"/>
      <c r="U899" s="468"/>
      <c r="V899" s="468"/>
      <c r="W899" s="468"/>
      <c r="X899" s="468"/>
      <c r="Y899" s="468"/>
      <c r="Z899" s="468"/>
      <c r="AA899" s="468"/>
      <c r="AB899" s="468"/>
      <c r="AC899" s="468"/>
      <c r="AD899" s="468"/>
      <c r="AE899" s="468"/>
      <c r="AF899" s="468"/>
      <c r="AG899" s="468"/>
      <c r="AH899" s="468"/>
      <c r="AI899" s="468"/>
      <c r="AJ899" s="468"/>
      <c r="AK899" s="468"/>
      <c r="AL899" s="468"/>
    </row>
    <row r="900" spans="1:38" ht="14.25" customHeight="1">
      <c r="A900" s="468"/>
      <c r="B900" s="468"/>
      <c r="C900" s="468"/>
      <c r="D900" s="468"/>
      <c r="E900" s="468"/>
      <c r="F900" s="468"/>
      <c r="G900" s="468"/>
      <c r="H900" s="468"/>
      <c r="I900" s="468"/>
      <c r="J900" s="468"/>
      <c r="K900" s="468"/>
      <c r="L900" s="468"/>
      <c r="M900" s="468"/>
      <c r="N900" s="468"/>
      <c r="O900" s="468"/>
      <c r="P900" s="468"/>
      <c r="Q900" s="468"/>
      <c r="R900" s="468"/>
      <c r="S900" s="468"/>
      <c r="T900" s="468"/>
      <c r="U900" s="468"/>
      <c r="V900" s="468"/>
      <c r="W900" s="468"/>
      <c r="X900" s="468"/>
      <c r="Y900" s="468"/>
      <c r="Z900" s="468"/>
      <c r="AA900" s="468"/>
      <c r="AB900" s="468"/>
      <c r="AC900" s="468"/>
      <c r="AD900" s="468"/>
      <c r="AE900" s="468"/>
      <c r="AF900" s="468"/>
      <c r="AG900" s="468"/>
      <c r="AH900" s="468"/>
      <c r="AI900" s="468"/>
      <c r="AJ900" s="468"/>
      <c r="AK900" s="468"/>
      <c r="AL900" s="468"/>
    </row>
    <row r="901" spans="1:38" ht="14.25" customHeight="1">
      <c r="A901" s="468"/>
      <c r="B901" s="468"/>
      <c r="C901" s="468"/>
      <c r="D901" s="468"/>
      <c r="E901" s="468"/>
      <c r="F901" s="468"/>
      <c r="G901" s="468"/>
      <c r="H901" s="468"/>
      <c r="I901" s="468"/>
      <c r="J901" s="468"/>
      <c r="K901" s="468"/>
      <c r="L901" s="468"/>
      <c r="M901" s="468"/>
      <c r="N901" s="468"/>
      <c r="O901" s="468"/>
      <c r="P901" s="468"/>
      <c r="Q901" s="468"/>
      <c r="R901" s="468"/>
      <c r="S901" s="468"/>
      <c r="T901" s="468"/>
      <c r="U901" s="468"/>
      <c r="V901" s="468"/>
      <c r="W901" s="468"/>
      <c r="X901" s="468"/>
      <c r="Y901" s="468"/>
      <c r="Z901" s="468"/>
      <c r="AA901" s="468"/>
      <c r="AB901" s="468"/>
      <c r="AC901" s="468"/>
      <c r="AD901" s="468"/>
      <c r="AE901" s="468"/>
      <c r="AF901" s="468"/>
      <c r="AG901" s="468"/>
      <c r="AH901" s="468"/>
      <c r="AI901" s="468"/>
      <c r="AJ901" s="468"/>
      <c r="AK901" s="468"/>
      <c r="AL901" s="468"/>
    </row>
    <row r="902" spans="1:38" ht="14.25" customHeight="1">
      <c r="A902" s="468"/>
      <c r="B902" s="468"/>
      <c r="C902" s="468"/>
      <c r="D902" s="468"/>
      <c r="E902" s="468"/>
      <c r="F902" s="468"/>
      <c r="G902" s="468"/>
      <c r="H902" s="468"/>
      <c r="I902" s="468"/>
      <c r="J902" s="468"/>
      <c r="K902" s="468"/>
      <c r="L902" s="468"/>
      <c r="M902" s="468"/>
      <c r="N902" s="468"/>
      <c r="O902" s="468"/>
      <c r="P902" s="468"/>
      <c r="Q902" s="468"/>
      <c r="R902" s="468"/>
      <c r="S902" s="468"/>
      <c r="T902" s="468"/>
      <c r="U902" s="468"/>
      <c r="V902" s="468"/>
      <c r="W902" s="468"/>
      <c r="X902" s="468"/>
      <c r="Y902" s="468"/>
      <c r="Z902" s="468"/>
      <c r="AA902" s="468"/>
      <c r="AB902" s="468"/>
      <c r="AC902" s="468"/>
      <c r="AD902" s="468"/>
      <c r="AE902" s="468"/>
      <c r="AF902" s="468"/>
      <c r="AG902" s="468"/>
      <c r="AH902" s="468"/>
      <c r="AI902" s="468"/>
      <c r="AJ902" s="468"/>
      <c r="AK902" s="468"/>
      <c r="AL902" s="468"/>
    </row>
    <row r="903" spans="1:38" ht="14.25" customHeight="1">
      <c r="A903" s="468"/>
      <c r="B903" s="468"/>
      <c r="C903" s="468"/>
      <c r="D903" s="468"/>
      <c r="E903" s="468"/>
      <c r="F903" s="468"/>
      <c r="G903" s="468"/>
      <c r="H903" s="468"/>
      <c r="I903" s="468"/>
      <c r="J903" s="468"/>
      <c r="K903" s="468"/>
      <c r="L903" s="468"/>
      <c r="M903" s="468"/>
      <c r="N903" s="468"/>
      <c r="O903" s="468"/>
      <c r="P903" s="468"/>
      <c r="Q903" s="468"/>
      <c r="R903" s="468"/>
      <c r="S903" s="468"/>
      <c r="T903" s="468"/>
      <c r="U903" s="468"/>
      <c r="V903" s="468"/>
      <c r="W903" s="468"/>
      <c r="X903" s="468"/>
      <c r="Y903" s="468"/>
      <c r="Z903" s="468"/>
      <c r="AA903" s="468"/>
      <c r="AB903" s="468"/>
      <c r="AC903" s="468"/>
      <c r="AD903" s="468"/>
      <c r="AE903" s="468"/>
      <c r="AF903" s="468"/>
      <c r="AG903" s="468"/>
      <c r="AH903" s="468"/>
      <c r="AI903" s="468"/>
      <c r="AJ903" s="468"/>
      <c r="AK903" s="468"/>
      <c r="AL903" s="468"/>
    </row>
    <row r="904" spans="1:38" ht="14.25" customHeight="1">
      <c r="A904" s="468"/>
      <c r="B904" s="468"/>
      <c r="C904" s="468"/>
      <c r="D904" s="468"/>
      <c r="E904" s="468"/>
      <c r="F904" s="468"/>
      <c r="G904" s="468"/>
      <c r="H904" s="468"/>
      <c r="I904" s="468"/>
      <c r="J904" s="468"/>
      <c r="K904" s="468"/>
      <c r="L904" s="468"/>
      <c r="M904" s="468"/>
      <c r="N904" s="468"/>
      <c r="O904" s="468"/>
      <c r="P904" s="468"/>
      <c r="Q904" s="468"/>
      <c r="R904" s="468"/>
      <c r="S904" s="468"/>
      <c r="T904" s="468"/>
      <c r="U904" s="468"/>
      <c r="V904" s="468"/>
      <c r="W904" s="468"/>
      <c r="X904" s="468"/>
      <c r="Y904" s="468"/>
      <c r="Z904" s="468"/>
      <c r="AA904" s="468"/>
      <c r="AB904" s="468"/>
      <c r="AC904" s="468"/>
      <c r="AD904" s="468"/>
      <c r="AE904" s="468"/>
      <c r="AF904" s="468"/>
      <c r="AG904" s="468"/>
      <c r="AH904" s="468"/>
      <c r="AI904" s="468"/>
      <c r="AJ904" s="468"/>
      <c r="AK904" s="468"/>
      <c r="AL904" s="468"/>
    </row>
    <row r="905" spans="1:38" ht="14.25" customHeight="1">
      <c r="A905" s="468"/>
      <c r="B905" s="468"/>
      <c r="C905" s="468"/>
      <c r="D905" s="468"/>
      <c r="E905" s="468"/>
      <c r="F905" s="468"/>
      <c r="G905" s="468"/>
      <c r="H905" s="468"/>
      <c r="I905" s="468"/>
      <c r="J905" s="468"/>
      <c r="K905" s="468"/>
      <c r="L905" s="468"/>
      <c r="M905" s="468"/>
      <c r="N905" s="468"/>
      <c r="O905" s="468"/>
      <c r="P905" s="468"/>
      <c r="Q905" s="468"/>
      <c r="R905" s="468"/>
      <c r="S905" s="468"/>
      <c r="T905" s="468"/>
      <c r="U905" s="468"/>
      <c r="V905" s="468"/>
      <c r="W905" s="468"/>
      <c r="X905" s="468"/>
      <c r="Y905" s="468"/>
      <c r="Z905" s="468"/>
      <c r="AA905" s="468"/>
      <c r="AB905" s="468"/>
      <c r="AC905" s="468"/>
      <c r="AD905" s="468"/>
      <c r="AE905" s="468"/>
      <c r="AF905" s="468"/>
      <c r="AG905" s="468"/>
      <c r="AH905" s="468"/>
      <c r="AI905" s="468"/>
      <c r="AJ905" s="468"/>
      <c r="AK905" s="468"/>
      <c r="AL905" s="468"/>
    </row>
    <row r="906" spans="1:38" ht="14.25" customHeight="1">
      <c r="A906" s="468"/>
      <c r="B906" s="468"/>
      <c r="C906" s="468"/>
      <c r="D906" s="468"/>
      <c r="E906" s="468"/>
      <c r="F906" s="468"/>
      <c r="G906" s="468"/>
      <c r="H906" s="468"/>
      <c r="I906" s="468"/>
      <c r="J906" s="468"/>
      <c r="K906" s="468"/>
      <c r="L906" s="468"/>
      <c r="M906" s="468"/>
      <c r="N906" s="468"/>
      <c r="O906" s="468"/>
      <c r="P906" s="468"/>
      <c r="Q906" s="468"/>
      <c r="R906" s="468"/>
      <c r="S906" s="468"/>
      <c r="T906" s="468"/>
      <c r="U906" s="468"/>
      <c r="V906" s="468"/>
      <c r="W906" s="468"/>
      <c r="X906" s="468"/>
      <c r="Y906" s="468"/>
      <c r="Z906" s="468"/>
      <c r="AA906" s="468"/>
      <c r="AB906" s="468"/>
      <c r="AC906" s="468"/>
      <c r="AD906" s="468"/>
      <c r="AE906" s="468"/>
      <c r="AF906" s="468"/>
      <c r="AG906" s="468"/>
      <c r="AH906" s="468"/>
      <c r="AI906" s="468"/>
      <c r="AJ906" s="468"/>
      <c r="AK906" s="468"/>
      <c r="AL906" s="468"/>
    </row>
    <row r="907" spans="1:38" ht="14.25" customHeight="1">
      <c r="A907" s="468"/>
      <c r="B907" s="468"/>
      <c r="C907" s="468"/>
      <c r="D907" s="468"/>
      <c r="E907" s="468"/>
      <c r="F907" s="468"/>
      <c r="G907" s="468"/>
      <c r="H907" s="468"/>
      <c r="I907" s="468"/>
      <c r="J907" s="468"/>
      <c r="K907" s="468"/>
      <c r="L907" s="468"/>
      <c r="M907" s="468"/>
      <c r="N907" s="468"/>
      <c r="O907" s="468"/>
      <c r="P907" s="468"/>
      <c r="Q907" s="468"/>
      <c r="R907" s="468"/>
      <c r="S907" s="468"/>
      <c r="T907" s="468"/>
      <c r="U907" s="468"/>
      <c r="V907" s="468"/>
      <c r="W907" s="468"/>
      <c r="X907" s="468"/>
      <c r="Y907" s="468"/>
      <c r="Z907" s="468"/>
      <c r="AA907" s="468"/>
      <c r="AB907" s="468"/>
      <c r="AC907" s="468"/>
      <c r="AD907" s="468"/>
      <c r="AE907" s="468"/>
      <c r="AF907" s="468"/>
      <c r="AG907" s="468"/>
      <c r="AH907" s="468"/>
      <c r="AI907" s="468"/>
      <c r="AJ907" s="468"/>
      <c r="AK907" s="468"/>
      <c r="AL907" s="468"/>
    </row>
    <row r="908" spans="1:38" ht="14.25" customHeight="1">
      <c r="A908" s="468"/>
      <c r="B908" s="468"/>
      <c r="C908" s="468"/>
      <c r="D908" s="468"/>
      <c r="E908" s="468"/>
      <c r="F908" s="468"/>
      <c r="G908" s="468"/>
      <c r="H908" s="468"/>
      <c r="I908" s="468"/>
      <c r="J908" s="468"/>
      <c r="K908" s="468"/>
      <c r="L908" s="468"/>
      <c r="M908" s="468"/>
      <c r="N908" s="468"/>
      <c r="O908" s="468"/>
      <c r="P908" s="468"/>
      <c r="Q908" s="468"/>
      <c r="R908" s="468"/>
      <c r="S908" s="468"/>
      <c r="T908" s="468"/>
      <c r="U908" s="468"/>
      <c r="V908" s="468"/>
      <c r="W908" s="468"/>
      <c r="X908" s="468"/>
      <c r="Y908" s="468"/>
      <c r="Z908" s="468"/>
      <c r="AA908" s="468"/>
      <c r="AB908" s="468"/>
      <c r="AC908" s="468"/>
      <c r="AD908" s="468"/>
      <c r="AE908" s="468"/>
      <c r="AF908" s="468"/>
      <c r="AG908" s="468"/>
      <c r="AH908" s="468"/>
      <c r="AI908" s="468"/>
      <c r="AJ908" s="468"/>
      <c r="AK908" s="468"/>
      <c r="AL908" s="468"/>
    </row>
    <row r="909" spans="1:38" ht="14.25" customHeight="1">
      <c r="A909" s="468"/>
      <c r="B909" s="468"/>
      <c r="C909" s="468"/>
      <c r="D909" s="468"/>
      <c r="E909" s="468"/>
      <c r="F909" s="468"/>
      <c r="G909" s="468"/>
      <c r="H909" s="468"/>
      <c r="I909" s="468"/>
      <c r="J909" s="468"/>
      <c r="K909" s="468"/>
      <c r="L909" s="468"/>
      <c r="M909" s="468"/>
      <c r="N909" s="468"/>
      <c r="O909" s="468"/>
      <c r="P909" s="468"/>
      <c r="Q909" s="468"/>
      <c r="R909" s="468"/>
      <c r="S909" s="468"/>
      <c r="T909" s="468"/>
      <c r="U909" s="468"/>
      <c r="V909" s="468"/>
      <c r="W909" s="468"/>
      <c r="X909" s="468"/>
      <c r="Y909" s="468"/>
      <c r="Z909" s="468"/>
      <c r="AA909" s="468"/>
      <c r="AB909" s="468"/>
      <c r="AC909" s="468"/>
      <c r="AD909" s="468"/>
      <c r="AE909" s="468"/>
      <c r="AF909" s="468"/>
      <c r="AG909" s="468"/>
      <c r="AH909" s="468"/>
      <c r="AI909" s="468"/>
      <c r="AJ909" s="468"/>
      <c r="AK909" s="468"/>
      <c r="AL909" s="468"/>
    </row>
    <row r="910" spans="1:38" ht="14.25" customHeight="1">
      <c r="A910" s="468"/>
      <c r="B910" s="468"/>
      <c r="C910" s="468"/>
      <c r="D910" s="468"/>
      <c r="E910" s="468"/>
      <c r="F910" s="468"/>
      <c r="G910" s="468"/>
      <c r="H910" s="468"/>
      <c r="I910" s="468"/>
      <c r="J910" s="468"/>
      <c r="K910" s="468"/>
      <c r="L910" s="468"/>
      <c r="M910" s="468"/>
      <c r="N910" s="468"/>
      <c r="O910" s="468"/>
      <c r="P910" s="468"/>
      <c r="Q910" s="468"/>
      <c r="R910" s="468"/>
      <c r="S910" s="468"/>
      <c r="T910" s="468"/>
      <c r="U910" s="468"/>
      <c r="V910" s="468"/>
      <c r="W910" s="468"/>
      <c r="X910" s="468"/>
      <c r="Y910" s="468"/>
      <c r="Z910" s="468"/>
      <c r="AA910" s="468"/>
      <c r="AB910" s="468"/>
      <c r="AC910" s="468"/>
      <c r="AD910" s="468"/>
      <c r="AE910" s="468"/>
      <c r="AF910" s="468"/>
      <c r="AG910" s="468"/>
      <c r="AH910" s="468"/>
      <c r="AI910" s="468"/>
      <c r="AJ910" s="468"/>
      <c r="AK910" s="468"/>
      <c r="AL910" s="468"/>
    </row>
    <row r="911" spans="1:38" ht="14.25" customHeight="1">
      <c r="A911" s="468"/>
      <c r="B911" s="468"/>
      <c r="C911" s="468"/>
      <c r="D911" s="468"/>
      <c r="E911" s="468"/>
      <c r="F911" s="468"/>
      <c r="G911" s="468"/>
      <c r="H911" s="468"/>
      <c r="I911" s="468"/>
      <c r="J911" s="468"/>
      <c r="K911" s="468"/>
      <c r="L911" s="468"/>
      <c r="M911" s="468"/>
      <c r="N911" s="468"/>
      <c r="O911" s="468"/>
      <c r="P911" s="468"/>
      <c r="Q911" s="468"/>
      <c r="R911" s="468"/>
      <c r="S911" s="468"/>
      <c r="T911" s="468"/>
      <c r="U911" s="468"/>
      <c r="V911" s="468"/>
      <c r="W911" s="468"/>
      <c r="X911" s="468"/>
      <c r="Y911" s="468"/>
      <c r="Z911" s="468"/>
      <c r="AA911" s="468"/>
      <c r="AB911" s="468"/>
      <c r="AC911" s="468"/>
      <c r="AD911" s="468"/>
      <c r="AE911" s="468"/>
      <c r="AF911" s="468"/>
      <c r="AG911" s="468"/>
      <c r="AH911" s="468"/>
      <c r="AI911" s="468"/>
      <c r="AJ911" s="468"/>
      <c r="AK911" s="468"/>
      <c r="AL911" s="468"/>
    </row>
    <row r="912" spans="1:38" ht="14.25" customHeight="1">
      <c r="A912" s="468"/>
      <c r="B912" s="468"/>
      <c r="C912" s="468"/>
      <c r="D912" s="468"/>
      <c r="E912" s="468"/>
      <c r="F912" s="468"/>
      <c r="G912" s="468"/>
      <c r="H912" s="468"/>
      <c r="I912" s="468"/>
      <c r="J912" s="468"/>
      <c r="K912" s="468"/>
      <c r="L912" s="468"/>
      <c r="M912" s="468"/>
      <c r="N912" s="468"/>
      <c r="O912" s="468"/>
      <c r="P912" s="468"/>
      <c r="Q912" s="468"/>
      <c r="R912" s="468"/>
      <c r="S912" s="468"/>
      <c r="T912" s="468"/>
      <c r="U912" s="468"/>
      <c r="V912" s="468"/>
      <c r="W912" s="468"/>
      <c r="X912" s="468"/>
      <c r="Y912" s="468"/>
      <c r="Z912" s="468"/>
      <c r="AA912" s="468"/>
      <c r="AB912" s="468"/>
      <c r="AC912" s="468"/>
      <c r="AD912" s="468"/>
      <c r="AE912" s="468"/>
      <c r="AF912" s="468"/>
      <c r="AG912" s="468"/>
      <c r="AH912" s="468"/>
      <c r="AI912" s="468"/>
      <c r="AJ912" s="468"/>
      <c r="AK912" s="468"/>
      <c r="AL912" s="468"/>
    </row>
    <row r="913" spans="1:38" ht="14.25" customHeight="1">
      <c r="A913" s="468"/>
      <c r="B913" s="468"/>
      <c r="C913" s="468"/>
      <c r="D913" s="468"/>
      <c r="E913" s="468"/>
      <c r="F913" s="468"/>
      <c r="G913" s="468"/>
      <c r="H913" s="468"/>
      <c r="I913" s="468"/>
      <c r="J913" s="468"/>
      <c r="K913" s="468"/>
      <c r="L913" s="468"/>
      <c r="M913" s="468"/>
      <c r="N913" s="468"/>
      <c r="O913" s="468"/>
      <c r="P913" s="468"/>
      <c r="Q913" s="468"/>
      <c r="R913" s="468"/>
      <c r="S913" s="468"/>
      <c r="T913" s="468"/>
      <c r="U913" s="468"/>
      <c r="V913" s="468"/>
      <c r="W913" s="468"/>
      <c r="X913" s="468"/>
      <c r="Y913" s="468"/>
      <c r="Z913" s="468"/>
      <c r="AA913" s="468"/>
      <c r="AB913" s="468"/>
      <c r="AC913" s="468"/>
      <c r="AD913" s="468"/>
      <c r="AE913" s="468"/>
      <c r="AF913" s="468"/>
      <c r="AG913" s="468"/>
      <c r="AH913" s="468"/>
      <c r="AI913" s="468"/>
      <c r="AJ913" s="468"/>
      <c r="AK913" s="468"/>
      <c r="AL913" s="468"/>
    </row>
    <row r="914" spans="1:38" ht="14.25" customHeight="1">
      <c r="A914" s="468"/>
      <c r="B914" s="468"/>
      <c r="C914" s="468"/>
      <c r="D914" s="468"/>
      <c r="E914" s="468"/>
      <c r="F914" s="468"/>
      <c r="G914" s="468"/>
      <c r="H914" s="468"/>
      <c r="I914" s="468"/>
      <c r="J914" s="468"/>
      <c r="K914" s="468"/>
      <c r="L914" s="468"/>
      <c r="M914" s="468"/>
      <c r="N914" s="468"/>
      <c r="O914" s="468"/>
      <c r="P914" s="468"/>
      <c r="Q914" s="468"/>
      <c r="R914" s="468"/>
      <c r="S914" s="468"/>
      <c r="T914" s="468"/>
      <c r="U914" s="468"/>
      <c r="V914" s="468"/>
      <c r="W914" s="468"/>
      <c r="X914" s="468"/>
      <c r="Y914" s="468"/>
      <c r="Z914" s="468"/>
      <c r="AA914" s="468"/>
      <c r="AB914" s="468"/>
      <c r="AC914" s="468"/>
      <c r="AD914" s="468"/>
      <c r="AE914" s="468"/>
      <c r="AF914" s="468"/>
      <c r="AG914" s="468"/>
      <c r="AH914" s="468"/>
      <c r="AI914" s="468"/>
      <c r="AJ914" s="468"/>
      <c r="AK914" s="468"/>
      <c r="AL914" s="468"/>
    </row>
    <row r="915" spans="1:38" ht="14.25" customHeight="1">
      <c r="A915" s="468"/>
      <c r="B915" s="468"/>
      <c r="C915" s="468"/>
      <c r="D915" s="468"/>
      <c r="E915" s="468"/>
      <c r="F915" s="468"/>
      <c r="G915" s="468"/>
      <c r="H915" s="468"/>
      <c r="I915" s="468"/>
      <c r="J915" s="468"/>
      <c r="K915" s="468"/>
      <c r="L915" s="468"/>
      <c r="M915" s="468"/>
      <c r="N915" s="468"/>
      <c r="O915" s="468"/>
      <c r="P915" s="468"/>
      <c r="Q915" s="468"/>
      <c r="R915" s="468"/>
      <c r="S915" s="468"/>
      <c r="T915" s="468"/>
      <c r="U915" s="468"/>
      <c r="V915" s="468"/>
      <c r="W915" s="468"/>
      <c r="X915" s="468"/>
      <c r="Y915" s="468"/>
      <c r="Z915" s="468"/>
      <c r="AA915" s="468"/>
      <c r="AB915" s="468"/>
      <c r="AC915" s="468"/>
      <c r="AD915" s="468"/>
      <c r="AE915" s="468"/>
      <c r="AF915" s="468"/>
      <c r="AG915" s="468"/>
      <c r="AH915" s="468"/>
      <c r="AI915" s="468"/>
      <c r="AJ915" s="468"/>
      <c r="AK915" s="468"/>
      <c r="AL915" s="468"/>
    </row>
    <row r="916" spans="1:38" ht="14.25" customHeight="1">
      <c r="A916" s="468"/>
      <c r="B916" s="468"/>
      <c r="C916" s="468"/>
      <c r="D916" s="468"/>
      <c r="E916" s="468"/>
      <c r="F916" s="468"/>
      <c r="G916" s="468"/>
      <c r="H916" s="468"/>
      <c r="I916" s="468"/>
      <c r="J916" s="468"/>
      <c r="K916" s="468"/>
      <c r="L916" s="468"/>
      <c r="M916" s="468"/>
      <c r="N916" s="468"/>
      <c r="O916" s="468"/>
      <c r="P916" s="468"/>
      <c r="Q916" s="468"/>
      <c r="R916" s="468"/>
      <c r="S916" s="468"/>
      <c r="T916" s="468"/>
      <c r="U916" s="468"/>
      <c r="V916" s="468"/>
      <c r="W916" s="468"/>
      <c r="X916" s="468"/>
      <c r="Y916" s="468"/>
      <c r="Z916" s="468"/>
      <c r="AA916" s="468"/>
      <c r="AB916" s="468"/>
      <c r="AC916" s="468"/>
      <c r="AD916" s="468"/>
      <c r="AE916" s="468"/>
      <c r="AF916" s="468"/>
      <c r="AG916" s="468"/>
      <c r="AH916" s="468"/>
      <c r="AI916" s="468"/>
      <c r="AJ916" s="468"/>
      <c r="AK916" s="468"/>
      <c r="AL916" s="468"/>
    </row>
    <row r="917" spans="1:38" ht="14.25" customHeight="1">
      <c r="A917" s="468"/>
      <c r="B917" s="468"/>
      <c r="C917" s="468"/>
      <c r="D917" s="468"/>
      <c r="E917" s="468"/>
      <c r="F917" s="468"/>
      <c r="G917" s="468"/>
      <c r="H917" s="468"/>
      <c r="I917" s="468"/>
      <c r="J917" s="468"/>
      <c r="K917" s="468"/>
      <c r="L917" s="468"/>
      <c r="M917" s="468"/>
      <c r="N917" s="468"/>
      <c r="O917" s="468"/>
      <c r="P917" s="468"/>
      <c r="Q917" s="468"/>
      <c r="R917" s="468"/>
      <c r="S917" s="468"/>
      <c r="T917" s="468"/>
      <c r="U917" s="468"/>
      <c r="V917" s="468"/>
      <c r="W917" s="468"/>
      <c r="X917" s="468"/>
      <c r="Y917" s="468"/>
      <c r="Z917" s="468"/>
      <c r="AA917" s="468"/>
      <c r="AB917" s="468"/>
      <c r="AC917" s="468"/>
      <c r="AD917" s="468"/>
      <c r="AE917" s="468"/>
      <c r="AF917" s="468"/>
      <c r="AG917" s="468"/>
      <c r="AH917" s="468"/>
      <c r="AI917" s="468"/>
      <c r="AJ917" s="468"/>
      <c r="AK917" s="468"/>
      <c r="AL917" s="468"/>
    </row>
    <row r="918" spans="1:38" ht="14.25" customHeight="1">
      <c r="A918" s="468"/>
      <c r="B918" s="468"/>
      <c r="C918" s="468"/>
      <c r="D918" s="468"/>
      <c r="E918" s="468"/>
      <c r="F918" s="468"/>
      <c r="G918" s="468"/>
      <c r="H918" s="468"/>
      <c r="I918" s="468"/>
      <c r="J918" s="468"/>
      <c r="K918" s="468"/>
      <c r="L918" s="468"/>
      <c r="M918" s="468"/>
      <c r="N918" s="468"/>
      <c r="O918" s="468"/>
      <c r="P918" s="468"/>
      <c r="Q918" s="468"/>
      <c r="R918" s="468"/>
      <c r="S918" s="468"/>
      <c r="T918" s="468"/>
      <c r="U918" s="468"/>
      <c r="V918" s="468"/>
      <c r="W918" s="468"/>
      <c r="X918" s="468"/>
      <c r="Y918" s="468"/>
      <c r="Z918" s="468"/>
      <c r="AA918" s="468"/>
      <c r="AB918" s="468"/>
      <c r="AC918" s="468"/>
      <c r="AD918" s="468"/>
      <c r="AE918" s="468"/>
      <c r="AF918" s="468"/>
      <c r="AG918" s="468"/>
      <c r="AH918" s="468"/>
      <c r="AI918" s="468"/>
      <c r="AJ918" s="468"/>
      <c r="AK918" s="468"/>
      <c r="AL918" s="468"/>
    </row>
    <row r="919" spans="1:38" ht="14.25" customHeight="1">
      <c r="A919" s="468"/>
      <c r="B919" s="468"/>
      <c r="C919" s="468"/>
      <c r="D919" s="468"/>
      <c r="E919" s="468"/>
      <c r="F919" s="468"/>
      <c r="G919" s="468"/>
      <c r="H919" s="468"/>
      <c r="I919" s="468"/>
      <c r="J919" s="468"/>
      <c r="K919" s="468"/>
      <c r="L919" s="468"/>
      <c r="M919" s="468"/>
      <c r="N919" s="468"/>
      <c r="O919" s="468"/>
      <c r="P919" s="468"/>
      <c r="Q919" s="468"/>
      <c r="R919" s="468"/>
      <c r="S919" s="468"/>
      <c r="T919" s="468"/>
      <c r="U919" s="468"/>
      <c r="V919" s="468"/>
      <c r="W919" s="468"/>
      <c r="X919" s="468"/>
      <c r="Y919" s="468"/>
      <c r="Z919" s="468"/>
      <c r="AA919" s="468"/>
      <c r="AB919" s="468"/>
      <c r="AC919" s="468"/>
      <c r="AD919" s="468"/>
      <c r="AE919" s="468"/>
      <c r="AF919" s="468"/>
      <c r="AG919" s="468"/>
      <c r="AH919" s="468"/>
      <c r="AI919" s="468"/>
      <c r="AJ919" s="468"/>
      <c r="AK919" s="468"/>
      <c r="AL919" s="468"/>
    </row>
    <row r="920" spans="1:38" ht="14.25" customHeight="1">
      <c r="A920" s="468"/>
      <c r="B920" s="468"/>
      <c r="C920" s="468"/>
      <c r="D920" s="468"/>
      <c r="E920" s="468"/>
      <c r="F920" s="468"/>
      <c r="G920" s="468"/>
      <c r="H920" s="468"/>
      <c r="I920" s="468"/>
      <c r="J920" s="468"/>
      <c r="K920" s="468"/>
      <c r="L920" s="468"/>
      <c r="M920" s="468"/>
      <c r="N920" s="468"/>
      <c r="O920" s="468"/>
      <c r="P920" s="468"/>
      <c r="Q920" s="468"/>
      <c r="R920" s="468"/>
      <c r="S920" s="468"/>
      <c r="T920" s="468"/>
      <c r="U920" s="468"/>
      <c r="V920" s="468"/>
      <c r="W920" s="468"/>
      <c r="X920" s="468"/>
      <c r="Y920" s="468"/>
      <c r="Z920" s="468"/>
      <c r="AA920" s="468"/>
      <c r="AB920" s="468"/>
      <c r="AC920" s="468"/>
      <c r="AD920" s="468"/>
      <c r="AE920" s="468"/>
      <c r="AF920" s="468"/>
      <c r="AG920" s="468"/>
      <c r="AH920" s="468"/>
      <c r="AI920" s="468"/>
      <c r="AJ920" s="468"/>
      <c r="AK920" s="468"/>
      <c r="AL920" s="468"/>
    </row>
    <row r="921" spans="1:38" ht="14.25" customHeight="1">
      <c r="A921" s="468"/>
      <c r="B921" s="468"/>
      <c r="C921" s="468"/>
      <c r="D921" s="468"/>
      <c r="E921" s="468"/>
      <c r="F921" s="468"/>
      <c r="G921" s="468"/>
      <c r="H921" s="468"/>
      <c r="I921" s="468"/>
      <c r="J921" s="468"/>
      <c r="K921" s="468"/>
      <c r="L921" s="468"/>
      <c r="M921" s="468"/>
      <c r="N921" s="468"/>
      <c r="O921" s="468"/>
      <c r="P921" s="468"/>
      <c r="Q921" s="468"/>
      <c r="R921" s="468"/>
      <c r="S921" s="468"/>
      <c r="T921" s="468"/>
      <c r="U921" s="468"/>
      <c r="V921" s="468"/>
      <c r="W921" s="468"/>
      <c r="X921" s="468"/>
      <c r="Y921" s="468"/>
      <c r="Z921" s="468"/>
      <c r="AA921" s="468"/>
      <c r="AB921" s="468"/>
      <c r="AC921" s="468"/>
      <c r="AD921" s="468"/>
      <c r="AE921" s="468"/>
      <c r="AF921" s="468"/>
      <c r="AG921" s="468"/>
      <c r="AH921" s="468"/>
      <c r="AI921" s="468"/>
      <c r="AJ921" s="468"/>
      <c r="AK921" s="468"/>
      <c r="AL921" s="468"/>
    </row>
    <row r="922" spans="1:38" ht="14.25" customHeight="1">
      <c r="A922" s="468"/>
      <c r="B922" s="468"/>
      <c r="C922" s="468"/>
      <c r="D922" s="468"/>
      <c r="E922" s="468"/>
      <c r="F922" s="468"/>
      <c r="G922" s="468"/>
      <c r="H922" s="468"/>
      <c r="I922" s="468"/>
      <c r="J922" s="468"/>
      <c r="K922" s="468"/>
      <c r="L922" s="468"/>
      <c r="M922" s="468"/>
      <c r="N922" s="468"/>
      <c r="O922" s="468"/>
      <c r="P922" s="468"/>
      <c r="Q922" s="468"/>
      <c r="R922" s="468"/>
      <c r="S922" s="468"/>
      <c r="T922" s="468"/>
      <c r="U922" s="468"/>
      <c r="V922" s="468"/>
      <c r="W922" s="468"/>
      <c r="X922" s="468"/>
      <c r="Y922" s="468"/>
      <c r="Z922" s="468"/>
      <c r="AA922" s="468"/>
      <c r="AB922" s="468"/>
      <c r="AC922" s="468"/>
      <c r="AD922" s="468"/>
      <c r="AE922" s="468"/>
      <c r="AF922" s="468"/>
      <c r="AG922" s="468"/>
      <c r="AH922" s="468"/>
      <c r="AI922" s="468"/>
      <c r="AJ922" s="468"/>
      <c r="AK922" s="468"/>
      <c r="AL922" s="468"/>
    </row>
    <row r="923" spans="1:38" ht="14.25" customHeight="1">
      <c r="A923" s="468"/>
      <c r="B923" s="468"/>
      <c r="C923" s="468"/>
      <c r="D923" s="468"/>
      <c r="E923" s="468"/>
      <c r="F923" s="468"/>
      <c r="G923" s="468"/>
      <c r="H923" s="468"/>
      <c r="I923" s="468"/>
      <c r="J923" s="468"/>
      <c r="K923" s="468"/>
      <c r="L923" s="468"/>
      <c r="M923" s="468"/>
      <c r="N923" s="468"/>
      <c r="O923" s="468"/>
      <c r="P923" s="468"/>
      <c r="Q923" s="468"/>
      <c r="R923" s="468"/>
      <c r="S923" s="468"/>
      <c r="T923" s="468"/>
      <c r="U923" s="468"/>
      <c r="V923" s="468"/>
      <c r="W923" s="468"/>
      <c r="X923" s="468"/>
      <c r="Y923" s="468"/>
      <c r="Z923" s="468"/>
      <c r="AA923" s="468"/>
      <c r="AB923" s="468"/>
      <c r="AC923" s="468"/>
      <c r="AD923" s="468"/>
      <c r="AE923" s="468"/>
      <c r="AF923" s="468"/>
      <c r="AG923" s="468"/>
      <c r="AH923" s="468"/>
      <c r="AI923" s="468"/>
      <c r="AJ923" s="468"/>
      <c r="AK923" s="468"/>
      <c r="AL923" s="468"/>
    </row>
    <row r="924" spans="1:38" ht="14.25" customHeight="1">
      <c r="A924" s="468"/>
      <c r="B924" s="468"/>
      <c r="C924" s="468"/>
      <c r="D924" s="468"/>
      <c r="E924" s="468"/>
      <c r="F924" s="468"/>
      <c r="G924" s="468"/>
      <c r="H924" s="468"/>
      <c r="I924" s="468"/>
      <c r="J924" s="468"/>
      <c r="K924" s="468"/>
      <c r="L924" s="468"/>
      <c r="M924" s="468"/>
      <c r="N924" s="468"/>
      <c r="O924" s="468"/>
      <c r="P924" s="468"/>
      <c r="Q924" s="468"/>
      <c r="R924" s="468"/>
      <c r="S924" s="468"/>
      <c r="T924" s="468"/>
      <c r="U924" s="468"/>
      <c r="V924" s="468"/>
      <c r="W924" s="468"/>
      <c r="X924" s="468"/>
      <c r="Y924" s="468"/>
      <c r="Z924" s="468"/>
      <c r="AA924" s="468"/>
      <c r="AB924" s="468"/>
      <c r="AC924" s="468"/>
      <c r="AD924" s="468"/>
      <c r="AE924" s="468"/>
      <c r="AF924" s="468"/>
      <c r="AG924" s="468"/>
      <c r="AH924" s="468"/>
      <c r="AI924" s="468"/>
      <c r="AJ924" s="468"/>
      <c r="AK924" s="468"/>
      <c r="AL924" s="468"/>
    </row>
    <row r="925" spans="1:38" ht="14.25" customHeight="1">
      <c r="A925" s="468"/>
      <c r="B925" s="468"/>
      <c r="C925" s="468"/>
      <c r="D925" s="468"/>
      <c r="E925" s="468"/>
      <c r="F925" s="468"/>
      <c r="G925" s="468"/>
      <c r="H925" s="468"/>
      <c r="I925" s="468"/>
      <c r="J925" s="468"/>
      <c r="K925" s="468"/>
      <c r="L925" s="468"/>
      <c r="M925" s="468"/>
      <c r="N925" s="468"/>
      <c r="O925" s="468"/>
      <c r="P925" s="468"/>
      <c r="Q925" s="468"/>
      <c r="R925" s="468"/>
      <c r="S925" s="468"/>
      <c r="T925" s="468"/>
      <c r="U925" s="468"/>
      <c r="V925" s="468"/>
      <c r="W925" s="468"/>
      <c r="X925" s="468"/>
      <c r="Y925" s="468"/>
      <c r="Z925" s="468"/>
      <c r="AA925" s="468"/>
      <c r="AB925" s="468"/>
      <c r="AC925" s="468"/>
      <c r="AD925" s="468"/>
      <c r="AE925" s="468"/>
      <c r="AF925" s="468"/>
      <c r="AG925" s="468"/>
      <c r="AH925" s="468"/>
      <c r="AI925" s="468"/>
      <c r="AJ925" s="468"/>
      <c r="AK925" s="468"/>
      <c r="AL925" s="468"/>
    </row>
    <row r="926" spans="1:38" ht="14.25" customHeight="1">
      <c r="A926" s="468"/>
      <c r="B926" s="468"/>
      <c r="C926" s="468"/>
      <c r="D926" s="468"/>
      <c r="E926" s="468"/>
      <c r="F926" s="468"/>
      <c r="G926" s="468"/>
      <c r="H926" s="468"/>
      <c r="I926" s="468"/>
      <c r="J926" s="468"/>
      <c r="K926" s="468"/>
      <c r="L926" s="468"/>
      <c r="M926" s="468"/>
      <c r="N926" s="468"/>
      <c r="O926" s="468"/>
      <c r="P926" s="468"/>
      <c r="Q926" s="468"/>
      <c r="R926" s="468"/>
      <c r="S926" s="468"/>
      <c r="T926" s="468"/>
      <c r="U926" s="468"/>
      <c r="V926" s="468"/>
      <c r="W926" s="468"/>
      <c r="X926" s="468"/>
      <c r="Y926" s="468"/>
      <c r="Z926" s="468"/>
      <c r="AA926" s="468"/>
      <c r="AB926" s="468"/>
      <c r="AC926" s="468"/>
      <c r="AD926" s="468"/>
      <c r="AE926" s="468"/>
      <c r="AF926" s="468"/>
      <c r="AG926" s="468"/>
      <c r="AH926" s="468"/>
      <c r="AI926" s="468"/>
      <c r="AJ926" s="468"/>
      <c r="AK926" s="468"/>
      <c r="AL926" s="468"/>
    </row>
    <row r="927" spans="1:38" ht="14.25" customHeight="1">
      <c r="A927" s="468"/>
      <c r="B927" s="468"/>
      <c r="C927" s="468"/>
      <c r="D927" s="468"/>
      <c r="E927" s="468"/>
      <c r="F927" s="468"/>
      <c r="G927" s="468"/>
      <c r="H927" s="468"/>
      <c r="I927" s="468"/>
      <c r="J927" s="468"/>
      <c r="K927" s="468"/>
      <c r="L927" s="468"/>
      <c r="M927" s="468"/>
      <c r="N927" s="468"/>
      <c r="O927" s="468"/>
      <c r="P927" s="468"/>
      <c r="Q927" s="468"/>
      <c r="R927" s="468"/>
      <c r="S927" s="468"/>
      <c r="T927" s="468"/>
      <c r="U927" s="468"/>
      <c r="V927" s="468"/>
      <c r="W927" s="468"/>
      <c r="X927" s="468"/>
      <c r="Y927" s="468"/>
      <c r="Z927" s="468"/>
      <c r="AA927" s="468"/>
      <c r="AB927" s="468"/>
      <c r="AC927" s="468"/>
      <c r="AD927" s="468"/>
      <c r="AE927" s="468"/>
      <c r="AF927" s="468"/>
      <c r="AG927" s="468"/>
      <c r="AH927" s="468"/>
      <c r="AI927" s="468"/>
      <c r="AJ927" s="468"/>
      <c r="AK927" s="468"/>
      <c r="AL927" s="468"/>
    </row>
    <row r="928" spans="1:38" ht="14.25" customHeight="1">
      <c r="A928" s="468"/>
      <c r="B928" s="468"/>
      <c r="C928" s="468"/>
      <c r="D928" s="468"/>
      <c r="E928" s="468"/>
      <c r="F928" s="468"/>
      <c r="G928" s="468"/>
      <c r="H928" s="468"/>
      <c r="I928" s="468"/>
      <c r="J928" s="468"/>
      <c r="K928" s="468"/>
      <c r="L928" s="468"/>
      <c r="M928" s="468"/>
      <c r="N928" s="468"/>
      <c r="O928" s="468"/>
      <c r="P928" s="468"/>
      <c r="Q928" s="468"/>
      <c r="R928" s="468"/>
      <c r="S928" s="468"/>
      <c r="T928" s="468"/>
      <c r="U928" s="468"/>
      <c r="V928" s="468"/>
      <c r="W928" s="468"/>
      <c r="X928" s="468"/>
      <c r="Y928" s="468"/>
      <c r="Z928" s="468"/>
      <c r="AA928" s="468"/>
      <c r="AB928" s="468"/>
      <c r="AC928" s="468"/>
      <c r="AD928" s="468"/>
      <c r="AE928" s="468"/>
      <c r="AF928" s="468"/>
      <c r="AG928" s="468"/>
      <c r="AH928" s="468"/>
      <c r="AI928" s="468"/>
      <c r="AJ928" s="468"/>
      <c r="AK928" s="468"/>
      <c r="AL928" s="468"/>
    </row>
    <row r="929" spans="1:38" ht="14.25" customHeight="1">
      <c r="A929" s="468"/>
      <c r="B929" s="468"/>
      <c r="C929" s="468"/>
      <c r="D929" s="468"/>
      <c r="E929" s="468"/>
      <c r="F929" s="468"/>
      <c r="G929" s="468"/>
      <c r="H929" s="468"/>
      <c r="I929" s="468"/>
      <c r="J929" s="468"/>
      <c r="K929" s="468"/>
      <c r="L929" s="468"/>
      <c r="M929" s="468"/>
      <c r="N929" s="468"/>
      <c r="O929" s="468"/>
      <c r="P929" s="468"/>
      <c r="Q929" s="468"/>
      <c r="R929" s="468"/>
      <c r="S929" s="468"/>
      <c r="T929" s="468"/>
      <c r="U929" s="468"/>
      <c r="V929" s="468"/>
      <c r="W929" s="468"/>
      <c r="X929" s="468"/>
      <c r="Y929" s="468"/>
      <c r="Z929" s="468"/>
      <c r="AA929" s="468"/>
      <c r="AB929" s="468"/>
      <c r="AC929" s="468"/>
      <c r="AD929" s="468"/>
      <c r="AE929" s="468"/>
      <c r="AF929" s="468"/>
      <c r="AG929" s="468"/>
      <c r="AH929" s="468"/>
      <c r="AI929" s="468"/>
      <c r="AJ929" s="468"/>
      <c r="AK929" s="468"/>
      <c r="AL929" s="468"/>
    </row>
    <row r="930" spans="1:38" ht="14.25" customHeight="1">
      <c r="A930" s="468"/>
      <c r="B930" s="468"/>
      <c r="C930" s="468"/>
      <c r="D930" s="468"/>
      <c r="E930" s="468"/>
      <c r="F930" s="468"/>
      <c r="G930" s="468"/>
      <c r="H930" s="468"/>
      <c r="I930" s="468"/>
      <c r="J930" s="468"/>
      <c r="K930" s="468"/>
      <c r="L930" s="468"/>
      <c r="M930" s="468"/>
      <c r="N930" s="468"/>
      <c r="O930" s="468"/>
      <c r="P930" s="468"/>
      <c r="Q930" s="468"/>
      <c r="R930" s="468"/>
      <c r="S930" s="468"/>
      <c r="T930" s="468"/>
      <c r="U930" s="468"/>
      <c r="V930" s="468"/>
      <c r="W930" s="468"/>
      <c r="X930" s="468"/>
      <c r="Y930" s="468"/>
      <c r="Z930" s="468"/>
      <c r="AA930" s="468"/>
      <c r="AB930" s="468"/>
      <c r="AC930" s="468"/>
      <c r="AD930" s="468"/>
      <c r="AE930" s="468"/>
      <c r="AF930" s="468"/>
      <c r="AG930" s="468"/>
      <c r="AH930" s="468"/>
      <c r="AI930" s="468"/>
      <c r="AJ930" s="468"/>
      <c r="AK930" s="468"/>
      <c r="AL930" s="468"/>
    </row>
    <row r="931" spans="1:38" ht="14.25" customHeight="1">
      <c r="A931" s="468"/>
      <c r="B931" s="468"/>
      <c r="C931" s="468"/>
      <c r="D931" s="468"/>
      <c r="E931" s="468"/>
      <c r="F931" s="468"/>
      <c r="G931" s="468"/>
      <c r="H931" s="468"/>
      <c r="I931" s="468"/>
      <c r="J931" s="468"/>
      <c r="K931" s="468"/>
      <c r="L931" s="468"/>
      <c r="M931" s="468"/>
      <c r="N931" s="468"/>
      <c r="O931" s="468"/>
      <c r="P931" s="468"/>
      <c r="Q931" s="468"/>
      <c r="R931" s="468"/>
      <c r="S931" s="468"/>
      <c r="T931" s="468"/>
      <c r="U931" s="468"/>
      <c r="V931" s="468"/>
      <c r="W931" s="468"/>
      <c r="X931" s="468"/>
      <c r="Y931" s="468"/>
      <c r="Z931" s="468"/>
      <c r="AA931" s="468"/>
      <c r="AB931" s="468"/>
      <c r="AC931" s="468"/>
      <c r="AD931" s="468"/>
      <c r="AE931" s="468"/>
      <c r="AF931" s="468"/>
      <c r="AG931" s="468"/>
      <c r="AH931" s="468"/>
      <c r="AI931" s="468"/>
      <c r="AJ931" s="468"/>
      <c r="AK931" s="468"/>
      <c r="AL931" s="468"/>
    </row>
    <row r="932" spans="1:38" ht="14.25" customHeight="1">
      <c r="A932" s="468"/>
      <c r="B932" s="468"/>
      <c r="C932" s="468"/>
      <c r="D932" s="468"/>
      <c r="E932" s="468"/>
      <c r="F932" s="468"/>
      <c r="G932" s="468"/>
      <c r="H932" s="468"/>
      <c r="I932" s="468"/>
      <c r="J932" s="468"/>
      <c r="K932" s="468"/>
      <c r="L932" s="468"/>
      <c r="M932" s="468"/>
      <c r="N932" s="468"/>
      <c r="O932" s="468"/>
      <c r="P932" s="468"/>
      <c r="Q932" s="468"/>
      <c r="R932" s="468"/>
      <c r="S932" s="468"/>
      <c r="T932" s="468"/>
      <c r="U932" s="468"/>
      <c r="V932" s="468"/>
      <c r="W932" s="468"/>
      <c r="X932" s="468"/>
      <c r="Y932" s="468"/>
      <c r="Z932" s="468"/>
      <c r="AA932" s="468"/>
      <c r="AB932" s="468"/>
      <c r="AC932" s="468"/>
      <c r="AD932" s="468"/>
      <c r="AE932" s="468"/>
      <c r="AF932" s="468"/>
      <c r="AG932" s="468"/>
      <c r="AH932" s="468"/>
      <c r="AI932" s="468"/>
      <c r="AJ932" s="468"/>
      <c r="AK932" s="468"/>
      <c r="AL932" s="468"/>
    </row>
    <row r="933" spans="1:38" ht="14.25" customHeight="1">
      <c r="A933" s="468"/>
      <c r="B933" s="468"/>
      <c r="C933" s="468"/>
      <c r="D933" s="468"/>
      <c r="E933" s="468"/>
      <c r="F933" s="468"/>
      <c r="G933" s="468"/>
      <c r="H933" s="468"/>
      <c r="I933" s="468"/>
      <c r="J933" s="468"/>
      <c r="K933" s="468"/>
      <c r="L933" s="468"/>
      <c r="M933" s="468"/>
      <c r="N933" s="468"/>
      <c r="O933" s="468"/>
      <c r="P933" s="468"/>
      <c r="Q933" s="468"/>
      <c r="R933" s="468"/>
      <c r="S933" s="468"/>
      <c r="T933" s="468"/>
      <c r="U933" s="468"/>
      <c r="V933" s="468"/>
      <c r="W933" s="468"/>
      <c r="X933" s="468"/>
      <c r="Y933" s="468"/>
      <c r="Z933" s="468"/>
      <c r="AA933" s="468"/>
      <c r="AB933" s="468"/>
      <c r="AC933" s="468"/>
      <c r="AD933" s="468"/>
      <c r="AE933" s="468"/>
      <c r="AF933" s="468"/>
      <c r="AG933" s="468"/>
      <c r="AH933" s="468"/>
      <c r="AI933" s="468"/>
      <c r="AJ933" s="468"/>
      <c r="AK933" s="468"/>
      <c r="AL933" s="468"/>
    </row>
    <row r="934" spans="1:38" ht="14.25" customHeight="1">
      <c r="A934" s="468"/>
      <c r="B934" s="468"/>
      <c r="C934" s="468"/>
      <c r="D934" s="468"/>
      <c r="E934" s="468"/>
      <c r="F934" s="468"/>
      <c r="G934" s="468"/>
      <c r="H934" s="468"/>
      <c r="I934" s="468"/>
      <c r="J934" s="468"/>
      <c r="K934" s="468"/>
      <c r="L934" s="468"/>
      <c r="M934" s="468"/>
      <c r="N934" s="468"/>
      <c r="O934" s="468"/>
      <c r="P934" s="468"/>
      <c r="Q934" s="468"/>
      <c r="R934" s="468"/>
      <c r="S934" s="468"/>
      <c r="T934" s="468"/>
      <c r="U934" s="468"/>
      <c r="V934" s="468"/>
      <c r="W934" s="468"/>
      <c r="X934" s="468"/>
      <c r="Y934" s="468"/>
      <c r="Z934" s="468"/>
      <c r="AA934" s="468"/>
      <c r="AB934" s="468"/>
      <c r="AC934" s="468"/>
      <c r="AD934" s="468"/>
      <c r="AE934" s="468"/>
      <c r="AF934" s="468"/>
      <c r="AG934" s="468"/>
      <c r="AH934" s="468"/>
      <c r="AI934" s="468"/>
      <c r="AJ934" s="468"/>
      <c r="AK934" s="468"/>
      <c r="AL934" s="468"/>
    </row>
    <row r="935" spans="1:38" ht="14.25" customHeight="1">
      <c r="A935" s="468"/>
      <c r="B935" s="468"/>
      <c r="C935" s="468"/>
      <c r="D935" s="468"/>
      <c r="E935" s="468"/>
      <c r="F935" s="468"/>
      <c r="G935" s="468"/>
      <c r="H935" s="468"/>
      <c r="I935" s="468"/>
      <c r="J935" s="468"/>
      <c r="K935" s="468"/>
      <c r="L935" s="468"/>
      <c r="M935" s="468"/>
      <c r="N935" s="468"/>
      <c r="O935" s="468"/>
      <c r="P935" s="468"/>
      <c r="Q935" s="468"/>
      <c r="R935" s="468"/>
      <c r="S935" s="468"/>
      <c r="T935" s="468"/>
      <c r="U935" s="468"/>
      <c r="V935" s="468"/>
      <c r="W935" s="468"/>
      <c r="X935" s="468"/>
      <c r="Y935" s="468"/>
      <c r="Z935" s="468"/>
      <c r="AA935" s="468"/>
      <c r="AB935" s="468"/>
      <c r="AC935" s="468"/>
      <c r="AD935" s="468"/>
      <c r="AE935" s="468"/>
      <c r="AF935" s="468"/>
      <c r="AG935" s="468"/>
      <c r="AH935" s="468"/>
      <c r="AI935" s="468"/>
      <c r="AJ935" s="468"/>
      <c r="AK935" s="468"/>
      <c r="AL935" s="468"/>
    </row>
    <row r="936" spans="1:38" ht="14.25" customHeight="1">
      <c r="A936" s="468"/>
      <c r="B936" s="468"/>
      <c r="C936" s="468"/>
      <c r="D936" s="468"/>
      <c r="E936" s="468"/>
      <c r="F936" s="468"/>
      <c r="G936" s="468"/>
      <c r="H936" s="468"/>
      <c r="I936" s="468"/>
      <c r="J936" s="468"/>
      <c r="K936" s="468"/>
      <c r="L936" s="468"/>
      <c r="M936" s="468"/>
      <c r="N936" s="468"/>
      <c r="O936" s="468"/>
      <c r="P936" s="468"/>
      <c r="Q936" s="468"/>
      <c r="R936" s="468"/>
      <c r="S936" s="468"/>
      <c r="T936" s="468"/>
      <c r="U936" s="468"/>
      <c r="V936" s="468"/>
      <c r="W936" s="468"/>
      <c r="X936" s="468"/>
      <c r="Y936" s="468"/>
      <c r="Z936" s="468"/>
      <c r="AA936" s="468"/>
      <c r="AB936" s="468"/>
      <c r="AC936" s="468"/>
      <c r="AD936" s="468"/>
      <c r="AE936" s="468"/>
      <c r="AF936" s="468"/>
      <c r="AG936" s="468"/>
      <c r="AH936" s="468"/>
      <c r="AI936" s="468"/>
      <c r="AJ936" s="468"/>
      <c r="AK936" s="468"/>
      <c r="AL936" s="468"/>
    </row>
    <row r="937" spans="1:38" ht="14.25" customHeight="1">
      <c r="A937" s="468"/>
      <c r="B937" s="468"/>
      <c r="C937" s="468"/>
      <c r="D937" s="468"/>
      <c r="E937" s="468"/>
      <c r="F937" s="468"/>
      <c r="G937" s="468"/>
      <c r="H937" s="468"/>
      <c r="I937" s="468"/>
      <c r="J937" s="468"/>
      <c r="K937" s="468"/>
      <c r="L937" s="468"/>
      <c r="M937" s="468"/>
      <c r="N937" s="468"/>
      <c r="O937" s="468"/>
      <c r="P937" s="468"/>
      <c r="Q937" s="468"/>
      <c r="R937" s="468"/>
      <c r="S937" s="468"/>
      <c r="T937" s="468"/>
      <c r="U937" s="468"/>
      <c r="V937" s="468"/>
      <c r="W937" s="468"/>
      <c r="X937" s="468"/>
      <c r="Y937" s="468"/>
      <c r="Z937" s="468"/>
      <c r="AA937" s="468"/>
      <c r="AB937" s="468"/>
      <c r="AC937" s="468"/>
      <c r="AD937" s="468"/>
      <c r="AE937" s="468"/>
      <c r="AF937" s="468"/>
      <c r="AG937" s="468"/>
      <c r="AH937" s="468"/>
      <c r="AI937" s="468"/>
      <c r="AJ937" s="468"/>
      <c r="AK937" s="468"/>
      <c r="AL937" s="468"/>
    </row>
    <row r="938" spans="1:38" ht="14.25" customHeight="1">
      <c r="A938" s="468"/>
      <c r="B938" s="468"/>
      <c r="C938" s="468"/>
      <c r="D938" s="468"/>
      <c r="E938" s="468"/>
      <c r="F938" s="468"/>
      <c r="G938" s="468"/>
      <c r="H938" s="468"/>
      <c r="I938" s="468"/>
      <c r="J938" s="468"/>
      <c r="K938" s="468"/>
      <c r="L938" s="468"/>
      <c r="M938" s="468"/>
      <c r="N938" s="468"/>
      <c r="O938" s="468"/>
      <c r="P938" s="468"/>
      <c r="Q938" s="468"/>
      <c r="R938" s="468"/>
      <c r="S938" s="468"/>
      <c r="T938" s="468"/>
      <c r="U938" s="468"/>
      <c r="V938" s="468"/>
      <c r="W938" s="468"/>
      <c r="X938" s="468"/>
      <c r="Y938" s="468"/>
      <c r="Z938" s="468"/>
      <c r="AA938" s="468"/>
      <c r="AB938" s="468"/>
      <c r="AC938" s="468"/>
      <c r="AD938" s="468"/>
      <c r="AE938" s="468"/>
      <c r="AF938" s="468"/>
      <c r="AG938" s="468"/>
      <c r="AH938" s="468"/>
      <c r="AI938" s="468"/>
      <c r="AJ938" s="468"/>
      <c r="AK938" s="468"/>
      <c r="AL938" s="468"/>
    </row>
    <row r="939" spans="1:38" ht="14.25" customHeight="1">
      <c r="A939" s="468"/>
      <c r="B939" s="468"/>
      <c r="C939" s="468"/>
      <c r="D939" s="468"/>
      <c r="E939" s="468"/>
      <c r="F939" s="468"/>
      <c r="G939" s="468"/>
      <c r="H939" s="468"/>
      <c r="I939" s="468"/>
      <c r="J939" s="468"/>
      <c r="K939" s="468"/>
      <c r="L939" s="468"/>
      <c r="M939" s="468"/>
      <c r="N939" s="468"/>
      <c r="O939" s="468"/>
      <c r="P939" s="468"/>
      <c r="Q939" s="468"/>
      <c r="R939" s="468"/>
      <c r="S939" s="468"/>
      <c r="T939" s="468"/>
      <c r="U939" s="468"/>
      <c r="V939" s="468"/>
      <c r="W939" s="468"/>
      <c r="X939" s="468"/>
      <c r="Y939" s="468"/>
      <c r="Z939" s="468"/>
      <c r="AA939" s="468"/>
      <c r="AB939" s="468"/>
      <c r="AC939" s="468"/>
      <c r="AD939" s="468"/>
      <c r="AE939" s="468"/>
      <c r="AF939" s="468"/>
      <c r="AG939" s="468"/>
      <c r="AH939" s="468"/>
      <c r="AI939" s="468"/>
      <c r="AJ939" s="468"/>
      <c r="AK939" s="468"/>
      <c r="AL939" s="468"/>
    </row>
    <row r="940" spans="1:38" ht="14.25" customHeight="1">
      <c r="A940" s="468"/>
      <c r="B940" s="468"/>
      <c r="C940" s="468"/>
      <c r="D940" s="468"/>
      <c r="E940" s="468"/>
      <c r="F940" s="468"/>
      <c r="G940" s="468"/>
      <c r="H940" s="468"/>
      <c r="I940" s="468"/>
      <c r="J940" s="468"/>
      <c r="K940" s="468"/>
      <c r="L940" s="468"/>
      <c r="M940" s="468"/>
      <c r="N940" s="468"/>
      <c r="O940" s="468"/>
      <c r="P940" s="468"/>
      <c r="Q940" s="468"/>
      <c r="R940" s="468"/>
      <c r="S940" s="468"/>
      <c r="T940" s="468"/>
      <c r="U940" s="468"/>
      <c r="V940" s="468"/>
      <c r="W940" s="468"/>
      <c r="X940" s="468"/>
      <c r="Y940" s="468"/>
      <c r="Z940" s="468"/>
      <c r="AA940" s="468"/>
      <c r="AB940" s="468"/>
      <c r="AC940" s="468"/>
      <c r="AD940" s="468"/>
      <c r="AE940" s="468"/>
      <c r="AF940" s="468"/>
      <c r="AG940" s="468"/>
      <c r="AH940" s="468"/>
      <c r="AI940" s="468"/>
      <c r="AJ940" s="468"/>
      <c r="AK940" s="468"/>
      <c r="AL940" s="468"/>
    </row>
    <row r="941" spans="1:38" ht="14.25" customHeight="1">
      <c r="A941" s="468"/>
      <c r="B941" s="468"/>
      <c r="C941" s="468"/>
      <c r="D941" s="468"/>
      <c r="E941" s="468"/>
      <c r="F941" s="468"/>
      <c r="G941" s="468"/>
      <c r="H941" s="468"/>
      <c r="I941" s="468"/>
      <c r="J941" s="468"/>
      <c r="K941" s="468"/>
      <c r="L941" s="468"/>
      <c r="M941" s="468"/>
      <c r="N941" s="468"/>
      <c r="O941" s="468"/>
      <c r="P941" s="468"/>
      <c r="Q941" s="468"/>
      <c r="R941" s="468"/>
      <c r="S941" s="468"/>
      <c r="T941" s="468"/>
      <c r="U941" s="468"/>
      <c r="V941" s="468"/>
      <c r="W941" s="468"/>
      <c r="X941" s="468"/>
      <c r="Y941" s="468"/>
      <c r="Z941" s="468"/>
      <c r="AA941" s="468"/>
      <c r="AB941" s="468"/>
      <c r="AC941" s="468"/>
      <c r="AD941" s="468"/>
      <c r="AE941" s="468"/>
      <c r="AF941" s="468"/>
      <c r="AG941" s="468"/>
      <c r="AH941" s="468"/>
      <c r="AI941" s="468"/>
      <c r="AJ941" s="468"/>
      <c r="AK941" s="468"/>
      <c r="AL941" s="468"/>
    </row>
    <row r="942" spans="1:38" ht="14.25" customHeight="1">
      <c r="A942" s="468"/>
      <c r="B942" s="468"/>
      <c r="C942" s="468"/>
      <c r="D942" s="468"/>
      <c r="E942" s="468"/>
      <c r="F942" s="468"/>
      <c r="G942" s="468"/>
      <c r="H942" s="468"/>
      <c r="I942" s="468"/>
      <c r="J942" s="468"/>
      <c r="K942" s="468"/>
      <c r="L942" s="468"/>
      <c r="M942" s="468"/>
      <c r="N942" s="468"/>
      <c r="O942" s="468"/>
      <c r="P942" s="468"/>
      <c r="Q942" s="468"/>
      <c r="R942" s="468"/>
      <c r="S942" s="468"/>
      <c r="T942" s="468"/>
      <c r="U942" s="468"/>
      <c r="V942" s="468"/>
      <c r="W942" s="468"/>
      <c r="X942" s="468"/>
      <c r="Y942" s="468"/>
      <c r="Z942" s="468"/>
      <c r="AA942" s="468"/>
      <c r="AB942" s="468"/>
      <c r="AC942" s="468"/>
      <c r="AD942" s="468"/>
      <c r="AE942" s="468"/>
      <c r="AF942" s="468"/>
      <c r="AG942" s="468"/>
      <c r="AH942" s="468"/>
      <c r="AI942" s="468"/>
      <c r="AJ942" s="468"/>
      <c r="AK942" s="468"/>
      <c r="AL942" s="468"/>
    </row>
    <row r="943" spans="1:38" ht="14.25" customHeight="1">
      <c r="A943" s="468"/>
      <c r="B943" s="468"/>
      <c r="C943" s="468"/>
      <c r="D943" s="468"/>
      <c r="E943" s="468"/>
      <c r="F943" s="468"/>
      <c r="G943" s="468"/>
      <c r="H943" s="468"/>
      <c r="I943" s="468"/>
      <c r="J943" s="468"/>
      <c r="K943" s="468"/>
      <c r="L943" s="468"/>
      <c r="M943" s="468"/>
      <c r="N943" s="468"/>
      <c r="O943" s="468"/>
      <c r="P943" s="468"/>
      <c r="Q943" s="468"/>
      <c r="R943" s="468"/>
      <c r="S943" s="468"/>
      <c r="T943" s="468"/>
      <c r="U943" s="468"/>
      <c r="V943" s="468"/>
      <c r="W943" s="468"/>
      <c r="X943" s="468"/>
      <c r="Y943" s="468"/>
      <c r="Z943" s="468"/>
      <c r="AA943" s="468"/>
      <c r="AB943" s="468"/>
      <c r="AC943" s="468"/>
      <c r="AD943" s="468"/>
      <c r="AE943" s="468"/>
      <c r="AF943" s="468"/>
      <c r="AG943" s="468"/>
      <c r="AH943" s="468"/>
      <c r="AI943" s="468"/>
      <c r="AJ943" s="468"/>
      <c r="AK943" s="468"/>
      <c r="AL943" s="468"/>
    </row>
    <row r="944" spans="1:38" ht="14.25" customHeight="1">
      <c r="A944" s="468"/>
      <c r="B944" s="468"/>
      <c r="C944" s="468"/>
      <c r="D944" s="468"/>
      <c r="E944" s="468"/>
      <c r="F944" s="468"/>
      <c r="G944" s="468"/>
      <c r="H944" s="468"/>
      <c r="I944" s="468"/>
      <c r="J944" s="468"/>
      <c r="K944" s="468"/>
      <c r="L944" s="468"/>
      <c r="M944" s="468"/>
      <c r="N944" s="468"/>
      <c r="O944" s="468"/>
      <c r="P944" s="468"/>
      <c r="Q944" s="468"/>
      <c r="R944" s="468"/>
      <c r="S944" s="468"/>
      <c r="T944" s="468"/>
      <c r="U944" s="468"/>
      <c r="V944" s="468"/>
      <c r="W944" s="468"/>
      <c r="X944" s="468"/>
      <c r="Y944" s="468"/>
      <c r="Z944" s="468"/>
      <c r="AA944" s="468"/>
      <c r="AB944" s="468"/>
      <c r="AC944" s="468"/>
      <c r="AD944" s="468"/>
      <c r="AE944" s="468"/>
      <c r="AF944" s="468"/>
      <c r="AG944" s="468"/>
      <c r="AH944" s="468"/>
      <c r="AI944" s="468"/>
      <c r="AJ944" s="468"/>
      <c r="AK944" s="468"/>
      <c r="AL944" s="468"/>
    </row>
    <row r="945" spans="1:38" ht="14.25" customHeight="1">
      <c r="A945" s="468"/>
      <c r="B945" s="468"/>
      <c r="C945" s="468"/>
      <c r="D945" s="468"/>
      <c r="E945" s="468"/>
      <c r="F945" s="468"/>
      <c r="G945" s="468"/>
      <c r="H945" s="468"/>
      <c r="I945" s="468"/>
      <c r="J945" s="468"/>
      <c r="K945" s="468"/>
      <c r="L945" s="468"/>
      <c r="M945" s="468"/>
      <c r="N945" s="468"/>
      <c r="O945" s="468"/>
      <c r="P945" s="468"/>
      <c r="Q945" s="468"/>
      <c r="R945" s="468"/>
      <c r="S945" s="468"/>
      <c r="T945" s="468"/>
      <c r="U945" s="468"/>
      <c r="V945" s="468"/>
      <c r="W945" s="468"/>
      <c r="X945" s="468"/>
      <c r="Y945" s="468"/>
      <c r="Z945" s="468"/>
      <c r="AA945" s="468"/>
      <c r="AB945" s="468"/>
      <c r="AC945" s="468"/>
      <c r="AD945" s="468"/>
      <c r="AE945" s="468"/>
      <c r="AF945" s="468"/>
      <c r="AG945" s="468"/>
      <c r="AH945" s="468"/>
      <c r="AI945" s="468"/>
      <c r="AJ945" s="468"/>
      <c r="AK945" s="468"/>
      <c r="AL945" s="468"/>
    </row>
    <row r="946" spans="1:38" ht="14.25" customHeight="1">
      <c r="A946" s="468"/>
      <c r="B946" s="468"/>
      <c r="C946" s="468"/>
      <c r="D946" s="468"/>
      <c r="E946" s="468"/>
      <c r="F946" s="468"/>
      <c r="G946" s="468"/>
      <c r="H946" s="468"/>
      <c r="I946" s="468"/>
      <c r="J946" s="468"/>
      <c r="K946" s="468"/>
      <c r="L946" s="468"/>
      <c r="M946" s="468"/>
      <c r="N946" s="468"/>
      <c r="O946" s="468"/>
      <c r="P946" s="468"/>
      <c r="Q946" s="468"/>
      <c r="R946" s="468"/>
      <c r="S946" s="468"/>
      <c r="T946" s="468"/>
      <c r="U946" s="468"/>
      <c r="V946" s="468"/>
      <c r="W946" s="468"/>
      <c r="X946" s="468"/>
      <c r="Y946" s="468"/>
      <c r="Z946" s="468"/>
      <c r="AA946" s="468"/>
      <c r="AB946" s="468"/>
      <c r="AC946" s="468"/>
      <c r="AD946" s="468"/>
      <c r="AE946" s="468"/>
      <c r="AF946" s="468"/>
      <c r="AG946" s="468"/>
      <c r="AH946" s="468"/>
      <c r="AI946" s="468"/>
      <c r="AJ946" s="468"/>
      <c r="AK946" s="468"/>
      <c r="AL946" s="468"/>
    </row>
    <row r="947" spans="1:38" ht="14.25" customHeight="1">
      <c r="A947" s="468"/>
      <c r="B947" s="468"/>
      <c r="C947" s="468"/>
      <c r="D947" s="468"/>
      <c r="E947" s="468"/>
      <c r="F947" s="468"/>
      <c r="G947" s="468"/>
      <c r="H947" s="468"/>
      <c r="I947" s="468"/>
      <c r="J947" s="468"/>
      <c r="K947" s="468"/>
      <c r="L947" s="468"/>
      <c r="M947" s="468"/>
      <c r="N947" s="468"/>
      <c r="O947" s="468"/>
      <c r="P947" s="468"/>
      <c r="Q947" s="468"/>
      <c r="R947" s="468"/>
      <c r="S947" s="468"/>
      <c r="T947" s="468"/>
      <c r="U947" s="468"/>
      <c r="V947" s="468"/>
      <c r="W947" s="468"/>
      <c r="X947" s="468"/>
      <c r="Y947" s="468"/>
      <c r="Z947" s="468"/>
      <c r="AA947" s="468"/>
      <c r="AB947" s="468"/>
      <c r="AC947" s="468"/>
      <c r="AD947" s="468"/>
      <c r="AE947" s="468"/>
      <c r="AF947" s="468"/>
      <c r="AG947" s="468"/>
      <c r="AH947" s="468"/>
      <c r="AI947" s="468"/>
      <c r="AJ947" s="468"/>
      <c r="AK947" s="468"/>
      <c r="AL947" s="468"/>
    </row>
    <row r="948" spans="1:38" ht="14.25" customHeight="1">
      <c r="A948" s="468"/>
      <c r="B948" s="468"/>
      <c r="C948" s="468"/>
      <c r="D948" s="468"/>
      <c r="E948" s="468"/>
      <c r="F948" s="468"/>
      <c r="G948" s="468"/>
      <c r="H948" s="468"/>
      <c r="I948" s="468"/>
      <c r="J948" s="468"/>
      <c r="K948" s="468"/>
      <c r="L948" s="468"/>
      <c r="M948" s="468"/>
      <c r="N948" s="468"/>
      <c r="O948" s="468"/>
      <c r="P948" s="468"/>
      <c r="Q948" s="468"/>
      <c r="R948" s="468"/>
      <c r="S948" s="468"/>
      <c r="T948" s="468"/>
      <c r="U948" s="468"/>
      <c r="V948" s="468"/>
      <c r="W948" s="468"/>
      <c r="X948" s="468"/>
      <c r="Y948" s="468"/>
      <c r="Z948" s="468"/>
      <c r="AA948" s="468"/>
      <c r="AB948" s="468"/>
      <c r="AC948" s="468"/>
      <c r="AD948" s="468"/>
      <c r="AE948" s="468"/>
      <c r="AF948" s="468"/>
      <c r="AG948" s="468"/>
      <c r="AH948" s="468"/>
      <c r="AI948" s="468"/>
      <c r="AJ948" s="468"/>
      <c r="AK948" s="468"/>
      <c r="AL948" s="468"/>
    </row>
    <row r="949" spans="1:38" ht="14.25" customHeight="1">
      <c r="A949" s="468"/>
      <c r="B949" s="468"/>
      <c r="C949" s="468"/>
      <c r="D949" s="468"/>
      <c r="E949" s="468"/>
      <c r="F949" s="468"/>
      <c r="G949" s="468"/>
      <c r="H949" s="468"/>
      <c r="I949" s="468"/>
      <c r="J949" s="468"/>
      <c r="K949" s="468"/>
      <c r="L949" s="468"/>
      <c r="M949" s="468"/>
      <c r="N949" s="468"/>
      <c r="O949" s="468"/>
      <c r="P949" s="468"/>
      <c r="Q949" s="468"/>
      <c r="R949" s="468"/>
      <c r="S949" s="468"/>
      <c r="T949" s="468"/>
      <c r="U949" s="468"/>
      <c r="V949" s="468"/>
      <c r="W949" s="468"/>
      <c r="X949" s="468"/>
      <c r="Y949" s="468"/>
      <c r="Z949" s="468"/>
      <c r="AA949" s="468"/>
      <c r="AB949" s="468"/>
      <c r="AC949" s="468"/>
      <c r="AD949" s="468"/>
      <c r="AE949" s="468"/>
      <c r="AF949" s="468"/>
      <c r="AG949" s="468"/>
      <c r="AH949" s="468"/>
      <c r="AI949" s="468"/>
      <c r="AJ949" s="468"/>
      <c r="AK949" s="468"/>
      <c r="AL949" s="468"/>
    </row>
    <row r="950" spans="1:38" ht="14.25" customHeight="1">
      <c r="A950" s="468"/>
      <c r="B950" s="468"/>
      <c r="C950" s="468"/>
      <c r="D950" s="468"/>
      <c r="E950" s="468"/>
      <c r="F950" s="468"/>
      <c r="G950" s="468"/>
      <c r="H950" s="468"/>
      <c r="I950" s="468"/>
      <c r="J950" s="468"/>
      <c r="K950" s="468"/>
      <c r="L950" s="468"/>
      <c r="M950" s="468"/>
      <c r="N950" s="468"/>
      <c r="O950" s="468"/>
      <c r="P950" s="468"/>
      <c r="Q950" s="468"/>
      <c r="R950" s="468"/>
      <c r="S950" s="468"/>
      <c r="T950" s="468"/>
      <c r="U950" s="468"/>
      <c r="V950" s="468"/>
      <c r="W950" s="468"/>
      <c r="X950" s="468"/>
      <c r="Y950" s="468"/>
      <c r="Z950" s="468"/>
      <c r="AA950" s="468"/>
      <c r="AB950" s="468"/>
      <c r="AC950" s="468"/>
      <c r="AD950" s="468"/>
      <c r="AE950" s="468"/>
      <c r="AF950" s="468"/>
      <c r="AG950" s="468"/>
      <c r="AH950" s="468"/>
      <c r="AI950" s="468"/>
      <c r="AJ950" s="468"/>
      <c r="AK950" s="468"/>
      <c r="AL950" s="468"/>
    </row>
    <row r="951" spans="1:38" ht="14.25" customHeight="1">
      <c r="A951" s="468"/>
      <c r="B951" s="468"/>
      <c r="C951" s="468"/>
      <c r="D951" s="468"/>
      <c r="E951" s="468"/>
      <c r="F951" s="468"/>
      <c r="G951" s="468"/>
      <c r="H951" s="468"/>
      <c r="I951" s="468"/>
      <c r="J951" s="468"/>
      <c r="K951" s="468"/>
      <c r="L951" s="468"/>
      <c r="M951" s="468"/>
      <c r="N951" s="468"/>
      <c r="O951" s="468"/>
      <c r="P951" s="468"/>
      <c r="Q951" s="468"/>
      <c r="R951" s="468"/>
      <c r="S951" s="468"/>
      <c r="T951" s="468"/>
      <c r="U951" s="468"/>
      <c r="V951" s="468"/>
      <c r="W951" s="468"/>
      <c r="X951" s="468"/>
      <c r="Y951" s="468"/>
      <c r="Z951" s="468"/>
      <c r="AA951" s="468"/>
      <c r="AB951" s="468"/>
      <c r="AC951" s="468"/>
      <c r="AD951" s="468"/>
      <c r="AE951" s="468"/>
      <c r="AF951" s="468"/>
      <c r="AG951" s="468"/>
      <c r="AH951" s="468"/>
      <c r="AI951" s="468"/>
      <c r="AJ951" s="468"/>
      <c r="AK951" s="468"/>
      <c r="AL951" s="468"/>
    </row>
    <row r="952" spans="1:38" ht="14.25" customHeight="1">
      <c r="A952" s="468"/>
      <c r="B952" s="468"/>
      <c r="C952" s="468"/>
      <c r="D952" s="468"/>
      <c r="E952" s="468"/>
      <c r="F952" s="468"/>
      <c r="G952" s="468"/>
      <c r="H952" s="468"/>
      <c r="I952" s="468"/>
      <c r="J952" s="468"/>
      <c r="K952" s="468"/>
      <c r="L952" s="468"/>
      <c r="M952" s="468"/>
      <c r="N952" s="468"/>
      <c r="O952" s="468"/>
      <c r="P952" s="468"/>
      <c r="Q952" s="468"/>
      <c r="R952" s="468"/>
      <c r="S952" s="468"/>
      <c r="T952" s="468"/>
      <c r="U952" s="468"/>
      <c r="V952" s="468"/>
      <c r="W952" s="468"/>
      <c r="X952" s="468"/>
      <c r="Y952" s="468"/>
      <c r="Z952" s="468"/>
      <c r="AA952" s="468"/>
      <c r="AB952" s="468"/>
      <c r="AC952" s="468"/>
      <c r="AD952" s="468"/>
      <c r="AE952" s="468"/>
      <c r="AF952" s="468"/>
      <c r="AG952" s="468"/>
      <c r="AH952" s="468"/>
      <c r="AI952" s="468"/>
      <c r="AJ952" s="468"/>
      <c r="AK952" s="468"/>
      <c r="AL952" s="468"/>
    </row>
    <row r="953" spans="1:38" ht="14.25" customHeight="1">
      <c r="A953" s="468"/>
      <c r="B953" s="468"/>
      <c r="C953" s="468"/>
      <c r="D953" s="468"/>
      <c r="E953" s="468"/>
      <c r="F953" s="468"/>
      <c r="G953" s="468"/>
      <c r="H953" s="468"/>
      <c r="I953" s="468"/>
      <c r="J953" s="468"/>
      <c r="K953" s="468"/>
      <c r="L953" s="468"/>
      <c r="M953" s="468"/>
      <c r="N953" s="468"/>
      <c r="O953" s="468"/>
      <c r="P953" s="468"/>
      <c r="Q953" s="468"/>
      <c r="R953" s="468"/>
      <c r="S953" s="468"/>
      <c r="T953" s="468"/>
      <c r="U953" s="468"/>
      <c r="V953" s="468"/>
      <c r="W953" s="468"/>
      <c r="X953" s="468"/>
      <c r="Y953" s="468"/>
      <c r="Z953" s="468"/>
      <c r="AA953" s="468"/>
      <c r="AB953" s="468"/>
      <c r="AC953" s="468"/>
      <c r="AD953" s="468"/>
      <c r="AE953" s="468"/>
      <c r="AF953" s="468"/>
      <c r="AG953" s="468"/>
      <c r="AH953" s="468"/>
      <c r="AI953" s="468"/>
      <c r="AJ953" s="468"/>
      <c r="AK953" s="468"/>
      <c r="AL953" s="468"/>
    </row>
    <row r="954" spans="1:38" ht="14.25" customHeight="1">
      <c r="A954" s="468"/>
      <c r="B954" s="468"/>
      <c r="C954" s="468"/>
      <c r="D954" s="468"/>
      <c r="E954" s="468"/>
      <c r="F954" s="468"/>
      <c r="G954" s="468"/>
      <c r="H954" s="468"/>
      <c r="I954" s="468"/>
      <c r="J954" s="468"/>
      <c r="K954" s="468"/>
      <c r="L954" s="468"/>
      <c r="M954" s="468"/>
      <c r="N954" s="468"/>
      <c r="O954" s="468"/>
      <c r="P954" s="468"/>
      <c r="Q954" s="468"/>
      <c r="R954" s="468"/>
      <c r="S954" s="468"/>
      <c r="T954" s="468"/>
      <c r="U954" s="468"/>
      <c r="V954" s="468"/>
      <c r="W954" s="468"/>
      <c r="X954" s="468"/>
      <c r="Y954" s="468"/>
      <c r="Z954" s="468"/>
      <c r="AA954" s="468"/>
      <c r="AB954" s="468"/>
      <c r="AC954" s="468"/>
      <c r="AD954" s="468"/>
      <c r="AE954" s="468"/>
      <c r="AF954" s="468"/>
      <c r="AG954" s="468"/>
      <c r="AH954" s="468"/>
      <c r="AI954" s="468"/>
      <c r="AJ954" s="468"/>
      <c r="AK954" s="468"/>
      <c r="AL954" s="468"/>
    </row>
    <row r="955" spans="1:38" ht="14.25" customHeight="1">
      <c r="A955" s="468"/>
      <c r="B955" s="468"/>
      <c r="C955" s="468"/>
      <c r="D955" s="468"/>
      <c r="E955" s="468"/>
      <c r="F955" s="468"/>
      <c r="G955" s="468"/>
      <c r="H955" s="468"/>
      <c r="I955" s="468"/>
      <c r="J955" s="468"/>
      <c r="K955" s="468"/>
      <c r="L955" s="468"/>
      <c r="M955" s="468"/>
      <c r="N955" s="468"/>
      <c r="O955" s="468"/>
      <c r="P955" s="468"/>
      <c r="Q955" s="468"/>
      <c r="R955" s="468"/>
      <c r="S955" s="468"/>
      <c r="T955" s="468"/>
      <c r="U955" s="468"/>
      <c r="V955" s="468"/>
      <c r="W955" s="468"/>
      <c r="X955" s="468"/>
      <c r="Y955" s="468"/>
      <c r="Z955" s="468"/>
      <c r="AA955" s="468"/>
      <c r="AB955" s="468"/>
      <c r="AC955" s="468"/>
      <c r="AD955" s="468"/>
      <c r="AE955" s="468"/>
      <c r="AF955" s="468"/>
      <c r="AG955" s="468"/>
      <c r="AH955" s="468"/>
      <c r="AI955" s="468"/>
      <c r="AJ955" s="468"/>
      <c r="AK955" s="468"/>
      <c r="AL955" s="468"/>
    </row>
    <row r="956" spans="1:38" ht="14.25" customHeight="1">
      <c r="A956" s="468"/>
      <c r="B956" s="468"/>
      <c r="C956" s="468"/>
      <c r="D956" s="468"/>
      <c r="E956" s="468"/>
      <c r="F956" s="468"/>
      <c r="G956" s="468"/>
      <c r="H956" s="468"/>
      <c r="I956" s="468"/>
      <c r="J956" s="468"/>
      <c r="K956" s="468"/>
      <c r="L956" s="468"/>
      <c r="M956" s="468"/>
      <c r="N956" s="468"/>
      <c r="O956" s="468"/>
      <c r="P956" s="468"/>
      <c r="Q956" s="468"/>
      <c r="R956" s="468"/>
      <c r="S956" s="468"/>
      <c r="T956" s="468"/>
      <c r="U956" s="468"/>
      <c r="V956" s="468"/>
      <c r="W956" s="468"/>
      <c r="X956" s="468"/>
      <c r="Y956" s="468"/>
      <c r="Z956" s="468"/>
      <c r="AA956" s="468"/>
      <c r="AB956" s="468"/>
      <c r="AC956" s="468"/>
      <c r="AD956" s="468"/>
      <c r="AE956" s="468"/>
      <c r="AF956" s="468"/>
      <c r="AG956" s="468"/>
      <c r="AH956" s="468"/>
      <c r="AI956" s="468"/>
      <c r="AJ956" s="468"/>
      <c r="AK956" s="468"/>
      <c r="AL956" s="468"/>
    </row>
    <row r="957" spans="1:38" ht="14.25" customHeight="1">
      <c r="A957" s="468"/>
      <c r="B957" s="468"/>
      <c r="C957" s="468"/>
      <c r="D957" s="468"/>
      <c r="E957" s="468"/>
      <c r="F957" s="468"/>
      <c r="G957" s="468"/>
      <c r="H957" s="468"/>
      <c r="I957" s="468"/>
      <c r="J957" s="468"/>
      <c r="K957" s="468"/>
      <c r="L957" s="468"/>
      <c r="M957" s="468"/>
      <c r="N957" s="468"/>
      <c r="O957" s="468"/>
      <c r="P957" s="468"/>
      <c r="Q957" s="468"/>
      <c r="R957" s="468"/>
      <c r="S957" s="468"/>
      <c r="T957" s="468"/>
      <c r="U957" s="468"/>
      <c r="V957" s="468"/>
      <c r="W957" s="468"/>
      <c r="X957" s="468"/>
      <c r="Y957" s="468"/>
      <c r="Z957" s="468"/>
      <c r="AA957" s="468"/>
      <c r="AB957" s="468"/>
      <c r="AC957" s="468"/>
      <c r="AD957" s="468"/>
      <c r="AE957" s="468"/>
      <c r="AF957" s="468"/>
      <c r="AG957" s="468"/>
      <c r="AH957" s="468"/>
      <c r="AI957" s="468"/>
      <c r="AJ957" s="468"/>
      <c r="AK957" s="468"/>
      <c r="AL957" s="468"/>
    </row>
    <row r="958" spans="1:38" ht="14.25" customHeight="1">
      <c r="A958" s="468"/>
      <c r="B958" s="468"/>
      <c r="C958" s="468"/>
      <c r="D958" s="468"/>
      <c r="E958" s="468"/>
      <c r="F958" s="468"/>
      <c r="G958" s="468"/>
      <c r="H958" s="468"/>
      <c r="I958" s="468"/>
      <c r="J958" s="468"/>
      <c r="K958" s="468"/>
      <c r="L958" s="468"/>
      <c r="M958" s="468"/>
      <c r="N958" s="468"/>
      <c r="O958" s="468"/>
      <c r="P958" s="468"/>
      <c r="Q958" s="468"/>
      <c r="R958" s="468"/>
      <c r="S958" s="468"/>
      <c r="T958" s="468"/>
      <c r="U958" s="468"/>
      <c r="V958" s="468"/>
      <c r="W958" s="468"/>
      <c r="X958" s="468"/>
      <c r="Y958" s="468"/>
      <c r="Z958" s="468"/>
      <c r="AA958" s="468"/>
      <c r="AB958" s="468"/>
      <c r="AC958" s="468"/>
      <c r="AD958" s="468"/>
      <c r="AE958" s="468"/>
      <c r="AF958" s="468"/>
      <c r="AG958" s="468"/>
      <c r="AH958" s="468"/>
      <c r="AI958" s="468"/>
      <c r="AJ958" s="468"/>
      <c r="AK958" s="468"/>
      <c r="AL958" s="468"/>
    </row>
    <row r="959" spans="1:38" ht="14.25" customHeight="1">
      <c r="A959" s="468"/>
      <c r="B959" s="468"/>
      <c r="C959" s="468"/>
      <c r="D959" s="468"/>
      <c r="E959" s="468"/>
      <c r="F959" s="468"/>
      <c r="G959" s="468"/>
      <c r="H959" s="468"/>
      <c r="I959" s="468"/>
      <c r="J959" s="468"/>
      <c r="K959" s="468"/>
      <c r="L959" s="468"/>
      <c r="M959" s="468"/>
      <c r="N959" s="468"/>
      <c r="O959" s="468"/>
      <c r="P959" s="468"/>
      <c r="Q959" s="468"/>
      <c r="R959" s="468"/>
      <c r="S959" s="468"/>
      <c r="T959" s="468"/>
      <c r="U959" s="468"/>
      <c r="V959" s="468"/>
      <c r="W959" s="468"/>
      <c r="X959" s="468"/>
      <c r="Y959" s="468"/>
      <c r="Z959" s="468"/>
      <c r="AA959" s="468"/>
      <c r="AB959" s="468"/>
      <c r="AC959" s="468"/>
      <c r="AD959" s="468"/>
      <c r="AE959" s="468"/>
      <c r="AF959" s="468"/>
      <c r="AG959" s="468"/>
      <c r="AH959" s="468"/>
      <c r="AI959" s="468"/>
      <c r="AJ959" s="468"/>
      <c r="AK959" s="468"/>
      <c r="AL959" s="468"/>
    </row>
    <row r="960" spans="1:38" ht="14.25" customHeight="1">
      <c r="A960" s="468"/>
      <c r="B960" s="468"/>
      <c r="C960" s="468"/>
      <c r="D960" s="468"/>
      <c r="E960" s="468"/>
      <c r="F960" s="468"/>
      <c r="G960" s="468"/>
      <c r="H960" s="468"/>
      <c r="I960" s="468"/>
      <c r="J960" s="468"/>
      <c r="K960" s="468"/>
      <c r="L960" s="468"/>
      <c r="M960" s="468"/>
      <c r="N960" s="468"/>
      <c r="O960" s="468"/>
      <c r="P960" s="468"/>
      <c r="Q960" s="468"/>
      <c r="R960" s="468"/>
      <c r="S960" s="468"/>
      <c r="T960" s="468"/>
      <c r="U960" s="468"/>
      <c r="V960" s="468"/>
      <c r="W960" s="468"/>
      <c r="X960" s="468"/>
      <c r="Y960" s="468"/>
      <c r="Z960" s="468"/>
      <c r="AA960" s="468"/>
      <c r="AB960" s="468"/>
      <c r="AC960" s="468"/>
      <c r="AD960" s="468"/>
      <c r="AE960" s="468"/>
      <c r="AF960" s="468"/>
      <c r="AG960" s="468"/>
      <c r="AH960" s="468"/>
      <c r="AI960" s="468"/>
      <c r="AJ960" s="468"/>
      <c r="AK960" s="468"/>
      <c r="AL960" s="468"/>
    </row>
    <row r="961" spans="1:38" ht="14.25" customHeight="1">
      <c r="A961" s="468"/>
      <c r="B961" s="468"/>
      <c r="C961" s="468"/>
      <c r="D961" s="468"/>
      <c r="E961" s="468"/>
      <c r="F961" s="468"/>
      <c r="G961" s="468"/>
      <c r="H961" s="468"/>
      <c r="I961" s="468"/>
      <c r="J961" s="468"/>
      <c r="K961" s="468"/>
      <c r="L961" s="468"/>
      <c r="M961" s="468"/>
      <c r="N961" s="468"/>
      <c r="O961" s="468"/>
      <c r="P961" s="468"/>
      <c r="Q961" s="468"/>
      <c r="R961" s="468"/>
      <c r="S961" s="468"/>
      <c r="T961" s="468"/>
      <c r="U961" s="468"/>
      <c r="V961" s="468"/>
      <c r="W961" s="468"/>
      <c r="X961" s="468"/>
      <c r="Y961" s="468"/>
      <c r="Z961" s="468"/>
      <c r="AA961" s="468"/>
      <c r="AB961" s="468"/>
      <c r="AC961" s="468"/>
      <c r="AD961" s="468"/>
      <c r="AE961" s="468"/>
      <c r="AF961" s="468"/>
      <c r="AG961" s="468"/>
      <c r="AH961" s="468"/>
      <c r="AI961" s="468"/>
      <c r="AJ961" s="468"/>
      <c r="AK961" s="468"/>
      <c r="AL961" s="468"/>
    </row>
    <row r="962" spans="1:38" ht="14.25" customHeight="1">
      <c r="A962" s="468"/>
      <c r="B962" s="468"/>
      <c r="C962" s="468"/>
      <c r="D962" s="468"/>
      <c r="E962" s="468"/>
      <c r="F962" s="468"/>
      <c r="G962" s="468"/>
      <c r="H962" s="468"/>
      <c r="I962" s="468"/>
      <c r="J962" s="468"/>
      <c r="K962" s="468"/>
      <c r="L962" s="468"/>
      <c r="M962" s="468"/>
      <c r="N962" s="468"/>
      <c r="O962" s="468"/>
      <c r="P962" s="468"/>
      <c r="Q962" s="468"/>
      <c r="R962" s="468"/>
      <c r="S962" s="468"/>
      <c r="T962" s="468"/>
      <c r="U962" s="468"/>
      <c r="V962" s="468"/>
      <c r="W962" s="468"/>
      <c r="X962" s="468"/>
      <c r="Y962" s="468"/>
      <c r="Z962" s="468"/>
      <c r="AA962" s="468"/>
      <c r="AB962" s="468"/>
      <c r="AC962" s="468"/>
      <c r="AD962" s="468"/>
      <c r="AE962" s="468"/>
      <c r="AF962" s="468"/>
      <c r="AG962" s="468"/>
      <c r="AH962" s="468"/>
      <c r="AI962" s="468"/>
      <c r="AJ962" s="468"/>
      <c r="AK962" s="468"/>
      <c r="AL962" s="468"/>
    </row>
    <row r="963" spans="1:38" ht="14.25" customHeight="1">
      <c r="A963" s="468"/>
      <c r="B963" s="468"/>
      <c r="C963" s="468"/>
      <c r="D963" s="468"/>
      <c r="E963" s="468"/>
      <c r="F963" s="468"/>
      <c r="G963" s="468"/>
      <c r="H963" s="468"/>
      <c r="I963" s="468"/>
      <c r="J963" s="468"/>
      <c r="K963" s="468"/>
      <c r="L963" s="468"/>
      <c r="M963" s="468"/>
      <c r="N963" s="468"/>
      <c r="O963" s="468"/>
      <c r="P963" s="468"/>
      <c r="Q963" s="468"/>
      <c r="R963" s="468"/>
      <c r="S963" s="468"/>
      <c r="T963" s="468"/>
      <c r="U963" s="468"/>
      <c r="V963" s="468"/>
      <c r="W963" s="468"/>
      <c r="X963" s="468"/>
      <c r="Y963" s="468"/>
      <c r="Z963" s="468"/>
      <c r="AA963" s="468"/>
      <c r="AB963" s="468"/>
      <c r="AC963" s="468"/>
      <c r="AD963" s="468"/>
      <c r="AE963" s="468"/>
      <c r="AF963" s="468"/>
      <c r="AG963" s="468"/>
      <c r="AH963" s="468"/>
      <c r="AI963" s="468"/>
      <c r="AJ963" s="468"/>
      <c r="AK963" s="468"/>
      <c r="AL963" s="468"/>
    </row>
    <row r="964" spans="1:38" ht="14.25" customHeight="1">
      <c r="A964" s="468"/>
      <c r="B964" s="468"/>
      <c r="C964" s="468"/>
      <c r="D964" s="468"/>
      <c r="E964" s="468"/>
      <c r="F964" s="468"/>
      <c r="G964" s="468"/>
      <c r="H964" s="468"/>
      <c r="I964" s="468"/>
      <c r="J964" s="468"/>
      <c r="K964" s="468"/>
      <c r="L964" s="468"/>
      <c r="M964" s="468"/>
      <c r="N964" s="468"/>
      <c r="O964" s="468"/>
      <c r="P964" s="468"/>
      <c r="Q964" s="468"/>
      <c r="R964" s="468"/>
      <c r="S964" s="468"/>
      <c r="T964" s="468"/>
      <c r="U964" s="468"/>
      <c r="V964" s="468"/>
      <c r="W964" s="468"/>
      <c r="X964" s="468"/>
      <c r="Y964" s="468"/>
      <c r="Z964" s="468"/>
      <c r="AA964" s="468"/>
      <c r="AB964" s="468"/>
      <c r="AC964" s="468"/>
      <c r="AD964" s="468"/>
      <c r="AE964" s="468"/>
      <c r="AF964" s="468"/>
      <c r="AG964" s="468"/>
      <c r="AH964" s="468"/>
      <c r="AI964" s="468"/>
      <c r="AJ964" s="468"/>
      <c r="AK964" s="468"/>
      <c r="AL964" s="468"/>
    </row>
    <row r="965" spans="1:38" ht="14.25" customHeight="1">
      <c r="A965" s="468"/>
      <c r="B965" s="468"/>
      <c r="C965" s="468"/>
      <c r="D965" s="468"/>
      <c r="E965" s="468"/>
      <c r="F965" s="468"/>
      <c r="G965" s="468"/>
      <c r="H965" s="468"/>
      <c r="I965" s="468"/>
      <c r="J965" s="468"/>
      <c r="K965" s="468"/>
      <c r="L965" s="468"/>
      <c r="M965" s="468"/>
      <c r="N965" s="468"/>
      <c r="O965" s="468"/>
      <c r="P965" s="468"/>
      <c r="Q965" s="468"/>
      <c r="R965" s="468"/>
      <c r="S965" s="468"/>
      <c r="T965" s="468"/>
      <c r="U965" s="468"/>
      <c r="V965" s="468"/>
      <c r="W965" s="468"/>
      <c r="X965" s="468"/>
      <c r="Y965" s="468"/>
      <c r="Z965" s="468"/>
      <c r="AA965" s="468"/>
      <c r="AB965" s="468"/>
      <c r="AC965" s="468"/>
      <c r="AD965" s="468"/>
      <c r="AE965" s="468"/>
      <c r="AF965" s="468"/>
      <c r="AG965" s="468"/>
      <c r="AH965" s="468"/>
      <c r="AI965" s="468"/>
      <c r="AJ965" s="468"/>
      <c r="AK965" s="468"/>
      <c r="AL965" s="468"/>
    </row>
    <row r="966" spans="1:38" ht="14.25" customHeight="1">
      <c r="A966" s="468"/>
      <c r="B966" s="468"/>
      <c r="C966" s="468"/>
      <c r="D966" s="468"/>
      <c r="E966" s="468"/>
      <c r="F966" s="468"/>
      <c r="G966" s="468"/>
      <c r="H966" s="468"/>
      <c r="I966" s="468"/>
      <c r="J966" s="468"/>
      <c r="K966" s="468"/>
      <c r="L966" s="468"/>
      <c r="M966" s="468"/>
      <c r="N966" s="468"/>
      <c r="O966" s="468"/>
      <c r="P966" s="468"/>
      <c r="Q966" s="468"/>
      <c r="R966" s="468"/>
      <c r="S966" s="468"/>
      <c r="T966" s="468"/>
      <c r="U966" s="468"/>
      <c r="V966" s="468"/>
      <c r="W966" s="468"/>
      <c r="X966" s="468"/>
      <c r="Y966" s="468"/>
      <c r="Z966" s="468"/>
      <c r="AA966" s="468"/>
      <c r="AB966" s="468"/>
      <c r="AC966" s="468"/>
      <c r="AD966" s="468"/>
      <c r="AE966" s="468"/>
      <c r="AF966" s="468"/>
      <c r="AG966" s="468"/>
      <c r="AH966" s="468"/>
      <c r="AI966" s="468"/>
      <c r="AJ966" s="468"/>
      <c r="AK966" s="468"/>
      <c r="AL966" s="468"/>
    </row>
    <row r="967" spans="1:38" ht="14.25" customHeight="1">
      <c r="A967" s="468"/>
      <c r="B967" s="468"/>
      <c r="C967" s="468"/>
      <c r="D967" s="468"/>
      <c r="E967" s="468"/>
      <c r="F967" s="468"/>
      <c r="G967" s="468"/>
      <c r="H967" s="468"/>
      <c r="I967" s="468"/>
      <c r="J967" s="468"/>
      <c r="K967" s="468"/>
      <c r="L967" s="468"/>
      <c r="M967" s="468"/>
      <c r="N967" s="468"/>
      <c r="O967" s="468"/>
      <c r="P967" s="468"/>
      <c r="Q967" s="468"/>
      <c r="R967" s="468"/>
      <c r="S967" s="468"/>
      <c r="T967" s="468"/>
      <c r="U967" s="468"/>
      <c r="V967" s="468"/>
      <c r="W967" s="468"/>
      <c r="X967" s="468"/>
      <c r="Y967" s="468"/>
      <c r="Z967" s="468"/>
      <c r="AA967" s="468"/>
      <c r="AB967" s="468"/>
      <c r="AC967" s="468"/>
      <c r="AD967" s="468"/>
      <c r="AE967" s="468"/>
      <c r="AF967" s="468"/>
      <c r="AG967" s="468"/>
      <c r="AH967" s="468"/>
      <c r="AI967" s="468"/>
      <c r="AJ967" s="468"/>
      <c r="AK967" s="468"/>
      <c r="AL967" s="468"/>
    </row>
    <row r="968" spans="1:38" ht="14.25" customHeight="1">
      <c r="A968" s="468"/>
      <c r="B968" s="468"/>
      <c r="C968" s="468"/>
      <c r="D968" s="468"/>
      <c r="E968" s="468"/>
      <c r="F968" s="468"/>
      <c r="G968" s="468"/>
      <c r="H968" s="468"/>
      <c r="I968" s="468"/>
      <c r="J968" s="468"/>
      <c r="K968" s="468"/>
      <c r="L968" s="468"/>
      <c r="M968" s="468"/>
      <c r="N968" s="468"/>
      <c r="O968" s="468"/>
      <c r="P968" s="468"/>
      <c r="Q968" s="468"/>
      <c r="R968" s="468"/>
      <c r="S968" s="468"/>
      <c r="T968" s="468"/>
      <c r="U968" s="468"/>
      <c r="V968" s="468"/>
      <c r="W968" s="468"/>
      <c r="X968" s="468"/>
      <c r="Y968" s="468"/>
      <c r="Z968" s="468"/>
      <c r="AA968" s="468"/>
      <c r="AB968" s="468"/>
      <c r="AC968" s="468"/>
      <c r="AD968" s="468"/>
      <c r="AE968" s="468"/>
      <c r="AF968" s="468"/>
      <c r="AG968" s="468"/>
      <c r="AH968" s="468"/>
      <c r="AI968" s="468"/>
      <c r="AJ968" s="468"/>
      <c r="AK968" s="468"/>
      <c r="AL968" s="468"/>
    </row>
    <row r="969" spans="1:38" ht="14.25" customHeight="1">
      <c r="A969" s="468"/>
      <c r="B969" s="468"/>
      <c r="C969" s="468"/>
      <c r="D969" s="468"/>
      <c r="E969" s="468"/>
      <c r="F969" s="468"/>
      <c r="G969" s="468"/>
      <c r="H969" s="468"/>
      <c r="I969" s="468"/>
      <c r="J969" s="468"/>
      <c r="K969" s="468"/>
      <c r="L969" s="468"/>
      <c r="M969" s="468"/>
      <c r="N969" s="468"/>
      <c r="O969" s="468"/>
      <c r="P969" s="468"/>
      <c r="Q969" s="468"/>
      <c r="R969" s="468"/>
      <c r="S969" s="468"/>
      <c r="T969" s="468"/>
      <c r="U969" s="468"/>
      <c r="V969" s="468"/>
      <c r="W969" s="468"/>
      <c r="X969" s="468"/>
      <c r="Y969" s="468"/>
      <c r="Z969" s="468"/>
      <c r="AA969" s="468"/>
      <c r="AB969" s="468"/>
      <c r="AC969" s="468"/>
      <c r="AD969" s="468"/>
      <c r="AE969" s="468"/>
      <c r="AF969" s="468"/>
      <c r="AG969" s="468"/>
      <c r="AH969" s="468"/>
      <c r="AI969" s="468"/>
      <c r="AJ969" s="468"/>
      <c r="AK969" s="468"/>
      <c r="AL969" s="468"/>
    </row>
    <row r="970" spans="1:38" ht="14.25" customHeight="1">
      <c r="A970" s="468"/>
      <c r="B970" s="468"/>
      <c r="C970" s="468"/>
      <c r="D970" s="468"/>
      <c r="E970" s="468"/>
      <c r="F970" s="468"/>
      <c r="G970" s="468"/>
      <c r="H970" s="468"/>
      <c r="I970" s="468"/>
      <c r="J970" s="468"/>
      <c r="K970" s="468"/>
      <c r="L970" s="468"/>
      <c r="M970" s="468"/>
      <c r="N970" s="468"/>
      <c r="O970" s="468"/>
      <c r="P970" s="468"/>
      <c r="Q970" s="468"/>
      <c r="R970" s="468"/>
      <c r="S970" s="468"/>
      <c r="T970" s="468"/>
      <c r="U970" s="468"/>
      <c r="V970" s="468"/>
      <c r="W970" s="468"/>
      <c r="X970" s="468"/>
      <c r="Y970" s="468"/>
      <c r="Z970" s="468"/>
      <c r="AA970" s="468"/>
      <c r="AB970" s="468"/>
      <c r="AC970" s="468"/>
      <c r="AD970" s="468"/>
      <c r="AE970" s="468"/>
      <c r="AF970" s="468"/>
      <c r="AG970" s="468"/>
      <c r="AH970" s="468"/>
      <c r="AI970" s="468"/>
      <c r="AJ970" s="468"/>
      <c r="AK970" s="468"/>
      <c r="AL970" s="468"/>
    </row>
    <row r="971" spans="1:38" ht="14.25" customHeight="1">
      <c r="A971" s="468"/>
      <c r="B971" s="468"/>
      <c r="C971" s="468"/>
      <c r="D971" s="468"/>
      <c r="E971" s="468"/>
      <c r="F971" s="468"/>
      <c r="G971" s="468"/>
      <c r="H971" s="468"/>
      <c r="I971" s="468"/>
      <c r="J971" s="468"/>
      <c r="K971" s="468"/>
      <c r="L971" s="468"/>
      <c r="M971" s="468"/>
      <c r="N971" s="468"/>
      <c r="O971" s="468"/>
      <c r="P971" s="468"/>
      <c r="Q971" s="468"/>
      <c r="R971" s="468"/>
      <c r="S971" s="468"/>
      <c r="T971" s="468"/>
      <c r="U971" s="468"/>
      <c r="V971" s="468"/>
      <c r="W971" s="468"/>
      <c r="X971" s="468"/>
      <c r="Y971" s="468"/>
      <c r="Z971" s="468"/>
      <c r="AA971" s="468"/>
      <c r="AB971" s="468"/>
      <c r="AC971" s="468"/>
      <c r="AD971" s="468"/>
      <c r="AE971" s="468"/>
      <c r="AF971" s="468"/>
      <c r="AG971" s="468"/>
      <c r="AH971" s="468"/>
      <c r="AI971" s="468"/>
      <c r="AJ971" s="468"/>
      <c r="AK971" s="468"/>
      <c r="AL971" s="468"/>
    </row>
    <row r="972" spans="1:38" ht="14.25" customHeight="1">
      <c r="A972" s="468"/>
      <c r="B972" s="468"/>
      <c r="C972" s="468"/>
      <c r="D972" s="468"/>
      <c r="E972" s="468"/>
      <c r="F972" s="468"/>
      <c r="G972" s="468"/>
      <c r="H972" s="468"/>
      <c r="I972" s="468"/>
      <c r="J972" s="468"/>
      <c r="K972" s="468"/>
      <c r="L972" s="468"/>
      <c r="M972" s="468"/>
      <c r="N972" s="468"/>
      <c r="O972" s="468"/>
      <c r="P972" s="468"/>
      <c r="Q972" s="468"/>
      <c r="R972" s="468"/>
      <c r="S972" s="468"/>
      <c r="T972" s="468"/>
      <c r="U972" s="468"/>
      <c r="V972" s="468"/>
      <c r="W972" s="468"/>
      <c r="X972" s="468"/>
      <c r="Y972" s="468"/>
      <c r="Z972" s="468"/>
      <c r="AA972" s="468"/>
      <c r="AB972" s="468"/>
      <c r="AC972" s="468"/>
      <c r="AD972" s="468"/>
      <c r="AE972" s="468"/>
      <c r="AF972" s="468"/>
      <c r="AG972" s="468"/>
      <c r="AH972" s="468"/>
      <c r="AI972" s="468"/>
      <c r="AJ972" s="468"/>
      <c r="AK972" s="468"/>
      <c r="AL972" s="468"/>
    </row>
    <row r="973" spans="1:38" ht="14.25" customHeight="1">
      <c r="A973" s="468"/>
      <c r="B973" s="468"/>
      <c r="C973" s="468"/>
      <c r="D973" s="468"/>
      <c r="E973" s="468"/>
      <c r="F973" s="468"/>
      <c r="G973" s="468"/>
      <c r="H973" s="468"/>
      <c r="I973" s="468"/>
      <c r="J973" s="468"/>
      <c r="K973" s="468"/>
      <c r="L973" s="468"/>
      <c r="M973" s="468"/>
      <c r="N973" s="468"/>
      <c r="O973" s="468"/>
      <c r="P973" s="468"/>
      <c r="Q973" s="468"/>
      <c r="R973" s="468"/>
      <c r="S973" s="468"/>
      <c r="T973" s="468"/>
      <c r="U973" s="468"/>
      <c r="V973" s="468"/>
      <c r="W973" s="468"/>
      <c r="X973" s="468"/>
      <c r="Y973" s="468"/>
      <c r="Z973" s="468"/>
      <c r="AA973" s="468"/>
      <c r="AB973" s="468"/>
      <c r="AC973" s="468"/>
      <c r="AD973" s="468"/>
      <c r="AE973" s="468"/>
      <c r="AF973" s="468"/>
      <c r="AG973" s="468"/>
      <c r="AH973" s="468"/>
      <c r="AI973" s="468"/>
      <c r="AJ973" s="468"/>
      <c r="AK973" s="468"/>
      <c r="AL973" s="468"/>
    </row>
    <row r="974" spans="1:38" ht="14.25" customHeight="1">
      <c r="A974" s="468"/>
      <c r="B974" s="468"/>
      <c r="C974" s="468"/>
      <c r="D974" s="468"/>
      <c r="E974" s="468"/>
      <c r="F974" s="468"/>
      <c r="G974" s="468"/>
      <c r="H974" s="468"/>
      <c r="I974" s="468"/>
      <c r="J974" s="468"/>
      <c r="K974" s="468"/>
      <c r="L974" s="468"/>
      <c r="M974" s="468"/>
      <c r="N974" s="468"/>
      <c r="O974" s="468"/>
      <c r="P974" s="468"/>
      <c r="Q974" s="468"/>
      <c r="R974" s="468"/>
      <c r="S974" s="468"/>
      <c r="T974" s="468"/>
      <c r="U974" s="468"/>
      <c r="V974" s="468"/>
      <c r="W974" s="468"/>
      <c r="X974" s="468"/>
      <c r="Y974" s="468"/>
      <c r="Z974" s="468"/>
      <c r="AA974" s="468"/>
      <c r="AB974" s="468"/>
      <c r="AC974" s="468"/>
      <c r="AD974" s="468"/>
      <c r="AE974" s="468"/>
      <c r="AF974" s="468"/>
      <c r="AG974" s="468"/>
      <c r="AH974" s="468"/>
      <c r="AI974" s="468"/>
      <c r="AJ974" s="468"/>
      <c r="AK974" s="468"/>
      <c r="AL974" s="468"/>
    </row>
    <row r="975" spans="1:38" ht="14.25" customHeight="1">
      <c r="A975" s="468"/>
      <c r="B975" s="468"/>
      <c r="C975" s="468"/>
      <c r="D975" s="468"/>
      <c r="E975" s="468"/>
      <c r="F975" s="468"/>
      <c r="G975" s="468"/>
      <c r="H975" s="468"/>
      <c r="I975" s="468"/>
      <c r="J975" s="468"/>
      <c r="K975" s="468"/>
      <c r="L975" s="468"/>
      <c r="M975" s="468"/>
      <c r="N975" s="468"/>
      <c r="O975" s="468"/>
      <c r="P975" s="468"/>
      <c r="Q975" s="468"/>
      <c r="R975" s="468"/>
      <c r="S975" s="468"/>
      <c r="T975" s="468"/>
      <c r="U975" s="468"/>
      <c r="V975" s="468"/>
      <c r="W975" s="468"/>
      <c r="X975" s="468"/>
      <c r="Y975" s="468"/>
      <c r="Z975" s="468"/>
      <c r="AA975" s="468"/>
      <c r="AB975" s="468"/>
      <c r="AC975" s="468"/>
      <c r="AD975" s="468"/>
      <c r="AE975" s="468"/>
      <c r="AF975" s="468"/>
      <c r="AG975" s="468"/>
      <c r="AH975" s="468"/>
      <c r="AI975" s="468"/>
      <c r="AJ975" s="468"/>
      <c r="AK975" s="468"/>
      <c r="AL975" s="468"/>
    </row>
    <row r="976" spans="1:38" ht="14.25" customHeight="1">
      <c r="A976" s="468"/>
      <c r="B976" s="468"/>
      <c r="C976" s="468"/>
      <c r="D976" s="468"/>
      <c r="E976" s="468"/>
      <c r="F976" s="468"/>
      <c r="G976" s="468"/>
      <c r="H976" s="468"/>
      <c r="I976" s="468"/>
      <c r="J976" s="468"/>
      <c r="K976" s="468"/>
      <c r="L976" s="468"/>
      <c r="M976" s="468"/>
      <c r="N976" s="468"/>
      <c r="O976" s="468"/>
      <c r="P976" s="468"/>
      <c r="Q976" s="468"/>
      <c r="R976" s="468"/>
      <c r="S976" s="468"/>
      <c r="T976" s="468"/>
      <c r="U976" s="468"/>
      <c r="V976" s="468"/>
      <c r="W976" s="468"/>
      <c r="X976" s="468"/>
      <c r="Y976" s="468"/>
      <c r="Z976" s="468"/>
      <c r="AA976" s="468"/>
      <c r="AB976" s="468"/>
      <c r="AC976" s="468"/>
      <c r="AD976" s="468"/>
      <c r="AE976" s="468"/>
      <c r="AF976" s="468"/>
      <c r="AG976" s="468"/>
      <c r="AH976" s="468"/>
      <c r="AI976" s="468"/>
      <c r="AJ976" s="468"/>
      <c r="AK976" s="468"/>
      <c r="AL976" s="468"/>
    </row>
    <row r="977" spans="1:38" ht="14.25" customHeight="1">
      <c r="A977" s="468"/>
      <c r="B977" s="468"/>
      <c r="C977" s="468"/>
      <c r="D977" s="468"/>
      <c r="E977" s="468"/>
      <c r="F977" s="468"/>
      <c r="G977" s="468"/>
      <c r="H977" s="468"/>
      <c r="I977" s="468"/>
      <c r="J977" s="468"/>
      <c r="K977" s="468"/>
      <c r="L977" s="468"/>
      <c r="M977" s="468"/>
      <c r="N977" s="468"/>
      <c r="O977" s="468"/>
      <c r="P977" s="468"/>
      <c r="Q977" s="468"/>
      <c r="R977" s="468"/>
      <c r="S977" s="468"/>
      <c r="T977" s="468"/>
      <c r="U977" s="468"/>
      <c r="V977" s="468"/>
      <c r="W977" s="468"/>
      <c r="X977" s="468"/>
      <c r="Y977" s="468"/>
      <c r="Z977" s="468"/>
      <c r="AA977" s="468"/>
      <c r="AB977" s="468"/>
      <c r="AC977" s="468"/>
      <c r="AD977" s="468"/>
      <c r="AE977" s="468"/>
      <c r="AF977" s="468"/>
      <c r="AG977" s="468"/>
      <c r="AH977" s="468"/>
      <c r="AI977" s="468"/>
      <c r="AJ977" s="468"/>
      <c r="AK977" s="468"/>
      <c r="AL977" s="468"/>
    </row>
    <row r="978" spans="1:38" ht="14.25" customHeight="1">
      <c r="A978" s="468"/>
      <c r="B978" s="468"/>
      <c r="C978" s="468"/>
      <c r="D978" s="468"/>
      <c r="E978" s="468"/>
      <c r="F978" s="468"/>
      <c r="G978" s="468"/>
      <c r="H978" s="468"/>
      <c r="I978" s="468"/>
      <c r="J978" s="468"/>
      <c r="K978" s="468"/>
      <c r="L978" s="468"/>
      <c r="M978" s="468"/>
      <c r="N978" s="468"/>
      <c r="O978" s="468"/>
      <c r="P978" s="468"/>
      <c r="Q978" s="468"/>
      <c r="R978" s="468"/>
      <c r="S978" s="468"/>
      <c r="T978" s="468"/>
      <c r="U978" s="468"/>
      <c r="V978" s="468"/>
      <c r="W978" s="468"/>
      <c r="X978" s="468"/>
      <c r="Y978" s="468"/>
      <c r="Z978" s="468"/>
      <c r="AA978" s="468"/>
      <c r="AB978" s="468"/>
      <c r="AC978" s="468"/>
      <c r="AD978" s="468"/>
      <c r="AE978" s="468"/>
      <c r="AF978" s="468"/>
      <c r="AG978" s="468"/>
      <c r="AH978" s="468"/>
      <c r="AI978" s="468"/>
      <c r="AJ978" s="468"/>
      <c r="AK978" s="468"/>
      <c r="AL978" s="468"/>
    </row>
    <row r="979" spans="1:38" ht="14.25" customHeight="1">
      <c r="A979" s="468"/>
      <c r="B979" s="468"/>
      <c r="C979" s="468"/>
      <c r="D979" s="468"/>
      <c r="E979" s="468"/>
      <c r="F979" s="468"/>
      <c r="G979" s="468"/>
      <c r="H979" s="468"/>
      <c r="I979" s="468"/>
      <c r="J979" s="468"/>
      <c r="K979" s="468"/>
      <c r="L979" s="468"/>
      <c r="M979" s="468"/>
      <c r="N979" s="468"/>
      <c r="O979" s="468"/>
      <c r="P979" s="468"/>
      <c r="Q979" s="468"/>
      <c r="R979" s="468"/>
      <c r="S979" s="468"/>
      <c r="T979" s="468"/>
      <c r="U979" s="468"/>
      <c r="V979" s="468"/>
      <c r="W979" s="468"/>
      <c r="X979" s="468"/>
      <c r="Y979" s="468"/>
      <c r="Z979" s="468"/>
      <c r="AA979" s="468"/>
      <c r="AB979" s="468"/>
      <c r="AC979" s="468"/>
      <c r="AD979" s="468"/>
      <c r="AE979" s="468"/>
      <c r="AF979" s="468"/>
      <c r="AG979" s="468"/>
      <c r="AH979" s="468"/>
      <c r="AI979" s="468"/>
      <c r="AJ979" s="468"/>
      <c r="AK979" s="468"/>
      <c r="AL979" s="468"/>
    </row>
    <row r="980" spans="1:38" ht="14.25" customHeight="1">
      <c r="A980" s="468"/>
      <c r="B980" s="468"/>
      <c r="C980" s="468"/>
      <c r="D980" s="468"/>
      <c r="E980" s="468"/>
      <c r="F980" s="468"/>
      <c r="G980" s="468"/>
      <c r="H980" s="468"/>
      <c r="I980" s="468"/>
      <c r="J980" s="468"/>
      <c r="K980" s="468"/>
      <c r="L980" s="468"/>
      <c r="M980" s="468"/>
      <c r="N980" s="468"/>
      <c r="O980" s="468"/>
      <c r="P980" s="468"/>
      <c r="Q980" s="468"/>
      <c r="R980" s="468"/>
      <c r="S980" s="468"/>
      <c r="T980" s="468"/>
      <c r="U980" s="468"/>
      <c r="V980" s="468"/>
      <c r="W980" s="468"/>
      <c r="X980" s="468"/>
      <c r="Y980" s="468"/>
      <c r="Z980" s="468"/>
      <c r="AA980" s="468"/>
      <c r="AB980" s="468"/>
      <c r="AC980" s="468"/>
      <c r="AD980" s="468"/>
      <c r="AE980" s="468"/>
      <c r="AF980" s="468"/>
      <c r="AG980" s="468"/>
      <c r="AH980" s="468"/>
      <c r="AI980" s="468"/>
      <c r="AJ980" s="468"/>
      <c r="AK980" s="468"/>
      <c r="AL980" s="468"/>
    </row>
    <row r="981" spans="1:38" ht="14.25" customHeight="1">
      <c r="A981" s="468"/>
      <c r="B981" s="468"/>
      <c r="C981" s="468"/>
      <c r="D981" s="468"/>
      <c r="E981" s="468"/>
      <c r="F981" s="468"/>
      <c r="G981" s="468"/>
      <c r="H981" s="468"/>
      <c r="I981" s="468"/>
      <c r="J981" s="468"/>
      <c r="K981" s="468"/>
      <c r="L981" s="468"/>
      <c r="M981" s="468"/>
      <c r="N981" s="468"/>
      <c r="O981" s="468"/>
      <c r="P981" s="468"/>
      <c r="Q981" s="468"/>
      <c r="R981" s="468"/>
      <c r="S981" s="468"/>
      <c r="T981" s="468"/>
      <c r="U981" s="468"/>
      <c r="V981" s="468"/>
      <c r="W981" s="468"/>
      <c r="X981" s="468"/>
      <c r="Y981" s="468"/>
      <c r="Z981" s="468"/>
      <c r="AA981" s="468"/>
      <c r="AB981" s="468"/>
      <c r="AC981" s="468"/>
      <c r="AD981" s="468"/>
      <c r="AE981" s="468"/>
      <c r="AF981" s="468"/>
      <c r="AG981" s="468"/>
      <c r="AH981" s="468"/>
      <c r="AI981" s="468"/>
      <c r="AJ981" s="468"/>
      <c r="AK981" s="468"/>
      <c r="AL981" s="468"/>
    </row>
    <row r="982" spans="1:38" ht="14.25" customHeight="1">
      <c r="A982" s="468"/>
      <c r="B982" s="468"/>
      <c r="C982" s="468"/>
      <c r="D982" s="468"/>
      <c r="E982" s="468"/>
      <c r="F982" s="468"/>
      <c r="G982" s="468"/>
      <c r="H982" s="468"/>
      <c r="I982" s="468"/>
      <c r="J982" s="468"/>
      <c r="K982" s="468"/>
      <c r="L982" s="468"/>
      <c r="M982" s="468"/>
      <c r="N982" s="468"/>
      <c r="O982" s="468"/>
      <c r="P982" s="468"/>
      <c r="Q982" s="468"/>
      <c r="R982" s="468"/>
      <c r="S982" s="468"/>
      <c r="T982" s="468"/>
      <c r="U982" s="468"/>
      <c r="V982" s="468"/>
      <c r="W982" s="468"/>
      <c r="X982" s="468"/>
      <c r="Y982" s="468"/>
      <c r="Z982" s="468"/>
      <c r="AA982" s="468"/>
      <c r="AB982" s="468"/>
      <c r="AC982" s="468"/>
      <c r="AD982" s="468"/>
      <c r="AE982" s="468"/>
      <c r="AF982" s="468"/>
      <c r="AG982" s="468"/>
      <c r="AH982" s="468"/>
      <c r="AI982" s="468"/>
      <c r="AJ982" s="468"/>
      <c r="AK982" s="468"/>
      <c r="AL982" s="468"/>
    </row>
    <row r="983" spans="1:38" ht="14.25" customHeight="1">
      <c r="A983" s="468"/>
      <c r="B983" s="468"/>
      <c r="C983" s="468"/>
      <c r="D983" s="468"/>
      <c r="E983" s="468"/>
      <c r="F983" s="468"/>
      <c r="G983" s="468"/>
      <c r="H983" s="468"/>
      <c r="I983" s="468"/>
      <c r="J983" s="468"/>
      <c r="K983" s="468"/>
      <c r="L983" s="468"/>
      <c r="M983" s="468"/>
      <c r="N983" s="468"/>
      <c r="O983" s="468"/>
      <c r="P983" s="468"/>
      <c r="Q983" s="468"/>
      <c r="R983" s="468"/>
      <c r="S983" s="468"/>
      <c r="T983" s="468"/>
      <c r="U983" s="468"/>
      <c r="V983" s="468"/>
      <c r="W983" s="468"/>
      <c r="X983" s="468"/>
      <c r="Y983" s="468"/>
      <c r="Z983" s="468"/>
      <c r="AA983" s="468"/>
      <c r="AB983" s="468"/>
      <c r="AC983" s="468"/>
      <c r="AD983" s="468"/>
      <c r="AE983" s="468"/>
      <c r="AF983" s="468"/>
      <c r="AG983" s="468"/>
      <c r="AH983" s="468"/>
      <c r="AI983" s="468"/>
      <c r="AJ983" s="468"/>
      <c r="AK983" s="468"/>
      <c r="AL983" s="468"/>
    </row>
    <row r="984" spans="1:38" ht="14.25" customHeight="1">
      <c r="A984" s="468"/>
      <c r="B984" s="468"/>
      <c r="C984" s="468"/>
      <c r="D984" s="468"/>
      <c r="E984" s="468"/>
      <c r="F984" s="468"/>
      <c r="G984" s="468"/>
      <c r="H984" s="468"/>
      <c r="I984" s="468"/>
      <c r="J984" s="468"/>
      <c r="K984" s="468"/>
      <c r="L984" s="468"/>
      <c r="M984" s="468"/>
      <c r="N984" s="468"/>
      <c r="O984" s="468"/>
      <c r="P984" s="468"/>
      <c r="Q984" s="468"/>
      <c r="R984" s="468"/>
      <c r="S984" s="468"/>
      <c r="T984" s="468"/>
      <c r="U984" s="468"/>
      <c r="V984" s="468"/>
      <c r="W984" s="468"/>
      <c r="X984" s="468"/>
      <c r="Y984" s="468"/>
      <c r="Z984" s="468"/>
      <c r="AA984" s="468"/>
      <c r="AB984" s="468"/>
      <c r="AC984" s="468"/>
      <c r="AD984" s="468"/>
      <c r="AE984" s="468"/>
      <c r="AF984" s="468"/>
      <c r="AG984" s="468"/>
      <c r="AH984" s="468"/>
      <c r="AI984" s="468"/>
      <c r="AJ984" s="468"/>
      <c r="AK984" s="468"/>
      <c r="AL984" s="468"/>
    </row>
    <row r="985" spans="1:38" ht="14.25" customHeight="1">
      <c r="A985" s="468"/>
      <c r="B985" s="468"/>
      <c r="C985" s="468"/>
      <c r="D985" s="468"/>
      <c r="E985" s="468"/>
      <c r="F985" s="468"/>
      <c r="G985" s="468"/>
      <c r="H985" s="468"/>
      <c r="I985" s="468"/>
      <c r="J985" s="468"/>
      <c r="K985" s="468"/>
      <c r="L985" s="468"/>
      <c r="M985" s="468"/>
      <c r="N985" s="468"/>
      <c r="O985" s="468"/>
      <c r="P985" s="468"/>
      <c r="Q985" s="468"/>
      <c r="R985" s="468"/>
      <c r="S985" s="468"/>
      <c r="T985" s="468"/>
      <c r="U985" s="468"/>
      <c r="V985" s="468"/>
      <c r="W985" s="468"/>
      <c r="X985" s="468"/>
      <c r="Y985" s="468"/>
      <c r="Z985" s="468"/>
      <c r="AA985" s="468"/>
      <c r="AB985" s="468"/>
      <c r="AC985" s="468"/>
      <c r="AD985" s="468"/>
      <c r="AE985" s="468"/>
      <c r="AF985" s="468"/>
      <c r="AG985" s="468"/>
      <c r="AH985" s="468"/>
      <c r="AI985" s="468"/>
      <c r="AJ985" s="468"/>
      <c r="AK985" s="468"/>
      <c r="AL985" s="468"/>
    </row>
    <row r="986" spans="1:38" ht="14.25" customHeight="1">
      <c r="A986" s="468"/>
      <c r="B986" s="468"/>
      <c r="C986" s="468"/>
      <c r="D986" s="468"/>
      <c r="E986" s="468"/>
      <c r="F986" s="468"/>
      <c r="G986" s="468"/>
      <c r="H986" s="468"/>
      <c r="I986" s="468"/>
      <c r="J986" s="468"/>
      <c r="K986" s="468"/>
      <c r="L986" s="468"/>
      <c r="M986" s="468"/>
      <c r="N986" s="468"/>
      <c r="O986" s="468"/>
      <c r="P986" s="468"/>
      <c r="Q986" s="468"/>
      <c r="R986" s="468"/>
      <c r="S986" s="468"/>
      <c r="T986" s="468"/>
      <c r="U986" s="468"/>
      <c r="V986" s="468"/>
      <c r="W986" s="468"/>
      <c r="X986" s="468"/>
      <c r="Y986" s="468"/>
      <c r="Z986" s="468"/>
      <c r="AA986" s="468"/>
      <c r="AB986" s="468"/>
      <c r="AC986" s="468"/>
      <c r="AD986" s="468"/>
      <c r="AE986" s="468"/>
      <c r="AF986" s="468"/>
      <c r="AG986" s="468"/>
      <c r="AH986" s="468"/>
      <c r="AI986" s="468"/>
      <c r="AJ986" s="468"/>
      <c r="AK986" s="468"/>
      <c r="AL986" s="468"/>
    </row>
    <row r="987" spans="1:38" ht="14.25" customHeight="1">
      <c r="A987" s="468"/>
      <c r="B987" s="468"/>
      <c r="C987" s="468"/>
      <c r="D987" s="468"/>
      <c r="E987" s="468"/>
      <c r="F987" s="468"/>
      <c r="G987" s="468"/>
      <c r="H987" s="468"/>
      <c r="I987" s="468"/>
      <c r="J987" s="468"/>
      <c r="K987" s="468"/>
      <c r="L987" s="468"/>
      <c r="M987" s="468"/>
      <c r="N987" s="468"/>
      <c r="O987" s="468"/>
      <c r="P987" s="468"/>
      <c r="Q987" s="468"/>
      <c r="R987" s="468"/>
      <c r="S987" s="468"/>
      <c r="T987" s="468"/>
      <c r="U987" s="468"/>
      <c r="V987" s="468"/>
      <c r="W987" s="468"/>
      <c r="X987" s="468"/>
      <c r="Y987" s="468"/>
      <c r="Z987" s="468"/>
      <c r="AA987" s="468"/>
      <c r="AB987" s="468"/>
      <c r="AC987" s="468"/>
      <c r="AD987" s="468"/>
      <c r="AE987" s="468"/>
      <c r="AF987" s="468"/>
      <c r="AG987" s="468"/>
      <c r="AH987" s="468"/>
      <c r="AI987" s="468"/>
      <c r="AJ987" s="468"/>
      <c r="AK987" s="468"/>
      <c r="AL987" s="468"/>
    </row>
    <row r="988" spans="1:38" ht="14.25" customHeight="1">
      <c r="A988" s="468"/>
      <c r="B988" s="468"/>
      <c r="C988" s="468"/>
      <c r="D988" s="468"/>
      <c r="E988" s="468"/>
      <c r="F988" s="468"/>
      <c r="G988" s="468"/>
      <c r="H988" s="468"/>
      <c r="I988" s="468"/>
      <c r="J988" s="468"/>
      <c r="K988" s="468"/>
      <c r="L988" s="468"/>
      <c r="M988" s="468"/>
      <c r="N988" s="468"/>
      <c r="O988" s="468"/>
      <c r="P988" s="468"/>
      <c r="Q988" s="468"/>
      <c r="R988" s="468"/>
      <c r="S988" s="468"/>
      <c r="T988" s="468"/>
      <c r="U988" s="468"/>
      <c r="V988" s="468"/>
      <c r="W988" s="468"/>
      <c r="X988" s="468"/>
      <c r="Y988" s="468"/>
      <c r="Z988" s="468"/>
      <c r="AA988" s="468"/>
      <c r="AB988" s="468"/>
      <c r="AC988" s="468"/>
      <c r="AD988" s="468"/>
      <c r="AE988" s="468"/>
      <c r="AF988" s="468"/>
      <c r="AG988" s="468"/>
      <c r="AH988" s="468"/>
      <c r="AI988" s="468"/>
      <c r="AJ988" s="468"/>
      <c r="AK988" s="468"/>
      <c r="AL988" s="468"/>
    </row>
    <row r="989" spans="1:38" ht="14.25" customHeight="1">
      <c r="A989" s="468"/>
      <c r="B989" s="468"/>
      <c r="C989" s="468"/>
      <c r="D989" s="468"/>
      <c r="E989" s="468"/>
      <c r="F989" s="468"/>
      <c r="G989" s="468"/>
      <c r="H989" s="468"/>
      <c r="I989" s="468"/>
      <c r="J989" s="468"/>
      <c r="K989" s="468"/>
      <c r="L989" s="468"/>
      <c r="M989" s="468"/>
      <c r="N989" s="468"/>
      <c r="O989" s="468"/>
      <c r="P989" s="468"/>
      <c r="Q989" s="468"/>
      <c r="R989" s="468"/>
      <c r="S989" s="468"/>
      <c r="T989" s="468"/>
      <c r="U989" s="468"/>
      <c r="V989" s="468"/>
      <c r="W989" s="468"/>
      <c r="X989" s="468"/>
      <c r="Y989" s="468"/>
      <c r="Z989" s="468"/>
      <c r="AA989" s="468"/>
      <c r="AB989" s="468"/>
      <c r="AC989" s="468"/>
      <c r="AD989" s="468"/>
      <c r="AE989" s="468"/>
      <c r="AF989" s="468"/>
      <c r="AG989" s="468"/>
      <c r="AH989" s="468"/>
      <c r="AI989" s="468"/>
      <c r="AJ989" s="468"/>
      <c r="AK989" s="468"/>
      <c r="AL989" s="468"/>
    </row>
    <row r="990" spans="1:38" ht="14.25" customHeight="1">
      <c r="A990" s="468"/>
      <c r="B990" s="468"/>
      <c r="C990" s="468"/>
      <c r="D990" s="468"/>
      <c r="E990" s="468"/>
      <c r="F990" s="468"/>
      <c r="G990" s="468"/>
      <c r="H990" s="468"/>
      <c r="I990" s="468"/>
      <c r="J990" s="468"/>
      <c r="K990" s="468"/>
      <c r="L990" s="468"/>
      <c r="M990" s="468"/>
      <c r="N990" s="468"/>
      <c r="O990" s="468"/>
      <c r="P990" s="468"/>
      <c r="Q990" s="468"/>
      <c r="R990" s="468"/>
      <c r="S990" s="468"/>
      <c r="T990" s="468"/>
      <c r="U990" s="468"/>
      <c r="V990" s="468"/>
      <c r="W990" s="468"/>
      <c r="X990" s="468"/>
      <c r="Y990" s="468"/>
      <c r="Z990" s="468"/>
      <c r="AA990" s="468"/>
      <c r="AB990" s="468"/>
      <c r="AC990" s="468"/>
      <c r="AD990" s="468"/>
      <c r="AE990" s="468"/>
      <c r="AF990" s="468"/>
      <c r="AG990" s="468"/>
      <c r="AH990" s="468"/>
      <c r="AI990" s="468"/>
      <c r="AJ990" s="468"/>
      <c r="AK990" s="468"/>
      <c r="AL990" s="468"/>
    </row>
    <row r="991" spans="1:38" ht="14.25" customHeight="1">
      <c r="A991" s="468"/>
      <c r="B991" s="468"/>
      <c r="C991" s="468"/>
      <c r="D991" s="468"/>
      <c r="E991" s="468"/>
      <c r="F991" s="468"/>
      <c r="G991" s="468"/>
      <c r="H991" s="468"/>
      <c r="I991" s="468"/>
      <c r="J991" s="468"/>
      <c r="K991" s="468"/>
      <c r="L991" s="468"/>
      <c r="M991" s="468"/>
      <c r="N991" s="468"/>
      <c r="O991" s="468"/>
      <c r="P991" s="468"/>
      <c r="Q991" s="468"/>
      <c r="R991" s="468"/>
      <c r="S991" s="468"/>
      <c r="T991" s="468"/>
      <c r="U991" s="468"/>
      <c r="V991" s="468"/>
      <c r="W991" s="468"/>
      <c r="X991" s="468"/>
      <c r="Y991" s="468"/>
      <c r="Z991" s="468"/>
      <c r="AA991" s="468"/>
      <c r="AB991" s="468"/>
      <c r="AC991" s="468"/>
      <c r="AD991" s="468"/>
      <c r="AE991" s="468"/>
      <c r="AF991" s="468"/>
      <c r="AG991" s="468"/>
      <c r="AH991" s="468"/>
      <c r="AI991" s="468"/>
      <c r="AJ991" s="468"/>
      <c r="AK991" s="468"/>
      <c r="AL991" s="468"/>
    </row>
    <row r="992" spans="1:38" ht="14.25" customHeight="1">
      <c r="A992" s="468"/>
      <c r="B992" s="468"/>
      <c r="C992" s="468"/>
      <c r="D992" s="468"/>
      <c r="E992" s="468"/>
      <c r="F992" s="468"/>
      <c r="G992" s="468"/>
      <c r="H992" s="468"/>
      <c r="I992" s="468"/>
      <c r="J992" s="468"/>
      <c r="K992" s="468"/>
      <c r="L992" s="468"/>
      <c r="M992" s="468"/>
      <c r="N992" s="468"/>
      <c r="O992" s="468"/>
      <c r="P992" s="468"/>
      <c r="Q992" s="468"/>
      <c r="R992" s="468"/>
      <c r="S992" s="468"/>
      <c r="T992" s="468"/>
      <c r="U992" s="468"/>
      <c r="V992" s="468"/>
      <c r="W992" s="468"/>
      <c r="X992" s="468"/>
      <c r="Y992" s="468"/>
      <c r="Z992" s="468"/>
      <c r="AA992" s="468"/>
      <c r="AB992" s="468"/>
      <c r="AC992" s="468"/>
      <c r="AD992" s="468"/>
      <c r="AE992" s="468"/>
      <c r="AF992" s="468"/>
      <c r="AG992" s="468"/>
      <c r="AH992" s="468"/>
      <c r="AI992" s="468"/>
      <c r="AJ992" s="468"/>
      <c r="AK992" s="468"/>
      <c r="AL992" s="468"/>
    </row>
    <row r="993" spans="1:38" ht="14.25" customHeight="1">
      <c r="A993" s="468"/>
      <c r="B993" s="468"/>
      <c r="C993" s="468"/>
      <c r="D993" s="468"/>
      <c r="E993" s="468"/>
      <c r="F993" s="468"/>
      <c r="G993" s="468"/>
      <c r="H993" s="468"/>
      <c r="I993" s="468"/>
      <c r="J993" s="468"/>
      <c r="K993" s="468"/>
      <c r="L993" s="468"/>
      <c r="M993" s="468"/>
      <c r="N993" s="468"/>
      <c r="O993" s="468"/>
      <c r="P993" s="468"/>
      <c r="Q993" s="468"/>
      <c r="R993" s="468"/>
      <c r="S993" s="468"/>
      <c r="T993" s="468"/>
      <c r="U993" s="468"/>
      <c r="V993" s="468"/>
      <c r="W993" s="468"/>
      <c r="X993" s="468"/>
      <c r="Y993" s="468"/>
      <c r="Z993" s="468"/>
      <c r="AA993" s="468"/>
      <c r="AB993" s="468"/>
      <c r="AC993" s="468"/>
      <c r="AD993" s="468"/>
      <c r="AE993" s="468"/>
      <c r="AF993" s="468"/>
      <c r="AG993" s="468"/>
      <c r="AH993" s="468"/>
      <c r="AI993" s="468"/>
      <c r="AJ993" s="468"/>
      <c r="AK993" s="468"/>
      <c r="AL993" s="468"/>
    </row>
  </sheetData>
  <mergeCells count="14">
    <mergeCell ref="W5:Z5"/>
    <mergeCell ref="AA5:AD5"/>
    <mergeCell ref="AE5:AH5"/>
    <mergeCell ref="AI5:AL5"/>
    <mergeCell ref="S18:V18"/>
    <mergeCell ref="W18:Z18"/>
    <mergeCell ref="AA18:AD18"/>
    <mergeCell ref="AE18:AH18"/>
    <mergeCell ref="AI18:AL18"/>
    <mergeCell ref="K5:N5"/>
    <mergeCell ref="O5:R5"/>
    <mergeCell ref="A1:D1"/>
    <mergeCell ref="G5:J5"/>
    <mergeCell ref="S5:V5"/>
  </mergeCells>
  <conditionalFormatting sqref="E2:E6 E8:E9 E20:E21">
    <cfRule type="cellIs" dxfId="2" priority="1" stopIfTrue="1" operator="greaterThan">
      <formula>1000</formula>
    </cfRule>
  </conditionalFormatting>
  <conditionalFormatting sqref="E7">
    <cfRule type="cellIs" dxfId="1" priority="2" stopIfTrue="1" operator="greaterThan">
      <formula>1000</formula>
    </cfRule>
  </conditionalFormatting>
  <conditionalFormatting sqref="E18:E19">
    <cfRule type="cellIs" dxfId="0" priority="4" stopIfTrue="1" operator="greaterThan">
      <formula>1000</formula>
    </cfRule>
  </conditionalFormatting>
  <pageMargins left="0.7" right="0.7" top="0.75" bottom="0.75" header="0" footer="0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FF229-C6CA-4EFC-980C-17427A4EFEBC}">
  <dimension ref="A1:D25"/>
  <sheetViews>
    <sheetView workbookViewId="0">
      <selection activeCell="D23" sqref="D23"/>
    </sheetView>
  </sheetViews>
  <sheetFormatPr defaultRowHeight="10.199999999999999"/>
  <cols>
    <col min="1" max="1" width="9.7109375" customWidth="1"/>
    <col min="2" max="2" width="26.28515625" style="826" customWidth="1"/>
    <col min="3" max="3" width="86.42578125" style="826" bestFit="1" customWidth="1"/>
    <col min="4" max="4" width="8.85546875" style="509"/>
    <col min="5" max="5" width="23.28515625" customWidth="1"/>
  </cols>
  <sheetData>
    <row r="1" spans="1:4">
      <c r="A1" s="1" t="s">
        <v>459</v>
      </c>
    </row>
    <row r="3" spans="1:4">
      <c r="A3" s="829" t="s">
        <v>192</v>
      </c>
      <c r="B3" s="830" t="s">
        <v>548</v>
      </c>
      <c r="C3" s="830" t="s">
        <v>186</v>
      </c>
      <c r="D3" s="829" t="s">
        <v>549</v>
      </c>
    </row>
    <row r="4" spans="1:4">
      <c r="A4" s="827">
        <v>44935</v>
      </c>
      <c r="B4" s="826" t="s">
        <v>75</v>
      </c>
      <c r="C4" s="75" t="s">
        <v>500</v>
      </c>
      <c r="D4" s="828" t="s">
        <v>550</v>
      </c>
    </row>
    <row r="5" spans="1:4">
      <c r="A5" s="827">
        <v>44935</v>
      </c>
      <c r="B5" s="826" t="s">
        <v>75</v>
      </c>
      <c r="C5" s="75" t="s">
        <v>501</v>
      </c>
      <c r="D5" s="828" t="s">
        <v>550</v>
      </c>
    </row>
    <row r="6" spans="1:4">
      <c r="A6" s="827">
        <v>44935</v>
      </c>
      <c r="B6" s="826" t="s">
        <v>75</v>
      </c>
      <c r="C6" s="75" t="s">
        <v>502</v>
      </c>
      <c r="D6" s="828" t="s">
        <v>550</v>
      </c>
    </row>
    <row r="7" spans="1:4">
      <c r="A7" s="827">
        <v>44935</v>
      </c>
      <c r="B7" s="826" t="s">
        <v>551</v>
      </c>
      <c r="C7" s="75" t="s">
        <v>503</v>
      </c>
      <c r="D7" s="828" t="s">
        <v>550</v>
      </c>
    </row>
    <row r="8" spans="1:4">
      <c r="A8" s="827">
        <v>44935</v>
      </c>
      <c r="B8" s="826" t="s">
        <v>551</v>
      </c>
      <c r="C8" s="75" t="s">
        <v>504</v>
      </c>
      <c r="D8" s="828" t="s">
        <v>550</v>
      </c>
    </row>
    <row r="9" spans="1:4">
      <c r="A9" s="827">
        <v>44935</v>
      </c>
      <c r="B9" s="826" t="s">
        <v>551</v>
      </c>
      <c r="C9" s="75" t="s">
        <v>505</v>
      </c>
      <c r="D9" s="828" t="s">
        <v>550</v>
      </c>
    </row>
    <row r="10" spans="1:4">
      <c r="A10" s="827">
        <v>44963</v>
      </c>
      <c r="B10" s="826" t="s">
        <v>553</v>
      </c>
      <c r="C10" s="831" t="s">
        <v>610</v>
      </c>
      <c r="D10" s="828" t="s">
        <v>550</v>
      </c>
    </row>
    <row r="11" spans="1:4">
      <c r="A11" s="827">
        <v>44965</v>
      </c>
      <c r="B11" s="826" t="s">
        <v>75</v>
      </c>
      <c r="C11" s="831" t="s">
        <v>554</v>
      </c>
      <c r="D11" s="828" t="s">
        <v>550</v>
      </c>
    </row>
    <row r="12" spans="1:4">
      <c r="A12" s="827">
        <v>44965</v>
      </c>
      <c r="B12" s="826" t="s">
        <v>75</v>
      </c>
      <c r="C12" s="831" t="s">
        <v>555</v>
      </c>
      <c r="D12" s="828" t="s">
        <v>550</v>
      </c>
    </row>
    <row r="13" spans="1:4">
      <c r="A13" s="827">
        <v>44966</v>
      </c>
      <c r="B13" s="831" t="s">
        <v>552</v>
      </c>
      <c r="C13" s="831" t="s">
        <v>557</v>
      </c>
      <c r="D13" s="828" t="s">
        <v>550</v>
      </c>
    </row>
    <row r="14" spans="1:4">
      <c r="A14" s="827">
        <v>44966</v>
      </c>
      <c r="B14" s="826" t="s">
        <v>559</v>
      </c>
      <c r="C14" s="831" t="s">
        <v>558</v>
      </c>
      <c r="D14" s="828" t="s">
        <v>550</v>
      </c>
    </row>
    <row r="15" spans="1:4">
      <c r="A15" s="827">
        <v>44966</v>
      </c>
      <c r="B15" s="826" t="s">
        <v>552</v>
      </c>
      <c r="C15" s="831" t="s">
        <v>560</v>
      </c>
      <c r="D15" s="828" t="s">
        <v>550</v>
      </c>
    </row>
    <row r="16" spans="1:4">
      <c r="A16" s="827">
        <v>44991</v>
      </c>
      <c r="B16" s="826" t="s">
        <v>24</v>
      </c>
      <c r="C16" s="826" t="s">
        <v>562</v>
      </c>
      <c r="D16" s="828" t="s">
        <v>550</v>
      </c>
    </row>
    <row r="17" spans="1:4">
      <c r="A17" s="827">
        <v>44966</v>
      </c>
      <c r="B17" s="826" t="s">
        <v>75</v>
      </c>
      <c r="C17" s="831" t="s">
        <v>611</v>
      </c>
      <c r="D17" s="828" t="s">
        <v>550</v>
      </c>
    </row>
    <row r="18" spans="1:4">
      <c r="A18" s="827">
        <v>44987</v>
      </c>
      <c r="B18" s="826" t="s">
        <v>566</v>
      </c>
      <c r="C18" s="831" t="s">
        <v>563</v>
      </c>
      <c r="D18" s="828" t="s">
        <v>550</v>
      </c>
    </row>
    <row r="19" spans="1:4">
      <c r="A19" s="827">
        <v>44987</v>
      </c>
      <c r="B19" s="826" t="s">
        <v>630</v>
      </c>
      <c r="C19" s="831" t="s">
        <v>631</v>
      </c>
      <c r="D19" s="828" t="s">
        <v>550</v>
      </c>
    </row>
    <row r="20" spans="1:4">
      <c r="A20" s="827">
        <v>44966</v>
      </c>
      <c r="B20" s="826" t="s">
        <v>75</v>
      </c>
      <c r="C20" s="831" t="s">
        <v>556</v>
      </c>
      <c r="D20" s="828" t="s">
        <v>550</v>
      </c>
    </row>
    <row r="21" spans="1:4">
      <c r="A21" s="827">
        <v>44966</v>
      </c>
      <c r="B21" s="826" t="s">
        <v>210</v>
      </c>
      <c r="C21" s="831" t="s">
        <v>561</v>
      </c>
    </row>
    <row r="22" spans="1:4">
      <c r="A22" s="827">
        <v>44963</v>
      </c>
      <c r="B22" s="826" t="s">
        <v>552</v>
      </c>
      <c r="C22" s="831" t="s">
        <v>612</v>
      </c>
    </row>
    <row r="23" spans="1:4">
      <c r="A23" s="827">
        <v>45005</v>
      </c>
      <c r="C23" s="826" t="s">
        <v>665</v>
      </c>
    </row>
    <row r="24" spans="1:4">
      <c r="A24" s="827">
        <v>45005</v>
      </c>
      <c r="C24" s="826" t="s">
        <v>666</v>
      </c>
    </row>
    <row r="25" spans="1:4">
      <c r="A25" s="827">
        <v>45005</v>
      </c>
      <c r="C25" s="826" t="s">
        <v>667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4CEEF-7086-4D19-9419-8EC9C141B281}">
  <sheetPr>
    <tabColor rgb="FF002060"/>
  </sheetPr>
  <dimension ref="A1:A38"/>
  <sheetViews>
    <sheetView zoomScale="120" zoomScaleNormal="120" workbookViewId="0">
      <selection activeCell="C1" sqref="C1"/>
    </sheetView>
  </sheetViews>
  <sheetFormatPr defaultRowHeight="10.5" customHeight="1"/>
  <cols>
    <col min="1" max="1" width="162.85546875" bestFit="1" customWidth="1"/>
  </cols>
  <sheetData>
    <row r="1" spans="1:1" ht="10.5" customHeight="1">
      <c r="A1" s="1" t="s">
        <v>565</v>
      </c>
    </row>
    <row r="3" spans="1:1" ht="10.5" customHeight="1">
      <c r="A3" s="832" t="s">
        <v>643</v>
      </c>
    </row>
    <row r="4" spans="1:1" ht="10.5" customHeight="1">
      <c r="A4" s="832" t="s">
        <v>644</v>
      </c>
    </row>
    <row r="6" spans="1:1" ht="10.5" customHeight="1">
      <c r="A6" s="1" t="s">
        <v>24</v>
      </c>
    </row>
    <row r="7" spans="1:1" ht="10.5" customHeight="1">
      <c r="A7" s="832" t="s">
        <v>570</v>
      </c>
    </row>
    <row r="8" spans="1:1" ht="10.5" customHeight="1">
      <c r="A8" s="832" t="s">
        <v>569</v>
      </c>
    </row>
    <row r="9" spans="1:1" ht="10.5" customHeight="1">
      <c r="A9" s="832" t="s">
        <v>568</v>
      </c>
    </row>
    <row r="11" spans="1:1" ht="10.5" customHeight="1">
      <c r="A11" s="1" t="s">
        <v>75</v>
      </c>
    </row>
    <row r="12" spans="1:1" ht="10.5" customHeight="1">
      <c r="A12" s="832" t="s">
        <v>635</v>
      </c>
    </row>
    <row r="13" spans="1:1" ht="10.5" customHeight="1">
      <c r="A13" s="832" t="s">
        <v>653</v>
      </c>
    </row>
    <row r="14" spans="1:1" ht="10.5" customHeight="1">
      <c r="A14" s="832" t="s">
        <v>571</v>
      </c>
    </row>
    <row r="15" spans="1:1" ht="10.5" customHeight="1">
      <c r="A15" s="832" t="s">
        <v>572</v>
      </c>
    </row>
    <row r="17" spans="1:1" ht="10.5" customHeight="1">
      <c r="A17" s="1" t="s">
        <v>551</v>
      </c>
    </row>
    <row r="18" spans="1:1" ht="10.5" customHeight="1">
      <c r="A18" s="832" t="s">
        <v>635</v>
      </c>
    </row>
    <row r="19" spans="1:1" ht="10.5" customHeight="1">
      <c r="A19" s="832" t="s">
        <v>641</v>
      </c>
    </row>
    <row r="20" spans="1:1" ht="10.5" customHeight="1">
      <c r="A20" s="832" t="s">
        <v>642</v>
      </c>
    </row>
    <row r="21" spans="1:1" ht="10.5" customHeight="1">
      <c r="A21" s="832" t="s">
        <v>654</v>
      </c>
    </row>
    <row r="22" spans="1:1" ht="10.5" customHeight="1">
      <c r="A22" s="832" t="s">
        <v>638</v>
      </c>
    </row>
    <row r="24" spans="1:1" ht="10.5" customHeight="1">
      <c r="A24" s="1" t="s">
        <v>552</v>
      </c>
    </row>
    <row r="25" spans="1:1" ht="10.5" customHeight="1">
      <c r="A25" s="832" t="s">
        <v>635</v>
      </c>
    </row>
    <row r="26" spans="1:1" ht="10.5" customHeight="1">
      <c r="A26" s="832" t="s">
        <v>646</v>
      </c>
    </row>
    <row r="27" spans="1:1" ht="10.5" customHeight="1">
      <c r="A27" s="832" t="s">
        <v>645</v>
      </c>
    </row>
    <row r="28" spans="1:1" ht="10.5" customHeight="1">
      <c r="A28" s="832" t="s">
        <v>647</v>
      </c>
    </row>
    <row r="29" spans="1:1" ht="10.5" customHeight="1">
      <c r="A29" s="832" t="s">
        <v>648</v>
      </c>
    </row>
    <row r="31" spans="1:1" ht="10.5" customHeight="1">
      <c r="A31" s="1" t="s">
        <v>630</v>
      </c>
    </row>
    <row r="32" spans="1:1" ht="10.5" customHeight="1">
      <c r="A32" s="832" t="s">
        <v>633</v>
      </c>
    </row>
    <row r="33" spans="1:1" ht="10.5" customHeight="1">
      <c r="A33" s="832" t="s">
        <v>634</v>
      </c>
    </row>
    <row r="35" spans="1:1" ht="10.5" customHeight="1">
      <c r="A35" s="1" t="s">
        <v>655</v>
      </c>
    </row>
    <row r="36" spans="1:1" ht="10.5" customHeight="1">
      <c r="A36" s="832" t="s">
        <v>636</v>
      </c>
    </row>
    <row r="37" spans="1:1" ht="10.5" customHeight="1">
      <c r="A37" s="832" t="s">
        <v>656</v>
      </c>
    </row>
    <row r="38" spans="1:1" ht="10.5" customHeight="1">
      <c r="A38" s="832" t="s">
        <v>637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8FC8D-8571-4713-A3E1-27487F860469}">
  <sheetPr>
    <tabColor theme="4"/>
  </sheetPr>
  <dimension ref="A1:CP174"/>
  <sheetViews>
    <sheetView zoomScale="70" zoomScaleNormal="70" workbookViewId="0">
      <pane xSplit="4" ySplit="5" topLeftCell="E6" activePane="bottomRight" state="frozen"/>
      <selection activeCell="C35" sqref="C35"/>
      <selection pane="topRight" activeCell="C35" sqref="C35"/>
      <selection pane="bottomLeft" activeCell="C35" sqref="C35"/>
      <selection pane="bottomRight" activeCell="Q20" sqref="Q20"/>
    </sheetView>
  </sheetViews>
  <sheetFormatPr defaultColWidth="0" defaultRowHeight="12.45" customHeight="1" zeroHeight="1" outlineLevelCol="1"/>
  <cols>
    <col min="1" max="1" width="3.7109375" style="30" customWidth="1"/>
    <col min="2" max="2" width="2.7109375" style="31" customWidth="1"/>
    <col min="3" max="3" width="26" style="29" customWidth="1"/>
    <col min="4" max="4" width="40.42578125" style="29" bestFit="1" customWidth="1"/>
    <col min="5" max="16" width="13.7109375" style="29" hidden="1" customWidth="1" outlineLevel="1"/>
    <col min="17" max="17" width="15.7109375" style="29" customWidth="1" collapsed="1"/>
    <col min="18" max="29" width="13.7109375" style="29" hidden="1" customWidth="1" outlineLevel="1"/>
    <col min="30" max="30" width="15.7109375" style="29" customWidth="1" collapsed="1"/>
    <col min="31" max="42" width="13.7109375" style="29" hidden="1" customWidth="1" outlineLevel="1"/>
    <col min="43" max="43" width="15.7109375" style="29" customWidth="1" collapsed="1"/>
    <col min="44" max="55" width="13.7109375" style="29" hidden="1" customWidth="1" outlineLevel="1"/>
    <col min="56" max="56" width="15.7109375" style="29" customWidth="1" collapsed="1"/>
    <col min="57" max="68" width="13.7109375" style="29" hidden="1" customWidth="1" outlineLevel="1"/>
    <col min="69" max="69" width="15.7109375" style="29" customWidth="1" collapsed="1"/>
    <col min="70" max="81" width="13.7109375" style="29" hidden="1" customWidth="1" outlineLevel="1"/>
    <col min="82" max="82" width="15.7109375" style="29" customWidth="1" collapsed="1"/>
    <col min="83" max="85" width="12.7109375" style="31" customWidth="1"/>
    <col min="86" max="86" width="42.7109375" style="31" hidden="1" customWidth="1"/>
    <col min="87" max="87" width="29" style="31" hidden="1" customWidth="1"/>
    <col min="88" max="88" width="15.28515625" style="31" hidden="1" customWidth="1"/>
    <col min="89" max="94" width="0" style="31" hidden="1" customWidth="1"/>
    <col min="95" max="16384" width="10.7109375" style="31" hidden="1"/>
  </cols>
  <sheetData>
    <row r="1" spans="2:87" ht="15" customHeight="1"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</row>
    <row r="2" spans="2:87" ht="10.95" customHeight="1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</row>
    <row r="3" spans="2:87" ht="17.399999999999999">
      <c r="C3" s="555" t="str">
        <f>Company</f>
        <v>StartUp Inc.</v>
      </c>
      <c r="D3" s="555"/>
      <c r="E3" s="373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</row>
    <row r="4" spans="2:87" ht="13.05" customHeight="1">
      <c r="C4" s="373"/>
      <c r="D4" s="373"/>
      <c r="E4" s="516" t="s">
        <v>226</v>
      </c>
      <c r="F4" s="516" t="s">
        <v>226</v>
      </c>
      <c r="G4" s="516" t="s">
        <v>226</v>
      </c>
      <c r="H4" s="516" t="s">
        <v>226</v>
      </c>
      <c r="I4" s="516" t="s">
        <v>226</v>
      </c>
      <c r="J4" s="516" t="s">
        <v>226</v>
      </c>
      <c r="K4" s="516" t="s">
        <v>226</v>
      </c>
      <c r="L4" s="516" t="s">
        <v>226</v>
      </c>
      <c r="M4" s="516" t="s">
        <v>226</v>
      </c>
      <c r="N4" s="516" t="s">
        <v>226</v>
      </c>
      <c r="O4" s="516" t="s">
        <v>226</v>
      </c>
      <c r="P4" s="516" t="s">
        <v>226</v>
      </c>
      <c r="Q4" s="516" t="s">
        <v>226</v>
      </c>
      <c r="R4" s="516" t="s">
        <v>438</v>
      </c>
      <c r="S4" s="516" t="s">
        <v>438</v>
      </c>
      <c r="T4" s="516" t="s">
        <v>438</v>
      </c>
      <c r="U4" s="516" t="s">
        <v>438</v>
      </c>
      <c r="V4" s="516" t="s">
        <v>438</v>
      </c>
      <c r="W4" s="516" t="s">
        <v>438</v>
      </c>
      <c r="X4" s="516" t="s">
        <v>438</v>
      </c>
      <c r="Y4" s="516" t="s">
        <v>438</v>
      </c>
      <c r="Z4" s="516" t="s">
        <v>438</v>
      </c>
      <c r="AA4" s="516" t="s">
        <v>438</v>
      </c>
      <c r="AB4" s="516" t="s">
        <v>438</v>
      </c>
      <c r="AC4" s="516" t="s">
        <v>438</v>
      </c>
      <c r="AD4" s="516" t="s">
        <v>438</v>
      </c>
      <c r="AE4" s="516" t="s">
        <v>438</v>
      </c>
      <c r="AF4" s="516" t="s">
        <v>438</v>
      </c>
      <c r="AG4" s="516" t="s">
        <v>438</v>
      </c>
      <c r="AH4" s="516" t="s">
        <v>438</v>
      </c>
      <c r="AI4" s="516" t="s">
        <v>438</v>
      </c>
      <c r="AJ4" s="516" t="s">
        <v>438</v>
      </c>
      <c r="AK4" s="516" t="s">
        <v>438</v>
      </c>
      <c r="AL4" s="516" t="s">
        <v>438</v>
      </c>
      <c r="AM4" s="516" t="s">
        <v>438</v>
      </c>
      <c r="AN4" s="516" t="s">
        <v>438</v>
      </c>
      <c r="AO4" s="516" t="s">
        <v>438</v>
      </c>
      <c r="AP4" s="516" t="s">
        <v>438</v>
      </c>
      <c r="AQ4" s="516" t="s">
        <v>438</v>
      </c>
      <c r="AR4" s="516" t="s">
        <v>438</v>
      </c>
      <c r="AS4" s="516" t="s">
        <v>438</v>
      </c>
      <c r="AT4" s="516" t="s">
        <v>438</v>
      </c>
      <c r="AU4" s="516" t="s">
        <v>438</v>
      </c>
      <c r="AV4" s="516" t="s">
        <v>438</v>
      </c>
      <c r="AW4" s="516" t="s">
        <v>438</v>
      </c>
      <c r="AX4" s="516" t="s">
        <v>438</v>
      </c>
      <c r="AY4" s="516" t="s">
        <v>438</v>
      </c>
      <c r="AZ4" s="516" t="s">
        <v>438</v>
      </c>
      <c r="BA4" s="516" t="s">
        <v>438</v>
      </c>
      <c r="BB4" s="516" t="s">
        <v>438</v>
      </c>
      <c r="BC4" s="516" t="s">
        <v>438</v>
      </c>
      <c r="BD4" s="516" t="s">
        <v>438</v>
      </c>
      <c r="BE4" s="516" t="s">
        <v>438</v>
      </c>
      <c r="BF4" s="516" t="s">
        <v>438</v>
      </c>
      <c r="BG4" s="516" t="s">
        <v>438</v>
      </c>
      <c r="BH4" s="516" t="s">
        <v>438</v>
      </c>
      <c r="BI4" s="516" t="s">
        <v>438</v>
      </c>
      <c r="BJ4" s="516" t="s">
        <v>438</v>
      </c>
      <c r="BK4" s="516" t="s">
        <v>438</v>
      </c>
      <c r="BL4" s="516" t="s">
        <v>438</v>
      </c>
      <c r="BM4" s="516" t="s">
        <v>438</v>
      </c>
      <c r="BN4" s="516" t="s">
        <v>438</v>
      </c>
      <c r="BO4" s="516" t="s">
        <v>438</v>
      </c>
      <c r="BP4" s="516" t="s">
        <v>438</v>
      </c>
      <c r="BQ4" s="516" t="s">
        <v>438</v>
      </c>
      <c r="BR4" s="516" t="s">
        <v>438</v>
      </c>
      <c r="BS4" s="516" t="s">
        <v>438</v>
      </c>
      <c r="BT4" s="516" t="s">
        <v>438</v>
      </c>
      <c r="BU4" s="516" t="s">
        <v>438</v>
      </c>
      <c r="BV4" s="516" t="s">
        <v>438</v>
      </c>
      <c r="BW4" s="516" t="s">
        <v>438</v>
      </c>
      <c r="BX4" s="516" t="s">
        <v>438</v>
      </c>
      <c r="BY4" s="516" t="s">
        <v>438</v>
      </c>
      <c r="BZ4" s="516" t="s">
        <v>438</v>
      </c>
      <c r="CA4" s="516" t="s">
        <v>438</v>
      </c>
      <c r="CB4" s="516" t="s">
        <v>438</v>
      </c>
      <c r="CC4" s="516" t="s">
        <v>438</v>
      </c>
      <c r="CD4" s="516" t="s">
        <v>438</v>
      </c>
    </row>
    <row r="5" spans="2:87" ht="13.2">
      <c r="C5" s="668"/>
      <c r="D5" s="197"/>
      <c r="E5" s="367">
        <f>DATE(Setup!$D$5,1,31)</f>
        <v>44592</v>
      </c>
      <c r="F5" s="368">
        <f>EOMONTH(E5,1)</f>
        <v>44620</v>
      </c>
      <c r="G5" s="368">
        <f t="shared" ref="G5:P5" si="0">EOMONTH(F5,1)</f>
        <v>44651</v>
      </c>
      <c r="H5" s="368">
        <f t="shared" si="0"/>
        <v>44681</v>
      </c>
      <c r="I5" s="368">
        <f t="shared" si="0"/>
        <v>44712</v>
      </c>
      <c r="J5" s="368">
        <f t="shared" si="0"/>
        <v>44742</v>
      </c>
      <c r="K5" s="368">
        <f t="shared" si="0"/>
        <v>44773</v>
      </c>
      <c r="L5" s="368">
        <f t="shared" si="0"/>
        <v>44804</v>
      </c>
      <c r="M5" s="368">
        <f t="shared" si="0"/>
        <v>44834</v>
      </c>
      <c r="N5" s="368">
        <f t="shared" si="0"/>
        <v>44865</v>
      </c>
      <c r="O5" s="368">
        <f t="shared" si="0"/>
        <v>44895</v>
      </c>
      <c r="P5" s="368">
        <f t="shared" si="0"/>
        <v>44926</v>
      </c>
      <c r="Q5" s="369">
        <f>YEAR(P5)</f>
        <v>2022</v>
      </c>
      <c r="R5" s="368">
        <f>EOMONTH(P5,1)</f>
        <v>44957</v>
      </c>
      <c r="S5" s="368">
        <f t="shared" ref="S5:BP5" si="1">EOMONTH(R5,1)</f>
        <v>44985</v>
      </c>
      <c r="T5" s="368">
        <f t="shared" si="1"/>
        <v>45016</v>
      </c>
      <c r="U5" s="368">
        <f t="shared" si="1"/>
        <v>45046</v>
      </c>
      <c r="V5" s="368">
        <f t="shared" si="1"/>
        <v>45077</v>
      </c>
      <c r="W5" s="368">
        <f t="shared" si="1"/>
        <v>45107</v>
      </c>
      <c r="X5" s="368">
        <f t="shared" si="1"/>
        <v>45138</v>
      </c>
      <c r="Y5" s="368">
        <f t="shared" si="1"/>
        <v>45169</v>
      </c>
      <c r="Z5" s="368">
        <f t="shared" si="1"/>
        <v>45199</v>
      </c>
      <c r="AA5" s="368">
        <f t="shared" si="1"/>
        <v>45230</v>
      </c>
      <c r="AB5" s="368">
        <f t="shared" si="1"/>
        <v>45260</v>
      </c>
      <c r="AC5" s="368">
        <f t="shared" si="1"/>
        <v>45291</v>
      </c>
      <c r="AD5" s="369">
        <f>YEAR(AC5)</f>
        <v>2023</v>
      </c>
      <c r="AE5" s="368">
        <f>EOMONTH(AC5,1)</f>
        <v>45322</v>
      </c>
      <c r="AF5" s="368">
        <f t="shared" si="1"/>
        <v>45351</v>
      </c>
      <c r="AG5" s="368">
        <f t="shared" si="1"/>
        <v>45382</v>
      </c>
      <c r="AH5" s="368">
        <f t="shared" si="1"/>
        <v>45412</v>
      </c>
      <c r="AI5" s="368">
        <f t="shared" si="1"/>
        <v>45443</v>
      </c>
      <c r="AJ5" s="368">
        <f t="shared" si="1"/>
        <v>45473</v>
      </c>
      <c r="AK5" s="368">
        <f t="shared" si="1"/>
        <v>45504</v>
      </c>
      <c r="AL5" s="368">
        <f t="shared" si="1"/>
        <v>45535</v>
      </c>
      <c r="AM5" s="368">
        <f t="shared" si="1"/>
        <v>45565</v>
      </c>
      <c r="AN5" s="368">
        <f t="shared" si="1"/>
        <v>45596</v>
      </c>
      <c r="AO5" s="368">
        <f t="shared" si="1"/>
        <v>45626</v>
      </c>
      <c r="AP5" s="368">
        <f t="shared" si="1"/>
        <v>45657</v>
      </c>
      <c r="AQ5" s="369">
        <f>YEAR(AP5)</f>
        <v>2024</v>
      </c>
      <c r="AR5" s="368">
        <f>EOMONTH(AP5,1)</f>
        <v>45688</v>
      </c>
      <c r="AS5" s="368">
        <f t="shared" si="1"/>
        <v>45716</v>
      </c>
      <c r="AT5" s="368">
        <f t="shared" si="1"/>
        <v>45747</v>
      </c>
      <c r="AU5" s="368">
        <f t="shared" si="1"/>
        <v>45777</v>
      </c>
      <c r="AV5" s="368">
        <f t="shared" si="1"/>
        <v>45808</v>
      </c>
      <c r="AW5" s="368">
        <f t="shared" si="1"/>
        <v>45838</v>
      </c>
      <c r="AX5" s="368">
        <f t="shared" si="1"/>
        <v>45869</v>
      </c>
      <c r="AY5" s="368">
        <f t="shared" si="1"/>
        <v>45900</v>
      </c>
      <c r="AZ5" s="368">
        <f t="shared" si="1"/>
        <v>45930</v>
      </c>
      <c r="BA5" s="368">
        <f t="shared" si="1"/>
        <v>45961</v>
      </c>
      <c r="BB5" s="368">
        <f t="shared" si="1"/>
        <v>45991</v>
      </c>
      <c r="BC5" s="368">
        <f t="shared" si="1"/>
        <v>46022</v>
      </c>
      <c r="BD5" s="369">
        <f>YEAR(BC5)</f>
        <v>2025</v>
      </c>
      <c r="BE5" s="368">
        <f>EOMONTH(BC5,1)</f>
        <v>46053</v>
      </c>
      <c r="BF5" s="368">
        <f t="shared" si="1"/>
        <v>46081</v>
      </c>
      <c r="BG5" s="368">
        <f t="shared" si="1"/>
        <v>46112</v>
      </c>
      <c r="BH5" s="368">
        <f t="shared" si="1"/>
        <v>46142</v>
      </c>
      <c r="BI5" s="368">
        <f t="shared" si="1"/>
        <v>46173</v>
      </c>
      <c r="BJ5" s="368">
        <f t="shared" si="1"/>
        <v>46203</v>
      </c>
      <c r="BK5" s="368">
        <f t="shared" si="1"/>
        <v>46234</v>
      </c>
      <c r="BL5" s="368">
        <f t="shared" si="1"/>
        <v>46265</v>
      </c>
      <c r="BM5" s="368">
        <f t="shared" si="1"/>
        <v>46295</v>
      </c>
      <c r="BN5" s="368">
        <f t="shared" si="1"/>
        <v>46326</v>
      </c>
      <c r="BO5" s="368">
        <f t="shared" si="1"/>
        <v>46356</v>
      </c>
      <c r="BP5" s="368">
        <f t="shared" si="1"/>
        <v>46387</v>
      </c>
      <c r="BQ5" s="369">
        <f>YEAR(BP5)</f>
        <v>2026</v>
      </c>
      <c r="BR5" s="368">
        <f>EOMONTH(BP5,1)</f>
        <v>46418</v>
      </c>
      <c r="BS5" s="368">
        <f t="shared" ref="BS5" si="2">EOMONTH(BR5,1)</f>
        <v>46446</v>
      </c>
      <c r="BT5" s="368">
        <f t="shared" ref="BT5" si="3">EOMONTH(BS5,1)</f>
        <v>46477</v>
      </c>
      <c r="BU5" s="368">
        <f t="shared" ref="BU5" si="4">EOMONTH(BT5,1)</f>
        <v>46507</v>
      </c>
      <c r="BV5" s="368">
        <f t="shared" ref="BV5" si="5">EOMONTH(BU5,1)</f>
        <v>46538</v>
      </c>
      <c r="BW5" s="368">
        <f t="shared" ref="BW5" si="6">EOMONTH(BV5,1)</f>
        <v>46568</v>
      </c>
      <c r="BX5" s="368">
        <f t="shared" ref="BX5" si="7">EOMONTH(BW5,1)</f>
        <v>46599</v>
      </c>
      <c r="BY5" s="368">
        <f t="shared" ref="BY5" si="8">EOMONTH(BX5,1)</f>
        <v>46630</v>
      </c>
      <c r="BZ5" s="368">
        <f t="shared" ref="BZ5" si="9">EOMONTH(BY5,1)</f>
        <v>46660</v>
      </c>
      <c r="CA5" s="368">
        <f t="shared" ref="CA5" si="10">EOMONTH(BZ5,1)</f>
        <v>46691</v>
      </c>
      <c r="CB5" s="368">
        <f t="shared" ref="CB5" si="11">EOMONTH(CA5,1)</f>
        <v>46721</v>
      </c>
      <c r="CC5" s="368">
        <f t="shared" ref="CC5" si="12">EOMONTH(CB5,1)</f>
        <v>46752</v>
      </c>
      <c r="CD5" s="369">
        <f>YEAR(CC5)</f>
        <v>2027</v>
      </c>
    </row>
    <row r="6" spans="2:87" ht="13.2">
      <c r="C6" s="220" t="s">
        <v>0</v>
      </c>
      <c r="D6" s="32"/>
      <c r="E6" s="367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8"/>
      <c r="Q6" s="667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667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667"/>
      <c r="AR6" s="368"/>
      <c r="AS6" s="368"/>
      <c r="AT6" s="368"/>
      <c r="AU6" s="368"/>
      <c r="AV6" s="368"/>
      <c r="AW6" s="368"/>
      <c r="AX6" s="368"/>
      <c r="AY6" s="368"/>
      <c r="AZ6" s="368"/>
      <c r="BA6" s="368"/>
      <c r="BB6" s="368"/>
      <c r="BC6" s="368"/>
      <c r="BD6" s="667"/>
      <c r="BE6" s="368"/>
      <c r="BF6" s="368"/>
      <c r="BG6" s="368"/>
      <c r="BH6" s="368"/>
      <c r="BI6" s="368"/>
      <c r="BJ6" s="368"/>
      <c r="BK6" s="368"/>
      <c r="BL6" s="368"/>
      <c r="BM6" s="368"/>
      <c r="BN6" s="368"/>
      <c r="BO6" s="368"/>
      <c r="BP6" s="368"/>
      <c r="BQ6" s="667"/>
      <c r="BR6" s="368"/>
      <c r="BS6" s="368"/>
      <c r="BT6" s="368"/>
      <c r="BU6" s="368"/>
      <c r="BV6" s="368"/>
      <c r="BW6" s="368"/>
      <c r="BX6" s="368"/>
      <c r="BY6" s="368"/>
      <c r="BZ6" s="368"/>
      <c r="CA6" s="368"/>
      <c r="CB6" s="368"/>
      <c r="CC6" s="368"/>
      <c r="CD6" s="667"/>
    </row>
    <row r="7" spans="2:87" ht="13.2">
      <c r="C7" s="31"/>
      <c r="D7" s="31"/>
      <c r="E7" s="35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3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3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3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3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3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3"/>
    </row>
    <row r="8" spans="2:87" ht="13.2">
      <c r="C8" s="52" t="s">
        <v>166</v>
      </c>
      <c r="D8" s="31" t="str">
        <f>revenue1</f>
        <v>Subscription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4">
        <f>SUM(E8:P8)</f>
        <v>0</v>
      </c>
      <c r="R8" s="35">
        <f>'Revenue &amp; COS'!G24</f>
        <v>0</v>
      </c>
      <c r="S8" s="35">
        <f>'Revenue &amp; COS'!H24</f>
        <v>0</v>
      </c>
      <c r="T8" s="35">
        <f>'Revenue &amp; COS'!I24</f>
        <v>0</v>
      </c>
      <c r="U8" s="35">
        <f>'Revenue &amp; COS'!J24</f>
        <v>0</v>
      </c>
      <c r="V8" s="35">
        <f>'Revenue &amp; COS'!K24</f>
        <v>0</v>
      </c>
      <c r="W8" s="35">
        <f>'Revenue &amp; COS'!L24</f>
        <v>0</v>
      </c>
      <c r="X8" s="35">
        <f>'Revenue &amp; COS'!M24</f>
        <v>0</v>
      </c>
      <c r="Y8" s="35">
        <f>'Revenue &amp; COS'!N24</f>
        <v>0</v>
      </c>
      <c r="Z8" s="35">
        <f>'Revenue &amp; COS'!O24</f>
        <v>0</v>
      </c>
      <c r="AA8" s="35">
        <f>'Revenue &amp; COS'!P24</f>
        <v>0</v>
      </c>
      <c r="AB8" s="35">
        <f>'Revenue &amp; COS'!Q24</f>
        <v>0</v>
      </c>
      <c r="AC8" s="35">
        <f>'Revenue &amp; COS'!R24</f>
        <v>0</v>
      </c>
      <c r="AD8" s="34">
        <f>SUM(R8:AC8)</f>
        <v>0</v>
      </c>
      <c r="AE8" s="35">
        <f>'Revenue &amp; COS'!S24</f>
        <v>0</v>
      </c>
      <c r="AF8" s="35">
        <f>'Revenue &amp; COS'!T24</f>
        <v>0</v>
      </c>
      <c r="AG8" s="35">
        <f>'Revenue &amp; COS'!U24</f>
        <v>0</v>
      </c>
      <c r="AH8" s="35">
        <f>'Revenue &amp; COS'!V24</f>
        <v>0</v>
      </c>
      <c r="AI8" s="35">
        <f>'Revenue &amp; COS'!W24</f>
        <v>0</v>
      </c>
      <c r="AJ8" s="35">
        <f>'Revenue &amp; COS'!X24</f>
        <v>0</v>
      </c>
      <c r="AK8" s="35">
        <f>'Revenue &amp; COS'!Y24</f>
        <v>0</v>
      </c>
      <c r="AL8" s="35">
        <f>'Revenue &amp; COS'!Z24</f>
        <v>0</v>
      </c>
      <c r="AM8" s="35">
        <f>'Revenue &amp; COS'!AA24</f>
        <v>0</v>
      </c>
      <c r="AN8" s="35">
        <f>'Revenue &amp; COS'!AB24</f>
        <v>0</v>
      </c>
      <c r="AO8" s="35">
        <f>'Revenue &amp; COS'!AC24</f>
        <v>0</v>
      </c>
      <c r="AP8" s="35">
        <f>'Revenue &amp; COS'!AD24</f>
        <v>0</v>
      </c>
      <c r="AQ8" s="34">
        <f>SUM(AE8:AP8)</f>
        <v>0</v>
      </c>
      <c r="AR8" s="35">
        <f>'Revenue &amp; COS'!AE24</f>
        <v>0</v>
      </c>
      <c r="AS8" s="35">
        <f>'Revenue &amp; COS'!AF24</f>
        <v>0</v>
      </c>
      <c r="AT8" s="35">
        <f>'Revenue &amp; COS'!AG24</f>
        <v>0</v>
      </c>
      <c r="AU8" s="35">
        <f>'Revenue &amp; COS'!AH24</f>
        <v>0</v>
      </c>
      <c r="AV8" s="35">
        <f>'Revenue &amp; COS'!AI24</f>
        <v>0</v>
      </c>
      <c r="AW8" s="35">
        <f>'Revenue &amp; COS'!AJ24</f>
        <v>0</v>
      </c>
      <c r="AX8" s="35">
        <f>'Revenue &amp; COS'!AK24</f>
        <v>0</v>
      </c>
      <c r="AY8" s="35">
        <f>'Revenue &amp; COS'!AL24</f>
        <v>0</v>
      </c>
      <c r="AZ8" s="35">
        <f>'Revenue &amp; COS'!AM24</f>
        <v>0</v>
      </c>
      <c r="BA8" s="35">
        <f>'Revenue &amp; COS'!AN24</f>
        <v>0</v>
      </c>
      <c r="BB8" s="35">
        <f>'Revenue &amp; COS'!AO24</f>
        <v>0</v>
      </c>
      <c r="BC8" s="35">
        <f>'Revenue &amp; COS'!AP24</f>
        <v>0</v>
      </c>
      <c r="BD8" s="34">
        <f>SUM(AR8:BC8)</f>
        <v>0</v>
      </c>
      <c r="BE8" s="35">
        <f>'Revenue &amp; COS'!AQ24</f>
        <v>0</v>
      </c>
      <c r="BF8" s="35">
        <f>'Revenue &amp; COS'!AR24</f>
        <v>0</v>
      </c>
      <c r="BG8" s="35">
        <f>'Revenue &amp; COS'!AS24</f>
        <v>0</v>
      </c>
      <c r="BH8" s="35">
        <f>'Revenue &amp; COS'!AT24</f>
        <v>0</v>
      </c>
      <c r="BI8" s="35">
        <f>'Revenue &amp; COS'!AU24</f>
        <v>0</v>
      </c>
      <c r="BJ8" s="35">
        <f>'Revenue &amp; COS'!AV24</f>
        <v>0</v>
      </c>
      <c r="BK8" s="35">
        <f>'Revenue &amp; COS'!AW24</f>
        <v>0</v>
      </c>
      <c r="BL8" s="35">
        <f>'Revenue &amp; COS'!AX24</f>
        <v>0</v>
      </c>
      <c r="BM8" s="35">
        <f>'Revenue &amp; COS'!AY24</f>
        <v>0</v>
      </c>
      <c r="BN8" s="35">
        <f>'Revenue &amp; COS'!AZ24</f>
        <v>0</v>
      </c>
      <c r="BO8" s="35">
        <f>'Revenue &amp; COS'!BA24</f>
        <v>0</v>
      </c>
      <c r="BP8" s="35">
        <f>'Revenue &amp; COS'!BB24</f>
        <v>0</v>
      </c>
      <c r="BQ8" s="34">
        <f>SUM(BE8:BP8)</f>
        <v>0</v>
      </c>
      <c r="BR8" s="35">
        <f>'Revenue &amp; COS'!BC24</f>
        <v>0</v>
      </c>
      <c r="BS8" s="35">
        <f>'Revenue &amp; COS'!BD24</f>
        <v>0</v>
      </c>
      <c r="BT8" s="35">
        <f>'Revenue &amp; COS'!BE24</f>
        <v>0</v>
      </c>
      <c r="BU8" s="35">
        <f>'Revenue &amp; COS'!BF24</f>
        <v>0</v>
      </c>
      <c r="BV8" s="35">
        <f>'Revenue &amp; COS'!BG24</f>
        <v>0</v>
      </c>
      <c r="BW8" s="35">
        <f>'Revenue &amp; COS'!BH24</f>
        <v>0</v>
      </c>
      <c r="BX8" s="35">
        <f>'Revenue &amp; COS'!BI24</f>
        <v>0</v>
      </c>
      <c r="BY8" s="35">
        <f>'Revenue &amp; COS'!BJ24</f>
        <v>0</v>
      </c>
      <c r="BZ8" s="35">
        <f>'Revenue &amp; COS'!BK24</f>
        <v>0</v>
      </c>
      <c r="CA8" s="35">
        <f>'Revenue &amp; COS'!BL24</f>
        <v>0</v>
      </c>
      <c r="CB8" s="35">
        <f>'Revenue &amp; COS'!BM24</f>
        <v>0</v>
      </c>
      <c r="CC8" s="35">
        <f>'Revenue &amp; COS'!BN24</f>
        <v>0</v>
      </c>
      <c r="CD8" s="34">
        <f>SUM(BR8:CC8)</f>
        <v>0</v>
      </c>
      <c r="CG8" s="197"/>
      <c r="CH8" s="370" t="e">
        <f>#REF!+#REF!</f>
        <v>#REF!</v>
      </c>
      <c r="CI8" s="197"/>
    </row>
    <row r="9" spans="2:87" ht="13.2">
      <c r="C9" s="52"/>
      <c r="D9" s="31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4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4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4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4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4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4"/>
      <c r="CG9" s="197"/>
      <c r="CH9" s="370"/>
      <c r="CI9" s="197"/>
    </row>
    <row r="10" spans="2:87" ht="13.2">
      <c r="C10" s="52" t="s">
        <v>16</v>
      </c>
      <c r="D10" s="31" t="str">
        <f>revenue1</f>
        <v>Subscription</v>
      </c>
      <c r="E10" s="46">
        <f>CalcEngine!F27</f>
        <v>0</v>
      </c>
      <c r="F10" s="46">
        <f>CalcEngine!G27</f>
        <v>0</v>
      </c>
      <c r="G10" s="46">
        <f>CalcEngine!H27</f>
        <v>0</v>
      </c>
      <c r="H10" s="46">
        <f>CalcEngine!I27</f>
        <v>0</v>
      </c>
      <c r="I10" s="46">
        <f>CalcEngine!J27</f>
        <v>0</v>
      </c>
      <c r="J10" s="46">
        <f>CalcEngine!K27</f>
        <v>0</v>
      </c>
      <c r="K10" s="46">
        <f>CalcEngine!L27</f>
        <v>0</v>
      </c>
      <c r="L10" s="46">
        <f>CalcEngine!M27</f>
        <v>0</v>
      </c>
      <c r="M10" s="46">
        <f>CalcEngine!N27</f>
        <v>0</v>
      </c>
      <c r="N10" s="46">
        <f>CalcEngine!O27</f>
        <v>0</v>
      </c>
      <c r="O10" s="46">
        <f>CalcEngine!P27</f>
        <v>0</v>
      </c>
      <c r="P10" s="46">
        <f>CalcEngine!Q27</f>
        <v>0</v>
      </c>
      <c r="Q10" s="34">
        <f>SUM(E10:P10)</f>
        <v>0</v>
      </c>
      <c r="R10" s="46">
        <f>CalcEngine!R27</f>
        <v>0</v>
      </c>
      <c r="S10" s="46">
        <f>CalcEngine!S27</f>
        <v>0</v>
      </c>
      <c r="T10" s="46">
        <f>CalcEngine!T27</f>
        <v>0</v>
      </c>
      <c r="U10" s="46">
        <f>CalcEngine!U27</f>
        <v>0</v>
      </c>
      <c r="V10" s="46">
        <f>CalcEngine!V27</f>
        <v>0</v>
      </c>
      <c r="W10" s="46">
        <f>CalcEngine!W27</f>
        <v>0</v>
      </c>
      <c r="X10" s="46">
        <f>CalcEngine!X27</f>
        <v>0</v>
      </c>
      <c r="Y10" s="46">
        <f>CalcEngine!Y27</f>
        <v>0</v>
      </c>
      <c r="Z10" s="46">
        <f>CalcEngine!Z27</f>
        <v>0</v>
      </c>
      <c r="AA10" s="46">
        <f>CalcEngine!AA27</f>
        <v>0</v>
      </c>
      <c r="AB10" s="46">
        <f>CalcEngine!AB27</f>
        <v>0</v>
      </c>
      <c r="AC10" s="46">
        <f>CalcEngine!AC27</f>
        <v>0</v>
      </c>
      <c r="AD10" s="34">
        <f>SUM(R10:AC10)</f>
        <v>0</v>
      </c>
      <c r="AE10" s="46">
        <f>CalcEngine!AD27</f>
        <v>0</v>
      </c>
      <c r="AF10" s="46">
        <f>CalcEngine!AE27</f>
        <v>0</v>
      </c>
      <c r="AG10" s="46">
        <f>CalcEngine!AF27</f>
        <v>0</v>
      </c>
      <c r="AH10" s="46">
        <f>CalcEngine!AG27</f>
        <v>0</v>
      </c>
      <c r="AI10" s="46">
        <f>CalcEngine!AH27</f>
        <v>0</v>
      </c>
      <c r="AJ10" s="46">
        <f>CalcEngine!AI27</f>
        <v>0</v>
      </c>
      <c r="AK10" s="46">
        <f>CalcEngine!AJ27</f>
        <v>0</v>
      </c>
      <c r="AL10" s="46">
        <f>CalcEngine!AK27</f>
        <v>0</v>
      </c>
      <c r="AM10" s="46">
        <f>CalcEngine!AL27</f>
        <v>0</v>
      </c>
      <c r="AN10" s="46">
        <f>CalcEngine!AM27</f>
        <v>0</v>
      </c>
      <c r="AO10" s="46">
        <f>CalcEngine!AN27</f>
        <v>0</v>
      </c>
      <c r="AP10" s="46">
        <f>CalcEngine!AO27</f>
        <v>0</v>
      </c>
      <c r="AQ10" s="34">
        <f>SUM(AE10:AP10)</f>
        <v>0</v>
      </c>
      <c r="AR10" s="46">
        <f>CalcEngine!AP27</f>
        <v>0</v>
      </c>
      <c r="AS10" s="46">
        <f>CalcEngine!AQ27</f>
        <v>0</v>
      </c>
      <c r="AT10" s="46">
        <f>CalcEngine!AR27</f>
        <v>0</v>
      </c>
      <c r="AU10" s="46">
        <f>CalcEngine!AS27</f>
        <v>0</v>
      </c>
      <c r="AV10" s="46">
        <f>CalcEngine!AT27</f>
        <v>0</v>
      </c>
      <c r="AW10" s="46">
        <f>CalcEngine!AU27</f>
        <v>0</v>
      </c>
      <c r="AX10" s="46">
        <f>CalcEngine!AV27</f>
        <v>0</v>
      </c>
      <c r="AY10" s="46">
        <f>CalcEngine!AW27</f>
        <v>0</v>
      </c>
      <c r="AZ10" s="46">
        <f>CalcEngine!AX27</f>
        <v>0</v>
      </c>
      <c r="BA10" s="46">
        <f>CalcEngine!AY27</f>
        <v>0</v>
      </c>
      <c r="BB10" s="46">
        <f>CalcEngine!AZ27</f>
        <v>0</v>
      </c>
      <c r="BC10" s="46">
        <f>CalcEngine!BA27</f>
        <v>0</v>
      </c>
      <c r="BD10" s="34">
        <f>SUM(AR10:BC10)</f>
        <v>0</v>
      </c>
      <c r="BE10" s="46">
        <f>CalcEngine!BB27</f>
        <v>0</v>
      </c>
      <c r="BF10" s="46">
        <f>CalcEngine!BC27</f>
        <v>0</v>
      </c>
      <c r="BG10" s="46">
        <f>CalcEngine!BD27</f>
        <v>0</v>
      </c>
      <c r="BH10" s="46">
        <f>CalcEngine!BE27</f>
        <v>0</v>
      </c>
      <c r="BI10" s="46">
        <f>CalcEngine!BF27</f>
        <v>0</v>
      </c>
      <c r="BJ10" s="46">
        <f>CalcEngine!BG27</f>
        <v>0</v>
      </c>
      <c r="BK10" s="46">
        <f>CalcEngine!BH27</f>
        <v>0</v>
      </c>
      <c r="BL10" s="46">
        <f>CalcEngine!BI27</f>
        <v>0</v>
      </c>
      <c r="BM10" s="46">
        <f>CalcEngine!BJ27</f>
        <v>0</v>
      </c>
      <c r="BN10" s="46">
        <f>CalcEngine!BK27</f>
        <v>0</v>
      </c>
      <c r="BO10" s="46">
        <f>CalcEngine!BL27</f>
        <v>0</v>
      </c>
      <c r="BP10" s="46">
        <f>CalcEngine!BM27</f>
        <v>0</v>
      </c>
      <c r="BQ10" s="34">
        <f>SUM(BE10:BP10)</f>
        <v>0</v>
      </c>
      <c r="BR10" s="46">
        <f>CalcEngine!BN27</f>
        <v>0</v>
      </c>
      <c r="BS10" s="46">
        <f>CalcEngine!BO27</f>
        <v>0</v>
      </c>
      <c r="BT10" s="46">
        <f>CalcEngine!BP27</f>
        <v>0</v>
      </c>
      <c r="BU10" s="46">
        <f>CalcEngine!BQ27</f>
        <v>0</v>
      </c>
      <c r="BV10" s="46">
        <f>CalcEngine!BR27</f>
        <v>0</v>
      </c>
      <c r="BW10" s="46">
        <f>CalcEngine!BS27</f>
        <v>0</v>
      </c>
      <c r="BX10" s="46">
        <f>CalcEngine!BT27</f>
        <v>0</v>
      </c>
      <c r="BY10" s="46">
        <f>CalcEngine!BU27</f>
        <v>0</v>
      </c>
      <c r="BZ10" s="46">
        <f>CalcEngine!BV27</f>
        <v>0</v>
      </c>
      <c r="CA10" s="46">
        <f>CalcEngine!BW27</f>
        <v>0</v>
      </c>
      <c r="CB10" s="46">
        <f>CalcEngine!BX27</f>
        <v>0</v>
      </c>
      <c r="CC10" s="46">
        <f>CalcEngine!BY27</f>
        <v>0</v>
      </c>
      <c r="CD10" s="34">
        <f>SUM(BR10:CC10)</f>
        <v>0</v>
      </c>
      <c r="CG10" s="197"/>
      <c r="CH10" s="370">
        <f t="shared" ref="CH10:CH17" si="13">Q12+AD12</f>
        <v>0</v>
      </c>
      <c r="CI10" s="197"/>
    </row>
    <row r="11" spans="2:87" ht="13.2">
      <c r="C11" s="31"/>
      <c r="D11" s="31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4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4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4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4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4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4"/>
      <c r="CG11" s="197"/>
      <c r="CH11" s="370" t="e">
        <f>#REF!+#REF!</f>
        <v>#REF!</v>
      </c>
      <c r="CI11" s="197"/>
    </row>
    <row r="12" spans="2:87" ht="13.2">
      <c r="C12" s="52" t="s">
        <v>89</v>
      </c>
      <c r="D12" s="31" t="s">
        <v>417</v>
      </c>
      <c r="E12" s="35">
        <f>CalcEngine!F44</f>
        <v>0</v>
      </c>
      <c r="F12" s="35">
        <f>CalcEngine!G44</f>
        <v>0</v>
      </c>
      <c r="G12" s="35">
        <f>CalcEngine!H44</f>
        <v>0</v>
      </c>
      <c r="H12" s="35">
        <f>CalcEngine!I44</f>
        <v>0</v>
      </c>
      <c r="I12" s="35">
        <f>CalcEngine!J44</f>
        <v>0</v>
      </c>
      <c r="J12" s="35">
        <f>CalcEngine!K44</f>
        <v>0</v>
      </c>
      <c r="K12" s="35">
        <f>CalcEngine!L44</f>
        <v>0</v>
      </c>
      <c r="L12" s="35">
        <f>CalcEngine!M44</f>
        <v>0</v>
      </c>
      <c r="M12" s="35">
        <f>CalcEngine!N44</f>
        <v>0</v>
      </c>
      <c r="N12" s="35">
        <f>CalcEngine!O44</f>
        <v>0</v>
      </c>
      <c r="O12" s="35">
        <f>CalcEngine!P44</f>
        <v>0</v>
      </c>
      <c r="P12" s="35">
        <f>CalcEngine!Q44</f>
        <v>0</v>
      </c>
      <c r="Q12" s="34">
        <f>SUM(E12:P12)</f>
        <v>0</v>
      </c>
      <c r="R12" s="35">
        <f>CalcEngine!R44</f>
        <v>0</v>
      </c>
      <c r="S12" s="35">
        <f>CalcEngine!S44</f>
        <v>0</v>
      </c>
      <c r="T12" s="35">
        <f>CalcEngine!T44</f>
        <v>0</v>
      </c>
      <c r="U12" s="35">
        <f>CalcEngine!U44</f>
        <v>0</v>
      </c>
      <c r="V12" s="35">
        <f>CalcEngine!V44</f>
        <v>0</v>
      </c>
      <c r="W12" s="35">
        <f>CalcEngine!W44</f>
        <v>0</v>
      </c>
      <c r="X12" s="35">
        <f>CalcEngine!X44</f>
        <v>0</v>
      </c>
      <c r="Y12" s="35">
        <f>CalcEngine!Y44</f>
        <v>0</v>
      </c>
      <c r="Z12" s="35">
        <f>CalcEngine!Z44</f>
        <v>0</v>
      </c>
      <c r="AA12" s="35">
        <f>CalcEngine!AA44</f>
        <v>0</v>
      </c>
      <c r="AB12" s="35">
        <f>CalcEngine!AB44</f>
        <v>0</v>
      </c>
      <c r="AC12" s="35">
        <f>CalcEngine!AC44</f>
        <v>0</v>
      </c>
      <c r="AD12" s="34">
        <f>SUM(R12:AC12)</f>
        <v>0</v>
      </c>
      <c r="AE12" s="35">
        <f>CalcEngine!AD44</f>
        <v>0</v>
      </c>
      <c r="AF12" s="35">
        <f>CalcEngine!AE44</f>
        <v>0</v>
      </c>
      <c r="AG12" s="35">
        <f>CalcEngine!AF44</f>
        <v>0</v>
      </c>
      <c r="AH12" s="35">
        <f>CalcEngine!AG44</f>
        <v>0</v>
      </c>
      <c r="AI12" s="35">
        <f>CalcEngine!AH44</f>
        <v>0</v>
      </c>
      <c r="AJ12" s="35">
        <f>CalcEngine!AI44</f>
        <v>0</v>
      </c>
      <c r="AK12" s="35">
        <f>CalcEngine!AJ44</f>
        <v>0</v>
      </c>
      <c r="AL12" s="35">
        <f>CalcEngine!AK44</f>
        <v>0</v>
      </c>
      <c r="AM12" s="35">
        <f>CalcEngine!AL44</f>
        <v>0</v>
      </c>
      <c r="AN12" s="35">
        <f>CalcEngine!AM44</f>
        <v>0</v>
      </c>
      <c r="AO12" s="35">
        <f>CalcEngine!AN44</f>
        <v>0</v>
      </c>
      <c r="AP12" s="35">
        <f>CalcEngine!AO44</f>
        <v>0</v>
      </c>
      <c r="AQ12" s="34">
        <f>SUM(AE12:AP12)</f>
        <v>0</v>
      </c>
      <c r="AR12" s="35">
        <f>CalcEngine!AP44</f>
        <v>0</v>
      </c>
      <c r="AS12" s="35">
        <f>CalcEngine!AQ44</f>
        <v>0</v>
      </c>
      <c r="AT12" s="35">
        <f>CalcEngine!AR44</f>
        <v>0</v>
      </c>
      <c r="AU12" s="35">
        <f>CalcEngine!AS44</f>
        <v>0</v>
      </c>
      <c r="AV12" s="35">
        <f>CalcEngine!AT44</f>
        <v>0</v>
      </c>
      <c r="AW12" s="35">
        <f>CalcEngine!AU44</f>
        <v>0</v>
      </c>
      <c r="AX12" s="35">
        <f>CalcEngine!AV44</f>
        <v>0</v>
      </c>
      <c r="AY12" s="35">
        <f>CalcEngine!AW44</f>
        <v>0</v>
      </c>
      <c r="AZ12" s="35">
        <f>CalcEngine!AX44</f>
        <v>0</v>
      </c>
      <c r="BA12" s="35">
        <f>CalcEngine!AY44</f>
        <v>0</v>
      </c>
      <c r="BB12" s="35">
        <f>CalcEngine!AZ44</f>
        <v>0</v>
      </c>
      <c r="BC12" s="35">
        <f>CalcEngine!BA44</f>
        <v>0</v>
      </c>
      <c r="BD12" s="34">
        <f>SUM(AR12:BC12)</f>
        <v>0</v>
      </c>
      <c r="BE12" s="35">
        <f>CalcEngine!BB44</f>
        <v>0</v>
      </c>
      <c r="BF12" s="35">
        <f>CalcEngine!BC44</f>
        <v>0</v>
      </c>
      <c r="BG12" s="35">
        <f>CalcEngine!BD44</f>
        <v>0</v>
      </c>
      <c r="BH12" s="35">
        <f>CalcEngine!BE44</f>
        <v>0</v>
      </c>
      <c r="BI12" s="35">
        <f>CalcEngine!BF44</f>
        <v>0</v>
      </c>
      <c r="BJ12" s="35">
        <f>CalcEngine!BG44</f>
        <v>0</v>
      </c>
      <c r="BK12" s="35">
        <f>CalcEngine!BH44</f>
        <v>0</v>
      </c>
      <c r="BL12" s="35">
        <f>CalcEngine!BI44</f>
        <v>0</v>
      </c>
      <c r="BM12" s="35">
        <f>CalcEngine!BJ44</f>
        <v>0</v>
      </c>
      <c r="BN12" s="35">
        <f>CalcEngine!BK44</f>
        <v>0</v>
      </c>
      <c r="BO12" s="35">
        <f>CalcEngine!BL44</f>
        <v>0</v>
      </c>
      <c r="BP12" s="35">
        <f>CalcEngine!BM44</f>
        <v>0</v>
      </c>
      <c r="BQ12" s="34">
        <f>SUM(BE12:BP12)</f>
        <v>0</v>
      </c>
      <c r="BR12" s="35">
        <f>CalcEngine!BN44</f>
        <v>0</v>
      </c>
      <c r="BS12" s="35">
        <f>CalcEngine!BO44</f>
        <v>0</v>
      </c>
      <c r="BT12" s="35">
        <f>CalcEngine!BP44</f>
        <v>0</v>
      </c>
      <c r="BU12" s="35">
        <f>CalcEngine!BQ44</f>
        <v>0</v>
      </c>
      <c r="BV12" s="35">
        <f>CalcEngine!BR44</f>
        <v>0</v>
      </c>
      <c r="BW12" s="35">
        <f>CalcEngine!BS44</f>
        <v>0</v>
      </c>
      <c r="BX12" s="35">
        <f>CalcEngine!BT44</f>
        <v>0</v>
      </c>
      <c r="BY12" s="35">
        <f>CalcEngine!BU44</f>
        <v>0</v>
      </c>
      <c r="BZ12" s="35">
        <f>CalcEngine!BV44</f>
        <v>0</v>
      </c>
      <c r="CA12" s="35">
        <f>CalcEngine!BW44</f>
        <v>0</v>
      </c>
      <c r="CB12" s="35">
        <f>CalcEngine!BX44</f>
        <v>0</v>
      </c>
      <c r="CC12" s="35">
        <f>CalcEngine!BY44</f>
        <v>0</v>
      </c>
      <c r="CD12" s="34">
        <f>SUM(BR12:CC12)</f>
        <v>0</v>
      </c>
      <c r="CG12" s="197"/>
      <c r="CH12" s="370">
        <f>Q13+AD13</f>
        <v>0</v>
      </c>
      <c r="CI12" s="197"/>
    </row>
    <row r="13" spans="2:87" ht="13.2">
      <c r="C13" s="52"/>
      <c r="D13" s="31" t="s">
        <v>66</v>
      </c>
      <c r="E13" s="35">
        <f>CalcEngine!F65</f>
        <v>0</v>
      </c>
      <c r="F13" s="35">
        <f>CalcEngine!G65</f>
        <v>0</v>
      </c>
      <c r="G13" s="35">
        <f>CalcEngine!H65</f>
        <v>0</v>
      </c>
      <c r="H13" s="35">
        <f>CalcEngine!I65</f>
        <v>0</v>
      </c>
      <c r="I13" s="35">
        <f>CalcEngine!J65</f>
        <v>0</v>
      </c>
      <c r="J13" s="35">
        <f>CalcEngine!K65</f>
        <v>0</v>
      </c>
      <c r="K13" s="35">
        <f>CalcEngine!L65</f>
        <v>0</v>
      </c>
      <c r="L13" s="35">
        <f>CalcEngine!M65</f>
        <v>0</v>
      </c>
      <c r="M13" s="35">
        <f>CalcEngine!N65</f>
        <v>0</v>
      </c>
      <c r="N13" s="35">
        <f>CalcEngine!O65</f>
        <v>0</v>
      </c>
      <c r="O13" s="35">
        <f>CalcEngine!P65</f>
        <v>0</v>
      </c>
      <c r="P13" s="35">
        <f>CalcEngine!Q65</f>
        <v>0</v>
      </c>
      <c r="Q13" s="34">
        <f>SUM(E13:P13)</f>
        <v>0</v>
      </c>
      <c r="R13" s="35">
        <f>CalcEngine!R65</f>
        <v>0</v>
      </c>
      <c r="S13" s="35">
        <f>CalcEngine!S65</f>
        <v>0</v>
      </c>
      <c r="T13" s="35">
        <f>CalcEngine!T65</f>
        <v>0</v>
      </c>
      <c r="U13" s="35">
        <f>CalcEngine!U65</f>
        <v>0</v>
      </c>
      <c r="V13" s="35">
        <f>CalcEngine!V65</f>
        <v>0</v>
      </c>
      <c r="W13" s="35">
        <f>CalcEngine!W65</f>
        <v>0</v>
      </c>
      <c r="X13" s="35">
        <f>CalcEngine!X65</f>
        <v>0</v>
      </c>
      <c r="Y13" s="35">
        <f>CalcEngine!Y65</f>
        <v>0</v>
      </c>
      <c r="Z13" s="35">
        <f>CalcEngine!Z65</f>
        <v>0</v>
      </c>
      <c r="AA13" s="35">
        <f>CalcEngine!AA65</f>
        <v>0</v>
      </c>
      <c r="AB13" s="35">
        <f>CalcEngine!AB65</f>
        <v>0</v>
      </c>
      <c r="AC13" s="35">
        <f>CalcEngine!AC65</f>
        <v>0</v>
      </c>
      <c r="AD13" s="34">
        <f>SUM(R13:AC13)</f>
        <v>0</v>
      </c>
      <c r="AE13" s="35">
        <f>CalcEngine!AD65</f>
        <v>0</v>
      </c>
      <c r="AF13" s="35">
        <f>CalcEngine!AE65</f>
        <v>0</v>
      </c>
      <c r="AG13" s="35">
        <f>CalcEngine!AF65</f>
        <v>0</v>
      </c>
      <c r="AH13" s="35">
        <f>CalcEngine!AG65</f>
        <v>0</v>
      </c>
      <c r="AI13" s="35">
        <f>CalcEngine!AH65</f>
        <v>0</v>
      </c>
      <c r="AJ13" s="35">
        <f>CalcEngine!AI65</f>
        <v>0</v>
      </c>
      <c r="AK13" s="35">
        <f>CalcEngine!AJ65</f>
        <v>0</v>
      </c>
      <c r="AL13" s="35">
        <f>CalcEngine!AK65</f>
        <v>0</v>
      </c>
      <c r="AM13" s="35">
        <f>CalcEngine!AL65</f>
        <v>0</v>
      </c>
      <c r="AN13" s="35">
        <f>CalcEngine!AM65</f>
        <v>0</v>
      </c>
      <c r="AO13" s="35">
        <f>CalcEngine!AN65</f>
        <v>0</v>
      </c>
      <c r="AP13" s="35">
        <f>CalcEngine!AO65</f>
        <v>0</v>
      </c>
      <c r="AQ13" s="34">
        <f>SUM(AE13:AP13)</f>
        <v>0</v>
      </c>
      <c r="AR13" s="35">
        <f>CalcEngine!AP65</f>
        <v>0</v>
      </c>
      <c r="AS13" s="35">
        <f>CalcEngine!AQ65</f>
        <v>0</v>
      </c>
      <c r="AT13" s="35">
        <f>CalcEngine!AR65</f>
        <v>0</v>
      </c>
      <c r="AU13" s="35">
        <f>CalcEngine!AS65</f>
        <v>0</v>
      </c>
      <c r="AV13" s="35">
        <f>CalcEngine!AT65</f>
        <v>0</v>
      </c>
      <c r="AW13" s="35">
        <f>CalcEngine!AU65</f>
        <v>0</v>
      </c>
      <c r="AX13" s="35">
        <f>CalcEngine!AV65</f>
        <v>0</v>
      </c>
      <c r="AY13" s="35">
        <f>CalcEngine!AW65</f>
        <v>0</v>
      </c>
      <c r="AZ13" s="35">
        <f>CalcEngine!AX65</f>
        <v>0</v>
      </c>
      <c r="BA13" s="35">
        <f>CalcEngine!AY65</f>
        <v>0</v>
      </c>
      <c r="BB13" s="35">
        <f>CalcEngine!AZ65</f>
        <v>0</v>
      </c>
      <c r="BC13" s="35">
        <f>CalcEngine!BA65</f>
        <v>0</v>
      </c>
      <c r="BD13" s="34">
        <f>SUM(AR13:BC13)</f>
        <v>0</v>
      </c>
      <c r="BE13" s="35">
        <f>CalcEngine!BB65</f>
        <v>0</v>
      </c>
      <c r="BF13" s="35">
        <f>CalcEngine!BC65</f>
        <v>0</v>
      </c>
      <c r="BG13" s="35">
        <f>CalcEngine!BD65</f>
        <v>0</v>
      </c>
      <c r="BH13" s="35">
        <f>CalcEngine!BE65</f>
        <v>0</v>
      </c>
      <c r="BI13" s="35">
        <f>CalcEngine!BF65</f>
        <v>0</v>
      </c>
      <c r="BJ13" s="35">
        <f>CalcEngine!BG65</f>
        <v>0</v>
      </c>
      <c r="BK13" s="35">
        <f>CalcEngine!BH65</f>
        <v>0</v>
      </c>
      <c r="BL13" s="35">
        <f>CalcEngine!BI65</f>
        <v>0</v>
      </c>
      <c r="BM13" s="35">
        <f>CalcEngine!BJ65</f>
        <v>0</v>
      </c>
      <c r="BN13" s="35">
        <f>CalcEngine!BK65</f>
        <v>0</v>
      </c>
      <c r="BO13" s="35">
        <f>CalcEngine!BL65</f>
        <v>0</v>
      </c>
      <c r="BP13" s="35">
        <f>CalcEngine!BM65</f>
        <v>0</v>
      </c>
      <c r="BQ13" s="34">
        <f>SUM(BE13:BP13)</f>
        <v>0</v>
      </c>
      <c r="BR13" s="35">
        <f>CalcEngine!BN65</f>
        <v>0</v>
      </c>
      <c r="BS13" s="35">
        <f>CalcEngine!BO65</f>
        <v>0</v>
      </c>
      <c r="BT13" s="35">
        <f>CalcEngine!BP65</f>
        <v>0</v>
      </c>
      <c r="BU13" s="35">
        <f>CalcEngine!BQ65</f>
        <v>0</v>
      </c>
      <c r="BV13" s="35">
        <f>CalcEngine!BR65</f>
        <v>0</v>
      </c>
      <c r="BW13" s="35">
        <f>CalcEngine!BS65</f>
        <v>0</v>
      </c>
      <c r="BX13" s="35">
        <f>CalcEngine!BT65</f>
        <v>0</v>
      </c>
      <c r="BY13" s="35">
        <f>CalcEngine!BU65</f>
        <v>0</v>
      </c>
      <c r="BZ13" s="35">
        <f>CalcEngine!BV65</f>
        <v>0</v>
      </c>
      <c r="CA13" s="35">
        <f>CalcEngine!BW65</f>
        <v>0</v>
      </c>
      <c r="CB13" s="35">
        <f>CalcEngine!BX65</f>
        <v>0</v>
      </c>
      <c r="CC13" s="35">
        <f>CalcEngine!BY65</f>
        <v>0</v>
      </c>
      <c r="CD13" s="34">
        <f>SUM(BR13:CC13)</f>
        <v>0</v>
      </c>
      <c r="CG13" s="197"/>
      <c r="CH13" s="370"/>
      <c r="CI13" s="197"/>
    </row>
    <row r="14" spans="2:87" ht="13.2">
      <c r="C14" s="52"/>
      <c r="D14" s="52" t="s">
        <v>134</v>
      </c>
      <c r="E14" s="227">
        <f t="shared" ref="E14" si="14">SUM(E12:E13)</f>
        <v>0</v>
      </c>
      <c r="F14" s="227">
        <f t="shared" ref="F14:BQ14" si="15">SUM(F12:F13)</f>
        <v>0</v>
      </c>
      <c r="G14" s="227">
        <f t="shared" si="15"/>
        <v>0</v>
      </c>
      <c r="H14" s="227">
        <f t="shared" si="15"/>
        <v>0</v>
      </c>
      <c r="I14" s="227">
        <f t="shared" si="15"/>
        <v>0</v>
      </c>
      <c r="J14" s="227">
        <f t="shared" si="15"/>
        <v>0</v>
      </c>
      <c r="K14" s="227">
        <f t="shared" si="15"/>
        <v>0</v>
      </c>
      <c r="L14" s="227">
        <f t="shared" si="15"/>
        <v>0</v>
      </c>
      <c r="M14" s="227">
        <f t="shared" si="15"/>
        <v>0</v>
      </c>
      <c r="N14" s="227">
        <f t="shared" si="15"/>
        <v>0</v>
      </c>
      <c r="O14" s="227">
        <f t="shared" si="15"/>
        <v>0</v>
      </c>
      <c r="P14" s="227">
        <f t="shared" si="15"/>
        <v>0</v>
      </c>
      <c r="Q14" s="36">
        <f t="shared" si="15"/>
        <v>0</v>
      </c>
      <c r="R14" s="227">
        <f t="shared" si="15"/>
        <v>0</v>
      </c>
      <c r="S14" s="227">
        <f t="shared" si="15"/>
        <v>0</v>
      </c>
      <c r="T14" s="227">
        <f t="shared" si="15"/>
        <v>0</v>
      </c>
      <c r="U14" s="227">
        <f t="shared" si="15"/>
        <v>0</v>
      </c>
      <c r="V14" s="227">
        <f t="shared" si="15"/>
        <v>0</v>
      </c>
      <c r="W14" s="227">
        <f t="shared" si="15"/>
        <v>0</v>
      </c>
      <c r="X14" s="227">
        <f t="shared" si="15"/>
        <v>0</v>
      </c>
      <c r="Y14" s="227">
        <f t="shared" si="15"/>
        <v>0</v>
      </c>
      <c r="Z14" s="227">
        <f t="shared" si="15"/>
        <v>0</v>
      </c>
      <c r="AA14" s="227">
        <f t="shared" si="15"/>
        <v>0</v>
      </c>
      <c r="AB14" s="227">
        <f t="shared" si="15"/>
        <v>0</v>
      </c>
      <c r="AC14" s="227">
        <f t="shared" si="15"/>
        <v>0</v>
      </c>
      <c r="AD14" s="36">
        <f t="shared" si="15"/>
        <v>0</v>
      </c>
      <c r="AE14" s="227">
        <f t="shared" si="15"/>
        <v>0</v>
      </c>
      <c r="AF14" s="227">
        <f t="shared" si="15"/>
        <v>0</v>
      </c>
      <c r="AG14" s="227">
        <f t="shared" si="15"/>
        <v>0</v>
      </c>
      <c r="AH14" s="227">
        <f t="shared" si="15"/>
        <v>0</v>
      </c>
      <c r="AI14" s="227">
        <f t="shared" si="15"/>
        <v>0</v>
      </c>
      <c r="AJ14" s="227">
        <f t="shared" si="15"/>
        <v>0</v>
      </c>
      <c r="AK14" s="227">
        <f t="shared" si="15"/>
        <v>0</v>
      </c>
      <c r="AL14" s="227">
        <f t="shared" si="15"/>
        <v>0</v>
      </c>
      <c r="AM14" s="227">
        <f t="shared" si="15"/>
        <v>0</v>
      </c>
      <c r="AN14" s="227">
        <f t="shared" si="15"/>
        <v>0</v>
      </c>
      <c r="AO14" s="227">
        <f t="shared" si="15"/>
        <v>0</v>
      </c>
      <c r="AP14" s="227">
        <f t="shared" si="15"/>
        <v>0</v>
      </c>
      <c r="AQ14" s="36">
        <f t="shared" si="15"/>
        <v>0</v>
      </c>
      <c r="AR14" s="227">
        <f t="shared" si="15"/>
        <v>0</v>
      </c>
      <c r="AS14" s="227">
        <f t="shared" ref="AS14:BC14" si="16">SUM(AS12:AS13)</f>
        <v>0</v>
      </c>
      <c r="AT14" s="227">
        <f t="shared" si="16"/>
        <v>0</v>
      </c>
      <c r="AU14" s="227">
        <f t="shared" si="16"/>
        <v>0</v>
      </c>
      <c r="AV14" s="227">
        <f t="shared" si="16"/>
        <v>0</v>
      </c>
      <c r="AW14" s="227">
        <f t="shared" si="16"/>
        <v>0</v>
      </c>
      <c r="AX14" s="227">
        <f t="shared" si="16"/>
        <v>0</v>
      </c>
      <c r="AY14" s="227">
        <f t="shared" si="16"/>
        <v>0</v>
      </c>
      <c r="AZ14" s="227">
        <f t="shared" si="16"/>
        <v>0</v>
      </c>
      <c r="BA14" s="227">
        <f t="shared" si="16"/>
        <v>0</v>
      </c>
      <c r="BB14" s="227">
        <f t="shared" si="16"/>
        <v>0</v>
      </c>
      <c r="BC14" s="227">
        <f t="shared" si="16"/>
        <v>0</v>
      </c>
      <c r="BD14" s="36">
        <f t="shared" si="15"/>
        <v>0</v>
      </c>
      <c r="BE14" s="227">
        <f t="shared" si="15"/>
        <v>0</v>
      </c>
      <c r="BF14" s="227">
        <f t="shared" ref="BF14:BP14" si="17">SUM(BF12:BF13)</f>
        <v>0</v>
      </c>
      <c r="BG14" s="227">
        <f t="shared" si="17"/>
        <v>0</v>
      </c>
      <c r="BH14" s="227">
        <f t="shared" si="17"/>
        <v>0</v>
      </c>
      <c r="BI14" s="227">
        <f t="shared" si="17"/>
        <v>0</v>
      </c>
      <c r="BJ14" s="227">
        <f t="shared" si="17"/>
        <v>0</v>
      </c>
      <c r="BK14" s="227">
        <f t="shared" si="17"/>
        <v>0</v>
      </c>
      <c r="BL14" s="227">
        <f t="shared" si="17"/>
        <v>0</v>
      </c>
      <c r="BM14" s="227">
        <f t="shared" si="17"/>
        <v>0</v>
      </c>
      <c r="BN14" s="227">
        <f t="shared" si="17"/>
        <v>0</v>
      </c>
      <c r="BO14" s="227">
        <f t="shared" si="17"/>
        <v>0</v>
      </c>
      <c r="BP14" s="227">
        <f t="shared" si="17"/>
        <v>0</v>
      </c>
      <c r="BQ14" s="36">
        <f t="shared" si="15"/>
        <v>0</v>
      </c>
      <c r="BR14" s="227">
        <f t="shared" ref="BR14:CC14" si="18">SUM(BR12:BR13)</f>
        <v>0</v>
      </c>
      <c r="BS14" s="227">
        <f t="shared" si="18"/>
        <v>0</v>
      </c>
      <c r="BT14" s="227">
        <f t="shared" si="18"/>
        <v>0</v>
      </c>
      <c r="BU14" s="227">
        <f t="shared" si="18"/>
        <v>0</v>
      </c>
      <c r="BV14" s="227">
        <f t="shared" si="18"/>
        <v>0</v>
      </c>
      <c r="BW14" s="227">
        <f t="shared" si="18"/>
        <v>0</v>
      </c>
      <c r="BX14" s="227">
        <f t="shared" si="18"/>
        <v>0</v>
      </c>
      <c r="BY14" s="227">
        <f t="shared" si="18"/>
        <v>0</v>
      </c>
      <c r="BZ14" s="227">
        <f t="shared" si="18"/>
        <v>0</v>
      </c>
      <c r="CA14" s="227">
        <f t="shared" si="18"/>
        <v>0</v>
      </c>
      <c r="CB14" s="227">
        <f t="shared" si="18"/>
        <v>0</v>
      </c>
      <c r="CC14" s="227">
        <f t="shared" si="18"/>
        <v>0</v>
      </c>
      <c r="CD14" s="36">
        <f t="shared" ref="CD14" si="19">SUM(CD12:CD13)</f>
        <v>0</v>
      </c>
      <c r="CG14" s="197"/>
      <c r="CH14" s="370">
        <f t="shared" si="13"/>
        <v>0</v>
      </c>
      <c r="CI14" s="197"/>
    </row>
    <row r="15" spans="2:87" ht="13.2">
      <c r="C15" s="52"/>
      <c r="D15" s="31" t="s">
        <v>45</v>
      </c>
      <c r="E15" s="228" t="str">
        <f>IF(E$10=0,"",E14/E$10)</f>
        <v/>
      </c>
      <c r="F15" s="228" t="str">
        <f t="shared" ref="F15:BQ15" si="20">IF(F$10=0,"",F14/F$10)</f>
        <v/>
      </c>
      <c r="G15" s="228" t="str">
        <f t="shared" si="20"/>
        <v/>
      </c>
      <c r="H15" s="228" t="str">
        <f t="shared" si="20"/>
        <v/>
      </c>
      <c r="I15" s="228" t="str">
        <f t="shared" si="20"/>
        <v/>
      </c>
      <c r="J15" s="228" t="str">
        <f t="shared" si="20"/>
        <v/>
      </c>
      <c r="K15" s="228" t="str">
        <f t="shared" si="20"/>
        <v/>
      </c>
      <c r="L15" s="228" t="str">
        <f t="shared" si="20"/>
        <v/>
      </c>
      <c r="M15" s="228" t="str">
        <f t="shared" si="20"/>
        <v/>
      </c>
      <c r="N15" s="228" t="str">
        <f t="shared" si="20"/>
        <v/>
      </c>
      <c r="O15" s="228" t="str">
        <f t="shared" si="20"/>
        <v/>
      </c>
      <c r="P15" s="228" t="str">
        <f t="shared" si="20"/>
        <v/>
      </c>
      <c r="Q15" s="37" t="str">
        <f t="shared" si="20"/>
        <v/>
      </c>
      <c r="R15" s="228" t="str">
        <f t="shared" si="20"/>
        <v/>
      </c>
      <c r="S15" s="228" t="str">
        <f t="shared" si="20"/>
        <v/>
      </c>
      <c r="T15" s="228" t="str">
        <f t="shared" si="20"/>
        <v/>
      </c>
      <c r="U15" s="228" t="str">
        <f t="shared" si="20"/>
        <v/>
      </c>
      <c r="V15" s="228" t="str">
        <f t="shared" si="20"/>
        <v/>
      </c>
      <c r="W15" s="228" t="str">
        <f t="shared" si="20"/>
        <v/>
      </c>
      <c r="X15" s="228" t="str">
        <f t="shared" si="20"/>
        <v/>
      </c>
      <c r="Y15" s="228" t="str">
        <f t="shared" si="20"/>
        <v/>
      </c>
      <c r="Z15" s="228" t="str">
        <f t="shared" si="20"/>
        <v/>
      </c>
      <c r="AA15" s="228" t="str">
        <f t="shared" si="20"/>
        <v/>
      </c>
      <c r="AB15" s="228" t="str">
        <f t="shared" si="20"/>
        <v/>
      </c>
      <c r="AC15" s="228" t="str">
        <f t="shared" si="20"/>
        <v/>
      </c>
      <c r="AD15" s="37" t="str">
        <f t="shared" si="20"/>
        <v/>
      </c>
      <c r="AE15" s="228" t="str">
        <f t="shared" si="20"/>
        <v/>
      </c>
      <c r="AF15" s="228" t="str">
        <f t="shared" si="20"/>
        <v/>
      </c>
      <c r="AG15" s="228" t="str">
        <f t="shared" si="20"/>
        <v/>
      </c>
      <c r="AH15" s="228" t="str">
        <f t="shared" si="20"/>
        <v/>
      </c>
      <c r="AI15" s="228" t="str">
        <f t="shared" si="20"/>
        <v/>
      </c>
      <c r="AJ15" s="228" t="str">
        <f t="shared" si="20"/>
        <v/>
      </c>
      <c r="AK15" s="228" t="str">
        <f t="shared" si="20"/>
        <v/>
      </c>
      <c r="AL15" s="228" t="str">
        <f t="shared" si="20"/>
        <v/>
      </c>
      <c r="AM15" s="228" t="str">
        <f t="shared" si="20"/>
        <v/>
      </c>
      <c r="AN15" s="228" t="str">
        <f t="shared" si="20"/>
        <v/>
      </c>
      <c r="AO15" s="228" t="str">
        <f t="shared" si="20"/>
        <v/>
      </c>
      <c r="AP15" s="228" t="str">
        <f t="shared" si="20"/>
        <v/>
      </c>
      <c r="AQ15" s="37" t="str">
        <f t="shared" si="20"/>
        <v/>
      </c>
      <c r="AR15" s="228" t="str">
        <f t="shared" si="20"/>
        <v/>
      </c>
      <c r="AS15" s="228" t="str">
        <f t="shared" ref="AS15" si="21">IF(AS$10=0,"",AS14/AS$10)</f>
        <v/>
      </c>
      <c r="AT15" s="228" t="str">
        <f t="shared" ref="AT15" si="22">IF(AT$10=0,"",AT14/AT$10)</f>
        <v/>
      </c>
      <c r="AU15" s="228" t="str">
        <f t="shared" ref="AU15" si="23">IF(AU$10=0,"",AU14/AU$10)</f>
        <v/>
      </c>
      <c r="AV15" s="228" t="str">
        <f t="shared" ref="AV15" si="24">IF(AV$10=0,"",AV14/AV$10)</f>
        <v/>
      </c>
      <c r="AW15" s="228" t="str">
        <f t="shared" ref="AW15" si="25">IF(AW$10=0,"",AW14/AW$10)</f>
        <v/>
      </c>
      <c r="AX15" s="228" t="str">
        <f t="shared" ref="AX15" si="26">IF(AX$10=0,"",AX14/AX$10)</f>
        <v/>
      </c>
      <c r="AY15" s="228" t="str">
        <f t="shared" ref="AY15" si="27">IF(AY$10=0,"",AY14/AY$10)</f>
        <v/>
      </c>
      <c r="AZ15" s="228" t="str">
        <f t="shared" ref="AZ15" si="28">IF(AZ$10=0,"",AZ14/AZ$10)</f>
        <v/>
      </c>
      <c r="BA15" s="228" t="str">
        <f t="shared" ref="BA15" si="29">IF(BA$10=0,"",BA14/BA$10)</f>
        <v/>
      </c>
      <c r="BB15" s="228" t="str">
        <f t="shared" ref="BB15" si="30">IF(BB$10=0,"",BB14/BB$10)</f>
        <v/>
      </c>
      <c r="BC15" s="228" t="str">
        <f t="shared" ref="BC15:BE15" si="31">IF(BC$10=0,"",BC14/BC$10)</f>
        <v/>
      </c>
      <c r="BD15" s="37" t="str">
        <f t="shared" si="20"/>
        <v/>
      </c>
      <c r="BE15" s="228" t="str">
        <f t="shared" si="31"/>
        <v/>
      </c>
      <c r="BF15" s="228" t="str">
        <f t="shared" ref="BF15" si="32">IF(BF$10=0,"",BF14/BF$10)</f>
        <v/>
      </c>
      <c r="BG15" s="228" t="str">
        <f t="shared" ref="BG15" si="33">IF(BG$10=0,"",BG14/BG$10)</f>
        <v/>
      </c>
      <c r="BH15" s="228" t="str">
        <f t="shared" ref="BH15" si="34">IF(BH$10=0,"",BH14/BH$10)</f>
        <v/>
      </c>
      <c r="BI15" s="228" t="str">
        <f t="shared" ref="BI15" si="35">IF(BI$10=0,"",BI14/BI$10)</f>
        <v/>
      </c>
      <c r="BJ15" s="228" t="str">
        <f t="shared" ref="BJ15" si="36">IF(BJ$10=0,"",BJ14/BJ$10)</f>
        <v/>
      </c>
      <c r="BK15" s="228" t="str">
        <f t="shared" ref="BK15" si="37">IF(BK$10=0,"",BK14/BK$10)</f>
        <v/>
      </c>
      <c r="BL15" s="228" t="str">
        <f t="shared" ref="BL15" si="38">IF(BL$10=0,"",BL14/BL$10)</f>
        <v/>
      </c>
      <c r="BM15" s="228" t="str">
        <f t="shared" ref="BM15" si="39">IF(BM$10=0,"",BM14/BM$10)</f>
        <v/>
      </c>
      <c r="BN15" s="228" t="str">
        <f t="shared" ref="BN15" si="40">IF(BN$10=0,"",BN14/BN$10)</f>
        <v/>
      </c>
      <c r="BO15" s="228" t="str">
        <f t="shared" ref="BO15" si="41">IF(BO$10=0,"",BO14/BO$10)</f>
        <v/>
      </c>
      <c r="BP15" s="228" t="str">
        <f t="shared" ref="BP15:BR15" si="42">IF(BP$10=0,"",BP14/BP$10)</f>
        <v/>
      </c>
      <c r="BQ15" s="37" t="str">
        <f t="shared" si="20"/>
        <v/>
      </c>
      <c r="BR15" s="228" t="str">
        <f t="shared" si="42"/>
        <v/>
      </c>
      <c r="BS15" s="228" t="str">
        <f t="shared" ref="BS15" si="43">IF(BS$10=0,"",BS14/BS$10)</f>
        <v/>
      </c>
      <c r="BT15" s="228" t="str">
        <f t="shared" ref="BT15" si="44">IF(BT$10=0,"",BT14/BT$10)</f>
        <v/>
      </c>
      <c r="BU15" s="228" t="str">
        <f t="shared" ref="BU15" si="45">IF(BU$10=0,"",BU14/BU$10)</f>
        <v/>
      </c>
      <c r="BV15" s="228" t="str">
        <f t="shared" ref="BV15" si="46">IF(BV$10=0,"",BV14/BV$10)</f>
        <v/>
      </c>
      <c r="BW15" s="228" t="str">
        <f t="shared" ref="BW15" si="47">IF(BW$10=0,"",BW14/BW$10)</f>
        <v/>
      </c>
      <c r="BX15" s="228" t="str">
        <f t="shared" ref="BX15" si="48">IF(BX$10=0,"",BX14/BX$10)</f>
        <v/>
      </c>
      <c r="BY15" s="228" t="str">
        <f t="shared" ref="BY15" si="49">IF(BY$10=0,"",BY14/BY$10)</f>
        <v/>
      </c>
      <c r="BZ15" s="228" t="str">
        <f t="shared" ref="BZ15" si="50">IF(BZ$10=0,"",BZ14/BZ$10)</f>
        <v/>
      </c>
      <c r="CA15" s="228" t="str">
        <f t="shared" ref="CA15" si="51">IF(CA$10=0,"",CA14/CA$10)</f>
        <v/>
      </c>
      <c r="CB15" s="228" t="str">
        <f t="shared" ref="CB15" si="52">IF(CB$10=0,"",CB14/CB$10)</f>
        <v/>
      </c>
      <c r="CC15" s="228" t="str">
        <f t="shared" ref="CC15" si="53">IF(CC$10=0,"",CC14/CC$10)</f>
        <v/>
      </c>
      <c r="CD15" s="37" t="str">
        <f t="shared" ref="CD15" si="54">IF(CD$10=0,"",CD14/CD$10)</f>
        <v/>
      </c>
      <c r="CG15" s="197"/>
      <c r="CH15" s="370"/>
      <c r="CI15" s="197"/>
    </row>
    <row r="16" spans="2:87" ht="13.2">
      <c r="C16" s="31"/>
      <c r="D16" s="31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4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4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4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4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4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4"/>
      <c r="CG16" s="197"/>
      <c r="CH16" s="370"/>
      <c r="CI16" s="197"/>
    </row>
    <row r="17" spans="3:88" ht="13.2">
      <c r="C17" s="52" t="s">
        <v>68</v>
      </c>
      <c r="D17" s="52" t="s">
        <v>68</v>
      </c>
      <c r="E17" s="226">
        <f t="shared" ref="E17" si="55">E10-E14</f>
        <v>0</v>
      </c>
      <c r="F17" s="226">
        <f t="shared" ref="F17:BQ17" si="56">F10-F14</f>
        <v>0</v>
      </c>
      <c r="G17" s="226">
        <f t="shared" si="56"/>
        <v>0</v>
      </c>
      <c r="H17" s="226">
        <f t="shared" si="56"/>
        <v>0</v>
      </c>
      <c r="I17" s="226">
        <f t="shared" si="56"/>
        <v>0</v>
      </c>
      <c r="J17" s="226">
        <f t="shared" si="56"/>
        <v>0</v>
      </c>
      <c r="K17" s="226">
        <f t="shared" si="56"/>
        <v>0</v>
      </c>
      <c r="L17" s="226">
        <f t="shared" si="56"/>
        <v>0</v>
      </c>
      <c r="M17" s="226">
        <f t="shared" si="56"/>
        <v>0</v>
      </c>
      <c r="N17" s="226">
        <f t="shared" si="56"/>
        <v>0</v>
      </c>
      <c r="O17" s="226">
        <f t="shared" si="56"/>
        <v>0</v>
      </c>
      <c r="P17" s="226">
        <f t="shared" si="56"/>
        <v>0</v>
      </c>
      <c r="Q17" s="38">
        <f t="shared" si="56"/>
        <v>0</v>
      </c>
      <c r="R17" s="226">
        <f t="shared" si="56"/>
        <v>0</v>
      </c>
      <c r="S17" s="226">
        <f t="shared" si="56"/>
        <v>0</v>
      </c>
      <c r="T17" s="226">
        <f t="shared" si="56"/>
        <v>0</v>
      </c>
      <c r="U17" s="226">
        <f t="shared" si="56"/>
        <v>0</v>
      </c>
      <c r="V17" s="226">
        <f t="shared" si="56"/>
        <v>0</v>
      </c>
      <c r="W17" s="226">
        <f t="shared" si="56"/>
        <v>0</v>
      </c>
      <c r="X17" s="226">
        <f t="shared" si="56"/>
        <v>0</v>
      </c>
      <c r="Y17" s="226">
        <f t="shared" si="56"/>
        <v>0</v>
      </c>
      <c r="Z17" s="226">
        <f t="shared" si="56"/>
        <v>0</v>
      </c>
      <c r="AA17" s="226">
        <f t="shared" si="56"/>
        <v>0</v>
      </c>
      <c r="AB17" s="226">
        <f t="shared" si="56"/>
        <v>0</v>
      </c>
      <c r="AC17" s="226">
        <f t="shared" si="56"/>
        <v>0</v>
      </c>
      <c r="AD17" s="38">
        <f t="shared" si="56"/>
        <v>0</v>
      </c>
      <c r="AE17" s="226">
        <f t="shared" si="56"/>
        <v>0</v>
      </c>
      <c r="AF17" s="226">
        <f t="shared" si="56"/>
        <v>0</v>
      </c>
      <c r="AG17" s="226">
        <f t="shared" si="56"/>
        <v>0</v>
      </c>
      <c r="AH17" s="226">
        <f t="shared" si="56"/>
        <v>0</v>
      </c>
      <c r="AI17" s="226">
        <f t="shared" si="56"/>
        <v>0</v>
      </c>
      <c r="AJ17" s="226">
        <f t="shared" si="56"/>
        <v>0</v>
      </c>
      <c r="AK17" s="226">
        <f t="shared" si="56"/>
        <v>0</v>
      </c>
      <c r="AL17" s="226">
        <f t="shared" si="56"/>
        <v>0</v>
      </c>
      <c r="AM17" s="226">
        <f t="shared" si="56"/>
        <v>0</v>
      </c>
      <c r="AN17" s="226">
        <f t="shared" si="56"/>
        <v>0</v>
      </c>
      <c r="AO17" s="226">
        <f t="shared" si="56"/>
        <v>0</v>
      </c>
      <c r="AP17" s="226">
        <f t="shared" si="56"/>
        <v>0</v>
      </c>
      <c r="AQ17" s="38">
        <f t="shared" si="56"/>
        <v>0</v>
      </c>
      <c r="AR17" s="226">
        <f t="shared" si="56"/>
        <v>0</v>
      </c>
      <c r="AS17" s="226">
        <f t="shared" ref="AS17:BC17" si="57">AS10-AS14</f>
        <v>0</v>
      </c>
      <c r="AT17" s="226">
        <f t="shared" si="57"/>
        <v>0</v>
      </c>
      <c r="AU17" s="226">
        <f t="shared" si="57"/>
        <v>0</v>
      </c>
      <c r="AV17" s="226">
        <f t="shared" si="57"/>
        <v>0</v>
      </c>
      <c r="AW17" s="226">
        <f t="shared" si="57"/>
        <v>0</v>
      </c>
      <c r="AX17" s="226">
        <f t="shared" si="57"/>
        <v>0</v>
      </c>
      <c r="AY17" s="226">
        <f t="shared" si="57"/>
        <v>0</v>
      </c>
      <c r="AZ17" s="226">
        <f t="shared" si="57"/>
        <v>0</v>
      </c>
      <c r="BA17" s="226">
        <f t="shared" si="57"/>
        <v>0</v>
      </c>
      <c r="BB17" s="226">
        <f t="shared" si="57"/>
        <v>0</v>
      </c>
      <c r="BC17" s="226">
        <f t="shared" si="57"/>
        <v>0</v>
      </c>
      <c r="BD17" s="38">
        <f t="shared" si="56"/>
        <v>0</v>
      </c>
      <c r="BE17" s="226">
        <f t="shared" si="56"/>
        <v>0</v>
      </c>
      <c r="BF17" s="226">
        <f t="shared" ref="BF17:BP17" si="58">BF10-BF14</f>
        <v>0</v>
      </c>
      <c r="BG17" s="226">
        <f t="shared" si="58"/>
        <v>0</v>
      </c>
      <c r="BH17" s="226">
        <f t="shared" si="58"/>
        <v>0</v>
      </c>
      <c r="BI17" s="226">
        <f t="shared" si="58"/>
        <v>0</v>
      </c>
      <c r="BJ17" s="226">
        <f t="shared" si="58"/>
        <v>0</v>
      </c>
      <c r="BK17" s="226">
        <f t="shared" si="58"/>
        <v>0</v>
      </c>
      <c r="BL17" s="226">
        <f t="shared" si="58"/>
        <v>0</v>
      </c>
      <c r="BM17" s="226">
        <f t="shared" si="58"/>
        <v>0</v>
      </c>
      <c r="BN17" s="226">
        <f t="shared" si="58"/>
        <v>0</v>
      </c>
      <c r="BO17" s="226">
        <f t="shared" si="58"/>
        <v>0</v>
      </c>
      <c r="BP17" s="226">
        <f t="shared" si="58"/>
        <v>0</v>
      </c>
      <c r="BQ17" s="38">
        <f t="shared" si="56"/>
        <v>0</v>
      </c>
      <c r="BR17" s="226">
        <f t="shared" ref="BR17:CC17" si="59">BR10-BR14</f>
        <v>0</v>
      </c>
      <c r="BS17" s="226">
        <f t="shared" si="59"/>
        <v>0</v>
      </c>
      <c r="BT17" s="226">
        <f t="shared" si="59"/>
        <v>0</v>
      </c>
      <c r="BU17" s="226">
        <f t="shared" si="59"/>
        <v>0</v>
      </c>
      <c r="BV17" s="226">
        <f t="shared" si="59"/>
        <v>0</v>
      </c>
      <c r="BW17" s="226">
        <f t="shared" si="59"/>
        <v>0</v>
      </c>
      <c r="BX17" s="226">
        <f t="shared" si="59"/>
        <v>0</v>
      </c>
      <c r="BY17" s="226">
        <f t="shared" si="59"/>
        <v>0</v>
      </c>
      <c r="BZ17" s="226">
        <f t="shared" si="59"/>
        <v>0</v>
      </c>
      <c r="CA17" s="226">
        <f t="shared" si="59"/>
        <v>0</v>
      </c>
      <c r="CB17" s="226">
        <f t="shared" si="59"/>
        <v>0</v>
      </c>
      <c r="CC17" s="226">
        <f t="shared" si="59"/>
        <v>0</v>
      </c>
      <c r="CD17" s="38">
        <f t="shared" ref="CD17" si="60">CD10-CD14</f>
        <v>0</v>
      </c>
      <c r="CG17" s="197"/>
      <c r="CH17" s="370">
        <f t="shared" si="13"/>
        <v>0</v>
      </c>
      <c r="CI17" s="197" t="s">
        <v>89</v>
      </c>
      <c r="CJ17" s="370" t="e">
        <f>#REF!</f>
        <v>#REF!</v>
      </c>
    </row>
    <row r="18" spans="3:88" ht="13.2">
      <c r="C18" s="52"/>
      <c r="D18" s="31" t="s">
        <v>137</v>
      </c>
      <c r="E18" s="228" t="str">
        <f>IF(E$10=0,"",E17/E$10)</f>
        <v/>
      </c>
      <c r="F18" s="228" t="str">
        <f t="shared" ref="F18:R18" si="61">IF(F$10=0,"",F17/F$10)</f>
        <v/>
      </c>
      <c r="G18" s="228" t="str">
        <f t="shared" si="61"/>
        <v/>
      </c>
      <c r="H18" s="228" t="str">
        <f t="shared" si="61"/>
        <v/>
      </c>
      <c r="I18" s="228" t="str">
        <f t="shared" si="61"/>
        <v/>
      </c>
      <c r="J18" s="228" t="str">
        <f t="shared" si="61"/>
        <v/>
      </c>
      <c r="K18" s="228" t="str">
        <f t="shared" si="61"/>
        <v/>
      </c>
      <c r="L18" s="228" t="str">
        <f t="shared" si="61"/>
        <v/>
      </c>
      <c r="M18" s="228" t="str">
        <f t="shared" si="61"/>
        <v/>
      </c>
      <c r="N18" s="228" t="str">
        <f t="shared" si="61"/>
        <v/>
      </c>
      <c r="O18" s="228" t="str">
        <f t="shared" si="61"/>
        <v/>
      </c>
      <c r="P18" s="228" t="str">
        <f t="shared" si="61"/>
        <v/>
      </c>
      <c r="Q18" s="37" t="str">
        <f t="shared" ref="Q18" si="62">IF(Q$10=0,"",Q17/Q$10)</f>
        <v/>
      </c>
      <c r="R18" s="228" t="str">
        <f t="shared" si="61"/>
        <v/>
      </c>
      <c r="S18" s="228" t="str">
        <f t="shared" ref="S18" si="63">IF(S$10=0,"",S17/S$10)</f>
        <v/>
      </c>
      <c r="T18" s="228" t="str">
        <f t="shared" ref="T18" si="64">IF(T$10=0,"",T17/T$10)</f>
        <v/>
      </c>
      <c r="U18" s="228" t="str">
        <f t="shared" ref="U18" si="65">IF(U$10=0,"",U17/U$10)</f>
        <v/>
      </c>
      <c r="V18" s="228" t="str">
        <f t="shared" ref="V18" si="66">IF(V$10=0,"",V17/V$10)</f>
        <v/>
      </c>
      <c r="W18" s="228" t="str">
        <f t="shared" ref="W18" si="67">IF(W$10=0,"",W17/W$10)</f>
        <v/>
      </c>
      <c r="X18" s="228" t="str">
        <f t="shared" ref="X18" si="68">IF(X$10=0,"",X17/X$10)</f>
        <v/>
      </c>
      <c r="Y18" s="228" t="str">
        <f t="shared" ref="Y18" si="69">IF(Y$10=0,"",Y17/Y$10)</f>
        <v/>
      </c>
      <c r="Z18" s="228" t="str">
        <f t="shared" ref="Z18" si="70">IF(Z$10=0,"",Z17/Z$10)</f>
        <v/>
      </c>
      <c r="AA18" s="228" t="str">
        <f t="shared" ref="AA18" si="71">IF(AA$10=0,"",AA17/AA$10)</f>
        <v/>
      </c>
      <c r="AB18" s="228" t="str">
        <f t="shared" ref="AB18" si="72">IF(AB$10=0,"",AB17/AB$10)</f>
        <v/>
      </c>
      <c r="AC18" s="228" t="str">
        <f t="shared" ref="AC18" si="73">IF(AC$10=0,"",AC17/AC$10)</f>
        <v/>
      </c>
      <c r="AD18" s="37" t="str">
        <f t="shared" ref="AD18" si="74">IF(AD$10=0,"",AD17/AD$10)</f>
        <v/>
      </c>
      <c r="AE18" s="228" t="str">
        <f>IF(AD$10=0,"",AD17/AD$10)</f>
        <v/>
      </c>
      <c r="AF18" s="228" t="str">
        <f t="shared" ref="AF18:AP18" si="75">IF(AE$10=0,"",AE17/AE$10)</f>
        <v/>
      </c>
      <c r="AG18" s="228" t="str">
        <f t="shared" si="75"/>
        <v/>
      </c>
      <c r="AH18" s="228" t="str">
        <f t="shared" si="75"/>
        <v/>
      </c>
      <c r="AI18" s="228" t="str">
        <f t="shared" si="75"/>
        <v/>
      </c>
      <c r="AJ18" s="228" t="str">
        <f t="shared" si="75"/>
        <v/>
      </c>
      <c r="AK18" s="228" t="str">
        <f t="shared" si="75"/>
        <v/>
      </c>
      <c r="AL18" s="228" t="str">
        <f t="shared" si="75"/>
        <v/>
      </c>
      <c r="AM18" s="228" t="str">
        <f t="shared" si="75"/>
        <v/>
      </c>
      <c r="AN18" s="228" t="str">
        <f t="shared" si="75"/>
        <v/>
      </c>
      <c r="AO18" s="228" t="str">
        <f t="shared" si="75"/>
        <v/>
      </c>
      <c r="AP18" s="228" t="str">
        <f t="shared" si="75"/>
        <v/>
      </c>
      <c r="AQ18" s="37" t="str">
        <f t="shared" ref="AQ18" si="76">IF(AQ$10=0,"",AQ17/AQ$10)</f>
        <v/>
      </c>
      <c r="AR18" s="228" t="str">
        <f>IF(AP$10=0,"",AP17/AP$10)</f>
        <v/>
      </c>
      <c r="AS18" s="228" t="str">
        <f t="shared" ref="AS18:BC18" si="77">IF(AQ$10=0,"",AQ17/AQ$10)</f>
        <v/>
      </c>
      <c r="AT18" s="228" t="str">
        <f t="shared" si="77"/>
        <v/>
      </c>
      <c r="AU18" s="228" t="str">
        <f t="shared" si="77"/>
        <v/>
      </c>
      <c r="AV18" s="228" t="str">
        <f t="shared" si="77"/>
        <v/>
      </c>
      <c r="AW18" s="228" t="str">
        <f t="shared" si="77"/>
        <v/>
      </c>
      <c r="AX18" s="228" t="str">
        <f t="shared" si="77"/>
        <v/>
      </c>
      <c r="AY18" s="228" t="str">
        <f t="shared" si="77"/>
        <v/>
      </c>
      <c r="AZ18" s="228" t="str">
        <f t="shared" si="77"/>
        <v/>
      </c>
      <c r="BA18" s="228" t="str">
        <f t="shared" si="77"/>
        <v/>
      </c>
      <c r="BB18" s="228" t="str">
        <f t="shared" si="77"/>
        <v/>
      </c>
      <c r="BC18" s="228" t="str">
        <f t="shared" si="77"/>
        <v/>
      </c>
      <c r="BD18" s="37" t="str">
        <f t="shared" ref="BD18" si="78">IF(BD$10=0,"",BD17/BD$10)</f>
        <v/>
      </c>
      <c r="BE18" s="228" t="str">
        <f>IF(BB$10=0,"",BB17/BB$10)</f>
        <v/>
      </c>
      <c r="BF18" s="228" t="str">
        <f t="shared" ref="BF18:BP18" si="79">IF(BC$10=0,"",BC17/BC$10)</f>
        <v/>
      </c>
      <c r="BG18" s="228" t="str">
        <f t="shared" si="79"/>
        <v/>
      </c>
      <c r="BH18" s="228" t="str">
        <f t="shared" si="79"/>
        <v/>
      </c>
      <c r="BI18" s="228" t="str">
        <f t="shared" si="79"/>
        <v/>
      </c>
      <c r="BJ18" s="228" t="str">
        <f t="shared" si="79"/>
        <v/>
      </c>
      <c r="BK18" s="228" t="str">
        <f t="shared" si="79"/>
        <v/>
      </c>
      <c r="BL18" s="228" t="str">
        <f t="shared" si="79"/>
        <v/>
      </c>
      <c r="BM18" s="228" t="str">
        <f t="shared" si="79"/>
        <v/>
      </c>
      <c r="BN18" s="228" t="str">
        <f t="shared" si="79"/>
        <v/>
      </c>
      <c r="BO18" s="228" t="str">
        <f t="shared" si="79"/>
        <v/>
      </c>
      <c r="BP18" s="228" t="str">
        <f t="shared" si="79"/>
        <v/>
      </c>
      <c r="BQ18" s="37" t="str">
        <f t="shared" ref="BQ18" si="80">IF(BQ$10=0,"",BQ17/BQ$10)</f>
        <v/>
      </c>
      <c r="BR18" s="228" t="str">
        <f>IF(BN$10=0,"",BN17/BN$10)</f>
        <v/>
      </c>
      <c r="BS18" s="228" t="str">
        <f t="shared" ref="BS18:CC18" si="81">IF(BO$10=0,"",BO17/BO$10)</f>
        <v/>
      </c>
      <c r="BT18" s="228" t="str">
        <f t="shared" si="81"/>
        <v/>
      </c>
      <c r="BU18" s="228" t="str">
        <f t="shared" si="81"/>
        <v/>
      </c>
      <c r="BV18" s="228" t="str">
        <f t="shared" si="81"/>
        <v/>
      </c>
      <c r="BW18" s="228" t="str">
        <f t="shared" si="81"/>
        <v/>
      </c>
      <c r="BX18" s="228" t="str">
        <f t="shared" si="81"/>
        <v/>
      </c>
      <c r="BY18" s="228" t="str">
        <f t="shared" si="81"/>
        <v/>
      </c>
      <c r="BZ18" s="228" t="str">
        <f t="shared" si="81"/>
        <v/>
      </c>
      <c r="CA18" s="228" t="str">
        <f t="shared" si="81"/>
        <v/>
      </c>
      <c r="CB18" s="228" t="str">
        <f t="shared" si="81"/>
        <v/>
      </c>
      <c r="CC18" s="228" t="str">
        <f t="shared" si="81"/>
        <v/>
      </c>
      <c r="CD18" s="37" t="str">
        <f t="shared" ref="CD18" si="82">IF(CD$10=0,"",CD17/CD$10)</f>
        <v/>
      </c>
      <c r="CG18" s="197"/>
      <c r="CH18" s="370">
        <f>Q20+AD20</f>
        <v>0</v>
      </c>
      <c r="CI18" s="197">
        <f>CG18</f>
        <v>0</v>
      </c>
      <c r="CJ18" s="370">
        <f>CH18</f>
        <v>0</v>
      </c>
    </row>
    <row r="19" spans="3:88" ht="13.2">
      <c r="C19" s="31"/>
      <c r="D19" s="31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4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4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4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4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4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4"/>
      <c r="CG19" s="197"/>
      <c r="CH19" s="370" t="e">
        <f>#REF!+#REF!</f>
        <v>#REF!</v>
      </c>
      <c r="CI19" s="197" t="s">
        <v>228</v>
      </c>
      <c r="CJ19" s="370" t="e">
        <f>CH19+CH20+#REF!+CH24+#REF!+#REF!+CH21</f>
        <v>#REF!</v>
      </c>
    </row>
    <row r="20" spans="3:88" ht="13.2">
      <c r="C20" s="52" t="s">
        <v>23</v>
      </c>
      <c r="D20" s="31" t="s">
        <v>65</v>
      </c>
      <c r="E20" s="35">
        <f>SUM(CalcEngine!F76:F80,CalcEngine!F100:F104,CalcEngine!F124:F128,CalcEngine!F148:F152,CalcEngine!F172:F176)</f>
        <v>0</v>
      </c>
      <c r="F20" s="35">
        <f>SUM(CalcEngine!G76:G80,CalcEngine!G100:G104,CalcEngine!G124:G128,CalcEngine!G148:G152,CalcEngine!G172:G176)</f>
        <v>0</v>
      </c>
      <c r="G20" s="35">
        <f>SUM(CalcEngine!H76:H80,CalcEngine!H100:H104,CalcEngine!H124:H128,CalcEngine!H148:H152,CalcEngine!H172:H176)</f>
        <v>0</v>
      </c>
      <c r="H20" s="35">
        <f>SUM(CalcEngine!I76:I80,CalcEngine!I100:I104,CalcEngine!I124:I128,CalcEngine!I148:I152,CalcEngine!I172:I176)</f>
        <v>0</v>
      </c>
      <c r="I20" s="35">
        <f>SUM(CalcEngine!J76:J80,CalcEngine!J100:J104,CalcEngine!J124:J128,CalcEngine!J148:J152,CalcEngine!J172:J176)</f>
        <v>0</v>
      </c>
      <c r="J20" s="35">
        <f>SUM(CalcEngine!K76:K80,CalcEngine!K100:K104,CalcEngine!K124:K128,CalcEngine!K148:K152,CalcEngine!K172:K176)</f>
        <v>0</v>
      </c>
      <c r="K20" s="35">
        <f>SUM(CalcEngine!L76:L80,CalcEngine!L100:L104,CalcEngine!L124:L128,CalcEngine!L148:L152,CalcEngine!L172:L176)</f>
        <v>0</v>
      </c>
      <c r="L20" s="35">
        <f>SUM(CalcEngine!M76:M80,CalcEngine!M100:M104,CalcEngine!M124:M128,CalcEngine!M148:M152,CalcEngine!M172:M176)</f>
        <v>0</v>
      </c>
      <c r="M20" s="35">
        <f>SUM(CalcEngine!N76:N80,CalcEngine!N100:N104,CalcEngine!N124:N128,CalcEngine!N148:N152,CalcEngine!N172:N176)</f>
        <v>0</v>
      </c>
      <c r="N20" s="35">
        <f>SUM(CalcEngine!O76:O80,CalcEngine!O100:O104,CalcEngine!O124:O128,CalcEngine!O148:O152,CalcEngine!O172:O176)</f>
        <v>0</v>
      </c>
      <c r="O20" s="35">
        <f>SUM(CalcEngine!P76:P80,CalcEngine!P100:P104,CalcEngine!P124:P128,CalcEngine!P148:P152,CalcEngine!P172:P176)</f>
        <v>0</v>
      </c>
      <c r="P20" s="35">
        <f>SUM(CalcEngine!Q76:Q80,CalcEngine!Q100:Q104,CalcEngine!Q124:Q128,CalcEngine!Q148:Q152,CalcEngine!Q172:Q176)</f>
        <v>0</v>
      </c>
      <c r="Q20" s="34">
        <f t="shared" ref="Q20:Q25" si="83">SUM(E20:P20)</f>
        <v>0</v>
      </c>
      <c r="R20" s="35">
        <f>SUM(CalcEngine!R76:R80,CalcEngine!R100:R104,CalcEngine!R124:R128,CalcEngine!R148:R152,CalcEngine!R172:R176)</f>
        <v>0</v>
      </c>
      <c r="S20" s="35">
        <f>SUM(CalcEngine!S76:S80,CalcEngine!S100:S104,CalcEngine!S124:S128,CalcEngine!S148:S152,CalcEngine!S172:S176)</f>
        <v>0</v>
      </c>
      <c r="T20" s="35">
        <f>SUM(CalcEngine!T76:T80,CalcEngine!T100:T104,CalcEngine!T124:T128,CalcEngine!T148:T152,CalcEngine!T172:T176)</f>
        <v>0</v>
      </c>
      <c r="U20" s="35">
        <f>SUM(CalcEngine!U76:U80,CalcEngine!U100:U104,CalcEngine!U124:U128,CalcEngine!U148:U152,CalcEngine!U172:U176)</f>
        <v>0</v>
      </c>
      <c r="V20" s="35">
        <f>SUM(CalcEngine!V76:V80,CalcEngine!V100:V104,CalcEngine!V124:V128,CalcEngine!V148:V152,CalcEngine!V172:V176)</f>
        <v>0</v>
      </c>
      <c r="W20" s="35">
        <f>SUM(CalcEngine!W76:W80,CalcEngine!W100:W104,CalcEngine!W124:W128,CalcEngine!W148:W152,CalcEngine!W172:W176)</f>
        <v>0</v>
      </c>
      <c r="X20" s="35">
        <f>SUM(CalcEngine!X76:X80,CalcEngine!X100:X104,CalcEngine!X124:X128,CalcEngine!X148:X152,CalcEngine!X172:X176)</f>
        <v>0</v>
      </c>
      <c r="Y20" s="35">
        <f>SUM(CalcEngine!Y76:Y80,CalcEngine!Y100:Y104,CalcEngine!Y124:Y128,CalcEngine!Y148:Y152,CalcEngine!Y172:Y176)</f>
        <v>0</v>
      </c>
      <c r="Z20" s="35">
        <f>SUM(CalcEngine!Z76:Z80,CalcEngine!Z100:Z104,CalcEngine!Z124:Z128,CalcEngine!Z148:Z152,CalcEngine!Z172:Z176)</f>
        <v>0</v>
      </c>
      <c r="AA20" s="35">
        <f>SUM(CalcEngine!AA76:AA80,CalcEngine!AA100:AA104,CalcEngine!AA124:AA128,CalcEngine!AA148:AA152,CalcEngine!AA172:AA176)</f>
        <v>0</v>
      </c>
      <c r="AB20" s="35">
        <f>SUM(CalcEngine!AB76:AB80,CalcEngine!AB100:AB104,CalcEngine!AB124:AB128,CalcEngine!AB148:AB152,CalcEngine!AB172:AB176)</f>
        <v>0</v>
      </c>
      <c r="AC20" s="35">
        <f>SUM(CalcEngine!AC76:AC80,CalcEngine!AC100:AC104,CalcEngine!AC124:AC128,CalcEngine!AC148:AC152,CalcEngine!AC172:AC176)</f>
        <v>0</v>
      </c>
      <c r="AD20" s="34">
        <f t="shared" ref="AD20:AD25" si="84">SUM(R20:AC20)</f>
        <v>0</v>
      </c>
      <c r="AE20" s="35">
        <f>SUM(CalcEngine!AD76:AD80,CalcEngine!AD100:AD104,CalcEngine!AD124:AD128,CalcEngine!AD148:AD152,CalcEngine!AD172:AD176)</f>
        <v>0</v>
      </c>
      <c r="AF20" s="35">
        <f>SUM(CalcEngine!AE76:AE80,CalcEngine!AE100:AE104,CalcEngine!AE124:AE128,CalcEngine!AE148:AE152,CalcEngine!AE172:AE176)</f>
        <v>0</v>
      </c>
      <c r="AG20" s="35">
        <f>SUM(CalcEngine!AF76:AF80,CalcEngine!AF100:AF104,CalcEngine!AF124:AF128,CalcEngine!AF148:AF152,CalcEngine!AF172:AF176)</f>
        <v>0</v>
      </c>
      <c r="AH20" s="35">
        <f>SUM(CalcEngine!AG76:AG80,CalcEngine!AG100:AG104,CalcEngine!AG124:AG128,CalcEngine!AG148:AG152,CalcEngine!AG172:AG176)</f>
        <v>0</v>
      </c>
      <c r="AI20" s="35">
        <f>SUM(CalcEngine!AH76:AH80,CalcEngine!AH100:AH104,CalcEngine!AH124:AH128,CalcEngine!AH148:AH152,CalcEngine!AH172:AH176)</f>
        <v>0</v>
      </c>
      <c r="AJ20" s="35">
        <f>SUM(CalcEngine!AI76:AI80,CalcEngine!AI100:AI104,CalcEngine!AI124:AI128,CalcEngine!AI148:AI152,CalcEngine!AI172:AI176)</f>
        <v>0</v>
      </c>
      <c r="AK20" s="35">
        <f>SUM(CalcEngine!AJ76:AJ80,CalcEngine!AJ100:AJ104,CalcEngine!AJ124:AJ128,CalcEngine!AJ148:AJ152,CalcEngine!AJ172:AJ176)</f>
        <v>0</v>
      </c>
      <c r="AL20" s="35">
        <f>SUM(CalcEngine!AK76:AK80,CalcEngine!AK100:AK104,CalcEngine!AK124:AK128,CalcEngine!AK148:AK152,CalcEngine!AK172:AK176)</f>
        <v>0</v>
      </c>
      <c r="AM20" s="35">
        <f>SUM(CalcEngine!AL76:AL80,CalcEngine!AL100:AL104,CalcEngine!AL124:AL128,CalcEngine!AL148:AL152,CalcEngine!AL172:AL176)</f>
        <v>0</v>
      </c>
      <c r="AN20" s="35">
        <f>SUM(CalcEngine!AM76:AM80,CalcEngine!AM100:AM104,CalcEngine!AM124:AM128,CalcEngine!AM148:AM152,CalcEngine!AM172:AM176)</f>
        <v>0</v>
      </c>
      <c r="AO20" s="35">
        <f>SUM(CalcEngine!AN76:AN80,CalcEngine!AN100:AN104,CalcEngine!AN124:AN128,CalcEngine!AN148:AN152,CalcEngine!AN172:AN176)</f>
        <v>0</v>
      </c>
      <c r="AP20" s="35">
        <f>SUM(CalcEngine!AO76:AO80,CalcEngine!AO100:AO104,CalcEngine!AO124:AO128,CalcEngine!AO148:AO152,CalcEngine!AO172:AO176)</f>
        <v>0</v>
      </c>
      <c r="AQ20" s="34">
        <f t="shared" ref="AQ20:AQ25" si="85">SUM(AE20:AP20)</f>
        <v>0</v>
      </c>
      <c r="AR20" s="35">
        <f>SUM(CalcEngine!AP76:AP80,CalcEngine!AP100:AP104,CalcEngine!AP124:AP128,CalcEngine!AP148:AP152,CalcEngine!AP172:AP176)</f>
        <v>0</v>
      </c>
      <c r="AS20" s="35">
        <f>SUM(CalcEngine!AQ76:AQ80,CalcEngine!AQ100:AQ104,CalcEngine!AQ124:AQ128,CalcEngine!AQ148:AQ152,CalcEngine!AQ172:AQ176)</f>
        <v>0</v>
      </c>
      <c r="AT20" s="35">
        <f>SUM(CalcEngine!AR76:AR80,CalcEngine!AR100:AR104,CalcEngine!AR124:AR128,CalcEngine!AR148:AR152,CalcEngine!AR172:AR176)</f>
        <v>0</v>
      </c>
      <c r="AU20" s="35">
        <f>SUM(CalcEngine!AS76:AS80,CalcEngine!AS100:AS104,CalcEngine!AS124:AS128,CalcEngine!AS148:AS152,CalcEngine!AS172:AS176)</f>
        <v>0</v>
      </c>
      <c r="AV20" s="35">
        <f>SUM(CalcEngine!AT76:AT80,CalcEngine!AT100:AT104,CalcEngine!AT124:AT128,CalcEngine!AT148:AT152,CalcEngine!AT172:AT176)</f>
        <v>0</v>
      </c>
      <c r="AW20" s="35">
        <f>SUM(CalcEngine!AU76:AU80,CalcEngine!AU100:AU104,CalcEngine!AU124:AU128,CalcEngine!AU148:AU152,CalcEngine!AU172:AU176)</f>
        <v>0</v>
      </c>
      <c r="AX20" s="35">
        <f>SUM(CalcEngine!AV76:AV80,CalcEngine!AV100:AV104,CalcEngine!AV124:AV128,CalcEngine!AV148:AV152,CalcEngine!AV172:AV176)</f>
        <v>0</v>
      </c>
      <c r="AY20" s="35">
        <f>SUM(CalcEngine!AW76:AW80,CalcEngine!AW100:AW104,CalcEngine!AW124:AW128,CalcEngine!AW148:AW152,CalcEngine!AW172:AW176)</f>
        <v>0</v>
      </c>
      <c r="AZ20" s="35">
        <f>SUM(CalcEngine!AX76:AX80,CalcEngine!AX100:AX104,CalcEngine!AX124:AX128,CalcEngine!AX148:AX152,CalcEngine!AX172:AX176)</f>
        <v>0</v>
      </c>
      <c r="BA20" s="35">
        <f>SUM(CalcEngine!AY76:AY80,CalcEngine!AY100:AY104,CalcEngine!AY124:AY128,CalcEngine!AY148:AY152,CalcEngine!AY172:AY176)</f>
        <v>0</v>
      </c>
      <c r="BB20" s="35">
        <f>SUM(CalcEngine!AZ76:AZ80,CalcEngine!AZ100:AZ104,CalcEngine!AZ124:AZ128,CalcEngine!AZ148:AZ152,CalcEngine!AZ172:AZ176)</f>
        <v>0</v>
      </c>
      <c r="BC20" s="35">
        <f>SUM(CalcEngine!BA76:BA80,CalcEngine!BA100:BA104,CalcEngine!BA124:BA128,CalcEngine!BA148:BA152,CalcEngine!BA172:BA176)</f>
        <v>0</v>
      </c>
      <c r="BD20" s="34">
        <f t="shared" ref="BD20:BD25" si="86">SUM(AR20:BC20)</f>
        <v>0</v>
      </c>
      <c r="BE20" s="35">
        <f>SUM(CalcEngine!BB76:BB80,CalcEngine!BB100:BB104,CalcEngine!BB124:BB128,CalcEngine!BB148:BB152,CalcEngine!BB172:BB176)</f>
        <v>0</v>
      </c>
      <c r="BF20" s="35">
        <f>SUM(CalcEngine!BC76:BC80,CalcEngine!BC100:BC104,CalcEngine!BC124:BC128,CalcEngine!BC148:BC152,CalcEngine!BC172:BC176)</f>
        <v>0</v>
      </c>
      <c r="BG20" s="35">
        <f>SUM(CalcEngine!BD76:BD80,CalcEngine!BD100:BD104,CalcEngine!BD124:BD128,CalcEngine!BD148:BD152,CalcEngine!BD172:BD176)</f>
        <v>0</v>
      </c>
      <c r="BH20" s="35">
        <f>SUM(CalcEngine!BE76:BE80,CalcEngine!BE100:BE104,CalcEngine!BE124:BE128,CalcEngine!BE148:BE152,CalcEngine!BE172:BE176)</f>
        <v>0</v>
      </c>
      <c r="BI20" s="35">
        <f>SUM(CalcEngine!BF76:BF80,CalcEngine!BF100:BF104,CalcEngine!BF124:BF128,CalcEngine!BF148:BF152,CalcEngine!BF172:BF176)</f>
        <v>0</v>
      </c>
      <c r="BJ20" s="35">
        <f>SUM(CalcEngine!BG76:BG80,CalcEngine!BG100:BG104,CalcEngine!BG124:BG128,CalcEngine!BG148:BG152,CalcEngine!BG172:BG176)</f>
        <v>0</v>
      </c>
      <c r="BK20" s="35">
        <f>SUM(CalcEngine!BH76:BH80,CalcEngine!BH100:BH104,CalcEngine!BH124:BH128,CalcEngine!BH148:BH152,CalcEngine!BH172:BH176)</f>
        <v>0</v>
      </c>
      <c r="BL20" s="35">
        <f>SUM(CalcEngine!BI76:BI80,CalcEngine!BI100:BI104,CalcEngine!BI124:BI128,CalcEngine!BI148:BI152,CalcEngine!BI172:BI176)</f>
        <v>0</v>
      </c>
      <c r="BM20" s="35">
        <f>SUM(CalcEngine!BJ76:BJ80,CalcEngine!BJ100:BJ104,CalcEngine!BJ124:BJ128,CalcEngine!BJ148:BJ152,CalcEngine!BJ172:BJ176)</f>
        <v>0</v>
      </c>
      <c r="BN20" s="35">
        <f>SUM(CalcEngine!BK76:BK80,CalcEngine!BK100:BK104,CalcEngine!BK124:BK128,CalcEngine!BK148:BK152,CalcEngine!BK172:BK176)</f>
        <v>0</v>
      </c>
      <c r="BO20" s="35">
        <f>SUM(CalcEngine!BL76:BL80,CalcEngine!BL100:BL104,CalcEngine!BL124:BL128,CalcEngine!BL148:BL152,CalcEngine!BL172:BL176)</f>
        <v>0</v>
      </c>
      <c r="BP20" s="35">
        <f>SUM(CalcEngine!BM76:BM80,CalcEngine!BM100:BM104,CalcEngine!BM124:BM128,CalcEngine!BM148:BM152,CalcEngine!BM172:BM176)</f>
        <v>0</v>
      </c>
      <c r="BQ20" s="34">
        <f t="shared" ref="BQ20:BQ25" si="87">SUM(BE20:BP20)</f>
        <v>0</v>
      </c>
      <c r="BR20" s="35">
        <f>SUM(CalcEngine!BN76:BN80,CalcEngine!BN100:BN104,CalcEngine!BN124:BN128,CalcEngine!BN148:BN152,CalcEngine!BN172:BN176)</f>
        <v>0</v>
      </c>
      <c r="BS20" s="35">
        <f>SUM(CalcEngine!BO76:BO80,CalcEngine!BO100:BO104,CalcEngine!BO124:BO128,CalcEngine!BO148:BO152,CalcEngine!BO172:BO176)</f>
        <v>0</v>
      </c>
      <c r="BT20" s="35">
        <f>SUM(CalcEngine!BP76:BP80,CalcEngine!BP100:BP104,CalcEngine!BP124:BP128,CalcEngine!BP148:BP152,CalcEngine!BP172:BP176)</f>
        <v>0</v>
      </c>
      <c r="BU20" s="35">
        <f>SUM(CalcEngine!BQ76:BQ80,CalcEngine!BQ100:BQ104,CalcEngine!BQ124:BQ128,CalcEngine!BQ148:BQ152,CalcEngine!BQ172:BQ176)</f>
        <v>0</v>
      </c>
      <c r="BV20" s="35">
        <f>SUM(CalcEngine!BR76:BR80,CalcEngine!BR100:BR104,CalcEngine!BR124:BR128,CalcEngine!BR148:BR152,CalcEngine!BR172:BR176)</f>
        <v>0</v>
      </c>
      <c r="BW20" s="35">
        <f>SUM(CalcEngine!BS76:BS80,CalcEngine!BS100:BS104,CalcEngine!BS124:BS128,CalcEngine!BS148:BS152,CalcEngine!BS172:BS176)</f>
        <v>0</v>
      </c>
      <c r="BX20" s="35">
        <f>SUM(CalcEngine!BT76:BT80,CalcEngine!BT100:BT104,CalcEngine!BT124:BT128,CalcEngine!BT148:BT152,CalcEngine!BT172:BT176)</f>
        <v>0</v>
      </c>
      <c r="BY20" s="35">
        <f>SUM(CalcEngine!BU76:BU80,CalcEngine!BU100:BU104,CalcEngine!BU124:BU128,CalcEngine!BU148:BU152,CalcEngine!BU172:BU176)</f>
        <v>0</v>
      </c>
      <c r="BZ20" s="35">
        <f>SUM(CalcEngine!BV76:BV80,CalcEngine!BV100:BV104,CalcEngine!BV124:BV128,CalcEngine!BV148:BV152,CalcEngine!BV172:BV176)</f>
        <v>0</v>
      </c>
      <c r="CA20" s="35">
        <f>SUM(CalcEngine!BW76:BW80,CalcEngine!BW100:BW104,CalcEngine!BW124:BW128,CalcEngine!BW148:BW152,CalcEngine!BW172:BW176)</f>
        <v>0</v>
      </c>
      <c r="CB20" s="35">
        <f>SUM(CalcEngine!BX76:BX80,CalcEngine!BX100:BX104,CalcEngine!BX124:BX128,CalcEngine!BX148:BX152,CalcEngine!BX172:BX176)</f>
        <v>0</v>
      </c>
      <c r="CC20" s="35">
        <f>SUM(CalcEngine!BY76:BY80,CalcEngine!BY100:BY104,CalcEngine!BY124:BY128,CalcEngine!BY148:BY152,CalcEngine!BY172:BY176)</f>
        <v>0</v>
      </c>
      <c r="CD20" s="34">
        <f t="shared" ref="CD20:CD25" si="88">SUM(BR20:CC20)</f>
        <v>0</v>
      </c>
      <c r="CG20" s="197"/>
      <c r="CH20" s="370">
        <f>Q21+AD21</f>
        <v>0</v>
      </c>
      <c r="CI20" s="197" t="s">
        <v>55</v>
      </c>
      <c r="CJ20" s="370" t="e">
        <f>#REF!</f>
        <v>#REF!</v>
      </c>
    </row>
    <row r="21" spans="3:88" ht="13.2">
      <c r="C21" s="31"/>
      <c r="D21" s="239" t="s">
        <v>10</v>
      </c>
      <c r="E21" s="35">
        <f>SUM(CalcEngine!F82,CalcEngine!F106,CalcEngine!F130,CalcEngine!F154,CalcEngine!F178)</f>
        <v>0</v>
      </c>
      <c r="F21" s="35">
        <f>SUM(CalcEngine!G82,CalcEngine!G106,CalcEngine!G130,CalcEngine!G154,CalcEngine!G178)</f>
        <v>0</v>
      </c>
      <c r="G21" s="35">
        <f>SUM(CalcEngine!H82,CalcEngine!H106,CalcEngine!H130,CalcEngine!H154,CalcEngine!H178)</f>
        <v>0</v>
      </c>
      <c r="H21" s="35">
        <f>SUM(CalcEngine!I82,CalcEngine!I106,CalcEngine!I130,CalcEngine!I154,CalcEngine!I178)</f>
        <v>0</v>
      </c>
      <c r="I21" s="35">
        <f>SUM(CalcEngine!J82,CalcEngine!J106,CalcEngine!J130,CalcEngine!J154,CalcEngine!J178)</f>
        <v>0</v>
      </c>
      <c r="J21" s="35">
        <f>SUM(CalcEngine!K82,CalcEngine!K106,CalcEngine!K130,CalcEngine!K154,CalcEngine!K178)</f>
        <v>0</v>
      </c>
      <c r="K21" s="35">
        <f>SUM(CalcEngine!L82,CalcEngine!L106,CalcEngine!L130,CalcEngine!L154,CalcEngine!L178)</f>
        <v>0</v>
      </c>
      <c r="L21" s="35">
        <f>SUM(CalcEngine!M82,CalcEngine!M106,CalcEngine!M130,CalcEngine!M154,CalcEngine!M178)</f>
        <v>0</v>
      </c>
      <c r="M21" s="35">
        <f>SUM(CalcEngine!N82,CalcEngine!N106,CalcEngine!N130,CalcEngine!N154,CalcEngine!N178)</f>
        <v>0</v>
      </c>
      <c r="N21" s="35">
        <f>SUM(CalcEngine!O82,CalcEngine!O106,CalcEngine!O130,CalcEngine!O154,CalcEngine!O178)</f>
        <v>0</v>
      </c>
      <c r="O21" s="35">
        <f>SUM(CalcEngine!P82,CalcEngine!P106,CalcEngine!P130,CalcEngine!P154,CalcEngine!P178)</f>
        <v>0</v>
      </c>
      <c r="P21" s="35">
        <f>SUM(CalcEngine!Q82,CalcEngine!Q106,CalcEngine!Q130,CalcEngine!Q154,CalcEngine!Q178)</f>
        <v>0</v>
      </c>
      <c r="Q21" s="34">
        <f t="shared" si="83"/>
        <v>0</v>
      </c>
      <c r="R21" s="35">
        <f>SUM(CalcEngine!R82,CalcEngine!R106,CalcEngine!R130,CalcEngine!R154,CalcEngine!R178)</f>
        <v>0</v>
      </c>
      <c r="S21" s="35">
        <f>SUM(CalcEngine!S82,CalcEngine!S106,CalcEngine!S130,CalcEngine!S154,CalcEngine!S178)</f>
        <v>0</v>
      </c>
      <c r="T21" s="35">
        <f>SUM(CalcEngine!T82,CalcEngine!T106,CalcEngine!T130,CalcEngine!T154,CalcEngine!T178)</f>
        <v>0</v>
      </c>
      <c r="U21" s="35">
        <f>SUM(CalcEngine!U82,CalcEngine!U106,CalcEngine!U130,CalcEngine!U154,CalcEngine!U178)</f>
        <v>0</v>
      </c>
      <c r="V21" s="35">
        <f>SUM(CalcEngine!V82,CalcEngine!V106,CalcEngine!V130,CalcEngine!V154,CalcEngine!V178)</f>
        <v>0</v>
      </c>
      <c r="W21" s="35">
        <f>SUM(CalcEngine!W82,CalcEngine!W106,CalcEngine!W130,CalcEngine!W154,CalcEngine!W178)</f>
        <v>0</v>
      </c>
      <c r="X21" s="35">
        <f>SUM(CalcEngine!X82,CalcEngine!X106,CalcEngine!X130,CalcEngine!X154,CalcEngine!X178)</f>
        <v>0</v>
      </c>
      <c r="Y21" s="35">
        <f>SUM(CalcEngine!Y82,CalcEngine!Y106,CalcEngine!Y130,CalcEngine!Y154,CalcEngine!Y178)</f>
        <v>0</v>
      </c>
      <c r="Z21" s="35">
        <f>SUM(CalcEngine!Z82,CalcEngine!Z106,CalcEngine!Z130,CalcEngine!Z154,CalcEngine!Z178)</f>
        <v>0</v>
      </c>
      <c r="AA21" s="35">
        <f>SUM(CalcEngine!AA82,CalcEngine!AA106,CalcEngine!AA130,CalcEngine!AA154,CalcEngine!AA178)</f>
        <v>0</v>
      </c>
      <c r="AB21" s="35">
        <f>SUM(CalcEngine!AB82,CalcEngine!AB106,CalcEngine!AB130,CalcEngine!AB154,CalcEngine!AB178)</f>
        <v>0</v>
      </c>
      <c r="AC21" s="35">
        <f>SUM(CalcEngine!AC82,CalcEngine!AC106,CalcEngine!AC130,CalcEngine!AC154,CalcEngine!AC178)</f>
        <v>0</v>
      </c>
      <c r="AD21" s="34">
        <f t="shared" si="84"/>
        <v>0</v>
      </c>
      <c r="AE21" s="35">
        <f>SUM(CalcEngine!AD82,CalcEngine!AD106,CalcEngine!AD130,CalcEngine!AD154,CalcEngine!AD178)</f>
        <v>0</v>
      </c>
      <c r="AF21" s="35">
        <f>SUM(CalcEngine!AE82,CalcEngine!AE106,CalcEngine!AE130,CalcEngine!AE154,CalcEngine!AE178)</f>
        <v>0</v>
      </c>
      <c r="AG21" s="35">
        <f>SUM(CalcEngine!AF82,CalcEngine!AF106,CalcEngine!AF130,CalcEngine!AF154,CalcEngine!AF178)</f>
        <v>0</v>
      </c>
      <c r="AH21" s="35">
        <f>SUM(CalcEngine!AG82,CalcEngine!AG106,CalcEngine!AG130,CalcEngine!AG154,CalcEngine!AG178)</f>
        <v>0</v>
      </c>
      <c r="AI21" s="35">
        <f>SUM(CalcEngine!AH82,CalcEngine!AH106,CalcEngine!AH130,CalcEngine!AH154,CalcEngine!AH178)</f>
        <v>0</v>
      </c>
      <c r="AJ21" s="35">
        <f>SUM(CalcEngine!AI82,CalcEngine!AI106,CalcEngine!AI130,CalcEngine!AI154,CalcEngine!AI178)</f>
        <v>0</v>
      </c>
      <c r="AK21" s="35">
        <f>SUM(CalcEngine!AJ82,CalcEngine!AJ106,CalcEngine!AJ130,CalcEngine!AJ154,CalcEngine!AJ178)</f>
        <v>0</v>
      </c>
      <c r="AL21" s="35">
        <f>SUM(CalcEngine!AK82,CalcEngine!AK106,CalcEngine!AK130,CalcEngine!AK154,CalcEngine!AK178)</f>
        <v>0</v>
      </c>
      <c r="AM21" s="35">
        <f>SUM(CalcEngine!AL82,CalcEngine!AL106,CalcEngine!AL130,CalcEngine!AL154,CalcEngine!AL178)</f>
        <v>0</v>
      </c>
      <c r="AN21" s="35">
        <f>SUM(CalcEngine!AM82,CalcEngine!AM106,CalcEngine!AM130,CalcEngine!AM154,CalcEngine!AM178)</f>
        <v>0</v>
      </c>
      <c r="AO21" s="35">
        <f>SUM(CalcEngine!AN82,CalcEngine!AN106,CalcEngine!AN130,CalcEngine!AN154,CalcEngine!AN178)</f>
        <v>0</v>
      </c>
      <c r="AP21" s="35">
        <f>SUM(CalcEngine!AO82,CalcEngine!AO106,CalcEngine!AO130,CalcEngine!AO154,CalcEngine!AO178)</f>
        <v>0</v>
      </c>
      <c r="AQ21" s="34">
        <f t="shared" si="85"/>
        <v>0</v>
      </c>
      <c r="AR21" s="35">
        <f>SUM(CalcEngine!AP82,CalcEngine!AP106,CalcEngine!AP130,CalcEngine!AP154,CalcEngine!AP178)</f>
        <v>0</v>
      </c>
      <c r="AS21" s="35">
        <f>SUM(CalcEngine!AQ82,CalcEngine!AQ106,CalcEngine!AQ130,CalcEngine!AQ154,CalcEngine!AQ178)</f>
        <v>0</v>
      </c>
      <c r="AT21" s="35">
        <f>SUM(CalcEngine!AR82,CalcEngine!AR106,CalcEngine!AR130,CalcEngine!AR154,CalcEngine!AR178)</f>
        <v>0</v>
      </c>
      <c r="AU21" s="35">
        <f>SUM(CalcEngine!AS82,CalcEngine!AS106,CalcEngine!AS130,CalcEngine!AS154,CalcEngine!AS178)</f>
        <v>0</v>
      </c>
      <c r="AV21" s="35">
        <f>SUM(CalcEngine!AT82,CalcEngine!AT106,CalcEngine!AT130,CalcEngine!AT154,CalcEngine!AT178)</f>
        <v>0</v>
      </c>
      <c r="AW21" s="35">
        <f>SUM(CalcEngine!AU82,CalcEngine!AU106,CalcEngine!AU130,CalcEngine!AU154,CalcEngine!AU178)</f>
        <v>0</v>
      </c>
      <c r="AX21" s="35">
        <f>SUM(CalcEngine!AV82,CalcEngine!AV106,CalcEngine!AV130,CalcEngine!AV154,CalcEngine!AV178)</f>
        <v>0</v>
      </c>
      <c r="AY21" s="35">
        <f>SUM(CalcEngine!AW82,CalcEngine!AW106,CalcEngine!AW130,CalcEngine!AW154,CalcEngine!AW178)</f>
        <v>0</v>
      </c>
      <c r="AZ21" s="35">
        <f>SUM(CalcEngine!AX82,CalcEngine!AX106,CalcEngine!AX130,CalcEngine!AX154,CalcEngine!AX178)</f>
        <v>0</v>
      </c>
      <c r="BA21" s="35">
        <f>SUM(CalcEngine!AY82,CalcEngine!AY106,CalcEngine!AY130,CalcEngine!AY154,CalcEngine!AY178)</f>
        <v>0</v>
      </c>
      <c r="BB21" s="35">
        <f>SUM(CalcEngine!AZ82,CalcEngine!AZ106,CalcEngine!AZ130,CalcEngine!AZ154,CalcEngine!AZ178)</f>
        <v>0</v>
      </c>
      <c r="BC21" s="35">
        <f>SUM(CalcEngine!BA82,CalcEngine!BA106,CalcEngine!BA130,CalcEngine!BA154,CalcEngine!BA178)</f>
        <v>0</v>
      </c>
      <c r="BD21" s="34">
        <f t="shared" si="86"/>
        <v>0</v>
      </c>
      <c r="BE21" s="35">
        <f>SUM(CalcEngine!BB82,CalcEngine!BB106,CalcEngine!BB130,CalcEngine!BB154,CalcEngine!BB178)</f>
        <v>0</v>
      </c>
      <c r="BF21" s="35">
        <f>SUM(CalcEngine!BC82,CalcEngine!BC106,CalcEngine!BC130,CalcEngine!BC154,CalcEngine!BC178)</f>
        <v>0</v>
      </c>
      <c r="BG21" s="35">
        <f>SUM(CalcEngine!BD82,CalcEngine!BD106,CalcEngine!BD130,CalcEngine!BD154,CalcEngine!BD178)</f>
        <v>0</v>
      </c>
      <c r="BH21" s="35">
        <f>SUM(CalcEngine!BE82,CalcEngine!BE106,CalcEngine!BE130,CalcEngine!BE154,CalcEngine!BE178)</f>
        <v>0</v>
      </c>
      <c r="BI21" s="35">
        <f>SUM(CalcEngine!BF82,CalcEngine!BF106,CalcEngine!BF130,CalcEngine!BF154,CalcEngine!BF178)</f>
        <v>0</v>
      </c>
      <c r="BJ21" s="35">
        <f>SUM(CalcEngine!BG82,CalcEngine!BG106,CalcEngine!BG130,CalcEngine!BG154,CalcEngine!BG178)</f>
        <v>0</v>
      </c>
      <c r="BK21" s="35">
        <f>SUM(CalcEngine!BH82,CalcEngine!BH106,CalcEngine!BH130,CalcEngine!BH154,CalcEngine!BH178)</f>
        <v>0</v>
      </c>
      <c r="BL21" s="35">
        <f>SUM(CalcEngine!BI82,CalcEngine!BI106,CalcEngine!BI130,CalcEngine!BI154,CalcEngine!BI178)</f>
        <v>0</v>
      </c>
      <c r="BM21" s="35">
        <f>SUM(CalcEngine!BJ82,CalcEngine!BJ106,CalcEngine!BJ130,CalcEngine!BJ154,CalcEngine!BJ178)</f>
        <v>0</v>
      </c>
      <c r="BN21" s="35">
        <f>SUM(CalcEngine!BK82,CalcEngine!BK106,CalcEngine!BK130,CalcEngine!BK154,CalcEngine!BK178)</f>
        <v>0</v>
      </c>
      <c r="BO21" s="35">
        <f>SUM(CalcEngine!BL82,CalcEngine!BL106,CalcEngine!BL130,CalcEngine!BL154,CalcEngine!BL178)</f>
        <v>0</v>
      </c>
      <c r="BP21" s="35">
        <f>SUM(CalcEngine!BM82,CalcEngine!BM106,CalcEngine!BM130,CalcEngine!BM154,CalcEngine!BM178)</f>
        <v>0</v>
      </c>
      <c r="BQ21" s="34">
        <f t="shared" si="87"/>
        <v>0</v>
      </c>
      <c r="BR21" s="35">
        <f>SUM(CalcEngine!BN82,CalcEngine!BN106,CalcEngine!BN130,CalcEngine!BN154,CalcEngine!BN178)</f>
        <v>0</v>
      </c>
      <c r="BS21" s="35">
        <f>SUM(CalcEngine!BO82,CalcEngine!BO106,CalcEngine!BO130,CalcEngine!BO154,CalcEngine!BO178)</f>
        <v>0</v>
      </c>
      <c r="BT21" s="35">
        <f>SUM(CalcEngine!BP82,CalcEngine!BP106,CalcEngine!BP130,CalcEngine!BP154,CalcEngine!BP178)</f>
        <v>0</v>
      </c>
      <c r="BU21" s="35">
        <f>SUM(CalcEngine!BQ82,CalcEngine!BQ106,CalcEngine!BQ130,CalcEngine!BQ154,CalcEngine!BQ178)</f>
        <v>0</v>
      </c>
      <c r="BV21" s="35">
        <f>SUM(CalcEngine!BR82,CalcEngine!BR106,CalcEngine!BR130,CalcEngine!BR154,CalcEngine!BR178)</f>
        <v>0</v>
      </c>
      <c r="BW21" s="35">
        <f>SUM(CalcEngine!BS82,CalcEngine!BS106,CalcEngine!BS130,CalcEngine!BS154,CalcEngine!BS178)</f>
        <v>0</v>
      </c>
      <c r="BX21" s="35">
        <f>SUM(CalcEngine!BT82,CalcEngine!BT106,CalcEngine!BT130,CalcEngine!BT154,CalcEngine!BT178)</f>
        <v>0</v>
      </c>
      <c r="BY21" s="35">
        <f>SUM(CalcEngine!BU82,CalcEngine!BU106,CalcEngine!BU130,CalcEngine!BU154,CalcEngine!BU178)</f>
        <v>0</v>
      </c>
      <c r="BZ21" s="35">
        <f>SUM(CalcEngine!BV82,CalcEngine!BV106,CalcEngine!BV130,CalcEngine!BV154,CalcEngine!BV178)</f>
        <v>0</v>
      </c>
      <c r="CA21" s="35">
        <f>SUM(CalcEngine!BW82,CalcEngine!BW106,CalcEngine!BW130,CalcEngine!BW154,CalcEngine!BW178)</f>
        <v>0</v>
      </c>
      <c r="CB21" s="35">
        <f>SUM(CalcEngine!BX82,CalcEngine!BX106,CalcEngine!BX130,CalcEngine!BX154,CalcEngine!BX178)</f>
        <v>0</v>
      </c>
      <c r="CC21" s="35">
        <f>SUM(CalcEngine!BY82,CalcEngine!BY106,CalcEngine!BY130,CalcEngine!BY154,CalcEngine!BY178)</f>
        <v>0</v>
      </c>
      <c r="CD21" s="34">
        <f t="shared" si="88"/>
        <v>0</v>
      </c>
      <c r="CE21" s="52"/>
      <c r="CG21" s="197"/>
      <c r="CH21" s="370">
        <f>Q22+AD22</f>
        <v>0</v>
      </c>
      <c r="CI21" s="197"/>
      <c r="CJ21" s="371"/>
    </row>
    <row r="22" spans="3:88" ht="13.2">
      <c r="C22" s="31"/>
      <c r="D22" s="239" t="s">
        <v>43</v>
      </c>
      <c r="E22" s="35">
        <f>SUM(CalcEngine!F84,CalcEngine!F108,CalcEngine!F132,CalcEngine!F156,CalcEngine!F180)</f>
        <v>0</v>
      </c>
      <c r="F22" s="35">
        <f>SUM(CalcEngine!G84,CalcEngine!G108,CalcEngine!G132,CalcEngine!G156,CalcEngine!G180)</f>
        <v>0</v>
      </c>
      <c r="G22" s="35">
        <f>SUM(CalcEngine!H84,CalcEngine!H108,CalcEngine!H132,CalcEngine!H156,CalcEngine!H180)</f>
        <v>0</v>
      </c>
      <c r="H22" s="35">
        <f>SUM(CalcEngine!I84,CalcEngine!I108,CalcEngine!I132,CalcEngine!I156,CalcEngine!I180)</f>
        <v>0</v>
      </c>
      <c r="I22" s="35">
        <f>SUM(CalcEngine!J84,CalcEngine!J108,CalcEngine!J132,CalcEngine!J156,CalcEngine!J180)</f>
        <v>0</v>
      </c>
      <c r="J22" s="35">
        <f>SUM(CalcEngine!K84,CalcEngine!K108,CalcEngine!K132,CalcEngine!K156,CalcEngine!K180)</f>
        <v>0</v>
      </c>
      <c r="K22" s="35">
        <f>SUM(CalcEngine!L84,CalcEngine!L108,CalcEngine!L132,CalcEngine!L156,CalcEngine!L180)</f>
        <v>0</v>
      </c>
      <c r="L22" s="35">
        <f>SUM(CalcEngine!M84,CalcEngine!M108,CalcEngine!M132,CalcEngine!M156,CalcEngine!M180)</f>
        <v>0</v>
      </c>
      <c r="M22" s="35">
        <f>SUM(CalcEngine!N84,CalcEngine!N108,CalcEngine!N132,CalcEngine!N156,CalcEngine!N180)</f>
        <v>0</v>
      </c>
      <c r="N22" s="35">
        <f>SUM(CalcEngine!O84,CalcEngine!O108,CalcEngine!O132,CalcEngine!O156,CalcEngine!O180)</f>
        <v>0</v>
      </c>
      <c r="O22" s="35">
        <f>SUM(CalcEngine!P84,CalcEngine!P108,CalcEngine!P132,CalcEngine!P156,CalcEngine!P180)</f>
        <v>0</v>
      </c>
      <c r="P22" s="35">
        <f>SUM(CalcEngine!Q84,CalcEngine!Q108,CalcEngine!Q132,CalcEngine!Q156,CalcEngine!Q180)</f>
        <v>0</v>
      </c>
      <c r="Q22" s="34">
        <f t="shared" si="83"/>
        <v>0</v>
      </c>
      <c r="R22" s="35">
        <f>SUM(CalcEngine!R84,CalcEngine!R108,CalcEngine!R132,CalcEngine!R156,CalcEngine!R180)</f>
        <v>0</v>
      </c>
      <c r="S22" s="35">
        <f>SUM(CalcEngine!S84,CalcEngine!S108,CalcEngine!S132,CalcEngine!S156,CalcEngine!S180)</f>
        <v>0</v>
      </c>
      <c r="T22" s="35">
        <f>SUM(CalcEngine!T84,CalcEngine!T108,CalcEngine!T132,CalcEngine!T156,CalcEngine!T180)</f>
        <v>0</v>
      </c>
      <c r="U22" s="35">
        <f>SUM(CalcEngine!U84,CalcEngine!U108,CalcEngine!U132,CalcEngine!U156,CalcEngine!U180)</f>
        <v>0</v>
      </c>
      <c r="V22" s="35">
        <f>SUM(CalcEngine!V84,CalcEngine!V108,CalcEngine!V132,CalcEngine!V156,CalcEngine!V180)</f>
        <v>0</v>
      </c>
      <c r="W22" s="35">
        <f>SUM(CalcEngine!W84,CalcEngine!W108,CalcEngine!W132,CalcEngine!W156,CalcEngine!W180)</f>
        <v>0</v>
      </c>
      <c r="X22" s="35">
        <f>SUM(CalcEngine!X84,CalcEngine!X108,CalcEngine!X132,CalcEngine!X156,CalcEngine!X180)</f>
        <v>0</v>
      </c>
      <c r="Y22" s="35">
        <f>SUM(CalcEngine!Y84,CalcEngine!Y108,CalcEngine!Y132,CalcEngine!Y156,CalcEngine!Y180)</f>
        <v>0</v>
      </c>
      <c r="Z22" s="35">
        <f>SUM(CalcEngine!Z84,CalcEngine!Z108,CalcEngine!Z132,CalcEngine!Z156,CalcEngine!Z180)</f>
        <v>0</v>
      </c>
      <c r="AA22" s="35">
        <f>SUM(CalcEngine!AA84,CalcEngine!AA108,CalcEngine!AA132,CalcEngine!AA156,CalcEngine!AA180)</f>
        <v>0</v>
      </c>
      <c r="AB22" s="35">
        <f>SUM(CalcEngine!AB84,CalcEngine!AB108,CalcEngine!AB132,CalcEngine!AB156,CalcEngine!AB180)</f>
        <v>0</v>
      </c>
      <c r="AC22" s="35">
        <f>SUM(CalcEngine!AC84,CalcEngine!AC108,CalcEngine!AC132,CalcEngine!AC156,CalcEngine!AC180)</f>
        <v>0</v>
      </c>
      <c r="AD22" s="34">
        <f t="shared" si="84"/>
        <v>0</v>
      </c>
      <c r="AE22" s="35">
        <f>SUM(CalcEngine!AD84,CalcEngine!AD108,CalcEngine!AD132,CalcEngine!AD156,CalcEngine!AD180)</f>
        <v>0</v>
      </c>
      <c r="AF22" s="35">
        <f>SUM(CalcEngine!AE84,CalcEngine!AE108,CalcEngine!AE132,CalcEngine!AE156,CalcEngine!AE180)</f>
        <v>0</v>
      </c>
      <c r="AG22" s="35">
        <f>SUM(CalcEngine!AF84,CalcEngine!AF108,CalcEngine!AF132,CalcEngine!AF156,CalcEngine!AF180)</f>
        <v>0</v>
      </c>
      <c r="AH22" s="35">
        <f>SUM(CalcEngine!AG84,CalcEngine!AG108,CalcEngine!AG132,CalcEngine!AG156,CalcEngine!AG180)</f>
        <v>0</v>
      </c>
      <c r="AI22" s="35">
        <f>SUM(CalcEngine!AH84,CalcEngine!AH108,CalcEngine!AH132,CalcEngine!AH156,CalcEngine!AH180)</f>
        <v>0</v>
      </c>
      <c r="AJ22" s="35">
        <f>SUM(CalcEngine!AI84,CalcEngine!AI108,CalcEngine!AI132,CalcEngine!AI156,CalcEngine!AI180)</f>
        <v>0</v>
      </c>
      <c r="AK22" s="35">
        <f>SUM(CalcEngine!AJ84,CalcEngine!AJ108,CalcEngine!AJ132,CalcEngine!AJ156,CalcEngine!AJ180)</f>
        <v>0</v>
      </c>
      <c r="AL22" s="35">
        <f>SUM(CalcEngine!AK84,CalcEngine!AK108,CalcEngine!AK132,CalcEngine!AK156,CalcEngine!AK180)</f>
        <v>0</v>
      </c>
      <c r="AM22" s="35">
        <f>SUM(CalcEngine!AL84,CalcEngine!AL108,CalcEngine!AL132,CalcEngine!AL156,CalcEngine!AL180)</f>
        <v>0</v>
      </c>
      <c r="AN22" s="35">
        <f>SUM(CalcEngine!AM84,CalcEngine!AM108,CalcEngine!AM132,CalcEngine!AM156,CalcEngine!AM180)</f>
        <v>0</v>
      </c>
      <c r="AO22" s="35">
        <f>SUM(CalcEngine!AN84,CalcEngine!AN108,CalcEngine!AN132,CalcEngine!AN156,CalcEngine!AN180)</f>
        <v>0</v>
      </c>
      <c r="AP22" s="35">
        <f>SUM(CalcEngine!AO84,CalcEngine!AO108,CalcEngine!AO132,CalcEngine!AO156,CalcEngine!AO180)</f>
        <v>0</v>
      </c>
      <c r="AQ22" s="34">
        <f t="shared" si="85"/>
        <v>0</v>
      </c>
      <c r="AR22" s="35">
        <f>SUM(CalcEngine!AP84,CalcEngine!AP108,CalcEngine!AP132,CalcEngine!AP156,CalcEngine!AP180)</f>
        <v>0</v>
      </c>
      <c r="AS22" s="35">
        <f>SUM(CalcEngine!AQ84,CalcEngine!AQ108,CalcEngine!AQ132,CalcEngine!AQ156,CalcEngine!AQ180)</f>
        <v>0</v>
      </c>
      <c r="AT22" s="35">
        <f>SUM(CalcEngine!AR84,CalcEngine!AR108,CalcEngine!AR132,CalcEngine!AR156,CalcEngine!AR180)</f>
        <v>0</v>
      </c>
      <c r="AU22" s="35">
        <f>SUM(CalcEngine!AS84,CalcEngine!AS108,CalcEngine!AS132,CalcEngine!AS156,CalcEngine!AS180)</f>
        <v>0</v>
      </c>
      <c r="AV22" s="35">
        <f>SUM(CalcEngine!AT84,CalcEngine!AT108,CalcEngine!AT132,CalcEngine!AT156,CalcEngine!AT180)</f>
        <v>0</v>
      </c>
      <c r="AW22" s="35">
        <f>SUM(CalcEngine!AU84,CalcEngine!AU108,CalcEngine!AU132,CalcEngine!AU156,CalcEngine!AU180)</f>
        <v>0</v>
      </c>
      <c r="AX22" s="35">
        <f>SUM(CalcEngine!AV84,CalcEngine!AV108,CalcEngine!AV132,CalcEngine!AV156,CalcEngine!AV180)</f>
        <v>0</v>
      </c>
      <c r="AY22" s="35">
        <f>SUM(CalcEngine!AW84,CalcEngine!AW108,CalcEngine!AW132,CalcEngine!AW156,CalcEngine!AW180)</f>
        <v>0</v>
      </c>
      <c r="AZ22" s="35">
        <f>SUM(CalcEngine!AX84,CalcEngine!AX108,CalcEngine!AX132,CalcEngine!AX156,CalcEngine!AX180)</f>
        <v>0</v>
      </c>
      <c r="BA22" s="35">
        <f>SUM(CalcEngine!AY84,CalcEngine!AY108,CalcEngine!AY132,CalcEngine!AY156,CalcEngine!AY180)</f>
        <v>0</v>
      </c>
      <c r="BB22" s="35">
        <f>SUM(CalcEngine!AZ84,CalcEngine!AZ108,CalcEngine!AZ132,CalcEngine!AZ156,CalcEngine!AZ180)</f>
        <v>0</v>
      </c>
      <c r="BC22" s="35">
        <f>SUM(CalcEngine!BA84,CalcEngine!BA108,CalcEngine!BA132,CalcEngine!BA156,CalcEngine!BA180)</f>
        <v>0</v>
      </c>
      <c r="BD22" s="34">
        <f t="shared" si="86"/>
        <v>0</v>
      </c>
      <c r="BE22" s="35">
        <f>SUM(CalcEngine!BB84,CalcEngine!BB108,CalcEngine!BB132,CalcEngine!BB156,CalcEngine!BB180)</f>
        <v>0</v>
      </c>
      <c r="BF22" s="35">
        <f>SUM(CalcEngine!BC84,CalcEngine!BC108,CalcEngine!BC132,CalcEngine!BC156,CalcEngine!BC180)</f>
        <v>0</v>
      </c>
      <c r="BG22" s="35">
        <f>SUM(CalcEngine!BD84,CalcEngine!BD108,CalcEngine!BD132,CalcEngine!BD156,CalcEngine!BD180)</f>
        <v>0</v>
      </c>
      <c r="BH22" s="35">
        <f>SUM(CalcEngine!BE84,CalcEngine!BE108,CalcEngine!BE132,CalcEngine!BE156,CalcEngine!BE180)</f>
        <v>0</v>
      </c>
      <c r="BI22" s="35">
        <f>SUM(CalcEngine!BF84,CalcEngine!BF108,CalcEngine!BF132,CalcEngine!BF156,CalcEngine!BF180)</f>
        <v>0</v>
      </c>
      <c r="BJ22" s="35">
        <f>SUM(CalcEngine!BG84,CalcEngine!BG108,CalcEngine!BG132,CalcEngine!BG156,CalcEngine!BG180)</f>
        <v>0</v>
      </c>
      <c r="BK22" s="35">
        <f>SUM(CalcEngine!BH84,CalcEngine!BH108,CalcEngine!BH132,CalcEngine!BH156,CalcEngine!BH180)</f>
        <v>0</v>
      </c>
      <c r="BL22" s="35">
        <f>SUM(CalcEngine!BI84,CalcEngine!BI108,CalcEngine!BI132,CalcEngine!BI156,CalcEngine!BI180)</f>
        <v>0</v>
      </c>
      <c r="BM22" s="35">
        <f>SUM(CalcEngine!BJ84,CalcEngine!BJ108,CalcEngine!BJ132,CalcEngine!BJ156,CalcEngine!BJ180)</f>
        <v>0</v>
      </c>
      <c r="BN22" s="35">
        <f>SUM(CalcEngine!BK84,CalcEngine!BK108,CalcEngine!BK132,CalcEngine!BK156,CalcEngine!BK180)</f>
        <v>0</v>
      </c>
      <c r="BO22" s="35">
        <f>SUM(CalcEngine!BL84,CalcEngine!BL108,CalcEngine!BL132,CalcEngine!BL156,CalcEngine!BL180)</f>
        <v>0</v>
      </c>
      <c r="BP22" s="35">
        <f>SUM(CalcEngine!BM84,CalcEngine!BM108,CalcEngine!BM132,CalcEngine!BM156,CalcEngine!BM180)</f>
        <v>0</v>
      </c>
      <c r="BQ22" s="34">
        <f t="shared" si="87"/>
        <v>0</v>
      </c>
      <c r="BR22" s="35">
        <f>SUM(CalcEngine!BN84,CalcEngine!BN108,CalcEngine!BN132,CalcEngine!BN156,CalcEngine!BN180)</f>
        <v>0</v>
      </c>
      <c r="BS22" s="35">
        <f>SUM(CalcEngine!BO84,CalcEngine!BO108,CalcEngine!BO132,CalcEngine!BO156,CalcEngine!BO180)</f>
        <v>0</v>
      </c>
      <c r="BT22" s="35">
        <f>SUM(CalcEngine!BP84,CalcEngine!BP108,CalcEngine!BP132,CalcEngine!BP156,CalcEngine!BP180)</f>
        <v>0</v>
      </c>
      <c r="BU22" s="35">
        <f>SUM(CalcEngine!BQ84,CalcEngine!BQ108,CalcEngine!BQ132,CalcEngine!BQ156,CalcEngine!BQ180)</f>
        <v>0</v>
      </c>
      <c r="BV22" s="35">
        <f>SUM(CalcEngine!BR84,CalcEngine!BR108,CalcEngine!BR132,CalcEngine!BR156,CalcEngine!BR180)</f>
        <v>0</v>
      </c>
      <c r="BW22" s="35">
        <f>SUM(CalcEngine!BS84,CalcEngine!BS108,CalcEngine!BS132,CalcEngine!BS156,CalcEngine!BS180)</f>
        <v>0</v>
      </c>
      <c r="BX22" s="35">
        <f>SUM(CalcEngine!BT84,CalcEngine!BT108,CalcEngine!BT132,CalcEngine!BT156,CalcEngine!BT180)</f>
        <v>0</v>
      </c>
      <c r="BY22" s="35">
        <f>SUM(CalcEngine!BU84,CalcEngine!BU108,CalcEngine!BU132,CalcEngine!BU156,CalcEngine!BU180)</f>
        <v>0</v>
      </c>
      <c r="BZ22" s="35">
        <f>SUM(CalcEngine!BV84,CalcEngine!BV108,CalcEngine!BV132,CalcEngine!BV156,CalcEngine!BV180)</f>
        <v>0</v>
      </c>
      <c r="CA22" s="35">
        <f>SUM(CalcEngine!BW84,CalcEngine!BW108,CalcEngine!BW132,CalcEngine!BW156,CalcEngine!BW180)</f>
        <v>0</v>
      </c>
      <c r="CB22" s="35">
        <f>SUM(CalcEngine!BX84,CalcEngine!BX108,CalcEngine!BX132,CalcEngine!BX156,CalcEngine!BX180)</f>
        <v>0</v>
      </c>
      <c r="CC22" s="35">
        <f>SUM(CalcEngine!BY84,CalcEngine!BY108,CalcEngine!BY132,CalcEngine!BY156,CalcEngine!BY180)</f>
        <v>0</v>
      </c>
      <c r="CD22" s="34">
        <f t="shared" si="88"/>
        <v>0</v>
      </c>
      <c r="CE22" s="52"/>
      <c r="CG22" s="197"/>
      <c r="CH22" s="370" t="e">
        <f>#REF!+#REF!</f>
        <v>#REF!</v>
      </c>
      <c r="CI22" s="197"/>
    </row>
    <row r="23" spans="3:88" ht="13.2">
      <c r="C23" s="31"/>
      <c r="D23" s="239" t="s">
        <v>55</v>
      </c>
      <c r="E23" s="35">
        <f>SUM(CalcEngine!F88:F94,CalcEngine!F112:F118,CalcEngine!F136:F142,CalcEngine!F160:F166,CalcEngine!F184:F190)</f>
        <v>0</v>
      </c>
      <c r="F23" s="35">
        <f>SUM(CalcEngine!G88:G94,CalcEngine!G112:G118,CalcEngine!G136:G142,CalcEngine!G160:G166,CalcEngine!G184:G190)</f>
        <v>0</v>
      </c>
      <c r="G23" s="35">
        <f>SUM(CalcEngine!H88:H94,CalcEngine!H112:H118,CalcEngine!H136:H142,CalcEngine!H160:H166,CalcEngine!H184:H190)</f>
        <v>0</v>
      </c>
      <c r="H23" s="35">
        <f>SUM(CalcEngine!I88:I94,CalcEngine!I112:I118,CalcEngine!I136:I142,CalcEngine!I160:I166,CalcEngine!I184:I190)</f>
        <v>0</v>
      </c>
      <c r="I23" s="35">
        <f>SUM(CalcEngine!J88:J94,CalcEngine!J112:J118,CalcEngine!J136:J142,CalcEngine!J160:J166,CalcEngine!J184:J190)</f>
        <v>0</v>
      </c>
      <c r="J23" s="35">
        <f>SUM(CalcEngine!K88:K94,CalcEngine!K112:K118,CalcEngine!K136:K142,CalcEngine!K160:K166,CalcEngine!K184:K190)</f>
        <v>0</v>
      </c>
      <c r="K23" s="35">
        <f>SUM(CalcEngine!L88:L94,CalcEngine!L112:L118,CalcEngine!L136:L142,CalcEngine!L160:L166,CalcEngine!L184:L190)</f>
        <v>0</v>
      </c>
      <c r="L23" s="35">
        <f>SUM(CalcEngine!M88:M94,CalcEngine!M112:M118,CalcEngine!M136:M142,CalcEngine!M160:M166,CalcEngine!M184:M190)</f>
        <v>0</v>
      </c>
      <c r="M23" s="35">
        <f>SUM(CalcEngine!N88:N94,CalcEngine!N112:N118,CalcEngine!N136:N142,CalcEngine!N160:N166,CalcEngine!N184:N190)</f>
        <v>0</v>
      </c>
      <c r="N23" s="35">
        <f>SUM(CalcEngine!O88:O94,CalcEngine!O112:O118,CalcEngine!O136:O142,CalcEngine!O160:O166,CalcEngine!O184:O190)</f>
        <v>0</v>
      </c>
      <c r="O23" s="35">
        <f>SUM(CalcEngine!P88:P94,CalcEngine!P112:P118,CalcEngine!P136:P142,CalcEngine!P160:P166,CalcEngine!P184:P190)</f>
        <v>0</v>
      </c>
      <c r="P23" s="35">
        <f>SUM(CalcEngine!Q88:Q94,CalcEngine!Q112:Q118,CalcEngine!Q136:Q142,CalcEngine!Q160:Q166,CalcEngine!Q184:Q190)</f>
        <v>0</v>
      </c>
      <c r="Q23" s="34">
        <f t="shared" si="83"/>
        <v>0</v>
      </c>
      <c r="R23" s="35">
        <f>SUM(CalcEngine!R88:R94,CalcEngine!R112:R118,CalcEngine!R136:R142,CalcEngine!R160:R166,CalcEngine!R184:R190)</f>
        <v>0</v>
      </c>
      <c r="S23" s="35">
        <f>SUM(CalcEngine!S88:S94,CalcEngine!S112:S118,CalcEngine!S136:S142,CalcEngine!S160:S166,CalcEngine!S184:S190)</f>
        <v>0</v>
      </c>
      <c r="T23" s="35">
        <f>SUM(CalcEngine!T88:T94,CalcEngine!T112:T118,CalcEngine!T136:T142,CalcEngine!T160:T166,CalcEngine!T184:T190)</f>
        <v>0</v>
      </c>
      <c r="U23" s="35">
        <f>SUM(CalcEngine!U88:U94,CalcEngine!U112:U118,CalcEngine!U136:U142,CalcEngine!U160:U166,CalcEngine!U184:U190)</f>
        <v>0</v>
      </c>
      <c r="V23" s="35">
        <f>SUM(CalcEngine!V88:V94,CalcEngine!V112:V118,CalcEngine!V136:V142,CalcEngine!V160:V166,CalcEngine!V184:V190)</f>
        <v>0</v>
      </c>
      <c r="W23" s="35">
        <f>SUM(CalcEngine!W88:W94,CalcEngine!W112:W118,CalcEngine!W136:W142,CalcEngine!W160:W166,CalcEngine!W184:W190)</f>
        <v>0</v>
      </c>
      <c r="X23" s="35">
        <f>SUM(CalcEngine!X88:X94,CalcEngine!X112:X118,CalcEngine!X136:X142,CalcEngine!X160:X166,CalcEngine!X184:X190)</f>
        <v>0</v>
      </c>
      <c r="Y23" s="35">
        <f>SUM(CalcEngine!Y88:Y94,CalcEngine!Y112:Y118,CalcEngine!Y136:Y142,CalcEngine!Y160:Y166,CalcEngine!Y184:Y190)</f>
        <v>0</v>
      </c>
      <c r="Z23" s="35">
        <f>SUM(CalcEngine!Z88:Z94,CalcEngine!Z112:Z118,CalcEngine!Z136:Z142,CalcEngine!Z160:Z166,CalcEngine!Z184:Z190)</f>
        <v>0</v>
      </c>
      <c r="AA23" s="35">
        <f>SUM(CalcEngine!AA88:AA94,CalcEngine!AA112:AA118,CalcEngine!AA136:AA142,CalcEngine!AA160:AA166,CalcEngine!AA184:AA190)</f>
        <v>0</v>
      </c>
      <c r="AB23" s="35">
        <f>SUM(CalcEngine!AB88:AB94,CalcEngine!AB112:AB118,CalcEngine!AB136:AB142,CalcEngine!AB160:AB166,CalcEngine!AB184:AB190)</f>
        <v>0</v>
      </c>
      <c r="AC23" s="35">
        <f>SUM(CalcEngine!AC88:AC94,CalcEngine!AC112:AC118,CalcEngine!AC136:AC142,CalcEngine!AC160:AC166,CalcEngine!AC184:AC190)</f>
        <v>0</v>
      </c>
      <c r="AD23" s="34">
        <f t="shared" si="84"/>
        <v>0</v>
      </c>
      <c r="AE23" s="35">
        <f>SUM(CalcEngine!AD88:AD94,CalcEngine!AD112:AD118,CalcEngine!AD136:AD142,CalcEngine!AD160:AD166,CalcEngine!AD184:AD190)</f>
        <v>0</v>
      </c>
      <c r="AF23" s="35">
        <f>SUM(CalcEngine!AE88:AE94,CalcEngine!AE112:AE118,CalcEngine!AE136:AE142,CalcEngine!AE160:AE166,CalcEngine!AE184:AE190)</f>
        <v>0</v>
      </c>
      <c r="AG23" s="35">
        <f>SUM(CalcEngine!AF88:AF94,CalcEngine!AF112:AF118,CalcEngine!AF136:AF142,CalcEngine!AF160:AF166,CalcEngine!AF184:AF190)</f>
        <v>0</v>
      </c>
      <c r="AH23" s="35">
        <f>SUM(CalcEngine!AG88:AG94,CalcEngine!AG112:AG118,CalcEngine!AG136:AG142,CalcEngine!AG160:AG166,CalcEngine!AG184:AG190)</f>
        <v>0</v>
      </c>
      <c r="AI23" s="35">
        <f>SUM(CalcEngine!AH88:AH94,CalcEngine!AH112:AH118,CalcEngine!AH136:AH142,CalcEngine!AH160:AH166,CalcEngine!AH184:AH190)</f>
        <v>0</v>
      </c>
      <c r="AJ23" s="35">
        <f>SUM(CalcEngine!AI88:AI94,CalcEngine!AI112:AI118,CalcEngine!AI136:AI142,CalcEngine!AI160:AI166,CalcEngine!AI184:AI190)</f>
        <v>0</v>
      </c>
      <c r="AK23" s="35">
        <f>SUM(CalcEngine!AJ88:AJ94,CalcEngine!AJ112:AJ118,CalcEngine!AJ136:AJ142,CalcEngine!AJ160:AJ166,CalcEngine!AJ184:AJ190)</f>
        <v>0</v>
      </c>
      <c r="AL23" s="35">
        <f>SUM(CalcEngine!AK88:AK94,CalcEngine!AK112:AK118,CalcEngine!AK136:AK142,CalcEngine!AK160:AK166,CalcEngine!AK184:AK190)</f>
        <v>0</v>
      </c>
      <c r="AM23" s="35">
        <f>SUM(CalcEngine!AL88:AL94,CalcEngine!AL112:AL118,CalcEngine!AL136:AL142,CalcEngine!AL160:AL166,CalcEngine!AL184:AL190)</f>
        <v>0</v>
      </c>
      <c r="AN23" s="35">
        <f>SUM(CalcEngine!AM88:AM94,CalcEngine!AM112:AM118,CalcEngine!AM136:AM142,CalcEngine!AM160:AM166,CalcEngine!AM184:AM190)</f>
        <v>0</v>
      </c>
      <c r="AO23" s="35">
        <f>SUM(CalcEngine!AN88:AN94,CalcEngine!AN112:AN118,CalcEngine!AN136:AN142,CalcEngine!AN160:AN166,CalcEngine!AN184:AN190)</f>
        <v>0</v>
      </c>
      <c r="AP23" s="35">
        <f>SUM(CalcEngine!AO88:AO94,CalcEngine!AO112:AO118,CalcEngine!AO136:AO142,CalcEngine!AO160:AO166,CalcEngine!AO184:AO190)</f>
        <v>0</v>
      </c>
      <c r="AQ23" s="34">
        <f t="shared" si="85"/>
        <v>0</v>
      </c>
      <c r="AR23" s="35">
        <f>SUM(CalcEngine!AP88:AP94,CalcEngine!AP112:AP118,CalcEngine!AP136:AP142,CalcEngine!AP160:AP166,CalcEngine!AP184:AP190)</f>
        <v>0</v>
      </c>
      <c r="AS23" s="35">
        <f>SUM(CalcEngine!AQ88:AQ94,CalcEngine!AQ112:AQ118,CalcEngine!AQ136:AQ142,CalcEngine!AQ160:AQ166,CalcEngine!AQ184:AQ190)</f>
        <v>0</v>
      </c>
      <c r="AT23" s="35">
        <f>SUM(CalcEngine!AR88:AR94,CalcEngine!AR112:AR118,CalcEngine!AR136:AR142,CalcEngine!AR160:AR166,CalcEngine!AR184:AR190)</f>
        <v>0</v>
      </c>
      <c r="AU23" s="35">
        <f>SUM(CalcEngine!AS88:AS94,CalcEngine!AS112:AS118,CalcEngine!AS136:AS142,CalcEngine!AS160:AS166,CalcEngine!AS184:AS190)</f>
        <v>0</v>
      </c>
      <c r="AV23" s="35">
        <f>SUM(CalcEngine!AT88:AT94,CalcEngine!AT112:AT118,CalcEngine!AT136:AT142,CalcEngine!AT160:AT166,CalcEngine!AT184:AT190)</f>
        <v>0</v>
      </c>
      <c r="AW23" s="35">
        <f>SUM(CalcEngine!AU88:AU94,CalcEngine!AU112:AU118,CalcEngine!AU136:AU142,CalcEngine!AU160:AU166,CalcEngine!AU184:AU190)</f>
        <v>0</v>
      </c>
      <c r="AX23" s="35">
        <f>SUM(CalcEngine!AV88:AV94,CalcEngine!AV112:AV118,CalcEngine!AV136:AV142,CalcEngine!AV160:AV166,CalcEngine!AV184:AV190)</f>
        <v>0</v>
      </c>
      <c r="AY23" s="35">
        <f>SUM(CalcEngine!AW88:AW94,CalcEngine!AW112:AW118,CalcEngine!AW136:AW142,CalcEngine!AW160:AW166,CalcEngine!AW184:AW190)</f>
        <v>0</v>
      </c>
      <c r="AZ23" s="35">
        <f>SUM(CalcEngine!AX88:AX94,CalcEngine!AX112:AX118,CalcEngine!AX136:AX142,CalcEngine!AX160:AX166,CalcEngine!AX184:AX190)</f>
        <v>0</v>
      </c>
      <c r="BA23" s="35">
        <f>SUM(CalcEngine!AY88:AY94,CalcEngine!AY112:AY118,CalcEngine!AY136:AY142,CalcEngine!AY160:AY166,CalcEngine!AY184:AY190)</f>
        <v>0</v>
      </c>
      <c r="BB23" s="35">
        <f>SUM(CalcEngine!AZ88:AZ94,CalcEngine!AZ112:AZ118,CalcEngine!AZ136:AZ142,CalcEngine!AZ160:AZ166,CalcEngine!AZ184:AZ190)</f>
        <v>0</v>
      </c>
      <c r="BC23" s="35">
        <f>SUM(CalcEngine!BA88:BA94,CalcEngine!BA112:BA118,CalcEngine!BA136:BA142,CalcEngine!BA160:BA166,CalcEngine!BA184:BA190)</f>
        <v>0</v>
      </c>
      <c r="BD23" s="34">
        <f t="shared" si="86"/>
        <v>0</v>
      </c>
      <c r="BE23" s="35">
        <f>SUM(CalcEngine!BB88:BB94,CalcEngine!BB112:BB118,CalcEngine!BB136:BB142,CalcEngine!BB160:BB166,CalcEngine!BB184:BB190)</f>
        <v>0</v>
      </c>
      <c r="BF23" s="35">
        <f>SUM(CalcEngine!BC88:BC94,CalcEngine!BC112:BC118,CalcEngine!BC136:BC142,CalcEngine!BC160:BC166,CalcEngine!BC184:BC190)</f>
        <v>0</v>
      </c>
      <c r="BG23" s="35">
        <f>SUM(CalcEngine!BD88:BD94,CalcEngine!BD112:BD118,CalcEngine!BD136:BD142,CalcEngine!BD160:BD166,CalcEngine!BD184:BD190)</f>
        <v>0</v>
      </c>
      <c r="BH23" s="35">
        <f>SUM(CalcEngine!BE88:BE94,CalcEngine!BE112:BE118,CalcEngine!BE136:BE142,CalcEngine!BE160:BE166,CalcEngine!BE184:BE190)</f>
        <v>0</v>
      </c>
      <c r="BI23" s="35">
        <f>SUM(CalcEngine!BF88:BF94,CalcEngine!BF112:BF118,CalcEngine!BF136:BF142,CalcEngine!BF160:BF166,CalcEngine!BF184:BF190)</f>
        <v>0</v>
      </c>
      <c r="BJ23" s="35">
        <f>SUM(CalcEngine!BG88:BG94,CalcEngine!BG112:BG118,CalcEngine!BG136:BG142,CalcEngine!BG160:BG166,CalcEngine!BG184:BG190)</f>
        <v>0</v>
      </c>
      <c r="BK23" s="35">
        <f>SUM(CalcEngine!BH88:BH94,CalcEngine!BH112:BH118,CalcEngine!BH136:BH142,CalcEngine!BH160:BH166,CalcEngine!BH184:BH190)</f>
        <v>0</v>
      </c>
      <c r="BL23" s="35">
        <f>SUM(CalcEngine!BI88:BI94,CalcEngine!BI112:BI118,CalcEngine!BI136:BI142,CalcEngine!BI160:BI166,CalcEngine!BI184:BI190)</f>
        <v>0</v>
      </c>
      <c r="BM23" s="35">
        <f>SUM(CalcEngine!BJ88:BJ94,CalcEngine!BJ112:BJ118,CalcEngine!BJ136:BJ142,CalcEngine!BJ160:BJ166,CalcEngine!BJ184:BJ190)</f>
        <v>0</v>
      </c>
      <c r="BN23" s="35">
        <f>SUM(CalcEngine!BK88:BK94,CalcEngine!BK112:BK118,CalcEngine!BK136:BK142,CalcEngine!BK160:BK166,CalcEngine!BK184:BK190)</f>
        <v>0</v>
      </c>
      <c r="BO23" s="35">
        <f>SUM(CalcEngine!BL88:BL94,CalcEngine!BL112:BL118,CalcEngine!BL136:BL142,CalcEngine!BL160:BL166,CalcEngine!BL184:BL190)</f>
        <v>0</v>
      </c>
      <c r="BP23" s="35">
        <f>SUM(CalcEngine!BM88:BM94,CalcEngine!BM112:BM118,CalcEngine!BM136:BM142,CalcEngine!BM160:BM166,CalcEngine!BM184:BM190)</f>
        <v>0</v>
      </c>
      <c r="BQ23" s="34">
        <f t="shared" si="87"/>
        <v>0</v>
      </c>
      <c r="BR23" s="35">
        <f>SUM(CalcEngine!BN88:BN94,CalcEngine!BN112:BN118,CalcEngine!BN136:BN142,CalcEngine!BN160:BN166,CalcEngine!BN184:BN190)</f>
        <v>0</v>
      </c>
      <c r="BS23" s="35">
        <f>SUM(CalcEngine!BO88:BO94,CalcEngine!BO112:BO118,CalcEngine!BO136:BO142,CalcEngine!BO160:BO166,CalcEngine!BO184:BO190)</f>
        <v>0</v>
      </c>
      <c r="BT23" s="35">
        <f>SUM(CalcEngine!BP88:BP94,CalcEngine!BP112:BP118,CalcEngine!BP136:BP142,CalcEngine!BP160:BP166,CalcEngine!BP184:BP190)</f>
        <v>0</v>
      </c>
      <c r="BU23" s="35">
        <f>SUM(CalcEngine!BQ88:BQ94,CalcEngine!BQ112:BQ118,CalcEngine!BQ136:BQ142,CalcEngine!BQ160:BQ166,CalcEngine!BQ184:BQ190)</f>
        <v>0</v>
      </c>
      <c r="BV23" s="35">
        <f>SUM(CalcEngine!BR88:BR94,CalcEngine!BR112:BR118,CalcEngine!BR136:BR142,CalcEngine!BR160:BR166,CalcEngine!BR184:BR190)</f>
        <v>0</v>
      </c>
      <c r="BW23" s="35">
        <f>SUM(CalcEngine!BS88:BS94,CalcEngine!BS112:BS118,CalcEngine!BS136:BS142,CalcEngine!BS160:BS166,CalcEngine!BS184:BS190)</f>
        <v>0</v>
      </c>
      <c r="BX23" s="35">
        <f>SUM(CalcEngine!BT88:BT94,CalcEngine!BT112:BT118,CalcEngine!BT136:BT142,CalcEngine!BT160:BT166,CalcEngine!BT184:BT190)</f>
        <v>0</v>
      </c>
      <c r="BY23" s="35">
        <f>SUM(CalcEngine!BU88:BU94,CalcEngine!BU112:BU118,CalcEngine!BU136:BU142,CalcEngine!BU160:BU166,CalcEngine!BU184:BU190)</f>
        <v>0</v>
      </c>
      <c r="BZ23" s="35">
        <f>SUM(CalcEngine!BV88:BV94,CalcEngine!BV112:BV118,CalcEngine!BV136:BV142,CalcEngine!BV160:BV166,CalcEngine!BV184:BV190)</f>
        <v>0</v>
      </c>
      <c r="CA23" s="35">
        <f>SUM(CalcEngine!BW88:BW94,CalcEngine!BW112:BW118,CalcEngine!BW136:BW142,CalcEngine!BW160:BW166,CalcEngine!BW184:BW190)</f>
        <v>0</v>
      </c>
      <c r="CB23" s="35">
        <f>SUM(CalcEngine!BX88:BX94,CalcEngine!BX112:BX118,CalcEngine!BX136:BX142,CalcEngine!BX160:BX166,CalcEngine!BX184:BX190)</f>
        <v>0</v>
      </c>
      <c r="CC23" s="35">
        <f>SUM(CalcEngine!BY88:BY94,CalcEngine!BY112:BY118,CalcEngine!BY136:BY142,CalcEngine!BY160:BY166,CalcEngine!BY184:BY190)</f>
        <v>0</v>
      </c>
      <c r="CD23" s="34">
        <f t="shared" si="88"/>
        <v>0</v>
      </c>
      <c r="CE23" s="52"/>
      <c r="CG23" s="197"/>
      <c r="CH23" s="370" t="e">
        <f>#REF!+#REF!</f>
        <v>#REF!</v>
      </c>
      <c r="CI23" s="197"/>
    </row>
    <row r="24" spans="3:88" ht="13.2">
      <c r="C24" s="31"/>
      <c r="D24" s="239" t="s">
        <v>63</v>
      </c>
      <c r="E24" s="35">
        <f>SUM(CalcEngine!F192:F194)</f>
        <v>0</v>
      </c>
      <c r="F24" s="35">
        <f>SUM(CalcEngine!G192:G194)</f>
        <v>0</v>
      </c>
      <c r="G24" s="35">
        <f>SUM(CalcEngine!H192:H194)</f>
        <v>0</v>
      </c>
      <c r="H24" s="35">
        <f>SUM(CalcEngine!I192:I194)</f>
        <v>0</v>
      </c>
      <c r="I24" s="35">
        <f>SUM(CalcEngine!J192:J194)</f>
        <v>0</v>
      </c>
      <c r="J24" s="35">
        <f>SUM(CalcEngine!K192:K194)</f>
        <v>0</v>
      </c>
      <c r="K24" s="35">
        <f>SUM(CalcEngine!L192:L194)</f>
        <v>0</v>
      </c>
      <c r="L24" s="35">
        <f>SUM(CalcEngine!M192:M194)</f>
        <v>0</v>
      </c>
      <c r="M24" s="35">
        <f>SUM(CalcEngine!N192:N194)</f>
        <v>0</v>
      </c>
      <c r="N24" s="35">
        <f>SUM(CalcEngine!O192:O194)</f>
        <v>0</v>
      </c>
      <c r="O24" s="35">
        <f>SUM(CalcEngine!P192:P194)</f>
        <v>0</v>
      </c>
      <c r="P24" s="35">
        <f>SUM(CalcEngine!Q192:Q194)</f>
        <v>0</v>
      </c>
      <c r="Q24" s="34">
        <f t="shared" si="83"/>
        <v>0</v>
      </c>
      <c r="R24" s="35">
        <f>SUM(CalcEngine!R192:R194)</f>
        <v>0</v>
      </c>
      <c r="S24" s="35">
        <f>SUM(CalcEngine!S192:S194)</f>
        <v>0</v>
      </c>
      <c r="T24" s="35">
        <f>SUM(CalcEngine!T192:T194)</f>
        <v>0</v>
      </c>
      <c r="U24" s="35">
        <f>SUM(CalcEngine!U192:U194)</f>
        <v>0</v>
      </c>
      <c r="V24" s="35">
        <f>SUM(CalcEngine!V192:V194)</f>
        <v>0</v>
      </c>
      <c r="W24" s="35">
        <f>SUM(CalcEngine!W192:W194)</f>
        <v>0</v>
      </c>
      <c r="X24" s="35">
        <f>SUM(CalcEngine!X192:X194)</f>
        <v>0</v>
      </c>
      <c r="Y24" s="35">
        <f>SUM(CalcEngine!Y192:Y194)</f>
        <v>0</v>
      </c>
      <c r="Z24" s="35">
        <f>SUM(CalcEngine!Z192:Z194)</f>
        <v>0</v>
      </c>
      <c r="AA24" s="35">
        <f>SUM(CalcEngine!AA192:AA194)</f>
        <v>0</v>
      </c>
      <c r="AB24" s="35">
        <f>SUM(CalcEngine!AB192:AB194)</f>
        <v>0</v>
      </c>
      <c r="AC24" s="35">
        <f>SUM(CalcEngine!AC192:AC194)</f>
        <v>0</v>
      </c>
      <c r="AD24" s="34">
        <f t="shared" si="84"/>
        <v>0</v>
      </c>
      <c r="AE24" s="35">
        <f>SUM(CalcEngine!AD192:AD194)</f>
        <v>0</v>
      </c>
      <c r="AF24" s="35">
        <f>SUM(CalcEngine!AE192:AE194)</f>
        <v>0</v>
      </c>
      <c r="AG24" s="35">
        <f>SUM(CalcEngine!AF192:AF194)</f>
        <v>0</v>
      </c>
      <c r="AH24" s="35">
        <f>SUM(CalcEngine!AG192:AG194)</f>
        <v>0</v>
      </c>
      <c r="AI24" s="35">
        <f>SUM(CalcEngine!AH192:AH194)</f>
        <v>0</v>
      </c>
      <c r="AJ24" s="35">
        <f>SUM(CalcEngine!AI192:AI194)</f>
        <v>0</v>
      </c>
      <c r="AK24" s="35">
        <f>SUM(CalcEngine!AJ192:AJ194)</f>
        <v>0</v>
      </c>
      <c r="AL24" s="35">
        <f>SUM(CalcEngine!AK192:AK194)</f>
        <v>0</v>
      </c>
      <c r="AM24" s="35">
        <f>SUM(CalcEngine!AL192:AL194)</f>
        <v>0</v>
      </c>
      <c r="AN24" s="35">
        <f>SUM(CalcEngine!AM192:AM194)</f>
        <v>0</v>
      </c>
      <c r="AO24" s="35">
        <f>SUM(CalcEngine!AN192:AN194)</f>
        <v>0</v>
      </c>
      <c r="AP24" s="35">
        <f>SUM(CalcEngine!AO192:AO194)</f>
        <v>0</v>
      </c>
      <c r="AQ24" s="34">
        <f t="shared" si="85"/>
        <v>0</v>
      </c>
      <c r="AR24" s="35">
        <f>SUM(CalcEngine!AP192:AP194)</f>
        <v>0</v>
      </c>
      <c r="AS24" s="35">
        <f>SUM(CalcEngine!AQ192:AQ194)</f>
        <v>0</v>
      </c>
      <c r="AT24" s="35">
        <f>SUM(CalcEngine!AR192:AR194)</f>
        <v>0</v>
      </c>
      <c r="AU24" s="35">
        <f>SUM(CalcEngine!AS192:AS194)</f>
        <v>0</v>
      </c>
      <c r="AV24" s="35">
        <f>SUM(CalcEngine!AT192:AT194)</f>
        <v>0</v>
      </c>
      <c r="AW24" s="35">
        <f>SUM(CalcEngine!AU192:AU194)</f>
        <v>0</v>
      </c>
      <c r="AX24" s="35">
        <f>SUM(CalcEngine!AV192:AV194)</f>
        <v>0</v>
      </c>
      <c r="AY24" s="35">
        <f>SUM(CalcEngine!AW192:AW194)</f>
        <v>0</v>
      </c>
      <c r="AZ24" s="35">
        <f>SUM(CalcEngine!AX192:AX194)</f>
        <v>0</v>
      </c>
      <c r="BA24" s="35">
        <f>SUM(CalcEngine!AY192:AY194)</f>
        <v>0</v>
      </c>
      <c r="BB24" s="35">
        <f>SUM(CalcEngine!AZ192:AZ194)</f>
        <v>0</v>
      </c>
      <c r="BC24" s="35">
        <f>SUM(CalcEngine!BA192:BA194)</f>
        <v>0</v>
      </c>
      <c r="BD24" s="34">
        <f t="shared" si="86"/>
        <v>0</v>
      </c>
      <c r="BE24" s="35">
        <f>SUM(CalcEngine!BB192:BB194)</f>
        <v>0</v>
      </c>
      <c r="BF24" s="35">
        <f>SUM(CalcEngine!BC192:BC194)</f>
        <v>0</v>
      </c>
      <c r="BG24" s="35">
        <f>SUM(CalcEngine!BD192:BD194)</f>
        <v>0</v>
      </c>
      <c r="BH24" s="35">
        <f>SUM(CalcEngine!BE192:BE194)</f>
        <v>0</v>
      </c>
      <c r="BI24" s="35">
        <f>SUM(CalcEngine!BF192:BF194)</f>
        <v>0</v>
      </c>
      <c r="BJ24" s="35">
        <f>SUM(CalcEngine!BG192:BG194)</f>
        <v>0</v>
      </c>
      <c r="BK24" s="35">
        <f>SUM(CalcEngine!BH192:BH194)</f>
        <v>0</v>
      </c>
      <c r="BL24" s="35">
        <f>SUM(CalcEngine!BI192:BI194)</f>
        <v>0</v>
      </c>
      <c r="BM24" s="35">
        <f>SUM(CalcEngine!BJ192:BJ194)</f>
        <v>0</v>
      </c>
      <c r="BN24" s="35">
        <f>SUM(CalcEngine!BK192:BK194)</f>
        <v>0</v>
      </c>
      <c r="BO24" s="35">
        <f>SUM(CalcEngine!BL192:BL194)</f>
        <v>0</v>
      </c>
      <c r="BP24" s="35">
        <f>SUM(CalcEngine!BM192:BM194)</f>
        <v>0</v>
      </c>
      <c r="BQ24" s="34">
        <f t="shared" si="87"/>
        <v>0</v>
      </c>
      <c r="BR24" s="35">
        <f>SUM(CalcEngine!BN192:BN194)</f>
        <v>0</v>
      </c>
      <c r="BS24" s="35">
        <f>SUM(CalcEngine!BO192:BO194)</f>
        <v>0</v>
      </c>
      <c r="BT24" s="35">
        <f>SUM(CalcEngine!BP192:BP194)</f>
        <v>0</v>
      </c>
      <c r="BU24" s="35">
        <f>SUM(CalcEngine!BQ192:BQ194)</f>
        <v>0</v>
      </c>
      <c r="BV24" s="35">
        <f>SUM(CalcEngine!BR192:BR194)</f>
        <v>0</v>
      </c>
      <c r="BW24" s="35">
        <f>SUM(CalcEngine!BS192:BS194)</f>
        <v>0</v>
      </c>
      <c r="BX24" s="35">
        <f>SUM(CalcEngine!BT192:BT194)</f>
        <v>0</v>
      </c>
      <c r="BY24" s="35">
        <f>SUM(CalcEngine!BU192:BU194)</f>
        <v>0</v>
      </c>
      <c r="BZ24" s="35">
        <f>SUM(CalcEngine!BV192:BV194)</f>
        <v>0</v>
      </c>
      <c r="CA24" s="35">
        <f>SUM(CalcEngine!BW192:BW194)</f>
        <v>0</v>
      </c>
      <c r="CB24" s="35">
        <f>SUM(CalcEngine!BX192:BX194)</f>
        <v>0</v>
      </c>
      <c r="CC24" s="35">
        <f>SUM(CalcEngine!BY192:BY194)</f>
        <v>0</v>
      </c>
      <c r="CD24" s="34">
        <f t="shared" si="88"/>
        <v>0</v>
      </c>
      <c r="CE24" s="52"/>
      <c r="CG24" s="197"/>
      <c r="CH24" s="370">
        <f>Q25+AD25</f>
        <v>0</v>
      </c>
      <c r="CI24" s="197"/>
    </row>
    <row r="25" spans="3:88" ht="13.2">
      <c r="C25" s="31"/>
      <c r="D25" s="239" t="s">
        <v>81</v>
      </c>
      <c r="E25" s="35">
        <f>+CalcEngine!F196</f>
        <v>0</v>
      </c>
      <c r="F25" s="35">
        <f>+CalcEngine!G196</f>
        <v>0</v>
      </c>
      <c r="G25" s="35">
        <f>+CalcEngine!H196</f>
        <v>0</v>
      </c>
      <c r="H25" s="35">
        <f>+CalcEngine!I196</f>
        <v>0</v>
      </c>
      <c r="I25" s="35">
        <f>+CalcEngine!J196</f>
        <v>0</v>
      </c>
      <c r="J25" s="35">
        <f>+CalcEngine!K196</f>
        <v>0</v>
      </c>
      <c r="K25" s="35">
        <f>+CalcEngine!L196</f>
        <v>0</v>
      </c>
      <c r="L25" s="35">
        <f>+CalcEngine!M196</f>
        <v>0</v>
      </c>
      <c r="M25" s="35">
        <f>+CalcEngine!N196</f>
        <v>0</v>
      </c>
      <c r="N25" s="35">
        <f>+CalcEngine!O196</f>
        <v>0</v>
      </c>
      <c r="O25" s="35">
        <f>+CalcEngine!P196</f>
        <v>0</v>
      </c>
      <c r="P25" s="35">
        <f>+CalcEngine!Q196</f>
        <v>0</v>
      </c>
      <c r="Q25" s="34">
        <f t="shared" si="83"/>
        <v>0</v>
      </c>
      <c r="R25" s="35">
        <f>+CalcEngine!R196</f>
        <v>0</v>
      </c>
      <c r="S25" s="35">
        <f>+CalcEngine!S196</f>
        <v>0</v>
      </c>
      <c r="T25" s="35">
        <f>+CalcEngine!T196</f>
        <v>0</v>
      </c>
      <c r="U25" s="35">
        <f>+CalcEngine!U196</f>
        <v>0</v>
      </c>
      <c r="V25" s="35">
        <f>+CalcEngine!V196</f>
        <v>0</v>
      </c>
      <c r="W25" s="35">
        <f>+CalcEngine!W196</f>
        <v>0</v>
      </c>
      <c r="X25" s="35">
        <f>+CalcEngine!X196</f>
        <v>0</v>
      </c>
      <c r="Y25" s="35">
        <f>+CalcEngine!Y196</f>
        <v>0</v>
      </c>
      <c r="Z25" s="35">
        <f>+CalcEngine!Z196</f>
        <v>0</v>
      </c>
      <c r="AA25" s="35">
        <f>+CalcEngine!AA196</f>
        <v>0</v>
      </c>
      <c r="AB25" s="35">
        <f>+CalcEngine!AB196</f>
        <v>0</v>
      </c>
      <c r="AC25" s="35">
        <f>+CalcEngine!AC196</f>
        <v>0</v>
      </c>
      <c r="AD25" s="34">
        <f t="shared" si="84"/>
        <v>0</v>
      </c>
      <c r="AE25" s="35">
        <f>+CalcEngine!AD196</f>
        <v>0</v>
      </c>
      <c r="AF25" s="35">
        <f>+CalcEngine!AE196</f>
        <v>0</v>
      </c>
      <c r="AG25" s="35">
        <f>+CalcEngine!AF196</f>
        <v>0</v>
      </c>
      <c r="AH25" s="35">
        <f>+CalcEngine!AG196</f>
        <v>0</v>
      </c>
      <c r="AI25" s="35">
        <f>+CalcEngine!AH196</f>
        <v>0</v>
      </c>
      <c r="AJ25" s="35">
        <f>+CalcEngine!AI196</f>
        <v>0</v>
      </c>
      <c r="AK25" s="35">
        <f>+CalcEngine!AJ196</f>
        <v>0</v>
      </c>
      <c r="AL25" s="35">
        <f>+CalcEngine!AK196</f>
        <v>0</v>
      </c>
      <c r="AM25" s="35">
        <f>+CalcEngine!AL196</f>
        <v>0</v>
      </c>
      <c r="AN25" s="35">
        <f>+CalcEngine!AM196</f>
        <v>0</v>
      </c>
      <c r="AO25" s="35">
        <f>+CalcEngine!AN196</f>
        <v>0</v>
      </c>
      <c r="AP25" s="35">
        <f>+CalcEngine!AO196</f>
        <v>0</v>
      </c>
      <c r="AQ25" s="34">
        <f t="shared" si="85"/>
        <v>0</v>
      </c>
      <c r="AR25" s="35">
        <f>+CalcEngine!AP196</f>
        <v>0</v>
      </c>
      <c r="AS25" s="35">
        <f>+CalcEngine!AQ196</f>
        <v>0</v>
      </c>
      <c r="AT25" s="35">
        <f>+CalcEngine!AR196</f>
        <v>0</v>
      </c>
      <c r="AU25" s="35">
        <f>+CalcEngine!AS196</f>
        <v>0</v>
      </c>
      <c r="AV25" s="35">
        <f>+CalcEngine!AT196</f>
        <v>0</v>
      </c>
      <c r="AW25" s="35">
        <f>+CalcEngine!AU196</f>
        <v>0</v>
      </c>
      <c r="AX25" s="35">
        <f>+CalcEngine!AV196</f>
        <v>0</v>
      </c>
      <c r="AY25" s="35">
        <f>+CalcEngine!AW196</f>
        <v>0</v>
      </c>
      <c r="AZ25" s="35">
        <f>+CalcEngine!AX196</f>
        <v>0</v>
      </c>
      <c r="BA25" s="35">
        <f>+CalcEngine!AY196</f>
        <v>0</v>
      </c>
      <c r="BB25" s="35">
        <f>+CalcEngine!AZ196</f>
        <v>0</v>
      </c>
      <c r="BC25" s="35">
        <f>+CalcEngine!BA196</f>
        <v>0</v>
      </c>
      <c r="BD25" s="34">
        <f t="shared" si="86"/>
        <v>0</v>
      </c>
      <c r="BE25" s="35">
        <f>+CalcEngine!BB196</f>
        <v>0</v>
      </c>
      <c r="BF25" s="35">
        <f>+CalcEngine!BC196</f>
        <v>0</v>
      </c>
      <c r="BG25" s="35">
        <f>+CalcEngine!BD196</f>
        <v>0</v>
      </c>
      <c r="BH25" s="35">
        <f>+CalcEngine!BE196</f>
        <v>0</v>
      </c>
      <c r="BI25" s="35">
        <f>+CalcEngine!BF196</f>
        <v>0</v>
      </c>
      <c r="BJ25" s="35">
        <f>+CalcEngine!BG196</f>
        <v>0</v>
      </c>
      <c r="BK25" s="35">
        <f>+CalcEngine!BH196</f>
        <v>0</v>
      </c>
      <c r="BL25" s="35">
        <f>+CalcEngine!BI196</f>
        <v>0</v>
      </c>
      <c r="BM25" s="35">
        <f>+CalcEngine!BJ196</f>
        <v>0</v>
      </c>
      <c r="BN25" s="35">
        <f>+CalcEngine!BK196</f>
        <v>0</v>
      </c>
      <c r="BO25" s="35">
        <f>+CalcEngine!BL196</f>
        <v>0</v>
      </c>
      <c r="BP25" s="35">
        <f>+CalcEngine!BM196</f>
        <v>0</v>
      </c>
      <c r="BQ25" s="34">
        <f t="shared" si="87"/>
        <v>0</v>
      </c>
      <c r="BR25" s="35">
        <f>+CalcEngine!BN196</f>
        <v>0</v>
      </c>
      <c r="BS25" s="35">
        <f>+CalcEngine!BO196</f>
        <v>0</v>
      </c>
      <c r="BT25" s="35">
        <f>+CalcEngine!BP196</f>
        <v>0</v>
      </c>
      <c r="BU25" s="35">
        <f>+CalcEngine!BQ196</f>
        <v>0</v>
      </c>
      <c r="BV25" s="35">
        <f>+CalcEngine!BR196</f>
        <v>0</v>
      </c>
      <c r="BW25" s="35">
        <f>+CalcEngine!BS196</f>
        <v>0</v>
      </c>
      <c r="BX25" s="35">
        <f>+CalcEngine!BT196</f>
        <v>0</v>
      </c>
      <c r="BY25" s="35">
        <f>+CalcEngine!BU196</f>
        <v>0</v>
      </c>
      <c r="BZ25" s="35">
        <f>+CalcEngine!BV196</f>
        <v>0</v>
      </c>
      <c r="CA25" s="35">
        <f>+CalcEngine!BW196</f>
        <v>0</v>
      </c>
      <c r="CB25" s="35">
        <f>+CalcEngine!BX196</f>
        <v>0</v>
      </c>
      <c r="CC25" s="35">
        <f>+CalcEngine!BY196</f>
        <v>0</v>
      </c>
      <c r="CD25" s="34">
        <f t="shared" si="88"/>
        <v>0</v>
      </c>
      <c r="CE25" s="52"/>
      <c r="CG25" s="197"/>
      <c r="CH25" s="197"/>
      <c r="CI25" s="197"/>
    </row>
    <row r="26" spans="3:88" ht="13.2">
      <c r="C26" s="31"/>
      <c r="D26" s="239" t="s">
        <v>182</v>
      </c>
      <c r="E26" s="35">
        <f>CalcEngine!F197+SUM(CalcEngine!F81,CalcEngine!F105,CalcEngine!F129,CalcEngine!F153,CalcEngine!F177)+SUM(CalcEngine!F83,CalcEngine!F107,CalcEngine!F131,CalcEngine!F155,CalcEngine!F179)+SUM(CalcEngine!F85,CalcEngine!F109,CalcEngine!F133,CalcEngine!F157,CalcEngine!F181)+SUM(CalcEngine!F86,CalcEngine!F110,CalcEngine!F134,CalcEngine!F158,CalcEngine!F182)+CalcEngine!F195</f>
        <v>0</v>
      </c>
      <c r="F26" s="35">
        <f>CalcEngine!G197+SUM(CalcEngine!G81,CalcEngine!G105,CalcEngine!G129,CalcEngine!G153,CalcEngine!G177)+SUM(CalcEngine!G83,CalcEngine!G107,CalcEngine!G131,CalcEngine!G155,CalcEngine!G179)+SUM(CalcEngine!G85,CalcEngine!G109,CalcEngine!G133,CalcEngine!G157,CalcEngine!G181)+SUM(CalcEngine!G86,CalcEngine!G110,CalcEngine!G134,CalcEngine!G158,CalcEngine!G182)+CalcEngine!G195</f>
        <v>0</v>
      </c>
      <c r="G26" s="35">
        <f>CalcEngine!H197+SUM(CalcEngine!H81,CalcEngine!H105,CalcEngine!H129,CalcEngine!H153,CalcEngine!H177)+SUM(CalcEngine!H83,CalcEngine!H107,CalcEngine!H131,CalcEngine!H155,CalcEngine!H179)+SUM(CalcEngine!H85,CalcEngine!H109,CalcEngine!H133,CalcEngine!H157,CalcEngine!H181)+SUM(CalcEngine!H86,CalcEngine!H110,CalcEngine!H134,CalcEngine!H158,CalcEngine!H182)+CalcEngine!H195</f>
        <v>0</v>
      </c>
      <c r="H26" s="35">
        <f>CalcEngine!I197+SUM(CalcEngine!I81,CalcEngine!I105,CalcEngine!I129,CalcEngine!I153,CalcEngine!I177)+SUM(CalcEngine!I83,CalcEngine!I107,CalcEngine!I131,CalcEngine!I155,CalcEngine!I179)+SUM(CalcEngine!I85,CalcEngine!I109,CalcEngine!I133,CalcEngine!I157,CalcEngine!I181)+SUM(CalcEngine!I86,CalcEngine!I110,CalcEngine!I134,CalcEngine!I158,CalcEngine!I182)+CalcEngine!I195</f>
        <v>0</v>
      </c>
      <c r="I26" s="35">
        <f>CalcEngine!J197+SUM(CalcEngine!J81,CalcEngine!J105,CalcEngine!J129,CalcEngine!J153,CalcEngine!J177)+SUM(CalcEngine!J83,CalcEngine!J107,CalcEngine!J131,CalcEngine!J155,CalcEngine!J179)+SUM(CalcEngine!J85,CalcEngine!J109,CalcEngine!J133,CalcEngine!J157,CalcEngine!J181)+SUM(CalcEngine!J86,CalcEngine!J110,CalcEngine!J134,CalcEngine!J158,CalcEngine!J182)+CalcEngine!J195</f>
        <v>0</v>
      </c>
      <c r="J26" s="35">
        <f>CalcEngine!K197+SUM(CalcEngine!K81,CalcEngine!K105,CalcEngine!K129,CalcEngine!K153,CalcEngine!K177)+SUM(CalcEngine!K83,CalcEngine!K107,CalcEngine!K131,CalcEngine!K155,CalcEngine!K179)+SUM(CalcEngine!K85,CalcEngine!K109,CalcEngine!K133,CalcEngine!K157,CalcEngine!K181)+SUM(CalcEngine!K86,CalcEngine!K110,CalcEngine!K134,CalcEngine!K158,CalcEngine!K182)+CalcEngine!K195</f>
        <v>0</v>
      </c>
      <c r="K26" s="35">
        <f>CalcEngine!L197+SUM(CalcEngine!L81,CalcEngine!L105,CalcEngine!L129,CalcEngine!L153,CalcEngine!L177)+SUM(CalcEngine!L83,CalcEngine!L107,CalcEngine!L131,CalcEngine!L155,CalcEngine!L179)+SUM(CalcEngine!L85,CalcEngine!L109,CalcEngine!L133,CalcEngine!L157,CalcEngine!L181)+SUM(CalcEngine!L86,CalcEngine!L110,CalcEngine!L134,CalcEngine!L158,CalcEngine!L182)+CalcEngine!L195</f>
        <v>0</v>
      </c>
      <c r="L26" s="35">
        <f>CalcEngine!M197+SUM(CalcEngine!M81,CalcEngine!M105,CalcEngine!M129,CalcEngine!M153,CalcEngine!M177)+SUM(CalcEngine!M83,CalcEngine!M107,CalcEngine!M131,CalcEngine!M155,CalcEngine!M179)+SUM(CalcEngine!M85,CalcEngine!M109,CalcEngine!M133,CalcEngine!M157,CalcEngine!M181)+SUM(CalcEngine!M86,CalcEngine!M110,CalcEngine!M134,CalcEngine!M158,CalcEngine!M182)+CalcEngine!M195</f>
        <v>0</v>
      </c>
      <c r="M26" s="35">
        <f>CalcEngine!N197+SUM(CalcEngine!N81,CalcEngine!N105,CalcEngine!N129,CalcEngine!N153,CalcEngine!N177)+SUM(CalcEngine!N83,CalcEngine!N107,CalcEngine!N131,CalcEngine!N155,CalcEngine!N179)+SUM(CalcEngine!N85,CalcEngine!N109,CalcEngine!N133,CalcEngine!N157,CalcEngine!N181)+SUM(CalcEngine!N86,CalcEngine!N110,CalcEngine!N134,CalcEngine!N158,CalcEngine!N182)+CalcEngine!N195</f>
        <v>0</v>
      </c>
      <c r="N26" s="35">
        <f>CalcEngine!O197+SUM(CalcEngine!O81,CalcEngine!O105,CalcEngine!O129,CalcEngine!O153,CalcEngine!O177)+SUM(CalcEngine!O83,CalcEngine!O107,CalcEngine!O131,CalcEngine!O155,CalcEngine!O179)+SUM(CalcEngine!O85,CalcEngine!O109,CalcEngine!O133,CalcEngine!O157,CalcEngine!O181)+SUM(CalcEngine!O86,CalcEngine!O110,CalcEngine!O134,CalcEngine!O158,CalcEngine!O182)+CalcEngine!O195</f>
        <v>0</v>
      </c>
      <c r="O26" s="35">
        <f>CalcEngine!P197+SUM(CalcEngine!P81,CalcEngine!P105,CalcEngine!P129,CalcEngine!P153,CalcEngine!P177)+SUM(CalcEngine!P83,CalcEngine!P107,CalcEngine!P131,CalcEngine!P155,CalcEngine!P179)+SUM(CalcEngine!P85,CalcEngine!P109,CalcEngine!P133,CalcEngine!P157,CalcEngine!P181)+SUM(CalcEngine!P86,CalcEngine!P110,CalcEngine!P134,CalcEngine!P158,CalcEngine!P182)+CalcEngine!P195</f>
        <v>0</v>
      </c>
      <c r="P26" s="35">
        <f>CalcEngine!Q197+SUM(CalcEngine!Q81,CalcEngine!Q105,CalcEngine!Q129,CalcEngine!Q153,CalcEngine!Q177)+SUM(CalcEngine!Q83,CalcEngine!Q107,CalcEngine!Q131,CalcEngine!Q155,CalcEngine!Q179)+SUM(CalcEngine!Q85,CalcEngine!Q109,CalcEngine!Q133,CalcEngine!Q157,CalcEngine!Q181)+SUM(CalcEngine!Q86,CalcEngine!Q110,CalcEngine!Q134,CalcEngine!Q158,CalcEngine!Q182)+CalcEngine!Q195</f>
        <v>0</v>
      </c>
      <c r="Q26" s="34">
        <f t="shared" ref="Q26" si="89">SUM(E26:P26)</f>
        <v>0</v>
      </c>
      <c r="R26" s="35">
        <f>CalcEngine!R197+SUM(CalcEngine!R81,CalcEngine!R105,CalcEngine!R129,CalcEngine!R153,CalcEngine!R177)+SUM(CalcEngine!R83,CalcEngine!R107,CalcEngine!R131,CalcEngine!R155,CalcEngine!R179)+SUM(CalcEngine!R85,CalcEngine!R109,CalcEngine!R133,CalcEngine!R157,CalcEngine!R181)+SUM(CalcEngine!R86,CalcEngine!R110,CalcEngine!R134,CalcEngine!R158,CalcEngine!R182)+CalcEngine!R195</f>
        <v>0</v>
      </c>
      <c r="S26" s="35">
        <f>CalcEngine!S197+SUM(CalcEngine!S81,CalcEngine!S105,CalcEngine!S129,CalcEngine!S153,CalcEngine!S177)+SUM(CalcEngine!S83,CalcEngine!S107,CalcEngine!S131,CalcEngine!S155,CalcEngine!S179)+SUM(CalcEngine!S85,CalcEngine!S109,CalcEngine!S133,CalcEngine!S157,CalcEngine!S181)+SUM(CalcEngine!S86,CalcEngine!S110,CalcEngine!S134,CalcEngine!S158,CalcEngine!S182)+CalcEngine!S195</f>
        <v>0</v>
      </c>
      <c r="T26" s="35">
        <f>CalcEngine!T197+SUM(CalcEngine!T81,CalcEngine!T105,CalcEngine!T129,CalcEngine!T153,CalcEngine!T177)+SUM(CalcEngine!T83,CalcEngine!T107,CalcEngine!T131,CalcEngine!T155,CalcEngine!T179)+SUM(CalcEngine!T85,CalcEngine!T109,CalcEngine!T133,CalcEngine!T157,CalcEngine!T181)+SUM(CalcEngine!T86,CalcEngine!T110,CalcEngine!T134,CalcEngine!T158,CalcEngine!T182)+CalcEngine!T195</f>
        <v>0</v>
      </c>
      <c r="U26" s="35">
        <f>CalcEngine!U197+SUM(CalcEngine!U81,CalcEngine!U105,CalcEngine!U129,CalcEngine!U153,CalcEngine!U177)+SUM(CalcEngine!U83,CalcEngine!U107,CalcEngine!U131,CalcEngine!U155,CalcEngine!U179)+SUM(CalcEngine!U85,CalcEngine!U109,CalcEngine!U133,CalcEngine!U157,CalcEngine!U181)+SUM(CalcEngine!U86,CalcEngine!U110,CalcEngine!U134,CalcEngine!U158,CalcEngine!U182)+CalcEngine!U195</f>
        <v>0</v>
      </c>
      <c r="V26" s="35">
        <f>CalcEngine!V197+SUM(CalcEngine!V81,CalcEngine!V105,CalcEngine!V129,CalcEngine!V153,CalcEngine!V177)+SUM(CalcEngine!V83,CalcEngine!V107,CalcEngine!V131,CalcEngine!V155,CalcEngine!V179)+SUM(CalcEngine!V85,CalcEngine!V109,CalcEngine!V133,CalcEngine!V157,CalcEngine!V181)+SUM(CalcEngine!V86,CalcEngine!V110,CalcEngine!V134,CalcEngine!V158,CalcEngine!V182)+CalcEngine!V195</f>
        <v>0</v>
      </c>
      <c r="W26" s="35">
        <f>CalcEngine!W197+SUM(CalcEngine!W81,CalcEngine!W105,CalcEngine!W129,CalcEngine!W153,CalcEngine!W177)+SUM(CalcEngine!W83,CalcEngine!W107,CalcEngine!W131,CalcEngine!W155,CalcEngine!W179)+SUM(CalcEngine!W85,CalcEngine!W109,CalcEngine!W133,CalcEngine!W157,CalcEngine!W181)+SUM(CalcEngine!W86,CalcEngine!W110,CalcEngine!W134,CalcEngine!W158,CalcEngine!W182)+CalcEngine!W195</f>
        <v>0</v>
      </c>
      <c r="X26" s="35">
        <f>CalcEngine!X197+SUM(CalcEngine!X81,CalcEngine!X105,CalcEngine!X129,CalcEngine!X153,CalcEngine!X177)+SUM(CalcEngine!X83,CalcEngine!X107,CalcEngine!X131,CalcEngine!X155,CalcEngine!X179)+SUM(CalcEngine!X85,CalcEngine!X109,CalcEngine!X133,CalcEngine!X157,CalcEngine!X181)+SUM(CalcEngine!X86,CalcEngine!X110,CalcEngine!X134,CalcEngine!X158,CalcEngine!X182)+CalcEngine!X195</f>
        <v>0</v>
      </c>
      <c r="Y26" s="35">
        <f>CalcEngine!Y197+SUM(CalcEngine!Y81,CalcEngine!Y105,CalcEngine!Y129,CalcEngine!Y153,CalcEngine!Y177)+SUM(CalcEngine!Y83,CalcEngine!Y107,CalcEngine!Y131,CalcEngine!Y155,CalcEngine!Y179)+SUM(CalcEngine!Y85,CalcEngine!Y109,CalcEngine!Y133,CalcEngine!Y157,CalcEngine!Y181)+SUM(CalcEngine!Y86,CalcEngine!Y110,CalcEngine!Y134,CalcEngine!Y158,CalcEngine!Y182)+CalcEngine!Y195</f>
        <v>0</v>
      </c>
      <c r="Z26" s="35">
        <f>CalcEngine!Z197+SUM(CalcEngine!Z81,CalcEngine!Z105,CalcEngine!Z129,CalcEngine!Z153,CalcEngine!Z177)+SUM(CalcEngine!Z83,CalcEngine!Z107,CalcEngine!Z131,CalcEngine!Z155,CalcEngine!Z179)+SUM(CalcEngine!Z85,CalcEngine!Z109,CalcEngine!Z133,CalcEngine!Z157,CalcEngine!Z181)+SUM(CalcEngine!Z86,CalcEngine!Z110,CalcEngine!Z134,CalcEngine!Z158,CalcEngine!Z182)+CalcEngine!Z195</f>
        <v>0</v>
      </c>
      <c r="AA26" s="35">
        <f>CalcEngine!AA197+SUM(CalcEngine!AA81,CalcEngine!AA105,CalcEngine!AA129,CalcEngine!AA153,CalcEngine!AA177)+SUM(CalcEngine!AA83,CalcEngine!AA107,CalcEngine!AA131,CalcEngine!AA155,CalcEngine!AA179)+SUM(CalcEngine!AA85,CalcEngine!AA109,CalcEngine!AA133,CalcEngine!AA157,CalcEngine!AA181)+SUM(CalcEngine!AA86,CalcEngine!AA110,CalcEngine!AA134,CalcEngine!AA158,CalcEngine!AA182)+CalcEngine!AA195</f>
        <v>0</v>
      </c>
      <c r="AB26" s="35">
        <f>CalcEngine!AB197+SUM(CalcEngine!AB81,CalcEngine!AB105,CalcEngine!AB129,CalcEngine!AB153,CalcEngine!AB177)+SUM(CalcEngine!AB83,CalcEngine!AB107,CalcEngine!AB131,CalcEngine!AB155,CalcEngine!AB179)+SUM(CalcEngine!AB85,CalcEngine!AB109,CalcEngine!AB133,CalcEngine!AB157,CalcEngine!AB181)+SUM(CalcEngine!AB86,CalcEngine!AB110,CalcEngine!AB134,CalcEngine!AB158,CalcEngine!AB182)+CalcEngine!AB195</f>
        <v>0</v>
      </c>
      <c r="AC26" s="35">
        <f>CalcEngine!AC197+SUM(CalcEngine!AC81,CalcEngine!AC105,CalcEngine!AC129,CalcEngine!AC153,CalcEngine!AC177)+SUM(CalcEngine!AC83,CalcEngine!AC107,CalcEngine!AC131,CalcEngine!AC155,CalcEngine!AC179)+SUM(CalcEngine!AC85,CalcEngine!AC109,CalcEngine!AC133,CalcEngine!AC157,CalcEngine!AC181)+SUM(CalcEngine!AC86,CalcEngine!AC110,CalcEngine!AC134,CalcEngine!AC158,CalcEngine!AC182)+CalcEngine!AC195</f>
        <v>0</v>
      </c>
      <c r="AD26" s="34">
        <f t="shared" ref="AD26" si="90">SUM(R26:AC26)</f>
        <v>0</v>
      </c>
      <c r="AE26" s="35">
        <f>CalcEngine!AD197+SUM(CalcEngine!AD81,CalcEngine!AD105,CalcEngine!AD129,CalcEngine!AD153,CalcEngine!AD177)+SUM(CalcEngine!AD83,CalcEngine!AD107,CalcEngine!AD131,CalcEngine!AD155,CalcEngine!AD179)+SUM(CalcEngine!AD85,CalcEngine!AD109,CalcEngine!AD133,CalcEngine!AD157,CalcEngine!AD181)+SUM(CalcEngine!AD86,CalcEngine!AD110,CalcEngine!AD134,CalcEngine!AD158,CalcEngine!AD182)+CalcEngine!AD195</f>
        <v>0</v>
      </c>
      <c r="AF26" s="35">
        <f>CalcEngine!AE197+SUM(CalcEngine!AE81,CalcEngine!AE105,CalcEngine!AE129,CalcEngine!AE153,CalcEngine!AE177)+SUM(CalcEngine!AE83,CalcEngine!AE107,CalcEngine!AE131,CalcEngine!AE155,CalcEngine!AE179)+SUM(CalcEngine!AE85,CalcEngine!AE109,CalcEngine!AE133,CalcEngine!AE157,CalcEngine!AE181)+SUM(CalcEngine!AE86,CalcEngine!AE110,CalcEngine!AE134,CalcEngine!AE158,CalcEngine!AE182)+CalcEngine!AE195</f>
        <v>0</v>
      </c>
      <c r="AG26" s="35">
        <f>CalcEngine!AF197+SUM(CalcEngine!AF81,CalcEngine!AF105,CalcEngine!AF129,CalcEngine!AF153,CalcEngine!AF177)+SUM(CalcEngine!AF83,CalcEngine!AF107,CalcEngine!AF131,CalcEngine!AF155,CalcEngine!AF179)+SUM(CalcEngine!AF85,CalcEngine!AF109,CalcEngine!AF133,CalcEngine!AF157,CalcEngine!AF181)+SUM(CalcEngine!AF86,CalcEngine!AF110,CalcEngine!AF134,CalcEngine!AF158,CalcEngine!AF182)+CalcEngine!AF195</f>
        <v>0</v>
      </c>
      <c r="AH26" s="35">
        <f>CalcEngine!AG197+SUM(CalcEngine!AG81,CalcEngine!AG105,CalcEngine!AG129,CalcEngine!AG153,CalcEngine!AG177)+SUM(CalcEngine!AG83,CalcEngine!AG107,CalcEngine!AG131,CalcEngine!AG155,CalcEngine!AG179)+SUM(CalcEngine!AG85,CalcEngine!AG109,CalcEngine!AG133,CalcEngine!AG157,CalcEngine!AG181)+SUM(CalcEngine!AG86,CalcEngine!AG110,CalcEngine!AG134,CalcEngine!AG158,CalcEngine!AG182)+CalcEngine!AG195</f>
        <v>0</v>
      </c>
      <c r="AI26" s="35">
        <f>CalcEngine!AH197+SUM(CalcEngine!AH81,CalcEngine!AH105,CalcEngine!AH129,CalcEngine!AH153,CalcEngine!AH177)+SUM(CalcEngine!AH83,CalcEngine!AH107,CalcEngine!AH131,CalcEngine!AH155,CalcEngine!AH179)+SUM(CalcEngine!AH85,CalcEngine!AH109,CalcEngine!AH133,CalcEngine!AH157,CalcEngine!AH181)+SUM(CalcEngine!AH86,CalcEngine!AH110,CalcEngine!AH134,CalcEngine!AH158,CalcEngine!AH182)+CalcEngine!AH195</f>
        <v>0</v>
      </c>
      <c r="AJ26" s="35">
        <f>CalcEngine!AI197+SUM(CalcEngine!AI81,CalcEngine!AI105,CalcEngine!AI129,CalcEngine!AI153,CalcEngine!AI177)+SUM(CalcEngine!AI83,CalcEngine!AI107,CalcEngine!AI131,CalcEngine!AI155,CalcEngine!AI179)+SUM(CalcEngine!AI85,CalcEngine!AI109,CalcEngine!AI133,CalcEngine!AI157,CalcEngine!AI181)+SUM(CalcEngine!AI86,CalcEngine!AI110,CalcEngine!AI134,CalcEngine!AI158,CalcEngine!AI182)+CalcEngine!AI195</f>
        <v>0</v>
      </c>
      <c r="AK26" s="35">
        <f>CalcEngine!AJ197+SUM(CalcEngine!AJ81,CalcEngine!AJ105,CalcEngine!AJ129,CalcEngine!AJ153,CalcEngine!AJ177)+SUM(CalcEngine!AJ83,CalcEngine!AJ107,CalcEngine!AJ131,CalcEngine!AJ155,CalcEngine!AJ179)+SUM(CalcEngine!AJ85,CalcEngine!AJ109,CalcEngine!AJ133,CalcEngine!AJ157,CalcEngine!AJ181)+SUM(CalcEngine!AJ86,CalcEngine!AJ110,CalcEngine!AJ134,CalcEngine!AJ158,CalcEngine!AJ182)+CalcEngine!AJ195</f>
        <v>0</v>
      </c>
      <c r="AL26" s="35">
        <f>CalcEngine!AK197+SUM(CalcEngine!AK81,CalcEngine!AK105,CalcEngine!AK129,CalcEngine!AK153,CalcEngine!AK177)+SUM(CalcEngine!AK83,CalcEngine!AK107,CalcEngine!AK131,CalcEngine!AK155,CalcEngine!AK179)+SUM(CalcEngine!AK85,CalcEngine!AK109,CalcEngine!AK133,CalcEngine!AK157,CalcEngine!AK181)+SUM(CalcEngine!AK86,CalcEngine!AK110,CalcEngine!AK134,CalcEngine!AK158,CalcEngine!AK182)+CalcEngine!AK195</f>
        <v>0</v>
      </c>
      <c r="AM26" s="35">
        <f>CalcEngine!AL197+SUM(CalcEngine!AL81,CalcEngine!AL105,CalcEngine!AL129,CalcEngine!AL153,CalcEngine!AL177)+SUM(CalcEngine!AL83,CalcEngine!AL107,CalcEngine!AL131,CalcEngine!AL155,CalcEngine!AL179)+SUM(CalcEngine!AL85,CalcEngine!AL109,CalcEngine!AL133,CalcEngine!AL157,CalcEngine!AL181)+SUM(CalcEngine!AL86,CalcEngine!AL110,CalcEngine!AL134,CalcEngine!AL158,CalcEngine!AL182)+CalcEngine!AL195</f>
        <v>0</v>
      </c>
      <c r="AN26" s="35">
        <f>CalcEngine!AM197+SUM(CalcEngine!AM81,CalcEngine!AM105,CalcEngine!AM129,CalcEngine!AM153,CalcEngine!AM177)+SUM(CalcEngine!AM83,CalcEngine!AM107,CalcEngine!AM131,CalcEngine!AM155,CalcEngine!AM179)+SUM(CalcEngine!AM85,CalcEngine!AM109,CalcEngine!AM133,CalcEngine!AM157,CalcEngine!AM181)+SUM(CalcEngine!AM86,CalcEngine!AM110,CalcEngine!AM134,CalcEngine!AM158,CalcEngine!AM182)+CalcEngine!AM195</f>
        <v>0</v>
      </c>
      <c r="AO26" s="35">
        <f>CalcEngine!AN197+SUM(CalcEngine!AN81,CalcEngine!AN105,CalcEngine!AN129,CalcEngine!AN153,CalcEngine!AN177)+SUM(CalcEngine!AN83,CalcEngine!AN107,CalcEngine!AN131,CalcEngine!AN155,CalcEngine!AN179)+SUM(CalcEngine!AN85,CalcEngine!AN109,CalcEngine!AN133,CalcEngine!AN157,CalcEngine!AN181)+SUM(CalcEngine!AN86,CalcEngine!AN110,CalcEngine!AN134,CalcEngine!AN158,CalcEngine!AN182)+CalcEngine!AN195</f>
        <v>0</v>
      </c>
      <c r="AP26" s="35">
        <f>CalcEngine!AO197+SUM(CalcEngine!AO81,CalcEngine!AO105,CalcEngine!AO129,CalcEngine!AO153,CalcEngine!AO177)+SUM(CalcEngine!AO83,CalcEngine!AO107,CalcEngine!AO131,CalcEngine!AO155,CalcEngine!AO179)+SUM(CalcEngine!AO85,CalcEngine!AO109,CalcEngine!AO133,CalcEngine!AO157,CalcEngine!AO181)+SUM(CalcEngine!AO86,CalcEngine!AO110,CalcEngine!AO134,CalcEngine!AO158,CalcEngine!AO182)+CalcEngine!AO195</f>
        <v>0</v>
      </c>
      <c r="AQ26" s="34">
        <f t="shared" ref="AQ26" si="91">SUM(AE26:AP26)</f>
        <v>0</v>
      </c>
      <c r="AR26" s="35">
        <f>CalcEngine!AP197+SUM(CalcEngine!AP81,CalcEngine!AP105,CalcEngine!AP129,CalcEngine!AP153,CalcEngine!AP177)+SUM(CalcEngine!AP83,CalcEngine!AP107,CalcEngine!AP131,CalcEngine!AP155,CalcEngine!AP179)+SUM(CalcEngine!AP85,CalcEngine!AP109,CalcEngine!AP133,CalcEngine!AP157,CalcEngine!AP181)+SUM(CalcEngine!AP86,CalcEngine!AP110,CalcEngine!AP134,CalcEngine!AP158,CalcEngine!AP182)+CalcEngine!AP195</f>
        <v>0</v>
      </c>
      <c r="AS26" s="35">
        <f>CalcEngine!AQ197+SUM(CalcEngine!AQ81,CalcEngine!AQ105,CalcEngine!AQ129,CalcEngine!AQ153,CalcEngine!AQ177)+SUM(CalcEngine!AQ83,CalcEngine!AQ107,CalcEngine!AQ131,CalcEngine!AQ155,CalcEngine!AQ179)+SUM(CalcEngine!AQ85,CalcEngine!AQ109,CalcEngine!AQ133,CalcEngine!AQ157,CalcEngine!AQ181)+SUM(CalcEngine!AQ86,CalcEngine!AQ110,CalcEngine!AQ134,CalcEngine!AQ158,CalcEngine!AQ182)+CalcEngine!AQ195</f>
        <v>0</v>
      </c>
      <c r="AT26" s="35">
        <f>CalcEngine!AR197+SUM(CalcEngine!AR81,CalcEngine!AR105,CalcEngine!AR129,CalcEngine!AR153,CalcEngine!AR177)+SUM(CalcEngine!AR83,CalcEngine!AR107,CalcEngine!AR131,CalcEngine!AR155,CalcEngine!AR179)+SUM(CalcEngine!AR85,CalcEngine!AR109,CalcEngine!AR133,CalcEngine!AR157,CalcEngine!AR181)+SUM(CalcEngine!AR86,CalcEngine!AR110,CalcEngine!AR134,CalcEngine!AR158,CalcEngine!AR182)+CalcEngine!AR195</f>
        <v>0</v>
      </c>
      <c r="AU26" s="35">
        <f>CalcEngine!AS197+SUM(CalcEngine!AS81,CalcEngine!AS105,CalcEngine!AS129,CalcEngine!AS153,CalcEngine!AS177)+SUM(CalcEngine!AS83,CalcEngine!AS107,CalcEngine!AS131,CalcEngine!AS155,CalcEngine!AS179)+SUM(CalcEngine!AS85,CalcEngine!AS109,CalcEngine!AS133,CalcEngine!AS157,CalcEngine!AS181)+SUM(CalcEngine!AS86,CalcEngine!AS110,CalcEngine!AS134,CalcEngine!AS158,CalcEngine!AS182)+CalcEngine!AS195</f>
        <v>0</v>
      </c>
      <c r="AV26" s="35">
        <f>CalcEngine!AT197+SUM(CalcEngine!AT81,CalcEngine!AT105,CalcEngine!AT129,CalcEngine!AT153,CalcEngine!AT177)+SUM(CalcEngine!AT83,CalcEngine!AT107,CalcEngine!AT131,CalcEngine!AT155,CalcEngine!AT179)+SUM(CalcEngine!AT85,CalcEngine!AT109,CalcEngine!AT133,CalcEngine!AT157,CalcEngine!AT181)+SUM(CalcEngine!AT86,CalcEngine!AT110,CalcEngine!AT134,CalcEngine!AT158,CalcEngine!AT182)+CalcEngine!AT195</f>
        <v>0</v>
      </c>
      <c r="AW26" s="35">
        <f>CalcEngine!AU197+SUM(CalcEngine!AU81,CalcEngine!AU105,CalcEngine!AU129,CalcEngine!AU153,CalcEngine!AU177)+SUM(CalcEngine!AU83,CalcEngine!AU107,CalcEngine!AU131,CalcEngine!AU155,CalcEngine!AU179)+SUM(CalcEngine!AU85,CalcEngine!AU109,CalcEngine!AU133,CalcEngine!AU157,CalcEngine!AU181)+SUM(CalcEngine!AU86,CalcEngine!AU110,CalcEngine!AU134,CalcEngine!AU158,CalcEngine!AU182)+CalcEngine!AU195</f>
        <v>0</v>
      </c>
      <c r="AX26" s="35">
        <f>CalcEngine!AV197+SUM(CalcEngine!AV81,CalcEngine!AV105,CalcEngine!AV129,CalcEngine!AV153,CalcEngine!AV177)+SUM(CalcEngine!AV83,CalcEngine!AV107,CalcEngine!AV131,CalcEngine!AV155,CalcEngine!AV179)+SUM(CalcEngine!AV85,CalcEngine!AV109,CalcEngine!AV133,CalcEngine!AV157,CalcEngine!AV181)+SUM(CalcEngine!AV86,CalcEngine!AV110,CalcEngine!AV134,CalcEngine!AV158,CalcEngine!AV182)+CalcEngine!AV195</f>
        <v>0</v>
      </c>
      <c r="AY26" s="35">
        <f>CalcEngine!AW197+SUM(CalcEngine!AW81,CalcEngine!AW105,CalcEngine!AW129,CalcEngine!AW153,CalcEngine!AW177)+SUM(CalcEngine!AW83,CalcEngine!AW107,CalcEngine!AW131,CalcEngine!AW155,CalcEngine!AW179)+SUM(CalcEngine!AW85,CalcEngine!AW109,CalcEngine!AW133,CalcEngine!AW157,CalcEngine!AW181)+SUM(CalcEngine!AW86,CalcEngine!AW110,CalcEngine!AW134,CalcEngine!AW158,CalcEngine!AW182)+CalcEngine!AW195</f>
        <v>0</v>
      </c>
      <c r="AZ26" s="35">
        <f>CalcEngine!AX197+SUM(CalcEngine!AX81,CalcEngine!AX105,CalcEngine!AX129,CalcEngine!AX153,CalcEngine!AX177)+SUM(CalcEngine!AX83,CalcEngine!AX107,CalcEngine!AX131,CalcEngine!AX155,CalcEngine!AX179)+SUM(CalcEngine!AX85,CalcEngine!AX109,CalcEngine!AX133,CalcEngine!AX157,CalcEngine!AX181)+SUM(CalcEngine!AX86,CalcEngine!AX110,CalcEngine!AX134,CalcEngine!AX158,CalcEngine!AX182)+CalcEngine!AX195</f>
        <v>0</v>
      </c>
      <c r="BA26" s="35">
        <f>CalcEngine!AY197+SUM(CalcEngine!AY81,CalcEngine!AY105,CalcEngine!AY129,CalcEngine!AY153,CalcEngine!AY177)+SUM(CalcEngine!AY83,CalcEngine!AY107,CalcEngine!AY131,CalcEngine!AY155,CalcEngine!AY179)+SUM(CalcEngine!AY85,CalcEngine!AY109,CalcEngine!AY133,CalcEngine!AY157,CalcEngine!AY181)+SUM(CalcEngine!AY86,CalcEngine!AY110,CalcEngine!AY134,CalcEngine!AY158,CalcEngine!AY182)+CalcEngine!AY195</f>
        <v>0</v>
      </c>
      <c r="BB26" s="35">
        <f>CalcEngine!AZ197+SUM(CalcEngine!AZ81,CalcEngine!AZ105,CalcEngine!AZ129,CalcEngine!AZ153,CalcEngine!AZ177)+SUM(CalcEngine!AZ83,CalcEngine!AZ107,CalcEngine!AZ131,CalcEngine!AZ155,CalcEngine!AZ179)+SUM(CalcEngine!AZ85,CalcEngine!AZ109,CalcEngine!AZ133,CalcEngine!AZ157,CalcEngine!AZ181)+SUM(CalcEngine!AZ86,CalcEngine!AZ110,CalcEngine!AZ134,CalcEngine!AZ158,CalcEngine!AZ182)+CalcEngine!AZ195</f>
        <v>0</v>
      </c>
      <c r="BC26" s="35">
        <f>CalcEngine!BA197+SUM(CalcEngine!BA81,CalcEngine!BA105,CalcEngine!BA129,CalcEngine!BA153,CalcEngine!BA177)+SUM(CalcEngine!BA83,CalcEngine!BA107,CalcEngine!BA131,CalcEngine!BA155,CalcEngine!BA179)+SUM(CalcEngine!BA85,CalcEngine!BA109,CalcEngine!BA133,CalcEngine!BA157,CalcEngine!BA181)+SUM(CalcEngine!BA86,CalcEngine!BA110,CalcEngine!BA134,CalcEngine!BA158,CalcEngine!BA182)+CalcEngine!BA195</f>
        <v>0</v>
      </c>
      <c r="BD26" s="34">
        <f t="shared" ref="BD26" si="92">SUM(AR26:BC26)</f>
        <v>0</v>
      </c>
      <c r="BE26" s="35">
        <f>CalcEngine!BB197+SUM(CalcEngine!BB81,CalcEngine!BB105,CalcEngine!BB129,CalcEngine!BB153,CalcEngine!BB177)+SUM(CalcEngine!BB83,CalcEngine!BB107,CalcEngine!BB131,CalcEngine!BB155,CalcEngine!BB179)+SUM(CalcEngine!BB85,CalcEngine!BB109,CalcEngine!BB133,CalcEngine!BB157,CalcEngine!BB181)+SUM(CalcEngine!BB86,CalcEngine!BB110,CalcEngine!BB134,CalcEngine!BB158,CalcEngine!BB182)+CalcEngine!BB195</f>
        <v>0</v>
      </c>
      <c r="BF26" s="35">
        <f>CalcEngine!BC197+SUM(CalcEngine!BC81,CalcEngine!BC105,CalcEngine!BC129,CalcEngine!BC153,CalcEngine!BC177)+SUM(CalcEngine!BC83,CalcEngine!BC107,CalcEngine!BC131,CalcEngine!BC155,CalcEngine!BC179)+SUM(CalcEngine!BC85,CalcEngine!BC109,CalcEngine!BC133,CalcEngine!BC157,CalcEngine!BC181)+SUM(CalcEngine!BC86,CalcEngine!BC110,CalcEngine!BC134,CalcEngine!BC158,CalcEngine!BC182)+CalcEngine!BC195</f>
        <v>0</v>
      </c>
      <c r="BG26" s="35">
        <f>CalcEngine!BD197+SUM(CalcEngine!BD81,CalcEngine!BD105,CalcEngine!BD129,CalcEngine!BD153,CalcEngine!BD177)+SUM(CalcEngine!BD83,CalcEngine!BD107,CalcEngine!BD131,CalcEngine!BD155,CalcEngine!BD179)+SUM(CalcEngine!BD85,CalcEngine!BD109,CalcEngine!BD133,CalcEngine!BD157,CalcEngine!BD181)+SUM(CalcEngine!BD86,CalcEngine!BD110,CalcEngine!BD134,CalcEngine!BD158,CalcEngine!BD182)+CalcEngine!BD195</f>
        <v>0</v>
      </c>
      <c r="BH26" s="35">
        <f>CalcEngine!BE197+SUM(CalcEngine!BE81,CalcEngine!BE105,CalcEngine!BE129,CalcEngine!BE153,CalcEngine!BE177)+SUM(CalcEngine!BE83,CalcEngine!BE107,CalcEngine!BE131,CalcEngine!BE155,CalcEngine!BE179)+SUM(CalcEngine!BE85,CalcEngine!BE109,CalcEngine!BE133,CalcEngine!BE157,CalcEngine!BE181)+SUM(CalcEngine!BE86,CalcEngine!BE110,CalcEngine!BE134,CalcEngine!BE158,CalcEngine!BE182)+CalcEngine!BE195</f>
        <v>0</v>
      </c>
      <c r="BI26" s="35">
        <f>CalcEngine!BF197+SUM(CalcEngine!BF81,CalcEngine!BF105,CalcEngine!BF129,CalcEngine!BF153,CalcEngine!BF177)+SUM(CalcEngine!BF83,CalcEngine!BF107,CalcEngine!BF131,CalcEngine!BF155,CalcEngine!BF179)+SUM(CalcEngine!BF85,CalcEngine!BF109,CalcEngine!BF133,CalcEngine!BF157,CalcEngine!BF181)+SUM(CalcEngine!BF86,CalcEngine!BF110,CalcEngine!BF134,CalcEngine!BF158,CalcEngine!BF182)+CalcEngine!BF195</f>
        <v>0</v>
      </c>
      <c r="BJ26" s="35">
        <f>CalcEngine!BG197+SUM(CalcEngine!BG81,CalcEngine!BG105,CalcEngine!BG129,CalcEngine!BG153,CalcEngine!BG177)+SUM(CalcEngine!BG83,CalcEngine!BG107,CalcEngine!BG131,CalcEngine!BG155,CalcEngine!BG179)+SUM(CalcEngine!BG85,CalcEngine!BG109,CalcEngine!BG133,CalcEngine!BG157,CalcEngine!BG181)+SUM(CalcEngine!BG86,CalcEngine!BG110,CalcEngine!BG134,CalcEngine!BG158,CalcEngine!BG182)+CalcEngine!BG195</f>
        <v>0</v>
      </c>
      <c r="BK26" s="35">
        <f>CalcEngine!BH197+SUM(CalcEngine!BH81,CalcEngine!BH105,CalcEngine!BH129,CalcEngine!BH153,CalcEngine!BH177)+SUM(CalcEngine!BH83,CalcEngine!BH107,CalcEngine!BH131,CalcEngine!BH155,CalcEngine!BH179)+SUM(CalcEngine!BH85,CalcEngine!BH109,CalcEngine!BH133,CalcEngine!BH157,CalcEngine!BH181)+SUM(CalcEngine!BH86,CalcEngine!BH110,CalcEngine!BH134,CalcEngine!BH158,CalcEngine!BH182)+CalcEngine!BH195</f>
        <v>0</v>
      </c>
      <c r="BL26" s="35">
        <f>CalcEngine!BI197+SUM(CalcEngine!BI81,CalcEngine!BI105,CalcEngine!BI129,CalcEngine!BI153,CalcEngine!BI177)+SUM(CalcEngine!BI83,CalcEngine!BI107,CalcEngine!BI131,CalcEngine!BI155,CalcEngine!BI179)+SUM(CalcEngine!BI85,CalcEngine!BI109,CalcEngine!BI133,CalcEngine!BI157,CalcEngine!BI181)+SUM(CalcEngine!BI86,CalcEngine!BI110,CalcEngine!BI134,CalcEngine!BI158,CalcEngine!BI182)+CalcEngine!BI195</f>
        <v>0</v>
      </c>
      <c r="BM26" s="35">
        <f>CalcEngine!BJ197+SUM(CalcEngine!BJ81,CalcEngine!BJ105,CalcEngine!BJ129,CalcEngine!BJ153,CalcEngine!BJ177)+SUM(CalcEngine!BJ83,CalcEngine!BJ107,CalcEngine!BJ131,CalcEngine!BJ155,CalcEngine!BJ179)+SUM(CalcEngine!BJ85,CalcEngine!BJ109,CalcEngine!BJ133,CalcEngine!BJ157,CalcEngine!BJ181)+SUM(CalcEngine!BJ86,CalcEngine!BJ110,CalcEngine!BJ134,CalcEngine!BJ158,CalcEngine!BJ182)+CalcEngine!BJ195</f>
        <v>0</v>
      </c>
      <c r="BN26" s="35">
        <f>CalcEngine!BK197+SUM(CalcEngine!BK81,CalcEngine!BK105,CalcEngine!BK129,CalcEngine!BK153,CalcEngine!BK177)+SUM(CalcEngine!BK83,CalcEngine!BK107,CalcEngine!BK131,CalcEngine!BK155,CalcEngine!BK179)+SUM(CalcEngine!BK85,CalcEngine!BK109,CalcEngine!BK133,CalcEngine!BK157,CalcEngine!BK181)+SUM(CalcEngine!BK86,CalcEngine!BK110,CalcEngine!BK134,CalcEngine!BK158,CalcEngine!BK182)+CalcEngine!BK195</f>
        <v>0</v>
      </c>
      <c r="BO26" s="35">
        <f>CalcEngine!BL197+SUM(CalcEngine!BL81,CalcEngine!BL105,CalcEngine!BL129,CalcEngine!BL153,CalcEngine!BL177)+SUM(CalcEngine!BL83,CalcEngine!BL107,CalcEngine!BL131,CalcEngine!BL155,CalcEngine!BL179)+SUM(CalcEngine!BL85,CalcEngine!BL109,CalcEngine!BL133,CalcEngine!BL157,CalcEngine!BL181)+SUM(CalcEngine!BL86,CalcEngine!BL110,CalcEngine!BL134,CalcEngine!BL158,CalcEngine!BL182)+CalcEngine!BL195</f>
        <v>0</v>
      </c>
      <c r="BP26" s="35">
        <f>CalcEngine!BM197+SUM(CalcEngine!BM81,CalcEngine!BM105,CalcEngine!BM129,CalcEngine!BM153,CalcEngine!BM177)+SUM(CalcEngine!BM83,CalcEngine!BM107,CalcEngine!BM131,CalcEngine!BM155,CalcEngine!BM179)+SUM(CalcEngine!BM85,CalcEngine!BM109,CalcEngine!BM133,CalcEngine!BM157,CalcEngine!BM181)+SUM(CalcEngine!BM86,CalcEngine!BM110,CalcEngine!BM134,CalcEngine!BM158,CalcEngine!BM182)+CalcEngine!BM195</f>
        <v>0</v>
      </c>
      <c r="BQ26" s="34">
        <f t="shared" ref="BQ26" si="93">SUM(BE26:BP26)</f>
        <v>0</v>
      </c>
      <c r="BR26" s="35">
        <f>CalcEngine!BN197+SUM(CalcEngine!BN81,CalcEngine!BN105,CalcEngine!BN129,CalcEngine!BN153,CalcEngine!BN177)+SUM(CalcEngine!BN83,CalcEngine!BN107,CalcEngine!BN131,CalcEngine!BN155,CalcEngine!BN179)+SUM(CalcEngine!BN85,CalcEngine!BN109,CalcEngine!BN133,CalcEngine!BN157,CalcEngine!BN181)+SUM(CalcEngine!BN86,CalcEngine!BN110,CalcEngine!BN134,CalcEngine!BN158,CalcEngine!BN182)+CalcEngine!BN195</f>
        <v>0</v>
      </c>
      <c r="BS26" s="35">
        <f>CalcEngine!BO197+SUM(CalcEngine!BO81,CalcEngine!BO105,CalcEngine!BO129,CalcEngine!BO153,CalcEngine!BO177)+SUM(CalcEngine!BO83,CalcEngine!BO107,CalcEngine!BO131,CalcEngine!BO155,CalcEngine!BO179)+SUM(CalcEngine!BO85,CalcEngine!BO109,CalcEngine!BO133,CalcEngine!BO157,CalcEngine!BO181)+SUM(CalcEngine!BO86,CalcEngine!BO110,CalcEngine!BO134,CalcEngine!BO158,CalcEngine!BO182)+CalcEngine!BO195</f>
        <v>0</v>
      </c>
      <c r="BT26" s="35">
        <f>CalcEngine!BP197+SUM(CalcEngine!BP81,CalcEngine!BP105,CalcEngine!BP129,CalcEngine!BP153,CalcEngine!BP177)+SUM(CalcEngine!BP83,CalcEngine!BP107,CalcEngine!BP131,CalcEngine!BP155,CalcEngine!BP179)+SUM(CalcEngine!BP85,CalcEngine!BP109,CalcEngine!BP133,CalcEngine!BP157,CalcEngine!BP181)+SUM(CalcEngine!BP86,CalcEngine!BP110,CalcEngine!BP134,CalcEngine!BP158,CalcEngine!BP182)+CalcEngine!BP195</f>
        <v>0</v>
      </c>
      <c r="BU26" s="35">
        <f>CalcEngine!BQ197+SUM(CalcEngine!BQ81,CalcEngine!BQ105,CalcEngine!BQ129,CalcEngine!BQ153,CalcEngine!BQ177)+SUM(CalcEngine!BQ83,CalcEngine!BQ107,CalcEngine!BQ131,CalcEngine!BQ155,CalcEngine!BQ179)+SUM(CalcEngine!BQ85,CalcEngine!BQ109,CalcEngine!BQ133,CalcEngine!BQ157,CalcEngine!BQ181)+SUM(CalcEngine!BQ86,CalcEngine!BQ110,CalcEngine!BQ134,CalcEngine!BQ158,CalcEngine!BQ182)+CalcEngine!BQ195</f>
        <v>0</v>
      </c>
      <c r="BV26" s="35">
        <f>CalcEngine!BR197+SUM(CalcEngine!BR81,CalcEngine!BR105,CalcEngine!BR129,CalcEngine!BR153,CalcEngine!BR177)+SUM(CalcEngine!BR83,CalcEngine!BR107,CalcEngine!BR131,CalcEngine!BR155,CalcEngine!BR179)+SUM(CalcEngine!BR85,CalcEngine!BR109,CalcEngine!BR133,CalcEngine!BR157,CalcEngine!BR181)+SUM(CalcEngine!BR86,CalcEngine!BR110,CalcEngine!BR134,CalcEngine!BR158,CalcEngine!BR182)+CalcEngine!BR195</f>
        <v>0</v>
      </c>
      <c r="BW26" s="35">
        <f>CalcEngine!BS197+SUM(CalcEngine!BS81,CalcEngine!BS105,CalcEngine!BS129,CalcEngine!BS153,CalcEngine!BS177)+SUM(CalcEngine!BS83,CalcEngine!BS107,CalcEngine!BS131,CalcEngine!BS155,CalcEngine!BS179)+SUM(CalcEngine!BS85,CalcEngine!BS109,CalcEngine!BS133,CalcEngine!BS157,CalcEngine!BS181)+SUM(CalcEngine!BS86,CalcEngine!BS110,CalcEngine!BS134,CalcEngine!BS158,CalcEngine!BS182)+CalcEngine!BS195</f>
        <v>0</v>
      </c>
      <c r="BX26" s="35">
        <f>CalcEngine!BT197+SUM(CalcEngine!BT81,CalcEngine!BT105,CalcEngine!BT129,CalcEngine!BT153,CalcEngine!BT177)+SUM(CalcEngine!BT83,CalcEngine!BT107,CalcEngine!BT131,CalcEngine!BT155,CalcEngine!BT179)+SUM(CalcEngine!BT85,CalcEngine!BT109,CalcEngine!BT133,CalcEngine!BT157,CalcEngine!BT181)+SUM(CalcEngine!BT86,CalcEngine!BT110,CalcEngine!BT134,CalcEngine!BT158,CalcEngine!BT182)+CalcEngine!BT195</f>
        <v>0</v>
      </c>
      <c r="BY26" s="35">
        <f>CalcEngine!BU197+SUM(CalcEngine!BU81,CalcEngine!BU105,CalcEngine!BU129,CalcEngine!BU153,CalcEngine!BU177)+SUM(CalcEngine!BU83,CalcEngine!BU107,CalcEngine!BU131,CalcEngine!BU155,CalcEngine!BU179)+SUM(CalcEngine!BU85,CalcEngine!BU109,CalcEngine!BU133,CalcEngine!BU157,CalcEngine!BU181)+SUM(CalcEngine!BU86,CalcEngine!BU110,CalcEngine!BU134,CalcEngine!BU158,CalcEngine!BU182)+CalcEngine!BU195</f>
        <v>0</v>
      </c>
      <c r="BZ26" s="35">
        <f>CalcEngine!BV197+SUM(CalcEngine!BV81,CalcEngine!BV105,CalcEngine!BV129,CalcEngine!BV153,CalcEngine!BV177)+SUM(CalcEngine!BV83,CalcEngine!BV107,CalcEngine!BV131,CalcEngine!BV155,CalcEngine!BV179)+SUM(CalcEngine!BV85,CalcEngine!BV109,CalcEngine!BV133,CalcEngine!BV157,CalcEngine!BV181)+SUM(CalcEngine!BV86,CalcEngine!BV110,CalcEngine!BV134,CalcEngine!BV158,CalcEngine!BV182)+CalcEngine!BV195</f>
        <v>0</v>
      </c>
      <c r="CA26" s="35">
        <f>CalcEngine!BW197+SUM(CalcEngine!BW81,CalcEngine!BW105,CalcEngine!BW129,CalcEngine!BW153,CalcEngine!BW177)+SUM(CalcEngine!BW83,CalcEngine!BW107,CalcEngine!BW131,CalcEngine!BW155,CalcEngine!BW179)+SUM(CalcEngine!BW85,CalcEngine!BW109,CalcEngine!BW133,CalcEngine!BW157,CalcEngine!BW181)+SUM(CalcEngine!BW86,CalcEngine!BW110,CalcEngine!BW134,CalcEngine!BW158,CalcEngine!BW182)+CalcEngine!BW195</f>
        <v>0</v>
      </c>
      <c r="CB26" s="35">
        <f>CalcEngine!BX197+SUM(CalcEngine!BX81,CalcEngine!BX105,CalcEngine!BX129,CalcEngine!BX153,CalcEngine!BX177)+SUM(CalcEngine!BX83,CalcEngine!BX107,CalcEngine!BX131,CalcEngine!BX155,CalcEngine!BX179)+SUM(CalcEngine!BX85,CalcEngine!BX109,CalcEngine!BX133,CalcEngine!BX157,CalcEngine!BX181)+SUM(CalcEngine!BX86,CalcEngine!BX110,CalcEngine!BX134,CalcEngine!BX158,CalcEngine!BX182)+CalcEngine!BX195</f>
        <v>0</v>
      </c>
      <c r="CC26" s="35">
        <f>CalcEngine!BY197+SUM(CalcEngine!BY81,CalcEngine!BY105,CalcEngine!BY129,CalcEngine!BY153,CalcEngine!BY177)+SUM(CalcEngine!BY83,CalcEngine!BY107,CalcEngine!BY131,CalcEngine!BY155,CalcEngine!BY179)+SUM(CalcEngine!BY85,CalcEngine!BY109,CalcEngine!BY133,CalcEngine!BY157,CalcEngine!BY181)+SUM(CalcEngine!BY86,CalcEngine!BY110,CalcEngine!BY134,CalcEngine!BY158,CalcEngine!BY182)+CalcEngine!BY195</f>
        <v>0</v>
      </c>
      <c r="CD26" s="34">
        <f t="shared" ref="CD26" si="94">SUM(BR26:CC26)</f>
        <v>0</v>
      </c>
    </row>
    <row r="27" spans="3:88" ht="13.2">
      <c r="C27" s="31"/>
      <c r="D27" s="52" t="s">
        <v>69</v>
      </c>
      <c r="E27" s="227">
        <f t="shared" ref="E27" si="95">SUM(E20:E26)</f>
        <v>0</v>
      </c>
      <c r="F27" s="227">
        <f t="shared" ref="F27:BQ27" si="96">SUM(F20:F26)</f>
        <v>0</v>
      </c>
      <c r="G27" s="227">
        <f t="shared" si="96"/>
        <v>0</v>
      </c>
      <c r="H27" s="227">
        <f t="shared" si="96"/>
        <v>0</v>
      </c>
      <c r="I27" s="227">
        <f t="shared" si="96"/>
        <v>0</v>
      </c>
      <c r="J27" s="227">
        <f t="shared" si="96"/>
        <v>0</v>
      </c>
      <c r="K27" s="227">
        <f t="shared" si="96"/>
        <v>0</v>
      </c>
      <c r="L27" s="227">
        <f t="shared" si="96"/>
        <v>0</v>
      </c>
      <c r="M27" s="227">
        <f t="shared" si="96"/>
        <v>0</v>
      </c>
      <c r="N27" s="227">
        <f t="shared" si="96"/>
        <v>0</v>
      </c>
      <c r="O27" s="227">
        <f t="shared" si="96"/>
        <v>0</v>
      </c>
      <c r="P27" s="227">
        <f t="shared" si="96"/>
        <v>0</v>
      </c>
      <c r="Q27" s="36">
        <f t="shared" si="96"/>
        <v>0</v>
      </c>
      <c r="R27" s="227">
        <f t="shared" si="96"/>
        <v>0</v>
      </c>
      <c r="S27" s="227">
        <f t="shared" si="96"/>
        <v>0</v>
      </c>
      <c r="T27" s="227">
        <f t="shared" si="96"/>
        <v>0</v>
      </c>
      <c r="U27" s="227">
        <f t="shared" si="96"/>
        <v>0</v>
      </c>
      <c r="V27" s="227">
        <f t="shared" si="96"/>
        <v>0</v>
      </c>
      <c r="W27" s="227">
        <f t="shared" si="96"/>
        <v>0</v>
      </c>
      <c r="X27" s="227">
        <f t="shared" si="96"/>
        <v>0</v>
      </c>
      <c r="Y27" s="227">
        <f t="shared" si="96"/>
        <v>0</v>
      </c>
      <c r="Z27" s="227">
        <f t="shared" si="96"/>
        <v>0</v>
      </c>
      <c r="AA27" s="227">
        <f t="shared" si="96"/>
        <v>0</v>
      </c>
      <c r="AB27" s="227">
        <f t="shared" si="96"/>
        <v>0</v>
      </c>
      <c r="AC27" s="227">
        <f t="shared" si="96"/>
        <v>0</v>
      </c>
      <c r="AD27" s="36">
        <f t="shared" si="96"/>
        <v>0</v>
      </c>
      <c r="AE27" s="227">
        <f t="shared" si="96"/>
        <v>0</v>
      </c>
      <c r="AF27" s="227">
        <f t="shared" si="96"/>
        <v>0</v>
      </c>
      <c r="AG27" s="227">
        <f t="shared" si="96"/>
        <v>0</v>
      </c>
      <c r="AH27" s="227">
        <f t="shared" si="96"/>
        <v>0</v>
      </c>
      <c r="AI27" s="227">
        <f t="shared" si="96"/>
        <v>0</v>
      </c>
      <c r="AJ27" s="227">
        <f t="shared" si="96"/>
        <v>0</v>
      </c>
      <c r="AK27" s="227">
        <f t="shared" si="96"/>
        <v>0</v>
      </c>
      <c r="AL27" s="227">
        <f t="shared" si="96"/>
        <v>0</v>
      </c>
      <c r="AM27" s="227">
        <f t="shared" si="96"/>
        <v>0</v>
      </c>
      <c r="AN27" s="227">
        <f t="shared" si="96"/>
        <v>0</v>
      </c>
      <c r="AO27" s="227">
        <f t="shared" si="96"/>
        <v>0</v>
      </c>
      <c r="AP27" s="227">
        <f t="shared" si="96"/>
        <v>0</v>
      </c>
      <c r="AQ27" s="36">
        <f t="shared" si="96"/>
        <v>0</v>
      </c>
      <c r="AR27" s="227">
        <f t="shared" si="96"/>
        <v>0</v>
      </c>
      <c r="AS27" s="227">
        <f t="shared" ref="AS27:BC27" si="97">SUM(AS20:AS26)</f>
        <v>0</v>
      </c>
      <c r="AT27" s="227">
        <f t="shared" si="97"/>
        <v>0</v>
      </c>
      <c r="AU27" s="227">
        <f t="shared" si="97"/>
        <v>0</v>
      </c>
      <c r="AV27" s="227">
        <f t="shared" si="97"/>
        <v>0</v>
      </c>
      <c r="AW27" s="227">
        <f t="shared" si="97"/>
        <v>0</v>
      </c>
      <c r="AX27" s="227">
        <f t="shared" si="97"/>
        <v>0</v>
      </c>
      <c r="AY27" s="227">
        <f t="shared" si="97"/>
        <v>0</v>
      </c>
      <c r="AZ27" s="227">
        <f t="shared" si="97"/>
        <v>0</v>
      </c>
      <c r="BA27" s="227">
        <f t="shared" si="97"/>
        <v>0</v>
      </c>
      <c r="BB27" s="227">
        <f t="shared" si="97"/>
        <v>0</v>
      </c>
      <c r="BC27" s="227">
        <f t="shared" si="97"/>
        <v>0</v>
      </c>
      <c r="BD27" s="36">
        <f t="shared" si="96"/>
        <v>0</v>
      </c>
      <c r="BE27" s="227">
        <f t="shared" si="96"/>
        <v>0</v>
      </c>
      <c r="BF27" s="227">
        <f t="shared" ref="BF27:BP27" si="98">SUM(BF20:BF26)</f>
        <v>0</v>
      </c>
      <c r="BG27" s="227">
        <f t="shared" si="98"/>
        <v>0</v>
      </c>
      <c r="BH27" s="227">
        <f t="shared" si="98"/>
        <v>0</v>
      </c>
      <c r="BI27" s="227">
        <f t="shared" si="98"/>
        <v>0</v>
      </c>
      <c r="BJ27" s="227">
        <f t="shared" si="98"/>
        <v>0</v>
      </c>
      <c r="BK27" s="227">
        <f t="shared" si="98"/>
        <v>0</v>
      </c>
      <c r="BL27" s="227">
        <f t="shared" si="98"/>
        <v>0</v>
      </c>
      <c r="BM27" s="227">
        <f t="shared" si="98"/>
        <v>0</v>
      </c>
      <c r="BN27" s="227">
        <f t="shared" si="98"/>
        <v>0</v>
      </c>
      <c r="BO27" s="227">
        <f t="shared" si="98"/>
        <v>0</v>
      </c>
      <c r="BP27" s="227">
        <f t="shared" si="98"/>
        <v>0</v>
      </c>
      <c r="BQ27" s="36">
        <f t="shared" si="96"/>
        <v>0</v>
      </c>
      <c r="BR27" s="227">
        <f t="shared" ref="BR27:CC27" si="99">SUM(BR20:BR26)</f>
        <v>0</v>
      </c>
      <c r="BS27" s="227">
        <f t="shared" si="99"/>
        <v>0</v>
      </c>
      <c r="BT27" s="227">
        <f t="shared" si="99"/>
        <v>0</v>
      </c>
      <c r="BU27" s="227">
        <f t="shared" si="99"/>
        <v>0</v>
      </c>
      <c r="BV27" s="227">
        <f t="shared" si="99"/>
        <v>0</v>
      </c>
      <c r="BW27" s="227">
        <f t="shared" si="99"/>
        <v>0</v>
      </c>
      <c r="BX27" s="227">
        <f t="shared" si="99"/>
        <v>0</v>
      </c>
      <c r="BY27" s="227">
        <f t="shared" si="99"/>
        <v>0</v>
      </c>
      <c r="BZ27" s="227">
        <f t="shared" si="99"/>
        <v>0</v>
      </c>
      <c r="CA27" s="227">
        <f t="shared" si="99"/>
        <v>0</v>
      </c>
      <c r="CB27" s="227">
        <f t="shared" si="99"/>
        <v>0</v>
      </c>
      <c r="CC27" s="227">
        <f t="shared" si="99"/>
        <v>0</v>
      </c>
      <c r="CD27" s="36">
        <f t="shared" ref="CD27" si="100">SUM(CD20:CD26)</f>
        <v>0</v>
      </c>
    </row>
    <row r="28" spans="3:88" ht="13.2">
      <c r="C28" s="31"/>
      <c r="D28" s="31" t="s">
        <v>45</v>
      </c>
      <c r="E28" s="228" t="str">
        <f>IF(E$10=0,"",E27/E$10)</f>
        <v/>
      </c>
      <c r="F28" s="228" t="str">
        <f t="shared" ref="F28:BQ28" si="101">IF(F$10=0,"",F27/F$10)</f>
        <v/>
      </c>
      <c r="G28" s="228" t="str">
        <f t="shared" si="101"/>
        <v/>
      </c>
      <c r="H28" s="228" t="str">
        <f t="shared" si="101"/>
        <v/>
      </c>
      <c r="I28" s="228" t="str">
        <f t="shared" si="101"/>
        <v/>
      </c>
      <c r="J28" s="228" t="str">
        <f t="shared" si="101"/>
        <v/>
      </c>
      <c r="K28" s="228" t="str">
        <f t="shared" si="101"/>
        <v/>
      </c>
      <c r="L28" s="228" t="str">
        <f t="shared" si="101"/>
        <v/>
      </c>
      <c r="M28" s="228" t="str">
        <f t="shared" si="101"/>
        <v/>
      </c>
      <c r="N28" s="228" t="str">
        <f t="shared" si="101"/>
        <v/>
      </c>
      <c r="O28" s="228" t="str">
        <f t="shared" si="101"/>
        <v/>
      </c>
      <c r="P28" s="228" t="str">
        <f t="shared" si="101"/>
        <v/>
      </c>
      <c r="Q28" s="37" t="str">
        <f t="shared" si="101"/>
        <v/>
      </c>
      <c r="R28" s="228" t="str">
        <f t="shared" si="101"/>
        <v/>
      </c>
      <c r="S28" s="228" t="str">
        <f t="shared" si="101"/>
        <v/>
      </c>
      <c r="T28" s="228" t="str">
        <f t="shared" si="101"/>
        <v/>
      </c>
      <c r="U28" s="228" t="str">
        <f t="shared" si="101"/>
        <v/>
      </c>
      <c r="V28" s="228" t="str">
        <f t="shared" si="101"/>
        <v/>
      </c>
      <c r="W28" s="228" t="str">
        <f t="shared" si="101"/>
        <v/>
      </c>
      <c r="X28" s="228" t="str">
        <f t="shared" si="101"/>
        <v/>
      </c>
      <c r="Y28" s="228" t="str">
        <f t="shared" si="101"/>
        <v/>
      </c>
      <c r="Z28" s="228" t="str">
        <f t="shared" si="101"/>
        <v/>
      </c>
      <c r="AA28" s="228" t="str">
        <f t="shared" si="101"/>
        <v/>
      </c>
      <c r="AB28" s="228" t="str">
        <f t="shared" si="101"/>
        <v/>
      </c>
      <c r="AC28" s="228" t="str">
        <f t="shared" si="101"/>
        <v/>
      </c>
      <c r="AD28" s="37" t="str">
        <f t="shared" si="101"/>
        <v/>
      </c>
      <c r="AE28" s="228" t="str">
        <f t="shared" si="101"/>
        <v/>
      </c>
      <c r="AF28" s="228" t="str">
        <f t="shared" si="101"/>
        <v/>
      </c>
      <c r="AG28" s="228" t="str">
        <f t="shared" si="101"/>
        <v/>
      </c>
      <c r="AH28" s="228" t="str">
        <f t="shared" si="101"/>
        <v/>
      </c>
      <c r="AI28" s="228" t="str">
        <f t="shared" si="101"/>
        <v/>
      </c>
      <c r="AJ28" s="228" t="str">
        <f t="shared" si="101"/>
        <v/>
      </c>
      <c r="AK28" s="228" t="str">
        <f t="shared" si="101"/>
        <v/>
      </c>
      <c r="AL28" s="228" t="str">
        <f t="shared" si="101"/>
        <v/>
      </c>
      <c r="AM28" s="228" t="str">
        <f t="shared" si="101"/>
        <v/>
      </c>
      <c r="AN28" s="228" t="str">
        <f t="shared" si="101"/>
        <v/>
      </c>
      <c r="AO28" s="228" t="str">
        <f t="shared" si="101"/>
        <v/>
      </c>
      <c r="AP28" s="228" t="str">
        <f t="shared" si="101"/>
        <v/>
      </c>
      <c r="AQ28" s="37" t="str">
        <f t="shared" si="101"/>
        <v/>
      </c>
      <c r="AR28" s="228" t="str">
        <f t="shared" si="101"/>
        <v/>
      </c>
      <c r="AS28" s="228" t="str">
        <f t="shared" ref="AS28" si="102">IF(AS$10=0,"",AS27/AS$10)</f>
        <v/>
      </c>
      <c r="AT28" s="228" t="str">
        <f t="shared" ref="AT28" si="103">IF(AT$10=0,"",AT27/AT$10)</f>
        <v/>
      </c>
      <c r="AU28" s="228" t="str">
        <f t="shared" ref="AU28" si="104">IF(AU$10=0,"",AU27/AU$10)</f>
        <v/>
      </c>
      <c r="AV28" s="228" t="str">
        <f t="shared" ref="AV28" si="105">IF(AV$10=0,"",AV27/AV$10)</f>
        <v/>
      </c>
      <c r="AW28" s="228" t="str">
        <f t="shared" ref="AW28" si="106">IF(AW$10=0,"",AW27/AW$10)</f>
        <v/>
      </c>
      <c r="AX28" s="228" t="str">
        <f t="shared" ref="AX28" si="107">IF(AX$10=0,"",AX27/AX$10)</f>
        <v/>
      </c>
      <c r="AY28" s="228" t="str">
        <f t="shared" ref="AY28" si="108">IF(AY$10=0,"",AY27/AY$10)</f>
        <v/>
      </c>
      <c r="AZ28" s="228" t="str">
        <f t="shared" ref="AZ28" si="109">IF(AZ$10=0,"",AZ27/AZ$10)</f>
        <v/>
      </c>
      <c r="BA28" s="228" t="str">
        <f t="shared" ref="BA28" si="110">IF(BA$10=0,"",BA27/BA$10)</f>
        <v/>
      </c>
      <c r="BB28" s="228" t="str">
        <f t="shared" ref="BB28" si="111">IF(BB$10=0,"",BB27/BB$10)</f>
        <v/>
      </c>
      <c r="BC28" s="228" t="str">
        <f t="shared" ref="BC28:BE28" si="112">IF(BC$10=0,"",BC27/BC$10)</f>
        <v/>
      </c>
      <c r="BD28" s="37" t="str">
        <f t="shared" si="101"/>
        <v/>
      </c>
      <c r="BE28" s="228" t="str">
        <f t="shared" si="112"/>
        <v/>
      </c>
      <c r="BF28" s="228" t="str">
        <f t="shared" ref="BF28" si="113">IF(BF$10=0,"",BF27/BF$10)</f>
        <v/>
      </c>
      <c r="BG28" s="228" t="str">
        <f t="shared" ref="BG28" si="114">IF(BG$10=0,"",BG27/BG$10)</f>
        <v/>
      </c>
      <c r="BH28" s="228" t="str">
        <f t="shared" ref="BH28" si="115">IF(BH$10=0,"",BH27/BH$10)</f>
        <v/>
      </c>
      <c r="BI28" s="228" t="str">
        <f t="shared" ref="BI28" si="116">IF(BI$10=0,"",BI27/BI$10)</f>
        <v/>
      </c>
      <c r="BJ28" s="228" t="str">
        <f t="shared" ref="BJ28" si="117">IF(BJ$10=0,"",BJ27/BJ$10)</f>
        <v/>
      </c>
      <c r="BK28" s="228" t="str">
        <f t="shared" ref="BK28" si="118">IF(BK$10=0,"",BK27/BK$10)</f>
        <v/>
      </c>
      <c r="BL28" s="228" t="str">
        <f t="shared" ref="BL28" si="119">IF(BL$10=0,"",BL27/BL$10)</f>
        <v/>
      </c>
      <c r="BM28" s="228" t="str">
        <f t="shared" ref="BM28" si="120">IF(BM$10=0,"",BM27/BM$10)</f>
        <v/>
      </c>
      <c r="BN28" s="228" t="str">
        <f t="shared" ref="BN28" si="121">IF(BN$10=0,"",BN27/BN$10)</f>
        <v/>
      </c>
      <c r="BO28" s="228" t="str">
        <f t="shared" ref="BO28" si="122">IF(BO$10=0,"",BO27/BO$10)</f>
        <v/>
      </c>
      <c r="BP28" s="228" t="str">
        <f t="shared" ref="BP28:BR28" si="123">IF(BP$10=0,"",BP27/BP$10)</f>
        <v/>
      </c>
      <c r="BQ28" s="37" t="str">
        <f t="shared" si="101"/>
        <v/>
      </c>
      <c r="BR28" s="228" t="str">
        <f t="shared" si="123"/>
        <v/>
      </c>
      <c r="BS28" s="228" t="str">
        <f t="shared" ref="BS28" si="124">IF(BS$10=0,"",BS27/BS$10)</f>
        <v/>
      </c>
      <c r="BT28" s="228" t="str">
        <f t="shared" ref="BT28" si="125">IF(BT$10=0,"",BT27/BT$10)</f>
        <v/>
      </c>
      <c r="BU28" s="228" t="str">
        <f t="shared" ref="BU28" si="126">IF(BU$10=0,"",BU27/BU$10)</f>
        <v/>
      </c>
      <c r="BV28" s="228" t="str">
        <f t="shared" ref="BV28" si="127">IF(BV$10=0,"",BV27/BV$10)</f>
        <v/>
      </c>
      <c r="BW28" s="228" t="str">
        <f t="shared" ref="BW28" si="128">IF(BW$10=0,"",BW27/BW$10)</f>
        <v/>
      </c>
      <c r="BX28" s="228" t="str">
        <f t="shared" ref="BX28" si="129">IF(BX$10=0,"",BX27/BX$10)</f>
        <v/>
      </c>
      <c r="BY28" s="228" t="str">
        <f t="shared" ref="BY28" si="130">IF(BY$10=0,"",BY27/BY$10)</f>
        <v/>
      </c>
      <c r="BZ28" s="228" t="str">
        <f t="shared" ref="BZ28" si="131">IF(BZ$10=0,"",BZ27/BZ$10)</f>
        <v/>
      </c>
      <c r="CA28" s="228" t="str">
        <f t="shared" ref="CA28" si="132">IF(CA$10=0,"",CA27/CA$10)</f>
        <v/>
      </c>
      <c r="CB28" s="228" t="str">
        <f t="shared" ref="CB28" si="133">IF(CB$10=0,"",CB27/CB$10)</f>
        <v/>
      </c>
      <c r="CC28" s="228" t="str">
        <f t="shared" ref="CC28" si="134">IF(CC$10=0,"",CC27/CC$10)</f>
        <v/>
      </c>
      <c r="CD28" s="37" t="str">
        <f t="shared" ref="CD28" si="135">IF(CD$10=0,"",CD27/CD$10)</f>
        <v/>
      </c>
    </row>
    <row r="29" spans="3:88" ht="13.2">
      <c r="C29" s="31"/>
      <c r="D29" s="31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37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37"/>
      <c r="AE29" s="228"/>
      <c r="AF29" s="228"/>
      <c r="AG29" s="228"/>
      <c r="AH29" s="228"/>
      <c r="AI29" s="228"/>
      <c r="AJ29" s="228"/>
      <c r="AK29" s="228"/>
      <c r="AL29" s="228"/>
      <c r="AM29" s="228"/>
      <c r="AN29" s="228"/>
      <c r="AO29" s="228"/>
      <c r="AP29" s="228"/>
      <c r="AQ29" s="37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37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37"/>
      <c r="BR29" s="228"/>
      <c r="BS29" s="228"/>
      <c r="BT29" s="228"/>
      <c r="BU29" s="228"/>
      <c r="BV29" s="228"/>
      <c r="BW29" s="228"/>
      <c r="BX29" s="228"/>
      <c r="BY29" s="228"/>
      <c r="BZ29" s="228"/>
      <c r="CA29" s="228"/>
      <c r="CB29" s="228"/>
      <c r="CC29" s="228"/>
      <c r="CD29" s="37"/>
    </row>
    <row r="30" spans="3:88" ht="13.8" thickBot="1">
      <c r="C30" s="52" t="s">
        <v>70</v>
      </c>
      <c r="D30" s="52" t="s">
        <v>163</v>
      </c>
      <c r="E30" s="240">
        <f t="shared" ref="E30" si="136">E17-E27</f>
        <v>0</v>
      </c>
      <c r="F30" s="240">
        <f t="shared" ref="F30:BQ30" si="137">F17-F27</f>
        <v>0</v>
      </c>
      <c r="G30" s="240">
        <f t="shared" si="137"/>
        <v>0</v>
      </c>
      <c r="H30" s="240">
        <f t="shared" si="137"/>
        <v>0</v>
      </c>
      <c r="I30" s="240">
        <f t="shared" si="137"/>
        <v>0</v>
      </c>
      <c r="J30" s="240">
        <f t="shared" si="137"/>
        <v>0</v>
      </c>
      <c r="K30" s="240">
        <f t="shared" si="137"/>
        <v>0</v>
      </c>
      <c r="L30" s="240">
        <f t="shared" si="137"/>
        <v>0</v>
      </c>
      <c r="M30" s="240">
        <f t="shared" si="137"/>
        <v>0</v>
      </c>
      <c r="N30" s="240">
        <f t="shared" si="137"/>
        <v>0</v>
      </c>
      <c r="O30" s="240">
        <f t="shared" si="137"/>
        <v>0</v>
      </c>
      <c r="P30" s="240">
        <f t="shared" si="137"/>
        <v>0</v>
      </c>
      <c r="Q30" s="39">
        <f t="shared" si="137"/>
        <v>0</v>
      </c>
      <c r="R30" s="240">
        <f t="shared" si="137"/>
        <v>0</v>
      </c>
      <c r="S30" s="240">
        <f t="shared" si="137"/>
        <v>0</v>
      </c>
      <c r="T30" s="240">
        <f t="shared" si="137"/>
        <v>0</v>
      </c>
      <c r="U30" s="240">
        <f t="shared" si="137"/>
        <v>0</v>
      </c>
      <c r="V30" s="240">
        <f t="shared" si="137"/>
        <v>0</v>
      </c>
      <c r="W30" s="240">
        <f t="shared" si="137"/>
        <v>0</v>
      </c>
      <c r="X30" s="240">
        <f t="shared" si="137"/>
        <v>0</v>
      </c>
      <c r="Y30" s="240">
        <f t="shared" si="137"/>
        <v>0</v>
      </c>
      <c r="Z30" s="240">
        <f t="shared" si="137"/>
        <v>0</v>
      </c>
      <c r="AA30" s="240">
        <f t="shared" si="137"/>
        <v>0</v>
      </c>
      <c r="AB30" s="240">
        <f t="shared" si="137"/>
        <v>0</v>
      </c>
      <c r="AC30" s="240">
        <f t="shared" si="137"/>
        <v>0</v>
      </c>
      <c r="AD30" s="39">
        <f t="shared" si="137"/>
        <v>0</v>
      </c>
      <c r="AE30" s="240">
        <f t="shared" si="137"/>
        <v>0</v>
      </c>
      <c r="AF30" s="240">
        <f t="shared" si="137"/>
        <v>0</v>
      </c>
      <c r="AG30" s="240">
        <f t="shared" si="137"/>
        <v>0</v>
      </c>
      <c r="AH30" s="240">
        <f t="shared" si="137"/>
        <v>0</v>
      </c>
      <c r="AI30" s="240">
        <f t="shared" si="137"/>
        <v>0</v>
      </c>
      <c r="AJ30" s="240">
        <f t="shared" si="137"/>
        <v>0</v>
      </c>
      <c r="AK30" s="240">
        <f t="shared" si="137"/>
        <v>0</v>
      </c>
      <c r="AL30" s="240">
        <f t="shared" si="137"/>
        <v>0</v>
      </c>
      <c r="AM30" s="240">
        <f t="shared" si="137"/>
        <v>0</v>
      </c>
      <c r="AN30" s="240">
        <f t="shared" si="137"/>
        <v>0</v>
      </c>
      <c r="AO30" s="240">
        <f t="shared" si="137"/>
        <v>0</v>
      </c>
      <c r="AP30" s="240">
        <f t="shared" si="137"/>
        <v>0</v>
      </c>
      <c r="AQ30" s="39">
        <f t="shared" si="137"/>
        <v>0</v>
      </c>
      <c r="AR30" s="240">
        <f t="shared" si="137"/>
        <v>0</v>
      </c>
      <c r="AS30" s="240">
        <f t="shared" ref="AS30:BC30" si="138">AS17-AS27</f>
        <v>0</v>
      </c>
      <c r="AT30" s="240">
        <f t="shared" si="138"/>
        <v>0</v>
      </c>
      <c r="AU30" s="240">
        <f t="shared" si="138"/>
        <v>0</v>
      </c>
      <c r="AV30" s="240">
        <f t="shared" si="138"/>
        <v>0</v>
      </c>
      <c r="AW30" s="240">
        <f t="shared" si="138"/>
        <v>0</v>
      </c>
      <c r="AX30" s="240">
        <f t="shared" si="138"/>
        <v>0</v>
      </c>
      <c r="AY30" s="240">
        <f t="shared" si="138"/>
        <v>0</v>
      </c>
      <c r="AZ30" s="240">
        <f t="shared" si="138"/>
        <v>0</v>
      </c>
      <c r="BA30" s="240">
        <f t="shared" si="138"/>
        <v>0</v>
      </c>
      <c r="BB30" s="240">
        <f t="shared" si="138"/>
        <v>0</v>
      </c>
      <c r="BC30" s="240">
        <f t="shared" si="138"/>
        <v>0</v>
      </c>
      <c r="BD30" s="39">
        <f t="shared" si="137"/>
        <v>0</v>
      </c>
      <c r="BE30" s="240">
        <f t="shared" si="137"/>
        <v>0</v>
      </c>
      <c r="BF30" s="240">
        <f t="shared" ref="BF30:BP30" si="139">BF17-BF27</f>
        <v>0</v>
      </c>
      <c r="BG30" s="240">
        <f t="shared" si="139"/>
        <v>0</v>
      </c>
      <c r="BH30" s="240">
        <f t="shared" si="139"/>
        <v>0</v>
      </c>
      <c r="BI30" s="240">
        <f t="shared" si="139"/>
        <v>0</v>
      </c>
      <c r="BJ30" s="240">
        <f t="shared" si="139"/>
        <v>0</v>
      </c>
      <c r="BK30" s="240">
        <f t="shared" si="139"/>
        <v>0</v>
      </c>
      <c r="BL30" s="240">
        <f t="shared" si="139"/>
        <v>0</v>
      </c>
      <c r="BM30" s="240">
        <f t="shared" si="139"/>
        <v>0</v>
      </c>
      <c r="BN30" s="240">
        <f t="shared" si="139"/>
        <v>0</v>
      </c>
      <c r="BO30" s="240">
        <f t="shared" si="139"/>
        <v>0</v>
      </c>
      <c r="BP30" s="240">
        <f t="shared" si="139"/>
        <v>0</v>
      </c>
      <c r="BQ30" s="39">
        <f t="shared" si="137"/>
        <v>0</v>
      </c>
      <c r="BR30" s="240">
        <f t="shared" ref="BR30:CC30" si="140">BR17-BR27</f>
        <v>0</v>
      </c>
      <c r="BS30" s="240">
        <f t="shared" si="140"/>
        <v>0</v>
      </c>
      <c r="BT30" s="240">
        <f t="shared" si="140"/>
        <v>0</v>
      </c>
      <c r="BU30" s="240">
        <f t="shared" si="140"/>
        <v>0</v>
      </c>
      <c r="BV30" s="240">
        <f t="shared" si="140"/>
        <v>0</v>
      </c>
      <c r="BW30" s="240">
        <f t="shared" si="140"/>
        <v>0</v>
      </c>
      <c r="BX30" s="240">
        <f t="shared" si="140"/>
        <v>0</v>
      </c>
      <c r="BY30" s="240">
        <f t="shared" si="140"/>
        <v>0</v>
      </c>
      <c r="BZ30" s="240">
        <f t="shared" si="140"/>
        <v>0</v>
      </c>
      <c r="CA30" s="240">
        <f t="shared" si="140"/>
        <v>0</v>
      </c>
      <c r="CB30" s="240">
        <f t="shared" si="140"/>
        <v>0</v>
      </c>
      <c r="CC30" s="240">
        <f t="shared" si="140"/>
        <v>0</v>
      </c>
      <c r="CD30" s="39">
        <f t="shared" ref="CD30" si="141">CD17-CD27</f>
        <v>0</v>
      </c>
    </row>
    <row r="31" spans="3:88" ht="13.2">
      <c r="C31" s="52"/>
      <c r="D31" s="31" t="s">
        <v>139</v>
      </c>
      <c r="E31" s="228" t="str">
        <f>IF(E$10=0,"",E30/E$10)</f>
        <v/>
      </c>
      <c r="F31" s="228" t="str">
        <f t="shared" ref="F31:BQ31" si="142">IF(F$10=0,"",F30/F$10)</f>
        <v/>
      </c>
      <c r="G31" s="228" t="str">
        <f t="shared" si="142"/>
        <v/>
      </c>
      <c r="H31" s="228" t="str">
        <f t="shared" si="142"/>
        <v/>
      </c>
      <c r="I31" s="228" t="str">
        <f t="shared" si="142"/>
        <v/>
      </c>
      <c r="J31" s="228" t="str">
        <f t="shared" si="142"/>
        <v/>
      </c>
      <c r="K31" s="228" t="str">
        <f t="shared" si="142"/>
        <v/>
      </c>
      <c r="L31" s="228" t="str">
        <f t="shared" si="142"/>
        <v/>
      </c>
      <c r="M31" s="228" t="str">
        <f t="shared" si="142"/>
        <v/>
      </c>
      <c r="N31" s="228" t="str">
        <f t="shared" si="142"/>
        <v/>
      </c>
      <c r="O31" s="228" t="str">
        <f t="shared" si="142"/>
        <v/>
      </c>
      <c r="P31" s="228" t="str">
        <f t="shared" si="142"/>
        <v/>
      </c>
      <c r="Q31" s="37" t="str">
        <f t="shared" si="142"/>
        <v/>
      </c>
      <c r="R31" s="228" t="str">
        <f t="shared" si="142"/>
        <v/>
      </c>
      <c r="S31" s="228" t="str">
        <f t="shared" si="142"/>
        <v/>
      </c>
      <c r="T31" s="228" t="str">
        <f t="shared" si="142"/>
        <v/>
      </c>
      <c r="U31" s="228" t="str">
        <f t="shared" si="142"/>
        <v/>
      </c>
      <c r="V31" s="228" t="str">
        <f t="shared" si="142"/>
        <v/>
      </c>
      <c r="W31" s="228" t="str">
        <f t="shared" si="142"/>
        <v/>
      </c>
      <c r="X31" s="228" t="str">
        <f t="shared" si="142"/>
        <v/>
      </c>
      <c r="Y31" s="228" t="str">
        <f t="shared" si="142"/>
        <v/>
      </c>
      <c r="Z31" s="228" t="str">
        <f t="shared" si="142"/>
        <v/>
      </c>
      <c r="AA31" s="228" t="str">
        <f t="shared" si="142"/>
        <v/>
      </c>
      <c r="AB31" s="228" t="str">
        <f t="shared" si="142"/>
        <v/>
      </c>
      <c r="AC31" s="228" t="str">
        <f t="shared" si="142"/>
        <v/>
      </c>
      <c r="AD31" s="37" t="str">
        <f t="shared" si="142"/>
        <v/>
      </c>
      <c r="AE31" s="228" t="str">
        <f t="shared" si="142"/>
        <v/>
      </c>
      <c r="AF31" s="228" t="str">
        <f t="shared" si="142"/>
        <v/>
      </c>
      <c r="AG31" s="228" t="str">
        <f t="shared" si="142"/>
        <v/>
      </c>
      <c r="AH31" s="228" t="str">
        <f t="shared" si="142"/>
        <v/>
      </c>
      <c r="AI31" s="228" t="str">
        <f t="shared" si="142"/>
        <v/>
      </c>
      <c r="AJ31" s="228" t="str">
        <f t="shared" si="142"/>
        <v/>
      </c>
      <c r="AK31" s="228" t="str">
        <f t="shared" si="142"/>
        <v/>
      </c>
      <c r="AL31" s="228" t="str">
        <f t="shared" si="142"/>
        <v/>
      </c>
      <c r="AM31" s="228" t="str">
        <f t="shared" si="142"/>
        <v/>
      </c>
      <c r="AN31" s="228" t="str">
        <f t="shared" si="142"/>
        <v/>
      </c>
      <c r="AO31" s="228" t="str">
        <f t="shared" si="142"/>
        <v/>
      </c>
      <c r="AP31" s="228" t="str">
        <f t="shared" si="142"/>
        <v/>
      </c>
      <c r="AQ31" s="37" t="str">
        <f t="shared" si="142"/>
        <v/>
      </c>
      <c r="AR31" s="228" t="str">
        <f t="shared" si="142"/>
        <v/>
      </c>
      <c r="AS31" s="228" t="str">
        <f t="shared" ref="AS31" si="143">IF(AS$10=0,"",AS30/AS$10)</f>
        <v/>
      </c>
      <c r="AT31" s="228" t="str">
        <f t="shared" ref="AT31" si="144">IF(AT$10=0,"",AT30/AT$10)</f>
        <v/>
      </c>
      <c r="AU31" s="228" t="str">
        <f t="shared" ref="AU31" si="145">IF(AU$10=0,"",AU30/AU$10)</f>
        <v/>
      </c>
      <c r="AV31" s="228" t="str">
        <f t="shared" ref="AV31" si="146">IF(AV$10=0,"",AV30/AV$10)</f>
        <v/>
      </c>
      <c r="AW31" s="228" t="str">
        <f t="shared" ref="AW31" si="147">IF(AW$10=0,"",AW30/AW$10)</f>
        <v/>
      </c>
      <c r="AX31" s="228" t="str">
        <f t="shared" ref="AX31" si="148">IF(AX$10=0,"",AX30/AX$10)</f>
        <v/>
      </c>
      <c r="AY31" s="228" t="str">
        <f t="shared" ref="AY31" si="149">IF(AY$10=0,"",AY30/AY$10)</f>
        <v/>
      </c>
      <c r="AZ31" s="228" t="str">
        <f t="shared" ref="AZ31" si="150">IF(AZ$10=0,"",AZ30/AZ$10)</f>
        <v/>
      </c>
      <c r="BA31" s="228" t="str">
        <f t="shared" ref="BA31" si="151">IF(BA$10=0,"",BA30/BA$10)</f>
        <v/>
      </c>
      <c r="BB31" s="228" t="str">
        <f t="shared" ref="BB31" si="152">IF(BB$10=0,"",BB30/BB$10)</f>
        <v/>
      </c>
      <c r="BC31" s="228" t="str">
        <f t="shared" ref="BC31:BE31" si="153">IF(BC$10=0,"",BC30/BC$10)</f>
        <v/>
      </c>
      <c r="BD31" s="37" t="str">
        <f t="shared" si="142"/>
        <v/>
      </c>
      <c r="BE31" s="228" t="str">
        <f t="shared" si="153"/>
        <v/>
      </c>
      <c r="BF31" s="228" t="str">
        <f t="shared" ref="BF31" si="154">IF(BF$10=0,"",BF30/BF$10)</f>
        <v/>
      </c>
      <c r="BG31" s="228" t="str">
        <f t="shared" ref="BG31" si="155">IF(BG$10=0,"",BG30/BG$10)</f>
        <v/>
      </c>
      <c r="BH31" s="228" t="str">
        <f t="shared" ref="BH31" si="156">IF(BH$10=0,"",BH30/BH$10)</f>
        <v/>
      </c>
      <c r="BI31" s="228" t="str">
        <f t="shared" ref="BI31" si="157">IF(BI$10=0,"",BI30/BI$10)</f>
        <v/>
      </c>
      <c r="BJ31" s="228" t="str">
        <f t="shared" ref="BJ31" si="158">IF(BJ$10=0,"",BJ30/BJ$10)</f>
        <v/>
      </c>
      <c r="BK31" s="228" t="str">
        <f t="shared" ref="BK31" si="159">IF(BK$10=0,"",BK30/BK$10)</f>
        <v/>
      </c>
      <c r="BL31" s="228" t="str">
        <f t="shared" ref="BL31" si="160">IF(BL$10=0,"",BL30/BL$10)</f>
        <v/>
      </c>
      <c r="BM31" s="228" t="str">
        <f t="shared" ref="BM31" si="161">IF(BM$10=0,"",BM30/BM$10)</f>
        <v/>
      </c>
      <c r="BN31" s="228" t="str">
        <f t="shared" ref="BN31" si="162">IF(BN$10=0,"",BN30/BN$10)</f>
        <v/>
      </c>
      <c r="BO31" s="228" t="str">
        <f t="shared" ref="BO31" si="163">IF(BO$10=0,"",BO30/BO$10)</f>
        <v/>
      </c>
      <c r="BP31" s="228" t="str">
        <f t="shared" ref="BP31:BR31" si="164">IF(BP$10=0,"",BP30/BP$10)</f>
        <v/>
      </c>
      <c r="BQ31" s="37" t="str">
        <f t="shared" si="142"/>
        <v/>
      </c>
      <c r="BR31" s="228" t="str">
        <f t="shared" si="164"/>
        <v/>
      </c>
      <c r="BS31" s="228" t="str">
        <f t="shared" ref="BS31" si="165">IF(BS$10=0,"",BS30/BS$10)</f>
        <v/>
      </c>
      <c r="BT31" s="228" t="str">
        <f t="shared" ref="BT31" si="166">IF(BT$10=0,"",BT30/BT$10)</f>
        <v/>
      </c>
      <c r="BU31" s="228" t="str">
        <f t="shared" ref="BU31" si="167">IF(BU$10=0,"",BU30/BU$10)</f>
        <v/>
      </c>
      <c r="BV31" s="228" t="str">
        <f t="shared" ref="BV31" si="168">IF(BV$10=0,"",BV30/BV$10)</f>
        <v/>
      </c>
      <c r="BW31" s="228" t="str">
        <f t="shared" ref="BW31" si="169">IF(BW$10=0,"",BW30/BW$10)</f>
        <v/>
      </c>
      <c r="BX31" s="228" t="str">
        <f t="shared" ref="BX31" si="170">IF(BX$10=0,"",BX30/BX$10)</f>
        <v/>
      </c>
      <c r="BY31" s="228" t="str">
        <f t="shared" ref="BY31" si="171">IF(BY$10=0,"",BY30/BY$10)</f>
        <v/>
      </c>
      <c r="BZ31" s="228" t="str">
        <f t="shared" ref="BZ31" si="172">IF(BZ$10=0,"",BZ30/BZ$10)</f>
        <v/>
      </c>
      <c r="CA31" s="228" t="str">
        <f t="shared" ref="CA31" si="173">IF(CA$10=0,"",CA30/CA$10)</f>
        <v/>
      </c>
      <c r="CB31" s="228" t="str">
        <f t="shared" ref="CB31" si="174">IF(CB$10=0,"",CB30/CB$10)</f>
        <v/>
      </c>
      <c r="CC31" s="228" t="str">
        <f t="shared" ref="CC31" si="175">IF(CC$10=0,"",CC30/CC$10)</f>
        <v/>
      </c>
      <c r="CD31" s="37" t="str">
        <f t="shared" ref="CD31" si="176">IF(CD$10=0,"",CD30/CD$10)</f>
        <v/>
      </c>
    </row>
    <row r="32" spans="3:88" ht="13.2">
      <c r="C32" s="31"/>
      <c r="D32" s="31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4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4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4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4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4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4"/>
    </row>
    <row r="33" spans="3:83" ht="13.2">
      <c r="C33" s="31"/>
      <c r="D33" s="31" t="s">
        <v>135</v>
      </c>
      <c r="E33" s="35">
        <f>CalcEngine!F205-CalcEngine!F208-CalcEngine!F209</f>
        <v>0</v>
      </c>
      <c r="F33" s="35">
        <f>CalcEngine!G205-CalcEngine!G208-CalcEngine!G209</f>
        <v>0</v>
      </c>
      <c r="G33" s="35">
        <f>CalcEngine!H205-CalcEngine!H208-CalcEngine!H209</f>
        <v>0</v>
      </c>
      <c r="H33" s="35">
        <f>CalcEngine!I205-CalcEngine!I208-CalcEngine!I209</f>
        <v>0</v>
      </c>
      <c r="I33" s="35">
        <f>CalcEngine!J205-CalcEngine!J208-CalcEngine!J209</f>
        <v>0</v>
      </c>
      <c r="J33" s="35">
        <f>CalcEngine!K205-CalcEngine!K208-CalcEngine!K209</f>
        <v>0</v>
      </c>
      <c r="K33" s="35">
        <f>CalcEngine!L205-CalcEngine!L208-CalcEngine!L209</f>
        <v>0</v>
      </c>
      <c r="L33" s="35">
        <f>CalcEngine!M205-CalcEngine!M208-CalcEngine!M209</f>
        <v>0</v>
      </c>
      <c r="M33" s="35">
        <f>CalcEngine!N205-CalcEngine!N208-CalcEngine!N209</f>
        <v>0</v>
      </c>
      <c r="N33" s="35">
        <f>CalcEngine!O205-CalcEngine!O208-CalcEngine!O209</f>
        <v>0</v>
      </c>
      <c r="O33" s="35">
        <f>CalcEngine!P205-CalcEngine!P208-CalcEngine!P209</f>
        <v>0</v>
      </c>
      <c r="P33" s="35">
        <f>CalcEngine!Q205-CalcEngine!Q208-CalcEngine!Q209</f>
        <v>0</v>
      </c>
      <c r="Q33" s="34">
        <f t="shared" ref="Q33:Q34" si="177">SUM(E33:P33)</f>
        <v>0</v>
      </c>
      <c r="R33" s="35">
        <f>CalcEngine!R205-CalcEngine!R208-CalcEngine!R209</f>
        <v>0</v>
      </c>
      <c r="S33" s="35">
        <f>CalcEngine!S205-CalcEngine!S208-CalcEngine!S209</f>
        <v>0</v>
      </c>
      <c r="T33" s="35">
        <f>CalcEngine!T205-CalcEngine!T208-CalcEngine!T209</f>
        <v>0</v>
      </c>
      <c r="U33" s="35">
        <f>CalcEngine!U205-CalcEngine!U208-CalcEngine!U209</f>
        <v>0</v>
      </c>
      <c r="V33" s="35">
        <f>CalcEngine!V205-CalcEngine!V208-CalcEngine!V209</f>
        <v>0</v>
      </c>
      <c r="W33" s="35">
        <f>CalcEngine!W205-CalcEngine!W208-CalcEngine!W209</f>
        <v>0</v>
      </c>
      <c r="X33" s="35">
        <f>CalcEngine!X205-CalcEngine!X208-CalcEngine!X209</f>
        <v>0</v>
      </c>
      <c r="Y33" s="35">
        <f>CalcEngine!Y205-CalcEngine!Y208-CalcEngine!Y209</f>
        <v>0</v>
      </c>
      <c r="Z33" s="35">
        <f>CalcEngine!Z205-CalcEngine!Z208-CalcEngine!Z209</f>
        <v>0</v>
      </c>
      <c r="AA33" s="35">
        <f>CalcEngine!AA205-CalcEngine!AA208-CalcEngine!AA209</f>
        <v>0</v>
      </c>
      <c r="AB33" s="35">
        <f>CalcEngine!AB205-CalcEngine!AB208-CalcEngine!AB209</f>
        <v>0</v>
      </c>
      <c r="AC33" s="35">
        <f>CalcEngine!AC205-CalcEngine!AC208-CalcEngine!AC209</f>
        <v>0</v>
      </c>
      <c r="AD33" s="34">
        <f t="shared" ref="AD33:AD34" si="178">SUM(R33:AC33)</f>
        <v>0</v>
      </c>
      <c r="AE33" s="35">
        <f>CalcEngine!AD205-CalcEngine!AD208-CalcEngine!AD209</f>
        <v>0</v>
      </c>
      <c r="AF33" s="35">
        <f>CalcEngine!AE205-CalcEngine!AE208-CalcEngine!AE209</f>
        <v>0</v>
      </c>
      <c r="AG33" s="35">
        <f>CalcEngine!AF205-CalcEngine!AF208-CalcEngine!AF209</f>
        <v>0</v>
      </c>
      <c r="AH33" s="35">
        <f>CalcEngine!AG205-CalcEngine!AG208-CalcEngine!AG209</f>
        <v>0</v>
      </c>
      <c r="AI33" s="35">
        <f>CalcEngine!AH205-CalcEngine!AH208-CalcEngine!AH209</f>
        <v>0</v>
      </c>
      <c r="AJ33" s="35">
        <f>CalcEngine!AI205-CalcEngine!AI208-CalcEngine!AI209</f>
        <v>0</v>
      </c>
      <c r="AK33" s="35">
        <f>CalcEngine!AJ205-CalcEngine!AJ208-CalcEngine!AJ209</f>
        <v>0</v>
      </c>
      <c r="AL33" s="35">
        <f>CalcEngine!AK205-CalcEngine!AK208-CalcEngine!AK209</f>
        <v>0</v>
      </c>
      <c r="AM33" s="35">
        <f>CalcEngine!AL205-CalcEngine!AL208-CalcEngine!AL209</f>
        <v>0</v>
      </c>
      <c r="AN33" s="35">
        <f>CalcEngine!AM205-CalcEngine!AM208-CalcEngine!AM209</f>
        <v>0</v>
      </c>
      <c r="AO33" s="35">
        <f>CalcEngine!AN205-CalcEngine!AN208-CalcEngine!AN209</f>
        <v>0</v>
      </c>
      <c r="AP33" s="35">
        <f>CalcEngine!AO205-CalcEngine!AO208-CalcEngine!AO209</f>
        <v>0</v>
      </c>
      <c r="AQ33" s="34">
        <f t="shared" ref="AQ33:AQ34" si="179">SUM(AE33:AP33)</f>
        <v>0</v>
      </c>
      <c r="AR33" s="35">
        <f>CalcEngine!AP205-CalcEngine!AP208-CalcEngine!AP209</f>
        <v>0</v>
      </c>
      <c r="AS33" s="35">
        <f>CalcEngine!AQ205-CalcEngine!AQ208-CalcEngine!AQ209</f>
        <v>0</v>
      </c>
      <c r="AT33" s="35">
        <f>CalcEngine!AR205-CalcEngine!AR208-CalcEngine!AR209</f>
        <v>0</v>
      </c>
      <c r="AU33" s="35">
        <f>CalcEngine!AS205-CalcEngine!AS208-CalcEngine!AS209</f>
        <v>0</v>
      </c>
      <c r="AV33" s="35">
        <f>CalcEngine!AT205-CalcEngine!AT208-CalcEngine!AT209</f>
        <v>0</v>
      </c>
      <c r="AW33" s="35">
        <f>CalcEngine!AU205-CalcEngine!AU208-CalcEngine!AU209</f>
        <v>0</v>
      </c>
      <c r="AX33" s="35">
        <f>CalcEngine!AV205-CalcEngine!AV208-CalcEngine!AV209</f>
        <v>0</v>
      </c>
      <c r="AY33" s="35">
        <f>CalcEngine!AW205-CalcEngine!AW208-CalcEngine!AW209</f>
        <v>0</v>
      </c>
      <c r="AZ33" s="35">
        <f>CalcEngine!AX205-CalcEngine!AX208-CalcEngine!AX209</f>
        <v>0</v>
      </c>
      <c r="BA33" s="35">
        <f>CalcEngine!AY205-CalcEngine!AY208-CalcEngine!AY209</f>
        <v>0</v>
      </c>
      <c r="BB33" s="35">
        <f>CalcEngine!AZ205-CalcEngine!AZ208-CalcEngine!AZ209</f>
        <v>0</v>
      </c>
      <c r="BC33" s="35">
        <f>CalcEngine!BA205-CalcEngine!BA208-CalcEngine!BA209</f>
        <v>0</v>
      </c>
      <c r="BD33" s="34">
        <f t="shared" ref="BD33:BD34" si="180">SUM(AR33:BC33)</f>
        <v>0</v>
      </c>
      <c r="BE33" s="35">
        <f>CalcEngine!BB205-CalcEngine!BB208-CalcEngine!BB209</f>
        <v>0</v>
      </c>
      <c r="BF33" s="35">
        <f>CalcEngine!BC205-CalcEngine!BC208-CalcEngine!BC209</f>
        <v>0</v>
      </c>
      <c r="BG33" s="35">
        <f>CalcEngine!BD205-CalcEngine!BD208-CalcEngine!BD209</f>
        <v>0</v>
      </c>
      <c r="BH33" s="35">
        <f>CalcEngine!BE205-CalcEngine!BE208-CalcEngine!BE209</f>
        <v>0</v>
      </c>
      <c r="BI33" s="35">
        <f>CalcEngine!BF205-CalcEngine!BF208-CalcEngine!BF209</f>
        <v>0</v>
      </c>
      <c r="BJ33" s="35">
        <f>CalcEngine!BG205-CalcEngine!BG208-CalcEngine!BG209</f>
        <v>0</v>
      </c>
      <c r="BK33" s="35">
        <f>CalcEngine!BH205-CalcEngine!BH208-CalcEngine!BH209</f>
        <v>0</v>
      </c>
      <c r="BL33" s="35">
        <f>CalcEngine!BI205-CalcEngine!BI208-CalcEngine!BI209</f>
        <v>0</v>
      </c>
      <c r="BM33" s="35">
        <f>CalcEngine!BJ205-CalcEngine!BJ208-CalcEngine!BJ209</f>
        <v>0</v>
      </c>
      <c r="BN33" s="35">
        <f>CalcEngine!BK205-CalcEngine!BK208-CalcEngine!BK209</f>
        <v>0</v>
      </c>
      <c r="BO33" s="35">
        <f>CalcEngine!BL205-CalcEngine!BL208-CalcEngine!BL209</f>
        <v>0</v>
      </c>
      <c r="BP33" s="35">
        <f>CalcEngine!BM205-CalcEngine!BM208-CalcEngine!BM209</f>
        <v>0</v>
      </c>
      <c r="BQ33" s="34">
        <f t="shared" ref="BQ33:BQ34" si="181">SUM(BE33:BP33)</f>
        <v>0</v>
      </c>
      <c r="BR33" s="35">
        <f>CalcEngine!BN205-CalcEngine!BN208-CalcEngine!BN209</f>
        <v>0</v>
      </c>
      <c r="BS33" s="35">
        <f>CalcEngine!BO205-CalcEngine!BO208-CalcEngine!BO209</f>
        <v>0</v>
      </c>
      <c r="BT33" s="35">
        <f>CalcEngine!BP205-CalcEngine!BP208-CalcEngine!BP209</f>
        <v>0</v>
      </c>
      <c r="BU33" s="35">
        <f>CalcEngine!BQ205-CalcEngine!BQ208-CalcEngine!BQ209</f>
        <v>0</v>
      </c>
      <c r="BV33" s="35">
        <f>CalcEngine!BR205-CalcEngine!BR208-CalcEngine!BR209</f>
        <v>0</v>
      </c>
      <c r="BW33" s="35">
        <f>CalcEngine!BS205-CalcEngine!BS208-CalcEngine!BS209</f>
        <v>0</v>
      </c>
      <c r="BX33" s="35">
        <f>CalcEngine!BT205-CalcEngine!BT208-CalcEngine!BT209</f>
        <v>0</v>
      </c>
      <c r="BY33" s="35">
        <f>CalcEngine!BU205-CalcEngine!BU208-CalcEngine!BU209</f>
        <v>0</v>
      </c>
      <c r="BZ33" s="35">
        <f>CalcEngine!BV205-CalcEngine!BV208-CalcEngine!BV209</f>
        <v>0</v>
      </c>
      <c r="CA33" s="35">
        <f>CalcEngine!BW205-CalcEngine!BW208-CalcEngine!BW209</f>
        <v>0</v>
      </c>
      <c r="CB33" s="35">
        <f>CalcEngine!BX205-CalcEngine!BX208-CalcEngine!BX209</f>
        <v>0</v>
      </c>
      <c r="CC33" s="35">
        <f>CalcEngine!BY205-CalcEngine!BY208-CalcEngine!BY209</f>
        <v>0</v>
      </c>
      <c r="CD33" s="34">
        <f t="shared" ref="CD33:CD34" si="182">SUM(BR33:CC33)</f>
        <v>0</v>
      </c>
    </row>
    <row r="34" spans="3:83" ht="13.2">
      <c r="C34" s="31"/>
      <c r="D34" s="31" t="s">
        <v>136</v>
      </c>
      <c r="E34" s="35">
        <f>CalcEngine!F214</f>
        <v>0</v>
      </c>
      <c r="F34" s="35">
        <f>CalcEngine!G214</f>
        <v>0</v>
      </c>
      <c r="G34" s="35">
        <f>CalcEngine!H214</f>
        <v>0</v>
      </c>
      <c r="H34" s="35">
        <f>CalcEngine!I214</f>
        <v>0</v>
      </c>
      <c r="I34" s="35">
        <f>CalcEngine!J214</f>
        <v>0</v>
      </c>
      <c r="J34" s="35">
        <f>CalcEngine!K214</f>
        <v>0</v>
      </c>
      <c r="K34" s="35">
        <f>CalcEngine!L214</f>
        <v>0</v>
      </c>
      <c r="L34" s="35">
        <f>CalcEngine!M214</f>
        <v>0</v>
      </c>
      <c r="M34" s="35">
        <f>CalcEngine!N214</f>
        <v>0</v>
      </c>
      <c r="N34" s="35">
        <f>CalcEngine!O214</f>
        <v>0</v>
      </c>
      <c r="O34" s="35">
        <f>CalcEngine!P214</f>
        <v>0</v>
      </c>
      <c r="P34" s="35">
        <f>CalcEngine!Q214</f>
        <v>0</v>
      </c>
      <c r="Q34" s="34">
        <f t="shared" si="177"/>
        <v>0</v>
      </c>
      <c r="R34" s="35">
        <f>CalcEngine!R214</f>
        <v>0</v>
      </c>
      <c r="S34" s="35">
        <f>CalcEngine!S214</f>
        <v>0</v>
      </c>
      <c r="T34" s="35">
        <f>CalcEngine!T214</f>
        <v>0</v>
      </c>
      <c r="U34" s="35">
        <f>CalcEngine!U214</f>
        <v>0</v>
      </c>
      <c r="V34" s="35">
        <f>CalcEngine!V214</f>
        <v>0</v>
      </c>
      <c r="W34" s="35">
        <f>CalcEngine!W214</f>
        <v>0</v>
      </c>
      <c r="X34" s="35">
        <f>CalcEngine!X214</f>
        <v>0</v>
      </c>
      <c r="Y34" s="35">
        <f>CalcEngine!Y214</f>
        <v>0</v>
      </c>
      <c r="Z34" s="35">
        <f>CalcEngine!Z214</f>
        <v>0</v>
      </c>
      <c r="AA34" s="35">
        <f>CalcEngine!AA214</f>
        <v>0</v>
      </c>
      <c r="AB34" s="35">
        <f>CalcEngine!AB214</f>
        <v>0</v>
      </c>
      <c r="AC34" s="35">
        <f>CalcEngine!AC214</f>
        <v>0</v>
      </c>
      <c r="AD34" s="34">
        <f t="shared" si="178"/>
        <v>0</v>
      </c>
      <c r="AE34" s="35">
        <f>CalcEngine!AD214</f>
        <v>0</v>
      </c>
      <c r="AF34" s="35">
        <f>CalcEngine!AE214</f>
        <v>0</v>
      </c>
      <c r="AG34" s="35">
        <f>CalcEngine!AF214</f>
        <v>0</v>
      </c>
      <c r="AH34" s="35">
        <f>CalcEngine!AG214</f>
        <v>0</v>
      </c>
      <c r="AI34" s="35">
        <f>CalcEngine!AH214</f>
        <v>0</v>
      </c>
      <c r="AJ34" s="35">
        <f>CalcEngine!AI214</f>
        <v>0</v>
      </c>
      <c r="AK34" s="35">
        <f>CalcEngine!AJ214</f>
        <v>0</v>
      </c>
      <c r="AL34" s="35">
        <f>CalcEngine!AK214</f>
        <v>0</v>
      </c>
      <c r="AM34" s="35">
        <f>CalcEngine!AL214</f>
        <v>0</v>
      </c>
      <c r="AN34" s="35">
        <f>CalcEngine!AM214</f>
        <v>0</v>
      </c>
      <c r="AO34" s="35">
        <f>CalcEngine!AN214</f>
        <v>0</v>
      </c>
      <c r="AP34" s="35">
        <f>CalcEngine!AO214</f>
        <v>0</v>
      </c>
      <c r="AQ34" s="34">
        <f t="shared" si="179"/>
        <v>0</v>
      </c>
      <c r="AR34" s="35">
        <f>CalcEngine!AP214</f>
        <v>0</v>
      </c>
      <c r="AS34" s="35">
        <f>CalcEngine!AQ214</f>
        <v>0</v>
      </c>
      <c r="AT34" s="35">
        <f>CalcEngine!AR214</f>
        <v>0</v>
      </c>
      <c r="AU34" s="35">
        <f>CalcEngine!AS214</f>
        <v>0</v>
      </c>
      <c r="AV34" s="35">
        <f>CalcEngine!AT214</f>
        <v>0</v>
      </c>
      <c r="AW34" s="35">
        <f>CalcEngine!AU214</f>
        <v>0</v>
      </c>
      <c r="AX34" s="35">
        <f>CalcEngine!AV214</f>
        <v>0</v>
      </c>
      <c r="AY34" s="35">
        <f>CalcEngine!AW214</f>
        <v>0</v>
      </c>
      <c r="AZ34" s="35">
        <f>CalcEngine!AX214</f>
        <v>0</v>
      </c>
      <c r="BA34" s="35">
        <f>CalcEngine!AY214</f>
        <v>0</v>
      </c>
      <c r="BB34" s="35">
        <f>CalcEngine!AZ214</f>
        <v>0</v>
      </c>
      <c r="BC34" s="35">
        <f>CalcEngine!BA214</f>
        <v>0</v>
      </c>
      <c r="BD34" s="34">
        <f t="shared" si="180"/>
        <v>0</v>
      </c>
      <c r="BE34" s="35">
        <f>CalcEngine!BB214</f>
        <v>0</v>
      </c>
      <c r="BF34" s="35">
        <f>CalcEngine!BC214</f>
        <v>0</v>
      </c>
      <c r="BG34" s="35">
        <f>CalcEngine!BD214</f>
        <v>0</v>
      </c>
      <c r="BH34" s="35">
        <f>CalcEngine!BE214</f>
        <v>0</v>
      </c>
      <c r="BI34" s="35">
        <f>CalcEngine!BF214</f>
        <v>0</v>
      </c>
      <c r="BJ34" s="35">
        <f>CalcEngine!BG214</f>
        <v>0</v>
      </c>
      <c r="BK34" s="35">
        <f>CalcEngine!BH214</f>
        <v>0</v>
      </c>
      <c r="BL34" s="35">
        <f>CalcEngine!BI214</f>
        <v>0</v>
      </c>
      <c r="BM34" s="35">
        <f>CalcEngine!BJ214</f>
        <v>0</v>
      </c>
      <c r="BN34" s="35">
        <f>CalcEngine!BK214</f>
        <v>0</v>
      </c>
      <c r="BO34" s="35">
        <f>CalcEngine!BL214</f>
        <v>0</v>
      </c>
      <c r="BP34" s="35">
        <f>CalcEngine!BM214</f>
        <v>0</v>
      </c>
      <c r="BQ34" s="34">
        <f t="shared" si="181"/>
        <v>0</v>
      </c>
      <c r="BR34" s="35">
        <f>CalcEngine!BN214</f>
        <v>0</v>
      </c>
      <c r="BS34" s="35">
        <f>CalcEngine!BO214</f>
        <v>0</v>
      </c>
      <c r="BT34" s="35">
        <f>CalcEngine!BP214</f>
        <v>0</v>
      </c>
      <c r="BU34" s="35">
        <f>CalcEngine!BQ214</f>
        <v>0</v>
      </c>
      <c r="BV34" s="35">
        <f>CalcEngine!BR214</f>
        <v>0</v>
      </c>
      <c r="BW34" s="35">
        <f>CalcEngine!BS214</f>
        <v>0</v>
      </c>
      <c r="BX34" s="35">
        <f>CalcEngine!BT214</f>
        <v>0</v>
      </c>
      <c r="BY34" s="35">
        <f>CalcEngine!BU214</f>
        <v>0</v>
      </c>
      <c r="BZ34" s="35">
        <f>CalcEngine!BV214</f>
        <v>0</v>
      </c>
      <c r="CA34" s="35">
        <f>CalcEngine!BW214</f>
        <v>0</v>
      </c>
      <c r="CB34" s="35">
        <f>CalcEngine!BX214</f>
        <v>0</v>
      </c>
      <c r="CC34" s="35">
        <f>CalcEngine!BY214</f>
        <v>0</v>
      </c>
      <c r="CD34" s="34">
        <f t="shared" si="182"/>
        <v>0</v>
      </c>
    </row>
    <row r="35" spans="3:83" ht="13.2">
      <c r="C35" s="31"/>
      <c r="D35" s="31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4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4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4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4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4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4"/>
    </row>
    <row r="36" spans="3:83" ht="13.8" thickBot="1">
      <c r="C36" s="52" t="s">
        <v>116</v>
      </c>
      <c r="D36" s="52" t="s">
        <v>116</v>
      </c>
      <c r="E36" s="241">
        <f>(E30+E33)-E34</f>
        <v>0</v>
      </c>
      <c r="F36" s="241">
        <f t="shared" ref="F36:BQ36" si="183">(F30+F33)-F34</f>
        <v>0</v>
      </c>
      <c r="G36" s="241">
        <f t="shared" si="183"/>
        <v>0</v>
      </c>
      <c r="H36" s="241">
        <f t="shared" si="183"/>
        <v>0</v>
      </c>
      <c r="I36" s="241">
        <f t="shared" si="183"/>
        <v>0</v>
      </c>
      <c r="J36" s="241">
        <f t="shared" si="183"/>
        <v>0</v>
      </c>
      <c r="K36" s="241">
        <f t="shared" si="183"/>
        <v>0</v>
      </c>
      <c r="L36" s="241">
        <f t="shared" si="183"/>
        <v>0</v>
      </c>
      <c r="M36" s="241">
        <f t="shared" si="183"/>
        <v>0</v>
      </c>
      <c r="N36" s="241">
        <f t="shared" si="183"/>
        <v>0</v>
      </c>
      <c r="O36" s="241">
        <f t="shared" si="183"/>
        <v>0</v>
      </c>
      <c r="P36" s="241">
        <f t="shared" si="183"/>
        <v>0</v>
      </c>
      <c r="Q36" s="40">
        <f t="shared" si="183"/>
        <v>0</v>
      </c>
      <c r="R36" s="241">
        <f t="shared" si="183"/>
        <v>0</v>
      </c>
      <c r="S36" s="241">
        <f t="shared" si="183"/>
        <v>0</v>
      </c>
      <c r="T36" s="241">
        <f t="shared" si="183"/>
        <v>0</v>
      </c>
      <c r="U36" s="241">
        <f t="shared" si="183"/>
        <v>0</v>
      </c>
      <c r="V36" s="241">
        <f t="shared" si="183"/>
        <v>0</v>
      </c>
      <c r="W36" s="241">
        <f t="shared" si="183"/>
        <v>0</v>
      </c>
      <c r="X36" s="241">
        <f t="shared" si="183"/>
        <v>0</v>
      </c>
      <c r="Y36" s="241">
        <f t="shared" si="183"/>
        <v>0</v>
      </c>
      <c r="Z36" s="241">
        <f t="shared" si="183"/>
        <v>0</v>
      </c>
      <c r="AA36" s="241">
        <f t="shared" si="183"/>
        <v>0</v>
      </c>
      <c r="AB36" s="241">
        <f t="shared" si="183"/>
        <v>0</v>
      </c>
      <c r="AC36" s="241">
        <f t="shared" si="183"/>
        <v>0</v>
      </c>
      <c r="AD36" s="40">
        <f t="shared" si="183"/>
        <v>0</v>
      </c>
      <c r="AE36" s="241">
        <f t="shared" si="183"/>
        <v>0</v>
      </c>
      <c r="AF36" s="241">
        <f t="shared" si="183"/>
        <v>0</v>
      </c>
      <c r="AG36" s="241">
        <f t="shared" si="183"/>
        <v>0</v>
      </c>
      <c r="AH36" s="241">
        <f t="shared" si="183"/>
        <v>0</v>
      </c>
      <c r="AI36" s="241">
        <f t="shared" si="183"/>
        <v>0</v>
      </c>
      <c r="AJ36" s="241">
        <f t="shared" si="183"/>
        <v>0</v>
      </c>
      <c r="AK36" s="241">
        <f t="shared" si="183"/>
        <v>0</v>
      </c>
      <c r="AL36" s="241">
        <f t="shared" si="183"/>
        <v>0</v>
      </c>
      <c r="AM36" s="241">
        <f t="shared" si="183"/>
        <v>0</v>
      </c>
      <c r="AN36" s="241">
        <f t="shared" si="183"/>
        <v>0</v>
      </c>
      <c r="AO36" s="241">
        <f t="shared" si="183"/>
        <v>0</v>
      </c>
      <c r="AP36" s="241">
        <f t="shared" si="183"/>
        <v>0</v>
      </c>
      <c r="AQ36" s="40">
        <f t="shared" si="183"/>
        <v>0</v>
      </c>
      <c r="AR36" s="241">
        <f t="shared" si="183"/>
        <v>0</v>
      </c>
      <c r="AS36" s="241">
        <f t="shared" ref="AS36:BC36" si="184">(AS30+AS33)-AS34</f>
        <v>0</v>
      </c>
      <c r="AT36" s="241">
        <f t="shared" si="184"/>
        <v>0</v>
      </c>
      <c r="AU36" s="241">
        <f t="shared" si="184"/>
        <v>0</v>
      </c>
      <c r="AV36" s="241">
        <f t="shared" si="184"/>
        <v>0</v>
      </c>
      <c r="AW36" s="241">
        <f t="shared" si="184"/>
        <v>0</v>
      </c>
      <c r="AX36" s="241">
        <f t="shared" si="184"/>
        <v>0</v>
      </c>
      <c r="AY36" s="241">
        <f t="shared" si="184"/>
        <v>0</v>
      </c>
      <c r="AZ36" s="241">
        <f t="shared" si="184"/>
        <v>0</v>
      </c>
      <c r="BA36" s="241">
        <f t="shared" si="184"/>
        <v>0</v>
      </c>
      <c r="BB36" s="241">
        <f t="shared" si="184"/>
        <v>0</v>
      </c>
      <c r="BC36" s="241">
        <f t="shared" si="184"/>
        <v>0</v>
      </c>
      <c r="BD36" s="40">
        <f t="shared" si="183"/>
        <v>0</v>
      </c>
      <c r="BE36" s="241">
        <f t="shared" si="183"/>
        <v>0</v>
      </c>
      <c r="BF36" s="241">
        <f t="shared" ref="BF36:BP36" si="185">(BF30+BF33)-BF34</f>
        <v>0</v>
      </c>
      <c r="BG36" s="241">
        <f t="shared" si="185"/>
        <v>0</v>
      </c>
      <c r="BH36" s="241">
        <f t="shared" si="185"/>
        <v>0</v>
      </c>
      <c r="BI36" s="241">
        <f t="shared" si="185"/>
        <v>0</v>
      </c>
      <c r="BJ36" s="241">
        <f t="shared" si="185"/>
        <v>0</v>
      </c>
      <c r="BK36" s="241">
        <f t="shared" si="185"/>
        <v>0</v>
      </c>
      <c r="BL36" s="241">
        <f t="shared" si="185"/>
        <v>0</v>
      </c>
      <c r="BM36" s="241">
        <f t="shared" si="185"/>
        <v>0</v>
      </c>
      <c r="BN36" s="241">
        <f t="shared" si="185"/>
        <v>0</v>
      </c>
      <c r="BO36" s="241">
        <f t="shared" si="185"/>
        <v>0</v>
      </c>
      <c r="BP36" s="241">
        <f t="shared" si="185"/>
        <v>0</v>
      </c>
      <c r="BQ36" s="40">
        <f t="shared" si="183"/>
        <v>0</v>
      </c>
      <c r="BR36" s="241">
        <f t="shared" ref="BR36:CC36" si="186">(BR30+BR33)-BR34</f>
        <v>0</v>
      </c>
      <c r="BS36" s="241">
        <f t="shared" si="186"/>
        <v>0</v>
      </c>
      <c r="BT36" s="241">
        <f t="shared" si="186"/>
        <v>0</v>
      </c>
      <c r="BU36" s="241">
        <f t="shared" si="186"/>
        <v>0</v>
      </c>
      <c r="BV36" s="241">
        <f t="shared" si="186"/>
        <v>0</v>
      </c>
      <c r="BW36" s="241">
        <f t="shared" si="186"/>
        <v>0</v>
      </c>
      <c r="BX36" s="241">
        <f t="shared" si="186"/>
        <v>0</v>
      </c>
      <c r="BY36" s="241">
        <f t="shared" si="186"/>
        <v>0</v>
      </c>
      <c r="BZ36" s="241">
        <f t="shared" si="186"/>
        <v>0</v>
      </c>
      <c r="CA36" s="241">
        <f t="shared" si="186"/>
        <v>0</v>
      </c>
      <c r="CB36" s="241">
        <f t="shared" si="186"/>
        <v>0</v>
      </c>
      <c r="CC36" s="241">
        <f t="shared" si="186"/>
        <v>0</v>
      </c>
      <c r="CD36" s="40">
        <f t="shared" ref="CD36" si="187">(CD30+CD33)-CD34</f>
        <v>0</v>
      </c>
      <c r="CE36" s="374" t="str">
        <f>IF(ROUND(CD36+BQ36+BD36+AQ36+AD36+Q36,0)=ROUND(CalcEngine!BZ215+CalcEngine!CA216+CalcEngine!CB216+CalcEngine!CC216+CalcEngine!CD216+CalcEngine!CE216,0),"","Error")</f>
        <v/>
      </c>
    </row>
    <row r="37" spans="3:83" ht="13.8" thickTop="1">
      <c r="C37" s="52"/>
      <c r="D37" s="31" t="s">
        <v>141</v>
      </c>
      <c r="E37" s="228" t="str">
        <f>IF(E$10=0,"",E36/E$10)</f>
        <v/>
      </c>
      <c r="F37" s="228" t="str">
        <f t="shared" ref="F37:BQ37" si="188">IF(F$10=0,"",F36/F$10)</f>
        <v/>
      </c>
      <c r="G37" s="228" t="str">
        <f t="shared" si="188"/>
        <v/>
      </c>
      <c r="H37" s="228" t="str">
        <f t="shared" si="188"/>
        <v/>
      </c>
      <c r="I37" s="228" t="str">
        <f t="shared" si="188"/>
        <v/>
      </c>
      <c r="J37" s="228" t="str">
        <f t="shared" si="188"/>
        <v/>
      </c>
      <c r="K37" s="228" t="str">
        <f t="shared" si="188"/>
        <v/>
      </c>
      <c r="L37" s="228" t="str">
        <f t="shared" si="188"/>
        <v/>
      </c>
      <c r="M37" s="228" t="str">
        <f t="shared" si="188"/>
        <v/>
      </c>
      <c r="N37" s="228" t="str">
        <f t="shared" si="188"/>
        <v/>
      </c>
      <c r="O37" s="228" t="str">
        <f t="shared" si="188"/>
        <v/>
      </c>
      <c r="P37" s="228" t="str">
        <f t="shared" si="188"/>
        <v/>
      </c>
      <c r="Q37" s="41" t="str">
        <f t="shared" si="188"/>
        <v/>
      </c>
      <c r="R37" s="228" t="str">
        <f t="shared" si="188"/>
        <v/>
      </c>
      <c r="S37" s="228" t="str">
        <f t="shared" si="188"/>
        <v/>
      </c>
      <c r="T37" s="228" t="str">
        <f t="shared" si="188"/>
        <v/>
      </c>
      <c r="U37" s="228" t="str">
        <f t="shared" si="188"/>
        <v/>
      </c>
      <c r="V37" s="228" t="str">
        <f t="shared" si="188"/>
        <v/>
      </c>
      <c r="W37" s="228" t="str">
        <f t="shared" si="188"/>
        <v/>
      </c>
      <c r="X37" s="228" t="str">
        <f t="shared" si="188"/>
        <v/>
      </c>
      <c r="Y37" s="228" t="str">
        <f t="shared" si="188"/>
        <v/>
      </c>
      <c r="Z37" s="228" t="str">
        <f t="shared" si="188"/>
        <v/>
      </c>
      <c r="AA37" s="228" t="str">
        <f t="shared" si="188"/>
        <v/>
      </c>
      <c r="AB37" s="228" t="str">
        <f t="shared" si="188"/>
        <v/>
      </c>
      <c r="AC37" s="228" t="str">
        <f t="shared" si="188"/>
        <v/>
      </c>
      <c r="AD37" s="41" t="str">
        <f t="shared" si="188"/>
        <v/>
      </c>
      <c r="AE37" s="228" t="str">
        <f t="shared" si="188"/>
        <v/>
      </c>
      <c r="AF37" s="228" t="str">
        <f t="shared" si="188"/>
        <v/>
      </c>
      <c r="AG37" s="228" t="str">
        <f t="shared" si="188"/>
        <v/>
      </c>
      <c r="AH37" s="228" t="str">
        <f t="shared" si="188"/>
        <v/>
      </c>
      <c r="AI37" s="228" t="str">
        <f t="shared" si="188"/>
        <v/>
      </c>
      <c r="AJ37" s="228" t="str">
        <f t="shared" si="188"/>
        <v/>
      </c>
      <c r="AK37" s="228" t="str">
        <f t="shared" si="188"/>
        <v/>
      </c>
      <c r="AL37" s="228" t="str">
        <f t="shared" si="188"/>
        <v/>
      </c>
      <c r="AM37" s="228" t="str">
        <f t="shared" si="188"/>
        <v/>
      </c>
      <c r="AN37" s="228" t="str">
        <f t="shared" si="188"/>
        <v/>
      </c>
      <c r="AO37" s="228" t="str">
        <f t="shared" si="188"/>
        <v/>
      </c>
      <c r="AP37" s="228" t="str">
        <f t="shared" si="188"/>
        <v/>
      </c>
      <c r="AQ37" s="41" t="str">
        <f t="shared" si="188"/>
        <v/>
      </c>
      <c r="AR37" s="228" t="str">
        <f t="shared" si="188"/>
        <v/>
      </c>
      <c r="AS37" s="228" t="str">
        <f t="shared" ref="AS37" si="189">IF(AS$10=0,"",AS36/AS$10)</f>
        <v/>
      </c>
      <c r="AT37" s="228" t="str">
        <f t="shared" ref="AT37" si="190">IF(AT$10=0,"",AT36/AT$10)</f>
        <v/>
      </c>
      <c r="AU37" s="228" t="str">
        <f t="shared" ref="AU37" si="191">IF(AU$10=0,"",AU36/AU$10)</f>
        <v/>
      </c>
      <c r="AV37" s="228" t="str">
        <f t="shared" ref="AV37" si="192">IF(AV$10=0,"",AV36/AV$10)</f>
        <v/>
      </c>
      <c r="AW37" s="228" t="str">
        <f t="shared" ref="AW37" si="193">IF(AW$10=0,"",AW36/AW$10)</f>
        <v/>
      </c>
      <c r="AX37" s="228" t="str">
        <f t="shared" ref="AX37" si="194">IF(AX$10=0,"",AX36/AX$10)</f>
        <v/>
      </c>
      <c r="AY37" s="228" t="str">
        <f t="shared" ref="AY37" si="195">IF(AY$10=0,"",AY36/AY$10)</f>
        <v/>
      </c>
      <c r="AZ37" s="228" t="str">
        <f t="shared" ref="AZ37" si="196">IF(AZ$10=0,"",AZ36/AZ$10)</f>
        <v/>
      </c>
      <c r="BA37" s="228" t="str">
        <f t="shared" ref="BA37" si="197">IF(BA$10=0,"",BA36/BA$10)</f>
        <v/>
      </c>
      <c r="BB37" s="228" t="str">
        <f t="shared" ref="BB37" si="198">IF(BB$10=0,"",BB36/BB$10)</f>
        <v/>
      </c>
      <c r="BC37" s="228" t="str">
        <f t="shared" ref="BC37:BE37" si="199">IF(BC$10=0,"",BC36/BC$10)</f>
        <v/>
      </c>
      <c r="BD37" s="41" t="str">
        <f t="shared" si="188"/>
        <v/>
      </c>
      <c r="BE37" s="228" t="str">
        <f t="shared" si="199"/>
        <v/>
      </c>
      <c r="BF37" s="228" t="str">
        <f t="shared" ref="BF37" si="200">IF(BF$10=0,"",BF36/BF$10)</f>
        <v/>
      </c>
      <c r="BG37" s="228" t="str">
        <f t="shared" ref="BG37" si="201">IF(BG$10=0,"",BG36/BG$10)</f>
        <v/>
      </c>
      <c r="BH37" s="228" t="str">
        <f t="shared" ref="BH37" si="202">IF(BH$10=0,"",BH36/BH$10)</f>
        <v/>
      </c>
      <c r="BI37" s="228" t="str">
        <f t="shared" ref="BI37" si="203">IF(BI$10=0,"",BI36/BI$10)</f>
        <v/>
      </c>
      <c r="BJ37" s="228" t="str">
        <f t="shared" ref="BJ37" si="204">IF(BJ$10=0,"",BJ36/BJ$10)</f>
        <v/>
      </c>
      <c r="BK37" s="228" t="str">
        <f t="shared" ref="BK37" si="205">IF(BK$10=0,"",BK36/BK$10)</f>
        <v/>
      </c>
      <c r="BL37" s="228" t="str">
        <f t="shared" ref="BL37" si="206">IF(BL$10=0,"",BL36/BL$10)</f>
        <v/>
      </c>
      <c r="BM37" s="228" t="str">
        <f t="shared" ref="BM37" si="207">IF(BM$10=0,"",BM36/BM$10)</f>
        <v/>
      </c>
      <c r="BN37" s="228" t="str">
        <f t="shared" ref="BN37" si="208">IF(BN$10=0,"",BN36/BN$10)</f>
        <v/>
      </c>
      <c r="BO37" s="228" t="str">
        <f t="shared" ref="BO37" si="209">IF(BO$10=0,"",BO36/BO$10)</f>
        <v/>
      </c>
      <c r="BP37" s="228" t="str">
        <f t="shared" ref="BP37:BR37" si="210">IF(BP$10=0,"",BP36/BP$10)</f>
        <v/>
      </c>
      <c r="BQ37" s="41" t="str">
        <f t="shared" si="188"/>
        <v/>
      </c>
      <c r="BR37" s="228" t="str">
        <f t="shared" si="210"/>
        <v/>
      </c>
      <c r="BS37" s="228" t="str">
        <f t="shared" ref="BS37" si="211">IF(BS$10=0,"",BS36/BS$10)</f>
        <v/>
      </c>
      <c r="BT37" s="228" t="str">
        <f t="shared" ref="BT37" si="212">IF(BT$10=0,"",BT36/BT$10)</f>
        <v/>
      </c>
      <c r="BU37" s="228" t="str">
        <f t="shared" ref="BU37" si="213">IF(BU$10=0,"",BU36/BU$10)</f>
        <v/>
      </c>
      <c r="BV37" s="228" t="str">
        <f t="shared" ref="BV37" si="214">IF(BV$10=0,"",BV36/BV$10)</f>
        <v/>
      </c>
      <c r="BW37" s="228" t="str">
        <f t="shared" ref="BW37" si="215">IF(BW$10=0,"",BW36/BW$10)</f>
        <v/>
      </c>
      <c r="BX37" s="228" t="str">
        <f t="shared" ref="BX37" si="216">IF(BX$10=0,"",BX36/BX$10)</f>
        <v/>
      </c>
      <c r="BY37" s="228" t="str">
        <f t="shared" ref="BY37" si="217">IF(BY$10=0,"",BY36/BY$10)</f>
        <v/>
      </c>
      <c r="BZ37" s="228" t="str">
        <f t="shared" ref="BZ37" si="218">IF(BZ$10=0,"",BZ36/BZ$10)</f>
        <v/>
      </c>
      <c r="CA37" s="228" t="str">
        <f t="shared" ref="CA37" si="219">IF(CA$10=0,"",CA36/CA$10)</f>
        <v/>
      </c>
      <c r="CB37" s="228" t="str">
        <f t="shared" ref="CB37" si="220">IF(CB$10=0,"",CB36/CB$10)</f>
        <v/>
      </c>
      <c r="CC37" s="228" t="str">
        <f t="shared" ref="CC37" si="221">IF(CC$10=0,"",CC36/CC$10)</f>
        <v/>
      </c>
      <c r="CD37" s="41" t="str">
        <f t="shared" ref="CD37" si="222">IF(CD$10=0,"",CD36/CD$10)</f>
        <v/>
      </c>
    </row>
    <row r="38" spans="3:83" ht="13.2">
      <c r="C38" s="31"/>
      <c r="D38" s="31"/>
      <c r="E38" s="372"/>
      <c r="F38" s="372"/>
      <c r="G38" s="372"/>
      <c r="H38" s="372"/>
      <c r="I38" s="372"/>
      <c r="J38" s="372"/>
      <c r="K38" s="372"/>
      <c r="L38" s="372"/>
      <c r="M38" s="372"/>
      <c r="N38" s="372"/>
      <c r="O38" s="372"/>
      <c r="P38" s="372"/>
      <c r="Q38" s="372"/>
      <c r="R38" s="372"/>
      <c r="S38" s="372"/>
      <c r="T38" s="372"/>
      <c r="U38" s="372"/>
      <c r="V38" s="372"/>
      <c r="W38" s="372"/>
      <c r="X38" s="372"/>
      <c r="Y38" s="372"/>
      <c r="Z38" s="372"/>
      <c r="AA38" s="372"/>
      <c r="AB38" s="372"/>
      <c r="AC38" s="372"/>
      <c r="AD38" s="372"/>
      <c r="AE38" s="372"/>
      <c r="AF38" s="372"/>
      <c r="AG38" s="372"/>
      <c r="AH38" s="372"/>
      <c r="AI38" s="372"/>
      <c r="AJ38" s="372"/>
      <c r="AK38" s="372"/>
      <c r="AL38" s="372"/>
      <c r="AM38" s="372"/>
      <c r="AN38" s="372"/>
      <c r="AO38" s="372"/>
      <c r="AP38" s="372"/>
      <c r="AQ38" s="372"/>
      <c r="AR38" s="372"/>
      <c r="AS38" s="372"/>
      <c r="AT38" s="372"/>
      <c r="AU38" s="372"/>
      <c r="AV38" s="372"/>
      <c r="AW38" s="372"/>
      <c r="AX38" s="372"/>
      <c r="AY38" s="372"/>
      <c r="AZ38" s="372"/>
      <c r="BA38" s="372"/>
      <c r="BB38" s="372"/>
      <c r="BC38" s="372"/>
      <c r="BD38" s="372"/>
      <c r="BE38" s="372"/>
      <c r="BF38" s="372"/>
      <c r="BG38" s="372"/>
      <c r="BH38" s="372"/>
      <c r="BI38" s="372"/>
      <c r="BJ38" s="372"/>
      <c r="BK38" s="372"/>
      <c r="BL38" s="372"/>
      <c r="BM38" s="372"/>
      <c r="BN38" s="372"/>
      <c r="BO38" s="372"/>
      <c r="BP38" s="372"/>
      <c r="BQ38" s="372"/>
      <c r="BR38" s="372"/>
      <c r="BS38" s="372"/>
      <c r="BT38" s="372"/>
      <c r="BU38" s="372"/>
      <c r="BV38" s="372"/>
      <c r="BW38" s="372"/>
      <c r="BX38" s="372"/>
      <c r="BY38" s="372"/>
      <c r="BZ38" s="372"/>
      <c r="CA38" s="372"/>
      <c r="CB38" s="372"/>
      <c r="CC38" s="372"/>
      <c r="CD38" s="372"/>
    </row>
    <row r="39" spans="3:83" ht="13.2">
      <c r="C39" s="31"/>
      <c r="D39" s="31"/>
      <c r="E39" s="374"/>
      <c r="F39" s="374"/>
      <c r="G39" s="374"/>
      <c r="H39" s="374"/>
      <c r="I39" s="374"/>
      <c r="J39" s="374"/>
      <c r="K39" s="374"/>
      <c r="L39" s="374"/>
      <c r="M39" s="374"/>
      <c r="N39" s="374"/>
      <c r="O39" s="374"/>
      <c r="P39" s="374"/>
      <c r="Q39" s="374"/>
      <c r="R39" s="374"/>
      <c r="S39" s="374"/>
      <c r="T39" s="374"/>
      <c r="U39" s="374"/>
      <c r="V39" s="374"/>
      <c r="W39" s="374"/>
      <c r="X39" s="374"/>
      <c r="Y39" s="374"/>
      <c r="Z39" s="374"/>
      <c r="AA39" s="374"/>
      <c r="AB39" s="374"/>
      <c r="AC39" s="374"/>
      <c r="AD39" s="374"/>
      <c r="AE39" s="374"/>
      <c r="AF39" s="374"/>
      <c r="AG39" s="374"/>
      <c r="AH39" s="374"/>
      <c r="AI39" s="374"/>
      <c r="AJ39" s="374"/>
      <c r="AK39" s="374"/>
      <c r="AL39" s="374"/>
      <c r="AM39" s="374"/>
      <c r="AN39" s="374"/>
      <c r="AO39" s="374"/>
      <c r="AP39" s="374"/>
      <c r="AQ39" s="374"/>
      <c r="AR39" s="374"/>
      <c r="AS39" s="374"/>
      <c r="AT39" s="374"/>
      <c r="AU39" s="374"/>
      <c r="AV39" s="374"/>
      <c r="AW39" s="374"/>
      <c r="AX39" s="374"/>
      <c r="AY39" s="374"/>
      <c r="AZ39" s="374"/>
      <c r="BA39" s="374"/>
      <c r="BB39" s="374"/>
      <c r="BC39" s="374"/>
      <c r="BD39" s="374"/>
      <c r="BE39" s="374"/>
      <c r="BF39" s="374"/>
      <c r="BG39" s="374"/>
      <c r="BH39" s="374"/>
      <c r="BI39" s="374"/>
      <c r="BJ39" s="374"/>
      <c r="BK39" s="374"/>
      <c r="BL39" s="374"/>
      <c r="BM39" s="374"/>
      <c r="BN39" s="374"/>
      <c r="BO39" s="374"/>
      <c r="BP39" s="374"/>
      <c r="BQ39" s="374"/>
      <c r="BR39" s="374"/>
      <c r="BS39" s="374"/>
      <c r="BT39" s="374"/>
      <c r="BU39" s="374"/>
      <c r="BV39" s="374"/>
      <c r="BW39" s="374"/>
      <c r="BX39" s="374"/>
      <c r="BY39" s="374"/>
      <c r="BZ39" s="374"/>
      <c r="CA39" s="374"/>
      <c r="CB39" s="374"/>
      <c r="CC39" s="374"/>
      <c r="CD39" s="374"/>
    </row>
    <row r="40" spans="3:83" ht="13.2">
      <c r="C40" s="220" t="s">
        <v>14</v>
      </c>
      <c r="D40" s="32"/>
      <c r="E40" s="367">
        <f>DATE(Setup!$D$5,1,31)</f>
        <v>44592</v>
      </c>
      <c r="F40" s="368">
        <f>EOMONTH(E40,1)</f>
        <v>44620</v>
      </c>
      <c r="G40" s="368">
        <f t="shared" ref="G40:P40" si="223">EOMONTH(F40,1)</f>
        <v>44651</v>
      </c>
      <c r="H40" s="368">
        <f t="shared" si="223"/>
        <v>44681</v>
      </c>
      <c r="I40" s="368">
        <f t="shared" si="223"/>
        <v>44712</v>
      </c>
      <c r="J40" s="368">
        <f t="shared" si="223"/>
        <v>44742</v>
      </c>
      <c r="K40" s="368">
        <f t="shared" si="223"/>
        <v>44773</v>
      </c>
      <c r="L40" s="368">
        <f t="shared" si="223"/>
        <v>44804</v>
      </c>
      <c r="M40" s="368">
        <f t="shared" si="223"/>
        <v>44834</v>
      </c>
      <c r="N40" s="368">
        <f t="shared" si="223"/>
        <v>44865</v>
      </c>
      <c r="O40" s="368">
        <f t="shared" si="223"/>
        <v>44895</v>
      </c>
      <c r="P40" s="368">
        <f t="shared" si="223"/>
        <v>44926</v>
      </c>
      <c r="Q40" s="369">
        <f>YEAR(P40)</f>
        <v>2022</v>
      </c>
      <c r="R40" s="368">
        <f>EOMONTH(P40,1)</f>
        <v>44957</v>
      </c>
      <c r="S40" s="368">
        <f t="shared" ref="S40:AC40" si="224">EOMONTH(R40,1)</f>
        <v>44985</v>
      </c>
      <c r="T40" s="368">
        <f t="shared" si="224"/>
        <v>45016</v>
      </c>
      <c r="U40" s="368">
        <f t="shared" si="224"/>
        <v>45046</v>
      </c>
      <c r="V40" s="368">
        <f t="shared" si="224"/>
        <v>45077</v>
      </c>
      <c r="W40" s="368">
        <f t="shared" si="224"/>
        <v>45107</v>
      </c>
      <c r="X40" s="368">
        <f t="shared" si="224"/>
        <v>45138</v>
      </c>
      <c r="Y40" s="368">
        <f t="shared" si="224"/>
        <v>45169</v>
      </c>
      <c r="Z40" s="368">
        <f t="shared" si="224"/>
        <v>45199</v>
      </c>
      <c r="AA40" s="368">
        <f t="shared" si="224"/>
        <v>45230</v>
      </c>
      <c r="AB40" s="368">
        <f t="shared" si="224"/>
        <v>45260</v>
      </c>
      <c r="AC40" s="368">
        <f t="shared" si="224"/>
        <v>45291</v>
      </c>
      <c r="AD40" s="369">
        <f>YEAR(AC40)</f>
        <v>2023</v>
      </c>
      <c r="AE40" s="368">
        <f>EOMONTH(AC40,1)</f>
        <v>45322</v>
      </c>
      <c r="AF40" s="368">
        <f t="shared" ref="AF40:AP40" si="225">EOMONTH(AE40,1)</f>
        <v>45351</v>
      </c>
      <c r="AG40" s="368">
        <f t="shared" si="225"/>
        <v>45382</v>
      </c>
      <c r="AH40" s="368">
        <f t="shared" si="225"/>
        <v>45412</v>
      </c>
      <c r="AI40" s="368">
        <f t="shared" si="225"/>
        <v>45443</v>
      </c>
      <c r="AJ40" s="368">
        <f t="shared" si="225"/>
        <v>45473</v>
      </c>
      <c r="AK40" s="368">
        <f t="shared" si="225"/>
        <v>45504</v>
      </c>
      <c r="AL40" s="368">
        <f t="shared" si="225"/>
        <v>45535</v>
      </c>
      <c r="AM40" s="368">
        <f t="shared" si="225"/>
        <v>45565</v>
      </c>
      <c r="AN40" s="368">
        <f t="shared" si="225"/>
        <v>45596</v>
      </c>
      <c r="AO40" s="368">
        <f t="shared" si="225"/>
        <v>45626</v>
      </c>
      <c r="AP40" s="368">
        <f t="shared" si="225"/>
        <v>45657</v>
      </c>
      <c r="AQ40" s="369">
        <f>YEAR(AP40)</f>
        <v>2024</v>
      </c>
      <c r="AR40" s="368">
        <f>EOMONTH(AP40,1)</f>
        <v>45688</v>
      </c>
      <c r="AS40" s="368">
        <f t="shared" ref="AS40:BC40" si="226">EOMONTH(AR40,1)</f>
        <v>45716</v>
      </c>
      <c r="AT40" s="368">
        <f t="shared" si="226"/>
        <v>45747</v>
      </c>
      <c r="AU40" s="368">
        <f t="shared" si="226"/>
        <v>45777</v>
      </c>
      <c r="AV40" s="368">
        <f t="shared" si="226"/>
        <v>45808</v>
      </c>
      <c r="AW40" s="368">
        <f t="shared" si="226"/>
        <v>45838</v>
      </c>
      <c r="AX40" s="368">
        <f t="shared" si="226"/>
        <v>45869</v>
      </c>
      <c r="AY40" s="368">
        <f t="shared" si="226"/>
        <v>45900</v>
      </c>
      <c r="AZ40" s="368">
        <f t="shared" si="226"/>
        <v>45930</v>
      </c>
      <c r="BA40" s="368">
        <f t="shared" si="226"/>
        <v>45961</v>
      </c>
      <c r="BB40" s="368">
        <f t="shared" si="226"/>
        <v>45991</v>
      </c>
      <c r="BC40" s="368">
        <f t="shared" si="226"/>
        <v>46022</v>
      </c>
      <c r="BD40" s="369">
        <f>YEAR(BC40)</f>
        <v>2025</v>
      </c>
      <c r="BE40" s="368">
        <f>EOMONTH(BC40,1)</f>
        <v>46053</v>
      </c>
      <c r="BF40" s="368">
        <f t="shared" ref="BF40:BP40" si="227">EOMONTH(BE40,1)</f>
        <v>46081</v>
      </c>
      <c r="BG40" s="368">
        <f t="shared" si="227"/>
        <v>46112</v>
      </c>
      <c r="BH40" s="368">
        <f t="shared" si="227"/>
        <v>46142</v>
      </c>
      <c r="BI40" s="368">
        <f t="shared" si="227"/>
        <v>46173</v>
      </c>
      <c r="BJ40" s="368">
        <f t="shared" si="227"/>
        <v>46203</v>
      </c>
      <c r="BK40" s="368">
        <f t="shared" si="227"/>
        <v>46234</v>
      </c>
      <c r="BL40" s="368">
        <f t="shared" si="227"/>
        <v>46265</v>
      </c>
      <c r="BM40" s="368">
        <f t="shared" si="227"/>
        <v>46295</v>
      </c>
      <c r="BN40" s="368">
        <f t="shared" si="227"/>
        <v>46326</v>
      </c>
      <c r="BO40" s="368">
        <f t="shared" si="227"/>
        <v>46356</v>
      </c>
      <c r="BP40" s="368">
        <f t="shared" si="227"/>
        <v>46387</v>
      </c>
      <c r="BQ40" s="369">
        <f>YEAR(BP40)</f>
        <v>2026</v>
      </c>
      <c r="BR40" s="368">
        <f>EOMONTH(BP40,1)</f>
        <v>46418</v>
      </c>
      <c r="BS40" s="368">
        <f t="shared" ref="BS40" si="228">EOMONTH(BR40,1)</f>
        <v>46446</v>
      </c>
      <c r="BT40" s="368">
        <f t="shared" ref="BT40" si="229">EOMONTH(BS40,1)</f>
        <v>46477</v>
      </c>
      <c r="BU40" s="368">
        <f t="shared" ref="BU40" si="230">EOMONTH(BT40,1)</f>
        <v>46507</v>
      </c>
      <c r="BV40" s="368">
        <f t="shared" ref="BV40" si="231">EOMONTH(BU40,1)</f>
        <v>46538</v>
      </c>
      <c r="BW40" s="368">
        <f t="shared" ref="BW40" si="232">EOMONTH(BV40,1)</f>
        <v>46568</v>
      </c>
      <c r="BX40" s="368">
        <f t="shared" ref="BX40" si="233">EOMONTH(BW40,1)</f>
        <v>46599</v>
      </c>
      <c r="BY40" s="368">
        <f t="shared" ref="BY40" si="234">EOMONTH(BX40,1)</f>
        <v>46630</v>
      </c>
      <c r="BZ40" s="368">
        <f t="shared" ref="BZ40" si="235">EOMONTH(BY40,1)</f>
        <v>46660</v>
      </c>
      <c r="CA40" s="368">
        <f t="shared" ref="CA40" si="236">EOMONTH(BZ40,1)</f>
        <v>46691</v>
      </c>
      <c r="CB40" s="368">
        <f t="shared" ref="CB40" si="237">EOMONTH(CA40,1)</f>
        <v>46721</v>
      </c>
      <c r="CC40" s="368">
        <f t="shared" ref="CC40" si="238">EOMONTH(CB40,1)</f>
        <v>46752</v>
      </c>
      <c r="CD40" s="369">
        <f>YEAR(CC40)</f>
        <v>2027</v>
      </c>
    </row>
    <row r="41" spans="3:83" ht="13.2"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3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3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3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3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3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3"/>
    </row>
    <row r="42" spans="3:83" ht="13.2">
      <c r="C42" s="31" t="s">
        <v>90</v>
      </c>
      <c r="D42" s="31" t="s">
        <v>93</v>
      </c>
      <c r="E42" s="35">
        <f>CalcEngine!F232</f>
        <v>0</v>
      </c>
      <c r="F42" s="35">
        <f>CalcEngine!G232</f>
        <v>0</v>
      </c>
      <c r="G42" s="35">
        <f>CalcEngine!H232</f>
        <v>0</v>
      </c>
      <c r="H42" s="35">
        <f>CalcEngine!I232</f>
        <v>0</v>
      </c>
      <c r="I42" s="35">
        <f>CalcEngine!J232</f>
        <v>0</v>
      </c>
      <c r="J42" s="35">
        <f>CalcEngine!K232</f>
        <v>0</v>
      </c>
      <c r="K42" s="35">
        <f>CalcEngine!L232</f>
        <v>0</v>
      </c>
      <c r="L42" s="35">
        <f>CalcEngine!M232</f>
        <v>0</v>
      </c>
      <c r="M42" s="35">
        <f>CalcEngine!N232</f>
        <v>0</v>
      </c>
      <c r="N42" s="35">
        <f>CalcEngine!O232</f>
        <v>0</v>
      </c>
      <c r="O42" s="35">
        <f>CalcEngine!P232</f>
        <v>0</v>
      </c>
      <c r="P42" s="35">
        <f>CalcEngine!Q232</f>
        <v>0</v>
      </c>
      <c r="Q42" s="42">
        <f>P42</f>
        <v>0</v>
      </c>
      <c r="R42" s="35">
        <f>CalcEngine!R232</f>
        <v>0</v>
      </c>
      <c r="S42" s="35">
        <f>CalcEngine!S232</f>
        <v>0</v>
      </c>
      <c r="T42" s="35">
        <f>CalcEngine!T232</f>
        <v>0</v>
      </c>
      <c r="U42" s="35">
        <f>CalcEngine!U232</f>
        <v>0</v>
      </c>
      <c r="V42" s="35">
        <f>CalcEngine!V232</f>
        <v>0</v>
      </c>
      <c r="W42" s="35">
        <f>CalcEngine!W232</f>
        <v>0</v>
      </c>
      <c r="X42" s="35">
        <f>CalcEngine!X232</f>
        <v>0</v>
      </c>
      <c r="Y42" s="35">
        <f>CalcEngine!Y232</f>
        <v>0</v>
      </c>
      <c r="Z42" s="35">
        <f>CalcEngine!Z232</f>
        <v>0</v>
      </c>
      <c r="AA42" s="35">
        <f>CalcEngine!AA232</f>
        <v>0</v>
      </c>
      <c r="AB42" s="35">
        <f>CalcEngine!AB232</f>
        <v>0</v>
      </c>
      <c r="AC42" s="35">
        <f>CalcEngine!AC232</f>
        <v>0</v>
      </c>
      <c r="AD42" s="42">
        <f>AC42</f>
        <v>0</v>
      </c>
      <c r="AE42" s="35">
        <f>CalcEngine!AD232</f>
        <v>0</v>
      </c>
      <c r="AF42" s="35">
        <f>CalcEngine!AE232</f>
        <v>0</v>
      </c>
      <c r="AG42" s="35">
        <f>CalcEngine!AF232</f>
        <v>0</v>
      </c>
      <c r="AH42" s="35">
        <f>CalcEngine!AG232</f>
        <v>0</v>
      </c>
      <c r="AI42" s="35">
        <f>CalcEngine!AH232</f>
        <v>0</v>
      </c>
      <c r="AJ42" s="35">
        <f>CalcEngine!AI232</f>
        <v>0</v>
      </c>
      <c r="AK42" s="35">
        <f>CalcEngine!AJ232</f>
        <v>0</v>
      </c>
      <c r="AL42" s="35">
        <f>CalcEngine!AK232</f>
        <v>0</v>
      </c>
      <c r="AM42" s="35">
        <f>CalcEngine!AL232</f>
        <v>0</v>
      </c>
      <c r="AN42" s="35">
        <f>CalcEngine!AM232</f>
        <v>0</v>
      </c>
      <c r="AO42" s="35">
        <f>CalcEngine!AN232</f>
        <v>0</v>
      </c>
      <c r="AP42" s="35">
        <f>CalcEngine!AO232</f>
        <v>0</v>
      </c>
      <c r="AQ42" s="42">
        <f>AP42</f>
        <v>0</v>
      </c>
      <c r="AR42" s="35">
        <f>CalcEngine!AP232</f>
        <v>0</v>
      </c>
      <c r="AS42" s="35">
        <f>CalcEngine!AQ232</f>
        <v>0</v>
      </c>
      <c r="AT42" s="35">
        <f>CalcEngine!AR232</f>
        <v>0</v>
      </c>
      <c r="AU42" s="35">
        <f>CalcEngine!AS232</f>
        <v>0</v>
      </c>
      <c r="AV42" s="35">
        <f>CalcEngine!AT232</f>
        <v>0</v>
      </c>
      <c r="AW42" s="35">
        <f>CalcEngine!AU232</f>
        <v>0</v>
      </c>
      <c r="AX42" s="35">
        <f>CalcEngine!AV232</f>
        <v>0</v>
      </c>
      <c r="AY42" s="35">
        <f>CalcEngine!AW232</f>
        <v>0</v>
      </c>
      <c r="AZ42" s="35">
        <f>CalcEngine!AX232</f>
        <v>0</v>
      </c>
      <c r="BA42" s="35">
        <f>CalcEngine!AY232</f>
        <v>0</v>
      </c>
      <c r="BB42" s="35">
        <f>CalcEngine!AZ232</f>
        <v>0</v>
      </c>
      <c r="BC42" s="35">
        <f>CalcEngine!BA232</f>
        <v>0</v>
      </c>
      <c r="BD42" s="42">
        <f>BC42</f>
        <v>0</v>
      </c>
      <c r="BE42" s="35">
        <f>CalcEngine!BB232</f>
        <v>0</v>
      </c>
      <c r="BF42" s="35">
        <f>CalcEngine!BC232</f>
        <v>0</v>
      </c>
      <c r="BG42" s="35">
        <f>CalcEngine!BD232</f>
        <v>0</v>
      </c>
      <c r="BH42" s="35">
        <f>CalcEngine!BE232</f>
        <v>0</v>
      </c>
      <c r="BI42" s="35">
        <f>CalcEngine!BF232</f>
        <v>0</v>
      </c>
      <c r="BJ42" s="35">
        <f>CalcEngine!BG232</f>
        <v>0</v>
      </c>
      <c r="BK42" s="35">
        <f>CalcEngine!BH232</f>
        <v>0</v>
      </c>
      <c r="BL42" s="35">
        <f>CalcEngine!BI232</f>
        <v>0</v>
      </c>
      <c r="BM42" s="35">
        <f>CalcEngine!BJ232</f>
        <v>0</v>
      </c>
      <c r="BN42" s="35">
        <f>CalcEngine!BK232</f>
        <v>0</v>
      </c>
      <c r="BO42" s="35">
        <f>CalcEngine!BL232</f>
        <v>0</v>
      </c>
      <c r="BP42" s="35">
        <f>CalcEngine!BM232</f>
        <v>0</v>
      </c>
      <c r="BQ42" s="42">
        <f>BP42</f>
        <v>0</v>
      </c>
      <c r="BR42" s="35">
        <f>CalcEngine!BN232</f>
        <v>0</v>
      </c>
      <c r="BS42" s="35">
        <f>CalcEngine!BO232</f>
        <v>0</v>
      </c>
      <c r="BT42" s="35">
        <f>CalcEngine!BP232</f>
        <v>0</v>
      </c>
      <c r="BU42" s="35">
        <f>CalcEngine!BQ232</f>
        <v>0</v>
      </c>
      <c r="BV42" s="35">
        <f>CalcEngine!BR232</f>
        <v>0</v>
      </c>
      <c r="BW42" s="35">
        <f>CalcEngine!BS232</f>
        <v>0</v>
      </c>
      <c r="BX42" s="35">
        <f>CalcEngine!BT232</f>
        <v>0</v>
      </c>
      <c r="BY42" s="35">
        <f>CalcEngine!BU232</f>
        <v>0</v>
      </c>
      <c r="BZ42" s="35">
        <f>CalcEngine!BV232</f>
        <v>0</v>
      </c>
      <c r="CA42" s="35">
        <f>CalcEngine!BW232</f>
        <v>0</v>
      </c>
      <c r="CB42" s="35">
        <f>CalcEngine!BX232</f>
        <v>0</v>
      </c>
      <c r="CC42" s="35">
        <f>CalcEngine!BY232</f>
        <v>0</v>
      </c>
      <c r="CD42" s="42">
        <f>CC42</f>
        <v>0</v>
      </c>
    </row>
    <row r="43" spans="3:83" ht="13.2">
      <c r="C43" s="31"/>
      <c r="D43" s="31" t="s">
        <v>165</v>
      </c>
      <c r="E43" s="35">
        <f>CalcEngine!F235</f>
        <v>0</v>
      </c>
      <c r="F43" s="35">
        <f>CalcEngine!G235</f>
        <v>0</v>
      </c>
      <c r="G43" s="35">
        <f>CalcEngine!H235</f>
        <v>0</v>
      </c>
      <c r="H43" s="35">
        <f>CalcEngine!I235</f>
        <v>0</v>
      </c>
      <c r="I43" s="35">
        <f>CalcEngine!J235</f>
        <v>0</v>
      </c>
      <c r="J43" s="35">
        <f>CalcEngine!K235</f>
        <v>0</v>
      </c>
      <c r="K43" s="35">
        <f>CalcEngine!L235</f>
        <v>0</v>
      </c>
      <c r="L43" s="35">
        <f>CalcEngine!M235</f>
        <v>0</v>
      </c>
      <c r="M43" s="35">
        <f>CalcEngine!N235</f>
        <v>0</v>
      </c>
      <c r="N43" s="35">
        <f>CalcEngine!O235</f>
        <v>0</v>
      </c>
      <c r="O43" s="35">
        <f>CalcEngine!P235</f>
        <v>0</v>
      </c>
      <c r="P43" s="35">
        <f>CalcEngine!Q235</f>
        <v>0</v>
      </c>
      <c r="Q43" s="42">
        <f t="shared" ref="Q43:Q46" si="239">P43</f>
        <v>0</v>
      </c>
      <c r="R43" s="35">
        <f>CalcEngine!R235</f>
        <v>0</v>
      </c>
      <c r="S43" s="35">
        <f>CalcEngine!S235</f>
        <v>0</v>
      </c>
      <c r="T43" s="35">
        <f>CalcEngine!T235</f>
        <v>0</v>
      </c>
      <c r="U43" s="35">
        <f>CalcEngine!U235</f>
        <v>0</v>
      </c>
      <c r="V43" s="35">
        <f>CalcEngine!V235</f>
        <v>0</v>
      </c>
      <c r="W43" s="35">
        <f>CalcEngine!W235</f>
        <v>0</v>
      </c>
      <c r="X43" s="35">
        <f>CalcEngine!X235</f>
        <v>0</v>
      </c>
      <c r="Y43" s="35">
        <f>CalcEngine!Y235</f>
        <v>0</v>
      </c>
      <c r="Z43" s="35">
        <f>CalcEngine!Z235</f>
        <v>0</v>
      </c>
      <c r="AA43" s="35">
        <f>CalcEngine!AA235</f>
        <v>0</v>
      </c>
      <c r="AB43" s="35">
        <f>CalcEngine!AB235</f>
        <v>0</v>
      </c>
      <c r="AC43" s="35">
        <f>CalcEngine!AC235</f>
        <v>0</v>
      </c>
      <c r="AD43" s="42">
        <f t="shared" ref="AD43:AD46" si="240">AC43</f>
        <v>0</v>
      </c>
      <c r="AE43" s="35">
        <f>CalcEngine!AD235</f>
        <v>0</v>
      </c>
      <c r="AF43" s="35">
        <f>CalcEngine!AE235</f>
        <v>0</v>
      </c>
      <c r="AG43" s="35">
        <f>CalcEngine!AF235</f>
        <v>0</v>
      </c>
      <c r="AH43" s="35">
        <f>CalcEngine!AG235</f>
        <v>0</v>
      </c>
      <c r="AI43" s="35">
        <f>CalcEngine!AH235</f>
        <v>0</v>
      </c>
      <c r="AJ43" s="35">
        <f>CalcEngine!AI235</f>
        <v>0</v>
      </c>
      <c r="AK43" s="35">
        <f>CalcEngine!AJ235</f>
        <v>0</v>
      </c>
      <c r="AL43" s="35">
        <f>CalcEngine!AK235</f>
        <v>0</v>
      </c>
      <c r="AM43" s="35">
        <f>CalcEngine!AL235</f>
        <v>0</v>
      </c>
      <c r="AN43" s="35">
        <f>CalcEngine!AM235</f>
        <v>0</v>
      </c>
      <c r="AO43" s="35">
        <f>CalcEngine!AN235</f>
        <v>0</v>
      </c>
      <c r="AP43" s="35">
        <f>CalcEngine!AO235</f>
        <v>0</v>
      </c>
      <c r="AQ43" s="42">
        <f t="shared" ref="AQ43:AQ46" si="241">AP43</f>
        <v>0</v>
      </c>
      <c r="AR43" s="35">
        <f>CalcEngine!AP235</f>
        <v>0</v>
      </c>
      <c r="AS43" s="35">
        <f>CalcEngine!AQ235</f>
        <v>0</v>
      </c>
      <c r="AT43" s="35">
        <f>CalcEngine!AR235</f>
        <v>0</v>
      </c>
      <c r="AU43" s="35">
        <f>CalcEngine!AS235</f>
        <v>0</v>
      </c>
      <c r="AV43" s="35">
        <f>CalcEngine!AT235</f>
        <v>0</v>
      </c>
      <c r="AW43" s="35">
        <f>CalcEngine!AU235</f>
        <v>0</v>
      </c>
      <c r="AX43" s="35">
        <f>CalcEngine!AV235</f>
        <v>0</v>
      </c>
      <c r="AY43" s="35">
        <f>CalcEngine!AW235</f>
        <v>0</v>
      </c>
      <c r="AZ43" s="35">
        <f>CalcEngine!AX235</f>
        <v>0</v>
      </c>
      <c r="BA43" s="35">
        <f>CalcEngine!AY235</f>
        <v>0</v>
      </c>
      <c r="BB43" s="35">
        <f>CalcEngine!AZ235</f>
        <v>0</v>
      </c>
      <c r="BC43" s="35">
        <f>CalcEngine!BA235</f>
        <v>0</v>
      </c>
      <c r="BD43" s="42">
        <f t="shared" ref="BD43:BD46" si="242">BC43</f>
        <v>0</v>
      </c>
      <c r="BE43" s="35">
        <f>CalcEngine!BB235</f>
        <v>0</v>
      </c>
      <c r="BF43" s="35">
        <f>CalcEngine!BC235</f>
        <v>0</v>
      </c>
      <c r="BG43" s="35">
        <f>CalcEngine!BD235</f>
        <v>0</v>
      </c>
      <c r="BH43" s="35">
        <f>CalcEngine!BE235</f>
        <v>0</v>
      </c>
      <c r="BI43" s="35">
        <f>CalcEngine!BF235</f>
        <v>0</v>
      </c>
      <c r="BJ43" s="35">
        <f>CalcEngine!BG235</f>
        <v>0</v>
      </c>
      <c r="BK43" s="35">
        <f>CalcEngine!BH235</f>
        <v>0</v>
      </c>
      <c r="BL43" s="35">
        <f>CalcEngine!BI235</f>
        <v>0</v>
      </c>
      <c r="BM43" s="35">
        <f>CalcEngine!BJ235</f>
        <v>0</v>
      </c>
      <c r="BN43" s="35">
        <f>CalcEngine!BK235</f>
        <v>0</v>
      </c>
      <c r="BO43" s="35">
        <f>CalcEngine!BL235</f>
        <v>0</v>
      </c>
      <c r="BP43" s="35">
        <f>CalcEngine!BM235</f>
        <v>0</v>
      </c>
      <c r="BQ43" s="42">
        <f t="shared" ref="BQ43:BQ46" si="243">BP43</f>
        <v>0</v>
      </c>
      <c r="BR43" s="35">
        <f>CalcEngine!BN235</f>
        <v>0</v>
      </c>
      <c r="BS43" s="35">
        <f>CalcEngine!BO235</f>
        <v>0</v>
      </c>
      <c r="BT43" s="35">
        <f>CalcEngine!BP235</f>
        <v>0</v>
      </c>
      <c r="BU43" s="35">
        <f>CalcEngine!BQ235</f>
        <v>0</v>
      </c>
      <c r="BV43" s="35">
        <f>CalcEngine!BR235</f>
        <v>0</v>
      </c>
      <c r="BW43" s="35">
        <f>CalcEngine!BS235</f>
        <v>0</v>
      </c>
      <c r="BX43" s="35">
        <f>CalcEngine!BT235</f>
        <v>0</v>
      </c>
      <c r="BY43" s="35">
        <f>CalcEngine!BU235</f>
        <v>0</v>
      </c>
      <c r="BZ43" s="35">
        <f>CalcEngine!BV235</f>
        <v>0</v>
      </c>
      <c r="CA43" s="35">
        <f>CalcEngine!BW235</f>
        <v>0</v>
      </c>
      <c r="CB43" s="35">
        <f>CalcEngine!BX235</f>
        <v>0</v>
      </c>
      <c r="CC43" s="35">
        <f>CalcEngine!BY235</f>
        <v>0</v>
      </c>
      <c r="CD43" s="42">
        <f t="shared" ref="CD43:CD46" si="244">CC43</f>
        <v>0</v>
      </c>
    </row>
    <row r="44" spans="3:83" ht="13.2">
      <c r="C44" s="31"/>
      <c r="D44" s="31" t="s">
        <v>177</v>
      </c>
      <c r="E44" s="35">
        <f>CalcEngine!F236+CalcEngine!F237</f>
        <v>0</v>
      </c>
      <c r="F44" s="35">
        <f>CalcEngine!G236+CalcEngine!G237</f>
        <v>0</v>
      </c>
      <c r="G44" s="35">
        <f>CalcEngine!H236+CalcEngine!H237</f>
        <v>0</v>
      </c>
      <c r="H44" s="35">
        <f>CalcEngine!I236+CalcEngine!I237</f>
        <v>0</v>
      </c>
      <c r="I44" s="35">
        <f>CalcEngine!J236+CalcEngine!J237</f>
        <v>0</v>
      </c>
      <c r="J44" s="35">
        <f>CalcEngine!K236+CalcEngine!K237</f>
        <v>0</v>
      </c>
      <c r="K44" s="35">
        <f>CalcEngine!L236+CalcEngine!L237</f>
        <v>0</v>
      </c>
      <c r="L44" s="35">
        <f>CalcEngine!M236+CalcEngine!M237</f>
        <v>0</v>
      </c>
      <c r="M44" s="35">
        <f>CalcEngine!N236+CalcEngine!N237</f>
        <v>0</v>
      </c>
      <c r="N44" s="35">
        <f>CalcEngine!O236+CalcEngine!O237</f>
        <v>0</v>
      </c>
      <c r="O44" s="35">
        <f>CalcEngine!P236+CalcEngine!P237</f>
        <v>0</v>
      </c>
      <c r="P44" s="35">
        <f>CalcEngine!Q236+CalcEngine!Q237</f>
        <v>0</v>
      </c>
      <c r="Q44" s="42">
        <f t="shared" si="239"/>
        <v>0</v>
      </c>
      <c r="R44" s="35">
        <f>CalcEngine!R236+CalcEngine!R237</f>
        <v>0</v>
      </c>
      <c r="S44" s="35">
        <f>CalcEngine!S236+CalcEngine!S237</f>
        <v>0</v>
      </c>
      <c r="T44" s="35">
        <f>CalcEngine!T236+CalcEngine!T237</f>
        <v>0</v>
      </c>
      <c r="U44" s="35">
        <f>CalcEngine!U236+CalcEngine!U237</f>
        <v>0</v>
      </c>
      <c r="V44" s="35">
        <f>CalcEngine!V236+CalcEngine!V237</f>
        <v>0</v>
      </c>
      <c r="W44" s="35">
        <f>CalcEngine!W236+CalcEngine!W237</f>
        <v>0</v>
      </c>
      <c r="X44" s="35">
        <f>CalcEngine!X236+CalcEngine!X237</f>
        <v>0</v>
      </c>
      <c r="Y44" s="35">
        <f>CalcEngine!Y236+CalcEngine!Y237</f>
        <v>0</v>
      </c>
      <c r="Z44" s="35">
        <f>CalcEngine!Z236+CalcEngine!Z237</f>
        <v>0</v>
      </c>
      <c r="AA44" s="35">
        <f>CalcEngine!AA236+CalcEngine!AA237</f>
        <v>0</v>
      </c>
      <c r="AB44" s="35">
        <f>CalcEngine!AB236+CalcEngine!AB237</f>
        <v>0</v>
      </c>
      <c r="AC44" s="35">
        <f>CalcEngine!AC236+CalcEngine!AC237</f>
        <v>0</v>
      </c>
      <c r="AD44" s="42">
        <f t="shared" si="240"/>
        <v>0</v>
      </c>
      <c r="AE44" s="35">
        <f>CalcEngine!AD236+CalcEngine!AD237</f>
        <v>0</v>
      </c>
      <c r="AF44" s="35">
        <f>CalcEngine!AE236+CalcEngine!AE237</f>
        <v>0</v>
      </c>
      <c r="AG44" s="35">
        <f>CalcEngine!AF236+CalcEngine!AF237</f>
        <v>0</v>
      </c>
      <c r="AH44" s="35">
        <f>CalcEngine!AG236+CalcEngine!AG237</f>
        <v>0</v>
      </c>
      <c r="AI44" s="35">
        <f>CalcEngine!AH236+CalcEngine!AH237</f>
        <v>0</v>
      </c>
      <c r="AJ44" s="35">
        <f>CalcEngine!AI236+CalcEngine!AI237</f>
        <v>0</v>
      </c>
      <c r="AK44" s="35">
        <f>CalcEngine!AJ236+CalcEngine!AJ237</f>
        <v>0</v>
      </c>
      <c r="AL44" s="35">
        <f>CalcEngine!AK236+CalcEngine!AK237</f>
        <v>0</v>
      </c>
      <c r="AM44" s="35">
        <f>CalcEngine!AL236+CalcEngine!AL237</f>
        <v>0</v>
      </c>
      <c r="AN44" s="35">
        <f>CalcEngine!AM236+CalcEngine!AM237</f>
        <v>0</v>
      </c>
      <c r="AO44" s="35">
        <f>CalcEngine!AN236+CalcEngine!AN237</f>
        <v>0</v>
      </c>
      <c r="AP44" s="35">
        <f>CalcEngine!AO236+CalcEngine!AO237</f>
        <v>0</v>
      </c>
      <c r="AQ44" s="42">
        <f t="shared" si="241"/>
        <v>0</v>
      </c>
      <c r="AR44" s="35">
        <f>CalcEngine!AP236+CalcEngine!AP237</f>
        <v>0</v>
      </c>
      <c r="AS44" s="35">
        <f>CalcEngine!AQ236+CalcEngine!AQ237</f>
        <v>0</v>
      </c>
      <c r="AT44" s="35">
        <f>CalcEngine!AR236+CalcEngine!AR237</f>
        <v>0</v>
      </c>
      <c r="AU44" s="35">
        <f>CalcEngine!AS236+CalcEngine!AS237</f>
        <v>0</v>
      </c>
      <c r="AV44" s="35">
        <f>CalcEngine!AT236+CalcEngine!AT237</f>
        <v>0</v>
      </c>
      <c r="AW44" s="35">
        <f>CalcEngine!AU236+CalcEngine!AU237</f>
        <v>0</v>
      </c>
      <c r="AX44" s="35">
        <f>CalcEngine!AV236+CalcEngine!AV237</f>
        <v>0</v>
      </c>
      <c r="AY44" s="35">
        <f>CalcEngine!AW236+CalcEngine!AW237</f>
        <v>0</v>
      </c>
      <c r="AZ44" s="35">
        <f>CalcEngine!AX236+CalcEngine!AX237</f>
        <v>0</v>
      </c>
      <c r="BA44" s="35">
        <f>CalcEngine!AY236+CalcEngine!AY237</f>
        <v>0</v>
      </c>
      <c r="BB44" s="35">
        <f>CalcEngine!AZ236+CalcEngine!AZ237</f>
        <v>0</v>
      </c>
      <c r="BC44" s="35">
        <f>CalcEngine!BA236+CalcEngine!BA237</f>
        <v>0</v>
      </c>
      <c r="BD44" s="42">
        <f t="shared" si="242"/>
        <v>0</v>
      </c>
      <c r="BE44" s="35">
        <f>CalcEngine!BB236+CalcEngine!BB237</f>
        <v>0</v>
      </c>
      <c r="BF44" s="35">
        <f>CalcEngine!BC236+CalcEngine!BC237</f>
        <v>0</v>
      </c>
      <c r="BG44" s="35">
        <f>CalcEngine!BD236+CalcEngine!BD237</f>
        <v>0</v>
      </c>
      <c r="BH44" s="35">
        <f>CalcEngine!BE236+CalcEngine!BE237</f>
        <v>0</v>
      </c>
      <c r="BI44" s="35">
        <f>CalcEngine!BF236+CalcEngine!BF237</f>
        <v>0</v>
      </c>
      <c r="BJ44" s="35">
        <f>CalcEngine!BG236+CalcEngine!BG237</f>
        <v>0</v>
      </c>
      <c r="BK44" s="35">
        <f>CalcEngine!BH236+CalcEngine!BH237</f>
        <v>0</v>
      </c>
      <c r="BL44" s="35">
        <f>CalcEngine!BI236+CalcEngine!BI237</f>
        <v>0</v>
      </c>
      <c r="BM44" s="35">
        <f>CalcEngine!BJ236+CalcEngine!BJ237</f>
        <v>0</v>
      </c>
      <c r="BN44" s="35">
        <f>CalcEngine!BK236+CalcEngine!BK237</f>
        <v>0</v>
      </c>
      <c r="BO44" s="35">
        <f>CalcEngine!BL236+CalcEngine!BL237</f>
        <v>0</v>
      </c>
      <c r="BP44" s="35">
        <f>CalcEngine!BM236+CalcEngine!BM237</f>
        <v>0</v>
      </c>
      <c r="BQ44" s="42">
        <f t="shared" si="243"/>
        <v>0</v>
      </c>
      <c r="BR44" s="35">
        <f>CalcEngine!BN236+CalcEngine!BN237</f>
        <v>0</v>
      </c>
      <c r="BS44" s="35">
        <f>CalcEngine!BO236+CalcEngine!BO237</f>
        <v>0</v>
      </c>
      <c r="BT44" s="35">
        <f>CalcEngine!BP236+CalcEngine!BP237</f>
        <v>0</v>
      </c>
      <c r="BU44" s="35">
        <f>CalcEngine!BQ236+CalcEngine!BQ237</f>
        <v>0</v>
      </c>
      <c r="BV44" s="35">
        <f>CalcEngine!BR236+CalcEngine!BR237</f>
        <v>0</v>
      </c>
      <c r="BW44" s="35">
        <f>CalcEngine!BS236+CalcEngine!BS237</f>
        <v>0</v>
      </c>
      <c r="BX44" s="35">
        <f>CalcEngine!BT236+CalcEngine!BT237</f>
        <v>0</v>
      </c>
      <c r="BY44" s="35">
        <f>CalcEngine!BU236+CalcEngine!BU237</f>
        <v>0</v>
      </c>
      <c r="BZ44" s="35">
        <f>CalcEngine!BV236+CalcEngine!BV237</f>
        <v>0</v>
      </c>
      <c r="CA44" s="35">
        <f>CalcEngine!BW236+CalcEngine!BW237</f>
        <v>0</v>
      </c>
      <c r="CB44" s="35">
        <f>CalcEngine!BX236+CalcEngine!BX237</f>
        <v>0</v>
      </c>
      <c r="CC44" s="35">
        <f>CalcEngine!BY236+CalcEngine!BY237</f>
        <v>0</v>
      </c>
      <c r="CD44" s="42">
        <f t="shared" si="244"/>
        <v>0</v>
      </c>
    </row>
    <row r="45" spans="3:83" ht="13.2">
      <c r="C45" s="31"/>
      <c r="D45" s="31" t="s">
        <v>56</v>
      </c>
      <c r="E45" s="35">
        <f>CalcEngine!F247</f>
        <v>0</v>
      </c>
      <c r="F45" s="35">
        <f>CalcEngine!G247</f>
        <v>0</v>
      </c>
      <c r="G45" s="35">
        <f>CalcEngine!H247</f>
        <v>0</v>
      </c>
      <c r="H45" s="35">
        <f>CalcEngine!I247</f>
        <v>0</v>
      </c>
      <c r="I45" s="35">
        <f>CalcEngine!J247</f>
        <v>0</v>
      </c>
      <c r="J45" s="35">
        <f>CalcEngine!K247</f>
        <v>0</v>
      </c>
      <c r="K45" s="35">
        <f>CalcEngine!L247</f>
        <v>0</v>
      </c>
      <c r="L45" s="35">
        <f>CalcEngine!M247</f>
        <v>0</v>
      </c>
      <c r="M45" s="35">
        <f>CalcEngine!N247</f>
        <v>0</v>
      </c>
      <c r="N45" s="35">
        <f>CalcEngine!O247</f>
        <v>0</v>
      </c>
      <c r="O45" s="35">
        <f>CalcEngine!P247</f>
        <v>0</v>
      </c>
      <c r="P45" s="35">
        <f>CalcEngine!Q247</f>
        <v>0</v>
      </c>
      <c r="Q45" s="42">
        <f t="shared" si="239"/>
        <v>0</v>
      </c>
      <c r="R45" s="35">
        <f>CalcEngine!R247</f>
        <v>0</v>
      </c>
      <c r="S45" s="35">
        <f>CalcEngine!S247</f>
        <v>0</v>
      </c>
      <c r="T45" s="35">
        <f>CalcEngine!T247</f>
        <v>0</v>
      </c>
      <c r="U45" s="35">
        <f>CalcEngine!U247</f>
        <v>0</v>
      </c>
      <c r="V45" s="35">
        <f>CalcEngine!V247</f>
        <v>0</v>
      </c>
      <c r="W45" s="35">
        <f>CalcEngine!W247</f>
        <v>0</v>
      </c>
      <c r="X45" s="35">
        <f>CalcEngine!X247</f>
        <v>0</v>
      </c>
      <c r="Y45" s="35">
        <f>CalcEngine!Y247</f>
        <v>0</v>
      </c>
      <c r="Z45" s="35">
        <f>CalcEngine!Z247</f>
        <v>0</v>
      </c>
      <c r="AA45" s="35">
        <f>CalcEngine!AA247</f>
        <v>0</v>
      </c>
      <c r="AB45" s="35">
        <f>CalcEngine!AB247</f>
        <v>0</v>
      </c>
      <c r="AC45" s="35">
        <f>CalcEngine!AC247</f>
        <v>0</v>
      </c>
      <c r="AD45" s="42">
        <f t="shared" si="240"/>
        <v>0</v>
      </c>
      <c r="AE45" s="35">
        <f>CalcEngine!AD247</f>
        <v>0</v>
      </c>
      <c r="AF45" s="35">
        <f>CalcEngine!AE247</f>
        <v>0</v>
      </c>
      <c r="AG45" s="35">
        <f>CalcEngine!AF247</f>
        <v>0</v>
      </c>
      <c r="AH45" s="35">
        <f>CalcEngine!AG247</f>
        <v>0</v>
      </c>
      <c r="AI45" s="35">
        <f>CalcEngine!AH247</f>
        <v>0</v>
      </c>
      <c r="AJ45" s="35">
        <f>CalcEngine!AI247</f>
        <v>0</v>
      </c>
      <c r="AK45" s="35">
        <f>CalcEngine!AJ247</f>
        <v>0</v>
      </c>
      <c r="AL45" s="35">
        <f>CalcEngine!AK247</f>
        <v>0</v>
      </c>
      <c r="AM45" s="35">
        <f>CalcEngine!AL247</f>
        <v>0</v>
      </c>
      <c r="AN45" s="35">
        <f>CalcEngine!AM247</f>
        <v>0</v>
      </c>
      <c r="AO45" s="35">
        <f>CalcEngine!AN247</f>
        <v>0</v>
      </c>
      <c r="AP45" s="35">
        <f>CalcEngine!AO247</f>
        <v>0</v>
      </c>
      <c r="AQ45" s="42">
        <f t="shared" si="241"/>
        <v>0</v>
      </c>
      <c r="AR45" s="35">
        <f>CalcEngine!AP247</f>
        <v>0</v>
      </c>
      <c r="AS45" s="35">
        <f>CalcEngine!AQ247</f>
        <v>0</v>
      </c>
      <c r="AT45" s="35">
        <f>CalcEngine!AR247</f>
        <v>0</v>
      </c>
      <c r="AU45" s="35">
        <f>CalcEngine!AS247</f>
        <v>0</v>
      </c>
      <c r="AV45" s="35">
        <f>CalcEngine!AT247</f>
        <v>0</v>
      </c>
      <c r="AW45" s="35">
        <f>CalcEngine!AU247</f>
        <v>0</v>
      </c>
      <c r="AX45" s="35">
        <f>CalcEngine!AV247</f>
        <v>0</v>
      </c>
      <c r="AY45" s="35">
        <f>CalcEngine!AW247</f>
        <v>0</v>
      </c>
      <c r="AZ45" s="35">
        <f>CalcEngine!AX247</f>
        <v>0</v>
      </c>
      <c r="BA45" s="35">
        <f>CalcEngine!AY247</f>
        <v>0</v>
      </c>
      <c r="BB45" s="35">
        <f>CalcEngine!AZ247</f>
        <v>0</v>
      </c>
      <c r="BC45" s="35">
        <f>CalcEngine!BA247</f>
        <v>0</v>
      </c>
      <c r="BD45" s="42">
        <f t="shared" si="242"/>
        <v>0</v>
      </c>
      <c r="BE45" s="35">
        <f>CalcEngine!BB247</f>
        <v>0</v>
      </c>
      <c r="BF45" s="35">
        <f>CalcEngine!BC247</f>
        <v>0</v>
      </c>
      <c r="BG45" s="35">
        <f>CalcEngine!BD247</f>
        <v>0</v>
      </c>
      <c r="BH45" s="35">
        <f>CalcEngine!BE247</f>
        <v>0</v>
      </c>
      <c r="BI45" s="35">
        <f>CalcEngine!BF247</f>
        <v>0</v>
      </c>
      <c r="BJ45" s="35">
        <f>CalcEngine!BG247</f>
        <v>0</v>
      </c>
      <c r="BK45" s="35">
        <f>CalcEngine!BH247</f>
        <v>0</v>
      </c>
      <c r="BL45" s="35">
        <f>CalcEngine!BI247</f>
        <v>0</v>
      </c>
      <c r="BM45" s="35">
        <f>CalcEngine!BJ247</f>
        <v>0</v>
      </c>
      <c r="BN45" s="35">
        <f>CalcEngine!BK247</f>
        <v>0</v>
      </c>
      <c r="BO45" s="35">
        <f>CalcEngine!BL247</f>
        <v>0</v>
      </c>
      <c r="BP45" s="35">
        <f>CalcEngine!BM247</f>
        <v>0</v>
      </c>
      <c r="BQ45" s="42">
        <f t="shared" si="243"/>
        <v>0</v>
      </c>
      <c r="BR45" s="35">
        <f>CalcEngine!BN247</f>
        <v>0</v>
      </c>
      <c r="BS45" s="35">
        <f>CalcEngine!BO247</f>
        <v>0</v>
      </c>
      <c r="BT45" s="35">
        <f>CalcEngine!BP247</f>
        <v>0</v>
      </c>
      <c r="BU45" s="35">
        <f>CalcEngine!BQ247</f>
        <v>0</v>
      </c>
      <c r="BV45" s="35">
        <f>CalcEngine!BR247</f>
        <v>0</v>
      </c>
      <c r="BW45" s="35">
        <f>CalcEngine!BS247</f>
        <v>0</v>
      </c>
      <c r="BX45" s="35">
        <f>CalcEngine!BT247</f>
        <v>0</v>
      </c>
      <c r="BY45" s="35">
        <f>CalcEngine!BU247</f>
        <v>0</v>
      </c>
      <c r="BZ45" s="35">
        <f>CalcEngine!BV247</f>
        <v>0</v>
      </c>
      <c r="CA45" s="35">
        <f>CalcEngine!BW247</f>
        <v>0</v>
      </c>
      <c r="CB45" s="35">
        <f>CalcEngine!BX247</f>
        <v>0</v>
      </c>
      <c r="CC45" s="35">
        <f>CalcEngine!BY247</f>
        <v>0</v>
      </c>
      <c r="CD45" s="42">
        <f t="shared" si="244"/>
        <v>0</v>
      </c>
    </row>
    <row r="46" spans="3:83" ht="13.2">
      <c r="C46" s="31"/>
      <c r="D46" s="31" t="s">
        <v>161</v>
      </c>
      <c r="E46" s="35">
        <f>CalcEngine!F248</f>
        <v>0</v>
      </c>
      <c r="F46" s="35">
        <f>CalcEngine!G248</f>
        <v>0</v>
      </c>
      <c r="G46" s="35">
        <f>CalcEngine!H248</f>
        <v>0</v>
      </c>
      <c r="H46" s="35">
        <f>CalcEngine!I248</f>
        <v>0</v>
      </c>
      <c r="I46" s="35">
        <f>CalcEngine!J248</f>
        <v>0</v>
      </c>
      <c r="J46" s="35">
        <f>CalcEngine!K248</f>
        <v>0</v>
      </c>
      <c r="K46" s="35">
        <f>CalcEngine!L248</f>
        <v>0</v>
      </c>
      <c r="L46" s="35">
        <f>CalcEngine!M248</f>
        <v>0</v>
      </c>
      <c r="M46" s="35">
        <f>CalcEngine!N248</f>
        <v>0</v>
      </c>
      <c r="N46" s="35">
        <f>CalcEngine!O248</f>
        <v>0</v>
      </c>
      <c r="O46" s="35">
        <f>CalcEngine!P248</f>
        <v>0</v>
      </c>
      <c r="P46" s="35">
        <f>CalcEngine!Q248</f>
        <v>0</v>
      </c>
      <c r="Q46" s="42">
        <f t="shared" si="239"/>
        <v>0</v>
      </c>
      <c r="R46" s="35">
        <f>CalcEngine!R248</f>
        <v>0</v>
      </c>
      <c r="S46" s="35">
        <f>CalcEngine!S248</f>
        <v>0</v>
      </c>
      <c r="T46" s="35">
        <f>CalcEngine!T248</f>
        <v>0</v>
      </c>
      <c r="U46" s="35">
        <f>CalcEngine!U248</f>
        <v>0</v>
      </c>
      <c r="V46" s="35">
        <f>CalcEngine!V248</f>
        <v>0</v>
      </c>
      <c r="W46" s="35">
        <f>CalcEngine!W248</f>
        <v>0</v>
      </c>
      <c r="X46" s="35">
        <f>CalcEngine!X248</f>
        <v>0</v>
      </c>
      <c r="Y46" s="35">
        <f>CalcEngine!Y248</f>
        <v>0</v>
      </c>
      <c r="Z46" s="35">
        <f>CalcEngine!Z248</f>
        <v>0</v>
      </c>
      <c r="AA46" s="35">
        <f>CalcEngine!AA248</f>
        <v>0</v>
      </c>
      <c r="AB46" s="35">
        <f>CalcEngine!AB248</f>
        <v>0</v>
      </c>
      <c r="AC46" s="35">
        <f>CalcEngine!AC248</f>
        <v>0</v>
      </c>
      <c r="AD46" s="42">
        <f t="shared" si="240"/>
        <v>0</v>
      </c>
      <c r="AE46" s="35">
        <f>CalcEngine!AD248</f>
        <v>0</v>
      </c>
      <c r="AF46" s="35">
        <f>CalcEngine!AE248</f>
        <v>0</v>
      </c>
      <c r="AG46" s="35">
        <f>CalcEngine!AF248</f>
        <v>0</v>
      </c>
      <c r="AH46" s="35">
        <f>CalcEngine!AG248</f>
        <v>0</v>
      </c>
      <c r="AI46" s="35">
        <f>CalcEngine!AH248</f>
        <v>0</v>
      </c>
      <c r="AJ46" s="35">
        <f>CalcEngine!AI248</f>
        <v>0</v>
      </c>
      <c r="AK46" s="35">
        <f>CalcEngine!AJ248</f>
        <v>0</v>
      </c>
      <c r="AL46" s="35">
        <f>CalcEngine!AK248</f>
        <v>0</v>
      </c>
      <c r="AM46" s="35">
        <f>CalcEngine!AL248</f>
        <v>0</v>
      </c>
      <c r="AN46" s="35">
        <f>CalcEngine!AM248</f>
        <v>0</v>
      </c>
      <c r="AO46" s="35">
        <f>CalcEngine!AN248</f>
        <v>0</v>
      </c>
      <c r="AP46" s="35">
        <f>CalcEngine!AO248</f>
        <v>0</v>
      </c>
      <c r="AQ46" s="42">
        <f t="shared" si="241"/>
        <v>0</v>
      </c>
      <c r="AR46" s="35">
        <f>CalcEngine!AP248</f>
        <v>0</v>
      </c>
      <c r="AS46" s="35">
        <f>CalcEngine!AQ248</f>
        <v>0</v>
      </c>
      <c r="AT46" s="35">
        <f>CalcEngine!AR248</f>
        <v>0</v>
      </c>
      <c r="AU46" s="35">
        <f>CalcEngine!AS248</f>
        <v>0</v>
      </c>
      <c r="AV46" s="35">
        <f>CalcEngine!AT248</f>
        <v>0</v>
      </c>
      <c r="AW46" s="35">
        <f>CalcEngine!AU248</f>
        <v>0</v>
      </c>
      <c r="AX46" s="35">
        <f>CalcEngine!AV248</f>
        <v>0</v>
      </c>
      <c r="AY46" s="35">
        <f>CalcEngine!AW248</f>
        <v>0</v>
      </c>
      <c r="AZ46" s="35">
        <f>CalcEngine!AX248</f>
        <v>0</v>
      </c>
      <c r="BA46" s="35">
        <f>CalcEngine!AY248</f>
        <v>0</v>
      </c>
      <c r="BB46" s="35">
        <f>CalcEngine!AZ248</f>
        <v>0</v>
      </c>
      <c r="BC46" s="35">
        <f>CalcEngine!BA248</f>
        <v>0</v>
      </c>
      <c r="BD46" s="42">
        <f t="shared" si="242"/>
        <v>0</v>
      </c>
      <c r="BE46" s="35">
        <f>CalcEngine!BB248</f>
        <v>0</v>
      </c>
      <c r="BF46" s="35">
        <f>CalcEngine!BC248</f>
        <v>0</v>
      </c>
      <c r="BG46" s="35">
        <f>CalcEngine!BD248</f>
        <v>0</v>
      </c>
      <c r="BH46" s="35">
        <f>CalcEngine!BE248</f>
        <v>0</v>
      </c>
      <c r="BI46" s="35">
        <f>CalcEngine!BF248</f>
        <v>0</v>
      </c>
      <c r="BJ46" s="35">
        <f>CalcEngine!BG248</f>
        <v>0</v>
      </c>
      <c r="BK46" s="35">
        <f>CalcEngine!BH248</f>
        <v>0</v>
      </c>
      <c r="BL46" s="35">
        <f>CalcEngine!BI248</f>
        <v>0</v>
      </c>
      <c r="BM46" s="35">
        <f>CalcEngine!BJ248</f>
        <v>0</v>
      </c>
      <c r="BN46" s="35">
        <f>CalcEngine!BK248</f>
        <v>0</v>
      </c>
      <c r="BO46" s="35">
        <f>CalcEngine!BL248</f>
        <v>0</v>
      </c>
      <c r="BP46" s="35">
        <f>CalcEngine!BM248</f>
        <v>0</v>
      </c>
      <c r="BQ46" s="42">
        <f t="shared" si="243"/>
        <v>0</v>
      </c>
      <c r="BR46" s="35">
        <f>CalcEngine!BN248</f>
        <v>0</v>
      </c>
      <c r="BS46" s="35">
        <f>CalcEngine!BO248</f>
        <v>0</v>
      </c>
      <c r="BT46" s="35">
        <f>CalcEngine!BP248</f>
        <v>0</v>
      </c>
      <c r="BU46" s="35">
        <f>CalcEngine!BQ248</f>
        <v>0</v>
      </c>
      <c r="BV46" s="35">
        <f>CalcEngine!BR248</f>
        <v>0</v>
      </c>
      <c r="BW46" s="35">
        <f>CalcEngine!BS248</f>
        <v>0</v>
      </c>
      <c r="BX46" s="35">
        <f>CalcEngine!BT248</f>
        <v>0</v>
      </c>
      <c r="BY46" s="35">
        <f>CalcEngine!BU248</f>
        <v>0</v>
      </c>
      <c r="BZ46" s="35">
        <f>CalcEngine!BV248</f>
        <v>0</v>
      </c>
      <c r="CA46" s="35">
        <f>CalcEngine!BW248</f>
        <v>0</v>
      </c>
      <c r="CB46" s="35">
        <f>CalcEngine!BX248</f>
        <v>0</v>
      </c>
      <c r="CC46" s="35">
        <f>CalcEngine!BY248</f>
        <v>0</v>
      </c>
      <c r="CD46" s="42">
        <f t="shared" si="244"/>
        <v>0</v>
      </c>
    </row>
    <row r="47" spans="3:83" ht="13.2">
      <c r="C47" s="31"/>
      <c r="D47" s="31" t="s">
        <v>99</v>
      </c>
      <c r="E47" s="44">
        <f>SUM(E42:E46)</f>
        <v>0</v>
      </c>
      <c r="F47" s="44">
        <f t="shared" ref="F47:P47" si="245">SUM(F42:F46)</f>
        <v>0</v>
      </c>
      <c r="G47" s="44">
        <f t="shared" si="245"/>
        <v>0</v>
      </c>
      <c r="H47" s="44">
        <f t="shared" si="245"/>
        <v>0</v>
      </c>
      <c r="I47" s="44">
        <f t="shared" si="245"/>
        <v>0</v>
      </c>
      <c r="J47" s="44">
        <f t="shared" si="245"/>
        <v>0</v>
      </c>
      <c r="K47" s="44">
        <f t="shared" si="245"/>
        <v>0</v>
      </c>
      <c r="L47" s="44">
        <f t="shared" si="245"/>
        <v>0</v>
      </c>
      <c r="M47" s="44">
        <f t="shared" si="245"/>
        <v>0</v>
      </c>
      <c r="N47" s="44">
        <f t="shared" si="245"/>
        <v>0</v>
      </c>
      <c r="O47" s="44">
        <f t="shared" si="245"/>
        <v>0</v>
      </c>
      <c r="P47" s="44">
        <f t="shared" si="245"/>
        <v>0</v>
      </c>
      <c r="Q47" s="45">
        <f t="shared" ref="Q47" si="246">SUM(Q42:Q46)</f>
        <v>0</v>
      </c>
      <c r="R47" s="44">
        <f>SUM(R42:R46)</f>
        <v>0</v>
      </c>
      <c r="S47" s="44">
        <f t="shared" ref="S47:AE47" si="247">SUM(S42:S46)</f>
        <v>0</v>
      </c>
      <c r="T47" s="44">
        <f t="shared" si="247"/>
        <v>0</v>
      </c>
      <c r="U47" s="44">
        <f t="shared" si="247"/>
        <v>0</v>
      </c>
      <c r="V47" s="44">
        <f t="shared" si="247"/>
        <v>0</v>
      </c>
      <c r="W47" s="44">
        <f t="shared" si="247"/>
        <v>0</v>
      </c>
      <c r="X47" s="44">
        <f t="shared" si="247"/>
        <v>0</v>
      </c>
      <c r="Y47" s="44">
        <f t="shared" si="247"/>
        <v>0</v>
      </c>
      <c r="Z47" s="44">
        <f t="shared" si="247"/>
        <v>0</v>
      </c>
      <c r="AA47" s="44">
        <f t="shared" si="247"/>
        <v>0</v>
      </c>
      <c r="AB47" s="44">
        <f t="shared" si="247"/>
        <v>0</v>
      </c>
      <c r="AC47" s="44">
        <f t="shared" si="247"/>
        <v>0</v>
      </c>
      <c r="AD47" s="45">
        <f t="shared" ref="AD47" si="248">SUM(AD42:AD46)</f>
        <v>0</v>
      </c>
      <c r="AE47" s="44">
        <f t="shared" si="247"/>
        <v>0</v>
      </c>
      <c r="AF47" s="44">
        <f t="shared" ref="AF47" si="249">SUM(AF42:AF46)</f>
        <v>0</v>
      </c>
      <c r="AG47" s="44">
        <f t="shared" ref="AG47" si="250">SUM(AG42:AG46)</f>
        <v>0</v>
      </c>
      <c r="AH47" s="44">
        <f t="shared" ref="AH47" si="251">SUM(AH42:AH46)</f>
        <v>0</v>
      </c>
      <c r="AI47" s="44">
        <f t="shared" ref="AI47" si="252">SUM(AI42:AI46)</f>
        <v>0</v>
      </c>
      <c r="AJ47" s="44">
        <f t="shared" ref="AJ47" si="253">SUM(AJ42:AJ46)</f>
        <v>0</v>
      </c>
      <c r="AK47" s="44">
        <f t="shared" ref="AK47" si="254">SUM(AK42:AK46)</f>
        <v>0</v>
      </c>
      <c r="AL47" s="44">
        <f t="shared" ref="AL47" si="255">SUM(AL42:AL46)</f>
        <v>0</v>
      </c>
      <c r="AM47" s="44">
        <f t="shared" ref="AM47" si="256">SUM(AM42:AM46)</f>
        <v>0</v>
      </c>
      <c r="AN47" s="44">
        <f t="shared" ref="AN47" si="257">SUM(AN42:AN46)</f>
        <v>0</v>
      </c>
      <c r="AO47" s="44">
        <f t="shared" ref="AO47" si="258">SUM(AO42:AO46)</f>
        <v>0</v>
      </c>
      <c r="AP47" s="44">
        <f t="shared" ref="AP47:AR47" si="259">SUM(AP42:AP46)</f>
        <v>0</v>
      </c>
      <c r="AQ47" s="45">
        <f t="shared" ref="AQ47" si="260">SUM(AQ42:AQ46)</f>
        <v>0</v>
      </c>
      <c r="AR47" s="44">
        <f t="shared" si="259"/>
        <v>0</v>
      </c>
      <c r="AS47" s="44">
        <f t="shared" ref="AS47" si="261">SUM(AS42:AS46)</f>
        <v>0</v>
      </c>
      <c r="AT47" s="44">
        <f t="shared" ref="AT47" si="262">SUM(AT42:AT46)</f>
        <v>0</v>
      </c>
      <c r="AU47" s="44">
        <f t="shared" ref="AU47" si="263">SUM(AU42:AU46)</f>
        <v>0</v>
      </c>
      <c r="AV47" s="44">
        <f t="shared" ref="AV47" si="264">SUM(AV42:AV46)</f>
        <v>0</v>
      </c>
      <c r="AW47" s="44">
        <f t="shared" ref="AW47" si="265">SUM(AW42:AW46)</f>
        <v>0</v>
      </c>
      <c r="AX47" s="44">
        <f t="shared" ref="AX47" si="266">SUM(AX42:AX46)</f>
        <v>0</v>
      </c>
      <c r="AY47" s="44">
        <f t="shared" ref="AY47" si="267">SUM(AY42:AY46)</f>
        <v>0</v>
      </c>
      <c r="AZ47" s="44">
        <f t="shared" ref="AZ47" si="268">SUM(AZ42:AZ46)</f>
        <v>0</v>
      </c>
      <c r="BA47" s="44">
        <f t="shared" ref="BA47" si="269">SUM(BA42:BA46)</f>
        <v>0</v>
      </c>
      <c r="BB47" s="44">
        <f t="shared" ref="BB47" si="270">SUM(BB42:BB46)</f>
        <v>0</v>
      </c>
      <c r="BC47" s="44">
        <f t="shared" ref="BC47:BE47" si="271">SUM(BC42:BC46)</f>
        <v>0</v>
      </c>
      <c r="BD47" s="45">
        <f t="shared" ref="BD47" si="272">SUM(BD42:BD46)</f>
        <v>0</v>
      </c>
      <c r="BE47" s="44">
        <f t="shared" si="271"/>
        <v>0</v>
      </c>
      <c r="BF47" s="44">
        <f t="shared" ref="BF47" si="273">SUM(BF42:BF46)</f>
        <v>0</v>
      </c>
      <c r="BG47" s="44">
        <f t="shared" ref="BG47" si="274">SUM(BG42:BG46)</f>
        <v>0</v>
      </c>
      <c r="BH47" s="44">
        <f t="shared" ref="BH47" si="275">SUM(BH42:BH46)</f>
        <v>0</v>
      </c>
      <c r="BI47" s="44">
        <f t="shared" ref="BI47" si="276">SUM(BI42:BI46)</f>
        <v>0</v>
      </c>
      <c r="BJ47" s="44">
        <f t="shared" ref="BJ47" si="277">SUM(BJ42:BJ46)</f>
        <v>0</v>
      </c>
      <c r="BK47" s="44">
        <f t="shared" ref="BK47" si="278">SUM(BK42:BK46)</f>
        <v>0</v>
      </c>
      <c r="BL47" s="44">
        <f t="shared" ref="BL47" si="279">SUM(BL42:BL46)</f>
        <v>0</v>
      </c>
      <c r="BM47" s="44">
        <f t="shared" ref="BM47" si="280">SUM(BM42:BM46)</f>
        <v>0</v>
      </c>
      <c r="BN47" s="44">
        <f t="shared" ref="BN47" si="281">SUM(BN42:BN46)</f>
        <v>0</v>
      </c>
      <c r="BO47" s="44">
        <f t="shared" ref="BO47" si="282">SUM(BO42:BO46)</f>
        <v>0</v>
      </c>
      <c r="BP47" s="44">
        <f t="shared" ref="BP47:BR47" si="283">SUM(BP42:BP46)</f>
        <v>0</v>
      </c>
      <c r="BQ47" s="45">
        <f t="shared" ref="BQ47" si="284">SUM(BQ42:BQ46)</f>
        <v>0</v>
      </c>
      <c r="BR47" s="44">
        <f t="shared" si="283"/>
        <v>0</v>
      </c>
      <c r="BS47" s="44">
        <f t="shared" ref="BS47" si="285">SUM(BS42:BS46)</f>
        <v>0</v>
      </c>
      <c r="BT47" s="44">
        <f t="shared" ref="BT47" si="286">SUM(BT42:BT46)</f>
        <v>0</v>
      </c>
      <c r="BU47" s="44">
        <f t="shared" ref="BU47" si="287">SUM(BU42:BU46)</f>
        <v>0</v>
      </c>
      <c r="BV47" s="44">
        <f t="shared" ref="BV47" si="288">SUM(BV42:BV46)</f>
        <v>0</v>
      </c>
      <c r="BW47" s="44">
        <f t="shared" ref="BW47" si="289">SUM(BW42:BW46)</f>
        <v>0</v>
      </c>
      <c r="BX47" s="44">
        <f t="shared" ref="BX47" si="290">SUM(BX42:BX46)</f>
        <v>0</v>
      </c>
      <c r="BY47" s="44">
        <f t="shared" ref="BY47" si="291">SUM(BY42:BY46)</f>
        <v>0</v>
      </c>
      <c r="BZ47" s="44">
        <f t="shared" ref="BZ47" si="292">SUM(BZ42:BZ46)</f>
        <v>0</v>
      </c>
      <c r="CA47" s="44">
        <f t="shared" ref="CA47" si="293">SUM(CA42:CA46)</f>
        <v>0</v>
      </c>
      <c r="CB47" s="44">
        <f t="shared" ref="CB47" si="294">SUM(CB42:CB46)</f>
        <v>0</v>
      </c>
      <c r="CC47" s="44">
        <f t="shared" ref="CC47" si="295">SUM(CC42:CC46)</f>
        <v>0</v>
      </c>
      <c r="CD47" s="45">
        <f t="shared" ref="CD47" si="296">SUM(CD42:CD46)</f>
        <v>0</v>
      </c>
    </row>
    <row r="48" spans="3:83" ht="13.2">
      <c r="C48" s="31"/>
      <c r="D48" s="31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3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3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3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3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3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3"/>
    </row>
    <row r="49" spans="1:85" ht="13.2">
      <c r="C49" s="31" t="s">
        <v>91</v>
      </c>
      <c r="D49" s="31" t="s">
        <v>100</v>
      </c>
      <c r="E49" s="35">
        <f>CalcEngine!F260</f>
        <v>0</v>
      </c>
      <c r="F49" s="35">
        <f>CalcEngine!G260</f>
        <v>0</v>
      </c>
      <c r="G49" s="35">
        <f>CalcEngine!H260</f>
        <v>0</v>
      </c>
      <c r="H49" s="35">
        <f>CalcEngine!I260</f>
        <v>0</v>
      </c>
      <c r="I49" s="35">
        <f>CalcEngine!J260</f>
        <v>0</v>
      </c>
      <c r="J49" s="35">
        <f>CalcEngine!K260</f>
        <v>0</v>
      </c>
      <c r="K49" s="35">
        <f>CalcEngine!L260</f>
        <v>0</v>
      </c>
      <c r="L49" s="35">
        <f>CalcEngine!M260</f>
        <v>0</v>
      </c>
      <c r="M49" s="35">
        <f>CalcEngine!N260</f>
        <v>0</v>
      </c>
      <c r="N49" s="35">
        <f>CalcEngine!O260</f>
        <v>0</v>
      </c>
      <c r="O49" s="35">
        <f>CalcEngine!P260</f>
        <v>0</v>
      </c>
      <c r="P49" s="35">
        <f>CalcEngine!Q260</f>
        <v>0</v>
      </c>
      <c r="Q49" s="42">
        <f t="shared" ref="Q49:Q50" si="297">P49</f>
        <v>0</v>
      </c>
      <c r="R49" s="35">
        <f>CalcEngine!R260</f>
        <v>0</v>
      </c>
      <c r="S49" s="35">
        <f>CalcEngine!S260</f>
        <v>0</v>
      </c>
      <c r="T49" s="35">
        <f>CalcEngine!T260</f>
        <v>0</v>
      </c>
      <c r="U49" s="35">
        <f>CalcEngine!U260</f>
        <v>0</v>
      </c>
      <c r="V49" s="35">
        <f>CalcEngine!V260</f>
        <v>0</v>
      </c>
      <c r="W49" s="35">
        <f>CalcEngine!W260</f>
        <v>0</v>
      </c>
      <c r="X49" s="35">
        <f>CalcEngine!X260</f>
        <v>0</v>
      </c>
      <c r="Y49" s="35">
        <f>CalcEngine!Y260</f>
        <v>0</v>
      </c>
      <c r="Z49" s="35">
        <f>CalcEngine!Z260</f>
        <v>0</v>
      </c>
      <c r="AA49" s="35">
        <f>CalcEngine!AA260</f>
        <v>0</v>
      </c>
      <c r="AB49" s="35">
        <f>CalcEngine!AB260</f>
        <v>0</v>
      </c>
      <c r="AC49" s="35">
        <f>CalcEngine!AC260</f>
        <v>0</v>
      </c>
      <c r="AD49" s="42">
        <f t="shared" ref="AD49:AD50" si="298">AC49</f>
        <v>0</v>
      </c>
      <c r="AE49" s="35">
        <f>CalcEngine!AD260</f>
        <v>0</v>
      </c>
      <c r="AF49" s="35">
        <f>CalcEngine!AE260</f>
        <v>0</v>
      </c>
      <c r="AG49" s="35">
        <f>CalcEngine!AF260</f>
        <v>0</v>
      </c>
      <c r="AH49" s="35">
        <f>CalcEngine!AG260</f>
        <v>0</v>
      </c>
      <c r="AI49" s="35">
        <f>CalcEngine!AH260</f>
        <v>0</v>
      </c>
      <c r="AJ49" s="35">
        <f>CalcEngine!AI260</f>
        <v>0</v>
      </c>
      <c r="AK49" s="35">
        <f>CalcEngine!AJ260</f>
        <v>0</v>
      </c>
      <c r="AL49" s="35">
        <f>CalcEngine!AK260</f>
        <v>0</v>
      </c>
      <c r="AM49" s="35">
        <f>CalcEngine!AL260</f>
        <v>0</v>
      </c>
      <c r="AN49" s="35">
        <f>CalcEngine!AM260</f>
        <v>0</v>
      </c>
      <c r="AO49" s="35">
        <f>CalcEngine!AN260</f>
        <v>0</v>
      </c>
      <c r="AP49" s="35">
        <f>CalcEngine!AO260</f>
        <v>0</v>
      </c>
      <c r="AQ49" s="42">
        <f t="shared" ref="AQ49:AQ50" si="299">AP49</f>
        <v>0</v>
      </c>
      <c r="AR49" s="35">
        <f>CalcEngine!AP260</f>
        <v>0</v>
      </c>
      <c r="AS49" s="35">
        <f>CalcEngine!AQ260</f>
        <v>0</v>
      </c>
      <c r="AT49" s="35">
        <f>CalcEngine!AR260</f>
        <v>0</v>
      </c>
      <c r="AU49" s="35">
        <f>CalcEngine!AS260</f>
        <v>0</v>
      </c>
      <c r="AV49" s="35">
        <f>CalcEngine!AT260</f>
        <v>0</v>
      </c>
      <c r="AW49" s="35">
        <f>CalcEngine!AU260</f>
        <v>0</v>
      </c>
      <c r="AX49" s="35">
        <f>CalcEngine!AV260</f>
        <v>0</v>
      </c>
      <c r="AY49" s="35">
        <f>CalcEngine!AW260</f>
        <v>0</v>
      </c>
      <c r="AZ49" s="35">
        <f>CalcEngine!AX260</f>
        <v>0</v>
      </c>
      <c r="BA49" s="35">
        <f>CalcEngine!AY260</f>
        <v>0</v>
      </c>
      <c r="BB49" s="35">
        <f>CalcEngine!AZ260</f>
        <v>0</v>
      </c>
      <c r="BC49" s="35">
        <f>CalcEngine!BA260</f>
        <v>0</v>
      </c>
      <c r="BD49" s="42">
        <f t="shared" ref="BD49:BD50" si="300">BC49</f>
        <v>0</v>
      </c>
      <c r="BE49" s="35">
        <f>CalcEngine!BB260</f>
        <v>0</v>
      </c>
      <c r="BF49" s="35">
        <f>CalcEngine!BC260</f>
        <v>0</v>
      </c>
      <c r="BG49" s="35">
        <f>CalcEngine!BD260</f>
        <v>0</v>
      </c>
      <c r="BH49" s="35">
        <f>CalcEngine!BE260</f>
        <v>0</v>
      </c>
      <c r="BI49" s="35">
        <f>CalcEngine!BF260</f>
        <v>0</v>
      </c>
      <c r="BJ49" s="35">
        <f>CalcEngine!BG260</f>
        <v>0</v>
      </c>
      <c r="BK49" s="35">
        <f>CalcEngine!BH260</f>
        <v>0</v>
      </c>
      <c r="BL49" s="35">
        <f>CalcEngine!BI260</f>
        <v>0</v>
      </c>
      <c r="BM49" s="35">
        <f>CalcEngine!BJ260</f>
        <v>0</v>
      </c>
      <c r="BN49" s="35">
        <f>CalcEngine!BK260</f>
        <v>0</v>
      </c>
      <c r="BO49" s="35">
        <f>CalcEngine!BL260</f>
        <v>0</v>
      </c>
      <c r="BP49" s="35">
        <f>CalcEngine!BM260</f>
        <v>0</v>
      </c>
      <c r="BQ49" s="42">
        <f t="shared" ref="BQ49:BQ50" si="301">BP49</f>
        <v>0</v>
      </c>
      <c r="BR49" s="35">
        <f>CalcEngine!BN260</f>
        <v>0</v>
      </c>
      <c r="BS49" s="35">
        <f>CalcEngine!BO260</f>
        <v>0</v>
      </c>
      <c r="BT49" s="35">
        <f>CalcEngine!BP260</f>
        <v>0</v>
      </c>
      <c r="BU49" s="35">
        <f>CalcEngine!BQ260</f>
        <v>0</v>
      </c>
      <c r="BV49" s="35">
        <f>CalcEngine!BR260</f>
        <v>0</v>
      </c>
      <c r="BW49" s="35">
        <f>CalcEngine!BS260</f>
        <v>0</v>
      </c>
      <c r="BX49" s="35">
        <f>CalcEngine!BT260</f>
        <v>0</v>
      </c>
      <c r="BY49" s="35">
        <f>CalcEngine!BU260</f>
        <v>0</v>
      </c>
      <c r="BZ49" s="35">
        <f>CalcEngine!BV260</f>
        <v>0</v>
      </c>
      <c r="CA49" s="35">
        <f>CalcEngine!BW260</f>
        <v>0</v>
      </c>
      <c r="CB49" s="35">
        <f>CalcEngine!BX260</f>
        <v>0</v>
      </c>
      <c r="CC49" s="35">
        <f>CalcEngine!BY260</f>
        <v>0</v>
      </c>
      <c r="CD49" s="42">
        <f t="shared" ref="CD49:CD50" si="302">CC49</f>
        <v>0</v>
      </c>
    </row>
    <row r="50" spans="1:85" ht="13.2">
      <c r="C50" s="31"/>
      <c r="D50" s="31" t="s">
        <v>160</v>
      </c>
      <c r="E50" s="35">
        <f>CalcEngine!F265</f>
        <v>0</v>
      </c>
      <c r="F50" s="35">
        <f>CalcEngine!G265</f>
        <v>0</v>
      </c>
      <c r="G50" s="35">
        <f>CalcEngine!H265</f>
        <v>0</v>
      </c>
      <c r="H50" s="35">
        <f>CalcEngine!I265</f>
        <v>0</v>
      </c>
      <c r="I50" s="35">
        <f>CalcEngine!J265</f>
        <v>0</v>
      </c>
      <c r="J50" s="35">
        <f>CalcEngine!K265</f>
        <v>0</v>
      </c>
      <c r="K50" s="35">
        <f>CalcEngine!L265</f>
        <v>0</v>
      </c>
      <c r="L50" s="35">
        <f>CalcEngine!M265</f>
        <v>0</v>
      </c>
      <c r="M50" s="35">
        <f>CalcEngine!N265</f>
        <v>0</v>
      </c>
      <c r="N50" s="35">
        <f>CalcEngine!O265</f>
        <v>0</v>
      </c>
      <c r="O50" s="35">
        <f>CalcEngine!P265</f>
        <v>0</v>
      </c>
      <c r="P50" s="35">
        <f>CalcEngine!Q265</f>
        <v>0</v>
      </c>
      <c r="Q50" s="42">
        <f t="shared" si="297"/>
        <v>0</v>
      </c>
      <c r="R50" s="35">
        <f>CalcEngine!R265</f>
        <v>0</v>
      </c>
      <c r="S50" s="35">
        <f>CalcEngine!S265</f>
        <v>0</v>
      </c>
      <c r="T50" s="35">
        <f>CalcEngine!T265</f>
        <v>0</v>
      </c>
      <c r="U50" s="35">
        <f>CalcEngine!U265</f>
        <v>0</v>
      </c>
      <c r="V50" s="35">
        <f>CalcEngine!V265</f>
        <v>0</v>
      </c>
      <c r="W50" s="35">
        <f>CalcEngine!W265</f>
        <v>0</v>
      </c>
      <c r="X50" s="35">
        <f>CalcEngine!X265</f>
        <v>0</v>
      </c>
      <c r="Y50" s="35">
        <f>CalcEngine!Y265</f>
        <v>0</v>
      </c>
      <c r="Z50" s="35">
        <f>CalcEngine!Z265</f>
        <v>0</v>
      </c>
      <c r="AA50" s="35">
        <f>CalcEngine!AA265</f>
        <v>0</v>
      </c>
      <c r="AB50" s="35">
        <f>CalcEngine!AB265</f>
        <v>0</v>
      </c>
      <c r="AC50" s="35">
        <f>CalcEngine!AC265</f>
        <v>0</v>
      </c>
      <c r="AD50" s="42">
        <f t="shared" si="298"/>
        <v>0</v>
      </c>
      <c r="AE50" s="35">
        <f>CalcEngine!AD265</f>
        <v>0</v>
      </c>
      <c r="AF50" s="35">
        <f>CalcEngine!AE265</f>
        <v>0</v>
      </c>
      <c r="AG50" s="35">
        <f>CalcEngine!AF265</f>
        <v>0</v>
      </c>
      <c r="AH50" s="35">
        <f>CalcEngine!AG265</f>
        <v>0</v>
      </c>
      <c r="AI50" s="35">
        <f>CalcEngine!AH265</f>
        <v>0</v>
      </c>
      <c r="AJ50" s="35">
        <f>CalcEngine!AI265</f>
        <v>0</v>
      </c>
      <c r="AK50" s="35">
        <f>CalcEngine!AJ265</f>
        <v>0</v>
      </c>
      <c r="AL50" s="35">
        <f>CalcEngine!AK265</f>
        <v>0</v>
      </c>
      <c r="AM50" s="35">
        <f>CalcEngine!AL265</f>
        <v>0</v>
      </c>
      <c r="AN50" s="35">
        <f>CalcEngine!AM265</f>
        <v>0</v>
      </c>
      <c r="AO50" s="35">
        <f>CalcEngine!AN265</f>
        <v>0</v>
      </c>
      <c r="AP50" s="35">
        <f>CalcEngine!AO265</f>
        <v>0</v>
      </c>
      <c r="AQ50" s="42">
        <f t="shared" si="299"/>
        <v>0</v>
      </c>
      <c r="AR50" s="35">
        <f>CalcEngine!AP265</f>
        <v>0</v>
      </c>
      <c r="AS50" s="35">
        <f>CalcEngine!AQ265</f>
        <v>0</v>
      </c>
      <c r="AT50" s="35">
        <f>CalcEngine!AR265</f>
        <v>0</v>
      </c>
      <c r="AU50" s="35">
        <f>CalcEngine!AS265</f>
        <v>0</v>
      </c>
      <c r="AV50" s="35">
        <f>CalcEngine!AT265</f>
        <v>0</v>
      </c>
      <c r="AW50" s="35">
        <f>CalcEngine!AU265</f>
        <v>0</v>
      </c>
      <c r="AX50" s="35">
        <f>CalcEngine!AV265</f>
        <v>0</v>
      </c>
      <c r="AY50" s="35">
        <f>CalcEngine!AW265</f>
        <v>0</v>
      </c>
      <c r="AZ50" s="35">
        <f>CalcEngine!AX265</f>
        <v>0</v>
      </c>
      <c r="BA50" s="35">
        <f>CalcEngine!AY265</f>
        <v>0</v>
      </c>
      <c r="BB50" s="35">
        <f>CalcEngine!AZ265</f>
        <v>0</v>
      </c>
      <c r="BC50" s="35">
        <f>CalcEngine!BA265</f>
        <v>0</v>
      </c>
      <c r="BD50" s="42">
        <f t="shared" si="300"/>
        <v>0</v>
      </c>
      <c r="BE50" s="35">
        <f>CalcEngine!BB265</f>
        <v>0</v>
      </c>
      <c r="BF50" s="35">
        <f>CalcEngine!BC265</f>
        <v>0</v>
      </c>
      <c r="BG50" s="35">
        <f>CalcEngine!BD265</f>
        <v>0</v>
      </c>
      <c r="BH50" s="35">
        <f>CalcEngine!BE265</f>
        <v>0</v>
      </c>
      <c r="BI50" s="35">
        <f>CalcEngine!BF265</f>
        <v>0</v>
      </c>
      <c r="BJ50" s="35">
        <f>CalcEngine!BG265</f>
        <v>0</v>
      </c>
      <c r="BK50" s="35">
        <f>CalcEngine!BH265</f>
        <v>0</v>
      </c>
      <c r="BL50" s="35">
        <f>CalcEngine!BI265</f>
        <v>0</v>
      </c>
      <c r="BM50" s="35">
        <f>CalcEngine!BJ265</f>
        <v>0</v>
      </c>
      <c r="BN50" s="35">
        <f>CalcEngine!BK265</f>
        <v>0</v>
      </c>
      <c r="BO50" s="35">
        <f>CalcEngine!BL265</f>
        <v>0</v>
      </c>
      <c r="BP50" s="35">
        <f>CalcEngine!BM265</f>
        <v>0</v>
      </c>
      <c r="BQ50" s="42">
        <f t="shared" si="301"/>
        <v>0</v>
      </c>
      <c r="BR50" s="35">
        <f>CalcEngine!BN265</f>
        <v>0</v>
      </c>
      <c r="BS50" s="35">
        <f>CalcEngine!BO265</f>
        <v>0</v>
      </c>
      <c r="BT50" s="35">
        <f>CalcEngine!BP265</f>
        <v>0</v>
      </c>
      <c r="BU50" s="35">
        <f>CalcEngine!BQ265</f>
        <v>0</v>
      </c>
      <c r="BV50" s="35">
        <f>CalcEngine!BR265</f>
        <v>0</v>
      </c>
      <c r="BW50" s="35">
        <f>CalcEngine!BS265</f>
        <v>0</v>
      </c>
      <c r="BX50" s="35">
        <f>CalcEngine!BT265</f>
        <v>0</v>
      </c>
      <c r="BY50" s="35">
        <f>CalcEngine!BU265</f>
        <v>0</v>
      </c>
      <c r="BZ50" s="35">
        <f>CalcEngine!BV265</f>
        <v>0</v>
      </c>
      <c r="CA50" s="35">
        <f>CalcEngine!BW265</f>
        <v>0</v>
      </c>
      <c r="CB50" s="35">
        <f>CalcEngine!BX265</f>
        <v>0</v>
      </c>
      <c r="CC50" s="35">
        <f>CalcEngine!BY265</f>
        <v>0</v>
      </c>
      <c r="CD50" s="42">
        <f t="shared" si="302"/>
        <v>0</v>
      </c>
    </row>
    <row r="51" spans="1:85" ht="13.2">
      <c r="C51" s="31"/>
      <c r="D51" s="31" t="s">
        <v>110</v>
      </c>
      <c r="E51" s="44">
        <f>SUM(E49:E50)</f>
        <v>0</v>
      </c>
      <c r="F51" s="44">
        <f t="shared" ref="F51:P51" si="303">SUM(F49:F50)</f>
        <v>0</v>
      </c>
      <c r="G51" s="44">
        <f t="shared" si="303"/>
        <v>0</v>
      </c>
      <c r="H51" s="44">
        <f t="shared" si="303"/>
        <v>0</v>
      </c>
      <c r="I51" s="44">
        <f t="shared" si="303"/>
        <v>0</v>
      </c>
      <c r="J51" s="44">
        <f t="shared" si="303"/>
        <v>0</v>
      </c>
      <c r="K51" s="44">
        <f t="shared" si="303"/>
        <v>0</v>
      </c>
      <c r="L51" s="44">
        <f t="shared" si="303"/>
        <v>0</v>
      </c>
      <c r="M51" s="44">
        <f t="shared" si="303"/>
        <v>0</v>
      </c>
      <c r="N51" s="44">
        <f t="shared" si="303"/>
        <v>0</v>
      </c>
      <c r="O51" s="44">
        <f t="shared" si="303"/>
        <v>0</v>
      </c>
      <c r="P51" s="44">
        <f t="shared" si="303"/>
        <v>0</v>
      </c>
      <c r="Q51" s="45">
        <f t="shared" ref="Q51" si="304">SUM(Q49:Q50)</f>
        <v>0</v>
      </c>
      <c r="R51" s="44">
        <f>SUM(R49:R50)</f>
        <v>0</v>
      </c>
      <c r="S51" s="44">
        <f t="shared" ref="S51:AE51" si="305">SUM(S49:S50)</f>
        <v>0</v>
      </c>
      <c r="T51" s="44">
        <f t="shared" si="305"/>
        <v>0</v>
      </c>
      <c r="U51" s="44">
        <f t="shared" si="305"/>
        <v>0</v>
      </c>
      <c r="V51" s="44">
        <f t="shared" si="305"/>
        <v>0</v>
      </c>
      <c r="W51" s="44">
        <f t="shared" si="305"/>
        <v>0</v>
      </c>
      <c r="X51" s="44">
        <f t="shared" si="305"/>
        <v>0</v>
      </c>
      <c r="Y51" s="44">
        <f t="shared" si="305"/>
        <v>0</v>
      </c>
      <c r="Z51" s="44">
        <f t="shared" si="305"/>
        <v>0</v>
      </c>
      <c r="AA51" s="44">
        <f t="shared" si="305"/>
        <v>0</v>
      </c>
      <c r="AB51" s="44">
        <f t="shared" si="305"/>
        <v>0</v>
      </c>
      <c r="AC51" s="44">
        <f t="shared" si="305"/>
        <v>0</v>
      </c>
      <c r="AD51" s="45">
        <f t="shared" ref="AD51" si="306">SUM(AD49:AD50)</f>
        <v>0</v>
      </c>
      <c r="AE51" s="44">
        <f t="shared" si="305"/>
        <v>0</v>
      </c>
      <c r="AF51" s="44">
        <f t="shared" ref="AF51" si="307">SUM(AF49:AF50)</f>
        <v>0</v>
      </c>
      <c r="AG51" s="44">
        <f t="shared" ref="AG51" si="308">SUM(AG49:AG50)</f>
        <v>0</v>
      </c>
      <c r="AH51" s="44">
        <f t="shared" ref="AH51" si="309">SUM(AH49:AH50)</f>
        <v>0</v>
      </c>
      <c r="AI51" s="44">
        <f t="shared" ref="AI51" si="310">SUM(AI49:AI50)</f>
        <v>0</v>
      </c>
      <c r="AJ51" s="44">
        <f t="shared" ref="AJ51" si="311">SUM(AJ49:AJ50)</f>
        <v>0</v>
      </c>
      <c r="AK51" s="44">
        <f t="shared" ref="AK51" si="312">SUM(AK49:AK50)</f>
        <v>0</v>
      </c>
      <c r="AL51" s="44">
        <f t="shared" ref="AL51" si="313">SUM(AL49:AL50)</f>
        <v>0</v>
      </c>
      <c r="AM51" s="44">
        <f t="shared" ref="AM51" si="314">SUM(AM49:AM50)</f>
        <v>0</v>
      </c>
      <c r="AN51" s="44">
        <f t="shared" ref="AN51" si="315">SUM(AN49:AN50)</f>
        <v>0</v>
      </c>
      <c r="AO51" s="44">
        <f t="shared" ref="AO51" si="316">SUM(AO49:AO50)</f>
        <v>0</v>
      </c>
      <c r="AP51" s="44">
        <f t="shared" ref="AP51:AR51" si="317">SUM(AP49:AP50)</f>
        <v>0</v>
      </c>
      <c r="AQ51" s="45">
        <f t="shared" ref="AQ51" si="318">SUM(AQ49:AQ50)</f>
        <v>0</v>
      </c>
      <c r="AR51" s="44">
        <f t="shared" si="317"/>
        <v>0</v>
      </c>
      <c r="AS51" s="44">
        <f t="shared" ref="AS51" si="319">SUM(AS49:AS50)</f>
        <v>0</v>
      </c>
      <c r="AT51" s="44">
        <f t="shared" ref="AT51" si="320">SUM(AT49:AT50)</f>
        <v>0</v>
      </c>
      <c r="AU51" s="44">
        <f t="shared" ref="AU51" si="321">SUM(AU49:AU50)</f>
        <v>0</v>
      </c>
      <c r="AV51" s="44">
        <f t="shared" ref="AV51" si="322">SUM(AV49:AV50)</f>
        <v>0</v>
      </c>
      <c r="AW51" s="44">
        <f t="shared" ref="AW51" si="323">SUM(AW49:AW50)</f>
        <v>0</v>
      </c>
      <c r="AX51" s="44">
        <f t="shared" ref="AX51" si="324">SUM(AX49:AX50)</f>
        <v>0</v>
      </c>
      <c r="AY51" s="44">
        <f t="shared" ref="AY51" si="325">SUM(AY49:AY50)</f>
        <v>0</v>
      </c>
      <c r="AZ51" s="44">
        <f t="shared" ref="AZ51" si="326">SUM(AZ49:AZ50)</f>
        <v>0</v>
      </c>
      <c r="BA51" s="44">
        <f t="shared" ref="BA51" si="327">SUM(BA49:BA50)</f>
        <v>0</v>
      </c>
      <c r="BB51" s="44">
        <f t="shared" ref="BB51" si="328">SUM(BB49:BB50)</f>
        <v>0</v>
      </c>
      <c r="BC51" s="44">
        <f t="shared" ref="BC51:BE51" si="329">SUM(BC49:BC50)</f>
        <v>0</v>
      </c>
      <c r="BD51" s="45">
        <f t="shared" ref="BD51" si="330">SUM(BD49:BD50)</f>
        <v>0</v>
      </c>
      <c r="BE51" s="44">
        <f t="shared" si="329"/>
        <v>0</v>
      </c>
      <c r="BF51" s="44">
        <f t="shared" ref="BF51" si="331">SUM(BF49:BF50)</f>
        <v>0</v>
      </c>
      <c r="BG51" s="44">
        <f t="shared" ref="BG51" si="332">SUM(BG49:BG50)</f>
        <v>0</v>
      </c>
      <c r="BH51" s="44">
        <f t="shared" ref="BH51" si="333">SUM(BH49:BH50)</f>
        <v>0</v>
      </c>
      <c r="BI51" s="44">
        <f t="shared" ref="BI51" si="334">SUM(BI49:BI50)</f>
        <v>0</v>
      </c>
      <c r="BJ51" s="44">
        <f t="shared" ref="BJ51" si="335">SUM(BJ49:BJ50)</f>
        <v>0</v>
      </c>
      <c r="BK51" s="44">
        <f t="shared" ref="BK51" si="336">SUM(BK49:BK50)</f>
        <v>0</v>
      </c>
      <c r="BL51" s="44">
        <f t="shared" ref="BL51" si="337">SUM(BL49:BL50)</f>
        <v>0</v>
      </c>
      <c r="BM51" s="44">
        <f t="shared" ref="BM51" si="338">SUM(BM49:BM50)</f>
        <v>0</v>
      </c>
      <c r="BN51" s="44">
        <f t="shared" ref="BN51" si="339">SUM(BN49:BN50)</f>
        <v>0</v>
      </c>
      <c r="BO51" s="44">
        <f t="shared" ref="BO51" si="340">SUM(BO49:BO50)</f>
        <v>0</v>
      </c>
      <c r="BP51" s="44">
        <f t="shared" ref="BP51:BR51" si="341">SUM(BP49:BP50)</f>
        <v>0</v>
      </c>
      <c r="BQ51" s="45">
        <f t="shared" ref="BQ51" si="342">SUM(BQ49:BQ50)</f>
        <v>0</v>
      </c>
      <c r="BR51" s="44">
        <f t="shared" si="341"/>
        <v>0</v>
      </c>
      <c r="BS51" s="44">
        <f t="shared" ref="BS51" si="343">SUM(BS49:BS50)</f>
        <v>0</v>
      </c>
      <c r="BT51" s="44">
        <f t="shared" ref="BT51" si="344">SUM(BT49:BT50)</f>
        <v>0</v>
      </c>
      <c r="BU51" s="44">
        <f t="shared" ref="BU51" si="345">SUM(BU49:BU50)</f>
        <v>0</v>
      </c>
      <c r="BV51" s="44">
        <f t="shared" ref="BV51" si="346">SUM(BV49:BV50)</f>
        <v>0</v>
      </c>
      <c r="BW51" s="44">
        <f t="shared" ref="BW51" si="347">SUM(BW49:BW50)</f>
        <v>0</v>
      </c>
      <c r="BX51" s="44">
        <f t="shared" ref="BX51" si="348">SUM(BX49:BX50)</f>
        <v>0</v>
      </c>
      <c r="BY51" s="44">
        <f t="shared" ref="BY51" si="349">SUM(BY49:BY50)</f>
        <v>0</v>
      </c>
      <c r="BZ51" s="44">
        <f t="shared" ref="BZ51" si="350">SUM(BZ49:BZ50)</f>
        <v>0</v>
      </c>
      <c r="CA51" s="44">
        <f t="shared" ref="CA51" si="351">SUM(CA49:CA50)</f>
        <v>0</v>
      </c>
      <c r="CB51" s="44">
        <f t="shared" ref="CB51" si="352">SUM(CB49:CB50)</f>
        <v>0</v>
      </c>
      <c r="CC51" s="44">
        <f t="shared" ref="CC51" si="353">SUM(CC49:CC50)</f>
        <v>0</v>
      </c>
      <c r="CD51" s="45">
        <f t="shared" ref="CD51" si="354">SUM(CD49:CD50)</f>
        <v>0</v>
      </c>
    </row>
    <row r="52" spans="1:85" ht="13.2">
      <c r="C52" s="31"/>
      <c r="D52" s="31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3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3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3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3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3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3"/>
    </row>
    <row r="53" spans="1:85" ht="13.2">
      <c r="C53" s="31" t="s">
        <v>92</v>
      </c>
      <c r="D53" s="31" t="s">
        <v>221</v>
      </c>
      <c r="E53" s="35">
        <f>CalcEngine!F269</f>
        <v>0</v>
      </c>
      <c r="F53" s="35">
        <f>CalcEngine!G269</f>
        <v>0</v>
      </c>
      <c r="G53" s="35">
        <f>CalcEngine!H269</f>
        <v>0</v>
      </c>
      <c r="H53" s="35">
        <f>CalcEngine!I269</f>
        <v>0</v>
      </c>
      <c r="I53" s="35">
        <f>CalcEngine!J269</f>
        <v>0</v>
      </c>
      <c r="J53" s="35">
        <f>CalcEngine!K269</f>
        <v>0</v>
      </c>
      <c r="K53" s="35">
        <f>CalcEngine!L269</f>
        <v>0</v>
      </c>
      <c r="L53" s="35">
        <f>CalcEngine!M269</f>
        <v>0</v>
      </c>
      <c r="M53" s="35">
        <f>CalcEngine!N269</f>
        <v>0</v>
      </c>
      <c r="N53" s="35">
        <f>CalcEngine!O269</f>
        <v>0</v>
      </c>
      <c r="O53" s="35">
        <f>CalcEngine!P269</f>
        <v>0</v>
      </c>
      <c r="P53" s="35">
        <f>CalcEngine!Q269</f>
        <v>0</v>
      </c>
      <c r="Q53" s="42">
        <f t="shared" ref="Q53:Q59" si="355">P53</f>
        <v>0</v>
      </c>
      <c r="R53" s="35">
        <f>CalcEngine!R269</f>
        <v>0</v>
      </c>
      <c r="S53" s="35">
        <f>CalcEngine!S269</f>
        <v>0</v>
      </c>
      <c r="T53" s="35">
        <f>CalcEngine!T269</f>
        <v>0</v>
      </c>
      <c r="U53" s="35">
        <f>CalcEngine!U269</f>
        <v>0</v>
      </c>
      <c r="V53" s="35">
        <f>CalcEngine!V269</f>
        <v>0</v>
      </c>
      <c r="W53" s="35">
        <f>CalcEngine!W269</f>
        <v>0</v>
      </c>
      <c r="X53" s="35">
        <f>CalcEngine!X269</f>
        <v>0</v>
      </c>
      <c r="Y53" s="35">
        <f>CalcEngine!Y269</f>
        <v>0</v>
      </c>
      <c r="Z53" s="35">
        <f>CalcEngine!Z269</f>
        <v>0</v>
      </c>
      <c r="AA53" s="35">
        <f>CalcEngine!AA269</f>
        <v>0</v>
      </c>
      <c r="AB53" s="35">
        <f>CalcEngine!AB269</f>
        <v>0</v>
      </c>
      <c r="AC53" s="35">
        <f>CalcEngine!AC269</f>
        <v>0</v>
      </c>
      <c r="AD53" s="42">
        <f t="shared" ref="AD53:AD59" si="356">AC53</f>
        <v>0</v>
      </c>
      <c r="AE53" s="35">
        <f>CalcEngine!AD269</f>
        <v>0</v>
      </c>
      <c r="AF53" s="35">
        <f>CalcEngine!AE269</f>
        <v>0</v>
      </c>
      <c r="AG53" s="35">
        <f>CalcEngine!AF269</f>
        <v>0</v>
      </c>
      <c r="AH53" s="35">
        <f>CalcEngine!AG269</f>
        <v>0</v>
      </c>
      <c r="AI53" s="35">
        <f>CalcEngine!AH269</f>
        <v>0</v>
      </c>
      <c r="AJ53" s="35">
        <f>CalcEngine!AI269</f>
        <v>0</v>
      </c>
      <c r="AK53" s="35">
        <f>CalcEngine!AJ269</f>
        <v>0</v>
      </c>
      <c r="AL53" s="35">
        <f>CalcEngine!AK269</f>
        <v>0</v>
      </c>
      <c r="AM53" s="35">
        <f>CalcEngine!AL269</f>
        <v>0</v>
      </c>
      <c r="AN53" s="35">
        <f>CalcEngine!AM269</f>
        <v>0</v>
      </c>
      <c r="AO53" s="35">
        <f>CalcEngine!AN269</f>
        <v>0</v>
      </c>
      <c r="AP53" s="35">
        <f>CalcEngine!AO269</f>
        <v>0</v>
      </c>
      <c r="AQ53" s="42">
        <f t="shared" ref="AQ53:AQ59" si="357">AP53</f>
        <v>0</v>
      </c>
      <c r="AR53" s="35">
        <f>CalcEngine!AP269</f>
        <v>0</v>
      </c>
      <c r="AS53" s="35">
        <f>CalcEngine!AQ269</f>
        <v>0</v>
      </c>
      <c r="AT53" s="35">
        <f>CalcEngine!AR269</f>
        <v>0</v>
      </c>
      <c r="AU53" s="35">
        <f>CalcEngine!AS269</f>
        <v>0</v>
      </c>
      <c r="AV53" s="35">
        <f>CalcEngine!AT269</f>
        <v>0</v>
      </c>
      <c r="AW53" s="35">
        <f>CalcEngine!AU269</f>
        <v>0</v>
      </c>
      <c r="AX53" s="35">
        <f>CalcEngine!AV269</f>
        <v>0</v>
      </c>
      <c r="AY53" s="35">
        <f>CalcEngine!AW269</f>
        <v>0</v>
      </c>
      <c r="AZ53" s="35">
        <f>CalcEngine!AX269</f>
        <v>0</v>
      </c>
      <c r="BA53" s="35">
        <f>CalcEngine!AY269</f>
        <v>0</v>
      </c>
      <c r="BB53" s="35">
        <f>CalcEngine!AZ269</f>
        <v>0</v>
      </c>
      <c r="BC53" s="35">
        <f>CalcEngine!BA269</f>
        <v>0</v>
      </c>
      <c r="BD53" s="42">
        <f t="shared" ref="BD53:BD59" si="358">BC53</f>
        <v>0</v>
      </c>
      <c r="BE53" s="35">
        <f>CalcEngine!BB269</f>
        <v>0</v>
      </c>
      <c r="BF53" s="35">
        <f>CalcEngine!BC269</f>
        <v>0</v>
      </c>
      <c r="BG53" s="35">
        <f>CalcEngine!BD269</f>
        <v>0</v>
      </c>
      <c r="BH53" s="35">
        <f>CalcEngine!BE269</f>
        <v>0</v>
      </c>
      <c r="BI53" s="35">
        <f>CalcEngine!BF269</f>
        <v>0</v>
      </c>
      <c r="BJ53" s="35">
        <f>CalcEngine!BG269</f>
        <v>0</v>
      </c>
      <c r="BK53" s="35">
        <f>CalcEngine!BH269</f>
        <v>0</v>
      </c>
      <c r="BL53" s="35">
        <f>CalcEngine!BI269</f>
        <v>0</v>
      </c>
      <c r="BM53" s="35">
        <f>CalcEngine!BJ269</f>
        <v>0</v>
      </c>
      <c r="BN53" s="35">
        <f>CalcEngine!BK269</f>
        <v>0</v>
      </c>
      <c r="BO53" s="35">
        <f>CalcEngine!BL269</f>
        <v>0</v>
      </c>
      <c r="BP53" s="35">
        <f>CalcEngine!BM269</f>
        <v>0</v>
      </c>
      <c r="BQ53" s="42">
        <f t="shared" ref="BQ53:BQ59" si="359">BP53</f>
        <v>0</v>
      </c>
      <c r="BR53" s="35">
        <f>CalcEngine!BN269</f>
        <v>0</v>
      </c>
      <c r="BS53" s="35">
        <f>CalcEngine!BO269</f>
        <v>0</v>
      </c>
      <c r="BT53" s="35">
        <f>CalcEngine!BP269</f>
        <v>0</v>
      </c>
      <c r="BU53" s="35">
        <f>CalcEngine!BQ269</f>
        <v>0</v>
      </c>
      <c r="BV53" s="35">
        <f>CalcEngine!BR269</f>
        <v>0</v>
      </c>
      <c r="BW53" s="35">
        <f>CalcEngine!BS269</f>
        <v>0</v>
      </c>
      <c r="BX53" s="35">
        <f>CalcEngine!BT269</f>
        <v>0</v>
      </c>
      <c r="BY53" s="35">
        <f>CalcEngine!BU269</f>
        <v>0</v>
      </c>
      <c r="BZ53" s="35">
        <f>CalcEngine!BV269</f>
        <v>0</v>
      </c>
      <c r="CA53" s="35">
        <f>CalcEngine!BW269</f>
        <v>0</v>
      </c>
      <c r="CB53" s="35">
        <f>CalcEngine!BX269</f>
        <v>0</v>
      </c>
      <c r="CC53" s="35">
        <f>CalcEngine!BY269</f>
        <v>0</v>
      </c>
      <c r="CD53" s="42">
        <f t="shared" ref="CD53:CD59" si="360">CC53</f>
        <v>0</v>
      </c>
    </row>
    <row r="54" spans="1:85" ht="13.2">
      <c r="C54" s="31"/>
      <c r="D54" s="31" t="s">
        <v>564</v>
      </c>
      <c r="E54" s="35">
        <f>CalcEngine!F270</f>
        <v>0</v>
      </c>
      <c r="F54" s="35">
        <f>CalcEngine!G270</f>
        <v>0</v>
      </c>
      <c r="G54" s="35">
        <f>CalcEngine!H270</f>
        <v>0</v>
      </c>
      <c r="H54" s="35">
        <f>CalcEngine!I270</f>
        <v>0</v>
      </c>
      <c r="I54" s="35">
        <f>CalcEngine!J270</f>
        <v>0</v>
      </c>
      <c r="J54" s="35">
        <f>CalcEngine!K270</f>
        <v>0</v>
      </c>
      <c r="K54" s="35">
        <f>CalcEngine!L270</f>
        <v>0</v>
      </c>
      <c r="L54" s="35">
        <f>CalcEngine!M270</f>
        <v>0</v>
      </c>
      <c r="M54" s="35">
        <f>CalcEngine!N270</f>
        <v>0</v>
      </c>
      <c r="N54" s="35">
        <f>CalcEngine!O270</f>
        <v>0</v>
      </c>
      <c r="O54" s="35">
        <f>CalcEngine!P270</f>
        <v>0</v>
      </c>
      <c r="P54" s="35">
        <f>CalcEngine!Q270</f>
        <v>0</v>
      </c>
      <c r="Q54" s="42">
        <f t="shared" ref="Q54" si="361">P54</f>
        <v>0</v>
      </c>
      <c r="R54" s="35">
        <f>CalcEngine!R270</f>
        <v>0</v>
      </c>
      <c r="S54" s="35">
        <f>CalcEngine!S270</f>
        <v>0</v>
      </c>
      <c r="T54" s="35">
        <f>CalcEngine!T270</f>
        <v>0</v>
      </c>
      <c r="U54" s="35">
        <f>CalcEngine!U270</f>
        <v>0</v>
      </c>
      <c r="V54" s="35">
        <f>CalcEngine!V270</f>
        <v>0</v>
      </c>
      <c r="W54" s="35">
        <f>CalcEngine!W270</f>
        <v>0</v>
      </c>
      <c r="X54" s="35">
        <f>CalcEngine!X270</f>
        <v>0</v>
      </c>
      <c r="Y54" s="35">
        <f>CalcEngine!Y270</f>
        <v>0</v>
      </c>
      <c r="Z54" s="35">
        <f>CalcEngine!Z270</f>
        <v>0</v>
      </c>
      <c r="AA54" s="35">
        <f>CalcEngine!AA270</f>
        <v>0</v>
      </c>
      <c r="AB54" s="35">
        <f>CalcEngine!AB270</f>
        <v>0</v>
      </c>
      <c r="AC54" s="35">
        <f>CalcEngine!AC270</f>
        <v>0</v>
      </c>
      <c r="AD54" s="42">
        <f t="shared" ref="AD54" si="362">AC54</f>
        <v>0</v>
      </c>
      <c r="AE54" s="35">
        <f>CalcEngine!AD270</f>
        <v>0</v>
      </c>
      <c r="AF54" s="35">
        <f>CalcEngine!AE270</f>
        <v>0</v>
      </c>
      <c r="AG54" s="35">
        <f>CalcEngine!AF270</f>
        <v>0</v>
      </c>
      <c r="AH54" s="35">
        <f>CalcEngine!AG270</f>
        <v>0</v>
      </c>
      <c r="AI54" s="35">
        <f>CalcEngine!AH270</f>
        <v>0</v>
      </c>
      <c r="AJ54" s="35">
        <f>CalcEngine!AI270</f>
        <v>0</v>
      </c>
      <c r="AK54" s="35">
        <f>CalcEngine!AJ270</f>
        <v>0</v>
      </c>
      <c r="AL54" s="35">
        <f>CalcEngine!AK270</f>
        <v>0</v>
      </c>
      <c r="AM54" s="35">
        <f>CalcEngine!AL270</f>
        <v>0</v>
      </c>
      <c r="AN54" s="35">
        <f>CalcEngine!AM270</f>
        <v>0</v>
      </c>
      <c r="AO54" s="35">
        <f>CalcEngine!AN270</f>
        <v>0</v>
      </c>
      <c r="AP54" s="35">
        <f>CalcEngine!AO270</f>
        <v>0</v>
      </c>
      <c r="AQ54" s="42">
        <f t="shared" ref="AQ54" si="363">AP54</f>
        <v>0</v>
      </c>
      <c r="AR54" s="35">
        <f>CalcEngine!AP270</f>
        <v>0</v>
      </c>
      <c r="AS54" s="35">
        <f>CalcEngine!AQ270</f>
        <v>0</v>
      </c>
      <c r="AT54" s="35">
        <f>CalcEngine!AR270</f>
        <v>0</v>
      </c>
      <c r="AU54" s="35">
        <f>CalcEngine!AS270</f>
        <v>0</v>
      </c>
      <c r="AV54" s="35">
        <f>CalcEngine!AT270</f>
        <v>0</v>
      </c>
      <c r="AW54" s="35">
        <f>CalcEngine!AU270</f>
        <v>0</v>
      </c>
      <c r="AX54" s="35">
        <f>CalcEngine!AV270</f>
        <v>0</v>
      </c>
      <c r="AY54" s="35">
        <f>CalcEngine!AW270</f>
        <v>0</v>
      </c>
      <c r="AZ54" s="35">
        <f>CalcEngine!AX270</f>
        <v>0</v>
      </c>
      <c r="BA54" s="35">
        <f>CalcEngine!AY270</f>
        <v>0</v>
      </c>
      <c r="BB54" s="35">
        <f>CalcEngine!AZ270</f>
        <v>0</v>
      </c>
      <c r="BC54" s="35">
        <f>CalcEngine!BA270</f>
        <v>0</v>
      </c>
      <c r="BD54" s="42">
        <f t="shared" ref="BD54" si="364">BC54</f>
        <v>0</v>
      </c>
      <c r="BE54" s="35">
        <f>CalcEngine!BB270</f>
        <v>0</v>
      </c>
      <c r="BF54" s="35">
        <f>CalcEngine!BC270</f>
        <v>0</v>
      </c>
      <c r="BG54" s="35">
        <f>CalcEngine!BD270</f>
        <v>0</v>
      </c>
      <c r="BH54" s="35">
        <f>CalcEngine!BE270</f>
        <v>0</v>
      </c>
      <c r="BI54" s="35">
        <f>CalcEngine!BF270</f>
        <v>0</v>
      </c>
      <c r="BJ54" s="35">
        <f>CalcEngine!BG270</f>
        <v>0</v>
      </c>
      <c r="BK54" s="35">
        <f>CalcEngine!BH270</f>
        <v>0</v>
      </c>
      <c r="BL54" s="35">
        <f>CalcEngine!BI270</f>
        <v>0</v>
      </c>
      <c r="BM54" s="35">
        <f>CalcEngine!BJ270</f>
        <v>0</v>
      </c>
      <c r="BN54" s="35">
        <f>CalcEngine!BK270</f>
        <v>0</v>
      </c>
      <c r="BO54" s="35">
        <f>CalcEngine!BL270</f>
        <v>0</v>
      </c>
      <c r="BP54" s="35">
        <f>CalcEngine!BM270</f>
        <v>0</v>
      </c>
      <c r="BQ54" s="42">
        <f t="shared" ref="BQ54" si="365">BP54</f>
        <v>0</v>
      </c>
      <c r="BR54" s="35">
        <f>CalcEngine!BN270</f>
        <v>0</v>
      </c>
      <c r="BS54" s="35">
        <f>CalcEngine!BO270</f>
        <v>0</v>
      </c>
      <c r="BT54" s="35">
        <f>CalcEngine!BP270</f>
        <v>0</v>
      </c>
      <c r="BU54" s="35">
        <f>CalcEngine!BQ270</f>
        <v>0</v>
      </c>
      <c r="BV54" s="35">
        <f>CalcEngine!BR270</f>
        <v>0</v>
      </c>
      <c r="BW54" s="35">
        <f>CalcEngine!BS270</f>
        <v>0</v>
      </c>
      <c r="BX54" s="35">
        <f>CalcEngine!BT270</f>
        <v>0</v>
      </c>
      <c r="BY54" s="35">
        <f>CalcEngine!BU270</f>
        <v>0</v>
      </c>
      <c r="BZ54" s="35">
        <f>CalcEngine!BV270</f>
        <v>0</v>
      </c>
      <c r="CA54" s="35">
        <f>CalcEngine!BW270</f>
        <v>0</v>
      </c>
      <c r="CB54" s="35">
        <f>CalcEngine!BX270</f>
        <v>0</v>
      </c>
      <c r="CC54" s="35">
        <f>CalcEngine!BY270</f>
        <v>0</v>
      </c>
      <c r="CD54" s="42">
        <f t="shared" ref="CD54" si="366">CC54</f>
        <v>0</v>
      </c>
    </row>
    <row r="55" spans="1:85" ht="13.2">
      <c r="C55" s="31"/>
      <c r="D55" s="31" t="s">
        <v>111</v>
      </c>
      <c r="E55" s="35">
        <f>CalcEngine!F271</f>
        <v>0</v>
      </c>
      <c r="F55" s="35">
        <f>CalcEngine!G271</f>
        <v>0</v>
      </c>
      <c r="G55" s="35">
        <f>CalcEngine!H271</f>
        <v>0</v>
      </c>
      <c r="H55" s="35">
        <f>CalcEngine!I271</f>
        <v>0</v>
      </c>
      <c r="I55" s="35">
        <f>CalcEngine!J271</f>
        <v>0</v>
      </c>
      <c r="J55" s="35">
        <f>CalcEngine!K271</f>
        <v>0</v>
      </c>
      <c r="K55" s="35">
        <f>CalcEngine!L271</f>
        <v>0</v>
      </c>
      <c r="L55" s="35">
        <f>CalcEngine!M271</f>
        <v>0</v>
      </c>
      <c r="M55" s="35">
        <f>CalcEngine!N271</f>
        <v>0</v>
      </c>
      <c r="N55" s="35">
        <f>CalcEngine!O271</f>
        <v>0</v>
      </c>
      <c r="O55" s="35">
        <f>CalcEngine!P271</f>
        <v>0</v>
      </c>
      <c r="P55" s="35">
        <f>CalcEngine!Q271</f>
        <v>0</v>
      </c>
      <c r="Q55" s="42">
        <f t="shared" si="355"/>
        <v>0</v>
      </c>
      <c r="R55" s="35">
        <f>CalcEngine!R271</f>
        <v>0</v>
      </c>
      <c r="S55" s="35">
        <f>CalcEngine!S271</f>
        <v>0</v>
      </c>
      <c r="T55" s="35">
        <f>CalcEngine!T271</f>
        <v>0</v>
      </c>
      <c r="U55" s="35">
        <f>CalcEngine!U271</f>
        <v>0</v>
      </c>
      <c r="V55" s="35">
        <f>CalcEngine!V271</f>
        <v>0</v>
      </c>
      <c r="W55" s="35">
        <f>CalcEngine!W271</f>
        <v>0</v>
      </c>
      <c r="X55" s="35">
        <f>CalcEngine!X271</f>
        <v>0</v>
      </c>
      <c r="Y55" s="35">
        <f>CalcEngine!Y271</f>
        <v>0</v>
      </c>
      <c r="Z55" s="35">
        <f>CalcEngine!Z271</f>
        <v>0</v>
      </c>
      <c r="AA55" s="35">
        <f>CalcEngine!AA271</f>
        <v>0</v>
      </c>
      <c r="AB55" s="35">
        <f>CalcEngine!AB271</f>
        <v>0</v>
      </c>
      <c r="AC55" s="35">
        <f>CalcEngine!AC271</f>
        <v>0</v>
      </c>
      <c r="AD55" s="42">
        <f t="shared" si="356"/>
        <v>0</v>
      </c>
      <c r="AE55" s="35">
        <f>CalcEngine!AD271</f>
        <v>0</v>
      </c>
      <c r="AF55" s="35">
        <f>CalcEngine!AE271</f>
        <v>0</v>
      </c>
      <c r="AG55" s="35">
        <f>CalcEngine!AF271</f>
        <v>0</v>
      </c>
      <c r="AH55" s="35">
        <f>CalcEngine!AG271</f>
        <v>0</v>
      </c>
      <c r="AI55" s="35">
        <f>CalcEngine!AH271</f>
        <v>0</v>
      </c>
      <c r="AJ55" s="35">
        <f>CalcEngine!AI271</f>
        <v>0</v>
      </c>
      <c r="AK55" s="35">
        <f>CalcEngine!AJ271</f>
        <v>0</v>
      </c>
      <c r="AL55" s="35">
        <f>CalcEngine!AK271</f>
        <v>0</v>
      </c>
      <c r="AM55" s="35">
        <f>CalcEngine!AL271</f>
        <v>0</v>
      </c>
      <c r="AN55" s="35">
        <f>CalcEngine!AM271</f>
        <v>0</v>
      </c>
      <c r="AO55" s="35">
        <f>CalcEngine!AN271</f>
        <v>0</v>
      </c>
      <c r="AP55" s="35">
        <f>CalcEngine!AO271</f>
        <v>0</v>
      </c>
      <c r="AQ55" s="42">
        <f t="shared" si="357"/>
        <v>0</v>
      </c>
      <c r="AR55" s="35">
        <f>CalcEngine!AP271</f>
        <v>0</v>
      </c>
      <c r="AS55" s="35">
        <f>CalcEngine!AQ271</f>
        <v>0</v>
      </c>
      <c r="AT55" s="35">
        <f>CalcEngine!AR271</f>
        <v>0</v>
      </c>
      <c r="AU55" s="35">
        <f>CalcEngine!AS271</f>
        <v>0</v>
      </c>
      <c r="AV55" s="35">
        <f>CalcEngine!AT271</f>
        <v>0</v>
      </c>
      <c r="AW55" s="35">
        <f>CalcEngine!AU271</f>
        <v>0</v>
      </c>
      <c r="AX55" s="35">
        <f>CalcEngine!AV271</f>
        <v>0</v>
      </c>
      <c r="AY55" s="35">
        <f>CalcEngine!AW271</f>
        <v>0</v>
      </c>
      <c r="AZ55" s="35">
        <f>CalcEngine!AX271</f>
        <v>0</v>
      </c>
      <c r="BA55" s="35">
        <f>CalcEngine!AY271</f>
        <v>0</v>
      </c>
      <c r="BB55" s="35">
        <f>CalcEngine!AZ271</f>
        <v>0</v>
      </c>
      <c r="BC55" s="35">
        <f>CalcEngine!BA271</f>
        <v>0</v>
      </c>
      <c r="BD55" s="42">
        <f t="shared" si="358"/>
        <v>0</v>
      </c>
      <c r="BE55" s="35">
        <f>CalcEngine!BB271</f>
        <v>0</v>
      </c>
      <c r="BF55" s="35">
        <f>CalcEngine!BC271</f>
        <v>0</v>
      </c>
      <c r="BG55" s="35">
        <f>CalcEngine!BD271</f>
        <v>0</v>
      </c>
      <c r="BH55" s="35">
        <f>CalcEngine!BE271</f>
        <v>0</v>
      </c>
      <c r="BI55" s="35">
        <f>CalcEngine!BF271</f>
        <v>0</v>
      </c>
      <c r="BJ55" s="35">
        <f>CalcEngine!BG271</f>
        <v>0</v>
      </c>
      <c r="BK55" s="35">
        <f>CalcEngine!BH271</f>
        <v>0</v>
      </c>
      <c r="BL55" s="35">
        <f>CalcEngine!BI271</f>
        <v>0</v>
      </c>
      <c r="BM55" s="35">
        <f>CalcEngine!BJ271</f>
        <v>0</v>
      </c>
      <c r="BN55" s="35">
        <f>CalcEngine!BK271</f>
        <v>0</v>
      </c>
      <c r="BO55" s="35">
        <f>CalcEngine!BL271</f>
        <v>0</v>
      </c>
      <c r="BP55" s="35">
        <f>CalcEngine!BM271</f>
        <v>0</v>
      </c>
      <c r="BQ55" s="42">
        <f t="shared" si="359"/>
        <v>0</v>
      </c>
      <c r="BR55" s="35">
        <f>CalcEngine!BN271</f>
        <v>0</v>
      </c>
      <c r="BS55" s="35">
        <f>CalcEngine!BO271</f>
        <v>0</v>
      </c>
      <c r="BT55" s="35">
        <f>CalcEngine!BP271</f>
        <v>0</v>
      </c>
      <c r="BU55" s="35">
        <f>CalcEngine!BQ271</f>
        <v>0</v>
      </c>
      <c r="BV55" s="35">
        <f>CalcEngine!BR271</f>
        <v>0</v>
      </c>
      <c r="BW55" s="35">
        <f>CalcEngine!BS271</f>
        <v>0</v>
      </c>
      <c r="BX55" s="35">
        <f>CalcEngine!BT271</f>
        <v>0</v>
      </c>
      <c r="BY55" s="35">
        <f>CalcEngine!BU271</f>
        <v>0</v>
      </c>
      <c r="BZ55" s="35">
        <f>CalcEngine!BV271</f>
        <v>0</v>
      </c>
      <c r="CA55" s="35">
        <f>CalcEngine!BW271</f>
        <v>0</v>
      </c>
      <c r="CB55" s="35">
        <f>CalcEngine!BX271</f>
        <v>0</v>
      </c>
      <c r="CC55" s="35">
        <f>CalcEngine!BY271</f>
        <v>0</v>
      </c>
      <c r="CD55" s="42">
        <f t="shared" si="360"/>
        <v>0</v>
      </c>
    </row>
    <row r="56" spans="1:85" ht="13.2">
      <c r="C56" s="31"/>
      <c r="D56" s="31" t="s">
        <v>112</v>
      </c>
      <c r="E56" s="35">
        <f>CalcEngine!F272</f>
        <v>0</v>
      </c>
      <c r="F56" s="35">
        <f>CalcEngine!G272</f>
        <v>0</v>
      </c>
      <c r="G56" s="35">
        <f>CalcEngine!H272</f>
        <v>0</v>
      </c>
      <c r="H56" s="35">
        <f>CalcEngine!I272</f>
        <v>0</v>
      </c>
      <c r="I56" s="35">
        <f>CalcEngine!J272</f>
        <v>0</v>
      </c>
      <c r="J56" s="35">
        <f>CalcEngine!K272</f>
        <v>0</v>
      </c>
      <c r="K56" s="35">
        <f>CalcEngine!L272</f>
        <v>0</v>
      </c>
      <c r="L56" s="35">
        <f>CalcEngine!M272</f>
        <v>0</v>
      </c>
      <c r="M56" s="35">
        <f>CalcEngine!N272</f>
        <v>0</v>
      </c>
      <c r="N56" s="35">
        <f>CalcEngine!O272</f>
        <v>0</v>
      </c>
      <c r="O56" s="35">
        <f>CalcEngine!P272</f>
        <v>0</v>
      </c>
      <c r="P56" s="35">
        <f>CalcEngine!Q272</f>
        <v>0</v>
      </c>
      <c r="Q56" s="42">
        <f t="shared" si="355"/>
        <v>0</v>
      </c>
      <c r="R56" s="35">
        <f>CalcEngine!R272</f>
        <v>0</v>
      </c>
      <c r="S56" s="35">
        <f>CalcEngine!S272</f>
        <v>0</v>
      </c>
      <c r="T56" s="35">
        <f>CalcEngine!T272</f>
        <v>0</v>
      </c>
      <c r="U56" s="35">
        <f>CalcEngine!U272</f>
        <v>0</v>
      </c>
      <c r="V56" s="35">
        <f>CalcEngine!V272</f>
        <v>0</v>
      </c>
      <c r="W56" s="35">
        <f>CalcEngine!W272</f>
        <v>0</v>
      </c>
      <c r="X56" s="35">
        <f>CalcEngine!X272</f>
        <v>0</v>
      </c>
      <c r="Y56" s="35">
        <f>CalcEngine!Y272</f>
        <v>0</v>
      </c>
      <c r="Z56" s="35">
        <f>CalcEngine!Z272</f>
        <v>0</v>
      </c>
      <c r="AA56" s="35">
        <f>CalcEngine!AA272</f>
        <v>0</v>
      </c>
      <c r="AB56" s="35">
        <f>CalcEngine!AB272</f>
        <v>0</v>
      </c>
      <c r="AC56" s="35">
        <f>CalcEngine!AC272</f>
        <v>0</v>
      </c>
      <c r="AD56" s="42">
        <f t="shared" si="356"/>
        <v>0</v>
      </c>
      <c r="AE56" s="35">
        <f>CalcEngine!AD272</f>
        <v>0</v>
      </c>
      <c r="AF56" s="35">
        <f>CalcEngine!AE272</f>
        <v>0</v>
      </c>
      <c r="AG56" s="35">
        <f>CalcEngine!AF272</f>
        <v>0</v>
      </c>
      <c r="AH56" s="35">
        <f>CalcEngine!AG272</f>
        <v>0</v>
      </c>
      <c r="AI56" s="35">
        <f>CalcEngine!AH272</f>
        <v>0</v>
      </c>
      <c r="AJ56" s="35">
        <f>CalcEngine!AI272</f>
        <v>0</v>
      </c>
      <c r="AK56" s="35">
        <f>CalcEngine!AJ272</f>
        <v>0</v>
      </c>
      <c r="AL56" s="35">
        <f>CalcEngine!AK272</f>
        <v>0</v>
      </c>
      <c r="AM56" s="35">
        <f>CalcEngine!AL272</f>
        <v>0</v>
      </c>
      <c r="AN56" s="35">
        <f>CalcEngine!AM272</f>
        <v>0</v>
      </c>
      <c r="AO56" s="35">
        <f>CalcEngine!AN272</f>
        <v>0</v>
      </c>
      <c r="AP56" s="35">
        <f>CalcEngine!AO272</f>
        <v>0</v>
      </c>
      <c r="AQ56" s="42">
        <f t="shared" si="357"/>
        <v>0</v>
      </c>
      <c r="AR56" s="35">
        <f>CalcEngine!AP272</f>
        <v>0</v>
      </c>
      <c r="AS56" s="35">
        <f>CalcEngine!AQ272</f>
        <v>0</v>
      </c>
      <c r="AT56" s="35">
        <f>CalcEngine!AR272</f>
        <v>0</v>
      </c>
      <c r="AU56" s="35">
        <f>CalcEngine!AS272</f>
        <v>0</v>
      </c>
      <c r="AV56" s="35">
        <f>CalcEngine!AT272</f>
        <v>0</v>
      </c>
      <c r="AW56" s="35">
        <f>CalcEngine!AU272</f>
        <v>0</v>
      </c>
      <c r="AX56" s="35">
        <f>CalcEngine!AV272</f>
        <v>0</v>
      </c>
      <c r="AY56" s="35">
        <f>CalcEngine!AW272</f>
        <v>0</v>
      </c>
      <c r="AZ56" s="35">
        <f>CalcEngine!AX272</f>
        <v>0</v>
      </c>
      <c r="BA56" s="35">
        <f>CalcEngine!AY272</f>
        <v>0</v>
      </c>
      <c r="BB56" s="35">
        <f>CalcEngine!AZ272</f>
        <v>0</v>
      </c>
      <c r="BC56" s="35">
        <f>CalcEngine!BA272</f>
        <v>0</v>
      </c>
      <c r="BD56" s="42">
        <f t="shared" si="358"/>
        <v>0</v>
      </c>
      <c r="BE56" s="35">
        <f>CalcEngine!BB272</f>
        <v>0</v>
      </c>
      <c r="BF56" s="35">
        <f>CalcEngine!BC272</f>
        <v>0</v>
      </c>
      <c r="BG56" s="35">
        <f>CalcEngine!BD272</f>
        <v>0</v>
      </c>
      <c r="BH56" s="35">
        <f>CalcEngine!BE272</f>
        <v>0</v>
      </c>
      <c r="BI56" s="35">
        <f>CalcEngine!BF272</f>
        <v>0</v>
      </c>
      <c r="BJ56" s="35">
        <f>CalcEngine!BG272</f>
        <v>0</v>
      </c>
      <c r="BK56" s="35">
        <f>CalcEngine!BH272</f>
        <v>0</v>
      </c>
      <c r="BL56" s="35">
        <f>CalcEngine!BI272</f>
        <v>0</v>
      </c>
      <c r="BM56" s="35">
        <f>CalcEngine!BJ272</f>
        <v>0</v>
      </c>
      <c r="BN56" s="35">
        <f>CalcEngine!BK272</f>
        <v>0</v>
      </c>
      <c r="BO56" s="35">
        <f>CalcEngine!BL272</f>
        <v>0</v>
      </c>
      <c r="BP56" s="35">
        <f>CalcEngine!BM272</f>
        <v>0</v>
      </c>
      <c r="BQ56" s="42">
        <f t="shared" si="359"/>
        <v>0</v>
      </c>
      <c r="BR56" s="35">
        <f>CalcEngine!BN272</f>
        <v>0</v>
      </c>
      <c r="BS56" s="35">
        <f>CalcEngine!BO272</f>
        <v>0</v>
      </c>
      <c r="BT56" s="35">
        <f>CalcEngine!BP272</f>
        <v>0</v>
      </c>
      <c r="BU56" s="35">
        <f>CalcEngine!BQ272</f>
        <v>0</v>
      </c>
      <c r="BV56" s="35">
        <f>CalcEngine!BR272</f>
        <v>0</v>
      </c>
      <c r="BW56" s="35">
        <f>CalcEngine!BS272</f>
        <v>0</v>
      </c>
      <c r="BX56" s="35">
        <f>CalcEngine!BT272</f>
        <v>0</v>
      </c>
      <c r="BY56" s="35">
        <f>CalcEngine!BU272</f>
        <v>0</v>
      </c>
      <c r="BZ56" s="35">
        <f>CalcEngine!BV272</f>
        <v>0</v>
      </c>
      <c r="CA56" s="35">
        <f>CalcEngine!BW272</f>
        <v>0</v>
      </c>
      <c r="CB56" s="35">
        <f>CalcEngine!BX272</f>
        <v>0</v>
      </c>
      <c r="CC56" s="35">
        <f>CalcEngine!BY272</f>
        <v>0</v>
      </c>
      <c r="CD56" s="42">
        <f t="shared" si="360"/>
        <v>0</v>
      </c>
      <c r="CG56" s="366"/>
    </row>
    <row r="57" spans="1:85" ht="13.2">
      <c r="C57" s="31"/>
      <c r="D57" s="31" t="s">
        <v>113</v>
      </c>
      <c r="E57" s="35">
        <f>CalcEngine!F273</f>
        <v>0</v>
      </c>
      <c r="F57" s="35">
        <f>CalcEngine!G273</f>
        <v>0</v>
      </c>
      <c r="G57" s="35">
        <f>CalcEngine!H273</f>
        <v>0</v>
      </c>
      <c r="H57" s="35">
        <f>CalcEngine!I273</f>
        <v>0</v>
      </c>
      <c r="I57" s="35">
        <f>CalcEngine!J273</f>
        <v>0</v>
      </c>
      <c r="J57" s="35">
        <f>CalcEngine!K273</f>
        <v>0</v>
      </c>
      <c r="K57" s="35">
        <f>CalcEngine!L273</f>
        <v>0</v>
      </c>
      <c r="L57" s="35">
        <f>CalcEngine!M273</f>
        <v>0</v>
      </c>
      <c r="M57" s="35">
        <f>CalcEngine!N273</f>
        <v>0</v>
      </c>
      <c r="N57" s="35">
        <f>CalcEngine!O273</f>
        <v>0</v>
      </c>
      <c r="O57" s="35">
        <f>CalcEngine!P273</f>
        <v>0</v>
      </c>
      <c r="P57" s="35">
        <f>CalcEngine!Q273</f>
        <v>0</v>
      </c>
      <c r="Q57" s="42">
        <f t="shared" si="355"/>
        <v>0</v>
      </c>
      <c r="R57" s="35">
        <f>CalcEngine!R273</f>
        <v>0</v>
      </c>
      <c r="S57" s="35">
        <f>CalcEngine!S273</f>
        <v>0</v>
      </c>
      <c r="T57" s="35">
        <f>CalcEngine!T273</f>
        <v>0</v>
      </c>
      <c r="U57" s="35">
        <f>CalcEngine!U273</f>
        <v>0</v>
      </c>
      <c r="V57" s="35">
        <f>CalcEngine!V273</f>
        <v>0</v>
      </c>
      <c r="W57" s="35">
        <f>CalcEngine!W273</f>
        <v>0</v>
      </c>
      <c r="X57" s="35">
        <f>CalcEngine!X273</f>
        <v>0</v>
      </c>
      <c r="Y57" s="35">
        <f>CalcEngine!Y273</f>
        <v>0</v>
      </c>
      <c r="Z57" s="35">
        <f>CalcEngine!Z273</f>
        <v>0</v>
      </c>
      <c r="AA57" s="35">
        <f>CalcEngine!AA273</f>
        <v>0</v>
      </c>
      <c r="AB57" s="35">
        <f>CalcEngine!AB273</f>
        <v>0</v>
      </c>
      <c r="AC57" s="35">
        <f>CalcEngine!AC273</f>
        <v>0</v>
      </c>
      <c r="AD57" s="42">
        <f t="shared" si="356"/>
        <v>0</v>
      </c>
      <c r="AE57" s="35">
        <f>CalcEngine!AD273</f>
        <v>0</v>
      </c>
      <c r="AF57" s="35">
        <f>CalcEngine!AE273</f>
        <v>0</v>
      </c>
      <c r="AG57" s="35">
        <f>CalcEngine!AF273</f>
        <v>0</v>
      </c>
      <c r="AH57" s="35">
        <f>CalcEngine!AG273</f>
        <v>0</v>
      </c>
      <c r="AI57" s="35">
        <f>CalcEngine!AH273</f>
        <v>0</v>
      </c>
      <c r="AJ57" s="35">
        <f>CalcEngine!AI273</f>
        <v>0</v>
      </c>
      <c r="AK57" s="35">
        <f>CalcEngine!AJ273</f>
        <v>0</v>
      </c>
      <c r="AL57" s="35">
        <f>CalcEngine!AK273</f>
        <v>0</v>
      </c>
      <c r="AM57" s="35">
        <f>CalcEngine!AL273</f>
        <v>0</v>
      </c>
      <c r="AN57" s="35">
        <f>CalcEngine!AM273</f>
        <v>0</v>
      </c>
      <c r="AO57" s="35">
        <f>CalcEngine!AN273</f>
        <v>0</v>
      </c>
      <c r="AP57" s="35">
        <f>CalcEngine!AO273</f>
        <v>0</v>
      </c>
      <c r="AQ57" s="42">
        <f t="shared" si="357"/>
        <v>0</v>
      </c>
      <c r="AR57" s="35">
        <f>CalcEngine!AP273</f>
        <v>0</v>
      </c>
      <c r="AS57" s="35">
        <f>CalcEngine!AQ273</f>
        <v>0</v>
      </c>
      <c r="AT57" s="35">
        <f>CalcEngine!AR273</f>
        <v>0</v>
      </c>
      <c r="AU57" s="35">
        <f>CalcEngine!AS273</f>
        <v>0</v>
      </c>
      <c r="AV57" s="35">
        <f>CalcEngine!AT273</f>
        <v>0</v>
      </c>
      <c r="AW57" s="35">
        <f>CalcEngine!AU273</f>
        <v>0</v>
      </c>
      <c r="AX57" s="35">
        <f>CalcEngine!AV273</f>
        <v>0</v>
      </c>
      <c r="AY57" s="35">
        <f>CalcEngine!AW273</f>
        <v>0</v>
      </c>
      <c r="AZ57" s="35">
        <f>CalcEngine!AX273</f>
        <v>0</v>
      </c>
      <c r="BA57" s="35">
        <f>CalcEngine!AY273</f>
        <v>0</v>
      </c>
      <c r="BB57" s="35">
        <f>CalcEngine!AZ273</f>
        <v>0</v>
      </c>
      <c r="BC57" s="35">
        <f>CalcEngine!BA273</f>
        <v>0</v>
      </c>
      <c r="BD57" s="42">
        <f t="shared" si="358"/>
        <v>0</v>
      </c>
      <c r="BE57" s="35">
        <f>CalcEngine!BB273</f>
        <v>0</v>
      </c>
      <c r="BF57" s="35">
        <f>CalcEngine!BC273</f>
        <v>0</v>
      </c>
      <c r="BG57" s="35">
        <f>CalcEngine!BD273</f>
        <v>0</v>
      </c>
      <c r="BH57" s="35">
        <f>CalcEngine!BE273</f>
        <v>0</v>
      </c>
      <c r="BI57" s="35">
        <f>CalcEngine!BF273</f>
        <v>0</v>
      </c>
      <c r="BJ57" s="35">
        <f>CalcEngine!BG273</f>
        <v>0</v>
      </c>
      <c r="BK57" s="35">
        <f>CalcEngine!BH273</f>
        <v>0</v>
      </c>
      <c r="BL57" s="35">
        <f>CalcEngine!BI273</f>
        <v>0</v>
      </c>
      <c r="BM57" s="35">
        <f>CalcEngine!BJ273</f>
        <v>0</v>
      </c>
      <c r="BN57" s="35">
        <f>CalcEngine!BK273</f>
        <v>0</v>
      </c>
      <c r="BO57" s="35">
        <f>CalcEngine!BL273</f>
        <v>0</v>
      </c>
      <c r="BP57" s="35">
        <f>CalcEngine!BM273</f>
        <v>0</v>
      </c>
      <c r="BQ57" s="42">
        <f t="shared" si="359"/>
        <v>0</v>
      </c>
      <c r="BR57" s="35">
        <f>CalcEngine!BN273</f>
        <v>0</v>
      </c>
      <c r="BS57" s="35">
        <f>CalcEngine!BO273</f>
        <v>0</v>
      </c>
      <c r="BT57" s="35">
        <f>CalcEngine!BP273</f>
        <v>0</v>
      </c>
      <c r="BU57" s="35">
        <f>CalcEngine!BQ273</f>
        <v>0</v>
      </c>
      <c r="BV57" s="35">
        <f>CalcEngine!BR273</f>
        <v>0</v>
      </c>
      <c r="BW57" s="35">
        <f>CalcEngine!BS273</f>
        <v>0</v>
      </c>
      <c r="BX57" s="35">
        <f>CalcEngine!BT273</f>
        <v>0</v>
      </c>
      <c r="BY57" s="35">
        <f>CalcEngine!BU273</f>
        <v>0</v>
      </c>
      <c r="BZ57" s="35">
        <f>CalcEngine!BV273</f>
        <v>0</v>
      </c>
      <c r="CA57" s="35">
        <f>CalcEngine!BW273</f>
        <v>0</v>
      </c>
      <c r="CB57" s="35">
        <f>CalcEngine!BX273</f>
        <v>0</v>
      </c>
      <c r="CC57" s="35">
        <f>CalcEngine!BY273</f>
        <v>0</v>
      </c>
      <c r="CD57" s="42">
        <f t="shared" si="360"/>
        <v>0</v>
      </c>
    </row>
    <row r="58" spans="1:85" ht="13.2">
      <c r="C58" s="31"/>
      <c r="D58" s="31" t="s">
        <v>115</v>
      </c>
      <c r="E58" s="35">
        <f>CalcEngine!F274</f>
        <v>0</v>
      </c>
      <c r="F58" s="35">
        <f>CalcEngine!G274</f>
        <v>0</v>
      </c>
      <c r="G58" s="35">
        <f>CalcEngine!H274</f>
        <v>0</v>
      </c>
      <c r="H58" s="35">
        <f>CalcEngine!I274</f>
        <v>0</v>
      </c>
      <c r="I58" s="35">
        <f>CalcEngine!J274</f>
        <v>0</v>
      </c>
      <c r="J58" s="35">
        <f>CalcEngine!K274</f>
        <v>0</v>
      </c>
      <c r="K58" s="35">
        <f>CalcEngine!L274</f>
        <v>0</v>
      </c>
      <c r="L58" s="35">
        <f>CalcEngine!M274</f>
        <v>0</v>
      </c>
      <c r="M58" s="35">
        <f>CalcEngine!N274</f>
        <v>0</v>
      </c>
      <c r="N58" s="35">
        <f>CalcEngine!O274</f>
        <v>0</v>
      </c>
      <c r="O58" s="35">
        <f>CalcEngine!P274</f>
        <v>0</v>
      </c>
      <c r="P58" s="35">
        <f>CalcEngine!Q274</f>
        <v>0</v>
      </c>
      <c r="Q58" s="42">
        <f t="shared" si="355"/>
        <v>0</v>
      </c>
      <c r="R58" s="35">
        <f>CalcEngine!R274</f>
        <v>0</v>
      </c>
      <c r="S58" s="35">
        <f>CalcEngine!S274</f>
        <v>0</v>
      </c>
      <c r="T58" s="35">
        <f>CalcEngine!T274</f>
        <v>0</v>
      </c>
      <c r="U58" s="35">
        <f>CalcEngine!U274</f>
        <v>0</v>
      </c>
      <c r="V58" s="35">
        <f>CalcEngine!V274</f>
        <v>0</v>
      </c>
      <c r="W58" s="35">
        <f>CalcEngine!W274</f>
        <v>0</v>
      </c>
      <c r="X58" s="35">
        <f>CalcEngine!X274</f>
        <v>0</v>
      </c>
      <c r="Y58" s="35">
        <f>CalcEngine!Y274</f>
        <v>0</v>
      </c>
      <c r="Z58" s="35">
        <f>CalcEngine!Z274</f>
        <v>0</v>
      </c>
      <c r="AA58" s="35">
        <f>CalcEngine!AA274</f>
        <v>0</v>
      </c>
      <c r="AB58" s="35">
        <f>CalcEngine!AB274</f>
        <v>0</v>
      </c>
      <c r="AC58" s="35">
        <f>CalcEngine!AC274</f>
        <v>0</v>
      </c>
      <c r="AD58" s="42">
        <f t="shared" si="356"/>
        <v>0</v>
      </c>
      <c r="AE58" s="35">
        <f>CalcEngine!AD274</f>
        <v>0</v>
      </c>
      <c r="AF58" s="35">
        <f>CalcEngine!AE274</f>
        <v>0</v>
      </c>
      <c r="AG58" s="35">
        <f>CalcEngine!AF274</f>
        <v>0</v>
      </c>
      <c r="AH58" s="35">
        <f>CalcEngine!AG274</f>
        <v>0</v>
      </c>
      <c r="AI58" s="35">
        <f>CalcEngine!AH274</f>
        <v>0</v>
      </c>
      <c r="AJ58" s="35">
        <f>CalcEngine!AI274</f>
        <v>0</v>
      </c>
      <c r="AK58" s="35">
        <f>CalcEngine!AJ274</f>
        <v>0</v>
      </c>
      <c r="AL58" s="35">
        <f>CalcEngine!AK274</f>
        <v>0</v>
      </c>
      <c r="AM58" s="35">
        <f>CalcEngine!AL274</f>
        <v>0</v>
      </c>
      <c r="AN58" s="35">
        <f>CalcEngine!AM274</f>
        <v>0</v>
      </c>
      <c r="AO58" s="35">
        <f>CalcEngine!AN274</f>
        <v>0</v>
      </c>
      <c r="AP58" s="35">
        <f>CalcEngine!AO274</f>
        <v>0</v>
      </c>
      <c r="AQ58" s="42">
        <f t="shared" si="357"/>
        <v>0</v>
      </c>
      <c r="AR58" s="35">
        <f>CalcEngine!AP274</f>
        <v>0</v>
      </c>
      <c r="AS58" s="35">
        <f>CalcEngine!AQ274</f>
        <v>0</v>
      </c>
      <c r="AT58" s="35">
        <f>CalcEngine!AR274</f>
        <v>0</v>
      </c>
      <c r="AU58" s="35">
        <f>CalcEngine!AS274</f>
        <v>0</v>
      </c>
      <c r="AV58" s="35">
        <f>CalcEngine!AT274</f>
        <v>0</v>
      </c>
      <c r="AW58" s="35">
        <f>CalcEngine!AU274</f>
        <v>0</v>
      </c>
      <c r="AX58" s="35">
        <f>CalcEngine!AV274</f>
        <v>0</v>
      </c>
      <c r="AY58" s="35">
        <f>CalcEngine!AW274</f>
        <v>0</v>
      </c>
      <c r="AZ58" s="35">
        <f>CalcEngine!AX274</f>
        <v>0</v>
      </c>
      <c r="BA58" s="35">
        <f>CalcEngine!AY274</f>
        <v>0</v>
      </c>
      <c r="BB58" s="35">
        <f>CalcEngine!AZ274</f>
        <v>0</v>
      </c>
      <c r="BC58" s="35">
        <f>CalcEngine!BA274</f>
        <v>0</v>
      </c>
      <c r="BD58" s="42">
        <f t="shared" si="358"/>
        <v>0</v>
      </c>
      <c r="BE58" s="35">
        <f>CalcEngine!BB274</f>
        <v>0</v>
      </c>
      <c r="BF58" s="35">
        <f>CalcEngine!BC274</f>
        <v>0</v>
      </c>
      <c r="BG58" s="35">
        <f>CalcEngine!BD274</f>
        <v>0</v>
      </c>
      <c r="BH58" s="35">
        <f>CalcEngine!BE274</f>
        <v>0</v>
      </c>
      <c r="BI58" s="35">
        <f>CalcEngine!BF274</f>
        <v>0</v>
      </c>
      <c r="BJ58" s="35">
        <f>CalcEngine!BG274</f>
        <v>0</v>
      </c>
      <c r="BK58" s="35">
        <f>CalcEngine!BH274</f>
        <v>0</v>
      </c>
      <c r="BL58" s="35">
        <f>CalcEngine!BI274</f>
        <v>0</v>
      </c>
      <c r="BM58" s="35">
        <f>CalcEngine!BJ274</f>
        <v>0</v>
      </c>
      <c r="BN58" s="35">
        <f>CalcEngine!BK274</f>
        <v>0</v>
      </c>
      <c r="BO58" s="35">
        <f>CalcEngine!BL274</f>
        <v>0</v>
      </c>
      <c r="BP58" s="35">
        <f>CalcEngine!BM274</f>
        <v>0</v>
      </c>
      <c r="BQ58" s="42">
        <f t="shared" si="359"/>
        <v>0</v>
      </c>
      <c r="BR58" s="35">
        <f>CalcEngine!BN274</f>
        <v>0</v>
      </c>
      <c r="BS58" s="35">
        <f>CalcEngine!BO274</f>
        <v>0</v>
      </c>
      <c r="BT58" s="35">
        <f>CalcEngine!BP274</f>
        <v>0</v>
      </c>
      <c r="BU58" s="35">
        <f>CalcEngine!BQ274</f>
        <v>0</v>
      </c>
      <c r="BV58" s="35">
        <f>CalcEngine!BR274</f>
        <v>0</v>
      </c>
      <c r="BW58" s="35">
        <f>CalcEngine!BS274</f>
        <v>0</v>
      </c>
      <c r="BX58" s="35">
        <f>CalcEngine!BT274</f>
        <v>0</v>
      </c>
      <c r="BY58" s="35">
        <f>CalcEngine!BU274</f>
        <v>0</v>
      </c>
      <c r="BZ58" s="35">
        <f>CalcEngine!BV274</f>
        <v>0</v>
      </c>
      <c r="CA58" s="35">
        <f>CalcEngine!BW274</f>
        <v>0</v>
      </c>
      <c r="CB58" s="35">
        <f>CalcEngine!BX274</f>
        <v>0</v>
      </c>
      <c r="CC58" s="35">
        <f>CalcEngine!BY274</f>
        <v>0</v>
      </c>
      <c r="CD58" s="42">
        <f t="shared" si="360"/>
        <v>0</v>
      </c>
    </row>
    <row r="59" spans="1:85" ht="13.2">
      <c r="C59" s="31"/>
      <c r="D59" s="31" t="s">
        <v>116</v>
      </c>
      <c r="E59" s="35">
        <f>CalcEngine!F275</f>
        <v>0</v>
      </c>
      <c r="F59" s="35">
        <f>CalcEngine!G275</f>
        <v>0</v>
      </c>
      <c r="G59" s="35">
        <f>CalcEngine!H275</f>
        <v>0</v>
      </c>
      <c r="H59" s="35">
        <f>CalcEngine!I275</f>
        <v>0</v>
      </c>
      <c r="I59" s="35">
        <f>CalcEngine!J275</f>
        <v>0</v>
      </c>
      <c r="J59" s="35">
        <f>CalcEngine!K275</f>
        <v>0</v>
      </c>
      <c r="K59" s="35">
        <f>CalcEngine!L275</f>
        <v>0</v>
      </c>
      <c r="L59" s="35">
        <f>CalcEngine!M275</f>
        <v>0</v>
      </c>
      <c r="M59" s="35">
        <f>CalcEngine!N275</f>
        <v>0</v>
      </c>
      <c r="N59" s="35">
        <f>CalcEngine!O275</f>
        <v>0</v>
      </c>
      <c r="O59" s="35">
        <f>CalcEngine!P275</f>
        <v>0</v>
      </c>
      <c r="P59" s="35">
        <f>CalcEngine!Q275</f>
        <v>0</v>
      </c>
      <c r="Q59" s="42">
        <f t="shared" si="355"/>
        <v>0</v>
      </c>
      <c r="R59" s="35">
        <f>CalcEngine!R275</f>
        <v>0</v>
      </c>
      <c r="S59" s="35">
        <f>CalcEngine!S275</f>
        <v>0</v>
      </c>
      <c r="T59" s="35">
        <f>CalcEngine!T275</f>
        <v>0</v>
      </c>
      <c r="U59" s="35">
        <f>CalcEngine!U275</f>
        <v>0</v>
      </c>
      <c r="V59" s="35">
        <f>CalcEngine!V275</f>
        <v>0</v>
      </c>
      <c r="W59" s="35">
        <f>CalcEngine!W275</f>
        <v>0</v>
      </c>
      <c r="X59" s="35">
        <f>CalcEngine!X275</f>
        <v>0</v>
      </c>
      <c r="Y59" s="35">
        <f>CalcEngine!Y275</f>
        <v>0</v>
      </c>
      <c r="Z59" s="35">
        <f>CalcEngine!Z275</f>
        <v>0</v>
      </c>
      <c r="AA59" s="35">
        <f>CalcEngine!AA275</f>
        <v>0</v>
      </c>
      <c r="AB59" s="35">
        <f>CalcEngine!AB275</f>
        <v>0</v>
      </c>
      <c r="AC59" s="35">
        <f>CalcEngine!AC275</f>
        <v>0</v>
      </c>
      <c r="AD59" s="42">
        <f t="shared" si="356"/>
        <v>0</v>
      </c>
      <c r="AE59" s="35">
        <f>CalcEngine!AD275</f>
        <v>0</v>
      </c>
      <c r="AF59" s="35">
        <f>CalcEngine!AE275</f>
        <v>0</v>
      </c>
      <c r="AG59" s="35">
        <f>CalcEngine!AF275</f>
        <v>0</v>
      </c>
      <c r="AH59" s="35">
        <f>CalcEngine!AG275</f>
        <v>0</v>
      </c>
      <c r="AI59" s="35">
        <f>CalcEngine!AH275</f>
        <v>0</v>
      </c>
      <c r="AJ59" s="35">
        <f>CalcEngine!AI275</f>
        <v>0</v>
      </c>
      <c r="AK59" s="35">
        <f>CalcEngine!AJ275</f>
        <v>0</v>
      </c>
      <c r="AL59" s="35">
        <f>CalcEngine!AK275</f>
        <v>0</v>
      </c>
      <c r="AM59" s="35">
        <f>CalcEngine!AL275</f>
        <v>0</v>
      </c>
      <c r="AN59" s="35">
        <f>CalcEngine!AM275</f>
        <v>0</v>
      </c>
      <c r="AO59" s="35">
        <f>CalcEngine!AN275</f>
        <v>0</v>
      </c>
      <c r="AP59" s="35">
        <f>CalcEngine!AO275</f>
        <v>0</v>
      </c>
      <c r="AQ59" s="42">
        <f t="shared" si="357"/>
        <v>0</v>
      </c>
      <c r="AR59" s="35">
        <f>CalcEngine!AP275</f>
        <v>0</v>
      </c>
      <c r="AS59" s="35">
        <f>CalcEngine!AQ275</f>
        <v>0</v>
      </c>
      <c r="AT59" s="35">
        <f>CalcEngine!AR275</f>
        <v>0</v>
      </c>
      <c r="AU59" s="35">
        <f>CalcEngine!AS275</f>
        <v>0</v>
      </c>
      <c r="AV59" s="35">
        <f>CalcEngine!AT275</f>
        <v>0</v>
      </c>
      <c r="AW59" s="35">
        <f>CalcEngine!AU275</f>
        <v>0</v>
      </c>
      <c r="AX59" s="35">
        <f>CalcEngine!AV275</f>
        <v>0</v>
      </c>
      <c r="AY59" s="35">
        <f>CalcEngine!AW275</f>
        <v>0</v>
      </c>
      <c r="AZ59" s="35">
        <f>CalcEngine!AX275</f>
        <v>0</v>
      </c>
      <c r="BA59" s="35">
        <f>CalcEngine!AY275</f>
        <v>0</v>
      </c>
      <c r="BB59" s="35">
        <f>CalcEngine!AZ275</f>
        <v>0</v>
      </c>
      <c r="BC59" s="35">
        <f>CalcEngine!BA275</f>
        <v>0</v>
      </c>
      <c r="BD59" s="42">
        <f t="shared" si="358"/>
        <v>0</v>
      </c>
      <c r="BE59" s="35">
        <f>CalcEngine!BB275</f>
        <v>0</v>
      </c>
      <c r="BF59" s="35">
        <f>CalcEngine!BC275</f>
        <v>0</v>
      </c>
      <c r="BG59" s="35">
        <f>CalcEngine!BD275</f>
        <v>0</v>
      </c>
      <c r="BH59" s="35">
        <f>CalcEngine!BE275</f>
        <v>0</v>
      </c>
      <c r="BI59" s="35">
        <f>CalcEngine!BF275</f>
        <v>0</v>
      </c>
      <c r="BJ59" s="35">
        <f>CalcEngine!BG275</f>
        <v>0</v>
      </c>
      <c r="BK59" s="35">
        <f>CalcEngine!BH275</f>
        <v>0</v>
      </c>
      <c r="BL59" s="35">
        <f>CalcEngine!BI275</f>
        <v>0</v>
      </c>
      <c r="BM59" s="35">
        <f>CalcEngine!BJ275</f>
        <v>0</v>
      </c>
      <c r="BN59" s="35">
        <f>CalcEngine!BK275</f>
        <v>0</v>
      </c>
      <c r="BO59" s="35">
        <f>CalcEngine!BL275</f>
        <v>0</v>
      </c>
      <c r="BP59" s="35">
        <f>CalcEngine!BM275</f>
        <v>0</v>
      </c>
      <c r="BQ59" s="42">
        <f t="shared" si="359"/>
        <v>0</v>
      </c>
      <c r="BR59" s="35">
        <f>CalcEngine!BN275</f>
        <v>0</v>
      </c>
      <c r="BS59" s="35">
        <f>CalcEngine!BO275</f>
        <v>0</v>
      </c>
      <c r="BT59" s="35">
        <f>CalcEngine!BP275</f>
        <v>0</v>
      </c>
      <c r="BU59" s="35">
        <f>CalcEngine!BQ275</f>
        <v>0</v>
      </c>
      <c r="BV59" s="35">
        <f>CalcEngine!BR275</f>
        <v>0</v>
      </c>
      <c r="BW59" s="35">
        <f>CalcEngine!BS275</f>
        <v>0</v>
      </c>
      <c r="BX59" s="35">
        <f>CalcEngine!BT275</f>
        <v>0</v>
      </c>
      <c r="BY59" s="35">
        <f>CalcEngine!BU275</f>
        <v>0</v>
      </c>
      <c r="BZ59" s="35">
        <f>CalcEngine!BV275</f>
        <v>0</v>
      </c>
      <c r="CA59" s="35">
        <f>CalcEngine!BW275</f>
        <v>0</v>
      </c>
      <c r="CB59" s="35">
        <f>CalcEngine!BX275</f>
        <v>0</v>
      </c>
      <c r="CC59" s="35">
        <f>CalcEngine!BY275</f>
        <v>0</v>
      </c>
      <c r="CD59" s="42">
        <f t="shared" si="360"/>
        <v>0</v>
      </c>
    </row>
    <row r="60" spans="1:85" ht="13.2">
      <c r="C60" s="31"/>
      <c r="D60" s="31" t="s">
        <v>117</v>
      </c>
      <c r="E60" s="44">
        <f>SUM(E53:E59)</f>
        <v>0</v>
      </c>
      <c r="F60" s="44">
        <f t="shared" ref="F60:P60" si="367">SUM(F53:F59)</f>
        <v>0</v>
      </c>
      <c r="G60" s="44">
        <f t="shared" si="367"/>
        <v>0</v>
      </c>
      <c r="H60" s="44">
        <f t="shared" si="367"/>
        <v>0</v>
      </c>
      <c r="I60" s="44">
        <f t="shared" si="367"/>
        <v>0</v>
      </c>
      <c r="J60" s="44">
        <f t="shared" si="367"/>
        <v>0</v>
      </c>
      <c r="K60" s="44">
        <f t="shared" si="367"/>
        <v>0</v>
      </c>
      <c r="L60" s="44">
        <f t="shared" si="367"/>
        <v>0</v>
      </c>
      <c r="M60" s="44">
        <f t="shared" si="367"/>
        <v>0</v>
      </c>
      <c r="N60" s="44">
        <f t="shared" si="367"/>
        <v>0</v>
      </c>
      <c r="O60" s="44">
        <f t="shared" si="367"/>
        <v>0</v>
      </c>
      <c r="P60" s="44">
        <f t="shared" si="367"/>
        <v>0</v>
      </c>
      <c r="Q60" s="242">
        <f>SUM(Q53:Q59)</f>
        <v>0</v>
      </c>
      <c r="R60" s="44">
        <f>SUM(R53:R59)</f>
        <v>0</v>
      </c>
      <c r="S60" s="44">
        <f t="shared" ref="S60:AE60" si="368">SUM(S53:S59)</f>
        <v>0</v>
      </c>
      <c r="T60" s="44">
        <f t="shared" si="368"/>
        <v>0</v>
      </c>
      <c r="U60" s="44">
        <f t="shared" si="368"/>
        <v>0</v>
      </c>
      <c r="V60" s="44">
        <f t="shared" si="368"/>
        <v>0</v>
      </c>
      <c r="W60" s="44">
        <f t="shared" si="368"/>
        <v>0</v>
      </c>
      <c r="X60" s="44">
        <f t="shared" si="368"/>
        <v>0</v>
      </c>
      <c r="Y60" s="44">
        <f t="shared" si="368"/>
        <v>0</v>
      </c>
      <c r="Z60" s="44">
        <f t="shared" si="368"/>
        <v>0</v>
      </c>
      <c r="AA60" s="44">
        <f t="shared" si="368"/>
        <v>0</v>
      </c>
      <c r="AB60" s="44">
        <f t="shared" si="368"/>
        <v>0</v>
      </c>
      <c r="AC60" s="44">
        <f t="shared" si="368"/>
        <v>0</v>
      </c>
      <c r="AD60" s="242">
        <f>SUM(AD53:AD59)</f>
        <v>0</v>
      </c>
      <c r="AE60" s="44">
        <f t="shared" si="368"/>
        <v>0</v>
      </c>
      <c r="AF60" s="44">
        <f t="shared" ref="AF60" si="369">SUM(AF53:AF59)</f>
        <v>0</v>
      </c>
      <c r="AG60" s="44">
        <f t="shared" ref="AG60" si="370">SUM(AG53:AG59)</f>
        <v>0</v>
      </c>
      <c r="AH60" s="44">
        <f t="shared" ref="AH60" si="371">SUM(AH53:AH59)</f>
        <v>0</v>
      </c>
      <c r="AI60" s="44">
        <f t="shared" ref="AI60" si="372">SUM(AI53:AI59)</f>
        <v>0</v>
      </c>
      <c r="AJ60" s="44">
        <f t="shared" ref="AJ60" si="373">SUM(AJ53:AJ59)</f>
        <v>0</v>
      </c>
      <c r="AK60" s="44">
        <f t="shared" ref="AK60" si="374">SUM(AK53:AK59)</f>
        <v>0</v>
      </c>
      <c r="AL60" s="44">
        <f t="shared" ref="AL60" si="375">SUM(AL53:AL59)</f>
        <v>0</v>
      </c>
      <c r="AM60" s="44">
        <f t="shared" ref="AM60" si="376">SUM(AM53:AM59)</f>
        <v>0</v>
      </c>
      <c r="AN60" s="44">
        <f t="shared" ref="AN60" si="377">SUM(AN53:AN59)</f>
        <v>0</v>
      </c>
      <c r="AO60" s="44">
        <f t="shared" ref="AO60" si="378">SUM(AO53:AO59)</f>
        <v>0</v>
      </c>
      <c r="AP60" s="44">
        <f t="shared" ref="AP60:AR60" si="379">SUM(AP53:AP59)</f>
        <v>0</v>
      </c>
      <c r="AQ60" s="242">
        <f>SUM(AQ53:AQ59)</f>
        <v>0</v>
      </c>
      <c r="AR60" s="44">
        <f t="shared" si="379"/>
        <v>0</v>
      </c>
      <c r="AS60" s="44">
        <f t="shared" ref="AS60" si="380">SUM(AS53:AS59)</f>
        <v>0</v>
      </c>
      <c r="AT60" s="44">
        <f t="shared" ref="AT60" si="381">SUM(AT53:AT59)</f>
        <v>0</v>
      </c>
      <c r="AU60" s="44">
        <f t="shared" ref="AU60" si="382">SUM(AU53:AU59)</f>
        <v>0</v>
      </c>
      <c r="AV60" s="44">
        <f t="shared" ref="AV60" si="383">SUM(AV53:AV59)</f>
        <v>0</v>
      </c>
      <c r="AW60" s="44">
        <f t="shared" ref="AW60" si="384">SUM(AW53:AW59)</f>
        <v>0</v>
      </c>
      <c r="AX60" s="44">
        <f t="shared" ref="AX60" si="385">SUM(AX53:AX59)</f>
        <v>0</v>
      </c>
      <c r="AY60" s="44">
        <f t="shared" ref="AY60" si="386">SUM(AY53:AY59)</f>
        <v>0</v>
      </c>
      <c r="AZ60" s="44">
        <f t="shared" ref="AZ60" si="387">SUM(AZ53:AZ59)</f>
        <v>0</v>
      </c>
      <c r="BA60" s="44">
        <f t="shared" ref="BA60" si="388">SUM(BA53:BA59)</f>
        <v>0</v>
      </c>
      <c r="BB60" s="44">
        <f t="shared" ref="BB60" si="389">SUM(BB53:BB59)</f>
        <v>0</v>
      </c>
      <c r="BC60" s="44">
        <f t="shared" ref="BC60:BE60" si="390">SUM(BC53:BC59)</f>
        <v>0</v>
      </c>
      <c r="BD60" s="242">
        <f>SUM(BD53:BD59)</f>
        <v>0</v>
      </c>
      <c r="BE60" s="44">
        <f t="shared" si="390"/>
        <v>0</v>
      </c>
      <c r="BF60" s="44">
        <f t="shared" ref="BF60" si="391">SUM(BF53:BF59)</f>
        <v>0</v>
      </c>
      <c r="BG60" s="44">
        <f t="shared" ref="BG60" si="392">SUM(BG53:BG59)</f>
        <v>0</v>
      </c>
      <c r="BH60" s="44">
        <f t="shared" ref="BH60" si="393">SUM(BH53:BH59)</f>
        <v>0</v>
      </c>
      <c r="BI60" s="44">
        <f t="shared" ref="BI60" si="394">SUM(BI53:BI59)</f>
        <v>0</v>
      </c>
      <c r="BJ60" s="44">
        <f t="shared" ref="BJ60" si="395">SUM(BJ53:BJ59)</f>
        <v>0</v>
      </c>
      <c r="BK60" s="44">
        <f t="shared" ref="BK60" si="396">SUM(BK53:BK59)</f>
        <v>0</v>
      </c>
      <c r="BL60" s="44">
        <f t="shared" ref="BL60" si="397">SUM(BL53:BL59)</f>
        <v>0</v>
      </c>
      <c r="BM60" s="44">
        <f t="shared" ref="BM60" si="398">SUM(BM53:BM59)</f>
        <v>0</v>
      </c>
      <c r="BN60" s="44">
        <f t="shared" ref="BN60" si="399">SUM(BN53:BN59)</f>
        <v>0</v>
      </c>
      <c r="BO60" s="44">
        <f t="shared" ref="BO60" si="400">SUM(BO53:BO59)</f>
        <v>0</v>
      </c>
      <c r="BP60" s="44">
        <f t="shared" ref="BP60:BR60" si="401">SUM(BP53:BP59)</f>
        <v>0</v>
      </c>
      <c r="BQ60" s="242">
        <f>SUM(BQ53:BQ59)</f>
        <v>0</v>
      </c>
      <c r="BR60" s="44">
        <f t="shared" si="401"/>
        <v>0</v>
      </c>
      <c r="BS60" s="44">
        <f t="shared" ref="BS60" si="402">SUM(BS53:BS59)</f>
        <v>0</v>
      </c>
      <c r="BT60" s="44">
        <f t="shared" ref="BT60" si="403">SUM(BT53:BT59)</f>
        <v>0</v>
      </c>
      <c r="BU60" s="44">
        <f t="shared" ref="BU60" si="404">SUM(BU53:BU59)</f>
        <v>0</v>
      </c>
      <c r="BV60" s="44">
        <f t="shared" ref="BV60" si="405">SUM(BV53:BV59)</f>
        <v>0</v>
      </c>
      <c r="BW60" s="44">
        <f t="shared" ref="BW60" si="406">SUM(BW53:BW59)</f>
        <v>0</v>
      </c>
      <c r="BX60" s="44">
        <f t="shared" ref="BX60" si="407">SUM(BX53:BX59)</f>
        <v>0</v>
      </c>
      <c r="BY60" s="44">
        <f t="shared" ref="BY60" si="408">SUM(BY53:BY59)</f>
        <v>0</v>
      </c>
      <c r="BZ60" s="44">
        <f t="shared" ref="BZ60" si="409">SUM(BZ53:BZ59)</f>
        <v>0</v>
      </c>
      <c r="CA60" s="44">
        <f t="shared" ref="CA60" si="410">SUM(CA53:CA59)</f>
        <v>0</v>
      </c>
      <c r="CB60" s="44">
        <f t="shared" ref="CB60" si="411">SUM(CB53:CB59)</f>
        <v>0</v>
      </c>
      <c r="CC60" s="44">
        <f t="shared" ref="CC60" si="412">SUM(CC53:CC59)</f>
        <v>0</v>
      </c>
      <c r="CD60" s="242">
        <f>SUM(CD53:CD59)</f>
        <v>0</v>
      </c>
      <c r="CE60" s="374" t="str">
        <f>IF(ROUND(CD47+BQ47+BD47+AQ47+AD47+Q47,0)=ROUND(CalcEngine!Q279+CalcEngine!AC279+CalcEngine!AO279+CalcEngine!BA279+CalcEngine!BM279+CalcEngine!BY279,0),"","Error")</f>
        <v/>
      </c>
      <c r="CF60" s="374">
        <f>ROUND(CD47+BQ47+BD47+AQ47+AD47+Q47,0)-ROUND(CalcEngine!Q279+CalcEngine!AC279+CalcEngine!AO279+CalcEngine!BA279+CalcEngine!BM279+CalcEngine!BY279,0)</f>
        <v>0</v>
      </c>
    </row>
    <row r="61" spans="1:85" ht="13.2">
      <c r="C61" s="31"/>
      <c r="D61" s="3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</row>
    <row r="62" spans="1:85" ht="13.2"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</row>
    <row r="63" spans="1:85" s="661" customFormat="1" ht="13.2">
      <c r="A63" s="660"/>
      <c r="C63" s="662" t="s">
        <v>15</v>
      </c>
      <c r="D63" s="663"/>
      <c r="E63" s="367">
        <f>DATE(Setup!$D$5,1,31)</f>
        <v>44592</v>
      </c>
      <c r="F63" s="664">
        <f>EOMONTH(E63,1)</f>
        <v>44620</v>
      </c>
      <c r="G63" s="664">
        <f t="shared" ref="G63:P63" si="413">EOMONTH(F63,1)</f>
        <v>44651</v>
      </c>
      <c r="H63" s="664">
        <f t="shared" si="413"/>
        <v>44681</v>
      </c>
      <c r="I63" s="664">
        <f t="shared" si="413"/>
        <v>44712</v>
      </c>
      <c r="J63" s="664">
        <f t="shared" si="413"/>
        <v>44742</v>
      </c>
      <c r="K63" s="664">
        <f t="shared" si="413"/>
        <v>44773</v>
      </c>
      <c r="L63" s="664">
        <f t="shared" si="413"/>
        <v>44804</v>
      </c>
      <c r="M63" s="664">
        <f t="shared" si="413"/>
        <v>44834</v>
      </c>
      <c r="N63" s="664">
        <f t="shared" si="413"/>
        <v>44865</v>
      </c>
      <c r="O63" s="664">
        <f t="shared" si="413"/>
        <v>44895</v>
      </c>
      <c r="P63" s="664">
        <f t="shared" si="413"/>
        <v>44926</v>
      </c>
      <c r="Q63" s="665">
        <f>YEAR(P63)</f>
        <v>2022</v>
      </c>
      <c r="R63" s="664">
        <f>EOMONTH(P63,1)</f>
        <v>44957</v>
      </c>
      <c r="S63" s="664">
        <f t="shared" ref="S63:AC63" si="414">EOMONTH(R63,1)</f>
        <v>44985</v>
      </c>
      <c r="T63" s="664">
        <f t="shared" si="414"/>
        <v>45016</v>
      </c>
      <c r="U63" s="664">
        <f t="shared" si="414"/>
        <v>45046</v>
      </c>
      <c r="V63" s="664">
        <f t="shared" si="414"/>
        <v>45077</v>
      </c>
      <c r="W63" s="664">
        <f t="shared" si="414"/>
        <v>45107</v>
      </c>
      <c r="X63" s="664">
        <f t="shared" si="414"/>
        <v>45138</v>
      </c>
      <c r="Y63" s="664">
        <f t="shared" si="414"/>
        <v>45169</v>
      </c>
      <c r="Z63" s="664">
        <f t="shared" si="414"/>
        <v>45199</v>
      </c>
      <c r="AA63" s="664">
        <f t="shared" si="414"/>
        <v>45230</v>
      </c>
      <c r="AB63" s="664">
        <f t="shared" si="414"/>
        <v>45260</v>
      </c>
      <c r="AC63" s="664">
        <f t="shared" si="414"/>
        <v>45291</v>
      </c>
      <c r="AD63" s="665">
        <f>YEAR(AC63)</f>
        <v>2023</v>
      </c>
      <c r="AE63" s="664">
        <f>EOMONTH(AC63,1)</f>
        <v>45322</v>
      </c>
      <c r="AF63" s="664">
        <f t="shared" ref="AF63:AP63" si="415">EOMONTH(AE63,1)</f>
        <v>45351</v>
      </c>
      <c r="AG63" s="664">
        <f t="shared" si="415"/>
        <v>45382</v>
      </c>
      <c r="AH63" s="664">
        <f t="shared" si="415"/>
        <v>45412</v>
      </c>
      <c r="AI63" s="664">
        <f t="shared" si="415"/>
        <v>45443</v>
      </c>
      <c r="AJ63" s="664">
        <f t="shared" si="415"/>
        <v>45473</v>
      </c>
      <c r="AK63" s="664">
        <f t="shared" si="415"/>
        <v>45504</v>
      </c>
      <c r="AL63" s="664">
        <f t="shared" si="415"/>
        <v>45535</v>
      </c>
      <c r="AM63" s="664">
        <f t="shared" si="415"/>
        <v>45565</v>
      </c>
      <c r="AN63" s="664">
        <f t="shared" si="415"/>
        <v>45596</v>
      </c>
      <c r="AO63" s="664">
        <f t="shared" si="415"/>
        <v>45626</v>
      </c>
      <c r="AP63" s="664">
        <f t="shared" si="415"/>
        <v>45657</v>
      </c>
      <c r="AQ63" s="665">
        <f>YEAR(AP63)</f>
        <v>2024</v>
      </c>
      <c r="AR63" s="664">
        <f>EOMONTH(AP63,1)</f>
        <v>45688</v>
      </c>
      <c r="AS63" s="664">
        <f t="shared" ref="AS63:BC63" si="416">EOMONTH(AR63,1)</f>
        <v>45716</v>
      </c>
      <c r="AT63" s="664">
        <f t="shared" si="416"/>
        <v>45747</v>
      </c>
      <c r="AU63" s="664">
        <f t="shared" si="416"/>
        <v>45777</v>
      </c>
      <c r="AV63" s="664">
        <f t="shared" si="416"/>
        <v>45808</v>
      </c>
      <c r="AW63" s="664">
        <f t="shared" si="416"/>
        <v>45838</v>
      </c>
      <c r="AX63" s="664">
        <f t="shared" si="416"/>
        <v>45869</v>
      </c>
      <c r="AY63" s="664">
        <f t="shared" si="416"/>
        <v>45900</v>
      </c>
      <c r="AZ63" s="664">
        <f t="shared" si="416"/>
        <v>45930</v>
      </c>
      <c r="BA63" s="664">
        <f t="shared" si="416"/>
        <v>45961</v>
      </c>
      <c r="BB63" s="664">
        <f t="shared" si="416"/>
        <v>45991</v>
      </c>
      <c r="BC63" s="664">
        <f t="shared" si="416"/>
        <v>46022</v>
      </c>
      <c r="BD63" s="665">
        <f>YEAR(BC63)</f>
        <v>2025</v>
      </c>
      <c r="BE63" s="664">
        <f>EOMONTH(BC63,1)</f>
        <v>46053</v>
      </c>
      <c r="BF63" s="664">
        <f t="shared" ref="BF63:BP63" si="417">EOMONTH(BE63,1)</f>
        <v>46081</v>
      </c>
      <c r="BG63" s="664">
        <f t="shared" si="417"/>
        <v>46112</v>
      </c>
      <c r="BH63" s="664">
        <f t="shared" si="417"/>
        <v>46142</v>
      </c>
      <c r="BI63" s="664">
        <f t="shared" si="417"/>
        <v>46173</v>
      </c>
      <c r="BJ63" s="664">
        <f t="shared" si="417"/>
        <v>46203</v>
      </c>
      <c r="BK63" s="664">
        <f t="shared" si="417"/>
        <v>46234</v>
      </c>
      <c r="BL63" s="664">
        <f t="shared" si="417"/>
        <v>46265</v>
      </c>
      <c r="BM63" s="664">
        <f t="shared" si="417"/>
        <v>46295</v>
      </c>
      <c r="BN63" s="664">
        <f t="shared" si="417"/>
        <v>46326</v>
      </c>
      <c r="BO63" s="664">
        <f t="shared" si="417"/>
        <v>46356</v>
      </c>
      <c r="BP63" s="664">
        <f t="shared" si="417"/>
        <v>46387</v>
      </c>
      <c r="BQ63" s="665">
        <f>YEAR(BP63)</f>
        <v>2026</v>
      </c>
      <c r="BR63" s="664">
        <f>EOMONTH(BP63,1)</f>
        <v>46418</v>
      </c>
      <c r="BS63" s="664">
        <f t="shared" ref="BS63" si="418">EOMONTH(BR63,1)</f>
        <v>46446</v>
      </c>
      <c r="BT63" s="664">
        <f t="shared" ref="BT63" si="419">EOMONTH(BS63,1)</f>
        <v>46477</v>
      </c>
      <c r="BU63" s="664">
        <f t="shared" ref="BU63" si="420">EOMONTH(BT63,1)</f>
        <v>46507</v>
      </c>
      <c r="BV63" s="664">
        <f t="shared" ref="BV63" si="421">EOMONTH(BU63,1)</f>
        <v>46538</v>
      </c>
      <c r="BW63" s="664">
        <f t="shared" ref="BW63" si="422">EOMONTH(BV63,1)</f>
        <v>46568</v>
      </c>
      <c r="BX63" s="664">
        <f t="shared" ref="BX63" si="423">EOMONTH(BW63,1)</f>
        <v>46599</v>
      </c>
      <c r="BY63" s="664">
        <f t="shared" ref="BY63" si="424">EOMONTH(BX63,1)</f>
        <v>46630</v>
      </c>
      <c r="BZ63" s="664">
        <f t="shared" ref="BZ63" si="425">EOMONTH(BY63,1)</f>
        <v>46660</v>
      </c>
      <c r="CA63" s="664">
        <f t="shared" ref="CA63" si="426">EOMONTH(BZ63,1)</f>
        <v>46691</v>
      </c>
      <c r="CB63" s="664">
        <f t="shared" ref="CB63" si="427">EOMONTH(CA63,1)</f>
        <v>46721</v>
      </c>
      <c r="CC63" s="664">
        <f t="shared" ref="CC63" si="428">EOMONTH(CB63,1)</f>
        <v>46752</v>
      </c>
      <c r="CD63" s="665">
        <f>YEAR(CC63)</f>
        <v>2027</v>
      </c>
    </row>
    <row r="64" spans="1:85" ht="13.2"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3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3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3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3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3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3"/>
    </row>
    <row r="65" spans="1:83" ht="13.2">
      <c r="C65" s="31" t="s">
        <v>119</v>
      </c>
      <c r="D65" s="31"/>
      <c r="E65" s="35">
        <f>CalcEngine!F284</f>
        <v>0</v>
      </c>
      <c r="F65" s="35">
        <f>CalcEngine!G284</f>
        <v>0</v>
      </c>
      <c r="G65" s="35">
        <f>CalcEngine!H284</f>
        <v>0</v>
      </c>
      <c r="H65" s="35">
        <f>CalcEngine!I284</f>
        <v>0</v>
      </c>
      <c r="I65" s="35">
        <f>CalcEngine!J284</f>
        <v>0</v>
      </c>
      <c r="J65" s="35">
        <f>CalcEngine!K284</f>
        <v>0</v>
      </c>
      <c r="K65" s="35">
        <f>CalcEngine!L284</f>
        <v>0</v>
      </c>
      <c r="L65" s="35">
        <f>CalcEngine!M284</f>
        <v>0</v>
      </c>
      <c r="M65" s="35">
        <f>CalcEngine!N284</f>
        <v>0</v>
      </c>
      <c r="N65" s="35">
        <f>CalcEngine!O284</f>
        <v>0</v>
      </c>
      <c r="O65" s="35">
        <f>CalcEngine!P284</f>
        <v>0</v>
      </c>
      <c r="P65" s="35">
        <f>CalcEngine!Q284</f>
        <v>0</v>
      </c>
      <c r="Q65" s="42">
        <f>E65</f>
        <v>0</v>
      </c>
      <c r="R65" s="35">
        <f>CalcEngine!R284</f>
        <v>0</v>
      </c>
      <c r="S65" s="35">
        <f>CalcEngine!S284</f>
        <v>0</v>
      </c>
      <c r="T65" s="35">
        <f>CalcEngine!T284</f>
        <v>0</v>
      </c>
      <c r="U65" s="35">
        <f>CalcEngine!U284</f>
        <v>0</v>
      </c>
      <c r="V65" s="35">
        <f>CalcEngine!V284</f>
        <v>0</v>
      </c>
      <c r="W65" s="35">
        <f>CalcEngine!W284</f>
        <v>0</v>
      </c>
      <c r="X65" s="35">
        <f>CalcEngine!X284</f>
        <v>0</v>
      </c>
      <c r="Y65" s="35">
        <f>CalcEngine!Y284</f>
        <v>0</v>
      </c>
      <c r="Z65" s="35">
        <f>CalcEngine!Z284</f>
        <v>0</v>
      </c>
      <c r="AA65" s="35">
        <f>CalcEngine!AA284</f>
        <v>0</v>
      </c>
      <c r="AB65" s="35">
        <f>CalcEngine!AB284</f>
        <v>0</v>
      </c>
      <c r="AC65" s="35">
        <f>CalcEngine!AC284</f>
        <v>0</v>
      </c>
      <c r="AD65" s="42">
        <f>R65</f>
        <v>0</v>
      </c>
      <c r="AE65" s="35">
        <f>CalcEngine!AD284</f>
        <v>0</v>
      </c>
      <c r="AF65" s="35">
        <f>CalcEngine!AE284</f>
        <v>0</v>
      </c>
      <c r="AG65" s="35">
        <f>CalcEngine!AF284</f>
        <v>0</v>
      </c>
      <c r="AH65" s="35">
        <f>CalcEngine!AG284</f>
        <v>0</v>
      </c>
      <c r="AI65" s="35">
        <f>CalcEngine!AH284</f>
        <v>0</v>
      </c>
      <c r="AJ65" s="35">
        <f>CalcEngine!AI284</f>
        <v>0</v>
      </c>
      <c r="AK65" s="35">
        <f>CalcEngine!AJ284</f>
        <v>0</v>
      </c>
      <c r="AL65" s="35">
        <f>CalcEngine!AK284</f>
        <v>0</v>
      </c>
      <c r="AM65" s="35">
        <f>CalcEngine!AL284</f>
        <v>0</v>
      </c>
      <c r="AN65" s="35">
        <f>CalcEngine!AM284</f>
        <v>0</v>
      </c>
      <c r="AO65" s="35">
        <f>CalcEngine!AN284</f>
        <v>0</v>
      </c>
      <c r="AP65" s="35">
        <f>CalcEngine!AO284</f>
        <v>0</v>
      </c>
      <c r="AQ65" s="42">
        <f>AE65</f>
        <v>0</v>
      </c>
      <c r="AR65" s="35">
        <f>CalcEngine!AP284</f>
        <v>0</v>
      </c>
      <c r="AS65" s="35">
        <f>CalcEngine!AQ284</f>
        <v>0</v>
      </c>
      <c r="AT65" s="35">
        <f>CalcEngine!AR284</f>
        <v>0</v>
      </c>
      <c r="AU65" s="35">
        <f>CalcEngine!AS284</f>
        <v>0</v>
      </c>
      <c r="AV65" s="35">
        <f>CalcEngine!AT284</f>
        <v>0</v>
      </c>
      <c r="AW65" s="35">
        <f>CalcEngine!AU284</f>
        <v>0</v>
      </c>
      <c r="AX65" s="35">
        <f>CalcEngine!AV284</f>
        <v>0</v>
      </c>
      <c r="AY65" s="35">
        <f>CalcEngine!AW284</f>
        <v>0</v>
      </c>
      <c r="AZ65" s="35">
        <f>CalcEngine!AX284</f>
        <v>0</v>
      </c>
      <c r="BA65" s="35">
        <f>CalcEngine!AY284</f>
        <v>0</v>
      </c>
      <c r="BB65" s="35">
        <f>CalcEngine!AZ284</f>
        <v>0</v>
      </c>
      <c r="BC65" s="35">
        <f>CalcEngine!BA284</f>
        <v>0</v>
      </c>
      <c r="BD65" s="42">
        <f>AR65</f>
        <v>0</v>
      </c>
      <c r="BE65" s="35">
        <f>CalcEngine!BB284</f>
        <v>0</v>
      </c>
      <c r="BF65" s="35">
        <f>CalcEngine!BC284</f>
        <v>0</v>
      </c>
      <c r="BG65" s="35">
        <f>CalcEngine!BD284</f>
        <v>0</v>
      </c>
      <c r="BH65" s="35">
        <f>CalcEngine!BE284</f>
        <v>0</v>
      </c>
      <c r="BI65" s="35">
        <f>CalcEngine!BF284</f>
        <v>0</v>
      </c>
      <c r="BJ65" s="35">
        <f>CalcEngine!BG284</f>
        <v>0</v>
      </c>
      <c r="BK65" s="35">
        <f>CalcEngine!BH284</f>
        <v>0</v>
      </c>
      <c r="BL65" s="35">
        <f>CalcEngine!BI284</f>
        <v>0</v>
      </c>
      <c r="BM65" s="35">
        <f>CalcEngine!BJ284</f>
        <v>0</v>
      </c>
      <c r="BN65" s="35">
        <f>CalcEngine!BK284</f>
        <v>0</v>
      </c>
      <c r="BO65" s="35">
        <f>CalcEngine!BL284</f>
        <v>0</v>
      </c>
      <c r="BP65" s="35">
        <f>CalcEngine!BM284</f>
        <v>0</v>
      </c>
      <c r="BQ65" s="42">
        <f>BE65</f>
        <v>0</v>
      </c>
      <c r="BR65" s="35">
        <f>CalcEngine!BN284</f>
        <v>0</v>
      </c>
      <c r="BS65" s="35">
        <f>CalcEngine!BO284</f>
        <v>0</v>
      </c>
      <c r="BT65" s="35">
        <f>CalcEngine!BP284</f>
        <v>0</v>
      </c>
      <c r="BU65" s="35">
        <f>CalcEngine!BQ284</f>
        <v>0</v>
      </c>
      <c r="BV65" s="35">
        <f>CalcEngine!BR284</f>
        <v>0</v>
      </c>
      <c r="BW65" s="35">
        <f>CalcEngine!BS284</f>
        <v>0</v>
      </c>
      <c r="BX65" s="35">
        <f>CalcEngine!BT284</f>
        <v>0</v>
      </c>
      <c r="BY65" s="35">
        <f>CalcEngine!BU284</f>
        <v>0</v>
      </c>
      <c r="BZ65" s="35">
        <f>CalcEngine!BV284</f>
        <v>0</v>
      </c>
      <c r="CA65" s="35">
        <f>CalcEngine!BW284</f>
        <v>0</v>
      </c>
      <c r="CB65" s="35">
        <f>CalcEngine!BX284</f>
        <v>0</v>
      </c>
      <c r="CC65" s="35">
        <f>CalcEngine!BY284</f>
        <v>0</v>
      </c>
      <c r="CD65" s="42">
        <f>BR65</f>
        <v>0</v>
      </c>
    </row>
    <row r="66" spans="1:83" ht="13.2">
      <c r="C66" s="31"/>
      <c r="D66" s="31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3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3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3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3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3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33"/>
    </row>
    <row r="67" spans="1:83" ht="13.2">
      <c r="C67" s="31" t="s">
        <v>173</v>
      </c>
      <c r="D67" s="31" t="s">
        <v>183</v>
      </c>
      <c r="E67" s="35">
        <f>CalcEngine!F286</f>
        <v>0</v>
      </c>
      <c r="F67" s="35">
        <f>CalcEngine!G286</f>
        <v>0</v>
      </c>
      <c r="G67" s="35">
        <f>CalcEngine!H286</f>
        <v>0</v>
      </c>
      <c r="H67" s="35">
        <f>CalcEngine!I286</f>
        <v>0</v>
      </c>
      <c r="I67" s="35">
        <f>CalcEngine!J286</f>
        <v>0</v>
      </c>
      <c r="J67" s="35">
        <f>CalcEngine!K286</f>
        <v>0</v>
      </c>
      <c r="K67" s="35">
        <f>CalcEngine!L286</f>
        <v>0</v>
      </c>
      <c r="L67" s="35">
        <f>CalcEngine!M286</f>
        <v>0</v>
      </c>
      <c r="M67" s="35">
        <f>CalcEngine!N286</f>
        <v>0</v>
      </c>
      <c r="N67" s="35">
        <f>CalcEngine!O286</f>
        <v>0</v>
      </c>
      <c r="O67" s="35">
        <f>CalcEngine!P286</f>
        <v>0</v>
      </c>
      <c r="P67" s="35">
        <f>CalcEngine!Q286</f>
        <v>0</v>
      </c>
      <c r="Q67" s="42">
        <f>SUM(E67:P67)</f>
        <v>0</v>
      </c>
      <c r="R67" s="35">
        <f>CalcEngine!R286</f>
        <v>0</v>
      </c>
      <c r="S67" s="35">
        <f>CalcEngine!S286</f>
        <v>0</v>
      </c>
      <c r="T67" s="35">
        <f>CalcEngine!T286</f>
        <v>0</v>
      </c>
      <c r="U67" s="35">
        <f>CalcEngine!U286</f>
        <v>0</v>
      </c>
      <c r="V67" s="35">
        <f>CalcEngine!V286</f>
        <v>0</v>
      </c>
      <c r="W67" s="35">
        <f>CalcEngine!W286</f>
        <v>0</v>
      </c>
      <c r="X67" s="35">
        <f>CalcEngine!X286</f>
        <v>0</v>
      </c>
      <c r="Y67" s="35">
        <f>CalcEngine!Y286</f>
        <v>0</v>
      </c>
      <c r="Z67" s="35">
        <f>CalcEngine!Z286</f>
        <v>0</v>
      </c>
      <c r="AA67" s="35">
        <f>CalcEngine!AA286</f>
        <v>0</v>
      </c>
      <c r="AB67" s="35">
        <f>CalcEngine!AB286</f>
        <v>0</v>
      </c>
      <c r="AC67" s="35">
        <f>CalcEngine!AC286</f>
        <v>0</v>
      </c>
      <c r="AD67" s="42">
        <f>SUM(R67:AC67)</f>
        <v>0</v>
      </c>
      <c r="AE67" s="35">
        <f>CalcEngine!AD286</f>
        <v>0</v>
      </c>
      <c r="AF67" s="35">
        <f>CalcEngine!AE286</f>
        <v>0</v>
      </c>
      <c r="AG67" s="35">
        <f>CalcEngine!AF286</f>
        <v>0</v>
      </c>
      <c r="AH67" s="35">
        <f>CalcEngine!AG286</f>
        <v>0</v>
      </c>
      <c r="AI67" s="35">
        <f>CalcEngine!AH286</f>
        <v>0</v>
      </c>
      <c r="AJ67" s="35">
        <f>CalcEngine!AI286</f>
        <v>0</v>
      </c>
      <c r="AK67" s="35">
        <f>CalcEngine!AJ286</f>
        <v>0</v>
      </c>
      <c r="AL67" s="35">
        <f>CalcEngine!AK286</f>
        <v>0</v>
      </c>
      <c r="AM67" s="35">
        <f>CalcEngine!AL286</f>
        <v>0</v>
      </c>
      <c r="AN67" s="35">
        <f>CalcEngine!AM286</f>
        <v>0</v>
      </c>
      <c r="AO67" s="35">
        <f>CalcEngine!AN286</f>
        <v>0</v>
      </c>
      <c r="AP67" s="35">
        <f>CalcEngine!AO286</f>
        <v>0</v>
      </c>
      <c r="AQ67" s="42">
        <f>SUM(AE67:AP67)</f>
        <v>0</v>
      </c>
      <c r="AR67" s="35">
        <f>CalcEngine!AP286</f>
        <v>0</v>
      </c>
      <c r="AS67" s="35">
        <f>CalcEngine!AQ286</f>
        <v>0</v>
      </c>
      <c r="AT67" s="35">
        <f>CalcEngine!AR286</f>
        <v>0</v>
      </c>
      <c r="AU67" s="35">
        <f>CalcEngine!AS286</f>
        <v>0</v>
      </c>
      <c r="AV67" s="35">
        <f>CalcEngine!AT286</f>
        <v>0</v>
      </c>
      <c r="AW67" s="35">
        <f>CalcEngine!AU286</f>
        <v>0</v>
      </c>
      <c r="AX67" s="35">
        <f>CalcEngine!AV286</f>
        <v>0</v>
      </c>
      <c r="AY67" s="35">
        <f>CalcEngine!AW286</f>
        <v>0</v>
      </c>
      <c r="AZ67" s="35">
        <f>CalcEngine!AX286</f>
        <v>0</v>
      </c>
      <c r="BA67" s="35">
        <f>CalcEngine!AY286</f>
        <v>0</v>
      </c>
      <c r="BB67" s="35">
        <f>CalcEngine!AZ286</f>
        <v>0</v>
      </c>
      <c r="BC67" s="35">
        <f>CalcEngine!BA286</f>
        <v>0</v>
      </c>
      <c r="BD67" s="42">
        <f>SUM(AR67:BC67)</f>
        <v>0</v>
      </c>
      <c r="BE67" s="35">
        <f>CalcEngine!BB286</f>
        <v>0</v>
      </c>
      <c r="BF67" s="35">
        <f>CalcEngine!BC286</f>
        <v>0</v>
      </c>
      <c r="BG67" s="35">
        <f>CalcEngine!BD286</f>
        <v>0</v>
      </c>
      <c r="BH67" s="35">
        <f>CalcEngine!BE286</f>
        <v>0</v>
      </c>
      <c r="BI67" s="35">
        <f>CalcEngine!BF286</f>
        <v>0</v>
      </c>
      <c r="BJ67" s="35">
        <f>CalcEngine!BG286</f>
        <v>0</v>
      </c>
      <c r="BK67" s="35">
        <f>CalcEngine!BH286</f>
        <v>0</v>
      </c>
      <c r="BL67" s="35">
        <f>CalcEngine!BI286</f>
        <v>0</v>
      </c>
      <c r="BM67" s="35">
        <f>CalcEngine!BJ286</f>
        <v>0</v>
      </c>
      <c r="BN67" s="35">
        <f>CalcEngine!BK286</f>
        <v>0</v>
      </c>
      <c r="BO67" s="35">
        <f>CalcEngine!BL286</f>
        <v>0</v>
      </c>
      <c r="BP67" s="35">
        <f>CalcEngine!BM286</f>
        <v>0</v>
      </c>
      <c r="BQ67" s="42">
        <f>SUM(BE67:BP67)</f>
        <v>0</v>
      </c>
      <c r="BR67" s="35">
        <f>CalcEngine!BN286</f>
        <v>0</v>
      </c>
      <c r="BS67" s="35">
        <f>CalcEngine!BO286</f>
        <v>0</v>
      </c>
      <c r="BT67" s="35">
        <f>CalcEngine!BP286</f>
        <v>0</v>
      </c>
      <c r="BU67" s="35">
        <f>CalcEngine!BQ286</f>
        <v>0</v>
      </c>
      <c r="BV67" s="35">
        <f>CalcEngine!BR286</f>
        <v>0</v>
      </c>
      <c r="BW67" s="35">
        <f>CalcEngine!BS286</f>
        <v>0</v>
      </c>
      <c r="BX67" s="35">
        <f>CalcEngine!BT286</f>
        <v>0</v>
      </c>
      <c r="BY67" s="35">
        <f>CalcEngine!BU286</f>
        <v>0</v>
      </c>
      <c r="BZ67" s="35">
        <f>CalcEngine!BV286</f>
        <v>0</v>
      </c>
      <c r="CA67" s="35">
        <f>CalcEngine!BW286</f>
        <v>0</v>
      </c>
      <c r="CB67" s="35">
        <f>CalcEngine!BX286</f>
        <v>0</v>
      </c>
      <c r="CC67" s="35">
        <f>CalcEngine!BY286</f>
        <v>0</v>
      </c>
      <c r="CD67" s="42">
        <f>SUM(BR67:CC67)</f>
        <v>0</v>
      </c>
    </row>
    <row r="68" spans="1:83" ht="13.2">
      <c r="C68" s="31"/>
      <c r="D68" s="31" t="s">
        <v>184</v>
      </c>
      <c r="E68" s="35">
        <f>SUM(CalcEngine!F288:F297)</f>
        <v>0</v>
      </c>
      <c r="F68" s="35">
        <f>SUM(CalcEngine!G288:G297)</f>
        <v>0</v>
      </c>
      <c r="G68" s="35">
        <f>SUM(CalcEngine!H288:H297)</f>
        <v>0</v>
      </c>
      <c r="H68" s="35">
        <f>SUM(CalcEngine!I288:I297)</f>
        <v>0</v>
      </c>
      <c r="I68" s="35">
        <f>SUM(CalcEngine!J288:J297)</f>
        <v>0</v>
      </c>
      <c r="J68" s="35">
        <f>SUM(CalcEngine!K288:K297)</f>
        <v>0</v>
      </c>
      <c r="K68" s="35">
        <f>SUM(CalcEngine!L288:L297)</f>
        <v>0</v>
      </c>
      <c r="L68" s="35">
        <f>SUM(CalcEngine!M288:M297)</f>
        <v>0</v>
      </c>
      <c r="M68" s="35">
        <f>SUM(CalcEngine!N288:N297)</f>
        <v>0</v>
      </c>
      <c r="N68" s="35">
        <f>SUM(CalcEngine!O288:O297)</f>
        <v>0</v>
      </c>
      <c r="O68" s="35">
        <f>SUM(CalcEngine!P288:P297)</f>
        <v>0</v>
      </c>
      <c r="P68" s="35">
        <f>SUM(CalcEngine!Q288:Q297)</f>
        <v>0</v>
      </c>
      <c r="Q68" s="42">
        <f>SUM(E68:P68)</f>
        <v>0</v>
      </c>
      <c r="R68" s="35">
        <f>SUM(CalcEngine!R288:R297)</f>
        <v>0</v>
      </c>
      <c r="S68" s="35">
        <f>SUM(CalcEngine!S288:S297)</f>
        <v>0</v>
      </c>
      <c r="T68" s="35">
        <f>SUM(CalcEngine!T288:T297)</f>
        <v>0</v>
      </c>
      <c r="U68" s="35">
        <f>SUM(CalcEngine!U288:U297)</f>
        <v>0</v>
      </c>
      <c r="V68" s="35">
        <f>SUM(CalcEngine!V288:V297)</f>
        <v>0</v>
      </c>
      <c r="W68" s="35">
        <f>SUM(CalcEngine!W288:W297)</f>
        <v>0</v>
      </c>
      <c r="X68" s="35">
        <f>SUM(CalcEngine!X288:X297)</f>
        <v>0</v>
      </c>
      <c r="Y68" s="35">
        <f>SUM(CalcEngine!Y288:Y297)</f>
        <v>0</v>
      </c>
      <c r="Z68" s="35">
        <f>SUM(CalcEngine!Z288:Z297)</f>
        <v>0</v>
      </c>
      <c r="AA68" s="35">
        <f>SUM(CalcEngine!AA288:AA297)</f>
        <v>0</v>
      </c>
      <c r="AB68" s="35">
        <f>SUM(CalcEngine!AB288:AB297)</f>
        <v>0</v>
      </c>
      <c r="AC68" s="35">
        <f>SUM(CalcEngine!AC288:AC297)</f>
        <v>0</v>
      </c>
      <c r="AD68" s="42">
        <f>SUM(R68:AC68)</f>
        <v>0</v>
      </c>
      <c r="AE68" s="35">
        <f>SUM(CalcEngine!AD288:AD297)</f>
        <v>0</v>
      </c>
      <c r="AF68" s="35">
        <f>SUM(CalcEngine!AE288:AE297)</f>
        <v>0</v>
      </c>
      <c r="AG68" s="35">
        <f>SUM(CalcEngine!AF288:AF297)</f>
        <v>0</v>
      </c>
      <c r="AH68" s="35">
        <f>SUM(CalcEngine!AG288:AG297)</f>
        <v>0</v>
      </c>
      <c r="AI68" s="35">
        <f>SUM(CalcEngine!AH288:AH297)</f>
        <v>0</v>
      </c>
      <c r="AJ68" s="35">
        <f>SUM(CalcEngine!AI288:AI297)</f>
        <v>0</v>
      </c>
      <c r="AK68" s="35">
        <f>SUM(CalcEngine!AJ288:AJ297)</f>
        <v>0</v>
      </c>
      <c r="AL68" s="35">
        <f>SUM(CalcEngine!AK288:AK297)</f>
        <v>0</v>
      </c>
      <c r="AM68" s="35">
        <f>SUM(CalcEngine!AL288:AL297)</f>
        <v>0</v>
      </c>
      <c r="AN68" s="35">
        <f>SUM(CalcEngine!AM288:AM297)</f>
        <v>0</v>
      </c>
      <c r="AO68" s="35">
        <f>SUM(CalcEngine!AN288:AN297)</f>
        <v>0</v>
      </c>
      <c r="AP68" s="35">
        <f>SUM(CalcEngine!AO288:AO297)</f>
        <v>0</v>
      </c>
      <c r="AQ68" s="42">
        <f>SUM(AE68:AP68)</f>
        <v>0</v>
      </c>
      <c r="AR68" s="35">
        <f>SUM(CalcEngine!AP288:AP297)</f>
        <v>0</v>
      </c>
      <c r="AS68" s="35">
        <f>SUM(CalcEngine!AQ288:AQ297)</f>
        <v>0</v>
      </c>
      <c r="AT68" s="35">
        <f>SUM(CalcEngine!AR288:AR297)</f>
        <v>0</v>
      </c>
      <c r="AU68" s="35">
        <f>SUM(CalcEngine!AS288:AS297)</f>
        <v>0</v>
      </c>
      <c r="AV68" s="35">
        <f>SUM(CalcEngine!AT288:AT297)</f>
        <v>0</v>
      </c>
      <c r="AW68" s="35">
        <f>SUM(CalcEngine!AU288:AU297)</f>
        <v>0</v>
      </c>
      <c r="AX68" s="35">
        <f>SUM(CalcEngine!AV288:AV297)</f>
        <v>0</v>
      </c>
      <c r="AY68" s="35">
        <f>SUM(CalcEngine!AW288:AW297)</f>
        <v>0</v>
      </c>
      <c r="AZ68" s="35">
        <f>SUM(CalcEngine!AX288:AX297)</f>
        <v>0</v>
      </c>
      <c r="BA68" s="35">
        <f>SUM(CalcEngine!AY288:AY297)</f>
        <v>0</v>
      </c>
      <c r="BB68" s="35">
        <f>SUM(CalcEngine!AZ288:AZ297)</f>
        <v>0</v>
      </c>
      <c r="BC68" s="35">
        <f>SUM(CalcEngine!BA288:BA297)</f>
        <v>0</v>
      </c>
      <c r="BD68" s="42">
        <f>SUM(AR68:BC68)</f>
        <v>0</v>
      </c>
      <c r="BE68" s="35">
        <f>SUM(CalcEngine!BB288:BB297)</f>
        <v>0</v>
      </c>
      <c r="BF68" s="35">
        <f>SUM(CalcEngine!BC288:BC297)</f>
        <v>0</v>
      </c>
      <c r="BG68" s="35">
        <f>SUM(CalcEngine!BD288:BD297)</f>
        <v>0</v>
      </c>
      <c r="BH68" s="35">
        <f>SUM(CalcEngine!BE288:BE297)</f>
        <v>0</v>
      </c>
      <c r="BI68" s="35">
        <f>SUM(CalcEngine!BF288:BF297)</f>
        <v>0</v>
      </c>
      <c r="BJ68" s="35">
        <f>SUM(CalcEngine!BG288:BG297)</f>
        <v>0</v>
      </c>
      <c r="BK68" s="35">
        <f>SUM(CalcEngine!BH288:BH297)</f>
        <v>0</v>
      </c>
      <c r="BL68" s="35">
        <f>SUM(CalcEngine!BI288:BI297)</f>
        <v>0</v>
      </c>
      <c r="BM68" s="35">
        <f>SUM(CalcEngine!BJ288:BJ297)</f>
        <v>0</v>
      </c>
      <c r="BN68" s="35">
        <f>SUM(CalcEngine!BK288:BK297)</f>
        <v>0</v>
      </c>
      <c r="BO68" s="35">
        <f>SUM(CalcEngine!BL288:BL297)</f>
        <v>0</v>
      </c>
      <c r="BP68" s="35">
        <f>SUM(CalcEngine!BM288:BM297)</f>
        <v>0</v>
      </c>
      <c r="BQ68" s="42">
        <f>SUM(BE68:BP68)</f>
        <v>0</v>
      </c>
      <c r="BR68" s="35">
        <f>SUM(CalcEngine!BN288:BN297)</f>
        <v>0</v>
      </c>
      <c r="BS68" s="35">
        <f>SUM(CalcEngine!BO288:BO297)</f>
        <v>0</v>
      </c>
      <c r="BT68" s="35">
        <f>SUM(CalcEngine!BP288:BP297)</f>
        <v>0</v>
      </c>
      <c r="BU68" s="35">
        <f>SUM(CalcEngine!BQ288:BQ297)</f>
        <v>0</v>
      </c>
      <c r="BV68" s="35">
        <f>SUM(CalcEngine!BR288:BR297)</f>
        <v>0</v>
      </c>
      <c r="BW68" s="35">
        <f>SUM(CalcEngine!BS288:BS297)</f>
        <v>0</v>
      </c>
      <c r="BX68" s="35">
        <f>SUM(CalcEngine!BT288:BT297)</f>
        <v>0</v>
      </c>
      <c r="BY68" s="35">
        <f>SUM(CalcEngine!BU288:BU297)</f>
        <v>0</v>
      </c>
      <c r="BZ68" s="35">
        <f>SUM(CalcEngine!BV288:BV297)</f>
        <v>0</v>
      </c>
      <c r="CA68" s="35">
        <f>SUM(CalcEngine!BW288:BW297)</f>
        <v>0</v>
      </c>
      <c r="CB68" s="35">
        <f>SUM(CalcEngine!BX288:BX297)</f>
        <v>0</v>
      </c>
      <c r="CC68" s="35">
        <f>SUM(CalcEngine!BY288:BY297)</f>
        <v>0</v>
      </c>
      <c r="CD68" s="42">
        <f>SUM(BR68:CC68)</f>
        <v>0</v>
      </c>
    </row>
    <row r="69" spans="1:83" ht="13.2">
      <c r="C69" s="31"/>
      <c r="D69" s="31" t="s">
        <v>185</v>
      </c>
      <c r="E69" s="44">
        <f>SUM(E67:E68)</f>
        <v>0</v>
      </c>
      <c r="F69" s="44">
        <f t="shared" ref="F69:R69" si="429">SUM(F67:F68)</f>
        <v>0</v>
      </c>
      <c r="G69" s="44">
        <f t="shared" si="429"/>
        <v>0</v>
      </c>
      <c r="H69" s="44">
        <f t="shared" si="429"/>
        <v>0</v>
      </c>
      <c r="I69" s="44">
        <f t="shared" si="429"/>
        <v>0</v>
      </c>
      <c r="J69" s="44">
        <f t="shared" si="429"/>
        <v>0</v>
      </c>
      <c r="K69" s="44">
        <f t="shared" si="429"/>
        <v>0</v>
      </c>
      <c r="L69" s="44">
        <f t="shared" si="429"/>
        <v>0</v>
      </c>
      <c r="M69" s="44">
        <f t="shared" si="429"/>
        <v>0</v>
      </c>
      <c r="N69" s="44">
        <f t="shared" si="429"/>
        <v>0</v>
      </c>
      <c r="O69" s="44">
        <f t="shared" si="429"/>
        <v>0</v>
      </c>
      <c r="P69" s="44">
        <f t="shared" si="429"/>
        <v>0</v>
      </c>
      <c r="Q69" s="45">
        <f>SUM(Q67:Q68)</f>
        <v>0</v>
      </c>
      <c r="R69" s="44">
        <f t="shared" si="429"/>
        <v>0</v>
      </c>
      <c r="S69" s="44">
        <f t="shared" ref="S69" si="430">SUM(S67:S68)</f>
        <v>0</v>
      </c>
      <c r="T69" s="44">
        <f t="shared" ref="T69" si="431">SUM(T67:T68)</f>
        <v>0</v>
      </c>
      <c r="U69" s="44">
        <f t="shared" ref="U69" si="432">SUM(U67:U68)</f>
        <v>0</v>
      </c>
      <c r="V69" s="44">
        <f t="shared" ref="V69" si="433">SUM(V67:V68)</f>
        <v>0</v>
      </c>
      <c r="W69" s="44">
        <f t="shared" ref="W69" si="434">SUM(W67:W68)</f>
        <v>0</v>
      </c>
      <c r="X69" s="44">
        <f t="shared" ref="X69" si="435">SUM(X67:X68)</f>
        <v>0</v>
      </c>
      <c r="Y69" s="44">
        <f t="shared" ref="Y69" si="436">SUM(Y67:Y68)</f>
        <v>0</v>
      </c>
      <c r="Z69" s="44">
        <f t="shared" ref="Z69" si="437">SUM(Z67:Z68)</f>
        <v>0</v>
      </c>
      <c r="AA69" s="44">
        <f t="shared" ref="AA69" si="438">SUM(AA67:AA68)</f>
        <v>0</v>
      </c>
      <c r="AB69" s="44">
        <f t="shared" ref="AB69" si="439">SUM(AB67:AB68)</f>
        <v>0</v>
      </c>
      <c r="AC69" s="44">
        <f t="shared" ref="AC69:AE69" si="440">SUM(AC67:AC68)</f>
        <v>0</v>
      </c>
      <c r="AD69" s="45">
        <f>SUM(AD67:AD68)</f>
        <v>0</v>
      </c>
      <c r="AE69" s="44">
        <f t="shared" si="440"/>
        <v>0</v>
      </c>
      <c r="AF69" s="44">
        <f t="shared" ref="AF69" si="441">SUM(AF67:AF68)</f>
        <v>0</v>
      </c>
      <c r="AG69" s="44">
        <f t="shared" ref="AG69" si="442">SUM(AG67:AG68)</f>
        <v>0</v>
      </c>
      <c r="AH69" s="44">
        <f t="shared" ref="AH69" si="443">SUM(AH67:AH68)</f>
        <v>0</v>
      </c>
      <c r="AI69" s="44">
        <f t="shared" ref="AI69" si="444">SUM(AI67:AI68)</f>
        <v>0</v>
      </c>
      <c r="AJ69" s="44">
        <f t="shared" ref="AJ69" si="445">SUM(AJ67:AJ68)</f>
        <v>0</v>
      </c>
      <c r="AK69" s="44">
        <f t="shared" ref="AK69" si="446">SUM(AK67:AK68)</f>
        <v>0</v>
      </c>
      <c r="AL69" s="44">
        <f t="shared" ref="AL69" si="447">SUM(AL67:AL68)</f>
        <v>0</v>
      </c>
      <c r="AM69" s="44">
        <f t="shared" ref="AM69" si="448">SUM(AM67:AM68)</f>
        <v>0</v>
      </c>
      <c r="AN69" s="44">
        <f t="shared" ref="AN69" si="449">SUM(AN67:AN68)</f>
        <v>0</v>
      </c>
      <c r="AO69" s="44">
        <f t="shared" ref="AO69" si="450">SUM(AO67:AO68)</f>
        <v>0</v>
      </c>
      <c r="AP69" s="44">
        <f t="shared" ref="AP69:AR69" si="451">SUM(AP67:AP68)</f>
        <v>0</v>
      </c>
      <c r="AQ69" s="45">
        <f>SUM(AQ67:AQ68)</f>
        <v>0</v>
      </c>
      <c r="AR69" s="44">
        <f t="shared" si="451"/>
        <v>0</v>
      </c>
      <c r="AS69" s="44">
        <f t="shared" ref="AS69" si="452">SUM(AS67:AS68)</f>
        <v>0</v>
      </c>
      <c r="AT69" s="44">
        <f t="shared" ref="AT69" si="453">SUM(AT67:AT68)</f>
        <v>0</v>
      </c>
      <c r="AU69" s="44">
        <f t="shared" ref="AU69" si="454">SUM(AU67:AU68)</f>
        <v>0</v>
      </c>
      <c r="AV69" s="44">
        <f t="shared" ref="AV69" si="455">SUM(AV67:AV68)</f>
        <v>0</v>
      </c>
      <c r="AW69" s="44">
        <f t="shared" ref="AW69" si="456">SUM(AW67:AW68)</f>
        <v>0</v>
      </c>
      <c r="AX69" s="44">
        <f t="shared" ref="AX69" si="457">SUM(AX67:AX68)</f>
        <v>0</v>
      </c>
      <c r="AY69" s="44">
        <f t="shared" ref="AY69" si="458">SUM(AY67:AY68)</f>
        <v>0</v>
      </c>
      <c r="AZ69" s="44">
        <f t="shared" ref="AZ69" si="459">SUM(AZ67:AZ68)</f>
        <v>0</v>
      </c>
      <c r="BA69" s="44">
        <f t="shared" ref="BA69" si="460">SUM(BA67:BA68)</f>
        <v>0</v>
      </c>
      <c r="BB69" s="44">
        <f t="shared" ref="BB69" si="461">SUM(BB67:BB68)</f>
        <v>0</v>
      </c>
      <c r="BC69" s="44">
        <f t="shared" ref="BC69:BE69" si="462">SUM(BC67:BC68)</f>
        <v>0</v>
      </c>
      <c r="BD69" s="45">
        <f>SUM(BD67:BD68)</f>
        <v>0</v>
      </c>
      <c r="BE69" s="44">
        <f t="shared" si="462"/>
        <v>0</v>
      </c>
      <c r="BF69" s="44">
        <f t="shared" ref="BF69" si="463">SUM(BF67:BF68)</f>
        <v>0</v>
      </c>
      <c r="BG69" s="44">
        <f t="shared" ref="BG69" si="464">SUM(BG67:BG68)</f>
        <v>0</v>
      </c>
      <c r="BH69" s="44">
        <f t="shared" ref="BH69" si="465">SUM(BH67:BH68)</f>
        <v>0</v>
      </c>
      <c r="BI69" s="44">
        <f t="shared" ref="BI69" si="466">SUM(BI67:BI68)</f>
        <v>0</v>
      </c>
      <c r="BJ69" s="44">
        <f t="shared" ref="BJ69" si="467">SUM(BJ67:BJ68)</f>
        <v>0</v>
      </c>
      <c r="BK69" s="44">
        <f t="shared" ref="BK69" si="468">SUM(BK67:BK68)</f>
        <v>0</v>
      </c>
      <c r="BL69" s="44">
        <f t="shared" ref="BL69" si="469">SUM(BL67:BL68)</f>
        <v>0</v>
      </c>
      <c r="BM69" s="44">
        <f t="shared" ref="BM69" si="470">SUM(BM67:BM68)</f>
        <v>0</v>
      </c>
      <c r="BN69" s="44">
        <f t="shared" ref="BN69" si="471">SUM(BN67:BN68)</f>
        <v>0</v>
      </c>
      <c r="BO69" s="44">
        <f t="shared" ref="BO69" si="472">SUM(BO67:BO68)</f>
        <v>0</v>
      </c>
      <c r="BP69" s="44">
        <f t="shared" ref="BP69:BR69" si="473">SUM(BP67:BP68)</f>
        <v>0</v>
      </c>
      <c r="BQ69" s="45">
        <f>SUM(BQ67:BQ68)</f>
        <v>0</v>
      </c>
      <c r="BR69" s="44">
        <f t="shared" si="473"/>
        <v>0</v>
      </c>
      <c r="BS69" s="44">
        <f t="shared" ref="BS69" si="474">SUM(BS67:BS68)</f>
        <v>0</v>
      </c>
      <c r="BT69" s="44">
        <f t="shared" ref="BT69" si="475">SUM(BT67:BT68)</f>
        <v>0</v>
      </c>
      <c r="BU69" s="44">
        <f t="shared" ref="BU69" si="476">SUM(BU67:BU68)</f>
        <v>0</v>
      </c>
      <c r="BV69" s="44">
        <f t="shared" ref="BV69" si="477">SUM(BV67:BV68)</f>
        <v>0</v>
      </c>
      <c r="BW69" s="44">
        <f t="shared" ref="BW69" si="478">SUM(BW67:BW68)</f>
        <v>0</v>
      </c>
      <c r="BX69" s="44">
        <f t="shared" ref="BX69" si="479">SUM(BX67:BX68)</f>
        <v>0</v>
      </c>
      <c r="BY69" s="44">
        <f t="shared" ref="BY69" si="480">SUM(BY67:BY68)</f>
        <v>0</v>
      </c>
      <c r="BZ69" s="44">
        <f t="shared" ref="BZ69" si="481">SUM(BZ67:BZ68)</f>
        <v>0</v>
      </c>
      <c r="CA69" s="44">
        <f t="shared" ref="CA69" si="482">SUM(CA67:CA68)</f>
        <v>0</v>
      </c>
      <c r="CB69" s="44">
        <f t="shared" ref="CB69" si="483">SUM(CB67:CB68)</f>
        <v>0</v>
      </c>
      <c r="CC69" s="44">
        <f t="shared" ref="CC69" si="484">SUM(CC67:CC68)</f>
        <v>0</v>
      </c>
      <c r="CD69" s="45">
        <f>SUM(CD67:CD68)</f>
        <v>0</v>
      </c>
    </row>
    <row r="70" spans="1:83" ht="13.2">
      <c r="C70" s="31"/>
      <c r="D70" s="31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3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3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3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3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3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3"/>
    </row>
    <row r="71" spans="1:83" ht="13.2">
      <c r="C71" s="31"/>
      <c r="D71" s="31" t="s">
        <v>123</v>
      </c>
      <c r="E71" s="35">
        <f>CalcEngine!F308</f>
        <v>0</v>
      </c>
      <c r="F71" s="35">
        <f>CalcEngine!G308</f>
        <v>0</v>
      </c>
      <c r="G71" s="35">
        <f>CalcEngine!H308</f>
        <v>0</v>
      </c>
      <c r="H71" s="35">
        <f>CalcEngine!I308</f>
        <v>0</v>
      </c>
      <c r="I71" s="35">
        <f>CalcEngine!J308</f>
        <v>0</v>
      </c>
      <c r="J71" s="35">
        <f>CalcEngine!K308</f>
        <v>0</v>
      </c>
      <c r="K71" s="35">
        <f>CalcEngine!L308</f>
        <v>0</v>
      </c>
      <c r="L71" s="35">
        <f>CalcEngine!M308</f>
        <v>0</v>
      </c>
      <c r="M71" s="35">
        <f>CalcEngine!N308</f>
        <v>0</v>
      </c>
      <c r="N71" s="35">
        <f>CalcEngine!O308</f>
        <v>0</v>
      </c>
      <c r="O71" s="35">
        <f>CalcEngine!P308</f>
        <v>0</v>
      </c>
      <c r="P71" s="35">
        <f>CalcEngine!Q308</f>
        <v>0</v>
      </c>
      <c r="Q71" s="42">
        <f>SUM(E71:P71)</f>
        <v>0</v>
      </c>
      <c r="R71" s="35">
        <f>CalcEngine!R308</f>
        <v>0</v>
      </c>
      <c r="S71" s="35">
        <f>CalcEngine!S308</f>
        <v>0</v>
      </c>
      <c r="T71" s="35">
        <f>CalcEngine!T308</f>
        <v>0</v>
      </c>
      <c r="U71" s="35">
        <f>CalcEngine!U308</f>
        <v>0</v>
      </c>
      <c r="V71" s="35">
        <f>CalcEngine!V308</f>
        <v>0</v>
      </c>
      <c r="W71" s="35">
        <f>CalcEngine!W308</f>
        <v>0</v>
      </c>
      <c r="X71" s="35">
        <f>CalcEngine!X308</f>
        <v>0</v>
      </c>
      <c r="Y71" s="35">
        <f>CalcEngine!Y308</f>
        <v>0</v>
      </c>
      <c r="Z71" s="35">
        <f>CalcEngine!Z308</f>
        <v>0</v>
      </c>
      <c r="AA71" s="35">
        <f>CalcEngine!AA308</f>
        <v>0</v>
      </c>
      <c r="AB71" s="35">
        <f>CalcEngine!AB308</f>
        <v>0</v>
      </c>
      <c r="AC71" s="35">
        <f>CalcEngine!AC308</f>
        <v>0</v>
      </c>
      <c r="AD71" s="42">
        <f>SUM(R71:AC71)</f>
        <v>0</v>
      </c>
      <c r="AE71" s="35">
        <f>CalcEngine!AD308</f>
        <v>0</v>
      </c>
      <c r="AF71" s="35">
        <f>CalcEngine!AE308</f>
        <v>0</v>
      </c>
      <c r="AG71" s="35">
        <f>CalcEngine!AF308</f>
        <v>0</v>
      </c>
      <c r="AH71" s="35">
        <f>CalcEngine!AG308</f>
        <v>0</v>
      </c>
      <c r="AI71" s="35">
        <f>CalcEngine!AH308</f>
        <v>0</v>
      </c>
      <c r="AJ71" s="35">
        <f>CalcEngine!AI308</f>
        <v>0</v>
      </c>
      <c r="AK71" s="35">
        <f>CalcEngine!AJ308</f>
        <v>0</v>
      </c>
      <c r="AL71" s="35">
        <f>CalcEngine!AK308</f>
        <v>0</v>
      </c>
      <c r="AM71" s="35">
        <f>CalcEngine!AL308</f>
        <v>0</v>
      </c>
      <c r="AN71" s="35">
        <f>CalcEngine!AM308</f>
        <v>0</v>
      </c>
      <c r="AO71" s="35">
        <f>CalcEngine!AN308</f>
        <v>0</v>
      </c>
      <c r="AP71" s="35">
        <f>CalcEngine!AO308</f>
        <v>0</v>
      </c>
      <c r="AQ71" s="42">
        <f>SUM(AE71:AP71)</f>
        <v>0</v>
      </c>
      <c r="AR71" s="35">
        <f>CalcEngine!AP308</f>
        <v>0</v>
      </c>
      <c r="AS71" s="35">
        <f>CalcEngine!AQ308</f>
        <v>0</v>
      </c>
      <c r="AT71" s="35">
        <f>CalcEngine!AR308</f>
        <v>0</v>
      </c>
      <c r="AU71" s="35">
        <f>CalcEngine!AS308</f>
        <v>0</v>
      </c>
      <c r="AV71" s="35">
        <f>CalcEngine!AT308</f>
        <v>0</v>
      </c>
      <c r="AW71" s="35">
        <f>CalcEngine!AU308</f>
        <v>0</v>
      </c>
      <c r="AX71" s="35">
        <f>CalcEngine!AV308</f>
        <v>0</v>
      </c>
      <c r="AY71" s="35">
        <f>CalcEngine!AW308</f>
        <v>0</v>
      </c>
      <c r="AZ71" s="35">
        <f>CalcEngine!AX308</f>
        <v>0</v>
      </c>
      <c r="BA71" s="35">
        <f>CalcEngine!AY308</f>
        <v>0</v>
      </c>
      <c r="BB71" s="35">
        <f>CalcEngine!AZ308</f>
        <v>0</v>
      </c>
      <c r="BC71" s="35">
        <f>CalcEngine!BA308</f>
        <v>0</v>
      </c>
      <c r="BD71" s="42">
        <f>SUM(AR71:BC71)</f>
        <v>0</v>
      </c>
      <c r="BE71" s="35">
        <f>CalcEngine!BB308</f>
        <v>0</v>
      </c>
      <c r="BF71" s="35">
        <f>CalcEngine!BC308</f>
        <v>0</v>
      </c>
      <c r="BG71" s="35">
        <f>CalcEngine!BD308</f>
        <v>0</v>
      </c>
      <c r="BH71" s="35">
        <f>CalcEngine!BE308</f>
        <v>0</v>
      </c>
      <c r="BI71" s="35">
        <f>CalcEngine!BF308</f>
        <v>0</v>
      </c>
      <c r="BJ71" s="35">
        <f>CalcEngine!BG308</f>
        <v>0</v>
      </c>
      <c r="BK71" s="35">
        <f>CalcEngine!BH308</f>
        <v>0</v>
      </c>
      <c r="BL71" s="35">
        <f>CalcEngine!BI308</f>
        <v>0</v>
      </c>
      <c r="BM71" s="35">
        <f>CalcEngine!BJ308</f>
        <v>0</v>
      </c>
      <c r="BN71" s="35">
        <f>CalcEngine!BK308</f>
        <v>0</v>
      </c>
      <c r="BO71" s="35">
        <f>CalcEngine!BL308</f>
        <v>0</v>
      </c>
      <c r="BP71" s="35">
        <f>CalcEngine!BM308</f>
        <v>0</v>
      </c>
      <c r="BQ71" s="42">
        <f>SUM(BE71:BP71)</f>
        <v>0</v>
      </c>
      <c r="BR71" s="35">
        <f>CalcEngine!BN308</f>
        <v>0</v>
      </c>
      <c r="BS71" s="35">
        <f>CalcEngine!BO308</f>
        <v>0</v>
      </c>
      <c r="BT71" s="35">
        <f>CalcEngine!BP308</f>
        <v>0</v>
      </c>
      <c r="BU71" s="35">
        <f>CalcEngine!BQ308</f>
        <v>0</v>
      </c>
      <c r="BV71" s="35">
        <f>CalcEngine!BR308</f>
        <v>0</v>
      </c>
      <c r="BW71" s="35">
        <f>CalcEngine!BS308</f>
        <v>0</v>
      </c>
      <c r="BX71" s="35">
        <f>CalcEngine!BT308</f>
        <v>0</v>
      </c>
      <c r="BY71" s="35">
        <f>CalcEngine!BU308</f>
        <v>0</v>
      </c>
      <c r="BZ71" s="35">
        <f>CalcEngine!BV308</f>
        <v>0</v>
      </c>
      <c r="CA71" s="35">
        <f>CalcEngine!BW308</f>
        <v>0</v>
      </c>
      <c r="CB71" s="35">
        <f>CalcEngine!BX308</f>
        <v>0</v>
      </c>
      <c r="CC71" s="35">
        <f>CalcEngine!BY308</f>
        <v>0</v>
      </c>
      <c r="CD71" s="42">
        <f>SUM(BR71:CC71)</f>
        <v>0</v>
      </c>
    </row>
    <row r="72" spans="1:83" ht="13.2">
      <c r="C72" s="31"/>
      <c r="D72" s="31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42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42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42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42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42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42"/>
    </row>
    <row r="73" spans="1:83" ht="13.2">
      <c r="C73" s="31"/>
      <c r="D73" s="31" t="s">
        <v>174</v>
      </c>
      <c r="E73" s="46">
        <f>CalcEngine!F321</f>
        <v>0</v>
      </c>
      <c r="F73" s="46">
        <f>CalcEngine!G321</f>
        <v>0</v>
      </c>
      <c r="G73" s="46">
        <f>CalcEngine!H321</f>
        <v>0</v>
      </c>
      <c r="H73" s="46">
        <f>CalcEngine!I321</f>
        <v>0</v>
      </c>
      <c r="I73" s="46">
        <f>CalcEngine!J321</f>
        <v>0</v>
      </c>
      <c r="J73" s="46">
        <f>CalcEngine!K321</f>
        <v>0</v>
      </c>
      <c r="K73" s="46">
        <f>CalcEngine!L321</f>
        <v>0</v>
      </c>
      <c r="L73" s="46">
        <f>CalcEngine!M321</f>
        <v>0</v>
      </c>
      <c r="M73" s="46">
        <f>CalcEngine!N321</f>
        <v>0</v>
      </c>
      <c r="N73" s="46">
        <f>CalcEngine!O321</f>
        <v>0</v>
      </c>
      <c r="O73" s="46">
        <f>CalcEngine!P321</f>
        <v>0</v>
      </c>
      <c r="P73" s="46">
        <f>CalcEngine!Q321</f>
        <v>0</v>
      </c>
      <c r="Q73" s="42">
        <f t="shared" ref="Q73" si="485">SUM(E73:P73)</f>
        <v>0</v>
      </c>
      <c r="R73" s="46">
        <f>CalcEngine!R321</f>
        <v>0</v>
      </c>
      <c r="S73" s="46">
        <f>CalcEngine!S321</f>
        <v>0</v>
      </c>
      <c r="T73" s="46">
        <f>CalcEngine!T321</f>
        <v>0</v>
      </c>
      <c r="U73" s="46">
        <f>CalcEngine!U321</f>
        <v>0</v>
      </c>
      <c r="V73" s="46">
        <f>CalcEngine!V321</f>
        <v>0</v>
      </c>
      <c r="W73" s="46">
        <f>CalcEngine!W321</f>
        <v>0</v>
      </c>
      <c r="X73" s="46">
        <f>CalcEngine!X321</f>
        <v>0</v>
      </c>
      <c r="Y73" s="46">
        <f>CalcEngine!Y321</f>
        <v>0</v>
      </c>
      <c r="Z73" s="46">
        <f>CalcEngine!Z321</f>
        <v>0</v>
      </c>
      <c r="AA73" s="46">
        <f>CalcEngine!AA321</f>
        <v>0</v>
      </c>
      <c r="AB73" s="46">
        <f>CalcEngine!AB321</f>
        <v>0</v>
      </c>
      <c r="AC73" s="46">
        <f>CalcEngine!AC321</f>
        <v>0</v>
      </c>
      <c r="AD73" s="42">
        <f t="shared" ref="AD73" si="486">SUM(R73:AC73)</f>
        <v>0</v>
      </c>
      <c r="AE73" s="46">
        <f>CalcEngine!AD321</f>
        <v>0</v>
      </c>
      <c r="AF73" s="46">
        <f>CalcEngine!AE321</f>
        <v>0</v>
      </c>
      <c r="AG73" s="46">
        <f>CalcEngine!AF321</f>
        <v>0</v>
      </c>
      <c r="AH73" s="46">
        <f>CalcEngine!AG321</f>
        <v>0</v>
      </c>
      <c r="AI73" s="46">
        <f>CalcEngine!AH321</f>
        <v>0</v>
      </c>
      <c r="AJ73" s="46">
        <f>CalcEngine!AI321</f>
        <v>0</v>
      </c>
      <c r="AK73" s="46">
        <f>CalcEngine!AJ321</f>
        <v>0</v>
      </c>
      <c r="AL73" s="46">
        <f>CalcEngine!AK321</f>
        <v>0</v>
      </c>
      <c r="AM73" s="46">
        <f>CalcEngine!AL321</f>
        <v>0</v>
      </c>
      <c r="AN73" s="46">
        <f>CalcEngine!AM321</f>
        <v>0</v>
      </c>
      <c r="AO73" s="46">
        <f>CalcEngine!AN321</f>
        <v>0</v>
      </c>
      <c r="AP73" s="46">
        <f>CalcEngine!AO321</f>
        <v>0</v>
      </c>
      <c r="AQ73" s="42">
        <f t="shared" ref="AQ73" si="487">SUM(AE73:AP73)</f>
        <v>0</v>
      </c>
      <c r="AR73" s="46">
        <f>CalcEngine!AP321</f>
        <v>0</v>
      </c>
      <c r="AS73" s="46">
        <f>CalcEngine!AQ321</f>
        <v>0</v>
      </c>
      <c r="AT73" s="46">
        <f>CalcEngine!AR321</f>
        <v>0</v>
      </c>
      <c r="AU73" s="46">
        <f>CalcEngine!AS321</f>
        <v>0</v>
      </c>
      <c r="AV73" s="46">
        <f>CalcEngine!AT321</f>
        <v>0</v>
      </c>
      <c r="AW73" s="46">
        <f>CalcEngine!AU321</f>
        <v>0</v>
      </c>
      <c r="AX73" s="46">
        <f>CalcEngine!AV321</f>
        <v>0</v>
      </c>
      <c r="AY73" s="46">
        <f>CalcEngine!AW321</f>
        <v>0</v>
      </c>
      <c r="AZ73" s="46">
        <f>CalcEngine!AX321</f>
        <v>0</v>
      </c>
      <c r="BA73" s="46">
        <f>CalcEngine!AY321</f>
        <v>0</v>
      </c>
      <c r="BB73" s="46">
        <f>CalcEngine!AZ321</f>
        <v>0</v>
      </c>
      <c r="BC73" s="46">
        <f>CalcEngine!BA321</f>
        <v>0</v>
      </c>
      <c r="BD73" s="42">
        <f t="shared" ref="BD73" si="488">SUM(AR73:BC73)</f>
        <v>0</v>
      </c>
      <c r="BE73" s="46">
        <f>CalcEngine!BB321</f>
        <v>0</v>
      </c>
      <c r="BF73" s="46">
        <f>CalcEngine!BC321</f>
        <v>0</v>
      </c>
      <c r="BG73" s="46">
        <f>CalcEngine!BD321</f>
        <v>0</v>
      </c>
      <c r="BH73" s="46">
        <f>CalcEngine!BE321</f>
        <v>0</v>
      </c>
      <c r="BI73" s="46">
        <f>CalcEngine!BF321</f>
        <v>0</v>
      </c>
      <c r="BJ73" s="46">
        <f>CalcEngine!BG321</f>
        <v>0</v>
      </c>
      <c r="BK73" s="46">
        <f>CalcEngine!BH321</f>
        <v>0</v>
      </c>
      <c r="BL73" s="46">
        <f>CalcEngine!BI321</f>
        <v>0</v>
      </c>
      <c r="BM73" s="46">
        <f>CalcEngine!BJ321</f>
        <v>0</v>
      </c>
      <c r="BN73" s="46">
        <f>CalcEngine!BK321</f>
        <v>0</v>
      </c>
      <c r="BO73" s="46">
        <f>CalcEngine!BL321</f>
        <v>0</v>
      </c>
      <c r="BP73" s="46">
        <f>CalcEngine!BM321</f>
        <v>0</v>
      </c>
      <c r="BQ73" s="42">
        <f t="shared" ref="BQ73" si="489">SUM(BE73:BP73)</f>
        <v>0</v>
      </c>
      <c r="BR73" s="46">
        <f>CalcEngine!BN321</f>
        <v>0</v>
      </c>
      <c r="BS73" s="46">
        <f>CalcEngine!BO321</f>
        <v>0</v>
      </c>
      <c r="BT73" s="46">
        <f>CalcEngine!BP321</f>
        <v>0</v>
      </c>
      <c r="BU73" s="46">
        <f>CalcEngine!BQ321</f>
        <v>0</v>
      </c>
      <c r="BV73" s="46">
        <f>CalcEngine!BR321</f>
        <v>0</v>
      </c>
      <c r="BW73" s="46">
        <f>CalcEngine!BS321</f>
        <v>0</v>
      </c>
      <c r="BX73" s="46">
        <f>CalcEngine!BT321</f>
        <v>0</v>
      </c>
      <c r="BY73" s="46">
        <f>CalcEngine!BU321</f>
        <v>0</v>
      </c>
      <c r="BZ73" s="46">
        <f>CalcEngine!BV321</f>
        <v>0</v>
      </c>
      <c r="CA73" s="46">
        <f>CalcEngine!BW321</f>
        <v>0</v>
      </c>
      <c r="CB73" s="46">
        <f>CalcEngine!BX321</f>
        <v>0</v>
      </c>
      <c r="CC73" s="46">
        <f>CalcEngine!BY321</f>
        <v>0</v>
      </c>
      <c r="CD73" s="42">
        <f t="shared" ref="CD73" si="490">SUM(BR73:CC73)</f>
        <v>0</v>
      </c>
    </row>
    <row r="74" spans="1:83" ht="13.2">
      <c r="C74" s="31"/>
      <c r="D74" s="31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3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3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3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3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3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3"/>
    </row>
    <row r="75" spans="1:83" ht="13.2">
      <c r="C75" s="31"/>
      <c r="D75" s="31" t="s">
        <v>175</v>
      </c>
      <c r="E75" s="35">
        <f>E69+E71+E73</f>
        <v>0</v>
      </c>
      <c r="F75" s="35">
        <f t="shared" ref="F75:P75" si="491">F69+F71+F73</f>
        <v>0</v>
      </c>
      <c r="G75" s="35">
        <f t="shared" si="491"/>
        <v>0</v>
      </c>
      <c r="H75" s="35">
        <f t="shared" si="491"/>
        <v>0</v>
      </c>
      <c r="I75" s="35">
        <f t="shared" si="491"/>
        <v>0</v>
      </c>
      <c r="J75" s="35">
        <f t="shared" si="491"/>
        <v>0</v>
      </c>
      <c r="K75" s="35">
        <f t="shared" si="491"/>
        <v>0</v>
      </c>
      <c r="L75" s="35">
        <f t="shared" si="491"/>
        <v>0</v>
      </c>
      <c r="M75" s="35">
        <f t="shared" si="491"/>
        <v>0</v>
      </c>
      <c r="N75" s="35">
        <f t="shared" si="491"/>
        <v>0</v>
      </c>
      <c r="O75" s="35">
        <f t="shared" si="491"/>
        <v>0</v>
      </c>
      <c r="P75" s="35">
        <f t="shared" si="491"/>
        <v>0</v>
      </c>
      <c r="Q75" s="34">
        <f>Q69+Q71+Q73</f>
        <v>0</v>
      </c>
      <c r="R75" s="35">
        <f t="shared" ref="R75:AC75" si="492">R69+R71+R73</f>
        <v>0</v>
      </c>
      <c r="S75" s="35">
        <f t="shared" si="492"/>
        <v>0</v>
      </c>
      <c r="T75" s="35">
        <f t="shared" si="492"/>
        <v>0</v>
      </c>
      <c r="U75" s="35">
        <f t="shared" si="492"/>
        <v>0</v>
      </c>
      <c r="V75" s="35">
        <f t="shared" si="492"/>
        <v>0</v>
      </c>
      <c r="W75" s="35">
        <f t="shared" si="492"/>
        <v>0</v>
      </c>
      <c r="X75" s="35">
        <f t="shared" si="492"/>
        <v>0</v>
      </c>
      <c r="Y75" s="35">
        <f t="shared" si="492"/>
        <v>0</v>
      </c>
      <c r="Z75" s="35">
        <f t="shared" si="492"/>
        <v>0</v>
      </c>
      <c r="AA75" s="35">
        <f t="shared" si="492"/>
        <v>0</v>
      </c>
      <c r="AB75" s="35">
        <f t="shared" si="492"/>
        <v>0</v>
      </c>
      <c r="AC75" s="35">
        <f t="shared" si="492"/>
        <v>0</v>
      </c>
      <c r="AD75" s="34">
        <f>AD69+AD71+AD73</f>
        <v>0</v>
      </c>
      <c r="AE75" s="35">
        <f t="shared" ref="AE75:AP75" si="493">AE69+AE71+AE73</f>
        <v>0</v>
      </c>
      <c r="AF75" s="35">
        <f t="shared" si="493"/>
        <v>0</v>
      </c>
      <c r="AG75" s="35">
        <f t="shared" si="493"/>
        <v>0</v>
      </c>
      <c r="AH75" s="35">
        <f t="shared" si="493"/>
        <v>0</v>
      </c>
      <c r="AI75" s="35">
        <f t="shared" si="493"/>
        <v>0</v>
      </c>
      <c r="AJ75" s="35">
        <f t="shared" si="493"/>
        <v>0</v>
      </c>
      <c r="AK75" s="35">
        <f t="shared" si="493"/>
        <v>0</v>
      </c>
      <c r="AL75" s="35">
        <f t="shared" si="493"/>
        <v>0</v>
      </c>
      <c r="AM75" s="35">
        <f t="shared" si="493"/>
        <v>0</v>
      </c>
      <c r="AN75" s="35">
        <f t="shared" si="493"/>
        <v>0</v>
      </c>
      <c r="AO75" s="35">
        <f t="shared" si="493"/>
        <v>0</v>
      </c>
      <c r="AP75" s="35">
        <f t="shared" si="493"/>
        <v>0</v>
      </c>
      <c r="AQ75" s="34">
        <f>AQ69+AQ71+AQ73</f>
        <v>0</v>
      </c>
      <c r="AR75" s="35">
        <f t="shared" ref="AR75:BC75" si="494">AR69+AR71+AR73</f>
        <v>0</v>
      </c>
      <c r="AS75" s="35">
        <f t="shared" si="494"/>
        <v>0</v>
      </c>
      <c r="AT75" s="35">
        <f t="shared" si="494"/>
        <v>0</v>
      </c>
      <c r="AU75" s="35">
        <f t="shared" si="494"/>
        <v>0</v>
      </c>
      <c r="AV75" s="35">
        <f t="shared" si="494"/>
        <v>0</v>
      </c>
      <c r="AW75" s="35">
        <f t="shared" si="494"/>
        <v>0</v>
      </c>
      <c r="AX75" s="35">
        <f t="shared" si="494"/>
        <v>0</v>
      </c>
      <c r="AY75" s="35">
        <f t="shared" si="494"/>
        <v>0</v>
      </c>
      <c r="AZ75" s="35">
        <f t="shared" si="494"/>
        <v>0</v>
      </c>
      <c r="BA75" s="35">
        <f t="shared" si="494"/>
        <v>0</v>
      </c>
      <c r="BB75" s="35">
        <f t="shared" si="494"/>
        <v>0</v>
      </c>
      <c r="BC75" s="35">
        <f t="shared" si="494"/>
        <v>0</v>
      </c>
      <c r="BD75" s="34">
        <f>BD69+BD71+BD73</f>
        <v>0</v>
      </c>
      <c r="BE75" s="35">
        <f t="shared" ref="BE75:BP75" si="495">BE69+BE71+BE73</f>
        <v>0</v>
      </c>
      <c r="BF75" s="35">
        <f t="shared" si="495"/>
        <v>0</v>
      </c>
      <c r="BG75" s="35">
        <f t="shared" si="495"/>
        <v>0</v>
      </c>
      <c r="BH75" s="35">
        <f t="shared" si="495"/>
        <v>0</v>
      </c>
      <c r="BI75" s="35">
        <f t="shared" si="495"/>
        <v>0</v>
      </c>
      <c r="BJ75" s="35">
        <f t="shared" si="495"/>
        <v>0</v>
      </c>
      <c r="BK75" s="35">
        <f t="shared" si="495"/>
        <v>0</v>
      </c>
      <c r="BL75" s="35">
        <f t="shared" si="495"/>
        <v>0</v>
      </c>
      <c r="BM75" s="35">
        <f t="shared" si="495"/>
        <v>0</v>
      </c>
      <c r="BN75" s="35">
        <f t="shared" si="495"/>
        <v>0</v>
      </c>
      <c r="BO75" s="35">
        <f t="shared" si="495"/>
        <v>0</v>
      </c>
      <c r="BP75" s="35">
        <f t="shared" si="495"/>
        <v>0</v>
      </c>
      <c r="BQ75" s="34">
        <f>BQ69+BQ71+BQ73</f>
        <v>0</v>
      </c>
      <c r="BR75" s="35">
        <f t="shared" ref="BR75:CC75" si="496">BR69+BR71+BR73</f>
        <v>0</v>
      </c>
      <c r="BS75" s="35">
        <f t="shared" si="496"/>
        <v>0</v>
      </c>
      <c r="BT75" s="35">
        <f t="shared" si="496"/>
        <v>0</v>
      </c>
      <c r="BU75" s="35">
        <f t="shared" si="496"/>
        <v>0</v>
      </c>
      <c r="BV75" s="35">
        <f t="shared" si="496"/>
        <v>0</v>
      </c>
      <c r="BW75" s="35">
        <f t="shared" si="496"/>
        <v>0</v>
      </c>
      <c r="BX75" s="35">
        <f t="shared" si="496"/>
        <v>0</v>
      </c>
      <c r="BY75" s="35">
        <f t="shared" si="496"/>
        <v>0</v>
      </c>
      <c r="BZ75" s="35">
        <f t="shared" si="496"/>
        <v>0</v>
      </c>
      <c r="CA75" s="35">
        <f t="shared" si="496"/>
        <v>0</v>
      </c>
      <c r="CB75" s="35">
        <f t="shared" si="496"/>
        <v>0</v>
      </c>
      <c r="CC75" s="35">
        <f t="shared" si="496"/>
        <v>0</v>
      </c>
      <c r="CD75" s="34">
        <f>CD69+CD71+CD73</f>
        <v>0</v>
      </c>
    </row>
    <row r="76" spans="1:83" ht="13.2">
      <c r="C76" s="31"/>
      <c r="D76" s="31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3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3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3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3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3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3"/>
    </row>
    <row r="77" spans="1:83" ht="13.2">
      <c r="C77" s="31" t="s">
        <v>130</v>
      </c>
      <c r="D77" s="31"/>
      <c r="E77" s="35">
        <f>E65+E75</f>
        <v>0</v>
      </c>
      <c r="F77" s="35">
        <f t="shared" ref="F77:P77" si="497">F65+F75</f>
        <v>0</v>
      </c>
      <c r="G77" s="35">
        <f t="shared" si="497"/>
        <v>0</v>
      </c>
      <c r="H77" s="35">
        <f t="shared" si="497"/>
        <v>0</v>
      </c>
      <c r="I77" s="35">
        <f t="shared" si="497"/>
        <v>0</v>
      </c>
      <c r="J77" s="35">
        <f t="shared" si="497"/>
        <v>0</v>
      </c>
      <c r="K77" s="35">
        <f t="shared" si="497"/>
        <v>0</v>
      </c>
      <c r="L77" s="35">
        <f t="shared" si="497"/>
        <v>0</v>
      </c>
      <c r="M77" s="35">
        <f t="shared" si="497"/>
        <v>0</v>
      </c>
      <c r="N77" s="35">
        <f t="shared" si="497"/>
        <v>0</v>
      </c>
      <c r="O77" s="35">
        <f t="shared" si="497"/>
        <v>0</v>
      </c>
      <c r="P77" s="35">
        <f t="shared" si="497"/>
        <v>0</v>
      </c>
      <c r="Q77" s="47">
        <f>Q65+Q75</f>
        <v>0</v>
      </c>
      <c r="R77" s="35">
        <f t="shared" ref="R77:AC77" si="498">R65+R75</f>
        <v>0</v>
      </c>
      <c r="S77" s="35">
        <f t="shared" si="498"/>
        <v>0</v>
      </c>
      <c r="T77" s="35">
        <f t="shared" si="498"/>
        <v>0</v>
      </c>
      <c r="U77" s="35">
        <f t="shared" si="498"/>
        <v>0</v>
      </c>
      <c r="V77" s="35">
        <f t="shared" si="498"/>
        <v>0</v>
      </c>
      <c r="W77" s="35">
        <f t="shared" si="498"/>
        <v>0</v>
      </c>
      <c r="X77" s="35">
        <f t="shared" si="498"/>
        <v>0</v>
      </c>
      <c r="Y77" s="35">
        <f t="shared" si="498"/>
        <v>0</v>
      </c>
      <c r="Z77" s="35">
        <f t="shared" si="498"/>
        <v>0</v>
      </c>
      <c r="AA77" s="35">
        <f t="shared" si="498"/>
        <v>0</v>
      </c>
      <c r="AB77" s="35">
        <f t="shared" si="498"/>
        <v>0</v>
      </c>
      <c r="AC77" s="35">
        <f t="shared" si="498"/>
        <v>0</v>
      </c>
      <c r="AD77" s="47">
        <f>AD65+AD75</f>
        <v>0</v>
      </c>
      <c r="AE77" s="35">
        <f t="shared" ref="AE77:AP77" si="499">AE65+AE75</f>
        <v>0</v>
      </c>
      <c r="AF77" s="35">
        <f t="shared" si="499"/>
        <v>0</v>
      </c>
      <c r="AG77" s="35">
        <f t="shared" si="499"/>
        <v>0</v>
      </c>
      <c r="AH77" s="35">
        <f t="shared" si="499"/>
        <v>0</v>
      </c>
      <c r="AI77" s="35">
        <f t="shared" si="499"/>
        <v>0</v>
      </c>
      <c r="AJ77" s="35">
        <f t="shared" si="499"/>
        <v>0</v>
      </c>
      <c r="AK77" s="35">
        <f t="shared" si="499"/>
        <v>0</v>
      </c>
      <c r="AL77" s="35">
        <f t="shared" si="499"/>
        <v>0</v>
      </c>
      <c r="AM77" s="35">
        <f t="shared" si="499"/>
        <v>0</v>
      </c>
      <c r="AN77" s="35">
        <f t="shared" si="499"/>
        <v>0</v>
      </c>
      <c r="AO77" s="35">
        <f t="shared" si="499"/>
        <v>0</v>
      </c>
      <c r="AP77" s="35">
        <f t="shared" si="499"/>
        <v>0</v>
      </c>
      <c r="AQ77" s="47">
        <f>AQ65+AQ75</f>
        <v>0</v>
      </c>
      <c r="AR77" s="35">
        <f t="shared" ref="AR77:BC77" si="500">AR65+AR75</f>
        <v>0</v>
      </c>
      <c r="AS77" s="35">
        <f t="shared" si="500"/>
        <v>0</v>
      </c>
      <c r="AT77" s="35">
        <f t="shared" si="500"/>
        <v>0</v>
      </c>
      <c r="AU77" s="35">
        <f t="shared" si="500"/>
        <v>0</v>
      </c>
      <c r="AV77" s="35">
        <f t="shared" si="500"/>
        <v>0</v>
      </c>
      <c r="AW77" s="35">
        <f t="shared" si="500"/>
        <v>0</v>
      </c>
      <c r="AX77" s="35">
        <f t="shared" si="500"/>
        <v>0</v>
      </c>
      <c r="AY77" s="35">
        <f t="shared" si="500"/>
        <v>0</v>
      </c>
      <c r="AZ77" s="35">
        <f t="shared" si="500"/>
        <v>0</v>
      </c>
      <c r="BA77" s="35">
        <f t="shared" si="500"/>
        <v>0</v>
      </c>
      <c r="BB77" s="35">
        <f t="shared" si="500"/>
        <v>0</v>
      </c>
      <c r="BC77" s="35">
        <f t="shared" si="500"/>
        <v>0</v>
      </c>
      <c r="BD77" s="47">
        <f>BD65+BD75</f>
        <v>0</v>
      </c>
      <c r="BE77" s="35">
        <f t="shared" ref="BE77:BP77" si="501">BE65+BE75</f>
        <v>0</v>
      </c>
      <c r="BF77" s="35">
        <f t="shared" si="501"/>
        <v>0</v>
      </c>
      <c r="BG77" s="35">
        <f t="shared" si="501"/>
        <v>0</v>
      </c>
      <c r="BH77" s="35">
        <f t="shared" si="501"/>
        <v>0</v>
      </c>
      <c r="BI77" s="35">
        <f t="shared" si="501"/>
        <v>0</v>
      </c>
      <c r="BJ77" s="35">
        <f t="shared" si="501"/>
        <v>0</v>
      </c>
      <c r="BK77" s="35">
        <f t="shared" si="501"/>
        <v>0</v>
      </c>
      <c r="BL77" s="35">
        <f t="shared" si="501"/>
        <v>0</v>
      </c>
      <c r="BM77" s="35">
        <f t="shared" si="501"/>
        <v>0</v>
      </c>
      <c r="BN77" s="35">
        <f t="shared" si="501"/>
        <v>0</v>
      </c>
      <c r="BO77" s="35">
        <f t="shared" si="501"/>
        <v>0</v>
      </c>
      <c r="BP77" s="35">
        <f t="shared" si="501"/>
        <v>0</v>
      </c>
      <c r="BQ77" s="47">
        <f>BQ65+BQ75</f>
        <v>0</v>
      </c>
      <c r="BR77" s="35">
        <f t="shared" ref="BR77:CC77" si="502">BR65+BR75</f>
        <v>0</v>
      </c>
      <c r="BS77" s="35">
        <f t="shared" si="502"/>
        <v>0</v>
      </c>
      <c r="BT77" s="35">
        <f t="shared" si="502"/>
        <v>0</v>
      </c>
      <c r="BU77" s="35">
        <f t="shared" si="502"/>
        <v>0</v>
      </c>
      <c r="BV77" s="35">
        <f t="shared" si="502"/>
        <v>0</v>
      </c>
      <c r="BW77" s="35">
        <f t="shared" si="502"/>
        <v>0</v>
      </c>
      <c r="BX77" s="35">
        <f t="shared" si="502"/>
        <v>0</v>
      </c>
      <c r="BY77" s="35">
        <f t="shared" si="502"/>
        <v>0</v>
      </c>
      <c r="BZ77" s="35">
        <f t="shared" si="502"/>
        <v>0</v>
      </c>
      <c r="CA77" s="35">
        <f t="shared" si="502"/>
        <v>0</v>
      </c>
      <c r="CB77" s="35">
        <f t="shared" si="502"/>
        <v>0</v>
      </c>
      <c r="CC77" s="35">
        <f t="shared" si="502"/>
        <v>0</v>
      </c>
      <c r="CD77" s="47">
        <f>CD65+CD75</f>
        <v>0</v>
      </c>
      <c r="CE77" s="374" t="str">
        <f>IF(ROUND(CD77+BQ77+BD77+AQ77+AD77+Q77,0)=ROUND(CalcEngine!Q325+CalcEngine!AC325+CalcEngine!AO325+CalcEngine!BA325+CalcEngine!BM325+CalcEngine!BY325,0),"","Error")</f>
        <v/>
      </c>
    </row>
    <row r="78" spans="1:83" ht="13.2">
      <c r="C78" s="31"/>
      <c r="D78" s="3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</row>
    <row r="79" spans="1:83" ht="13.2"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</row>
    <row r="80" spans="1:83" s="661" customFormat="1" ht="13.2">
      <c r="A80" s="660"/>
      <c r="C80" s="662" t="s">
        <v>484</v>
      </c>
      <c r="D80" s="663"/>
      <c r="E80" s="367">
        <f>DATE(Setup!$D$5,1,31)</f>
        <v>44592</v>
      </c>
      <c r="F80" s="664">
        <f>EOMONTH(E80,1)</f>
        <v>44620</v>
      </c>
      <c r="G80" s="664">
        <f t="shared" ref="G80" si="503">EOMONTH(F80,1)</f>
        <v>44651</v>
      </c>
      <c r="H80" s="664">
        <f t="shared" ref="H80" si="504">EOMONTH(G80,1)</f>
        <v>44681</v>
      </c>
      <c r="I80" s="664">
        <f t="shared" ref="I80" si="505">EOMONTH(H80,1)</f>
        <v>44712</v>
      </c>
      <c r="J80" s="664">
        <f t="shared" ref="J80" si="506">EOMONTH(I80,1)</f>
        <v>44742</v>
      </c>
      <c r="K80" s="664">
        <f t="shared" ref="K80" si="507">EOMONTH(J80,1)</f>
        <v>44773</v>
      </c>
      <c r="L80" s="664">
        <f t="shared" ref="L80" si="508">EOMONTH(K80,1)</f>
        <v>44804</v>
      </c>
      <c r="M80" s="664">
        <f t="shared" ref="M80" si="509">EOMONTH(L80,1)</f>
        <v>44834</v>
      </c>
      <c r="N80" s="664">
        <f t="shared" ref="N80" si="510">EOMONTH(M80,1)</f>
        <v>44865</v>
      </c>
      <c r="O80" s="664">
        <f t="shared" ref="O80" si="511">EOMONTH(N80,1)</f>
        <v>44895</v>
      </c>
      <c r="P80" s="664">
        <f t="shared" ref="P80" si="512">EOMONTH(O80,1)</f>
        <v>44926</v>
      </c>
      <c r="Q80" s="665">
        <f>YEAR(P80)</f>
        <v>2022</v>
      </c>
      <c r="R80" s="664">
        <f>EOMONTH(P80,1)</f>
        <v>44957</v>
      </c>
      <c r="S80" s="664">
        <f t="shared" ref="S80" si="513">EOMONTH(R80,1)</f>
        <v>44985</v>
      </c>
      <c r="T80" s="664">
        <f t="shared" ref="T80" si="514">EOMONTH(S80,1)</f>
        <v>45016</v>
      </c>
      <c r="U80" s="664">
        <f t="shared" ref="U80" si="515">EOMONTH(T80,1)</f>
        <v>45046</v>
      </c>
      <c r="V80" s="664">
        <f t="shared" ref="V80" si="516">EOMONTH(U80,1)</f>
        <v>45077</v>
      </c>
      <c r="W80" s="664">
        <f t="shared" ref="W80" si="517">EOMONTH(V80,1)</f>
        <v>45107</v>
      </c>
      <c r="X80" s="664">
        <f t="shared" ref="X80" si="518">EOMONTH(W80,1)</f>
        <v>45138</v>
      </c>
      <c r="Y80" s="664">
        <f t="shared" ref="Y80" si="519">EOMONTH(X80,1)</f>
        <v>45169</v>
      </c>
      <c r="Z80" s="664">
        <f t="shared" ref="Z80" si="520">EOMONTH(Y80,1)</f>
        <v>45199</v>
      </c>
      <c r="AA80" s="664">
        <f t="shared" ref="AA80" si="521">EOMONTH(Z80,1)</f>
        <v>45230</v>
      </c>
      <c r="AB80" s="664">
        <f t="shared" ref="AB80" si="522">EOMONTH(AA80,1)</f>
        <v>45260</v>
      </c>
      <c r="AC80" s="664">
        <f t="shared" ref="AC80" si="523">EOMONTH(AB80,1)</f>
        <v>45291</v>
      </c>
      <c r="AD80" s="665">
        <f>YEAR(AC80)</f>
        <v>2023</v>
      </c>
      <c r="AE80" s="664">
        <f>EOMONTH(AC80,1)</f>
        <v>45322</v>
      </c>
      <c r="AF80" s="664">
        <f t="shared" ref="AF80" si="524">EOMONTH(AE80,1)</f>
        <v>45351</v>
      </c>
      <c r="AG80" s="664">
        <f t="shared" ref="AG80" si="525">EOMONTH(AF80,1)</f>
        <v>45382</v>
      </c>
      <c r="AH80" s="664">
        <f t="shared" ref="AH80" si="526">EOMONTH(AG80,1)</f>
        <v>45412</v>
      </c>
      <c r="AI80" s="664">
        <f t="shared" ref="AI80" si="527">EOMONTH(AH80,1)</f>
        <v>45443</v>
      </c>
      <c r="AJ80" s="664">
        <f t="shared" ref="AJ80" si="528">EOMONTH(AI80,1)</f>
        <v>45473</v>
      </c>
      <c r="AK80" s="664">
        <f t="shared" ref="AK80" si="529">EOMONTH(AJ80,1)</f>
        <v>45504</v>
      </c>
      <c r="AL80" s="664">
        <f t="shared" ref="AL80" si="530">EOMONTH(AK80,1)</f>
        <v>45535</v>
      </c>
      <c r="AM80" s="664">
        <f t="shared" ref="AM80" si="531">EOMONTH(AL80,1)</f>
        <v>45565</v>
      </c>
      <c r="AN80" s="664">
        <f t="shared" ref="AN80" si="532">EOMONTH(AM80,1)</f>
        <v>45596</v>
      </c>
      <c r="AO80" s="664">
        <f t="shared" ref="AO80" si="533">EOMONTH(AN80,1)</f>
        <v>45626</v>
      </c>
      <c r="AP80" s="664">
        <f t="shared" ref="AP80" si="534">EOMONTH(AO80,1)</f>
        <v>45657</v>
      </c>
      <c r="AQ80" s="665">
        <f>YEAR(AP80)</f>
        <v>2024</v>
      </c>
      <c r="AR80" s="664">
        <f>EOMONTH(AP80,1)</f>
        <v>45688</v>
      </c>
      <c r="AS80" s="664">
        <f t="shared" ref="AS80" si="535">EOMONTH(AR80,1)</f>
        <v>45716</v>
      </c>
      <c r="AT80" s="664">
        <f t="shared" ref="AT80" si="536">EOMONTH(AS80,1)</f>
        <v>45747</v>
      </c>
      <c r="AU80" s="664">
        <f t="shared" ref="AU80" si="537">EOMONTH(AT80,1)</f>
        <v>45777</v>
      </c>
      <c r="AV80" s="664">
        <f t="shared" ref="AV80" si="538">EOMONTH(AU80,1)</f>
        <v>45808</v>
      </c>
      <c r="AW80" s="664">
        <f t="shared" ref="AW80" si="539">EOMONTH(AV80,1)</f>
        <v>45838</v>
      </c>
      <c r="AX80" s="664">
        <f t="shared" ref="AX80" si="540">EOMONTH(AW80,1)</f>
        <v>45869</v>
      </c>
      <c r="AY80" s="664">
        <f t="shared" ref="AY80" si="541">EOMONTH(AX80,1)</f>
        <v>45900</v>
      </c>
      <c r="AZ80" s="664">
        <f t="shared" ref="AZ80" si="542">EOMONTH(AY80,1)</f>
        <v>45930</v>
      </c>
      <c r="BA80" s="664">
        <f t="shared" ref="BA80" si="543">EOMONTH(AZ80,1)</f>
        <v>45961</v>
      </c>
      <c r="BB80" s="664">
        <f t="shared" ref="BB80" si="544">EOMONTH(BA80,1)</f>
        <v>45991</v>
      </c>
      <c r="BC80" s="664">
        <f t="shared" ref="BC80" si="545">EOMONTH(BB80,1)</f>
        <v>46022</v>
      </c>
      <c r="BD80" s="665">
        <f>YEAR(BC80)</f>
        <v>2025</v>
      </c>
      <c r="BE80" s="664">
        <f>EOMONTH(BC80,1)</f>
        <v>46053</v>
      </c>
      <c r="BF80" s="664">
        <f t="shared" ref="BF80" si="546">EOMONTH(BE80,1)</f>
        <v>46081</v>
      </c>
      <c r="BG80" s="664">
        <f t="shared" ref="BG80" si="547">EOMONTH(BF80,1)</f>
        <v>46112</v>
      </c>
      <c r="BH80" s="664">
        <f t="shared" ref="BH80" si="548">EOMONTH(BG80,1)</f>
        <v>46142</v>
      </c>
      <c r="BI80" s="664">
        <f t="shared" ref="BI80" si="549">EOMONTH(BH80,1)</f>
        <v>46173</v>
      </c>
      <c r="BJ80" s="664">
        <f t="shared" ref="BJ80" si="550">EOMONTH(BI80,1)</f>
        <v>46203</v>
      </c>
      <c r="BK80" s="664">
        <f t="shared" ref="BK80" si="551">EOMONTH(BJ80,1)</f>
        <v>46234</v>
      </c>
      <c r="BL80" s="664">
        <f t="shared" ref="BL80" si="552">EOMONTH(BK80,1)</f>
        <v>46265</v>
      </c>
      <c r="BM80" s="664">
        <f t="shared" ref="BM80" si="553">EOMONTH(BL80,1)</f>
        <v>46295</v>
      </c>
      <c r="BN80" s="664">
        <f t="shared" ref="BN80" si="554">EOMONTH(BM80,1)</f>
        <v>46326</v>
      </c>
      <c r="BO80" s="664">
        <f t="shared" ref="BO80" si="555">EOMONTH(BN80,1)</f>
        <v>46356</v>
      </c>
      <c r="BP80" s="664">
        <f t="shared" ref="BP80" si="556">EOMONTH(BO80,1)</f>
        <v>46387</v>
      </c>
      <c r="BQ80" s="665">
        <f>YEAR(BP80)</f>
        <v>2026</v>
      </c>
      <c r="BR80" s="664">
        <f>EOMONTH(BP80,1)</f>
        <v>46418</v>
      </c>
      <c r="BS80" s="664">
        <f t="shared" ref="BS80" si="557">EOMONTH(BR80,1)</f>
        <v>46446</v>
      </c>
      <c r="BT80" s="664">
        <f t="shared" ref="BT80" si="558">EOMONTH(BS80,1)</f>
        <v>46477</v>
      </c>
      <c r="BU80" s="664">
        <f t="shared" ref="BU80" si="559">EOMONTH(BT80,1)</f>
        <v>46507</v>
      </c>
      <c r="BV80" s="664">
        <f t="shared" ref="BV80" si="560">EOMONTH(BU80,1)</f>
        <v>46538</v>
      </c>
      <c r="BW80" s="664">
        <f t="shared" ref="BW80" si="561">EOMONTH(BV80,1)</f>
        <v>46568</v>
      </c>
      <c r="BX80" s="664">
        <f t="shared" ref="BX80" si="562">EOMONTH(BW80,1)</f>
        <v>46599</v>
      </c>
      <c r="BY80" s="664">
        <f t="shared" ref="BY80" si="563">EOMONTH(BX80,1)</f>
        <v>46630</v>
      </c>
      <c r="BZ80" s="664">
        <f t="shared" ref="BZ80" si="564">EOMONTH(BY80,1)</f>
        <v>46660</v>
      </c>
      <c r="CA80" s="664">
        <f t="shared" ref="CA80" si="565">EOMONTH(BZ80,1)</f>
        <v>46691</v>
      </c>
      <c r="CB80" s="664">
        <f t="shared" ref="CB80" si="566">EOMONTH(CA80,1)</f>
        <v>46721</v>
      </c>
      <c r="CC80" s="664">
        <f t="shared" ref="CC80" si="567">EOMONTH(CB80,1)</f>
        <v>46752</v>
      </c>
      <c r="CD80" s="665">
        <f>YEAR(CC80)</f>
        <v>2027</v>
      </c>
    </row>
    <row r="81" spans="3:82" ht="13.2"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3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3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3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3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3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3"/>
    </row>
    <row r="82" spans="3:82" ht="13.2">
      <c r="C82" s="31" t="s">
        <v>119</v>
      </c>
      <c r="D82" s="31"/>
      <c r="E82" s="35">
        <f>CalcEngine!F284</f>
        <v>0</v>
      </c>
      <c r="F82" s="35">
        <f>E111</f>
        <v>0</v>
      </c>
      <c r="G82" s="35">
        <f t="shared" ref="G82:BR82" si="568">F111</f>
        <v>0</v>
      </c>
      <c r="H82" s="35">
        <f t="shared" si="568"/>
        <v>0</v>
      </c>
      <c r="I82" s="35">
        <f t="shared" si="568"/>
        <v>0</v>
      </c>
      <c r="J82" s="35">
        <f t="shared" si="568"/>
        <v>0</v>
      </c>
      <c r="K82" s="35">
        <f t="shared" si="568"/>
        <v>0</v>
      </c>
      <c r="L82" s="35">
        <f t="shared" si="568"/>
        <v>0</v>
      </c>
      <c r="M82" s="35">
        <f t="shared" si="568"/>
        <v>0</v>
      </c>
      <c r="N82" s="35">
        <f t="shared" si="568"/>
        <v>0</v>
      </c>
      <c r="O82" s="35">
        <f t="shared" si="568"/>
        <v>0</v>
      </c>
      <c r="P82" s="35">
        <f t="shared" si="568"/>
        <v>0</v>
      </c>
      <c r="Q82" s="34">
        <f>E82</f>
        <v>0</v>
      </c>
      <c r="R82" s="35">
        <f t="shared" si="568"/>
        <v>0</v>
      </c>
      <c r="S82" s="35">
        <f t="shared" si="568"/>
        <v>0</v>
      </c>
      <c r="T82" s="35">
        <f t="shared" si="568"/>
        <v>0</v>
      </c>
      <c r="U82" s="35">
        <f t="shared" si="568"/>
        <v>0</v>
      </c>
      <c r="V82" s="35">
        <f t="shared" si="568"/>
        <v>0</v>
      </c>
      <c r="W82" s="35">
        <f t="shared" si="568"/>
        <v>0</v>
      </c>
      <c r="X82" s="35">
        <f t="shared" si="568"/>
        <v>0</v>
      </c>
      <c r="Y82" s="35">
        <f t="shared" si="568"/>
        <v>0</v>
      </c>
      <c r="Z82" s="35">
        <f t="shared" si="568"/>
        <v>0</v>
      </c>
      <c r="AA82" s="35">
        <f t="shared" si="568"/>
        <v>0</v>
      </c>
      <c r="AB82" s="35">
        <f t="shared" si="568"/>
        <v>0</v>
      </c>
      <c r="AC82" s="35">
        <f t="shared" si="568"/>
        <v>0</v>
      </c>
      <c r="AD82" s="34">
        <f>R82</f>
        <v>0</v>
      </c>
      <c r="AE82" s="35">
        <f t="shared" si="568"/>
        <v>0</v>
      </c>
      <c r="AF82" s="35">
        <f t="shared" si="568"/>
        <v>0</v>
      </c>
      <c r="AG82" s="35">
        <f t="shared" si="568"/>
        <v>0</v>
      </c>
      <c r="AH82" s="35">
        <f t="shared" si="568"/>
        <v>0</v>
      </c>
      <c r="AI82" s="35">
        <f t="shared" si="568"/>
        <v>0</v>
      </c>
      <c r="AJ82" s="35">
        <f t="shared" si="568"/>
        <v>0</v>
      </c>
      <c r="AK82" s="35">
        <f t="shared" si="568"/>
        <v>0</v>
      </c>
      <c r="AL82" s="35">
        <f t="shared" si="568"/>
        <v>0</v>
      </c>
      <c r="AM82" s="35">
        <f t="shared" si="568"/>
        <v>0</v>
      </c>
      <c r="AN82" s="35">
        <f t="shared" si="568"/>
        <v>0</v>
      </c>
      <c r="AO82" s="35">
        <f t="shared" si="568"/>
        <v>0</v>
      </c>
      <c r="AP82" s="35">
        <f t="shared" si="568"/>
        <v>0</v>
      </c>
      <c r="AQ82" s="34">
        <f>AE82</f>
        <v>0</v>
      </c>
      <c r="AR82" s="35">
        <f t="shared" si="568"/>
        <v>0</v>
      </c>
      <c r="AS82" s="35">
        <f t="shared" si="568"/>
        <v>0</v>
      </c>
      <c r="AT82" s="35">
        <f t="shared" si="568"/>
        <v>0</v>
      </c>
      <c r="AU82" s="35">
        <f t="shared" si="568"/>
        <v>0</v>
      </c>
      <c r="AV82" s="35">
        <f t="shared" si="568"/>
        <v>0</v>
      </c>
      <c r="AW82" s="35">
        <f t="shared" si="568"/>
        <v>0</v>
      </c>
      <c r="AX82" s="35">
        <f t="shared" si="568"/>
        <v>0</v>
      </c>
      <c r="AY82" s="35">
        <f t="shared" si="568"/>
        <v>0</v>
      </c>
      <c r="AZ82" s="35">
        <f t="shared" si="568"/>
        <v>0</v>
      </c>
      <c r="BA82" s="35">
        <f t="shared" si="568"/>
        <v>0</v>
      </c>
      <c r="BB82" s="35">
        <f t="shared" si="568"/>
        <v>0</v>
      </c>
      <c r="BC82" s="35">
        <f t="shared" si="568"/>
        <v>0</v>
      </c>
      <c r="BD82" s="34">
        <f>AR82</f>
        <v>0</v>
      </c>
      <c r="BE82" s="35">
        <f t="shared" si="568"/>
        <v>0</v>
      </c>
      <c r="BF82" s="35">
        <f t="shared" si="568"/>
        <v>0</v>
      </c>
      <c r="BG82" s="35">
        <f t="shared" si="568"/>
        <v>0</v>
      </c>
      <c r="BH82" s="35">
        <f t="shared" si="568"/>
        <v>0</v>
      </c>
      <c r="BI82" s="35">
        <f t="shared" si="568"/>
        <v>0</v>
      </c>
      <c r="BJ82" s="35">
        <f t="shared" si="568"/>
        <v>0</v>
      </c>
      <c r="BK82" s="35">
        <f t="shared" si="568"/>
        <v>0</v>
      </c>
      <c r="BL82" s="35">
        <f t="shared" si="568"/>
        <v>0</v>
      </c>
      <c r="BM82" s="35">
        <f t="shared" si="568"/>
        <v>0</v>
      </c>
      <c r="BN82" s="35">
        <f t="shared" si="568"/>
        <v>0</v>
      </c>
      <c r="BO82" s="35">
        <f t="shared" si="568"/>
        <v>0</v>
      </c>
      <c r="BP82" s="35">
        <f t="shared" si="568"/>
        <v>0</v>
      </c>
      <c r="BQ82" s="34">
        <f>BE82</f>
        <v>0</v>
      </c>
      <c r="BR82" s="35">
        <f t="shared" si="568"/>
        <v>0</v>
      </c>
      <c r="BS82" s="35">
        <f t="shared" ref="BS82:CC82" si="569">BR111</f>
        <v>0</v>
      </c>
      <c r="BT82" s="35">
        <f t="shared" si="569"/>
        <v>0</v>
      </c>
      <c r="BU82" s="35">
        <f t="shared" si="569"/>
        <v>0</v>
      </c>
      <c r="BV82" s="35">
        <f t="shared" si="569"/>
        <v>0</v>
      </c>
      <c r="BW82" s="35">
        <f t="shared" si="569"/>
        <v>0</v>
      </c>
      <c r="BX82" s="35">
        <f t="shared" si="569"/>
        <v>0</v>
      </c>
      <c r="BY82" s="35">
        <f t="shared" si="569"/>
        <v>0</v>
      </c>
      <c r="BZ82" s="35">
        <f t="shared" si="569"/>
        <v>0</v>
      </c>
      <c r="CA82" s="35">
        <f t="shared" si="569"/>
        <v>0</v>
      </c>
      <c r="CB82" s="35">
        <f t="shared" si="569"/>
        <v>0</v>
      </c>
      <c r="CC82" s="35">
        <f t="shared" si="569"/>
        <v>0</v>
      </c>
      <c r="CD82" s="34">
        <f>BR82</f>
        <v>0</v>
      </c>
    </row>
    <row r="83" spans="3:82" ht="13.2">
      <c r="C83" s="31"/>
      <c r="D83" s="31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4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4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4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4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4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4"/>
    </row>
    <row r="84" spans="3:82" ht="13.2">
      <c r="C84" s="31" t="s">
        <v>468</v>
      </c>
      <c r="D84" s="31" t="s">
        <v>164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4">
        <f>SUM(E84:P84)</f>
        <v>0</v>
      </c>
      <c r="R84" s="35">
        <f>'Revenue &amp; COS'!G46</f>
        <v>0</v>
      </c>
      <c r="S84" s="35">
        <f>'Revenue &amp; COS'!H46</f>
        <v>0</v>
      </c>
      <c r="T84" s="35">
        <f>'Revenue &amp; COS'!I46</f>
        <v>0</v>
      </c>
      <c r="U84" s="35">
        <f>'Revenue &amp; COS'!J46</f>
        <v>0</v>
      </c>
      <c r="V84" s="35">
        <f>'Revenue &amp; COS'!K46</f>
        <v>0</v>
      </c>
      <c r="W84" s="35">
        <f>'Revenue &amp; COS'!L46</f>
        <v>0</v>
      </c>
      <c r="X84" s="35">
        <f>'Revenue &amp; COS'!M46</f>
        <v>0</v>
      </c>
      <c r="Y84" s="35">
        <f>'Revenue &amp; COS'!N46</f>
        <v>0</v>
      </c>
      <c r="Z84" s="35">
        <f>'Revenue &amp; COS'!O46</f>
        <v>0</v>
      </c>
      <c r="AA84" s="35">
        <f>'Revenue &amp; COS'!P46</f>
        <v>0</v>
      </c>
      <c r="AB84" s="35">
        <f>'Revenue &amp; COS'!Q46</f>
        <v>0</v>
      </c>
      <c r="AC84" s="35">
        <f>'Revenue &amp; COS'!R46</f>
        <v>0</v>
      </c>
      <c r="AD84" s="34">
        <f>SUM(R84:AC84)</f>
        <v>0</v>
      </c>
      <c r="AE84" s="35">
        <f>'Revenue &amp; COS'!S46</f>
        <v>0</v>
      </c>
      <c r="AF84" s="35">
        <f>'Revenue &amp; COS'!T46</f>
        <v>0</v>
      </c>
      <c r="AG84" s="35">
        <f>'Revenue &amp; COS'!U46</f>
        <v>0</v>
      </c>
      <c r="AH84" s="35">
        <f>'Revenue &amp; COS'!V46</f>
        <v>0</v>
      </c>
      <c r="AI84" s="35">
        <f>'Revenue &amp; COS'!W46</f>
        <v>0</v>
      </c>
      <c r="AJ84" s="35">
        <f>'Revenue &amp; COS'!X46</f>
        <v>0</v>
      </c>
      <c r="AK84" s="35">
        <f>'Revenue &amp; COS'!Y46</f>
        <v>0</v>
      </c>
      <c r="AL84" s="35">
        <f>'Revenue &amp; COS'!Z46</f>
        <v>0</v>
      </c>
      <c r="AM84" s="35">
        <f>'Revenue &amp; COS'!AA46</f>
        <v>0</v>
      </c>
      <c r="AN84" s="35">
        <f>'Revenue &amp; COS'!AB46</f>
        <v>0</v>
      </c>
      <c r="AO84" s="35">
        <f>'Revenue &amp; COS'!AC46</f>
        <v>0</v>
      </c>
      <c r="AP84" s="35">
        <f>'Revenue &amp; COS'!AD46</f>
        <v>0</v>
      </c>
      <c r="AQ84" s="34">
        <f>SUM(AE84:AP84)</f>
        <v>0</v>
      </c>
      <c r="AR84" s="35">
        <f>'Revenue &amp; COS'!AE46</f>
        <v>0</v>
      </c>
      <c r="AS84" s="35">
        <f>'Revenue &amp; COS'!AF46</f>
        <v>0</v>
      </c>
      <c r="AT84" s="35">
        <f>'Revenue &amp; COS'!AG46</f>
        <v>0</v>
      </c>
      <c r="AU84" s="35">
        <f>'Revenue &amp; COS'!AH46</f>
        <v>0</v>
      </c>
      <c r="AV84" s="35">
        <f>'Revenue &amp; COS'!AI46</f>
        <v>0</v>
      </c>
      <c r="AW84" s="35">
        <f>'Revenue &amp; COS'!AJ46</f>
        <v>0</v>
      </c>
      <c r="AX84" s="35">
        <f>'Revenue &amp; COS'!AK46</f>
        <v>0</v>
      </c>
      <c r="AY84" s="35">
        <f>'Revenue &amp; COS'!AL46</f>
        <v>0</v>
      </c>
      <c r="AZ84" s="35">
        <f>'Revenue &amp; COS'!AM46</f>
        <v>0</v>
      </c>
      <c r="BA84" s="35">
        <f>'Revenue &amp; COS'!AN46</f>
        <v>0</v>
      </c>
      <c r="BB84" s="35">
        <f>'Revenue &amp; COS'!AO46</f>
        <v>0</v>
      </c>
      <c r="BC84" s="35">
        <f>'Revenue &amp; COS'!AP46</f>
        <v>0</v>
      </c>
      <c r="BD84" s="34">
        <f>SUM(AR84:BC84)</f>
        <v>0</v>
      </c>
      <c r="BE84" s="35">
        <f>'Revenue &amp; COS'!AQ46</f>
        <v>0</v>
      </c>
      <c r="BF84" s="35">
        <f>'Revenue &amp; COS'!AR46</f>
        <v>0</v>
      </c>
      <c r="BG84" s="35">
        <f>'Revenue &amp; COS'!AS46</f>
        <v>0</v>
      </c>
      <c r="BH84" s="35">
        <f>'Revenue &amp; COS'!AT46</f>
        <v>0</v>
      </c>
      <c r="BI84" s="35">
        <f>'Revenue &amp; COS'!AU46</f>
        <v>0</v>
      </c>
      <c r="BJ84" s="35">
        <f>'Revenue &amp; COS'!AV46</f>
        <v>0</v>
      </c>
      <c r="BK84" s="35">
        <f>'Revenue &amp; COS'!AW46</f>
        <v>0</v>
      </c>
      <c r="BL84" s="35">
        <f>'Revenue &amp; COS'!AX46</f>
        <v>0</v>
      </c>
      <c r="BM84" s="35">
        <f>'Revenue &amp; COS'!AY46</f>
        <v>0</v>
      </c>
      <c r="BN84" s="35">
        <f>'Revenue &amp; COS'!AZ46</f>
        <v>0</v>
      </c>
      <c r="BO84" s="35">
        <f>'Revenue &amp; COS'!BA46</f>
        <v>0</v>
      </c>
      <c r="BP84" s="35">
        <f>'Revenue &amp; COS'!BB46</f>
        <v>0</v>
      </c>
      <c r="BQ84" s="34">
        <f>SUM(BE84:BP84)</f>
        <v>0</v>
      </c>
      <c r="BR84" s="35">
        <f>'Revenue &amp; COS'!BC46</f>
        <v>0</v>
      </c>
      <c r="BS84" s="35">
        <f>'Revenue &amp; COS'!BD46</f>
        <v>0</v>
      </c>
      <c r="BT84" s="35">
        <f>'Revenue &amp; COS'!BE46</f>
        <v>0</v>
      </c>
      <c r="BU84" s="35">
        <f>'Revenue &amp; COS'!BF46</f>
        <v>0</v>
      </c>
      <c r="BV84" s="35">
        <f>'Revenue &amp; COS'!BG46</f>
        <v>0</v>
      </c>
      <c r="BW84" s="35">
        <f>'Revenue &amp; COS'!BH46</f>
        <v>0</v>
      </c>
      <c r="BX84" s="35">
        <f>'Revenue &amp; COS'!BI46</f>
        <v>0</v>
      </c>
      <c r="BY84" s="35">
        <f>'Revenue &amp; COS'!BJ46</f>
        <v>0</v>
      </c>
      <c r="BZ84" s="35">
        <f>'Revenue &amp; COS'!BK46</f>
        <v>0</v>
      </c>
      <c r="CA84" s="35">
        <f>'Revenue &amp; COS'!BL46</f>
        <v>0</v>
      </c>
      <c r="CB84" s="35">
        <f>'Revenue &amp; COS'!BM46</f>
        <v>0</v>
      </c>
      <c r="CC84" s="35">
        <f>'Revenue &amp; COS'!BN46</f>
        <v>0</v>
      </c>
      <c r="CD84" s="34">
        <f>SUM(BR84:CC84)</f>
        <v>0</v>
      </c>
    </row>
    <row r="85" spans="3:82" ht="13.2">
      <c r="C85" s="31"/>
      <c r="D85" s="31" t="s">
        <v>469</v>
      </c>
      <c r="E85" s="35">
        <f>SUM(CalcEngine!F316:F320)</f>
        <v>0</v>
      </c>
      <c r="F85" s="35">
        <f>SUM(CalcEngine!G316:G320)</f>
        <v>0</v>
      </c>
      <c r="G85" s="35">
        <f>SUM(CalcEngine!H316:H320)</f>
        <v>0</v>
      </c>
      <c r="H85" s="35">
        <f>SUM(CalcEngine!I316:I320)</f>
        <v>0</v>
      </c>
      <c r="I85" s="35">
        <f>SUM(CalcEngine!J316:J320)</f>
        <v>0</v>
      </c>
      <c r="J85" s="35">
        <f>SUM(CalcEngine!K316:K320)</f>
        <v>0</v>
      </c>
      <c r="K85" s="35">
        <f>SUM(CalcEngine!L316:L320)</f>
        <v>0</v>
      </c>
      <c r="L85" s="35">
        <f>SUM(CalcEngine!M316:M320)</f>
        <v>0</v>
      </c>
      <c r="M85" s="35">
        <f>SUM(CalcEngine!N316:N320)</f>
        <v>0</v>
      </c>
      <c r="N85" s="35">
        <f>SUM(CalcEngine!O316:O320)</f>
        <v>0</v>
      </c>
      <c r="O85" s="35">
        <f>SUM(CalcEngine!P316:P320)</f>
        <v>0</v>
      </c>
      <c r="P85" s="35">
        <f>SUM(CalcEngine!Q316:Q320)</f>
        <v>0</v>
      </c>
      <c r="Q85" s="34">
        <f t="shared" ref="Q85:Q87" si="570">SUM(E85:P85)</f>
        <v>0</v>
      </c>
      <c r="R85" s="35">
        <f>SUM(CalcEngine!R316:R320)</f>
        <v>0</v>
      </c>
      <c r="S85" s="35">
        <f>SUM(CalcEngine!S316:S320)</f>
        <v>0</v>
      </c>
      <c r="T85" s="35">
        <f>SUM(CalcEngine!T316:T320)</f>
        <v>0</v>
      </c>
      <c r="U85" s="35">
        <f>SUM(CalcEngine!U316:U320)</f>
        <v>0</v>
      </c>
      <c r="V85" s="35">
        <f>SUM(CalcEngine!V316:V320)</f>
        <v>0</v>
      </c>
      <c r="W85" s="35">
        <f>SUM(CalcEngine!W316:W320)</f>
        <v>0</v>
      </c>
      <c r="X85" s="35">
        <f>SUM(CalcEngine!X316:X320)</f>
        <v>0</v>
      </c>
      <c r="Y85" s="35">
        <f>SUM(CalcEngine!Y316:Y320)</f>
        <v>0</v>
      </c>
      <c r="Z85" s="35">
        <f>SUM(CalcEngine!Z316:Z320)</f>
        <v>0</v>
      </c>
      <c r="AA85" s="35">
        <f>SUM(CalcEngine!AA316:AA320)</f>
        <v>0</v>
      </c>
      <c r="AB85" s="35">
        <f>SUM(CalcEngine!AB316:AB320)</f>
        <v>0</v>
      </c>
      <c r="AC85" s="35">
        <f>SUM(CalcEngine!AC316:AC320)</f>
        <v>0</v>
      </c>
      <c r="AD85" s="34">
        <f t="shared" ref="AD85:AD87" si="571">SUM(R85:AC85)</f>
        <v>0</v>
      </c>
      <c r="AE85" s="35">
        <f>SUM(CalcEngine!AD316:AD320)</f>
        <v>0</v>
      </c>
      <c r="AF85" s="35">
        <f>SUM(CalcEngine!AE316:AE320)</f>
        <v>0</v>
      </c>
      <c r="AG85" s="35">
        <f>SUM(CalcEngine!AF316:AF320)</f>
        <v>0</v>
      </c>
      <c r="AH85" s="35">
        <f>SUM(CalcEngine!AG316:AG320)</f>
        <v>0</v>
      </c>
      <c r="AI85" s="35">
        <f>SUM(CalcEngine!AH316:AH320)</f>
        <v>0</v>
      </c>
      <c r="AJ85" s="35">
        <f>SUM(CalcEngine!AI316:AI320)</f>
        <v>0</v>
      </c>
      <c r="AK85" s="35">
        <f>SUM(CalcEngine!AJ316:AJ320)</f>
        <v>0</v>
      </c>
      <c r="AL85" s="35">
        <f>SUM(CalcEngine!AK316:AK320)</f>
        <v>0</v>
      </c>
      <c r="AM85" s="35">
        <f>SUM(CalcEngine!AL316:AL320)</f>
        <v>0</v>
      </c>
      <c r="AN85" s="35">
        <f>SUM(CalcEngine!AM316:AM320)</f>
        <v>0</v>
      </c>
      <c r="AO85" s="35">
        <f>SUM(CalcEngine!AN316:AN320)</f>
        <v>0</v>
      </c>
      <c r="AP85" s="35">
        <f>SUM(CalcEngine!AO316:AO320)</f>
        <v>0</v>
      </c>
      <c r="AQ85" s="34">
        <f t="shared" ref="AQ85:AQ87" si="572">SUM(AE85:AP85)</f>
        <v>0</v>
      </c>
      <c r="AR85" s="35">
        <f>SUM(CalcEngine!AP316:AP320)</f>
        <v>0</v>
      </c>
      <c r="AS85" s="35">
        <f>SUM(CalcEngine!AQ316:AQ320)</f>
        <v>0</v>
      </c>
      <c r="AT85" s="35">
        <f>SUM(CalcEngine!AR316:AR320)</f>
        <v>0</v>
      </c>
      <c r="AU85" s="35">
        <f>SUM(CalcEngine!AS316:AS320)</f>
        <v>0</v>
      </c>
      <c r="AV85" s="35">
        <f>SUM(CalcEngine!AT316:AT320)</f>
        <v>0</v>
      </c>
      <c r="AW85" s="35">
        <f>SUM(CalcEngine!AU316:AU320)</f>
        <v>0</v>
      </c>
      <c r="AX85" s="35">
        <f>SUM(CalcEngine!AV316:AV320)</f>
        <v>0</v>
      </c>
      <c r="AY85" s="35">
        <f>SUM(CalcEngine!AW316:AW320)</f>
        <v>0</v>
      </c>
      <c r="AZ85" s="35">
        <f>SUM(CalcEngine!AX316:AX320)</f>
        <v>0</v>
      </c>
      <c r="BA85" s="35">
        <f>SUM(CalcEngine!AY316:AY320)</f>
        <v>0</v>
      </c>
      <c r="BB85" s="35">
        <f>SUM(CalcEngine!AZ316:AZ320)</f>
        <v>0</v>
      </c>
      <c r="BC85" s="35">
        <f>SUM(CalcEngine!BA316:BA320)</f>
        <v>0</v>
      </c>
      <c r="BD85" s="34">
        <f t="shared" ref="BD85:BD87" si="573">SUM(AR85:BC85)</f>
        <v>0</v>
      </c>
      <c r="BE85" s="35">
        <f>SUM(CalcEngine!BB316:BB320)</f>
        <v>0</v>
      </c>
      <c r="BF85" s="35">
        <f>SUM(CalcEngine!BC316:BC320)</f>
        <v>0</v>
      </c>
      <c r="BG85" s="35">
        <f>SUM(CalcEngine!BD316:BD320)</f>
        <v>0</v>
      </c>
      <c r="BH85" s="35">
        <f>SUM(CalcEngine!BE316:BE320)</f>
        <v>0</v>
      </c>
      <c r="BI85" s="35">
        <f>SUM(CalcEngine!BF316:BF320)</f>
        <v>0</v>
      </c>
      <c r="BJ85" s="35">
        <f>SUM(CalcEngine!BG316:BG320)</f>
        <v>0</v>
      </c>
      <c r="BK85" s="35">
        <f>SUM(CalcEngine!BH316:BH320)</f>
        <v>0</v>
      </c>
      <c r="BL85" s="35">
        <f>SUM(CalcEngine!BI316:BI320)</f>
        <v>0</v>
      </c>
      <c r="BM85" s="35">
        <f>SUM(CalcEngine!BJ316:BJ320)</f>
        <v>0</v>
      </c>
      <c r="BN85" s="35">
        <f>SUM(CalcEngine!BK316:BK320)</f>
        <v>0</v>
      </c>
      <c r="BO85" s="35">
        <f>SUM(CalcEngine!BL316:BL320)</f>
        <v>0</v>
      </c>
      <c r="BP85" s="35">
        <f>SUM(CalcEngine!BM316:BM320)</f>
        <v>0</v>
      </c>
      <c r="BQ85" s="34">
        <f t="shared" ref="BQ85:BQ87" si="574">SUM(BE85:BP85)</f>
        <v>0</v>
      </c>
      <c r="BR85" s="35">
        <f>SUM(CalcEngine!BN316:BN320)</f>
        <v>0</v>
      </c>
      <c r="BS85" s="35">
        <f>SUM(CalcEngine!BO316:BO320)</f>
        <v>0</v>
      </c>
      <c r="BT85" s="35">
        <f>SUM(CalcEngine!BP316:BP320)</f>
        <v>0</v>
      </c>
      <c r="BU85" s="35">
        <f>SUM(CalcEngine!BQ316:BQ320)</f>
        <v>0</v>
      </c>
      <c r="BV85" s="35">
        <f>SUM(CalcEngine!BR316:BR320)</f>
        <v>0</v>
      </c>
      <c r="BW85" s="35">
        <f>SUM(CalcEngine!BS316:BS320)</f>
        <v>0</v>
      </c>
      <c r="BX85" s="35">
        <f>SUM(CalcEngine!BT316:BT320)</f>
        <v>0</v>
      </c>
      <c r="BY85" s="35">
        <f>SUM(CalcEngine!BU316:BU320)</f>
        <v>0</v>
      </c>
      <c r="BZ85" s="35">
        <f>SUM(CalcEngine!BV316:BV320)</f>
        <v>0</v>
      </c>
      <c r="CA85" s="35">
        <f>SUM(CalcEngine!BW316:BW320)</f>
        <v>0</v>
      </c>
      <c r="CB85" s="35">
        <f>SUM(CalcEngine!BX316:BX320)</f>
        <v>0</v>
      </c>
      <c r="CC85" s="35">
        <f>SUM(CalcEngine!BY316:BY320)</f>
        <v>0</v>
      </c>
      <c r="CD85" s="34">
        <f t="shared" ref="CD85:CD87" si="575">SUM(BR85:CC85)</f>
        <v>0</v>
      </c>
    </row>
    <row r="86" spans="3:82" ht="13.2">
      <c r="C86" s="31"/>
      <c r="D86" s="31" t="s">
        <v>470</v>
      </c>
      <c r="E86" s="35">
        <f>SUMIF(CalcEngine!F312:F314,"&gt;0",CalcEngine!F312:F314)</f>
        <v>0</v>
      </c>
      <c r="F86" s="35">
        <f>SUMIF(CalcEngine!G312:G314,"&gt;0",CalcEngine!G312:G314)</f>
        <v>0</v>
      </c>
      <c r="G86" s="35">
        <f>SUMIF(CalcEngine!H312:H314,"&gt;0",CalcEngine!H312:H314)</f>
        <v>0</v>
      </c>
      <c r="H86" s="35">
        <f>SUMIF(CalcEngine!I312:I314,"&gt;0",CalcEngine!I312:I314)</f>
        <v>0</v>
      </c>
      <c r="I86" s="35">
        <f>SUMIF(CalcEngine!J312:J314,"&gt;0",CalcEngine!J312:J314)</f>
        <v>0</v>
      </c>
      <c r="J86" s="35">
        <f>SUMIF(CalcEngine!K312:K314,"&gt;0",CalcEngine!K312:K314)</f>
        <v>0</v>
      </c>
      <c r="K86" s="35">
        <f>SUMIF(CalcEngine!L312:L314,"&gt;0",CalcEngine!L312:L314)</f>
        <v>0</v>
      </c>
      <c r="L86" s="35">
        <f>SUMIF(CalcEngine!M312:M314,"&gt;0",CalcEngine!M312:M314)</f>
        <v>0</v>
      </c>
      <c r="M86" s="35">
        <f>SUMIF(CalcEngine!N312:N314,"&gt;0",CalcEngine!N312:N314)</f>
        <v>0</v>
      </c>
      <c r="N86" s="35">
        <f>SUMIF(CalcEngine!O312:O314,"&gt;0",CalcEngine!O312:O314)</f>
        <v>0</v>
      </c>
      <c r="O86" s="35">
        <f>SUMIF(CalcEngine!P312:P314,"&gt;0",CalcEngine!P312:P314)</f>
        <v>0</v>
      </c>
      <c r="P86" s="35">
        <f>SUMIF(CalcEngine!Q312:Q314,"&gt;0",CalcEngine!Q312:Q314)</f>
        <v>0</v>
      </c>
      <c r="Q86" s="34">
        <f t="shared" si="570"/>
        <v>0</v>
      </c>
      <c r="R86" s="35">
        <f>SUMIF(CalcEngine!R312:R314,"&gt;0",CalcEngine!R312:R314)</f>
        <v>0</v>
      </c>
      <c r="S86" s="35">
        <f>SUMIF(CalcEngine!S312:S314,"&gt;0",CalcEngine!S312:S314)</f>
        <v>0</v>
      </c>
      <c r="T86" s="35">
        <f>SUMIF(CalcEngine!T312:T314,"&gt;0",CalcEngine!T312:T314)</f>
        <v>0</v>
      </c>
      <c r="U86" s="35">
        <f>SUMIF(CalcEngine!U312:U314,"&gt;0",CalcEngine!U312:U314)</f>
        <v>0</v>
      </c>
      <c r="V86" s="35">
        <f>SUMIF(CalcEngine!V312:V314,"&gt;0",CalcEngine!V312:V314)</f>
        <v>0</v>
      </c>
      <c r="W86" s="35">
        <f>SUMIF(CalcEngine!W312:W314,"&gt;0",CalcEngine!W312:W314)</f>
        <v>0</v>
      </c>
      <c r="X86" s="35">
        <f>SUMIF(CalcEngine!X312:X314,"&gt;0",CalcEngine!X312:X314)</f>
        <v>0</v>
      </c>
      <c r="Y86" s="35">
        <f>SUMIF(CalcEngine!Y312:Y314,"&gt;0",CalcEngine!Y312:Y314)</f>
        <v>0</v>
      </c>
      <c r="Z86" s="35">
        <f>SUMIF(CalcEngine!Z312:Z314,"&gt;0",CalcEngine!Z312:Z314)</f>
        <v>0</v>
      </c>
      <c r="AA86" s="35">
        <f>SUMIF(CalcEngine!AA312:AA314,"&gt;0",CalcEngine!AA312:AA314)</f>
        <v>0</v>
      </c>
      <c r="AB86" s="35">
        <f>SUMIF(CalcEngine!AB312:AB314,"&gt;0",CalcEngine!AB312:AB314)</f>
        <v>0</v>
      </c>
      <c r="AC86" s="35">
        <f>SUMIF(CalcEngine!AC312:AC314,"&gt;0",CalcEngine!AC312:AC314)</f>
        <v>0</v>
      </c>
      <c r="AD86" s="34">
        <f t="shared" si="571"/>
        <v>0</v>
      </c>
      <c r="AE86" s="35">
        <f>SUMIF(CalcEngine!AD312:AD314,"&gt;0",CalcEngine!AD312:AD314)</f>
        <v>0</v>
      </c>
      <c r="AF86" s="35">
        <f>SUMIF(CalcEngine!AE312:AE314,"&gt;0",CalcEngine!AE312:AE314)</f>
        <v>0</v>
      </c>
      <c r="AG86" s="35">
        <f>SUMIF(CalcEngine!AF312:AF314,"&gt;0",CalcEngine!AF312:AF314)</f>
        <v>0</v>
      </c>
      <c r="AH86" s="35">
        <f>SUMIF(CalcEngine!AG312:AG314,"&gt;0",CalcEngine!AG312:AG314)</f>
        <v>0</v>
      </c>
      <c r="AI86" s="35">
        <f>SUMIF(CalcEngine!AH312:AH314,"&gt;0",CalcEngine!AH312:AH314)</f>
        <v>0</v>
      </c>
      <c r="AJ86" s="35">
        <f>SUMIF(CalcEngine!AI312:AI314,"&gt;0",CalcEngine!AI312:AI314)</f>
        <v>0</v>
      </c>
      <c r="AK86" s="35">
        <f>SUMIF(CalcEngine!AJ312:AJ314,"&gt;0",CalcEngine!AJ312:AJ314)</f>
        <v>0</v>
      </c>
      <c r="AL86" s="35">
        <f>SUMIF(CalcEngine!AK312:AK314,"&gt;0",CalcEngine!AK312:AK314)</f>
        <v>0</v>
      </c>
      <c r="AM86" s="35">
        <f>SUMIF(CalcEngine!AL312:AL314,"&gt;0",CalcEngine!AL312:AL314)</f>
        <v>0</v>
      </c>
      <c r="AN86" s="35">
        <f>SUMIF(CalcEngine!AM312:AM314,"&gt;0",CalcEngine!AM312:AM314)</f>
        <v>0</v>
      </c>
      <c r="AO86" s="35">
        <f>SUMIF(CalcEngine!AN312:AN314,"&gt;0",CalcEngine!AN312:AN314)</f>
        <v>0</v>
      </c>
      <c r="AP86" s="35">
        <f>SUMIF(CalcEngine!AO312:AO314,"&gt;0",CalcEngine!AO312:AO314)</f>
        <v>0</v>
      </c>
      <c r="AQ86" s="34">
        <f t="shared" si="572"/>
        <v>0</v>
      </c>
      <c r="AR86" s="35">
        <f>SUMIF(CalcEngine!AP312:AP314,"&gt;0",CalcEngine!AP312:AP314)</f>
        <v>0</v>
      </c>
      <c r="AS86" s="35">
        <f>SUMIF(CalcEngine!AQ312:AQ314,"&gt;0",CalcEngine!AQ312:AQ314)</f>
        <v>0</v>
      </c>
      <c r="AT86" s="35">
        <f>SUMIF(CalcEngine!AR312:AR314,"&gt;0",CalcEngine!AR312:AR314)</f>
        <v>0</v>
      </c>
      <c r="AU86" s="35">
        <f>SUMIF(CalcEngine!AS312:AS314,"&gt;0",CalcEngine!AS312:AS314)</f>
        <v>0</v>
      </c>
      <c r="AV86" s="35">
        <f>SUMIF(CalcEngine!AT312:AT314,"&gt;0",CalcEngine!AT312:AT314)</f>
        <v>0</v>
      </c>
      <c r="AW86" s="35">
        <f>SUMIF(CalcEngine!AU312:AU314,"&gt;0",CalcEngine!AU312:AU314)</f>
        <v>0</v>
      </c>
      <c r="AX86" s="35">
        <f>SUMIF(CalcEngine!AV312:AV314,"&gt;0",CalcEngine!AV312:AV314)</f>
        <v>0</v>
      </c>
      <c r="AY86" s="35">
        <f>SUMIF(CalcEngine!AW312:AW314,"&gt;0",CalcEngine!AW312:AW314)</f>
        <v>0</v>
      </c>
      <c r="AZ86" s="35">
        <f>SUMIF(CalcEngine!AX312:AX314,"&gt;0",CalcEngine!AX312:AX314)</f>
        <v>0</v>
      </c>
      <c r="BA86" s="35">
        <f>SUMIF(CalcEngine!AY312:AY314,"&gt;0",CalcEngine!AY312:AY314)</f>
        <v>0</v>
      </c>
      <c r="BB86" s="35">
        <f>SUMIF(CalcEngine!AZ312:AZ314,"&gt;0",CalcEngine!AZ312:AZ314)</f>
        <v>0</v>
      </c>
      <c r="BC86" s="35">
        <f>SUMIF(CalcEngine!BA312:BA314,"&gt;0",CalcEngine!BA312:BA314)</f>
        <v>0</v>
      </c>
      <c r="BD86" s="34">
        <f t="shared" si="573"/>
        <v>0</v>
      </c>
      <c r="BE86" s="35">
        <f>SUMIF(CalcEngine!BB312:BB314,"&gt;0",CalcEngine!BB312:BB314)</f>
        <v>0</v>
      </c>
      <c r="BF86" s="35">
        <f>SUMIF(CalcEngine!BC312:BC314,"&gt;0",CalcEngine!BC312:BC314)</f>
        <v>0</v>
      </c>
      <c r="BG86" s="35">
        <f>SUMIF(CalcEngine!BD312:BD314,"&gt;0",CalcEngine!BD312:BD314)</f>
        <v>0</v>
      </c>
      <c r="BH86" s="35">
        <f>SUMIF(CalcEngine!BE312:BE314,"&gt;0",CalcEngine!BE312:BE314)</f>
        <v>0</v>
      </c>
      <c r="BI86" s="35">
        <f>SUMIF(CalcEngine!BF312:BF314,"&gt;0",CalcEngine!BF312:BF314)</f>
        <v>0</v>
      </c>
      <c r="BJ86" s="35">
        <f>SUMIF(CalcEngine!BG312:BG314,"&gt;0",CalcEngine!BG312:BG314)</f>
        <v>0</v>
      </c>
      <c r="BK86" s="35">
        <f>SUMIF(CalcEngine!BH312:BH314,"&gt;0",CalcEngine!BH312:BH314)</f>
        <v>0</v>
      </c>
      <c r="BL86" s="35">
        <f>SUMIF(CalcEngine!BI312:BI314,"&gt;0",CalcEngine!BI312:BI314)</f>
        <v>0</v>
      </c>
      <c r="BM86" s="35">
        <f>SUMIF(CalcEngine!BJ312:BJ314,"&gt;0",CalcEngine!BJ312:BJ314)</f>
        <v>0</v>
      </c>
      <c r="BN86" s="35">
        <f>SUMIF(CalcEngine!BK312:BK314,"&gt;0",CalcEngine!BK312:BK314)</f>
        <v>0</v>
      </c>
      <c r="BO86" s="35">
        <f>SUMIF(CalcEngine!BL312:BL314,"&gt;0",CalcEngine!BL312:BL314)</f>
        <v>0</v>
      </c>
      <c r="BP86" s="35">
        <f>SUMIF(CalcEngine!BM312:BM314,"&gt;0",CalcEngine!BM312:BM314)</f>
        <v>0</v>
      </c>
      <c r="BQ86" s="34">
        <f t="shared" si="574"/>
        <v>0</v>
      </c>
      <c r="BR86" s="35">
        <f>SUMIF(CalcEngine!BN312:BN314,"&gt;0",CalcEngine!BN312:BN314)</f>
        <v>0</v>
      </c>
      <c r="BS86" s="35">
        <f>SUMIF(CalcEngine!BO312:BO314,"&gt;0",CalcEngine!BO312:BO314)</f>
        <v>0</v>
      </c>
      <c r="BT86" s="35">
        <f>SUMIF(CalcEngine!BP312:BP314,"&gt;0",CalcEngine!BP312:BP314)</f>
        <v>0</v>
      </c>
      <c r="BU86" s="35">
        <f>SUMIF(CalcEngine!BQ312:BQ314,"&gt;0",CalcEngine!BQ312:BQ314)</f>
        <v>0</v>
      </c>
      <c r="BV86" s="35">
        <f>SUMIF(CalcEngine!BR312:BR314,"&gt;0",CalcEngine!BR312:BR314)</f>
        <v>0</v>
      </c>
      <c r="BW86" s="35">
        <f>SUMIF(CalcEngine!BS312:BS314,"&gt;0",CalcEngine!BS312:BS314)</f>
        <v>0</v>
      </c>
      <c r="BX86" s="35">
        <f>SUMIF(CalcEngine!BT312:BT314,"&gt;0",CalcEngine!BT312:BT314)</f>
        <v>0</v>
      </c>
      <c r="BY86" s="35">
        <f>SUMIF(CalcEngine!BU312:BU314,"&gt;0",CalcEngine!BU312:BU314)</f>
        <v>0</v>
      </c>
      <c r="BZ86" s="35">
        <f>SUMIF(CalcEngine!BV312:BV314,"&gt;0",CalcEngine!BV312:BV314)</f>
        <v>0</v>
      </c>
      <c r="CA86" s="35">
        <f>SUMIF(CalcEngine!BW312:BW314,"&gt;0",CalcEngine!BW312:BW314)</f>
        <v>0</v>
      </c>
      <c r="CB86" s="35">
        <f>SUMIF(CalcEngine!BX312:BX314,"&gt;0",CalcEngine!BX312:BX314)</f>
        <v>0</v>
      </c>
      <c r="CC86" s="35">
        <f>SUMIF(CalcEngine!BY312:BY314,"&gt;0",CalcEngine!BY312:BY314)</f>
        <v>0</v>
      </c>
      <c r="CD86" s="34">
        <f t="shared" si="575"/>
        <v>0</v>
      </c>
    </row>
    <row r="87" spans="3:82" ht="13.2">
      <c r="C87" s="31"/>
      <c r="D87" s="31" t="s">
        <v>471</v>
      </c>
      <c r="E87" s="596">
        <f>CalcEngine!F205</f>
        <v>0</v>
      </c>
      <c r="F87" s="596">
        <f>CalcEngine!G205</f>
        <v>0</v>
      </c>
      <c r="G87" s="596">
        <f>CalcEngine!H205</f>
        <v>0</v>
      </c>
      <c r="H87" s="596">
        <f>CalcEngine!I205</f>
        <v>0</v>
      </c>
      <c r="I87" s="596">
        <f>CalcEngine!J205</f>
        <v>0</v>
      </c>
      <c r="J87" s="596">
        <f>CalcEngine!K205</f>
        <v>0</v>
      </c>
      <c r="K87" s="596">
        <f>CalcEngine!L205</f>
        <v>0</v>
      </c>
      <c r="L87" s="596">
        <f>CalcEngine!M205</f>
        <v>0</v>
      </c>
      <c r="M87" s="596">
        <f>CalcEngine!N205</f>
        <v>0</v>
      </c>
      <c r="N87" s="596">
        <f>CalcEngine!O205</f>
        <v>0</v>
      </c>
      <c r="O87" s="596">
        <f>CalcEngine!P205</f>
        <v>0</v>
      </c>
      <c r="P87" s="596">
        <f>CalcEngine!Q205</f>
        <v>0</v>
      </c>
      <c r="Q87" s="47">
        <f t="shared" si="570"/>
        <v>0</v>
      </c>
      <c r="R87" s="596">
        <f>CalcEngine!R205</f>
        <v>0</v>
      </c>
      <c r="S87" s="596">
        <f>CalcEngine!S205</f>
        <v>0</v>
      </c>
      <c r="T87" s="596">
        <f>CalcEngine!T205</f>
        <v>0</v>
      </c>
      <c r="U87" s="596">
        <f>CalcEngine!U205</f>
        <v>0</v>
      </c>
      <c r="V87" s="596">
        <f>CalcEngine!V205</f>
        <v>0</v>
      </c>
      <c r="W87" s="596">
        <f>CalcEngine!W205</f>
        <v>0</v>
      </c>
      <c r="X87" s="596">
        <f>CalcEngine!X205</f>
        <v>0</v>
      </c>
      <c r="Y87" s="596">
        <f>CalcEngine!Y205</f>
        <v>0</v>
      </c>
      <c r="Z87" s="596">
        <f>CalcEngine!Z205</f>
        <v>0</v>
      </c>
      <c r="AA87" s="596">
        <f>CalcEngine!AA205</f>
        <v>0</v>
      </c>
      <c r="AB87" s="596">
        <f>CalcEngine!AB205</f>
        <v>0</v>
      </c>
      <c r="AC87" s="596">
        <f>CalcEngine!AC205</f>
        <v>0</v>
      </c>
      <c r="AD87" s="47">
        <f t="shared" si="571"/>
        <v>0</v>
      </c>
      <c r="AE87" s="596">
        <f>CalcEngine!AD205</f>
        <v>0</v>
      </c>
      <c r="AF87" s="596">
        <f>CalcEngine!AE205</f>
        <v>0</v>
      </c>
      <c r="AG87" s="596">
        <f>CalcEngine!AF205</f>
        <v>0</v>
      </c>
      <c r="AH87" s="596">
        <f>CalcEngine!AG205</f>
        <v>0</v>
      </c>
      <c r="AI87" s="596">
        <f>CalcEngine!AH205</f>
        <v>0</v>
      </c>
      <c r="AJ87" s="596">
        <f>CalcEngine!AI205</f>
        <v>0</v>
      </c>
      <c r="AK87" s="596">
        <f>CalcEngine!AJ205</f>
        <v>0</v>
      </c>
      <c r="AL87" s="596">
        <f>CalcEngine!AK205</f>
        <v>0</v>
      </c>
      <c r="AM87" s="596">
        <f>CalcEngine!AL205</f>
        <v>0</v>
      </c>
      <c r="AN87" s="596">
        <f>CalcEngine!AM205</f>
        <v>0</v>
      </c>
      <c r="AO87" s="596">
        <f>CalcEngine!AN205</f>
        <v>0</v>
      </c>
      <c r="AP87" s="596">
        <f>CalcEngine!AO205</f>
        <v>0</v>
      </c>
      <c r="AQ87" s="47">
        <f t="shared" si="572"/>
        <v>0</v>
      </c>
      <c r="AR87" s="596">
        <f>CalcEngine!AP205</f>
        <v>0</v>
      </c>
      <c r="AS87" s="596">
        <f>CalcEngine!AQ205</f>
        <v>0</v>
      </c>
      <c r="AT87" s="596">
        <f>CalcEngine!AR205</f>
        <v>0</v>
      </c>
      <c r="AU87" s="596">
        <f>CalcEngine!AS205</f>
        <v>0</v>
      </c>
      <c r="AV87" s="596">
        <f>CalcEngine!AT205</f>
        <v>0</v>
      </c>
      <c r="AW87" s="596">
        <f>CalcEngine!AU205</f>
        <v>0</v>
      </c>
      <c r="AX87" s="596">
        <f>CalcEngine!AV205</f>
        <v>0</v>
      </c>
      <c r="AY87" s="596">
        <f>CalcEngine!AW205</f>
        <v>0</v>
      </c>
      <c r="AZ87" s="596">
        <f>CalcEngine!AX205</f>
        <v>0</v>
      </c>
      <c r="BA87" s="596">
        <f>CalcEngine!AY205</f>
        <v>0</v>
      </c>
      <c r="BB87" s="596">
        <f>CalcEngine!AZ205</f>
        <v>0</v>
      </c>
      <c r="BC87" s="596">
        <f>CalcEngine!BA205</f>
        <v>0</v>
      </c>
      <c r="BD87" s="47">
        <f t="shared" si="573"/>
        <v>0</v>
      </c>
      <c r="BE87" s="596">
        <f>CalcEngine!BB205</f>
        <v>0</v>
      </c>
      <c r="BF87" s="596">
        <f>CalcEngine!BC205</f>
        <v>0</v>
      </c>
      <c r="BG87" s="596">
        <f>CalcEngine!BD205</f>
        <v>0</v>
      </c>
      <c r="BH87" s="596">
        <f>CalcEngine!BE205</f>
        <v>0</v>
      </c>
      <c r="BI87" s="596">
        <f>CalcEngine!BF205</f>
        <v>0</v>
      </c>
      <c r="BJ87" s="596">
        <f>CalcEngine!BG205</f>
        <v>0</v>
      </c>
      <c r="BK87" s="596">
        <f>CalcEngine!BH205</f>
        <v>0</v>
      </c>
      <c r="BL87" s="596">
        <f>CalcEngine!BI205</f>
        <v>0</v>
      </c>
      <c r="BM87" s="596">
        <f>CalcEngine!BJ205</f>
        <v>0</v>
      </c>
      <c r="BN87" s="596">
        <f>CalcEngine!BK205</f>
        <v>0</v>
      </c>
      <c r="BO87" s="596">
        <f>CalcEngine!BL205</f>
        <v>0</v>
      </c>
      <c r="BP87" s="596">
        <f>CalcEngine!BM205</f>
        <v>0</v>
      </c>
      <c r="BQ87" s="47">
        <f t="shared" si="574"/>
        <v>0</v>
      </c>
      <c r="BR87" s="596">
        <f>CalcEngine!BN205</f>
        <v>0</v>
      </c>
      <c r="BS87" s="596">
        <f>CalcEngine!BO205</f>
        <v>0</v>
      </c>
      <c r="BT87" s="596">
        <f>CalcEngine!BP205</f>
        <v>0</v>
      </c>
      <c r="BU87" s="596">
        <f>CalcEngine!BQ205</f>
        <v>0</v>
      </c>
      <c r="BV87" s="596">
        <f>CalcEngine!BR205</f>
        <v>0</v>
      </c>
      <c r="BW87" s="596">
        <f>CalcEngine!BS205</f>
        <v>0</v>
      </c>
      <c r="BX87" s="596">
        <f>CalcEngine!BT205</f>
        <v>0</v>
      </c>
      <c r="BY87" s="596">
        <f>CalcEngine!BU205</f>
        <v>0</v>
      </c>
      <c r="BZ87" s="596">
        <f>CalcEngine!BV205</f>
        <v>0</v>
      </c>
      <c r="CA87" s="596">
        <f>CalcEngine!BW205</f>
        <v>0</v>
      </c>
      <c r="CB87" s="596">
        <f>CalcEngine!BX205</f>
        <v>0</v>
      </c>
      <c r="CC87" s="596">
        <f>CalcEngine!BY205</f>
        <v>0</v>
      </c>
      <c r="CD87" s="47">
        <f t="shared" si="575"/>
        <v>0</v>
      </c>
    </row>
    <row r="88" spans="3:82" ht="13.2">
      <c r="C88" s="31"/>
      <c r="D88" s="31" t="s">
        <v>472</v>
      </c>
      <c r="E88" s="35">
        <f>SUM(E84:E87)</f>
        <v>0</v>
      </c>
      <c r="F88" s="35">
        <f t="shared" ref="F88:BQ88" si="576">SUM(F84:F87)</f>
        <v>0</v>
      </c>
      <c r="G88" s="35">
        <f t="shared" si="576"/>
        <v>0</v>
      </c>
      <c r="H88" s="35">
        <f t="shared" si="576"/>
        <v>0</v>
      </c>
      <c r="I88" s="35">
        <f t="shared" si="576"/>
        <v>0</v>
      </c>
      <c r="J88" s="35">
        <f t="shared" si="576"/>
        <v>0</v>
      </c>
      <c r="K88" s="35">
        <f t="shared" si="576"/>
        <v>0</v>
      </c>
      <c r="L88" s="35">
        <f t="shared" si="576"/>
        <v>0</v>
      </c>
      <c r="M88" s="35">
        <f t="shared" si="576"/>
        <v>0</v>
      </c>
      <c r="N88" s="35">
        <f t="shared" si="576"/>
        <v>0</v>
      </c>
      <c r="O88" s="35">
        <f t="shared" si="576"/>
        <v>0</v>
      </c>
      <c r="P88" s="35">
        <f t="shared" si="576"/>
        <v>0</v>
      </c>
      <c r="Q88" s="34">
        <f t="shared" si="576"/>
        <v>0</v>
      </c>
      <c r="R88" s="35">
        <f t="shared" si="576"/>
        <v>0</v>
      </c>
      <c r="S88" s="35">
        <f t="shared" si="576"/>
        <v>0</v>
      </c>
      <c r="T88" s="35">
        <f t="shared" si="576"/>
        <v>0</v>
      </c>
      <c r="U88" s="35">
        <f t="shared" si="576"/>
        <v>0</v>
      </c>
      <c r="V88" s="35">
        <f t="shared" si="576"/>
        <v>0</v>
      </c>
      <c r="W88" s="35">
        <f t="shared" si="576"/>
        <v>0</v>
      </c>
      <c r="X88" s="35">
        <f t="shared" si="576"/>
        <v>0</v>
      </c>
      <c r="Y88" s="35">
        <f t="shared" si="576"/>
        <v>0</v>
      </c>
      <c r="Z88" s="35">
        <f t="shared" si="576"/>
        <v>0</v>
      </c>
      <c r="AA88" s="35">
        <f t="shared" si="576"/>
        <v>0</v>
      </c>
      <c r="AB88" s="35">
        <f t="shared" si="576"/>
        <v>0</v>
      </c>
      <c r="AC88" s="35">
        <f t="shared" si="576"/>
        <v>0</v>
      </c>
      <c r="AD88" s="34">
        <f t="shared" si="576"/>
        <v>0</v>
      </c>
      <c r="AE88" s="35">
        <f t="shared" si="576"/>
        <v>0</v>
      </c>
      <c r="AF88" s="35">
        <f t="shared" si="576"/>
        <v>0</v>
      </c>
      <c r="AG88" s="35">
        <f t="shared" si="576"/>
        <v>0</v>
      </c>
      <c r="AH88" s="35">
        <f t="shared" si="576"/>
        <v>0</v>
      </c>
      <c r="AI88" s="35">
        <f t="shared" si="576"/>
        <v>0</v>
      </c>
      <c r="AJ88" s="35">
        <f t="shared" si="576"/>
        <v>0</v>
      </c>
      <c r="AK88" s="35">
        <f t="shared" si="576"/>
        <v>0</v>
      </c>
      <c r="AL88" s="35">
        <f t="shared" si="576"/>
        <v>0</v>
      </c>
      <c r="AM88" s="35">
        <f t="shared" si="576"/>
        <v>0</v>
      </c>
      <c r="AN88" s="35">
        <f t="shared" si="576"/>
        <v>0</v>
      </c>
      <c r="AO88" s="35">
        <f t="shared" si="576"/>
        <v>0</v>
      </c>
      <c r="AP88" s="35">
        <f t="shared" si="576"/>
        <v>0</v>
      </c>
      <c r="AQ88" s="34">
        <f t="shared" si="576"/>
        <v>0</v>
      </c>
      <c r="AR88" s="35">
        <f t="shared" si="576"/>
        <v>0</v>
      </c>
      <c r="AS88" s="35">
        <f t="shared" si="576"/>
        <v>0</v>
      </c>
      <c r="AT88" s="35">
        <f t="shared" si="576"/>
        <v>0</v>
      </c>
      <c r="AU88" s="35">
        <f t="shared" si="576"/>
        <v>0</v>
      </c>
      <c r="AV88" s="35">
        <f t="shared" si="576"/>
        <v>0</v>
      </c>
      <c r="AW88" s="35">
        <f t="shared" si="576"/>
        <v>0</v>
      </c>
      <c r="AX88" s="35">
        <f t="shared" si="576"/>
        <v>0</v>
      </c>
      <c r="AY88" s="35">
        <f t="shared" si="576"/>
        <v>0</v>
      </c>
      <c r="AZ88" s="35">
        <f t="shared" si="576"/>
        <v>0</v>
      </c>
      <c r="BA88" s="35">
        <f t="shared" si="576"/>
        <v>0</v>
      </c>
      <c r="BB88" s="35">
        <f t="shared" si="576"/>
        <v>0</v>
      </c>
      <c r="BC88" s="35">
        <f t="shared" si="576"/>
        <v>0</v>
      </c>
      <c r="BD88" s="34">
        <f t="shared" si="576"/>
        <v>0</v>
      </c>
      <c r="BE88" s="35">
        <f t="shared" si="576"/>
        <v>0</v>
      </c>
      <c r="BF88" s="35">
        <f t="shared" si="576"/>
        <v>0</v>
      </c>
      <c r="BG88" s="35">
        <f t="shared" si="576"/>
        <v>0</v>
      </c>
      <c r="BH88" s="35">
        <f t="shared" si="576"/>
        <v>0</v>
      </c>
      <c r="BI88" s="35">
        <f t="shared" si="576"/>
        <v>0</v>
      </c>
      <c r="BJ88" s="35">
        <f t="shared" si="576"/>
        <v>0</v>
      </c>
      <c r="BK88" s="35">
        <f t="shared" si="576"/>
        <v>0</v>
      </c>
      <c r="BL88" s="35">
        <f t="shared" si="576"/>
        <v>0</v>
      </c>
      <c r="BM88" s="35">
        <f t="shared" si="576"/>
        <v>0</v>
      </c>
      <c r="BN88" s="35">
        <f t="shared" si="576"/>
        <v>0</v>
      </c>
      <c r="BO88" s="35">
        <f t="shared" si="576"/>
        <v>0</v>
      </c>
      <c r="BP88" s="35">
        <f t="shared" si="576"/>
        <v>0</v>
      </c>
      <c r="BQ88" s="34">
        <f t="shared" si="576"/>
        <v>0</v>
      </c>
      <c r="BR88" s="35">
        <f t="shared" ref="BR88:CD88" si="577">SUM(BR84:BR87)</f>
        <v>0</v>
      </c>
      <c r="BS88" s="35">
        <f t="shared" si="577"/>
        <v>0</v>
      </c>
      <c r="BT88" s="35">
        <f t="shared" si="577"/>
        <v>0</v>
      </c>
      <c r="BU88" s="35">
        <f t="shared" si="577"/>
        <v>0</v>
      </c>
      <c r="BV88" s="35">
        <f t="shared" si="577"/>
        <v>0</v>
      </c>
      <c r="BW88" s="35">
        <f t="shared" si="577"/>
        <v>0</v>
      </c>
      <c r="BX88" s="35">
        <f t="shared" si="577"/>
        <v>0</v>
      </c>
      <c r="BY88" s="35">
        <f t="shared" si="577"/>
        <v>0</v>
      </c>
      <c r="BZ88" s="35">
        <f t="shared" si="577"/>
        <v>0</v>
      </c>
      <c r="CA88" s="35">
        <f t="shared" si="577"/>
        <v>0</v>
      </c>
      <c r="CB88" s="35">
        <f t="shared" si="577"/>
        <v>0</v>
      </c>
      <c r="CC88" s="35">
        <f t="shared" si="577"/>
        <v>0</v>
      </c>
      <c r="CD88" s="34">
        <f t="shared" si="577"/>
        <v>0</v>
      </c>
    </row>
    <row r="89" spans="3:82" ht="13.2">
      <c r="C89" s="31"/>
      <c r="D89" s="31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4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4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4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4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4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4"/>
    </row>
    <row r="90" spans="3:82" ht="13.2">
      <c r="C90" s="31" t="s">
        <v>473</v>
      </c>
      <c r="D90" s="31" t="s">
        <v>474</v>
      </c>
      <c r="E90" s="35">
        <f>CalcEngine!F65</f>
        <v>0</v>
      </c>
      <c r="F90" s="35">
        <f>CalcEngine!G65</f>
        <v>0</v>
      </c>
      <c r="G90" s="35">
        <f>CalcEngine!H65</f>
        <v>0</v>
      </c>
      <c r="H90" s="35">
        <f>CalcEngine!I65</f>
        <v>0</v>
      </c>
      <c r="I90" s="35">
        <f>CalcEngine!J65</f>
        <v>0</v>
      </c>
      <c r="J90" s="35">
        <f>CalcEngine!K65</f>
        <v>0</v>
      </c>
      <c r="K90" s="35">
        <f>CalcEngine!L65</f>
        <v>0</v>
      </c>
      <c r="L90" s="35">
        <f>CalcEngine!M65</f>
        <v>0</v>
      </c>
      <c r="M90" s="35">
        <f>CalcEngine!N65</f>
        <v>0</v>
      </c>
      <c r="N90" s="35">
        <f>CalcEngine!O65</f>
        <v>0</v>
      </c>
      <c r="O90" s="35">
        <f>CalcEngine!P65</f>
        <v>0</v>
      </c>
      <c r="P90" s="35">
        <f>CalcEngine!Q65</f>
        <v>0</v>
      </c>
      <c r="Q90" s="34">
        <f t="shared" ref="Q90:Q106" si="578">SUM(E90:P90)</f>
        <v>0</v>
      </c>
      <c r="R90" s="35">
        <f>CalcEngine!R65</f>
        <v>0</v>
      </c>
      <c r="S90" s="35">
        <f>CalcEngine!S65</f>
        <v>0</v>
      </c>
      <c r="T90" s="35">
        <f>CalcEngine!T65</f>
        <v>0</v>
      </c>
      <c r="U90" s="35">
        <f>CalcEngine!U65</f>
        <v>0</v>
      </c>
      <c r="V90" s="35">
        <f>CalcEngine!V65</f>
        <v>0</v>
      </c>
      <c r="W90" s="35">
        <f>CalcEngine!W65</f>
        <v>0</v>
      </c>
      <c r="X90" s="35">
        <f>CalcEngine!X65</f>
        <v>0</v>
      </c>
      <c r="Y90" s="35">
        <f>CalcEngine!Y65</f>
        <v>0</v>
      </c>
      <c r="Z90" s="35">
        <f>CalcEngine!Z65</f>
        <v>0</v>
      </c>
      <c r="AA90" s="35">
        <f>CalcEngine!AA65</f>
        <v>0</v>
      </c>
      <c r="AB90" s="35">
        <f>CalcEngine!AB65</f>
        <v>0</v>
      </c>
      <c r="AC90" s="35">
        <f>CalcEngine!AC65</f>
        <v>0</v>
      </c>
      <c r="AD90" s="34">
        <f t="shared" ref="AD90:AD106" si="579">SUM(R90:AC90)</f>
        <v>0</v>
      </c>
      <c r="AE90" s="35">
        <f>CalcEngine!AD65</f>
        <v>0</v>
      </c>
      <c r="AF90" s="35">
        <f>CalcEngine!AE65</f>
        <v>0</v>
      </c>
      <c r="AG90" s="35">
        <f>CalcEngine!AF65</f>
        <v>0</v>
      </c>
      <c r="AH90" s="35">
        <f>CalcEngine!AG65</f>
        <v>0</v>
      </c>
      <c r="AI90" s="35">
        <f>CalcEngine!AH65</f>
        <v>0</v>
      </c>
      <c r="AJ90" s="35">
        <f>CalcEngine!AI65</f>
        <v>0</v>
      </c>
      <c r="AK90" s="35">
        <f>CalcEngine!AJ65</f>
        <v>0</v>
      </c>
      <c r="AL90" s="35">
        <f>CalcEngine!AK65</f>
        <v>0</v>
      </c>
      <c r="AM90" s="35">
        <f>CalcEngine!AL65</f>
        <v>0</v>
      </c>
      <c r="AN90" s="35">
        <f>CalcEngine!AM65</f>
        <v>0</v>
      </c>
      <c r="AO90" s="35">
        <f>CalcEngine!AN65</f>
        <v>0</v>
      </c>
      <c r="AP90" s="35">
        <f>CalcEngine!AO65</f>
        <v>0</v>
      </c>
      <c r="AQ90" s="34">
        <f t="shared" ref="AQ90:AQ106" si="580">SUM(AE90:AP90)</f>
        <v>0</v>
      </c>
      <c r="AR90" s="35">
        <f>CalcEngine!AP65</f>
        <v>0</v>
      </c>
      <c r="AS90" s="35">
        <f>CalcEngine!AQ65</f>
        <v>0</v>
      </c>
      <c r="AT90" s="35">
        <f>CalcEngine!AR65</f>
        <v>0</v>
      </c>
      <c r="AU90" s="35">
        <f>CalcEngine!AS65</f>
        <v>0</v>
      </c>
      <c r="AV90" s="35">
        <f>CalcEngine!AT65</f>
        <v>0</v>
      </c>
      <c r="AW90" s="35">
        <f>CalcEngine!AU65</f>
        <v>0</v>
      </c>
      <c r="AX90" s="35">
        <f>CalcEngine!AV65</f>
        <v>0</v>
      </c>
      <c r="AY90" s="35">
        <f>CalcEngine!AW65</f>
        <v>0</v>
      </c>
      <c r="AZ90" s="35">
        <f>CalcEngine!AX65</f>
        <v>0</v>
      </c>
      <c r="BA90" s="35">
        <f>CalcEngine!AY65</f>
        <v>0</v>
      </c>
      <c r="BB90" s="35">
        <f>CalcEngine!AZ65</f>
        <v>0</v>
      </c>
      <c r="BC90" s="35">
        <f>CalcEngine!BA65</f>
        <v>0</v>
      </c>
      <c r="BD90" s="34">
        <f t="shared" ref="BD90:BD106" si="581">SUM(AR90:BC90)</f>
        <v>0</v>
      </c>
      <c r="BE90" s="35">
        <f>CalcEngine!BB65</f>
        <v>0</v>
      </c>
      <c r="BF90" s="35">
        <f>CalcEngine!BC65</f>
        <v>0</v>
      </c>
      <c r="BG90" s="35">
        <f>CalcEngine!BD65</f>
        <v>0</v>
      </c>
      <c r="BH90" s="35">
        <f>CalcEngine!BE65</f>
        <v>0</v>
      </c>
      <c r="BI90" s="35">
        <f>CalcEngine!BF65</f>
        <v>0</v>
      </c>
      <c r="BJ90" s="35">
        <f>CalcEngine!BG65</f>
        <v>0</v>
      </c>
      <c r="BK90" s="35">
        <f>CalcEngine!BH65</f>
        <v>0</v>
      </c>
      <c r="BL90" s="35">
        <f>CalcEngine!BI65</f>
        <v>0</v>
      </c>
      <c r="BM90" s="35">
        <f>CalcEngine!BJ65</f>
        <v>0</v>
      </c>
      <c r="BN90" s="35">
        <f>CalcEngine!BK65</f>
        <v>0</v>
      </c>
      <c r="BO90" s="35">
        <f>CalcEngine!BL65</f>
        <v>0</v>
      </c>
      <c r="BP90" s="35">
        <f>CalcEngine!BM65</f>
        <v>0</v>
      </c>
      <c r="BQ90" s="34">
        <f t="shared" ref="BQ90:BQ106" si="582">SUM(BE90:BP90)</f>
        <v>0</v>
      </c>
      <c r="BR90" s="35">
        <f>CalcEngine!BN65</f>
        <v>0</v>
      </c>
      <c r="BS90" s="35">
        <f>CalcEngine!BO65</f>
        <v>0</v>
      </c>
      <c r="BT90" s="35">
        <f>CalcEngine!BP65</f>
        <v>0</v>
      </c>
      <c r="BU90" s="35">
        <f>CalcEngine!BQ65</f>
        <v>0</v>
      </c>
      <c r="BV90" s="35">
        <f>CalcEngine!BR65</f>
        <v>0</v>
      </c>
      <c r="BW90" s="35">
        <f>CalcEngine!BS65</f>
        <v>0</v>
      </c>
      <c r="BX90" s="35">
        <f>CalcEngine!BT65</f>
        <v>0</v>
      </c>
      <c r="BY90" s="35">
        <f>CalcEngine!BU65</f>
        <v>0</v>
      </c>
      <c r="BZ90" s="35">
        <f>CalcEngine!BV65</f>
        <v>0</v>
      </c>
      <c r="CA90" s="35">
        <f>CalcEngine!BW65</f>
        <v>0</v>
      </c>
      <c r="CB90" s="35">
        <f>CalcEngine!BX65</f>
        <v>0</v>
      </c>
      <c r="CC90" s="35">
        <f>CalcEngine!BY65</f>
        <v>0</v>
      </c>
      <c r="CD90" s="34">
        <f t="shared" ref="CD90:CD106" si="583">SUM(BR90:CC90)</f>
        <v>0</v>
      </c>
    </row>
    <row r="91" spans="3:82" ht="13.2">
      <c r="C91" s="31"/>
      <c r="D91" s="31" t="s">
        <v>65</v>
      </c>
      <c r="E91" s="35">
        <f>E20+SUM(CalcEngine!F32:F36)</f>
        <v>0</v>
      </c>
      <c r="F91" s="35">
        <f>F20+SUM(CalcEngine!G32:G36)</f>
        <v>0</v>
      </c>
      <c r="G91" s="35">
        <f>G20+SUM(CalcEngine!H32:H36)</f>
        <v>0</v>
      </c>
      <c r="H91" s="35">
        <f>H20+SUM(CalcEngine!I32:I36)</f>
        <v>0</v>
      </c>
      <c r="I91" s="35">
        <f>I20+SUM(CalcEngine!J32:J36)</f>
        <v>0</v>
      </c>
      <c r="J91" s="35">
        <f>J20+SUM(CalcEngine!K32:K36)</f>
        <v>0</v>
      </c>
      <c r="K91" s="35">
        <f>K20+SUM(CalcEngine!L32:L36)</f>
        <v>0</v>
      </c>
      <c r="L91" s="35">
        <f>L20+SUM(CalcEngine!M32:M36)</f>
        <v>0</v>
      </c>
      <c r="M91" s="35">
        <f>M20+SUM(CalcEngine!N32:N36)</f>
        <v>0</v>
      </c>
      <c r="N91" s="35">
        <f>N20+SUM(CalcEngine!O32:O36)</f>
        <v>0</v>
      </c>
      <c r="O91" s="35">
        <f>O20+SUM(CalcEngine!P32:P36)</f>
        <v>0</v>
      </c>
      <c r="P91" s="35">
        <f>P20+SUM(CalcEngine!Q32:Q36)</f>
        <v>0</v>
      </c>
      <c r="Q91" s="34">
        <f t="shared" si="578"/>
        <v>0</v>
      </c>
      <c r="R91" s="35">
        <f>R20+SUM(CalcEngine!R32:R36)</f>
        <v>0</v>
      </c>
      <c r="S91" s="35">
        <f>S20+SUM(CalcEngine!S32:S36)</f>
        <v>0</v>
      </c>
      <c r="T91" s="35">
        <f>T20+SUM(CalcEngine!T32:T36)</f>
        <v>0</v>
      </c>
      <c r="U91" s="35">
        <f>U20+SUM(CalcEngine!U32:U36)</f>
        <v>0</v>
      </c>
      <c r="V91" s="35">
        <f>V20+SUM(CalcEngine!V32:V36)</f>
        <v>0</v>
      </c>
      <c r="W91" s="35">
        <f>W20+SUM(CalcEngine!W32:W36)</f>
        <v>0</v>
      </c>
      <c r="X91" s="35">
        <f>X20+SUM(CalcEngine!X32:X36)</f>
        <v>0</v>
      </c>
      <c r="Y91" s="35">
        <f>Y20+SUM(CalcEngine!Y32:Y36)</f>
        <v>0</v>
      </c>
      <c r="Z91" s="35">
        <f>Z20+SUM(CalcEngine!Z32:Z36)</f>
        <v>0</v>
      </c>
      <c r="AA91" s="35">
        <f>AA20+SUM(CalcEngine!AA32:AA36)</f>
        <v>0</v>
      </c>
      <c r="AB91" s="35">
        <f>AB20+SUM(CalcEngine!AB32:AB36)</f>
        <v>0</v>
      </c>
      <c r="AC91" s="35">
        <f>AC20+SUM(CalcEngine!AC32:AC36)</f>
        <v>0</v>
      </c>
      <c r="AD91" s="34">
        <f t="shared" si="579"/>
        <v>0</v>
      </c>
      <c r="AE91" s="35">
        <f>AE20+SUM(CalcEngine!AD32:AD36)</f>
        <v>0</v>
      </c>
      <c r="AF91" s="35">
        <f>AF20+SUM(CalcEngine!AE32:AE36)</f>
        <v>0</v>
      </c>
      <c r="AG91" s="35">
        <f>AG20+SUM(CalcEngine!AF32:AF36)</f>
        <v>0</v>
      </c>
      <c r="AH91" s="35">
        <f>AH20+SUM(CalcEngine!AG32:AG36)</f>
        <v>0</v>
      </c>
      <c r="AI91" s="35">
        <f>AI20+SUM(CalcEngine!AH32:AH36)</f>
        <v>0</v>
      </c>
      <c r="AJ91" s="35">
        <f>AJ20+SUM(CalcEngine!AI32:AI36)</f>
        <v>0</v>
      </c>
      <c r="AK91" s="35">
        <f>AK20+SUM(CalcEngine!AJ32:AJ36)</f>
        <v>0</v>
      </c>
      <c r="AL91" s="35">
        <f>AL20+SUM(CalcEngine!AK32:AK36)</f>
        <v>0</v>
      </c>
      <c r="AM91" s="35">
        <f>AM20+SUM(CalcEngine!AL32:AL36)</f>
        <v>0</v>
      </c>
      <c r="AN91" s="35">
        <f>AN20+SUM(CalcEngine!AM32:AM36)</f>
        <v>0</v>
      </c>
      <c r="AO91" s="35">
        <f>AO20+SUM(CalcEngine!AN32:AN36)</f>
        <v>0</v>
      </c>
      <c r="AP91" s="35">
        <f>AP20+SUM(CalcEngine!AO32:AO36)</f>
        <v>0</v>
      </c>
      <c r="AQ91" s="34">
        <f t="shared" si="580"/>
        <v>0</v>
      </c>
      <c r="AR91" s="35">
        <f>AR20+SUM(CalcEngine!AP32:AP36)</f>
        <v>0</v>
      </c>
      <c r="AS91" s="35">
        <f>AS20+SUM(CalcEngine!AQ32:AQ36)</f>
        <v>0</v>
      </c>
      <c r="AT91" s="35">
        <f>AT20+SUM(CalcEngine!AR32:AR36)</f>
        <v>0</v>
      </c>
      <c r="AU91" s="35">
        <f>AU20+SUM(CalcEngine!AS32:AS36)</f>
        <v>0</v>
      </c>
      <c r="AV91" s="35">
        <f>AV20+SUM(CalcEngine!AT32:AT36)</f>
        <v>0</v>
      </c>
      <c r="AW91" s="35">
        <f>AW20+SUM(CalcEngine!AU32:AU36)</f>
        <v>0</v>
      </c>
      <c r="AX91" s="35">
        <f>AX20+SUM(CalcEngine!AV32:AV36)</f>
        <v>0</v>
      </c>
      <c r="AY91" s="35">
        <f>AY20+SUM(CalcEngine!AW32:AW36)</f>
        <v>0</v>
      </c>
      <c r="AZ91" s="35">
        <f>AZ20+SUM(CalcEngine!AX32:AX36)</f>
        <v>0</v>
      </c>
      <c r="BA91" s="35">
        <f>BA20+SUM(CalcEngine!AY32:AY36)</f>
        <v>0</v>
      </c>
      <c r="BB91" s="35">
        <f>BB20+SUM(CalcEngine!AZ32:AZ36)</f>
        <v>0</v>
      </c>
      <c r="BC91" s="35">
        <f>BC20+SUM(CalcEngine!BA32:BA36)</f>
        <v>0</v>
      </c>
      <c r="BD91" s="34">
        <f t="shared" si="581"/>
        <v>0</v>
      </c>
      <c r="BE91" s="35">
        <f>BE20+SUM(CalcEngine!BB32:BB36)</f>
        <v>0</v>
      </c>
      <c r="BF91" s="35">
        <f>BF20+SUM(CalcEngine!BC32:BC36)</f>
        <v>0</v>
      </c>
      <c r="BG91" s="35">
        <f>BG20+SUM(CalcEngine!BD32:BD36)</f>
        <v>0</v>
      </c>
      <c r="BH91" s="35">
        <f>BH20+SUM(CalcEngine!BE32:BE36)</f>
        <v>0</v>
      </c>
      <c r="BI91" s="35">
        <f>BI20+SUM(CalcEngine!BF32:BF36)</f>
        <v>0</v>
      </c>
      <c r="BJ91" s="35">
        <f>BJ20+SUM(CalcEngine!BG32:BG36)</f>
        <v>0</v>
      </c>
      <c r="BK91" s="35">
        <f>BK20+SUM(CalcEngine!BH32:BH36)</f>
        <v>0</v>
      </c>
      <c r="BL91" s="35">
        <f>BL20+SUM(CalcEngine!BI32:BI36)</f>
        <v>0</v>
      </c>
      <c r="BM91" s="35">
        <f>BM20+SUM(CalcEngine!BJ32:BJ36)</f>
        <v>0</v>
      </c>
      <c r="BN91" s="35">
        <f>BN20+SUM(CalcEngine!BK32:BK36)</f>
        <v>0</v>
      </c>
      <c r="BO91" s="35">
        <f>BO20+SUM(CalcEngine!BL32:BL36)</f>
        <v>0</v>
      </c>
      <c r="BP91" s="35">
        <f>BP20+SUM(CalcEngine!BM32:BM36)</f>
        <v>0</v>
      </c>
      <c r="BQ91" s="34">
        <f t="shared" si="582"/>
        <v>0</v>
      </c>
      <c r="BR91" s="35">
        <f>BR20+SUM(CalcEngine!BN32:BN36)</f>
        <v>0</v>
      </c>
      <c r="BS91" s="35">
        <f>BS20+SUM(CalcEngine!BO32:BO36)</f>
        <v>0</v>
      </c>
      <c r="BT91" s="35">
        <f>BT20+SUM(CalcEngine!BP32:BP36)</f>
        <v>0</v>
      </c>
      <c r="BU91" s="35">
        <f>BU20+SUM(CalcEngine!BQ32:BQ36)</f>
        <v>0</v>
      </c>
      <c r="BV91" s="35">
        <f>BV20+SUM(CalcEngine!BR32:BR36)</f>
        <v>0</v>
      </c>
      <c r="BW91" s="35">
        <f>BW20+SUM(CalcEngine!BS32:BS36)</f>
        <v>0</v>
      </c>
      <c r="BX91" s="35">
        <f>BX20+SUM(CalcEngine!BT32:BT36)</f>
        <v>0</v>
      </c>
      <c r="BY91" s="35">
        <f>BY20+SUM(CalcEngine!BU32:BU36)</f>
        <v>0</v>
      </c>
      <c r="BZ91" s="35">
        <f>BZ20+SUM(CalcEngine!BV32:BV36)</f>
        <v>0</v>
      </c>
      <c r="CA91" s="35">
        <f>CA20+SUM(CalcEngine!BW32:BW36)</f>
        <v>0</v>
      </c>
      <c r="CB91" s="35">
        <f>CB20+SUM(CalcEngine!BX32:BX36)</f>
        <v>0</v>
      </c>
      <c r="CC91" s="35">
        <f>CC20+SUM(CalcEngine!BY32:BY36)</f>
        <v>0</v>
      </c>
      <c r="CD91" s="34">
        <f t="shared" si="583"/>
        <v>0</v>
      </c>
    </row>
    <row r="92" spans="3:82" ht="13.2">
      <c r="C92" s="4"/>
      <c r="D92" s="31" t="s">
        <v>11</v>
      </c>
      <c r="E92" s="35">
        <f>CalcEngine!F37+CalcEngine!F346</f>
        <v>0</v>
      </c>
      <c r="F92" s="35">
        <f>CalcEngine!G37+CalcEngine!G346</f>
        <v>0</v>
      </c>
      <c r="G92" s="35">
        <f>CalcEngine!H37+CalcEngine!H346</f>
        <v>0</v>
      </c>
      <c r="H92" s="35">
        <f>CalcEngine!I37+CalcEngine!I346</f>
        <v>0</v>
      </c>
      <c r="I92" s="35">
        <f>CalcEngine!J37+CalcEngine!J346</f>
        <v>0</v>
      </c>
      <c r="J92" s="35">
        <f>CalcEngine!K37+CalcEngine!K346</f>
        <v>0</v>
      </c>
      <c r="K92" s="35">
        <f>CalcEngine!L37+CalcEngine!L346</f>
        <v>0</v>
      </c>
      <c r="L92" s="35">
        <f>CalcEngine!M37+CalcEngine!M346</f>
        <v>0</v>
      </c>
      <c r="M92" s="35">
        <f>CalcEngine!N37+CalcEngine!N346</f>
        <v>0</v>
      </c>
      <c r="N92" s="35">
        <f>CalcEngine!O37+CalcEngine!O346</f>
        <v>0</v>
      </c>
      <c r="O92" s="35">
        <f>CalcEngine!P37+CalcEngine!P346</f>
        <v>0</v>
      </c>
      <c r="P92" s="35">
        <f>CalcEngine!Q37+CalcEngine!Q346</f>
        <v>0</v>
      </c>
      <c r="Q92" s="34">
        <f t="shared" si="578"/>
        <v>0</v>
      </c>
      <c r="R92" s="35">
        <f>CalcEngine!R37+CalcEngine!R346</f>
        <v>0</v>
      </c>
      <c r="S92" s="35">
        <f>CalcEngine!S37+CalcEngine!S346</f>
        <v>0</v>
      </c>
      <c r="T92" s="35">
        <f>CalcEngine!T37+CalcEngine!T346</f>
        <v>0</v>
      </c>
      <c r="U92" s="35">
        <f>CalcEngine!U37+CalcEngine!U346</f>
        <v>0</v>
      </c>
      <c r="V92" s="35">
        <f>CalcEngine!V37+CalcEngine!V346</f>
        <v>0</v>
      </c>
      <c r="W92" s="35">
        <f>CalcEngine!W37+CalcEngine!W346</f>
        <v>0</v>
      </c>
      <c r="X92" s="35">
        <f>CalcEngine!X37+CalcEngine!X346</f>
        <v>0</v>
      </c>
      <c r="Y92" s="35">
        <f>CalcEngine!Y37+CalcEngine!Y346</f>
        <v>0</v>
      </c>
      <c r="Z92" s="35">
        <f>CalcEngine!Z37+CalcEngine!Z346</f>
        <v>0</v>
      </c>
      <c r="AA92" s="35">
        <f>CalcEngine!AA37+CalcEngine!AA346</f>
        <v>0</v>
      </c>
      <c r="AB92" s="35">
        <f>CalcEngine!AB37+CalcEngine!AB346</f>
        <v>0</v>
      </c>
      <c r="AC92" s="35">
        <f>CalcEngine!AC37+CalcEngine!AC346</f>
        <v>0</v>
      </c>
      <c r="AD92" s="34">
        <f t="shared" si="579"/>
        <v>0</v>
      </c>
      <c r="AE92" s="35">
        <f>CalcEngine!AD37+CalcEngine!AD346</f>
        <v>0</v>
      </c>
      <c r="AF92" s="35">
        <f>CalcEngine!AE37+CalcEngine!AE346</f>
        <v>0</v>
      </c>
      <c r="AG92" s="35">
        <f>CalcEngine!AF37+CalcEngine!AF346</f>
        <v>0</v>
      </c>
      <c r="AH92" s="35">
        <f>CalcEngine!AG37+CalcEngine!AG346</f>
        <v>0</v>
      </c>
      <c r="AI92" s="35">
        <f>CalcEngine!AH37+CalcEngine!AH346</f>
        <v>0</v>
      </c>
      <c r="AJ92" s="35">
        <f>CalcEngine!AI37+CalcEngine!AI346</f>
        <v>0</v>
      </c>
      <c r="AK92" s="35">
        <f>CalcEngine!AJ37+CalcEngine!AJ346</f>
        <v>0</v>
      </c>
      <c r="AL92" s="35">
        <f>CalcEngine!AK37+CalcEngine!AK346</f>
        <v>0</v>
      </c>
      <c r="AM92" s="35">
        <f>CalcEngine!AL37+CalcEngine!AL346</f>
        <v>0</v>
      </c>
      <c r="AN92" s="35">
        <f>CalcEngine!AM37+CalcEngine!AM346</f>
        <v>0</v>
      </c>
      <c r="AO92" s="35">
        <f>CalcEngine!AN37+CalcEngine!AN346</f>
        <v>0</v>
      </c>
      <c r="AP92" s="35">
        <f>CalcEngine!AO37+CalcEngine!AO346</f>
        <v>0</v>
      </c>
      <c r="AQ92" s="34">
        <f t="shared" si="580"/>
        <v>0</v>
      </c>
      <c r="AR92" s="35">
        <f>CalcEngine!AP37+CalcEngine!AP346</f>
        <v>0</v>
      </c>
      <c r="AS92" s="35">
        <f>CalcEngine!AQ37+CalcEngine!AQ346</f>
        <v>0</v>
      </c>
      <c r="AT92" s="35">
        <f>CalcEngine!AR37+CalcEngine!AR346</f>
        <v>0</v>
      </c>
      <c r="AU92" s="35">
        <f>CalcEngine!AS37+CalcEngine!AS346</f>
        <v>0</v>
      </c>
      <c r="AV92" s="35">
        <f>CalcEngine!AT37+CalcEngine!AT346</f>
        <v>0</v>
      </c>
      <c r="AW92" s="35">
        <f>CalcEngine!AU37+CalcEngine!AU346</f>
        <v>0</v>
      </c>
      <c r="AX92" s="35">
        <f>CalcEngine!AV37+CalcEngine!AV346</f>
        <v>0</v>
      </c>
      <c r="AY92" s="35">
        <f>CalcEngine!AW37+CalcEngine!AW346</f>
        <v>0</v>
      </c>
      <c r="AZ92" s="35">
        <f>CalcEngine!AX37+CalcEngine!AX346</f>
        <v>0</v>
      </c>
      <c r="BA92" s="35">
        <f>CalcEngine!AY37+CalcEngine!AY346</f>
        <v>0</v>
      </c>
      <c r="BB92" s="35">
        <f>CalcEngine!AZ37+CalcEngine!AZ346</f>
        <v>0</v>
      </c>
      <c r="BC92" s="35">
        <f>CalcEngine!BA37+CalcEngine!BA346</f>
        <v>0</v>
      </c>
      <c r="BD92" s="34">
        <f t="shared" si="581"/>
        <v>0</v>
      </c>
      <c r="BE92" s="35">
        <f>CalcEngine!BB37+CalcEngine!BB346</f>
        <v>0</v>
      </c>
      <c r="BF92" s="35">
        <f>CalcEngine!BC37+CalcEngine!BC346</f>
        <v>0</v>
      </c>
      <c r="BG92" s="35">
        <f>CalcEngine!BD37+CalcEngine!BD346</f>
        <v>0</v>
      </c>
      <c r="BH92" s="35">
        <f>CalcEngine!BE37+CalcEngine!BE346</f>
        <v>0</v>
      </c>
      <c r="BI92" s="35">
        <f>CalcEngine!BF37+CalcEngine!BF346</f>
        <v>0</v>
      </c>
      <c r="BJ92" s="35">
        <f>CalcEngine!BG37+CalcEngine!BG346</f>
        <v>0</v>
      </c>
      <c r="BK92" s="35">
        <f>CalcEngine!BH37+CalcEngine!BH346</f>
        <v>0</v>
      </c>
      <c r="BL92" s="35">
        <f>CalcEngine!BI37+CalcEngine!BI346</f>
        <v>0</v>
      </c>
      <c r="BM92" s="35">
        <f>CalcEngine!BJ37+CalcEngine!BJ346</f>
        <v>0</v>
      </c>
      <c r="BN92" s="35">
        <f>CalcEngine!BK37+CalcEngine!BK346</f>
        <v>0</v>
      </c>
      <c r="BO92" s="35">
        <f>CalcEngine!BL37+CalcEngine!BL346</f>
        <v>0</v>
      </c>
      <c r="BP92" s="35">
        <f>CalcEngine!BM37+CalcEngine!BM346</f>
        <v>0</v>
      </c>
      <c r="BQ92" s="34">
        <f t="shared" si="582"/>
        <v>0</v>
      </c>
      <c r="BR92" s="35">
        <f>CalcEngine!BN37+CalcEngine!BN346</f>
        <v>0</v>
      </c>
      <c r="BS92" s="35">
        <f>CalcEngine!BO37+CalcEngine!BO346</f>
        <v>0</v>
      </c>
      <c r="BT92" s="35">
        <f>CalcEngine!BP37+CalcEngine!BP346</f>
        <v>0</v>
      </c>
      <c r="BU92" s="35">
        <f>CalcEngine!BQ37+CalcEngine!BQ346</f>
        <v>0</v>
      </c>
      <c r="BV92" s="35">
        <f>CalcEngine!BR37+CalcEngine!BR346</f>
        <v>0</v>
      </c>
      <c r="BW92" s="35">
        <f>CalcEngine!BS37+CalcEngine!BS346</f>
        <v>0</v>
      </c>
      <c r="BX92" s="35">
        <f>CalcEngine!BT37+CalcEngine!BT346</f>
        <v>0</v>
      </c>
      <c r="BY92" s="35">
        <f>CalcEngine!BU37+CalcEngine!BU346</f>
        <v>0</v>
      </c>
      <c r="BZ92" s="35">
        <f>CalcEngine!BV37+CalcEngine!BV346</f>
        <v>0</v>
      </c>
      <c r="CA92" s="35">
        <f>CalcEngine!BW37+CalcEngine!BW346</f>
        <v>0</v>
      </c>
      <c r="CB92" s="35">
        <f>CalcEngine!BX37+CalcEngine!BX346</f>
        <v>0</v>
      </c>
      <c r="CC92" s="35">
        <f>CalcEngine!BY37+CalcEngine!BY346</f>
        <v>0</v>
      </c>
      <c r="CD92" s="34">
        <f t="shared" si="583"/>
        <v>0</v>
      </c>
    </row>
    <row r="93" spans="3:82" ht="13.2">
      <c r="C93" s="4"/>
      <c r="D93" s="31" t="s">
        <v>10</v>
      </c>
      <c r="E93" s="35">
        <f>CalcEngine!F38+CalcEngine!F347</f>
        <v>0</v>
      </c>
      <c r="F93" s="35">
        <f>CalcEngine!G38+CalcEngine!G347</f>
        <v>0</v>
      </c>
      <c r="G93" s="35">
        <f>CalcEngine!H38+CalcEngine!H347</f>
        <v>0</v>
      </c>
      <c r="H93" s="35">
        <f>CalcEngine!I38+CalcEngine!I347</f>
        <v>0</v>
      </c>
      <c r="I93" s="35">
        <f>CalcEngine!J38+CalcEngine!J347</f>
        <v>0</v>
      </c>
      <c r="J93" s="35">
        <f>CalcEngine!K38+CalcEngine!K347</f>
        <v>0</v>
      </c>
      <c r="K93" s="35">
        <f>CalcEngine!L38+CalcEngine!L347</f>
        <v>0</v>
      </c>
      <c r="L93" s="35">
        <f>CalcEngine!M38+CalcEngine!M347</f>
        <v>0</v>
      </c>
      <c r="M93" s="35">
        <f>CalcEngine!N38+CalcEngine!N347</f>
        <v>0</v>
      </c>
      <c r="N93" s="35">
        <f>CalcEngine!O38+CalcEngine!O347</f>
        <v>0</v>
      </c>
      <c r="O93" s="35">
        <f>CalcEngine!P38+CalcEngine!P347</f>
        <v>0</v>
      </c>
      <c r="P93" s="35">
        <f>CalcEngine!Q38+CalcEngine!Q347</f>
        <v>0</v>
      </c>
      <c r="Q93" s="34">
        <f t="shared" ref="Q93" si="584">SUM(E93:P93)</f>
        <v>0</v>
      </c>
      <c r="R93" s="35">
        <f>CalcEngine!R38+CalcEngine!R347</f>
        <v>0</v>
      </c>
      <c r="S93" s="35">
        <f>CalcEngine!S38+CalcEngine!S347</f>
        <v>0</v>
      </c>
      <c r="T93" s="35">
        <f>CalcEngine!T38+CalcEngine!T347</f>
        <v>0</v>
      </c>
      <c r="U93" s="35">
        <f>CalcEngine!U38+CalcEngine!U347</f>
        <v>0</v>
      </c>
      <c r="V93" s="35">
        <f>CalcEngine!V38+CalcEngine!V347</f>
        <v>0</v>
      </c>
      <c r="W93" s="35">
        <f>CalcEngine!W38+CalcEngine!W347</f>
        <v>0</v>
      </c>
      <c r="X93" s="35">
        <f>CalcEngine!X38+CalcEngine!X347</f>
        <v>0</v>
      </c>
      <c r="Y93" s="35">
        <f>CalcEngine!Y38+CalcEngine!Y347</f>
        <v>0</v>
      </c>
      <c r="Z93" s="35">
        <f>CalcEngine!Z38+CalcEngine!Z347</f>
        <v>0</v>
      </c>
      <c r="AA93" s="35">
        <f>CalcEngine!AA38+CalcEngine!AA347</f>
        <v>0</v>
      </c>
      <c r="AB93" s="35">
        <f>CalcEngine!AB38+CalcEngine!AB347</f>
        <v>0</v>
      </c>
      <c r="AC93" s="35">
        <f>CalcEngine!AC38+CalcEngine!AC347</f>
        <v>0</v>
      </c>
      <c r="AD93" s="34">
        <f t="shared" ref="AD93" si="585">SUM(R93:AC93)</f>
        <v>0</v>
      </c>
      <c r="AE93" s="35">
        <f>CalcEngine!AD38+CalcEngine!AD347</f>
        <v>0</v>
      </c>
      <c r="AF93" s="35">
        <f>CalcEngine!AE38+CalcEngine!AE347</f>
        <v>0</v>
      </c>
      <c r="AG93" s="35">
        <f>CalcEngine!AF38+CalcEngine!AF347</f>
        <v>0</v>
      </c>
      <c r="AH93" s="35">
        <f>CalcEngine!AG38+CalcEngine!AG347</f>
        <v>0</v>
      </c>
      <c r="AI93" s="35">
        <f>CalcEngine!AH38+CalcEngine!AH347</f>
        <v>0</v>
      </c>
      <c r="AJ93" s="35">
        <f>CalcEngine!AI38+CalcEngine!AI347</f>
        <v>0</v>
      </c>
      <c r="AK93" s="35">
        <f>CalcEngine!AJ38+CalcEngine!AJ347</f>
        <v>0</v>
      </c>
      <c r="AL93" s="35">
        <f>CalcEngine!AK38+CalcEngine!AK347</f>
        <v>0</v>
      </c>
      <c r="AM93" s="35">
        <f>CalcEngine!AL38+CalcEngine!AL347</f>
        <v>0</v>
      </c>
      <c r="AN93" s="35">
        <f>CalcEngine!AM38+CalcEngine!AM347</f>
        <v>0</v>
      </c>
      <c r="AO93" s="35">
        <f>CalcEngine!AN38+CalcEngine!AN347</f>
        <v>0</v>
      </c>
      <c r="AP93" s="35">
        <f>CalcEngine!AO38+CalcEngine!AO347</f>
        <v>0</v>
      </c>
      <c r="AQ93" s="34">
        <f t="shared" ref="AQ93" si="586">SUM(AE93:AP93)</f>
        <v>0</v>
      </c>
      <c r="AR93" s="35">
        <f>CalcEngine!AP38+CalcEngine!AP347</f>
        <v>0</v>
      </c>
      <c r="AS93" s="35">
        <f>CalcEngine!AQ38+CalcEngine!AQ347</f>
        <v>0</v>
      </c>
      <c r="AT93" s="35">
        <f>CalcEngine!AR38+CalcEngine!AR347</f>
        <v>0</v>
      </c>
      <c r="AU93" s="35">
        <f>CalcEngine!AS38+CalcEngine!AS347</f>
        <v>0</v>
      </c>
      <c r="AV93" s="35">
        <f>CalcEngine!AT38+CalcEngine!AT347</f>
        <v>0</v>
      </c>
      <c r="AW93" s="35">
        <f>CalcEngine!AU38+CalcEngine!AU347</f>
        <v>0</v>
      </c>
      <c r="AX93" s="35">
        <f>CalcEngine!AV38+CalcEngine!AV347</f>
        <v>0</v>
      </c>
      <c r="AY93" s="35">
        <f>CalcEngine!AW38+CalcEngine!AW347</f>
        <v>0</v>
      </c>
      <c r="AZ93" s="35">
        <f>CalcEngine!AX38+CalcEngine!AX347</f>
        <v>0</v>
      </c>
      <c r="BA93" s="35">
        <f>CalcEngine!AY38+CalcEngine!AY347</f>
        <v>0</v>
      </c>
      <c r="BB93" s="35">
        <f>CalcEngine!AZ38+CalcEngine!AZ347</f>
        <v>0</v>
      </c>
      <c r="BC93" s="35">
        <f>CalcEngine!BA38+CalcEngine!BA347</f>
        <v>0</v>
      </c>
      <c r="BD93" s="34">
        <f t="shared" ref="BD93" si="587">SUM(AR93:BC93)</f>
        <v>0</v>
      </c>
      <c r="BE93" s="35">
        <f>CalcEngine!BB38+CalcEngine!BB347</f>
        <v>0</v>
      </c>
      <c r="BF93" s="35">
        <f>CalcEngine!BC38+CalcEngine!BC347</f>
        <v>0</v>
      </c>
      <c r="BG93" s="35">
        <f>CalcEngine!BD38+CalcEngine!BD347</f>
        <v>0</v>
      </c>
      <c r="BH93" s="35">
        <f>CalcEngine!BE38+CalcEngine!BE347</f>
        <v>0</v>
      </c>
      <c r="BI93" s="35">
        <f>CalcEngine!BF38+CalcEngine!BF347</f>
        <v>0</v>
      </c>
      <c r="BJ93" s="35">
        <f>CalcEngine!BG38+CalcEngine!BG347</f>
        <v>0</v>
      </c>
      <c r="BK93" s="35">
        <f>CalcEngine!BH38+CalcEngine!BH347</f>
        <v>0</v>
      </c>
      <c r="BL93" s="35">
        <f>CalcEngine!BI38+CalcEngine!BI347</f>
        <v>0</v>
      </c>
      <c r="BM93" s="35">
        <f>CalcEngine!BJ38+CalcEngine!BJ347</f>
        <v>0</v>
      </c>
      <c r="BN93" s="35">
        <f>CalcEngine!BK38+CalcEngine!BK347</f>
        <v>0</v>
      </c>
      <c r="BO93" s="35">
        <f>CalcEngine!BL38+CalcEngine!BL347</f>
        <v>0</v>
      </c>
      <c r="BP93" s="35">
        <f>CalcEngine!BM38+CalcEngine!BM347</f>
        <v>0</v>
      </c>
      <c r="BQ93" s="34">
        <f t="shared" ref="BQ93" si="588">SUM(BE93:BP93)</f>
        <v>0</v>
      </c>
      <c r="BR93" s="35">
        <f>CalcEngine!BN38+CalcEngine!BN347</f>
        <v>0</v>
      </c>
      <c r="BS93" s="35">
        <f>CalcEngine!BO38+CalcEngine!BO347</f>
        <v>0</v>
      </c>
      <c r="BT93" s="35">
        <f>CalcEngine!BP38+CalcEngine!BP347</f>
        <v>0</v>
      </c>
      <c r="BU93" s="35">
        <f>CalcEngine!BQ38+CalcEngine!BQ347</f>
        <v>0</v>
      </c>
      <c r="BV93" s="35">
        <f>CalcEngine!BR38+CalcEngine!BR347</f>
        <v>0</v>
      </c>
      <c r="BW93" s="35">
        <f>CalcEngine!BS38+CalcEngine!BS347</f>
        <v>0</v>
      </c>
      <c r="BX93" s="35">
        <f>CalcEngine!BT38+CalcEngine!BT347</f>
        <v>0</v>
      </c>
      <c r="BY93" s="35">
        <f>CalcEngine!BU38+CalcEngine!BU347</f>
        <v>0</v>
      </c>
      <c r="BZ93" s="35">
        <f>CalcEngine!BV38+CalcEngine!BV347</f>
        <v>0</v>
      </c>
      <c r="CA93" s="35">
        <f>CalcEngine!BW38+CalcEngine!BW347</f>
        <v>0</v>
      </c>
      <c r="CB93" s="35">
        <f>CalcEngine!BX38+CalcEngine!BX347</f>
        <v>0</v>
      </c>
      <c r="CC93" s="35">
        <f>CalcEngine!BY38+CalcEngine!BY347</f>
        <v>0</v>
      </c>
      <c r="CD93" s="34">
        <f t="shared" ref="CD93" si="589">SUM(BR93:CC93)</f>
        <v>0</v>
      </c>
    </row>
    <row r="94" spans="3:82" ht="13.2">
      <c r="C94" s="4"/>
      <c r="D94" s="31" t="s">
        <v>650</v>
      </c>
      <c r="E94" s="35">
        <f>CalcEngine!F39+CalcEngine!F348</f>
        <v>0</v>
      </c>
      <c r="F94" s="35">
        <f>CalcEngine!G39+CalcEngine!G348</f>
        <v>0</v>
      </c>
      <c r="G94" s="35">
        <f>CalcEngine!H39+CalcEngine!H348</f>
        <v>0</v>
      </c>
      <c r="H94" s="35">
        <f>CalcEngine!I39+CalcEngine!I348</f>
        <v>0</v>
      </c>
      <c r="I94" s="35">
        <f>CalcEngine!J39+CalcEngine!J348</f>
        <v>0</v>
      </c>
      <c r="J94" s="35">
        <f>CalcEngine!K39+CalcEngine!K348</f>
        <v>0</v>
      </c>
      <c r="K94" s="35">
        <f>CalcEngine!L39+CalcEngine!L348</f>
        <v>0</v>
      </c>
      <c r="L94" s="35">
        <f>CalcEngine!M39+CalcEngine!M348</f>
        <v>0</v>
      </c>
      <c r="M94" s="35">
        <f>CalcEngine!N39+CalcEngine!N348</f>
        <v>0</v>
      </c>
      <c r="N94" s="35">
        <f>CalcEngine!O39+CalcEngine!O348</f>
        <v>0</v>
      </c>
      <c r="O94" s="35">
        <f>CalcEngine!P39+CalcEngine!P348</f>
        <v>0</v>
      </c>
      <c r="P94" s="35">
        <f>CalcEngine!Q39+CalcEngine!Q348</f>
        <v>0</v>
      </c>
      <c r="Q94" s="34">
        <f t="shared" ref="Q94:Q97" si="590">SUM(E94:P94)</f>
        <v>0</v>
      </c>
      <c r="R94" s="35">
        <f>CalcEngine!R39+CalcEngine!R348</f>
        <v>0</v>
      </c>
      <c r="S94" s="35">
        <f>CalcEngine!S39+CalcEngine!S348</f>
        <v>0</v>
      </c>
      <c r="T94" s="35">
        <f>CalcEngine!T39+CalcEngine!T348</f>
        <v>0</v>
      </c>
      <c r="U94" s="35">
        <f>CalcEngine!U39+CalcEngine!U348</f>
        <v>0</v>
      </c>
      <c r="V94" s="35">
        <f>CalcEngine!V39+CalcEngine!V348</f>
        <v>0</v>
      </c>
      <c r="W94" s="35">
        <f>CalcEngine!W39+CalcEngine!W348</f>
        <v>0</v>
      </c>
      <c r="X94" s="35">
        <f>CalcEngine!X39+CalcEngine!X348</f>
        <v>0</v>
      </c>
      <c r="Y94" s="35">
        <f>CalcEngine!Y39+CalcEngine!Y348</f>
        <v>0</v>
      </c>
      <c r="Z94" s="35">
        <f>CalcEngine!Z39+CalcEngine!Z348</f>
        <v>0</v>
      </c>
      <c r="AA94" s="35">
        <f>CalcEngine!AA39+CalcEngine!AA348</f>
        <v>0</v>
      </c>
      <c r="AB94" s="35">
        <f>CalcEngine!AB39+CalcEngine!AB348</f>
        <v>0</v>
      </c>
      <c r="AC94" s="35">
        <f>CalcEngine!AC39+CalcEngine!AC348</f>
        <v>0</v>
      </c>
      <c r="AD94" s="34">
        <f t="shared" ref="AD94:AD97" si="591">SUM(R94:AC94)</f>
        <v>0</v>
      </c>
      <c r="AE94" s="35">
        <f>CalcEngine!AD39+CalcEngine!AD348</f>
        <v>0</v>
      </c>
      <c r="AF94" s="35">
        <f>CalcEngine!AE39+CalcEngine!AE348</f>
        <v>0</v>
      </c>
      <c r="AG94" s="35">
        <f>CalcEngine!AF39+CalcEngine!AF348</f>
        <v>0</v>
      </c>
      <c r="AH94" s="35">
        <f>CalcEngine!AG39+CalcEngine!AG348</f>
        <v>0</v>
      </c>
      <c r="AI94" s="35">
        <f>CalcEngine!AH39+CalcEngine!AH348</f>
        <v>0</v>
      </c>
      <c r="AJ94" s="35">
        <f>CalcEngine!AI39+CalcEngine!AI348</f>
        <v>0</v>
      </c>
      <c r="AK94" s="35">
        <f>CalcEngine!AJ39+CalcEngine!AJ348</f>
        <v>0</v>
      </c>
      <c r="AL94" s="35">
        <f>CalcEngine!AK39+CalcEngine!AK348</f>
        <v>0</v>
      </c>
      <c r="AM94" s="35">
        <f>CalcEngine!AL39+CalcEngine!AL348</f>
        <v>0</v>
      </c>
      <c r="AN94" s="35">
        <f>CalcEngine!AM39+CalcEngine!AM348</f>
        <v>0</v>
      </c>
      <c r="AO94" s="35">
        <f>CalcEngine!AN39+CalcEngine!AN348</f>
        <v>0</v>
      </c>
      <c r="AP94" s="35">
        <f>CalcEngine!AO39+CalcEngine!AO348</f>
        <v>0</v>
      </c>
      <c r="AQ94" s="34">
        <f t="shared" ref="AQ94:AQ97" si="592">SUM(AE94:AP94)</f>
        <v>0</v>
      </c>
      <c r="AR94" s="35">
        <f>CalcEngine!AP39+CalcEngine!AP348</f>
        <v>0</v>
      </c>
      <c r="AS94" s="35">
        <f>CalcEngine!AQ39+CalcEngine!AQ348</f>
        <v>0</v>
      </c>
      <c r="AT94" s="35">
        <f>CalcEngine!AR39+CalcEngine!AR348</f>
        <v>0</v>
      </c>
      <c r="AU94" s="35">
        <f>CalcEngine!AS39+CalcEngine!AS348</f>
        <v>0</v>
      </c>
      <c r="AV94" s="35">
        <f>CalcEngine!AT39+CalcEngine!AT348</f>
        <v>0</v>
      </c>
      <c r="AW94" s="35">
        <f>CalcEngine!AU39+CalcEngine!AU348</f>
        <v>0</v>
      </c>
      <c r="AX94" s="35">
        <f>CalcEngine!AV39+CalcEngine!AV348</f>
        <v>0</v>
      </c>
      <c r="AY94" s="35">
        <f>CalcEngine!AW39+CalcEngine!AW348</f>
        <v>0</v>
      </c>
      <c r="AZ94" s="35">
        <f>CalcEngine!AX39+CalcEngine!AX348</f>
        <v>0</v>
      </c>
      <c r="BA94" s="35">
        <f>CalcEngine!AY39+CalcEngine!AY348</f>
        <v>0</v>
      </c>
      <c r="BB94" s="35">
        <f>CalcEngine!AZ39+CalcEngine!AZ348</f>
        <v>0</v>
      </c>
      <c r="BC94" s="35">
        <f>CalcEngine!BA39+CalcEngine!BA348</f>
        <v>0</v>
      </c>
      <c r="BD94" s="34">
        <f t="shared" ref="BD94:BD97" si="593">SUM(AR94:BC94)</f>
        <v>0</v>
      </c>
      <c r="BE94" s="35">
        <f>CalcEngine!BB39+CalcEngine!BB348</f>
        <v>0</v>
      </c>
      <c r="BF94" s="35">
        <f>CalcEngine!BC39+CalcEngine!BC348</f>
        <v>0</v>
      </c>
      <c r="BG94" s="35">
        <f>CalcEngine!BD39+CalcEngine!BD348</f>
        <v>0</v>
      </c>
      <c r="BH94" s="35">
        <f>CalcEngine!BE39+CalcEngine!BE348</f>
        <v>0</v>
      </c>
      <c r="BI94" s="35">
        <f>CalcEngine!BF39+CalcEngine!BF348</f>
        <v>0</v>
      </c>
      <c r="BJ94" s="35">
        <f>CalcEngine!BG39+CalcEngine!BG348</f>
        <v>0</v>
      </c>
      <c r="BK94" s="35">
        <f>CalcEngine!BH39+CalcEngine!BH348</f>
        <v>0</v>
      </c>
      <c r="BL94" s="35">
        <f>CalcEngine!BI39+CalcEngine!BI348</f>
        <v>0</v>
      </c>
      <c r="BM94" s="35">
        <f>CalcEngine!BJ39+CalcEngine!BJ348</f>
        <v>0</v>
      </c>
      <c r="BN94" s="35">
        <f>CalcEngine!BK39+CalcEngine!BK348</f>
        <v>0</v>
      </c>
      <c r="BO94" s="35">
        <f>CalcEngine!BL39+CalcEngine!BL348</f>
        <v>0</v>
      </c>
      <c r="BP94" s="35">
        <f>CalcEngine!BM39+CalcEngine!BM348</f>
        <v>0</v>
      </c>
      <c r="BQ94" s="34">
        <f t="shared" ref="BQ94:BQ97" si="594">SUM(BE94:BP94)</f>
        <v>0</v>
      </c>
      <c r="BR94" s="35">
        <f>CalcEngine!BN39+CalcEngine!BN348</f>
        <v>0</v>
      </c>
      <c r="BS94" s="35">
        <f>CalcEngine!BO39+CalcEngine!BO348</f>
        <v>0</v>
      </c>
      <c r="BT94" s="35">
        <f>CalcEngine!BP39+CalcEngine!BP348</f>
        <v>0</v>
      </c>
      <c r="BU94" s="35">
        <f>CalcEngine!BQ39+CalcEngine!BQ348</f>
        <v>0</v>
      </c>
      <c r="BV94" s="35">
        <f>CalcEngine!BR39+CalcEngine!BR348</f>
        <v>0</v>
      </c>
      <c r="BW94" s="35">
        <f>CalcEngine!BS39+CalcEngine!BS348</f>
        <v>0</v>
      </c>
      <c r="BX94" s="35">
        <f>CalcEngine!BT39+CalcEngine!BT348</f>
        <v>0</v>
      </c>
      <c r="BY94" s="35">
        <f>CalcEngine!BU39+CalcEngine!BU348</f>
        <v>0</v>
      </c>
      <c r="BZ94" s="35">
        <f>CalcEngine!BV39+CalcEngine!BV348</f>
        <v>0</v>
      </c>
      <c r="CA94" s="35">
        <f>CalcEngine!BW39+CalcEngine!BW348</f>
        <v>0</v>
      </c>
      <c r="CB94" s="35">
        <f>CalcEngine!BX39+CalcEngine!BX348</f>
        <v>0</v>
      </c>
      <c r="CC94" s="35">
        <f>CalcEngine!BY39+CalcEngine!BY348</f>
        <v>0</v>
      </c>
      <c r="CD94" s="34">
        <f t="shared" ref="CD94:CD97" si="595">SUM(BR94:CC94)</f>
        <v>0</v>
      </c>
    </row>
    <row r="95" spans="3:82" ht="13.2">
      <c r="C95" s="4"/>
      <c r="D95" s="31" t="s">
        <v>43</v>
      </c>
      <c r="E95" s="35">
        <f>CalcEngine!F40+CalcEngine!F349</f>
        <v>0</v>
      </c>
      <c r="F95" s="35">
        <f>CalcEngine!G40+CalcEngine!G349</f>
        <v>0</v>
      </c>
      <c r="G95" s="35">
        <f>CalcEngine!H40+CalcEngine!H349</f>
        <v>0</v>
      </c>
      <c r="H95" s="35">
        <f>CalcEngine!I40+CalcEngine!I349</f>
        <v>0</v>
      </c>
      <c r="I95" s="35">
        <f>CalcEngine!J40+CalcEngine!J349</f>
        <v>0</v>
      </c>
      <c r="J95" s="35">
        <f>CalcEngine!K40+CalcEngine!K349</f>
        <v>0</v>
      </c>
      <c r="K95" s="35">
        <f>CalcEngine!L40+CalcEngine!L349</f>
        <v>0</v>
      </c>
      <c r="L95" s="35">
        <f>CalcEngine!M40+CalcEngine!M349</f>
        <v>0</v>
      </c>
      <c r="M95" s="35">
        <f>CalcEngine!N40+CalcEngine!N349</f>
        <v>0</v>
      </c>
      <c r="N95" s="35">
        <f>CalcEngine!O40+CalcEngine!O349</f>
        <v>0</v>
      </c>
      <c r="O95" s="35">
        <f>CalcEngine!P40+CalcEngine!P349</f>
        <v>0</v>
      </c>
      <c r="P95" s="35">
        <f>CalcEngine!Q40+CalcEngine!Q349</f>
        <v>0</v>
      </c>
      <c r="Q95" s="34">
        <f t="shared" si="590"/>
        <v>0</v>
      </c>
      <c r="R95" s="35">
        <f>CalcEngine!R40+CalcEngine!R349</f>
        <v>0</v>
      </c>
      <c r="S95" s="35">
        <f>CalcEngine!S40+CalcEngine!S349</f>
        <v>0</v>
      </c>
      <c r="T95" s="35">
        <f>CalcEngine!T40+CalcEngine!T349</f>
        <v>0</v>
      </c>
      <c r="U95" s="35">
        <f>CalcEngine!U40+CalcEngine!U349</f>
        <v>0</v>
      </c>
      <c r="V95" s="35">
        <f>CalcEngine!V40+CalcEngine!V349</f>
        <v>0</v>
      </c>
      <c r="W95" s="35">
        <f>CalcEngine!W40+CalcEngine!W349</f>
        <v>0</v>
      </c>
      <c r="X95" s="35">
        <f>CalcEngine!X40+CalcEngine!X349</f>
        <v>0</v>
      </c>
      <c r="Y95" s="35">
        <f>CalcEngine!Y40+CalcEngine!Y349</f>
        <v>0</v>
      </c>
      <c r="Z95" s="35">
        <f>CalcEngine!Z40+CalcEngine!Z349</f>
        <v>0</v>
      </c>
      <c r="AA95" s="35">
        <f>CalcEngine!AA40+CalcEngine!AA349</f>
        <v>0</v>
      </c>
      <c r="AB95" s="35">
        <f>CalcEngine!AB40+CalcEngine!AB349</f>
        <v>0</v>
      </c>
      <c r="AC95" s="35">
        <f>CalcEngine!AC40+CalcEngine!AC349</f>
        <v>0</v>
      </c>
      <c r="AD95" s="34">
        <f t="shared" si="591"/>
        <v>0</v>
      </c>
      <c r="AE95" s="35">
        <f>CalcEngine!AD40+CalcEngine!AD349</f>
        <v>0</v>
      </c>
      <c r="AF95" s="35">
        <f>CalcEngine!AE40+CalcEngine!AE349</f>
        <v>0</v>
      </c>
      <c r="AG95" s="35">
        <f>CalcEngine!AF40+CalcEngine!AF349</f>
        <v>0</v>
      </c>
      <c r="AH95" s="35">
        <f>CalcEngine!AG40+CalcEngine!AG349</f>
        <v>0</v>
      </c>
      <c r="AI95" s="35">
        <f>CalcEngine!AH40+CalcEngine!AH349</f>
        <v>0</v>
      </c>
      <c r="AJ95" s="35">
        <f>CalcEngine!AI40+CalcEngine!AI349</f>
        <v>0</v>
      </c>
      <c r="AK95" s="35">
        <f>CalcEngine!AJ40+CalcEngine!AJ349</f>
        <v>0</v>
      </c>
      <c r="AL95" s="35">
        <f>CalcEngine!AK40+CalcEngine!AK349</f>
        <v>0</v>
      </c>
      <c r="AM95" s="35">
        <f>CalcEngine!AL40+CalcEngine!AL349</f>
        <v>0</v>
      </c>
      <c r="AN95" s="35">
        <f>CalcEngine!AM40+CalcEngine!AM349</f>
        <v>0</v>
      </c>
      <c r="AO95" s="35">
        <f>CalcEngine!AN40+CalcEngine!AN349</f>
        <v>0</v>
      </c>
      <c r="AP95" s="35">
        <f>CalcEngine!AO40+CalcEngine!AO349</f>
        <v>0</v>
      </c>
      <c r="AQ95" s="34">
        <f t="shared" si="592"/>
        <v>0</v>
      </c>
      <c r="AR95" s="35">
        <f>CalcEngine!AP40+CalcEngine!AP349</f>
        <v>0</v>
      </c>
      <c r="AS95" s="35">
        <f>CalcEngine!AQ40+CalcEngine!AQ349</f>
        <v>0</v>
      </c>
      <c r="AT95" s="35">
        <f>CalcEngine!AR40+CalcEngine!AR349</f>
        <v>0</v>
      </c>
      <c r="AU95" s="35">
        <f>CalcEngine!AS40+CalcEngine!AS349</f>
        <v>0</v>
      </c>
      <c r="AV95" s="35">
        <f>CalcEngine!AT40+CalcEngine!AT349</f>
        <v>0</v>
      </c>
      <c r="AW95" s="35">
        <f>CalcEngine!AU40+CalcEngine!AU349</f>
        <v>0</v>
      </c>
      <c r="AX95" s="35">
        <f>CalcEngine!AV40+CalcEngine!AV349</f>
        <v>0</v>
      </c>
      <c r="AY95" s="35">
        <f>CalcEngine!AW40+CalcEngine!AW349</f>
        <v>0</v>
      </c>
      <c r="AZ95" s="35">
        <f>CalcEngine!AX40+CalcEngine!AX349</f>
        <v>0</v>
      </c>
      <c r="BA95" s="35">
        <f>CalcEngine!AY40+CalcEngine!AY349</f>
        <v>0</v>
      </c>
      <c r="BB95" s="35">
        <f>CalcEngine!AZ40+CalcEngine!AZ349</f>
        <v>0</v>
      </c>
      <c r="BC95" s="35">
        <f>CalcEngine!BA40+CalcEngine!BA349</f>
        <v>0</v>
      </c>
      <c r="BD95" s="34">
        <f t="shared" si="593"/>
        <v>0</v>
      </c>
      <c r="BE95" s="35">
        <f>CalcEngine!BB40+CalcEngine!BB349</f>
        <v>0</v>
      </c>
      <c r="BF95" s="35">
        <f>CalcEngine!BC40+CalcEngine!BC349</f>
        <v>0</v>
      </c>
      <c r="BG95" s="35">
        <f>CalcEngine!BD40+CalcEngine!BD349</f>
        <v>0</v>
      </c>
      <c r="BH95" s="35">
        <f>CalcEngine!BE40+CalcEngine!BE349</f>
        <v>0</v>
      </c>
      <c r="BI95" s="35">
        <f>CalcEngine!BF40+CalcEngine!BF349</f>
        <v>0</v>
      </c>
      <c r="BJ95" s="35">
        <f>CalcEngine!BG40+CalcEngine!BG349</f>
        <v>0</v>
      </c>
      <c r="BK95" s="35">
        <f>CalcEngine!BH40+CalcEngine!BH349</f>
        <v>0</v>
      </c>
      <c r="BL95" s="35">
        <f>CalcEngine!BI40+CalcEngine!BI349</f>
        <v>0</v>
      </c>
      <c r="BM95" s="35">
        <f>CalcEngine!BJ40+CalcEngine!BJ349</f>
        <v>0</v>
      </c>
      <c r="BN95" s="35">
        <f>CalcEngine!BK40+CalcEngine!BK349</f>
        <v>0</v>
      </c>
      <c r="BO95" s="35">
        <f>CalcEngine!BL40+CalcEngine!BL349</f>
        <v>0</v>
      </c>
      <c r="BP95" s="35">
        <f>CalcEngine!BM40+CalcEngine!BM349</f>
        <v>0</v>
      </c>
      <c r="BQ95" s="34">
        <f t="shared" si="594"/>
        <v>0</v>
      </c>
      <c r="BR95" s="35">
        <f>CalcEngine!BN40+CalcEngine!BN349</f>
        <v>0</v>
      </c>
      <c r="BS95" s="35">
        <f>CalcEngine!BO40+CalcEngine!BO349</f>
        <v>0</v>
      </c>
      <c r="BT95" s="35">
        <f>CalcEngine!BP40+CalcEngine!BP349</f>
        <v>0</v>
      </c>
      <c r="BU95" s="35">
        <f>CalcEngine!BQ40+CalcEngine!BQ349</f>
        <v>0</v>
      </c>
      <c r="BV95" s="35">
        <f>CalcEngine!BR40+CalcEngine!BR349</f>
        <v>0</v>
      </c>
      <c r="BW95" s="35">
        <f>CalcEngine!BS40+CalcEngine!BS349</f>
        <v>0</v>
      </c>
      <c r="BX95" s="35">
        <f>CalcEngine!BT40+CalcEngine!BT349</f>
        <v>0</v>
      </c>
      <c r="BY95" s="35">
        <f>CalcEngine!BU40+CalcEngine!BU349</f>
        <v>0</v>
      </c>
      <c r="BZ95" s="35">
        <f>CalcEngine!BV40+CalcEngine!BV349</f>
        <v>0</v>
      </c>
      <c r="CA95" s="35">
        <f>CalcEngine!BW40+CalcEngine!BW349</f>
        <v>0</v>
      </c>
      <c r="CB95" s="35">
        <f>CalcEngine!BX40+CalcEngine!BX349</f>
        <v>0</v>
      </c>
      <c r="CC95" s="35">
        <f>CalcEngine!BY40+CalcEngine!BY349</f>
        <v>0</v>
      </c>
      <c r="CD95" s="34">
        <f t="shared" si="595"/>
        <v>0</v>
      </c>
    </row>
    <row r="96" spans="3:82" ht="13.2">
      <c r="C96" s="4"/>
      <c r="D96" s="31" t="s">
        <v>78</v>
      </c>
      <c r="E96" s="35">
        <f>CalcEngine!F41+CalcEngine!F350</f>
        <v>0</v>
      </c>
      <c r="F96" s="35">
        <f>CalcEngine!G41+CalcEngine!G350</f>
        <v>0</v>
      </c>
      <c r="G96" s="35">
        <f>CalcEngine!H41+CalcEngine!H350</f>
        <v>0</v>
      </c>
      <c r="H96" s="35">
        <f>CalcEngine!I41+CalcEngine!I350</f>
        <v>0</v>
      </c>
      <c r="I96" s="35">
        <f>CalcEngine!J41+CalcEngine!J350</f>
        <v>0</v>
      </c>
      <c r="J96" s="35">
        <f>CalcEngine!K41+CalcEngine!K350</f>
        <v>0</v>
      </c>
      <c r="K96" s="35">
        <f>CalcEngine!L41+CalcEngine!L350</f>
        <v>0</v>
      </c>
      <c r="L96" s="35">
        <f>CalcEngine!M41+CalcEngine!M350</f>
        <v>0</v>
      </c>
      <c r="M96" s="35">
        <f>CalcEngine!N41+CalcEngine!N350</f>
        <v>0</v>
      </c>
      <c r="N96" s="35">
        <f>CalcEngine!O41+CalcEngine!O350</f>
        <v>0</v>
      </c>
      <c r="O96" s="35">
        <f>CalcEngine!P41+CalcEngine!P350</f>
        <v>0</v>
      </c>
      <c r="P96" s="35">
        <f>CalcEngine!Q41+CalcEngine!Q350</f>
        <v>0</v>
      </c>
      <c r="Q96" s="34">
        <f t="shared" si="590"/>
        <v>0</v>
      </c>
      <c r="R96" s="35">
        <f>CalcEngine!R41+CalcEngine!R350</f>
        <v>0</v>
      </c>
      <c r="S96" s="35">
        <f>CalcEngine!S41+CalcEngine!S350</f>
        <v>0</v>
      </c>
      <c r="T96" s="35">
        <f>CalcEngine!T41+CalcEngine!T350</f>
        <v>0</v>
      </c>
      <c r="U96" s="35">
        <f>CalcEngine!U41+CalcEngine!U350</f>
        <v>0</v>
      </c>
      <c r="V96" s="35">
        <f>CalcEngine!V41+CalcEngine!V350</f>
        <v>0</v>
      </c>
      <c r="W96" s="35">
        <f>CalcEngine!W41+CalcEngine!W350</f>
        <v>0</v>
      </c>
      <c r="X96" s="35">
        <f>CalcEngine!X41+CalcEngine!X350</f>
        <v>0</v>
      </c>
      <c r="Y96" s="35">
        <f>CalcEngine!Y41+CalcEngine!Y350</f>
        <v>0</v>
      </c>
      <c r="Z96" s="35">
        <f>CalcEngine!Z41+CalcEngine!Z350</f>
        <v>0</v>
      </c>
      <c r="AA96" s="35">
        <f>CalcEngine!AA41+CalcEngine!AA350</f>
        <v>0</v>
      </c>
      <c r="AB96" s="35">
        <f>CalcEngine!AB41+CalcEngine!AB350</f>
        <v>0</v>
      </c>
      <c r="AC96" s="35">
        <f>CalcEngine!AC41+CalcEngine!AC350</f>
        <v>0</v>
      </c>
      <c r="AD96" s="34">
        <f t="shared" si="591"/>
        <v>0</v>
      </c>
      <c r="AE96" s="35">
        <f>CalcEngine!AD41+CalcEngine!AD350</f>
        <v>0</v>
      </c>
      <c r="AF96" s="35">
        <f>CalcEngine!AE41+CalcEngine!AE350</f>
        <v>0</v>
      </c>
      <c r="AG96" s="35">
        <f>CalcEngine!AF41+CalcEngine!AF350</f>
        <v>0</v>
      </c>
      <c r="AH96" s="35">
        <f>CalcEngine!AG41+CalcEngine!AG350</f>
        <v>0</v>
      </c>
      <c r="AI96" s="35">
        <f>CalcEngine!AH41+CalcEngine!AH350</f>
        <v>0</v>
      </c>
      <c r="AJ96" s="35">
        <f>CalcEngine!AI41+CalcEngine!AI350</f>
        <v>0</v>
      </c>
      <c r="AK96" s="35">
        <f>CalcEngine!AJ41+CalcEngine!AJ350</f>
        <v>0</v>
      </c>
      <c r="AL96" s="35">
        <f>CalcEngine!AK41+CalcEngine!AK350</f>
        <v>0</v>
      </c>
      <c r="AM96" s="35">
        <f>CalcEngine!AL41+CalcEngine!AL350</f>
        <v>0</v>
      </c>
      <c r="AN96" s="35">
        <f>CalcEngine!AM41+CalcEngine!AM350</f>
        <v>0</v>
      </c>
      <c r="AO96" s="35">
        <f>CalcEngine!AN41+CalcEngine!AN350</f>
        <v>0</v>
      </c>
      <c r="AP96" s="35">
        <f>CalcEngine!AO41+CalcEngine!AO350</f>
        <v>0</v>
      </c>
      <c r="AQ96" s="34">
        <f t="shared" si="592"/>
        <v>0</v>
      </c>
      <c r="AR96" s="35">
        <f>CalcEngine!AP41+CalcEngine!AP350</f>
        <v>0</v>
      </c>
      <c r="AS96" s="35">
        <f>CalcEngine!AQ41+CalcEngine!AQ350</f>
        <v>0</v>
      </c>
      <c r="AT96" s="35">
        <f>CalcEngine!AR41+CalcEngine!AR350</f>
        <v>0</v>
      </c>
      <c r="AU96" s="35">
        <f>CalcEngine!AS41+CalcEngine!AS350</f>
        <v>0</v>
      </c>
      <c r="AV96" s="35">
        <f>CalcEngine!AT41+CalcEngine!AT350</f>
        <v>0</v>
      </c>
      <c r="AW96" s="35">
        <f>CalcEngine!AU41+CalcEngine!AU350</f>
        <v>0</v>
      </c>
      <c r="AX96" s="35">
        <f>CalcEngine!AV41+CalcEngine!AV350</f>
        <v>0</v>
      </c>
      <c r="AY96" s="35">
        <f>CalcEngine!AW41+CalcEngine!AW350</f>
        <v>0</v>
      </c>
      <c r="AZ96" s="35">
        <f>CalcEngine!AX41+CalcEngine!AX350</f>
        <v>0</v>
      </c>
      <c r="BA96" s="35">
        <f>CalcEngine!AY41+CalcEngine!AY350</f>
        <v>0</v>
      </c>
      <c r="BB96" s="35">
        <f>CalcEngine!AZ41+CalcEngine!AZ350</f>
        <v>0</v>
      </c>
      <c r="BC96" s="35">
        <f>CalcEngine!BA41+CalcEngine!BA350</f>
        <v>0</v>
      </c>
      <c r="BD96" s="34">
        <f t="shared" si="593"/>
        <v>0</v>
      </c>
      <c r="BE96" s="35">
        <f>CalcEngine!BB41+CalcEngine!BB350</f>
        <v>0</v>
      </c>
      <c r="BF96" s="35">
        <f>CalcEngine!BC41+CalcEngine!BC350</f>
        <v>0</v>
      </c>
      <c r="BG96" s="35">
        <f>CalcEngine!BD41+CalcEngine!BD350</f>
        <v>0</v>
      </c>
      <c r="BH96" s="35">
        <f>CalcEngine!BE41+CalcEngine!BE350</f>
        <v>0</v>
      </c>
      <c r="BI96" s="35">
        <f>CalcEngine!BF41+CalcEngine!BF350</f>
        <v>0</v>
      </c>
      <c r="BJ96" s="35">
        <f>CalcEngine!BG41+CalcEngine!BG350</f>
        <v>0</v>
      </c>
      <c r="BK96" s="35">
        <f>CalcEngine!BH41+CalcEngine!BH350</f>
        <v>0</v>
      </c>
      <c r="BL96" s="35">
        <f>CalcEngine!BI41+CalcEngine!BI350</f>
        <v>0</v>
      </c>
      <c r="BM96" s="35">
        <f>CalcEngine!BJ41+CalcEngine!BJ350</f>
        <v>0</v>
      </c>
      <c r="BN96" s="35">
        <f>CalcEngine!BK41+CalcEngine!BK350</f>
        <v>0</v>
      </c>
      <c r="BO96" s="35">
        <f>CalcEngine!BL41+CalcEngine!BL350</f>
        <v>0</v>
      </c>
      <c r="BP96" s="35">
        <f>CalcEngine!BM41+CalcEngine!BM350</f>
        <v>0</v>
      </c>
      <c r="BQ96" s="34">
        <f t="shared" si="594"/>
        <v>0</v>
      </c>
      <c r="BR96" s="35">
        <f>CalcEngine!BN41+CalcEngine!BN350</f>
        <v>0</v>
      </c>
      <c r="BS96" s="35">
        <f>CalcEngine!BO41+CalcEngine!BO350</f>
        <v>0</v>
      </c>
      <c r="BT96" s="35">
        <f>CalcEngine!BP41+CalcEngine!BP350</f>
        <v>0</v>
      </c>
      <c r="BU96" s="35">
        <f>CalcEngine!BQ41+CalcEngine!BQ350</f>
        <v>0</v>
      </c>
      <c r="BV96" s="35">
        <f>CalcEngine!BR41+CalcEngine!BR350</f>
        <v>0</v>
      </c>
      <c r="BW96" s="35">
        <f>CalcEngine!BS41+CalcEngine!BS350</f>
        <v>0</v>
      </c>
      <c r="BX96" s="35">
        <f>CalcEngine!BT41+CalcEngine!BT350</f>
        <v>0</v>
      </c>
      <c r="BY96" s="35">
        <f>CalcEngine!BU41+CalcEngine!BU350</f>
        <v>0</v>
      </c>
      <c r="BZ96" s="35">
        <f>CalcEngine!BV41+CalcEngine!BV350</f>
        <v>0</v>
      </c>
      <c r="CA96" s="35">
        <f>CalcEngine!BW41+CalcEngine!BW350</f>
        <v>0</v>
      </c>
      <c r="CB96" s="35">
        <f>CalcEngine!BX41+CalcEngine!BX350</f>
        <v>0</v>
      </c>
      <c r="CC96" s="35">
        <f>CalcEngine!BY41+CalcEngine!BY350</f>
        <v>0</v>
      </c>
      <c r="CD96" s="34">
        <f t="shared" si="595"/>
        <v>0</v>
      </c>
    </row>
    <row r="97" spans="3:82" ht="13.2">
      <c r="C97" s="4"/>
      <c r="D97" s="31" t="s">
        <v>79</v>
      </c>
      <c r="E97" s="35">
        <f>CalcEngine!F42+CalcEngine!F351</f>
        <v>0</v>
      </c>
      <c r="F97" s="35">
        <f>CalcEngine!G42+CalcEngine!G351</f>
        <v>0</v>
      </c>
      <c r="G97" s="35">
        <f>CalcEngine!H42+CalcEngine!H351</f>
        <v>0</v>
      </c>
      <c r="H97" s="35">
        <f>CalcEngine!I42+CalcEngine!I351</f>
        <v>0</v>
      </c>
      <c r="I97" s="35">
        <f>CalcEngine!J42+CalcEngine!J351</f>
        <v>0</v>
      </c>
      <c r="J97" s="35">
        <f>CalcEngine!K42+CalcEngine!K351</f>
        <v>0</v>
      </c>
      <c r="K97" s="35">
        <f>CalcEngine!L42+CalcEngine!L351</f>
        <v>0</v>
      </c>
      <c r="L97" s="35">
        <f>CalcEngine!M42+CalcEngine!M351</f>
        <v>0</v>
      </c>
      <c r="M97" s="35">
        <f>CalcEngine!N42+CalcEngine!N351</f>
        <v>0</v>
      </c>
      <c r="N97" s="35">
        <f>CalcEngine!O42+CalcEngine!O351</f>
        <v>0</v>
      </c>
      <c r="O97" s="35">
        <f>CalcEngine!P42+CalcEngine!P351</f>
        <v>0</v>
      </c>
      <c r="P97" s="35">
        <f>CalcEngine!Q42+CalcEngine!Q351</f>
        <v>0</v>
      </c>
      <c r="Q97" s="34">
        <f t="shared" si="590"/>
        <v>0</v>
      </c>
      <c r="R97" s="35">
        <f>CalcEngine!R42+CalcEngine!R351</f>
        <v>0</v>
      </c>
      <c r="S97" s="35">
        <f>CalcEngine!S42+CalcEngine!S351</f>
        <v>0</v>
      </c>
      <c r="T97" s="35">
        <f>CalcEngine!T42+CalcEngine!T351</f>
        <v>0</v>
      </c>
      <c r="U97" s="35">
        <f>CalcEngine!U42+CalcEngine!U351</f>
        <v>0</v>
      </c>
      <c r="V97" s="35">
        <f>CalcEngine!V42+CalcEngine!V351</f>
        <v>0</v>
      </c>
      <c r="W97" s="35">
        <f>CalcEngine!W42+CalcEngine!W351</f>
        <v>0</v>
      </c>
      <c r="X97" s="35">
        <f>CalcEngine!X42+CalcEngine!X351</f>
        <v>0</v>
      </c>
      <c r="Y97" s="35">
        <f>CalcEngine!Y42+CalcEngine!Y351</f>
        <v>0</v>
      </c>
      <c r="Z97" s="35">
        <f>CalcEngine!Z42+CalcEngine!Z351</f>
        <v>0</v>
      </c>
      <c r="AA97" s="35">
        <f>CalcEngine!AA42+CalcEngine!AA351</f>
        <v>0</v>
      </c>
      <c r="AB97" s="35">
        <f>CalcEngine!AB42+CalcEngine!AB351</f>
        <v>0</v>
      </c>
      <c r="AC97" s="35">
        <f>CalcEngine!AC42+CalcEngine!AC351</f>
        <v>0</v>
      </c>
      <c r="AD97" s="34">
        <f t="shared" si="591"/>
        <v>0</v>
      </c>
      <c r="AE97" s="35">
        <f>CalcEngine!AD42+CalcEngine!AD351</f>
        <v>0</v>
      </c>
      <c r="AF97" s="35">
        <f>CalcEngine!AE42+CalcEngine!AE351</f>
        <v>0</v>
      </c>
      <c r="AG97" s="35">
        <f>CalcEngine!AF42+CalcEngine!AF351</f>
        <v>0</v>
      </c>
      <c r="AH97" s="35">
        <f>CalcEngine!AG42+CalcEngine!AG351</f>
        <v>0</v>
      </c>
      <c r="AI97" s="35">
        <f>CalcEngine!AH42+CalcEngine!AH351</f>
        <v>0</v>
      </c>
      <c r="AJ97" s="35">
        <f>CalcEngine!AI42+CalcEngine!AI351</f>
        <v>0</v>
      </c>
      <c r="AK97" s="35">
        <f>CalcEngine!AJ42+CalcEngine!AJ351</f>
        <v>0</v>
      </c>
      <c r="AL97" s="35">
        <f>CalcEngine!AK42+CalcEngine!AK351</f>
        <v>0</v>
      </c>
      <c r="AM97" s="35">
        <f>CalcEngine!AL42+CalcEngine!AL351</f>
        <v>0</v>
      </c>
      <c r="AN97" s="35">
        <f>CalcEngine!AM42+CalcEngine!AM351</f>
        <v>0</v>
      </c>
      <c r="AO97" s="35">
        <f>CalcEngine!AN42+CalcEngine!AN351</f>
        <v>0</v>
      </c>
      <c r="AP97" s="35">
        <f>CalcEngine!AO42+CalcEngine!AO351</f>
        <v>0</v>
      </c>
      <c r="AQ97" s="34">
        <f t="shared" si="592"/>
        <v>0</v>
      </c>
      <c r="AR97" s="35">
        <f>CalcEngine!AP42+CalcEngine!AP351</f>
        <v>0</v>
      </c>
      <c r="AS97" s="35">
        <f>CalcEngine!AQ42+CalcEngine!AQ351</f>
        <v>0</v>
      </c>
      <c r="AT97" s="35">
        <f>CalcEngine!AR42+CalcEngine!AR351</f>
        <v>0</v>
      </c>
      <c r="AU97" s="35">
        <f>CalcEngine!AS42+CalcEngine!AS351</f>
        <v>0</v>
      </c>
      <c r="AV97" s="35">
        <f>CalcEngine!AT42+CalcEngine!AT351</f>
        <v>0</v>
      </c>
      <c r="AW97" s="35">
        <f>CalcEngine!AU42+CalcEngine!AU351</f>
        <v>0</v>
      </c>
      <c r="AX97" s="35">
        <f>CalcEngine!AV42+CalcEngine!AV351</f>
        <v>0</v>
      </c>
      <c r="AY97" s="35">
        <f>CalcEngine!AW42+CalcEngine!AW351</f>
        <v>0</v>
      </c>
      <c r="AZ97" s="35">
        <f>CalcEngine!AX42+CalcEngine!AX351</f>
        <v>0</v>
      </c>
      <c r="BA97" s="35">
        <f>CalcEngine!AY42+CalcEngine!AY351</f>
        <v>0</v>
      </c>
      <c r="BB97" s="35">
        <f>CalcEngine!AZ42+CalcEngine!AZ351</f>
        <v>0</v>
      </c>
      <c r="BC97" s="35">
        <f>CalcEngine!BA42+CalcEngine!BA351</f>
        <v>0</v>
      </c>
      <c r="BD97" s="34">
        <f t="shared" si="593"/>
        <v>0</v>
      </c>
      <c r="BE97" s="35">
        <f>CalcEngine!BB42+CalcEngine!BB351</f>
        <v>0</v>
      </c>
      <c r="BF97" s="35">
        <f>CalcEngine!BC42+CalcEngine!BC351</f>
        <v>0</v>
      </c>
      <c r="BG97" s="35">
        <f>CalcEngine!BD42+CalcEngine!BD351</f>
        <v>0</v>
      </c>
      <c r="BH97" s="35">
        <f>CalcEngine!BE42+CalcEngine!BE351</f>
        <v>0</v>
      </c>
      <c r="BI97" s="35">
        <f>CalcEngine!BF42+CalcEngine!BF351</f>
        <v>0</v>
      </c>
      <c r="BJ97" s="35">
        <f>CalcEngine!BG42+CalcEngine!BG351</f>
        <v>0</v>
      </c>
      <c r="BK97" s="35">
        <f>CalcEngine!BH42+CalcEngine!BH351</f>
        <v>0</v>
      </c>
      <c r="BL97" s="35">
        <f>CalcEngine!BI42+CalcEngine!BI351</f>
        <v>0</v>
      </c>
      <c r="BM97" s="35">
        <f>CalcEngine!BJ42+CalcEngine!BJ351</f>
        <v>0</v>
      </c>
      <c r="BN97" s="35">
        <f>CalcEngine!BK42+CalcEngine!BK351</f>
        <v>0</v>
      </c>
      <c r="BO97" s="35">
        <f>CalcEngine!BL42+CalcEngine!BL351</f>
        <v>0</v>
      </c>
      <c r="BP97" s="35">
        <f>CalcEngine!BM42+CalcEngine!BM351</f>
        <v>0</v>
      </c>
      <c r="BQ97" s="34">
        <f t="shared" si="594"/>
        <v>0</v>
      </c>
      <c r="BR97" s="35">
        <f>CalcEngine!BN42+CalcEngine!BN351</f>
        <v>0</v>
      </c>
      <c r="BS97" s="35">
        <f>CalcEngine!BO42+CalcEngine!BO351</f>
        <v>0</v>
      </c>
      <c r="BT97" s="35">
        <f>CalcEngine!BP42+CalcEngine!BP351</f>
        <v>0</v>
      </c>
      <c r="BU97" s="35">
        <f>CalcEngine!BQ42+CalcEngine!BQ351</f>
        <v>0</v>
      </c>
      <c r="BV97" s="35">
        <f>CalcEngine!BR42+CalcEngine!BR351</f>
        <v>0</v>
      </c>
      <c r="BW97" s="35">
        <f>CalcEngine!BS42+CalcEngine!BS351</f>
        <v>0</v>
      </c>
      <c r="BX97" s="35">
        <f>CalcEngine!BT42+CalcEngine!BT351</f>
        <v>0</v>
      </c>
      <c r="BY97" s="35">
        <f>CalcEngine!BU42+CalcEngine!BU351</f>
        <v>0</v>
      </c>
      <c r="BZ97" s="35">
        <f>CalcEngine!BV42+CalcEngine!BV351</f>
        <v>0</v>
      </c>
      <c r="CA97" s="35">
        <f>CalcEngine!BW42+CalcEngine!BW351</f>
        <v>0</v>
      </c>
      <c r="CB97" s="35">
        <f>CalcEngine!BX42+CalcEngine!BX351</f>
        <v>0</v>
      </c>
      <c r="CC97" s="35">
        <f>CalcEngine!BY42+CalcEngine!BY351</f>
        <v>0</v>
      </c>
      <c r="CD97" s="34">
        <f t="shared" si="595"/>
        <v>0</v>
      </c>
    </row>
    <row r="98" spans="3:82" ht="13.2">
      <c r="C98" s="4"/>
      <c r="D98" s="31" t="s">
        <v>55</v>
      </c>
      <c r="E98" s="35">
        <f>CalcEngine!F291</f>
        <v>0</v>
      </c>
      <c r="F98" s="35">
        <f>CalcEngine!G291</f>
        <v>0</v>
      </c>
      <c r="G98" s="35">
        <f>CalcEngine!H291</f>
        <v>0</v>
      </c>
      <c r="H98" s="35">
        <f>CalcEngine!I291</f>
        <v>0</v>
      </c>
      <c r="I98" s="35">
        <f>CalcEngine!J291</f>
        <v>0</v>
      </c>
      <c r="J98" s="35">
        <f>CalcEngine!K291</f>
        <v>0</v>
      </c>
      <c r="K98" s="35">
        <f>CalcEngine!L291</f>
        <v>0</v>
      </c>
      <c r="L98" s="35">
        <f>CalcEngine!M291</f>
        <v>0</v>
      </c>
      <c r="M98" s="35">
        <f>CalcEngine!N291</f>
        <v>0</v>
      </c>
      <c r="N98" s="35">
        <f>CalcEngine!O291</f>
        <v>0</v>
      </c>
      <c r="O98" s="35">
        <f>CalcEngine!P291</f>
        <v>0</v>
      </c>
      <c r="P98" s="35">
        <f>CalcEngine!Q291</f>
        <v>0</v>
      </c>
      <c r="Q98" s="34">
        <f t="shared" si="578"/>
        <v>0</v>
      </c>
      <c r="R98" s="35">
        <f>'Outside Services &amp; Other'!G111</f>
        <v>0</v>
      </c>
      <c r="S98" s="35">
        <f>'Outside Services &amp; Other'!H111</f>
        <v>0</v>
      </c>
      <c r="T98" s="35">
        <f>'Outside Services &amp; Other'!I111</f>
        <v>0</v>
      </c>
      <c r="U98" s="35">
        <f>'Outside Services &amp; Other'!J111</f>
        <v>0</v>
      </c>
      <c r="V98" s="35">
        <f>'Outside Services &amp; Other'!K111</f>
        <v>0</v>
      </c>
      <c r="W98" s="35">
        <f>'Outside Services &amp; Other'!L111</f>
        <v>0</v>
      </c>
      <c r="X98" s="35">
        <f>'Outside Services &amp; Other'!M111</f>
        <v>0</v>
      </c>
      <c r="Y98" s="35">
        <f>'Outside Services &amp; Other'!N111</f>
        <v>0</v>
      </c>
      <c r="Z98" s="35">
        <f>'Outside Services &amp; Other'!O111</f>
        <v>0</v>
      </c>
      <c r="AA98" s="35">
        <f>'Outside Services &amp; Other'!P111</f>
        <v>0</v>
      </c>
      <c r="AB98" s="35">
        <f>'Outside Services &amp; Other'!Q111</f>
        <v>0</v>
      </c>
      <c r="AC98" s="35">
        <f>'Outside Services &amp; Other'!R111</f>
        <v>0</v>
      </c>
      <c r="AD98" s="34">
        <f t="shared" si="579"/>
        <v>0</v>
      </c>
      <c r="AE98" s="35">
        <f>'Outside Services &amp; Other'!S111</f>
        <v>0</v>
      </c>
      <c r="AF98" s="35">
        <f>'Outside Services &amp; Other'!T111</f>
        <v>0</v>
      </c>
      <c r="AG98" s="35">
        <f>'Outside Services &amp; Other'!U111</f>
        <v>0</v>
      </c>
      <c r="AH98" s="35">
        <f>'Outside Services &amp; Other'!V111</f>
        <v>0</v>
      </c>
      <c r="AI98" s="35">
        <f>'Outside Services &amp; Other'!W111</f>
        <v>0</v>
      </c>
      <c r="AJ98" s="35">
        <f>'Outside Services &amp; Other'!X111</f>
        <v>0</v>
      </c>
      <c r="AK98" s="35">
        <f>'Outside Services &amp; Other'!Y111</f>
        <v>0</v>
      </c>
      <c r="AL98" s="35">
        <f>'Outside Services &amp; Other'!Z111</f>
        <v>0</v>
      </c>
      <c r="AM98" s="35">
        <f>'Outside Services &amp; Other'!AA111</f>
        <v>0</v>
      </c>
      <c r="AN98" s="35">
        <f>'Outside Services &amp; Other'!AB111</f>
        <v>0</v>
      </c>
      <c r="AO98" s="35">
        <f>'Outside Services &amp; Other'!AC111</f>
        <v>0</v>
      </c>
      <c r="AP98" s="35">
        <f>'Outside Services &amp; Other'!AD111</f>
        <v>0</v>
      </c>
      <c r="AQ98" s="34">
        <f t="shared" si="580"/>
        <v>0</v>
      </c>
      <c r="AR98" s="35">
        <f>'Outside Services &amp; Other'!AE111</f>
        <v>0</v>
      </c>
      <c r="AS98" s="35">
        <f>'Outside Services &amp; Other'!AF111</f>
        <v>0</v>
      </c>
      <c r="AT98" s="35">
        <f>'Outside Services &amp; Other'!AG111</f>
        <v>0</v>
      </c>
      <c r="AU98" s="35">
        <f>'Outside Services &amp; Other'!AH111</f>
        <v>0</v>
      </c>
      <c r="AV98" s="35">
        <f>'Outside Services &amp; Other'!AI111</f>
        <v>0</v>
      </c>
      <c r="AW98" s="35">
        <f>'Outside Services &amp; Other'!AJ111</f>
        <v>0</v>
      </c>
      <c r="AX98" s="35">
        <f>'Outside Services &amp; Other'!AK111</f>
        <v>0</v>
      </c>
      <c r="AY98" s="35">
        <f>'Outside Services &amp; Other'!AL111</f>
        <v>0</v>
      </c>
      <c r="AZ98" s="35">
        <f>'Outside Services &amp; Other'!AM111</f>
        <v>0</v>
      </c>
      <c r="BA98" s="35">
        <f>'Outside Services &amp; Other'!AN111</f>
        <v>0</v>
      </c>
      <c r="BB98" s="35">
        <f>'Outside Services &amp; Other'!AO111</f>
        <v>0</v>
      </c>
      <c r="BC98" s="35">
        <f>'Outside Services &amp; Other'!AP111</f>
        <v>0</v>
      </c>
      <c r="BD98" s="34">
        <f t="shared" si="581"/>
        <v>0</v>
      </c>
      <c r="BE98" s="35">
        <f>'Outside Services &amp; Other'!AQ111</f>
        <v>0</v>
      </c>
      <c r="BF98" s="35">
        <f>'Outside Services &amp; Other'!AR111</f>
        <v>0</v>
      </c>
      <c r="BG98" s="35">
        <f>'Outside Services &amp; Other'!AS111</f>
        <v>0</v>
      </c>
      <c r="BH98" s="35">
        <f>'Outside Services &amp; Other'!AT111</f>
        <v>0</v>
      </c>
      <c r="BI98" s="35">
        <f>'Outside Services &amp; Other'!AU111</f>
        <v>0</v>
      </c>
      <c r="BJ98" s="35">
        <f>'Outside Services &amp; Other'!AV111</f>
        <v>0</v>
      </c>
      <c r="BK98" s="35">
        <f>'Outside Services &amp; Other'!AW111</f>
        <v>0</v>
      </c>
      <c r="BL98" s="35">
        <f>'Outside Services &amp; Other'!AX111</f>
        <v>0</v>
      </c>
      <c r="BM98" s="35">
        <f>'Outside Services &amp; Other'!AY111</f>
        <v>0</v>
      </c>
      <c r="BN98" s="35">
        <f>'Outside Services &amp; Other'!AZ111</f>
        <v>0</v>
      </c>
      <c r="BO98" s="35">
        <f>'Outside Services &amp; Other'!BA111</f>
        <v>0</v>
      </c>
      <c r="BP98" s="35">
        <f>'Outside Services &amp; Other'!BB111</f>
        <v>0</v>
      </c>
      <c r="BQ98" s="34">
        <f t="shared" si="582"/>
        <v>0</v>
      </c>
      <c r="BR98" s="35">
        <f>'Outside Services &amp; Other'!BC111</f>
        <v>0</v>
      </c>
      <c r="BS98" s="35">
        <f>'Outside Services &amp; Other'!BD111</f>
        <v>0</v>
      </c>
      <c r="BT98" s="35">
        <f>'Outside Services &amp; Other'!BE111</f>
        <v>0</v>
      </c>
      <c r="BU98" s="35">
        <f>'Outside Services &amp; Other'!BF111</f>
        <v>0</v>
      </c>
      <c r="BV98" s="35">
        <f>'Outside Services &amp; Other'!BG111</f>
        <v>0</v>
      </c>
      <c r="BW98" s="35">
        <f>'Outside Services &amp; Other'!BH111</f>
        <v>0</v>
      </c>
      <c r="BX98" s="35">
        <f>'Outside Services &amp; Other'!BI111</f>
        <v>0</v>
      </c>
      <c r="BY98" s="35">
        <f>'Outside Services &amp; Other'!BJ111</f>
        <v>0</v>
      </c>
      <c r="BZ98" s="35">
        <f>'Outside Services &amp; Other'!BK111</f>
        <v>0</v>
      </c>
      <c r="CA98" s="35">
        <f>'Outside Services &amp; Other'!BL111</f>
        <v>0</v>
      </c>
      <c r="CB98" s="35">
        <f>'Outside Services &amp; Other'!BM111</f>
        <v>0</v>
      </c>
      <c r="CC98" s="35">
        <f>'Outside Services &amp; Other'!BN111</f>
        <v>0</v>
      </c>
      <c r="CD98" s="34">
        <f t="shared" si="583"/>
        <v>0</v>
      </c>
    </row>
    <row r="99" spans="3:82" ht="13.2">
      <c r="C99" s="4"/>
      <c r="D99" s="31" t="s">
        <v>483</v>
      </c>
      <c r="E99" s="35">
        <f>CalcEngine!F361+CalcEngine!F362+CalcEngine!F363</f>
        <v>0</v>
      </c>
      <c r="F99" s="35">
        <f>CalcEngine!G361+CalcEngine!G362+CalcEngine!G363</f>
        <v>0</v>
      </c>
      <c r="G99" s="35">
        <f>CalcEngine!H361+CalcEngine!H362+CalcEngine!H363</f>
        <v>0</v>
      </c>
      <c r="H99" s="35">
        <f>CalcEngine!I361+CalcEngine!I362+CalcEngine!I363</f>
        <v>0</v>
      </c>
      <c r="I99" s="35">
        <f>CalcEngine!J361+CalcEngine!J362+CalcEngine!J363</f>
        <v>0</v>
      </c>
      <c r="J99" s="35">
        <f>CalcEngine!K361+CalcEngine!K362+CalcEngine!K363</f>
        <v>0</v>
      </c>
      <c r="K99" s="35">
        <f>CalcEngine!L361+CalcEngine!L362+CalcEngine!L363</f>
        <v>0</v>
      </c>
      <c r="L99" s="35">
        <f>CalcEngine!M361+CalcEngine!M362+CalcEngine!M363</f>
        <v>0</v>
      </c>
      <c r="M99" s="35">
        <f>CalcEngine!N361+CalcEngine!N362+CalcEngine!N363</f>
        <v>0</v>
      </c>
      <c r="N99" s="35">
        <f>CalcEngine!O361+CalcEngine!O362+CalcEngine!O363</f>
        <v>0</v>
      </c>
      <c r="O99" s="35">
        <f>CalcEngine!P361+CalcEngine!P362+CalcEngine!P363</f>
        <v>0</v>
      </c>
      <c r="P99" s="35">
        <f>CalcEngine!Q361+CalcEngine!Q362+CalcEngine!Q363</f>
        <v>0</v>
      </c>
      <c r="Q99" s="34">
        <f t="shared" si="578"/>
        <v>0</v>
      </c>
      <c r="R99" s="35">
        <f>CalcEngine!R361+CalcEngine!R362+CalcEngine!R363</f>
        <v>0</v>
      </c>
      <c r="S99" s="35">
        <f>CalcEngine!S361+CalcEngine!S362+CalcEngine!S363</f>
        <v>0</v>
      </c>
      <c r="T99" s="35">
        <f>CalcEngine!T361+CalcEngine!T362+CalcEngine!T363</f>
        <v>0</v>
      </c>
      <c r="U99" s="35">
        <f>CalcEngine!U361+CalcEngine!U362+CalcEngine!U363</f>
        <v>0</v>
      </c>
      <c r="V99" s="35">
        <f>CalcEngine!V361+CalcEngine!V362+CalcEngine!V363</f>
        <v>0</v>
      </c>
      <c r="W99" s="35">
        <f>CalcEngine!W361+CalcEngine!W362+CalcEngine!W363</f>
        <v>0</v>
      </c>
      <c r="X99" s="35">
        <f>CalcEngine!X361+CalcEngine!X362+CalcEngine!X363</f>
        <v>0</v>
      </c>
      <c r="Y99" s="35">
        <f>CalcEngine!Y361+CalcEngine!Y362+CalcEngine!Y363</f>
        <v>0</v>
      </c>
      <c r="Z99" s="35">
        <f>CalcEngine!Z361+CalcEngine!Z362+CalcEngine!Z363</f>
        <v>0</v>
      </c>
      <c r="AA99" s="35">
        <f>CalcEngine!AA361+CalcEngine!AA362+CalcEngine!AA363</f>
        <v>0</v>
      </c>
      <c r="AB99" s="35">
        <f>CalcEngine!AB361+CalcEngine!AB362+CalcEngine!AB363</f>
        <v>0</v>
      </c>
      <c r="AC99" s="35">
        <f>CalcEngine!AC361+CalcEngine!AC362+CalcEngine!AC363</f>
        <v>0</v>
      </c>
      <c r="AD99" s="34">
        <f t="shared" si="579"/>
        <v>0</v>
      </c>
      <c r="AE99" s="35">
        <f>CalcEngine!AD361+CalcEngine!AD362+CalcEngine!AD363</f>
        <v>0</v>
      </c>
      <c r="AF99" s="35">
        <f>CalcEngine!AE361+CalcEngine!AE362+CalcEngine!AE363</f>
        <v>0</v>
      </c>
      <c r="AG99" s="35">
        <f>CalcEngine!AF361+CalcEngine!AF362+CalcEngine!AF363</f>
        <v>0</v>
      </c>
      <c r="AH99" s="35">
        <f>CalcEngine!AG361+CalcEngine!AG362+CalcEngine!AG363</f>
        <v>0</v>
      </c>
      <c r="AI99" s="35">
        <f>CalcEngine!AH361+CalcEngine!AH362+CalcEngine!AH363</f>
        <v>0</v>
      </c>
      <c r="AJ99" s="35">
        <f>CalcEngine!AI361+CalcEngine!AI362+CalcEngine!AI363</f>
        <v>0</v>
      </c>
      <c r="AK99" s="35">
        <f>CalcEngine!AJ361+CalcEngine!AJ362+CalcEngine!AJ363</f>
        <v>0</v>
      </c>
      <c r="AL99" s="35">
        <f>CalcEngine!AK361+CalcEngine!AK362+CalcEngine!AK363</f>
        <v>0</v>
      </c>
      <c r="AM99" s="35">
        <f>CalcEngine!AL361+CalcEngine!AL362+CalcEngine!AL363</f>
        <v>0</v>
      </c>
      <c r="AN99" s="35">
        <f>CalcEngine!AM361+CalcEngine!AM362+CalcEngine!AM363</f>
        <v>0</v>
      </c>
      <c r="AO99" s="35">
        <f>CalcEngine!AN361+CalcEngine!AN362+CalcEngine!AN363</f>
        <v>0</v>
      </c>
      <c r="AP99" s="35">
        <f>CalcEngine!AO361+CalcEngine!AO362+CalcEngine!AO363</f>
        <v>0</v>
      </c>
      <c r="AQ99" s="34">
        <f t="shared" si="580"/>
        <v>0</v>
      </c>
      <c r="AR99" s="35">
        <f>CalcEngine!AP361+CalcEngine!AP362+CalcEngine!AP363</f>
        <v>0</v>
      </c>
      <c r="AS99" s="35">
        <f>CalcEngine!AQ361+CalcEngine!AQ362+CalcEngine!AQ363</f>
        <v>0</v>
      </c>
      <c r="AT99" s="35">
        <f>CalcEngine!AR361+CalcEngine!AR362+CalcEngine!AR363</f>
        <v>0</v>
      </c>
      <c r="AU99" s="35">
        <f>CalcEngine!AS361+CalcEngine!AS362+CalcEngine!AS363</f>
        <v>0</v>
      </c>
      <c r="AV99" s="35">
        <f>CalcEngine!AT361+CalcEngine!AT362+CalcEngine!AT363</f>
        <v>0</v>
      </c>
      <c r="AW99" s="35">
        <f>CalcEngine!AU361+CalcEngine!AU362+CalcEngine!AU363</f>
        <v>0</v>
      </c>
      <c r="AX99" s="35">
        <f>CalcEngine!AV361+CalcEngine!AV362+CalcEngine!AV363</f>
        <v>0</v>
      </c>
      <c r="AY99" s="35">
        <f>CalcEngine!AW361+CalcEngine!AW362+CalcEngine!AW363</f>
        <v>0</v>
      </c>
      <c r="AZ99" s="35">
        <f>CalcEngine!AX361+CalcEngine!AX362+CalcEngine!AX363</f>
        <v>0</v>
      </c>
      <c r="BA99" s="35">
        <f>CalcEngine!AY361+CalcEngine!AY362+CalcEngine!AY363</f>
        <v>0</v>
      </c>
      <c r="BB99" s="35">
        <f>CalcEngine!AZ361+CalcEngine!AZ362+CalcEngine!AZ363</f>
        <v>0</v>
      </c>
      <c r="BC99" s="35">
        <f>CalcEngine!BA361+CalcEngine!BA362+CalcEngine!BA363</f>
        <v>0</v>
      </c>
      <c r="BD99" s="34">
        <f t="shared" si="581"/>
        <v>0</v>
      </c>
      <c r="BE99" s="35">
        <f>CalcEngine!BB361+CalcEngine!BB362+CalcEngine!BB363</f>
        <v>0</v>
      </c>
      <c r="BF99" s="35">
        <f>CalcEngine!BC361+CalcEngine!BC362+CalcEngine!BC363</f>
        <v>0</v>
      </c>
      <c r="BG99" s="35">
        <f>CalcEngine!BD361+CalcEngine!BD362+CalcEngine!BD363</f>
        <v>0</v>
      </c>
      <c r="BH99" s="35">
        <f>CalcEngine!BE361+CalcEngine!BE362+CalcEngine!BE363</f>
        <v>0</v>
      </c>
      <c r="BI99" s="35">
        <f>CalcEngine!BF361+CalcEngine!BF362+CalcEngine!BF363</f>
        <v>0</v>
      </c>
      <c r="BJ99" s="35">
        <f>CalcEngine!BG361+CalcEngine!BG362+CalcEngine!BG363</f>
        <v>0</v>
      </c>
      <c r="BK99" s="35">
        <f>CalcEngine!BH361+CalcEngine!BH362+CalcEngine!BH363</f>
        <v>0</v>
      </c>
      <c r="BL99" s="35">
        <f>CalcEngine!BI361+CalcEngine!BI362+CalcEngine!BI363</f>
        <v>0</v>
      </c>
      <c r="BM99" s="35">
        <f>CalcEngine!BJ361+CalcEngine!BJ362+CalcEngine!BJ363</f>
        <v>0</v>
      </c>
      <c r="BN99" s="35">
        <f>CalcEngine!BK361+CalcEngine!BK362+CalcEngine!BK363</f>
        <v>0</v>
      </c>
      <c r="BO99" s="35">
        <f>CalcEngine!BL361+CalcEngine!BL362+CalcEngine!BL363</f>
        <v>0</v>
      </c>
      <c r="BP99" s="35">
        <f>CalcEngine!BM361+CalcEngine!BM362+CalcEngine!BM363</f>
        <v>0</v>
      </c>
      <c r="BQ99" s="34">
        <f t="shared" si="582"/>
        <v>0</v>
      </c>
      <c r="BR99" s="35">
        <f>CalcEngine!BN361+CalcEngine!BN362+CalcEngine!BN363</f>
        <v>0</v>
      </c>
      <c r="BS99" s="35">
        <f>CalcEngine!BO361+CalcEngine!BO362+CalcEngine!BO363</f>
        <v>0</v>
      </c>
      <c r="BT99" s="35">
        <f>CalcEngine!BP361+CalcEngine!BP362+CalcEngine!BP363</f>
        <v>0</v>
      </c>
      <c r="BU99" s="35">
        <f>CalcEngine!BQ361+CalcEngine!BQ362+CalcEngine!BQ363</f>
        <v>0</v>
      </c>
      <c r="BV99" s="35">
        <f>CalcEngine!BR361+CalcEngine!BR362+CalcEngine!BR363</f>
        <v>0</v>
      </c>
      <c r="BW99" s="35">
        <f>CalcEngine!BS361+CalcEngine!BS362+CalcEngine!BS363</f>
        <v>0</v>
      </c>
      <c r="BX99" s="35">
        <f>CalcEngine!BT361+CalcEngine!BT362+CalcEngine!BT363</f>
        <v>0</v>
      </c>
      <c r="BY99" s="35">
        <f>CalcEngine!BU361+CalcEngine!BU362+CalcEngine!BU363</f>
        <v>0</v>
      </c>
      <c r="BZ99" s="35">
        <f>CalcEngine!BV361+CalcEngine!BV362+CalcEngine!BV363</f>
        <v>0</v>
      </c>
      <c r="CA99" s="35">
        <f>CalcEngine!BW361+CalcEngine!BW362+CalcEngine!BW363</f>
        <v>0</v>
      </c>
      <c r="CB99" s="35">
        <f>CalcEngine!BX361+CalcEngine!BX362+CalcEngine!BX363</f>
        <v>0</v>
      </c>
      <c r="CC99" s="35">
        <f>CalcEngine!BY361+CalcEngine!BY362+CalcEngine!BY363</f>
        <v>0</v>
      </c>
      <c r="CD99" s="34">
        <f t="shared" si="583"/>
        <v>0</v>
      </c>
    </row>
    <row r="100" spans="3:82" ht="13.2">
      <c r="C100" s="4"/>
      <c r="D100" s="31" t="s">
        <v>81</v>
      </c>
      <c r="E100" s="35">
        <f>CalcEngine!F365</f>
        <v>0</v>
      </c>
      <c r="F100" s="35">
        <f>CalcEngine!G365</f>
        <v>0</v>
      </c>
      <c r="G100" s="35">
        <f>CalcEngine!H365</f>
        <v>0</v>
      </c>
      <c r="H100" s="35">
        <f>CalcEngine!I365</f>
        <v>0</v>
      </c>
      <c r="I100" s="35">
        <f>CalcEngine!J365</f>
        <v>0</v>
      </c>
      <c r="J100" s="35">
        <f>CalcEngine!K365</f>
        <v>0</v>
      </c>
      <c r="K100" s="35">
        <f>CalcEngine!L365</f>
        <v>0</v>
      </c>
      <c r="L100" s="35">
        <f>CalcEngine!M365</f>
        <v>0</v>
      </c>
      <c r="M100" s="35">
        <f>CalcEngine!N365</f>
        <v>0</v>
      </c>
      <c r="N100" s="35">
        <f>CalcEngine!O365</f>
        <v>0</v>
      </c>
      <c r="O100" s="35">
        <f>CalcEngine!P365</f>
        <v>0</v>
      </c>
      <c r="P100" s="35">
        <f>CalcEngine!Q365</f>
        <v>0</v>
      </c>
      <c r="Q100" s="34">
        <f t="shared" si="578"/>
        <v>0</v>
      </c>
      <c r="R100" s="35">
        <f>CalcEngine!R365</f>
        <v>0</v>
      </c>
      <c r="S100" s="35">
        <f>CalcEngine!S365</f>
        <v>0</v>
      </c>
      <c r="T100" s="35">
        <f>CalcEngine!T365</f>
        <v>0</v>
      </c>
      <c r="U100" s="35">
        <f>CalcEngine!U365</f>
        <v>0</v>
      </c>
      <c r="V100" s="35">
        <f>CalcEngine!V365</f>
        <v>0</v>
      </c>
      <c r="W100" s="35">
        <f>CalcEngine!W365</f>
        <v>0</v>
      </c>
      <c r="X100" s="35">
        <f>CalcEngine!X365</f>
        <v>0</v>
      </c>
      <c r="Y100" s="35">
        <f>CalcEngine!Y365</f>
        <v>0</v>
      </c>
      <c r="Z100" s="35">
        <f>CalcEngine!Z365</f>
        <v>0</v>
      </c>
      <c r="AA100" s="35">
        <f>CalcEngine!AA365</f>
        <v>0</v>
      </c>
      <c r="AB100" s="35">
        <f>CalcEngine!AB365</f>
        <v>0</v>
      </c>
      <c r="AC100" s="35">
        <f>CalcEngine!AC365</f>
        <v>0</v>
      </c>
      <c r="AD100" s="34">
        <f t="shared" si="579"/>
        <v>0</v>
      </c>
      <c r="AE100" s="35">
        <f>CalcEngine!AD365</f>
        <v>0</v>
      </c>
      <c r="AF100" s="35">
        <f>CalcEngine!AE365</f>
        <v>0</v>
      </c>
      <c r="AG100" s="35">
        <f>CalcEngine!AF365</f>
        <v>0</v>
      </c>
      <c r="AH100" s="35">
        <f>CalcEngine!AG365</f>
        <v>0</v>
      </c>
      <c r="AI100" s="35">
        <f>CalcEngine!AH365</f>
        <v>0</v>
      </c>
      <c r="AJ100" s="35">
        <f>CalcEngine!AI365</f>
        <v>0</v>
      </c>
      <c r="AK100" s="35">
        <f>CalcEngine!AJ365</f>
        <v>0</v>
      </c>
      <c r="AL100" s="35">
        <f>CalcEngine!AK365</f>
        <v>0</v>
      </c>
      <c r="AM100" s="35">
        <f>CalcEngine!AL365</f>
        <v>0</v>
      </c>
      <c r="AN100" s="35">
        <f>CalcEngine!AM365</f>
        <v>0</v>
      </c>
      <c r="AO100" s="35">
        <f>CalcEngine!AN365</f>
        <v>0</v>
      </c>
      <c r="AP100" s="35">
        <f>CalcEngine!AO365</f>
        <v>0</v>
      </c>
      <c r="AQ100" s="34">
        <f t="shared" si="580"/>
        <v>0</v>
      </c>
      <c r="AR100" s="35">
        <f>CalcEngine!AP365</f>
        <v>0</v>
      </c>
      <c r="AS100" s="35">
        <f>CalcEngine!AQ365</f>
        <v>0</v>
      </c>
      <c r="AT100" s="35">
        <f>CalcEngine!AR365</f>
        <v>0</v>
      </c>
      <c r="AU100" s="35">
        <f>CalcEngine!AS365</f>
        <v>0</v>
      </c>
      <c r="AV100" s="35">
        <f>CalcEngine!AT365</f>
        <v>0</v>
      </c>
      <c r="AW100" s="35">
        <f>CalcEngine!AU365</f>
        <v>0</v>
      </c>
      <c r="AX100" s="35">
        <f>CalcEngine!AV365</f>
        <v>0</v>
      </c>
      <c r="AY100" s="35">
        <f>CalcEngine!AW365</f>
        <v>0</v>
      </c>
      <c r="AZ100" s="35">
        <f>CalcEngine!AX365</f>
        <v>0</v>
      </c>
      <c r="BA100" s="35">
        <f>CalcEngine!AY365</f>
        <v>0</v>
      </c>
      <c r="BB100" s="35">
        <f>CalcEngine!AZ365</f>
        <v>0</v>
      </c>
      <c r="BC100" s="35">
        <f>CalcEngine!BA365</f>
        <v>0</v>
      </c>
      <c r="BD100" s="34">
        <f t="shared" si="581"/>
        <v>0</v>
      </c>
      <c r="BE100" s="35">
        <f>CalcEngine!BB365</f>
        <v>0</v>
      </c>
      <c r="BF100" s="35">
        <f>CalcEngine!BC365</f>
        <v>0</v>
      </c>
      <c r="BG100" s="35">
        <f>CalcEngine!BD365</f>
        <v>0</v>
      </c>
      <c r="BH100" s="35">
        <f>CalcEngine!BE365</f>
        <v>0</v>
      </c>
      <c r="BI100" s="35">
        <f>CalcEngine!BF365</f>
        <v>0</v>
      </c>
      <c r="BJ100" s="35">
        <f>CalcEngine!BG365</f>
        <v>0</v>
      </c>
      <c r="BK100" s="35">
        <f>CalcEngine!BH365</f>
        <v>0</v>
      </c>
      <c r="BL100" s="35">
        <f>CalcEngine!BI365</f>
        <v>0</v>
      </c>
      <c r="BM100" s="35">
        <f>CalcEngine!BJ365</f>
        <v>0</v>
      </c>
      <c r="BN100" s="35">
        <f>CalcEngine!BK365</f>
        <v>0</v>
      </c>
      <c r="BO100" s="35">
        <f>CalcEngine!BL365</f>
        <v>0</v>
      </c>
      <c r="BP100" s="35">
        <f>CalcEngine!BM365</f>
        <v>0</v>
      </c>
      <c r="BQ100" s="34">
        <f t="shared" si="582"/>
        <v>0</v>
      </c>
      <c r="BR100" s="35">
        <f>CalcEngine!BN365</f>
        <v>0</v>
      </c>
      <c r="BS100" s="35">
        <f>CalcEngine!BO365</f>
        <v>0</v>
      </c>
      <c r="BT100" s="35">
        <f>CalcEngine!BP365</f>
        <v>0</v>
      </c>
      <c r="BU100" s="35">
        <f>CalcEngine!BQ365</f>
        <v>0</v>
      </c>
      <c r="BV100" s="35">
        <f>CalcEngine!BR365</f>
        <v>0</v>
      </c>
      <c r="BW100" s="35">
        <f>CalcEngine!BS365</f>
        <v>0</v>
      </c>
      <c r="BX100" s="35">
        <f>CalcEngine!BT365</f>
        <v>0</v>
      </c>
      <c r="BY100" s="35">
        <f>CalcEngine!BU365</f>
        <v>0</v>
      </c>
      <c r="BZ100" s="35">
        <f>CalcEngine!BV365</f>
        <v>0</v>
      </c>
      <c r="CA100" s="35">
        <f>CalcEngine!BW365</f>
        <v>0</v>
      </c>
      <c r="CB100" s="35">
        <f>CalcEngine!BX365</f>
        <v>0</v>
      </c>
      <c r="CC100" s="35">
        <f>CalcEngine!BY365</f>
        <v>0</v>
      </c>
      <c r="CD100" s="34">
        <f t="shared" si="583"/>
        <v>0</v>
      </c>
    </row>
    <row r="101" spans="3:82" ht="13.2">
      <c r="C101" s="4"/>
      <c r="D101" s="31" t="s">
        <v>182</v>
      </c>
      <c r="E101" s="35">
        <f>CalcEngine!F366</f>
        <v>0</v>
      </c>
      <c r="F101" s="35">
        <f>CalcEngine!G366</f>
        <v>0</v>
      </c>
      <c r="G101" s="35">
        <f>CalcEngine!H366</f>
        <v>0</v>
      </c>
      <c r="H101" s="35">
        <f>CalcEngine!I366</f>
        <v>0</v>
      </c>
      <c r="I101" s="35">
        <f>CalcEngine!J366</f>
        <v>0</v>
      </c>
      <c r="J101" s="35">
        <f>CalcEngine!K366</f>
        <v>0</v>
      </c>
      <c r="K101" s="35">
        <f>CalcEngine!L366</f>
        <v>0</v>
      </c>
      <c r="L101" s="35">
        <f>CalcEngine!M366</f>
        <v>0</v>
      </c>
      <c r="M101" s="35">
        <f>CalcEngine!N366</f>
        <v>0</v>
      </c>
      <c r="N101" s="35">
        <f>CalcEngine!O366</f>
        <v>0</v>
      </c>
      <c r="O101" s="35">
        <f>CalcEngine!P366</f>
        <v>0</v>
      </c>
      <c r="P101" s="35">
        <f>CalcEngine!Q366</f>
        <v>0</v>
      </c>
      <c r="Q101" s="34">
        <f t="shared" si="578"/>
        <v>0</v>
      </c>
      <c r="R101" s="35">
        <f>CalcEngine!R366</f>
        <v>0</v>
      </c>
      <c r="S101" s="35">
        <f>CalcEngine!S366</f>
        <v>0</v>
      </c>
      <c r="T101" s="35">
        <f>CalcEngine!T366</f>
        <v>0</v>
      </c>
      <c r="U101" s="35">
        <f>CalcEngine!U366</f>
        <v>0</v>
      </c>
      <c r="V101" s="35">
        <f>CalcEngine!V366</f>
        <v>0</v>
      </c>
      <c r="W101" s="35">
        <f>CalcEngine!W366</f>
        <v>0</v>
      </c>
      <c r="X101" s="35">
        <f>CalcEngine!X366</f>
        <v>0</v>
      </c>
      <c r="Y101" s="35">
        <f>CalcEngine!Y366</f>
        <v>0</v>
      </c>
      <c r="Z101" s="35">
        <f>CalcEngine!Z366</f>
        <v>0</v>
      </c>
      <c r="AA101" s="35">
        <f>CalcEngine!AA366</f>
        <v>0</v>
      </c>
      <c r="AB101" s="35">
        <f>CalcEngine!AB366</f>
        <v>0</v>
      </c>
      <c r="AC101" s="35">
        <f>CalcEngine!AC366</f>
        <v>0</v>
      </c>
      <c r="AD101" s="34">
        <f t="shared" si="579"/>
        <v>0</v>
      </c>
      <c r="AE101" s="35">
        <f>CalcEngine!AD366</f>
        <v>0</v>
      </c>
      <c r="AF101" s="35">
        <f>CalcEngine!AE366</f>
        <v>0</v>
      </c>
      <c r="AG101" s="35">
        <f>CalcEngine!AF366</f>
        <v>0</v>
      </c>
      <c r="AH101" s="35">
        <f>CalcEngine!AG366</f>
        <v>0</v>
      </c>
      <c r="AI101" s="35">
        <f>CalcEngine!AH366</f>
        <v>0</v>
      </c>
      <c r="AJ101" s="35">
        <f>CalcEngine!AI366</f>
        <v>0</v>
      </c>
      <c r="AK101" s="35">
        <f>CalcEngine!AJ366</f>
        <v>0</v>
      </c>
      <c r="AL101" s="35">
        <f>CalcEngine!AK366</f>
        <v>0</v>
      </c>
      <c r="AM101" s="35">
        <f>CalcEngine!AL366</f>
        <v>0</v>
      </c>
      <c r="AN101" s="35">
        <f>CalcEngine!AM366</f>
        <v>0</v>
      </c>
      <c r="AO101" s="35">
        <f>CalcEngine!AN366</f>
        <v>0</v>
      </c>
      <c r="AP101" s="35">
        <f>CalcEngine!AO366</f>
        <v>0</v>
      </c>
      <c r="AQ101" s="34">
        <f t="shared" si="580"/>
        <v>0</v>
      </c>
      <c r="AR101" s="35">
        <f>CalcEngine!AP366</f>
        <v>0</v>
      </c>
      <c r="AS101" s="35">
        <f>CalcEngine!AQ366</f>
        <v>0</v>
      </c>
      <c r="AT101" s="35">
        <f>CalcEngine!AR366</f>
        <v>0</v>
      </c>
      <c r="AU101" s="35">
        <f>CalcEngine!AS366</f>
        <v>0</v>
      </c>
      <c r="AV101" s="35">
        <f>CalcEngine!AT366</f>
        <v>0</v>
      </c>
      <c r="AW101" s="35">
        <f>CalcEngine!AU366</f>
        <v>0</v>
      </c>
      <c r="AX101" s="35">
        <f>CalcEngine!AV366</f>
        <v>0</v>
      </c>
      <c r="AY101" s="35">
        <f>CalcEngine!AW366</f>
        <v>0</v>
      </c>
      <c r="AZ101" s="35">
        <f>CalcEngine!AX366</f>
        <v>0</v>
      </c>
      <c r="BA101" s="35">
        <f>CalcEngine!AY366</f>
        <v>0</v>
      </c>
      <c r="BB101" s="35">
        <f>CalcEngine!AZ366</f>
        <v>0</v>
      </c>
      <c r="BC101" s="35">
        <f>CalcEngine!BA366</f>
        <v>0</v>
      </c>
      <c r="BD101" s="34">
        <f t="shared" si="581"/>
        <v>0</v>
      </c>
      <c r="BE101" s="35">
        <f>CalcEngine!BB366</f>
        <v>0</v>
      </c>
      <c r="BF101" s="35">
        <f>CalcEngine!BC366</f>
        <v>0</v>
      </c>
      <c r="BG101" s="35">
        <f>CalcEngine!BD366</f>
        <v>0</v>
      </c>
      <c r="BH101" s="35">
        <f>CalcEngine!BE366</f>
        <v>0</v>
      </c>
      <c r="BI101" s="35">
        <f>CalcEngine!BF366</f>
        <v>0</v>
      </c>
      <c r="BJ101" s="35">
        <f>CalcEngine!BG366</f>
        <v>0</v>
      </c>
      <c r="BK101" s="35">
        <f>CalcEngine!BH366</f>
        <v>0</v>
      </c>
      <c r="BL101" s="35">
        <f>CalcEngine!BI366</f>
        <v>0</v>
      </c>
      <c r="BM101" s="35">
        <f>CalcEngine!BJ366</f>
        <v>0</v>
      </c>
      <c r="BN101" s="35">
        <f>CalcEngine!BK366</f>
        <v>0</v>
      </c>
      <c r="BO101" s="35">
        <f>CalcEngine!BL366</f>
        <v>0</v>
      </c>
      <c r="BP101" s="35">
        <f>CalcEngine!BM366</f>
        <v>0</v>
      </c>
      <c r="BQ101" s="34">
        <f t="shared" si="582"/>
        <v>0</v>
      </c>
      <c r="BR101" s="35">
        <f>CalcEngine!BN366</f>
        <v>0</v>
      </c>
      <c r="BS101" s="35">
        <f>CalcEngine!BO366</f>
        <v>0</v>
      </c>
      <c r="BT101" s="35">
        <f>CalcEngine!BP366</f>
        <v>0</v>
      </c>
      <c r="BU101" s="35">
        <f>CalcEngine!BQ366</f>
        <v>0</v>
      </c>
      <c r="BV101" s="35">
        <f>CalcEngine!BR366</f>
        <v>0</v>
      </c>
      <c r="BW101" s="35">
        <f>CalcEngine!BS366</f>
        <v>0</v>
      </c>
      <c r="BX101" s="35">
        <f>CalcEngine!BT366</f>
        <v>0</v>
      </c>
      <c r="BY101" s="35">
        <f>CalcEngine!BU366</f>
        <v>0</v>
      </c>
      <c r="BZ101" s="35">
        <f>CalcEngine!BV366</f>
        <v>0</v>
      </c>
      <c r="CA101" s="35">
        <f>CalcEngine!BW366</f>
        <v>0</v>
      </c>
      <c r="CB101" s="35">
        <f>CalcEngine!BX366</f>
        <v>0</v>
      </c>
      <c r="CC101" s="35">
        <f>CalcEngine!BY366</f>
        <v>0</v>
      </c>
      <c r="CD101" s="34">
        <f t="shared" si="583"/>
        <v>0</v>
      </c>
    </row>
    <row r="102" spans="3:82" ht="13.2">
      <c r="C102" s="31"/>
      <c r="D102" s="31" t="s">
        <v>475</v>
      </c>
      <c r="E102" s="35">
        <f>CalcEngine!F214-CalcEngine!F256</f>
        <v>0</v>
      </c>
      <c r="F102" s="35">
        <f>CalcEngine!G214-CalcEngine!G256+CalcEngine!F256</f>
        <v>0</v>
      </c>
      <c r="G102" s="35">
        <f>CalcEngine!H214-CalcEngine!H256+CalcEngine!G256</f>
        <v>0</v>
      </c>
      <c r="H102" s="35">
        <f>CalcEngine!I214-CalcEngine!I256+CalcEngine!H256</f>
        <v>0</v>
      </c>
      <c r="I102" s="35">
        <f>CalcEngine!J214-CalcEngine!J256+CalcEngine!I256</f>
        <v>0</v>
      </c>
      <c r="J102" s="35">
        <f>CalcEngine!K214-CalcEngine!K256+CalcEngine!J256</f>
        <v>0</v>
      </c>
      <c r="K102" s="35">
        <f>CalcEngine!L214-CalcEngine!L256+CalcEngine!K256</f>
        <v>0</v>
      </c>
      <c r="L102" s="35">
        <f>CalcEngine!M214-CalcEngine!M256+CalcEngine!L256</f>
        <v>0</v>
      </c>
      <c r="M102" s="35">
        <f>CalcEngine!N214-CalcEngine!N256+CalcEngine!M256</f>
        <v>0</v>
      </c>
      <c r="N102" s="35">
        <f>CalcEngine!O214-CalcEngine!O256+CalcEngine!N256</f>
        <v>0</v>
      </c>
      <c r="O102" s="35">
        <f>CalcEngine!P214-CalcEngine!P256+CalcEngine!O256</f>
        <v>0</v>
      </c>
      <c r="P102" s="35">
        <f>CalcEngine!Q214-CalcEngine!Q256+CalcEngine!P256</f>
        <v>0</v>
      </c>
      <c r="Q102" s="34">
        <f t="shared" si="578"/>
        <v>0</v>
      </c>
      <c r="R102" s="35">
        <f>CalcEngine!R214-CalcEngine!R256+CalcEngine!Q256</f>
        <v>0</v>
      </c>
      <c r="S102" s="35">
        <f>CalcEngine!S214-CalcEngine!S256+CalcEngine!R256</f>
        <v>0</v>
      </c>
      <c r="T102" s="35">
        <f>CalcEngine!T214-CalcEngine!T256+CalcEngine!S256</f>
        <v>0</v>
      </c>
      <c r="U102" s="35">
        <f>CalcEngine!U214-CalcEngine!U256+CalcEngine!T256</f>
        <v>0</v>
      </c>
      <c r="V102" s="35">
        <f>CalcEngine!V214-CalcEngine!V256+CalcEngine!U256</f>
        <v>0</v>
      </c>
      <c r="W102" s="35">
        <f>CalcEngine!W214-CalcEngine!W256+CalcEngine!V256</f>
        <v>0</v>
      </c>
      <c r="X102" s="35">
        <f>CalcEngine!X214-CalcEngine!X256+CalcEngine!W256</f>
        <v>0</v>
      </c>
      <c r="Y102" s="35">
        <f>CalcEngine!Y214-CalcEngine!Y256+CalcEngine!X256</f>
        <v>0</v>
      </c>
      <c r="Z102" s="35">
        <f>CalcEngine!Z214-CalcEngine!Z256+CalcEngine!Y256</f>
        <v>0</v>
      </c>
      <c r="AA102" s="35">
        <f>CalcEngine!AA214-CalcEngine!AA256+CalcEngine!Z256</f>
        <v>0</v>
      </c>
      <c r="AB102" s="35">
        <f>CalcEngine!AB214-CalcEngine!AB256+CalcEngine!AA256</f>
        <v>0</v>
      </c>
      <c r="AC102" s="35">
        <f>CalcEngine!AC214-CalcEngine!AC256+CalcEngine!AB256</f>
        <v>0</v>
      </c>
      <c r="AD102" s="34">
        <f t="shared" si="579"/>
        <v>0</v>
      </c>
      <c r="AE102" s="35">
        <f>CalcEngine!AD214-CalcEngine!AD256+CalcEngine!AC256</f>
        <v>0</v>
      </c>
      <c r="AF102" s="35">
        <f>CalcEngine!AE214-CalcEngine!AE256+CalcEngine!AD256</f>
        <v>0</v>
      </c>
      <c r="AG102" s="35">
        <f>CalcEngine!AF214-CalcEngine!AF256+CalcEngine!AE256</f>
        <v>0</v>
      </c>
      <c r="AH102" s="35">
        <f>CalcEngine!AG214-CalcEngine!AG256+CalcEngine!AF256</f>
        <v>0</v>
      </c>
      <c r="AI102" s="35">
        <f>CalcEngine!AH214-CalcEngine!AH256+CalcEngine!AG256</f>
        <v>0</v>
      </c>
      <c r="AJ102" s="35">
        <f>CalcEngine!AI214-CalcEngine!AI256+CalcEngine!AH256</f>
        <v>0</v>
      </c>
      <c r="AK102" s="35">
        <f>CalcEngine!AJ214-CalcEngine!AJ256+CalcEngine!AI256</f>
        <v>0</v>
      </c>
      <c r="AL102" s="35">
        <f>CalcEngine!AK214-CalcEngine!AK256+CalcEngine!AJ256</f>
        <v>0</v>
      </c>
      <c r="AM102" s="35">
        <f>CalcEngine!AL214-CalcEngine!AL256+CalcEngine!AK256</f>
        <v>0</v>
      </c>
      <c r="AN102" s="35">
        <f>CalcEngine!AM214-CalcEngine!AM256+CalcEngine!AL256</f>
        <v>0</v>
      </c>
      <c r="AO102" s="35">
        <f>CalcEngine!AN214-CalcEngine!AN256+CalcEngine!AM256</f>
        <v>0</v>
      </c>
      <c r="AP102" s="35">
        <f>CalcEngine!AO214-CalcEngine!AO256+CalcEngine!AN256</f>
        <v>0</v>
      </c>
      <c r="AQ102" s="34">
        <f t="shared" si="580"/>
        <v>0</v>
      </c>
      <c r="AR102" s="35">
        <f>CalcEngine!AP214-CalcEngine!AP256+CalcEngine!AO256</f>
        <v>0</v>
      </c>
      <c r="AS102" s="35">
        <f>CalcEngine!AQ214-CalcEngine!AQ256+CalcEngine!AP256</f>
        <v>0</v>
      </c>
      <c r="AT102" s="35">
        <f>CalcEngine!AR214-CalcEngine!AR256+CalcEngine!AQ256</f>
        <v>0</v>
      </c>
      <c r="AU102" s="35">
        <f>CalcEngine!AS214-CalcEngine!AS256+CalcEngine!AR256</f>
        <v>0</v>
      </c>
      <c r="AV102" s="35">
        <f>CalcEngine!AT214-CalcEngine!AT256+CalcEngine!AS256</f>
        <v>0</v>
      </c>
      <c r="AW102" s="35">
        <f>CalcEngine!AU214-CalcEngine!AU256+CalcEngine!AT256</f>
        <v>0</v>
      </c>
      <c r="AX102" s="35">
        <f>CalcEngine!AV214-CalcEngine!AV256+CalcEngine!AU256</f>
        <v>0</v>
      </c>
      <c r="AY102" s="35">
        <f>CalcEngine!AW214-CalcEngine!AW256+CalcEngine!AV256</f>
        <v>0</v>
      </c>
      <c r="AZ102" s="35">
        <f>CalcEngine!AX214-CalcEngine!AX256+CalcEngine!AW256</f>
        <v>0</v>
      </c>
      <c r="BA102" s="35">
        <f>CalcEngine!AY214-CalcEngine!AY256+CalcEngine!AX256</f>
        <v>0</v>
      </c>
      <c r="BB102" s="35">
        <f>CalcEngine!AZ214-CalcEngine!AZ256+CalcEngine!AY256</f>
        <v>0</v>
      </c>
      <c r="BC102" s="35">
        <f>CalcEngine!BA214-CalcEngine!BA256+CalcEngine!AZ256</f>
        <v>0</v>
      </c>
      <c r="BD102" s="34">
        <f t="shared" si="581"/>
        <v>0</v>
      </c>
      <c r="BE102" s="35">
        <f>CalcEngine!BB214-CalcEngine!BB256+CalcEngine!BA256</f>
        <v>0</v>
      </c>
      <c r="BF102" s="35">
        <f>CalcEngine!BC214-CalcEngine!BC256+CalcEngine!BB256</f>
        <v>0</v>
      </c>
      <c r="BG102" s="35">
        <f>CalcEngine!BD214-CalcEngine!BD256+CalcEngine!BC256</f>
        <v>0</v>
      </c>
      <c r="BH102" s="35">
        <f>CalcEngine!BE214-CalcEngine!BE256+CalcEngine!BD256</f>
        <v>0</v>
      </c>
      <c r="BI102" s="35">
        <f>CalcEngine!BF214-CalcEngine!BF256+CalcEngine!BE256</f>
        <v>0</v>
      </c>
      <c r="BJ102" s="35">
        <f>CalcEngine!BG214-CalcEngine!BG256+CalcEngine!BF256</f>
        <v>0</v>
      </c>
      <c r="BK102" s="35">
        <f>CalcEngine!BH214-CalcEngine!BH256+CalcEngine!BG256</f>
        <v>0</v>
      </c>
      <c r="BL102" s="35">
        <f>CalcEngine!BI214-CalcEngine!BI256+CalcEngine!BH256</f>
        <v>0</v>
      </c>
      <c r="BM102" s="35">
        <f>CalcEngine!BJ214-CalcEngine!BJ256+CalcEngine!BI256</f>
        <v>0</v>
      </c>
      <c r="BN102" s="35">
        <f>CalcEngine!BK214-CalcEngine!BK256+CalcEngine!BJ256</f>
        <v>0</v>
      </c>
      <c r="BO102" s="35">
        <f>CalcEngine!BL214-CalcEngine!BL256+CalcEngine!BK256</f>
        <v>0</v>
      </c>
      <c r="BP102" s="35">
        <f>CalcEngine!BM214-CalcEngine!BM256+CalcEngine!BL256</f>
        <v>0</v>
      </c>
      <c r="BQ102" s="34">
        <f t="shared" si="582"/>
        <v>0</v>
      </c>
      <c r="BR102" s="35">
        <f>CalcEngine!BN214-CalcEngine!BN256+CalcEngine!BM256</f>
        <v>0</v>
      </c>
      <c r="BS102" s="35">
        <f>CalcEngine!BO214-CalcEngine!BO256+CalcEngine!BN256</f>
        <v>0</v>
      </c>
      <c r="BT102" s="35">
        <f>CalcEngine!BP214-CalcEngine!BP256+CalcEngine!BO256</f>
        <v>0</v>
      </c>
      <c r="BU102" s="35">
        <f>CalcEngine!BQ214-CalcEngine!BQ256+CalcEngine!BP256</f>
        <v>0</v>
      </c>
      <c r="BV102" s="35">
        <f>CalcEngine!BR214-CalcEngine!BR256+CalcEngine!BQ256</f>
        <v>0</v>
      </c>
      <c r="BW102" s="35">
        <f>CalcEngine!BS214-CalcEngine!BS256+CalcEngine!BR256</f>
        <v>0</v>
      </c>
      <c r="BX102" s="35">
        <f>CalcEngine!BT214-CalcEngine!BT256+CalcEngine!BS256</f>
        <v>0</v>
      </c>
      <c r="BY102" s="35">
        <f>CalcEngine!BU214-CalcEngine!BU256+CalcEngine!BT256</f>
        <v>0</v>
      </c>
      <c r="BZ102" s="35">
        <f>CalcEngine!BV214-CalcEngine!BV256+CalcEngine!BU256</f>
        <v>0</v>
      </c>
      <c r="CA102" s="35">
        <f>CalcEngine!BW214-CalcEngine!BW256+CalcEngine!BV256</f>
        <v>0</v>
      </c>
      <c r="CB102" s="35">
        <f>CalcEngine!BX214-CalcEngine!BX256+CalcEngine!BW256</f>
        <v>0</v>
      </c>
      <c r="CC102" s="35">
        <f>CalcEngine!BY214-CalcEngine!BY256+CalcEngine!BX256</f>
        <v>0</v>
      </c>
      <c r="CD102" s="34">
        <f t="shared" si="583"/>
        <v>0</v>
      </c>
    </row>
    <row r="103" spans="3:82" ht="13.2">
      <c r="C103" s="31"/>
      <c r="D103" s="31" t="s">
        <v>72</v>
      </c>
      <c r="E103" s="35">
        <f>CalcEngine!F208</f>
        <v>0</v>
      </c>
      <c r="F103" s="35">
        <f>CalcEngine!G208</f>
        <v>0</v>
      </c>
      <c r="G103" s="35">
        <f>CalcEngine!H208</f>
        <v>0</v>
      </c>
      <c r="H103" s="35">
        <f>CalcEngine!I208</f>
        <v>0</v>
      </c>
      <c r="I103" s="35">
        <f>CalcEngine!J208</f>
        <v>0</v>
      </c>
      <c r="J103" s="35">
        <f>CalcEngine!K208</f>
        <v>0</v>
      </c>
      <c r="K103" s="35">
        <f>CalcEngine!L208</f>
        <v>0</v>
      </c>
      <c r="L103" s="35">
        <f>CalcEngine!M208</f>
        <v>0</v>
      </c>
      <c r="M103" s="35">
        <f>CalcEngine!N208</f>
        <v>0</v>
      </c>
      <c r="N103" s="35">
        <f>CalcEngine!O208</f>
        <v>0</v>
      </c>
      <c r="O103" s="35">
        <f>CalcEngine!P208</f>
        <v>0</v>
      </c>
      <c r="P103" s="35">
        <f>CalcEngine!Q208</f>
        <v>0</v>
      </c>
      <c r="Q103" s="34">
        <f t="shared" si="578"/>
        <v>0</v>
      </c>
      <c r="R103" s="35">
        <f>CalcEngine!R208</f>
        <v>0</v>
      </c>
      <c r="S103" s="35">
        <f>CalcEngine!S208</f>
        <v>0</v>
      </c>
      <c r="T103" s="35">
        <f>CalcEngine!T208</f>
        <v>0</v>
      </c>
      <c r="U103" s="35">
        <f>CalcEngine!U208</f>
        <v>0</v>
      </c>
      <c r="V103" s="35">
        <f>CalcEngine!V208</f>
        <v>0</v>
      </c>
      <c r="W103" s="35">
        <f>CalcEngine!W208</f>
        <v>0</v>
      </c>
      <c r="X103" s="35">
        <f>CalcEngine!X208</f>
        <v>0</v>
      </c>
      <c r="Y103" s="35">
        <f>CalcEngine!Y208</f>
        <v>0</v>
      </c>
      <c r="Z103" s="35">
        <f>CalcEngine!Z208</f>
        <v>0</v>
      </c>
      <c r="AA103" s="35">
        <f>CalcEngine!AA208</f>
        <v>0</v>
      </c>
      <c r="AB103" s="35">
        <f>CalcEngine!AB208</f>
        <v>0</v>
      </c>
      <c r="AC103" s="35">
        <f>CalcEngine!AC208</f>
        <v>0</v>
      </c>
      <c r="AD103" s="34">
        <f t="shared" si="579"/>
        <v>0</v>
      </c>
      <c r="AE103" s="35">
        <f>CalcEngine!AD208</f>
        <v>0</v>
      </c>
      <c r="AF103" s="35">
        <f>CalcEngine!AE208</f>
        <v>0</v>
      </c>
      <c r="AG103" s="35">
        <f>CalcEngine!AF208</f>
        <v>0</v>
      </c>
      <c r="AH103" s="35">
        <f>CalcEngine!AG208</f>
        <v>0</v>
      </c>
      <c r="AI103" s="35">
        <f>CalcEngine!AH208</f>
        <v>0</v>
      </c>
      <c r="AJ103" s="35">
        <f>CalcEngine!AI208</f>
        <v>0</v>
      </c>
      <c r="AK103" s="35">
        <f>CalcEngine!AJ208</f>
        <v>0</v>
      </c>
      <c r="AL103" s="35">
        <f>CalcEngine!AK208</f>
        <v>0</v>
      </c>
      <c r="AM103" s="35">
        <f>CalcEngine!AL208</f>
        <v>0</v>
      </c>
      <c r="AN103" s="35">
        <f>CalcEngine!AM208</f>
        <v>0</v>
      </c>
      <c r="AO103" s="35">
        <f>CalcEngine!AN208</f>
        <v>0</v>
      </c>
      <c r="AP103" s="35">
        <f>CalcEngine!AO208</f>
        <v>0</v>
      </c>
      <c r="AQ103" s="34">
        <f t="shared" si="580"/>
        <v>0</v>
      </c>
      <c r="AR103" s="35">
        <f>CalcEngine!AP208</f>
        <v>0</v>
      </c>
      <c r="AS103" s="35">
        <f>CalcEngine!AQ208</f>
        <v>0</v>
      </c>
      <c r="AT103" s="35">
        <f>CalcEngine!AR208</f>
        <v>0</v>
      </c>
      <c r="AU103" s="35">
        <f>CalcEngine!AS208</f>
        <v>0</v>
      </c>
      <c r="AV103" s="35">
        <f>CalcEngine!AT208</f>
        <v>0</v>
      </c>
      <c r="AW103" s="35">
        <f>CalcEngine!AU208</f>
        <v>0</v>
      </c>
      <c r="AX103" s="35">
        <f>CalcEngine!AV208</f>
        <v>0</v>
      </c>
      <c r="AY103" s="35">
        <f>CalcEngine!AW208</f>
        <v>0</v>
      </c>
      <c r="AZ103" s="35">
        <f>CalcEngine!AX208</f>
        <v>0</v>
      </c>
      <c r="BA103" s="35">
        <f>CalcEngine!AY208</f>
        <v>0</v>
      </c>
      <c r="BB103" s="35">
        <f>CalcEngine!AZ208</f>
        <v>0</v>
      </c>
      <c r="BC103" s="35">
        <f>CalcEngine!BA208</f>
        <v>0</v>
      </c>
      <c r="BD103" s="34">
        <f t="shared" si="581"/>
        <v>0</v>
      </c>
      <c r="BE103" s="35">
        <f>CalcEngine!BB208</f>
        <v>0</v>
      </c>
      <c r="BF103" s="35">
        <f>CalcEngine!BC208</f>
        <v>0</v>
      </c>
      <c r="BG103" s="35">
        <f>CalcEngine!BD208</f>
        <v>0</v>
      </c>
      <c r="BH103" s="35">
        <f>CalcEngine!BE208</f>
        <v>0</v>
      </c>
      <c r="BI103" s="35">
        <f>CalcEngine!BF208</f>
        <v>0</v>
      </c>
      <c r="BJ103" s="35">
        <f>CalcEngine!BG208</f>
        <v>0</v>
      </c>
      <c r="BK103" s="35">
        <f>CalcEngine!BH208</f>
        <v>0</v>
      </c>
      <c r="BL103" s="35">
        <f>CalcEngine!BI208</f>
        <v>0</v>
      </c>
      <c r="BM103" s="35">
        <f>CalcEngine!BJ208</f>
        <v>0</v>
      </c>
      <c r="BN103" s="35">
        <f>CalcEngine!BK208</f>
        <v>0</v>
      </c>
      <c r="BO103" s="35">
        <f>CalcEngine!BL208</f>
        <v>0</v>
      </c>
      <c r="BP103" s="35">
        <f>CalcEngine!BM208</f>
        <v>0</v>
      </c>
      <c r="BQ103" s="34">
        <f t="shared" si="582"/>
        <v>0</v>
      </c>
      <c r="BR103" s="35">
        <f>CalcEngine!BN208</f>
        <v>0</v>
      </c>
      <c r="BS103" s="35">
        <f>CalcEngine!BO208</f>
        <v>0</v>
      </c>
      <c r="BT103" s="35">
        <f>CalcEngine!BP208</f>
        <v>0</v>
      </c>
      <c r="BU103" s="35">
        <f>CalcEngine!BQ208</f>
        <v>0</v>
      </c>
      <c r="BV103" s="35">
        <f>CalcEngine!BR208</f>
        <v>0</v>
      </c>
      <c r="BW103" s="35">
        <f>CalcEngine!BS208</f>
        <v>0</v>
      </c>
      <c r="BX103" s="35">
        <f>CalcEngine!BT208</f>
        <v>0</v>
      </c>
      <c r="BY103" s="35">
        <f>CalcEngine!BU208</f>
        <v>0</v>
      </c>
      <c r="BZ103" s="35">
        <f>CalcEngine!BV208</f>
        <v>0</v>
      </c>
      <c r="CA103" s="35">
        <f>CalcEngine!BW208</f>
        <v>0</v>
      </c>
      <c r="CB103" s="35">
        <f>CalcEngine!BX208</f>
        <v>0</v>
      </c>
      <c r="CC103" s="35">
        <f>CalcEngine!BY208</f>
        <v>0</v>
      </c>
      <c r="CD103" s="34">
        <f t="shared" si="583"/>
        <v>0</v>
      </c>
    </row>
    <row r="104" spans="3:82" ht="13.2">
      <c r="C104" s="31"/>
      <c r="D104" s="31" t="s">
        <v>476</v>
      </c>
      <c r="E104" s="35">
        <f>-SUM(CalcEngine!F301:F306)</f>
        <v>0</v>
      </c>
      <c r="F104" s="35">
        <f>-SUM(CalcEngine!G301:G306)</f>
        <v>0</v>
      </c>
      <c r="G104" s="35">
        <f>-SUM(CalcEngine!H301:H306)</f>
        <v>0</v>
      </c>
      <c r="H104" s="35">
        <f>-SUM(CalcEngine!I301:I306)</f>
        <v>0</v>
      </c>
      <c r="I104" s="35">
        <f>-SUM(CalcEngine!J301:J306)</f>
        <v>0</v>
      </c>
      <c r="J104" s="35">
        <f>-SUM(CalcEngine!K301:K306)</f>
        <v>0</v>
      </c>
      <c r="K104" s="35">
        <f>-SUM(CalcEngine!L301:L306)</f>
        <v>0</v>
      </c>
      <c r="L104" s="35">
        <f>-SUM(CalcEngine!M301:M306)</f>
        <v>0</v>
      </c>
      <c r="M104" s="35">
        <f>-SUM(CalcEngine!N301:N306)</f>
        <v>0</v>
      </c>
      <c r="N104" s="35">
        <f>-SUM(CalcEngine!O301:O306)</f>
        <v>0</v>
      </c>
      <c r="O104" s="35">
        <f>-SUM(CalcEngine!P301:P306)</f>
        <v>0</v>
      </c>
      <c r="P104" s="35">
        <f>-SUM(CalcEngine!Q301:Q306)</f>
        <v>0</v>
      </c>
      <c r="Q104" s="34">
        <f t="shared" si="578"/>
        <v>0</v>
      </c>
      <c r="R104" s="35">
        <f>-SUM(CalcEngine!R301:R306)</f>
        <v>0</v>
      </c>
      <c r="S104" s="35">
        <f>-SUM(CalcEngine!S301:S306)</f>
        <v>0</v>
      </c>
      <c r="T104" s="35">
        <f>-SUM(CalcEngine!T301:T306)</f>
        <v>0</v>
      </c>
      <c r="U104" s="35">
        <f>-SUM(CalcEngine!U301:U306)</f>
        <v>0</v>
      </c>
      <c r="V104" s="35">
        <f>-SUM(CalcEngine!V301:V306)</f>
        <v>0</v>
      </c>
      <c r="W104" s="35">
        <f>-SUM(CalcEngine!W301:W306)</f>
        <v>0</v>
      </c>
      <c r="X104" s="35">
        <f>-SUM(CalcEngine!X301:X306)</f>
        <v>0</v>
      </c>
      <c r="Y104" s="35">
        <f>-SUM(CalcEngine!Y301:Y306)</f>
        <v>0</v>
      </c>
      <c r="Z104" s="35">
        <f>-SUM(CalcEngine!Z301:Z306)</f>
        <v>0</v>
      </c>
      <c r="AA104" s="35">
        <f>-SUM(CalcEngine!AA301:AA306)</f>
        <v>0</v>
      </c>
      <c r="AB104" s="35">
        <f>-SUM(CalcEngine!AB301:AB306)</f>
        <v>0</v>
      </c>
      <c r="AC104" s="35">
        <f>-SUM(CalcEngine!AC301:AC306)</f>
        <v>0</v>
      </c>
      <c r="AD104" s="34">
        <f t="shared" si="579"/>
        <v>0</v>
      </c>
      <c r="AE104" s="35">
        <f>-SUM(CalcEngine!AD301:AD306)</f>
        <v>0</v>
      </c>
      <c r="AF104" s="35">
        <f>-SUM(CalcEngine!AE301:AE306)</f>
        <v>0</v>
      </c>
      <c r="AG104" s="35">
        <f>-SUM(CalcEngine!AF301:AF306)</f>
        <v>0</v>
      </c>
      <c r="AH104" s="35">
        <f>-SUM(CalcEngine!AG301:AG306)</f>
        <v>0</v>
      </c>
      <c r="AI104" s="35">
        <f>-SUM(CalcEngine!AH301:AH306)</f>
        <v>0</v>
      </c>
      <c r="AJ104" s="35">
        <f>-SUM(CalcEngine!AI301:AI306)</f>
        <v>0</v>
      </c>
      <c r="AK104" s="35">
        <f>-SUM(CalcEngine!AJ301:AJ306)</f>
        <v>0</v>
      </c>
      <c r="AL104" s="35">
        <f>-SUM(CalcEngine!AK301:AK306)</f>
        <v>0</v>
      </c>
      <c r="AM104" s="35">
        <f>-SUM(CalcEngine!AL301:AL306)</f>
        <v>0</v>
      </c>
      <c r="AN104" s="35">
        <f>-SUM(CalcEngine!AM301:AM306)</f>
        <v>0</v>
      </c>
      <c r="AO104" s="35">
        <f>-SUM(CalcEngine!AN301:AN306)</f>
        <v>0</v>
      </c>
      <c r="AP104" s="35">
        <f>-SUM(CalcEngine!AO301:AO306)</f>
        <v>0</v>
      </c>
      <c r="AQ104" s="34">
        <f t="shared" si="580"/>
        <v>0</v>
      </c>
      <c r="AR104" s="35">
        <f>-SUM(CalcEngine!AP301:AP306)</f>
        <v>0</v>
      </c>
      <c r="AS104" s="35">
        <f>-SUM(CalcEngine!AQ301:AQ306)</f>
        <v>0</v>
      </c>
      <c r="AT104" s="35">
        <f>-SUM(CalcEngine!AR301:AR306)</f>
        <v>0</v>
      </c>
      <c r="AU104" s="35">
        <f>-SUM(CalcEngine!AS301:AS306)</f>
        <v>0</v>
      </c>
      <c r="AV104" s="35">
        <f>-SUM(CalcEngine!AT301:AT306)</f>
        <v>0</v>
      </c>
      <c r="AW104" s="35">
        <f>-SUM(CalcEngine!AU301:AU306)</f>
        <v>0</v>
      </c>
      <c r="AX104" s="35">
        <f>-SUM(CalcEngine!AV301:AV306)</f>
        <v>0</v>
      </c>
      <c r="AY104" s="35">
        <f>-SUM(CalcEngine!AW301:AW306)</f>
        <v>0</v>
      </c>
      <c r="AZ104" s="35">
        <f>-SUM(CalcEngine!AX301:AX306)</f>
        <v>0</v>
      </c>
      <c r="BA104" s="35">
        <f>-SUM(CalcEngine!AY301:AY306)</f>
        <v>0</v>
      </c>
      <c r="BB104" s="35">
        <f>-SUM(CalcEngine!AZ301:AZ306)</f>
        <v>0</v>
      </c>
      <c r="BC104" s="35">
        <f>-SUM(CalcEngine!BA301:BA306)</f>
        <v>0</v>
      </c>
      <c r="BD104" s="34">
        <f t="shared" si="581"/>
        <v>0</v>
      </c>
      <c r="BE104" s="35">
        <f>-SUM(CalcEngine!BB301:BB306)</f>
        <v>0</v>
      </c>
      <c r="BF104" s="35">
        <f>-SUM(CalcEngine!BC301:BC306)</f>
        <v>0</v>
      </c>
      <c r="BG104" s="35">
        <f>-SUM(CalcEngine!BD301:BD306)</f>
        <v>0</v>
      </c>
      <c r="BH104" s="35">
        <f>-SUM(CalcEngine!BE301:BE306)</f>
        <v>0</v>
      </c>
      <c r="BI104" s="35">
        <f>-SUM(CalcEngine!BF301:BF306)</f>
        <v>0</v>
      </c>
      <c r="BJ104" s="35">
        <f>-SUM(CalcEngine!BG301:BG306)</f>
        <v>0</v>
      </c>
      <c r="BK104" s="35">
        <f>-SUM(CalcEngine!BH301:BH306)</f>
        <v>0</v>
      </c>
      <c r="BL104" s="35">
        <f>-SUM(CalcEngine!BI301:BI306)</f>
        <v>0</v>
      </c>
      <c r="BM104" s="35">
        <f>-SUM(CalcEngine!BJ301:BJ306)</f>
        <v>0</v>
      </c>
      <c r="BN104" s="35">
        <f>-SUM(CalcEngine!BK301:BK306)</f>
        <v>0</v>
      </c>
      <c r="BO104" s="35">
        <f>-SUM(CalcEngine!BL301:BL306)</f>
        <v>0</v>
      </c>
      <c r="BP104" s="35">
        <f>-SUM(CalcEngine!BM301:BM306)</f>
        <v>0</v>
      </c>
      <c r="BQ104" s="34">
        <f t="shared" si="582"/>
        <v>0</v>
      </c>
      <c r="BR104" s="35">
        <f>-SUM(CalcEngine!BN301:BN306)</f>
        <v>0</v>
      </c>
      <c r="BS104" s="35">
        <f>-SUM(CalcEngine!BO301:BO306)</f>
        <v>0</v>
      </c>
      <c r="BT104" s="35">
        <f>-SUM(CalcEngine!BP301:BP306)</f>
        <v>0</v>
      </c>
      <c r="BU104" s="35">
        <f>-SUM(CalcEngine!BQ301:BQ306)</f>
        <v>0</v>
      </c>
      <c r="BV104" s="35">
        <f>-SUM(CalcEngine!BR301:BR306)</f>
        <v>0</v>
      </c>
      <c r="BW104" s="35">
        <f>-SUM(CalcEngine!BS301:BS306)</f>
        <v>0</v>
      </c>
      <c r="BX104" s="35">
        <f>-SUM(CalcEngine!BT301:BT306)</f>
        <v>0</v>
      </c>
      <c r="BY104" s="35">
        <f>-SUM(CalcEngine!BU301:BU306)</f>
        <v>0</v>
      </c>
      <c r="BZ104" s="35">
        <f>-SUM(CalcEngine!BV301:BV306)</f>
        <v>0</v>
      </c>
      <c r="CA104" s="35">
        <f>-SUM(CalcEngine!BW301:BW306)</f>
        <v>0</v>
      </c>
      <c r="CB104" s="35">
        <f>-SUM(CalcEngine!BX301:BX306)</f>
        <v>0</v>
      </c>
      <c r="CC104" s="35">
        <f>-SUM(CalcEngine!BY301:BY306)</f>
        <v>0</v>
      </c>
      <c r="CD104" s="34">
        <f t="shared" si="583"/>
        <v>0</v>
      </c>
    </row>
    <row r="105" spans="3:82" ht="13.2">
      <c r="C105" s="31"/>
      <c r="D105" s="31" t="s">
        <v>477</v>
      </c>
      <c r="E105" s="35">
        <f>-SUMIF(CalcEngine!F312:F314,"&lt;0",CalcEngine!F312:F314)</f>
        <v>0</v>
      </c>
      <c r="F105" s="35">
        <f>-SUMIF(CalcEngine!G312:G314,"&lt;0",CalcEngine!G312:G314)</f>
        <v>0</v>
      </c>
      <c r="G105" s="35">
        <f>-SUMIF(CalcEngine!H312:H314,"&lt;0",CalcEngine!H312:H314)</f>
        <v>0</v>
      </c>
      <c r="H105" s="35">
        <f>-SUMIF(CalcEngine!I312:I314,"&lt;0",CalcEngine!I312:I314)</f>
        <v>0</v>
      </c>
      <c r="I105" s="35">
        <f>-SUMIF(CalcEngine!J312:J314,"&lt;0",CalcEngine!J312:J314)</f>
        <v>0</v>
      </c>
      <c r="J105" s="35">
        <f>-SUMIF(CalcEngine!K312:K314,"&lt;0",CalcEngine!K312:K314)</f>
        <v>0</v>
      </c>
      <c r="K105" s="35">
        <f>-SUMIF(CalcEngine!L312:L314,"&lt;0",CalcEngine!L312:L314)</f>
        <v>0</v>
      </c>
      <c r="L105" s="35">
        <f>-SUMIF(CalcEngine!M312:M314,"&lt;0",CalcEngine!M312:M314)</f>
        <v>0</v>
      </c>
      <c r="M105" s="35">
        <f>-SUMIF(CalcEngine!N312:N314,"&lt;0",CalcEngine!N312:N314)</f>
        <v>0</v>
      </c>
      <c r="N105" s="35">
        <f>-SUMIF(CalcEngine!O312:O314,"&lt;0",CalcEngine!O312:O314)</f>
        <v>0</v>
      </c>
      <c r="O105" s="35">
        <f>-SUMIF(CalcEngine!P312:P314,"&lt;0",CalcEngine!P312:P314)</f>
        <v>0</v>
      </c>
      <c r="P105" s="35">
        <f>-SUMIF(CalcEngine!Q312:Q314,"&lt;0",CalcEngine!Q312:Q314)</f>
        <v>0</v>
      </c>
      <c r="Q105" s="34">
        <f t="shared" si="578"/>
        <v>0</v>
      </c>
      <c r="R105" s="35">
        <f>-SUMIF(CalcEngine!R312:R314,"&lt;0",CalcEngine!R312:R314)</f>
        <v>0</v>
      </c>
      <c r="S105" s="35">
        <f>-SUMIF(CalcEngine!S312:S314,"&lt;0",CalcEngine!S312:S314)</f>
        <v>0</v>
      </c>
      <c r="T105" s="35">
        <f>-SUMIF(CalcEngine!T312:T314,"&lt;0",CalcEngine!T312:T314)</f>
        <v>0</v>
      </c>
      <c r="U105" s="35">
        <f>-SUMIF(CalcEngine!U312:U314,"&lt;0",CalcEngine!U312:U314)</f>
        <v>0</v>
      </c>
      <c r="V105" s="35">
        <f>-SUMIF(CalcEngine!V312:V314,"&lt;0",CalcEngine!V312:V314)</f>
        <v>0</v>
      </c>
      <c r="W105" s="35">
        <f>-SUMIF(CalcEngine!W312:W314,"&lt;0",CalcEngine!W312:W314)</f>
        <v>0</v>
      </c>
      <c r="X105" s="35">
        <f>-SUMIF(CalcEngine!X312:X314,"&lt;0",CalcEngine!X312:X314)</f>
        <v>0</v>
      </c>
      <c r="Y105" s="35">
        <f>-SUMIF(CalcEngine!Y312:Y314,"&lt;0",CalcEngine!Y312:Y314)</f>
        <v>0</v>
      </c>
      <c r="Z105" s="35">
        <f>-SUMIF(CalcEngine!Z312:Z314,"&lt;0",CalcEngine!Z312:Z314)</f>
        <v>0</v>
      </c>
      <c r="AA105" s="35">
        <f>-SUMIF(CalcEngine!AA312:AA314,"&lt;0",CalcEngine!AA312:AA314)</f>
        <v>0</v>
      </c>
      <c r="AB105" s="35">
        <f>-SUMIF(CalcEngine!AB312:AB314,"&lt;0",CalcEngine!AB312:AB314)</f>
        <v>0</v>
      </c>
      <c r="AC105" s="35">
        <f>-SUMIF(CalcEngine!AC312:AC314,"&lt;0",CalcEngine!AC312:AC314)</f>
        <v>0</v>
      </c>
      <c r="AD105" s="34">
        <f t="shared" si="579"/>
        <v>0</v>
      </c>
      <c r="AE105" s="35">
        <f>-SUMIF(CalcEngine!AD312:AD314,"&lt;0",CalcEngine!AD312:AD314)</f>
        <v>0</v>
      </c>
      <c r="AF105" s="35">
        <f>-SUMIF(CalcEngine!AE312:AE314,"&lt;0",CalcEngine!AE312:AE314)</f>
        <v>0</v>
      </c>
      <c r="AG105" s="35">
        <f>-SUMIF(CalcEngine!AF312:AF314,"&lt;0",CalcEngine!AF312:AF314)</f>
        <v>0</v>
      </c>
      <c r="AH105" s="35">
        <f>-SUMIF(CalcEngine!AG312:AG314,"&lt;0",CalcEngine!AG312:AG314)</f>
        <v>0</v>
      </c>
      <c r="AI105" s="35">
        <f>-SUMIF(CalcEngine!AH312:AH314,"&lt;0",CalcEngine!AH312:AH314)</f>
        <v>0</v>
      </c>
      <c r="AJ105" s="35">
        <f>-SUMIF(CalcEngine!AI312:AI314,"&lt;0",CalcEngine!AI312:AI314)</f>
        <v>0</v>
      </c>
      <c r="AK105" s="35">
        <f>-SUMIF(CalcEngine!AJ312:AJ314,"&lt;0",CalcEngine!AJ312:AJ314)</f>
        <v>0</v>
      </c>
      <c r="AL105" s="35">
        <f>-SUMIF(CalcEngine!AK312:AK314,"&lt;0",CalcEngine!AK312:AK314)</f>
        <v>0</v>
      </c>
      <c r="AM105" s="35">
        <f>-SUMIF(CalcEngine!AL312:AL314,"&lt;0",CalcEngine!AL312:AL314)</f>
        <v>0</v>
      </c>
      <c r="AN105" s="35">
        <f>-SUMIF(CalcEngine!AM312:AM314,"&lt;0",CalcEngine!AM312:AM314)</f>
        <v>0</v>
      </c>
      <c r="AO105" s="35">
        <f>-SUMIF(CalcEngine!AN312:AN314,"&lt;0",CalcEngine!AN312:AN314)</f>
        <v>0</v>
      </c>
      <c r="AP105" s="35">
        <f>-SUMIF(CalcEngine!AO312:AO314,"&lt;0",CalcEngine!AO312:AO314)</f>
        <v>0</v>
      </c>
      <c r="AQ105" s="34">
        <f t="shared" si="580"/>
        <v>0</v>
      </c>
      <c r="AR105" s="35">
        <f>-SUMIF(CalcEngine!AP312:AP314,"&lt;0",CalcEngine!AP312:AP314)</f>
        <v>0</v>
      </c>
      <c r="AS105" s="35">
        <f>-SUMIF(CalcEngine!AQ312:AQ314,"&lt;0",CalcEngine!AQ312:AQ314)</f>
        <v>0</v>
      </c>
      <c r="AT105" s="35">
        <f>-SUMIF(CalcEngine!AR312:AR314,"&lt;0",CalcEngine!AR312:AR314)</f>
        <v>0</v>
      </c>
      <c r="AU105" s="35">
        <f>-SUMIF(CalcEngine!AS312:AS314,"&lt;0",CalcEngine!AS312:AS314)</f>
        <v>0</v>
      </c>
      <c r="AV105" s="35">
        <f>-SUMIF(CalcEngine!AT312:AT314,"&lt;0",CalcEngine!AT312:AT314)</f>
        <v>0</v>
      </c>
      <c r="AW105" s="35">
        <f>-SUMIF(CalcEngine!AU312:AU314,"&lt;0",CalcEngine!AU312:AU314)</f>
        <v>0</v>
      </c>
      <c r="AX105" s="35">
        <f>-SUMIF(CalcEngine!AV312:AV314,"&lt;0",CalcEngine!AV312:AV314)</f>
        <v>0</v>
      </c>
      <c r="AY105" s="35">
        <f>-SUMIF(CalcEngine!AW312:AW314,"&lt;0",CalcEngine!AW312:AW314)</f>
        <v>0</v>
      </c>
      <c r="AZ105" s="35">
        <f>-SUMIF(CalcEngine!AX312:AX314,"&lt;0",CalcEngine!AX312:AX314)</f>
        <v>0</v>
      </c>
      <c r="BA105" s="35">
        <f>-SUMIF(CalcEngine!AY312:AY314,"&lt;0",CalcEngine!AY312:AY314)</f>
        <v>0</v>
      </c>
      <c r="BB105" s="35">
        <f>-SUMIF(CalcEngine!AZ312:AZ314,"&lt;0",CalcEngine!AZ312:AZ314)</f>
        <v>0</v>
      </c>
      <c r="BC105" s="35">
        <f>-SUMIF(CalcEngine!BA312:BA314,"&lt;0",CalcEngine!BA312:BA314)</f>
        <v>0</v>
      </c>
      <c r="BD105" s="34">
        <f t="shared" si="581"/>
        <v>0</v>
      </c>
      <c r="BE105" s="35">
        <f>-SUMIF(CalcEngine!BB312:BB314,"&lt;0",CalcEngine!BB312:BB314)</f>
        <v>0</v>
      </c>
      <c r="BF105" s="35">
        <f>-SUMIF(CalcEngine!BC312:BC314,"&lt;0",CalcEngine!BC312:BC314)</f>
        <v>0</v>
      </c>
      <c r="BG105" s="35">
        <f>-SUMIF(CalcEngine!BD312:BD314,"&lt;0",CalcEngine!BD312:BD314)</f>
        <v>0</v>
      </c>
      <c r="BH105" s="35">
        <f>-SUMIF(CalcEngine!BE312:BE314,"&lt;0",CalcEngine!BE312:BE314)</f>
        <v>0</v>
      </c>
      <c r="BI105" s="35">
        <f>-SUMIF(CalcEngine!BF312:BF314,"&lt;0",CalcEngine!BF312:BF314)</f>
        <v>0</v>
      </c>
      <c r="BJ105" s="35">
        <f>-SUMIF(CalcEngine!BG312:BG314,"&lt;0",CalcEngine!BG312:BG314)</f>
        <v>0</v>
      </c>
      <c r="BK105" s="35">
        <f>-SUMIF(CalcEngine!BH312:BH314,"&lt;0",CalcEngine!BH312:BH314)</f>
        <v>0</v>
      </c>
      <c r="BL105" s="35">
        <f>-SUMIF(CalcEngine!BI312:BI314,"&lt;0",CalcEngine!BI312:BI314)</f>
        <v>0</v>
      </c>
      <c r="BM105" s="35">
        <f>-SUMIF(CalcEngine!BJ312:BJ314,"&lt;0",CalcEngine!BJ312:BJ314)</f>
        <v>0</v>
      </c>
      <c r="BN105" s="35">
        <f>-SUMIF(CalcEngine!BK312:BK314,"&lt;0",CalcEngine!BK312:BK314)</f>
        <v>0</v>
      </c>
      <c r="BO105" s="35">
        <f>-SUMIF(CalcEngine!BL312:BL314,"&lt;0",CalcEngine!BL312:BL314)</f>
        <v>0</v>
      </c>
      <c r="BP105" s="35">
        <f>-SUMIF(CalcEngine!BM312:BM314,"&lt;0",CalcEngine!BM312:BM314)</f>
        <v>0</v>
      </c>
      <c r="BQ105" s="34">
        <f t="shared" si="582"/>
        <v>0</v>
      </c>
      <c r="BR105" s="35">
        <f>-SUMIF(CalcEngine!BN312:BN314,"&lt;0",CalcEngine!BN312:BN314)</f>
        <v>0</v>
      </c>
      <c r="BS105" s="35">
        <f>-SUMIF(CalcEngine!BO312:BO314,"&lt;0",CalcEngine!BO312:BO314)</f>
        <v>0</v>
      </c>
      <c r="BT105" s="35">
        <f>-SUMIF(CalcEngine!BP312:BP314,"&lt;0",CalcEngine!BP312:BP314)</f>
        <v>0</v>
      </c>
      <c r="BU105" s="35">
        <f>-SUMIF(CalcEngine!BQ312:BQ314,"&lt;0",CalcEngine!BQ312:BQ314)</f>
        <v>0</v>
      </c>
      <c r="BV105" s="35">
        <f>-SUMIF(CalcEngine!BR312:BR314,"&lt;0",CalcEngine!BR312:BR314)</f>
        <v>0</v>
      </c>
      <c r="BW105" s="35">
        <f>-SUMIF(CalcEngine!BS312:BS314,"&lt;0",CalcEngine!BS312:BS314)</f>
        <v>0</v>
      </c>
      <c r="BX105" s="35">
        <f>-SUMIF(CalcEngine!BT312:BT314,"&lt;0",CalcEngine!BT312:BT314)</f>
        <v>0</v>
      </c>
      <c r="BY105" s="35">
        <f>-SUMIF(CalcEngine!BU312:BU314,"&lt;0",CalcEngine!BU312:BU314)</f>
        <v>0</v>
      </c>
      <c r="BZ105" s="35">
        <f>-SUMIF(CalcEngine!BV312:BV314,"&lt;0",CalcEngine!BV312:BV314)</f>
        <v>0</v>
      </c>
      <c r="CA105" s="35">
        <f>-SUMIF(CalcEngine!BW312:BW314,"&lt;0",CalcEngine!BW312:BW314)</f>
        <v>0</v>
      </c>
      <c r="CB105" s="35">
        <f>-SUMIF(CalcEngine!BX312:BX314,"&lt;0",CalcEngine!BX312:BX314)</f>
        <v>0</v>
      </c>
      <c r="CC105" s="35">
        <f>-SUMIF(CalcEngine!BY312:BY314,"&lt;0",CalcEngine!BY312:BY314)</f>
        <v>0</v>
      </c>
      <c r="CD105" s="34">
        <f t="shared" si="583"/>
        <v>0</v>
      </c>
    </row>
    <row r="106" spans="3:82" ht="13.2">
      <c r="C106" s="31"/>
      <c r="D106" s="31" t="s">
        <v>478</v>
      </c>
      <c r="E106" s="596">
        <f t="shared" ref="E106:P106" si="596">E88-SUM(E90:E105)-E75</f>
        <v>0</v>
      </c>
      <c r="F106" s="596">
        <f t="shared" si="596"/>
        <v>0</v>
      </c>
      <c r="G106" s="596">
        <f t="shared" si="596"/>
        <v>0</v>
      </c>
      <c r="H106" s="596">
        <f t="shared" si="596"/>
        <v>0</v>
      </c>
      <c r="I106" s="596">
        <f t="shared" si="596"/>
        <v>0</v>
      </c>
      <c r="J106" s="596">
        <f t="shared" si="596"/>
        <v>0</v>
      </c>
      <c r="K106" s="596">
        <f t="shared" si="596"/>
        <v>0</v>
      </c>
      <c r="L106" s="596">
        <f t="shared" si="596"/>
        <v>0</v>
      </c>
      <c r="M106" s="596">
        <f t="shared" si="596"/>
        <v>0</v>
      </c>
      <c r="N106" s="596">
        <f t="shared" si="596"/>
        <v>0</v>
      </c>
      <c r="O106" s="596">
        <f t="shared" si="596"/>
        <v>0</v>
      </c>
      <c r="P106" s="596">
        <f t="shared" si="596"/>
        <v>0</v>
      </c>
      <c r="Q106" s="47">
        <f t="shared" si="578"/>
        <v>0</v>
      </c>
      <c r="R106" s="596">
        <f>R88-SUM(R90:R105)-R75</f>
        <v>0</v>
      </c>
      <c r="S106" s="596">
        <f t="shared" ref="S106:AC106" si="597">S88-SUM(S90:S105)-S75</f>
        <v>0</v>
      </c>
      <c r="T106" s="596">
        <f t="shared" si="597"/>
        <v>0</v>
      </c>
      <c r="U106" s="596">
        <f t="shared" si="597"/>
        <v>0</v>
      </c>
      <c r="V106" s="596">
        <f t="shared" si="597"/>
        <v>0</v>
      </c>
      <c r="W106" s="596">
        <f t="shared" si="597"/>
        <v>0</v>
      </c>
      <c r="X106" s="596">
        <f t="shared" si="597"/>
        <v>0</v>
      </c>
      <c r="Y106" s="596">
        <f t="shared" si="597"/>
        <v>0</v>
      </c>
      <c r="Z106" s="596">
        <f t="shared" si="597"/>
        <v>0</v>
      </c>
      <c r="AA106" s="596">
        <f t="shared" si="597"/>
        <v>0</v>
      </c>
      <c r="AB106" s="596">
        <f t="shared" si="597"/>
        <v>0</v>
      </c>
      <c r="AC106" s="596">
        <f t="shared" si="597"/>
        <v>0</v>
      </c>
      <c r="AD106" s="47">
        <f t="shared" si="579"/>
        <v>0</v>
      </c>
      <c r="AE106" s="596">
        <f t="shared" ref="AE106:AP106" si="598">AE88-SUM(AE90:AE105)-AE75</f>
        <v>0</v>
      </c>
      <c r="AF106" s="596">
        <f t="shared" si="598"/>
        <v>0</v>
      </c>
      <c r="AG106" s="596">
        <f t="shared" si="598"/>
        <v>0</v>
      </c>
      <c r="AH106" s="596">
        <f t="shared" si="598"/>
        <v>0</v>
      </c>
      <c r="AI106" s="596">
        <f t="shared" si="598"/>
        <v>0</v>
      </c>
      <c r="AJ106" s="596">
        <f t="shared" si="598"/>
        <v>0</v>
      </c>
      <c r="AK106" s="596">
        <f t="shared" si="598"/>
        <v>0</v>
      </c>
      <c r="AL106" s="596">
        <f t="shared" si="598"/>
        <v>0</v>
      </c>
      <c r="AM106" s="596">
        <f t="shared" si="598"/>
        <v>0</v>
      </c>
      <c r="AN106" s="596">
        <f t="shared" si="598"/>
        <v>0</v>
      </c>
      <c r="AO106" s="596">
        <f t="shared" si="598"/>
        <v>0</v>
      </c>
      <c r="AP106" s="596">
        <f t="shared" si="598"/>
        <v>0</v>
      </c>
      <c r="AQ106" s="47">
        <f t="shared" si="580"/>
        <v>0</v>
      </c>
      <c r="AR106" s="596">
        <f t="shared" ref="AR106:BC106" si="599">AR88-SUM(AR90:AR105)-AR75</f>
        <v>0</v>
      </c>
      <c r="AS106" s="596">
        <f t="shared" si="599"/>
        <v>0</v>
      </c>
      <c r="AT106" s="596">
        <f t="shared" si="599"/>
        <v>0</v>
      </c>
      <c r="AU106" s="596">
        <f t="shared" si="599"/>
        <v>0</v>
      </c>
      <c r="AV106" s="596">
        <f t="shared" si="599"/>
        <v>0</v>
      </c>
      <c r="AW106" s="596">
        <f t="shared" si="599"/>
        <v>0</v>
      </c>
      <c r="AX106" s="596">
        <f t="shared" si="599"/>
        <v>0</v>
      </c>
      <c r="AY106" s="596">
        <f t="shared" si="599"/>
        <v>0</v>
      </c>
      <c r="AZ106" s="596">
        <f t="shared" si="599"/>
        <v>0</v>
      </c>
      <c r="BA106" s="596">
        <f t="shared" si="599"/>
        <v>0</v>
      </c>
      <c r="BB106" s="596">
        <f t="shared" si="599"/>
        <v>0</v>
      </c>
      <c r="BC106" s="596">
        <f t="shared" si="599"/>
        <v>0</v>
      </c>
      <c r="BD106" s="47">
        <f t="shared" si="581"/>
        <v>0</v>
      </c>
      <c r="BE106" s="596">
        <f t="shared" ref="BE106" si="600">BE88-SUM(BE90:BE105)-BE75</f>
        <v>0</v>
      </c>
      <c r="BF106" s="596">
        <f t="shared" ref="BF106" si="601">BF88-SUM(BF90:BF105)-BF75</f>
        <v>0</v>
      </c>
      <c r="BG106" s="596">
        <f t="shared" ref="BG106" si="602">BG88-SUM(BG90:BG105)-BG75</f>
        <v>0</v>
      </c>
      <c r="BH106" s="596">
        <f t="shared" ref="BH106" si="603">BH88-SUM(BH90:BH105)-BH75</f>
        <v>0</v>
      </c>
      <c r="BI106" s="596">
        <f t="shared" ref="BI106" si="604">BI88-SUM(BI90:BI105)-BI75</f>
        <v>0</v>
      </c>
      <c r="BJ106" s="596">
        <f t="shared" ref="BJ106" si="605">BJ88-SUM(BJ90:BJ105)-BJ75</f>
        <v>0</v>
      </c>
      <c r="BK106" s="596">
        <f t="shared" ref="BK106" si="606">BK88-SUM(BK90:BK105)-BK75</f>
        <v>0</v>
      </c>
      <c r="BL106" s="596">
        <f t="shared" ref="BL106" si="607">BL88-SUM(BL90:BL105)-BL75</f>
        <v>0</v>
      </c>
      <c r="BM106" s="596">
        <f t="shared" ref="BM106" si="608">BM88-SUM(BM90:BM105)-BM75</f>
        <v>0</v>
      </c>
      <c r="BN106" s="596">
        <f t="shared" ref="BN106" si="609">BN88-SUM(BN90:BN105)-BN75</f>
        <v>0</v>
      </c>
      <c r="BO106" s="596">
        <f t="shared" ref="BO106" si="610">BO88-SUM(BO90:BO105)-BO75</f>
        <v>0</v>
      </c>
      <c r="BP106" s="596">
        <f t="shared" ref="BP106" si="611">BP88-SUM(BP90:BP105)-BP75</f>
        <v>0</v>
      </c>
      <c r="BQ106" s="47">
        <f t="shared" si="582"/>
        <v>0</v>
      </c>
      <c r="BR106" s="596">
        <f t="shared" ref="BR106" si="612">BR88-SUM(BR90:BR105)-BR75</f>
        <v>0</v>
      </c>
      <c r="BS106" s="596">
        <f t="shared" ref="BS106" si="613">BS88-SUM(BS90:BS105)-BS75</f>
        <v>0</v>
      </c>
      <c r="BT106" s="596">
        <f t="shared" ref="BT106" si="614">BT88-SUM(BT90:BT105)-BT75</f>
        <v>0</v>
      </c>
      <c r="BU106" s="596">
        <f t="shared" ref="BU106" si="615">BU88-SUM(BU90:BU105)-BU75</f>
        <v>0</v>
      </c>
      <c r="BV106" s="596">
        <f t="shared" ref="BV106" si="616">BV88-SUM(BV90:BV105)-BV75</f>
        <v>0</v>
      </c>
      <c r="BW106" s="596">
        <f t="shared" ref="BW106" si="617">BW88-SUM(BW90:BW105)-BW75</f>
        <v>0</v>
      </c>
      <c r="BX106" s="596">
        <f t="shared" ref="BX106" si="618">BX88-SUM(BX90:BX105)-BX75</f>
        <v>0</v>
      </c>
      <c r="BY106" s="596">
        <f t="shared" ref="BY106" si="619">BY88-SUM(BY90:BY105)-BY75</f>
        <v>0</v>
      </c>
      <c r="BZ106" s="596">
        <f t="shared" ref="BZ106" si="620">BZ88-SUM(BZ90:BZ105)-BZ75</f>
        <v>0</v>
      </c>
      <c r="CA106" s="596">
        <f t="shared" ref="CA106" si="621">CA88-SUM(CA90:CA105)-CA75</f>
        <v>0</v>
      </c>
      <c r="CB106" s="596">
        <f t="shared" ref="CB106" si="622">CB88-SUM(CB90:CB105)-CB75</f>
        <v>0</v>
      </c>
      <c r="CC106" s="596">
        <f t="shared" ref="CC106" si="623">CC88-SUM(CC90:CC105)-CC75</f>
        <v>0</v>
      </c>
      <c r="CD106" s="47">
        <f t="shared" si="583"/>
        <v>0</v>
      </c>
    </row>
    <row r="107" spans="3:82" ht="13.2">
      <c r="C107" s="31"/>
      <c r="D107" s="31" t="s">
        <v>479</v>
      </c>
      <c r="E107" s="35">
        <f t="shared" ref="E107:AJ107" si="624">SUM(E90:E106)</f>
        <v>0</v>
      </c>
      <c r="F107" s="35">
        <f t="shared" si="624"/>
        <v>0</v>
      </c>
      <c r="G107" s="35">
        <f t="shared" si="624"/>
        <v>0</v>
      </c>
      <c r="H107" s="35">
        <f t="shared" si="624"/>
        <v>0</v>
      </c>
      <c r="I107" s="35">
        <f t="shared" si="624"/>
        <v>0</v>
      </c>
      <c r="J107" s="35">
        <f t="shared" si="624"/>
        <v>0</v>
      </c>
      <c r="K107" s="35">
        <f t="shared" si="624"/>
        <v>0</v>
      </c>
      <c r="L107" s="35">
        <f t="shared" si="624"/>
        <v>0</v>
      </c>
      <c r="M107" s="35">
        <f t="shared" si="624"/>
        <v>0</v>
      </c>
      <c r="N107" s="35">
        <f t="shared" si="624"/>
        <v>0</v>
      </c>
      <c r="O107" s="35">
        <f t="shared" si="624"/>
        <v>0</v>
      </c>
      <c r="P107" s="35">
        <f t="shared" si="624"/>
        <v>0</v>
      </c>
      <c r="Q107" s="34">
        <f t="shared" si="624"/>
        <v>0</v>
      </c>
      <c r="R107" s="35">
        <f t="shared" si="624"/>
        <v>0</v>
      </c>
      <c r="S107" s="35">
        <f t="shared" si="624"/>
        <v>0</v>
      </c>
      <c r="T107" s="35">
        <f t="shared" si="624"/>
        <v>0</v>
      </c>
      <c r="U107" s="35">
        <f t="shared" si="624"/>
        <v>0</v>
      </c>
      <c r="V107" s="35">
        <f t="shared" si="624"/>
        <v>0</v>
      </c>
      <c r="W107" s="35">
        <f t="shared" si="624"/>
        <v>0</v>
      </c>
      <c r="X107" s="35">
        <f t="shared" si="624"/>
        <v>0</v>
      </c>
      <c r="Y107" s="35">
        <f t="shared" si="624"/>
        <v>0</v>
      </c>
      <c r="Z107" s="35">
        <f t="shared" si="624"/>
        <v>0</v>
      </c>
      <c r="AA107" s="35">
        <f t="shared" si="624"/>
        <v>0</v>
      </c>
      <c r="AB107" s="35">
        <f t="shared" si="624"/>
        <v>0</v>
      </c>
      <c r="AC107" s="35">
        <f t="shared" si="624"/>
        <v>0</v>
      </c>
      <c r="AD107" s="34">
        <f t="shared" si="624"/>
        <v>0</v>
      </c>
      <c r="AE107" s="35">
        <f t="shared" si="624"/>
        <v>0</v>
      </c>
      <c r="AF107" s="35">
        <f t="shared" si="624"/>
        <v>0</v>
      </c>
      <c r="AG107" s="35">
        <f t="shared" si="624"/>
        <v>0</v>
      </c>
      <c r="AH107" s="35">
        <f t="shared" si="624"/>
        <v>0</v>
      </c>
      <c r="AI107" s="35">
        <f t="shared" si="624"/>
        <v>0</v>
      </c>
      <c r="AJ107" s="35">
        <f t="shared" si="624"/>
        <v>0</v>
      </c>
      <c r="AK107" s="35">
        <f t="shared" ref="AK107:BP107" si="625">SUM(AK90:AK106)</f>
        <v>0</v>
      </c>
      <c r="AL107" s="35">
        <f t="shared" si="625"/>
        <v>0</v>
      </c>
      <c r="AM107" s="35">
        <f t="shared" si="625"/>
        <v>0</v>
      </c>
      <c r="AN107" s="35">
        <f t="shared" si="625"/>
        <v>0</v>
      </c>
      <c r="AO107" s="35">
        <f t="shared" si="625"/>
        <v>0</v>
      </c>
      <c r="AP107" s="35">
        <f t="shared" si="625"/>
        <v>0</v>
      </c>
      <c r="AQ107" s="34">
        <f t="shared" si="625"/>
        <v>0</v>
      </c>
      <c r="AR107" s="35">
        <f t="shared" si="625"/>
        <v>0</v>
      </c>
      <c r="AS107" s="35">
        <f t="shared" si="625"/>
        <v>0</v>
      </c>
      <c r="AT107" s="35">
        <f t="shared" si="625"/>
        <v>0</v>
      </c>
      <c r="AU107" s="35">
        <f t="shared" si="625"/>
        <v>0</v>
      </c>
      <c r="AV107" s="35">
        <f t="shared" si="625"/>
        <v>0</v>
      </c>
      <c r="AW107" s="35">
        <f t="shared" si="625"/>
        <v>0</v>
      </c>
      <c r="AX107" s="35">
        <f t="shared" si="625"/>
        <v>0</v>
      </c>
      <c r="AY107" s="35">
        <f t="shared" si="625"/>
        <v>0</v>
      </c>
      <c r="AZ107" s="35">
        <f t="shared" si="625"/>
        <v>0</v>
      </c>
      <c r="BA107" s="35">
        <f t="shared" si="625"/>
        <v>0</v>
      </c>
      <c r="BB107" s="35">
        <f t="shared" si="625"/>
        <v>0</v>
      </c>
      <c r="BC107" s="35">
        <f t="shared" si="625"/>
        <v>0</v>
      </c>
      <c r="BD107" s="34">
        <f t="shared" si="625"/>
        <v>0</v>
      </c>
      <c r="BE107" s="35">
        <f t="shared" si="625"/>
        <v>0</v>
      </c>
      <c r="BF107" s="35">
        <f t="shared" si="625"/>
        <v>0</v>
      </c>
      <c r="BG107" s="35">
        <f t="shared" si="625"/>
        <v>0</v>
      </c>
      <c r="BH107" s="35">
        <f t="shared" si="625"/>
        <v>0</v>
      </c>
      <c r="BI107" s="35">
        <f t="shared" si="625"/>
        <v>0</v>
      </c>
      <c r="BJ107" s="35">
        <f t="shared" si="625"/>
        <v>0</v>
      </c>
      <c r="BK107" s="35">
        <f t="shared" si="625"/>
        <v>0</v>
      </c>
      <c r="BL107" s="35">
        <f t="shared" si="625"/>
        <v>0</v>
      </c>
      <c r="BM107" s="35">
        <f t="shared" si="625"/>
        <v>0</v>
      </c>
      <c r="BN107" s="35">
        <f t="shared" si="625"/>
        <v>0</v>
      </c>
      <c r="BO107" s="35">
        <f t="shared" si="625"/>
        <v>0</v>
      </c>
      <c r="BP107" s="35">
        <f t="shared" si="625"/>
        <v>0</v>
      </c>
      <c r="BQ107" s="34">
        <f t="shared" ref="BQ107:CD107" si="626">SUM(BQ90:BQ106)</f>
        <v>0</v>
      </c>
      <c r="BR107" s="35">
        <f t="shared" si="626"/>
        <v>0</v>
      </c>
      <c r="BS107" s="35">
        <f t="shared" si="626"/>
        <v>0</v>
      </c>
      <c r="BT107" s="35">
        <f t="shared" si="626"/>
        <v>0</v>
      </c>
      <c r="BU107" s="35">
        <f t="shared" si="626"/>
        <v>0</v>
      </c>
      <c r="BV107" s="35">
        <f t="shared" si="626"/>
        <v>0</v>
      </c>
      <c r="BW107" s="35">
        <f t="shared" si="626"/>
        <v>0</v>
      </c>
      <c r="BX107" s="35">
        <f t="shared" si="626"/>
        <v>0</v>
      </c>
      <c r="BY107" s="35">
        <f t="shared" si="626"/>
        <v>0</v>
      </c>
      <c r="BZ107" s="35">
        <f t="shared" si="626"/>
        <v>0</v>
      </c>
      <c r="CA107" s="35">
        <f t="shared" si="626"/>
        <v>0</v>
      </c>
      <c r="CB107" s="35">
        <f t="shared" si="626"/>
        <v>0</v>
      </c>
      <c r="CC107" s="35">
        <f t="shared" si="626"/>
        <v>0</v>
      </c>
      <c r="CD107" s="34">
        <f t="shared" si="626"/>
        <v>0</v>
      </c>
    </row>
    <row r="108" spans="3:82" ht="13.2">
      <c r="C108" s="31"/>
      <c r="D108" s="31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4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4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4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4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4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4"/>
    </row>
    <row r="109" spans="3:82" ht="13.2">
      <c r="C109" s="31" t="s">
        <v>480</v>
      </c>
      <c r="D109" s="31"/>
      <c r="E109" s="35">
        <f t="shared" ref="E109:P109" si="627">E88-E107</f>
        <v>0</v>
      </c>
      <c r="F109" s="35">
        <f t="shared" si="627"/>
        <v>0</v>
      </c>
      <c r="G109" s="35">
        <f t="shared" si="627"/>
        <v>0</v>
      </c>
      <c r="H109" s="35">
        <f t="shared" si="627"/>
        <v>0</v>
      </c>
      <c r="I109" s="35">
        <f t="shared" si="627"/>
        <v>0</v>
      </c>
      <c r="J109" s="35">
        <f t="shared" si="627"/>
        <v>0</v>
      </c>
      <c r="K109" s="35">
        <f t="shared" si="627"/>
        <v>0</v>
      </c>
      <c r="L109" s="35">
        <f t="shared" si="627"/>
        <v>0</v>
      </c>
      <c r="M109" s="35">
        <f t="shared" si="627"/>
        <v>0</v>
      </c>
      <c r="N109" s="35">
        <f t="shared" si="627"/>
        <v>0</v>
      </c>
      <c r="O109" s="35">
        <f t="shared" si="627"/>
        <v>0</v>
      </c>
      <c r="P109" s="35">
        <f t="shared" si="627"/>
        <v>0</v>
      </c>
      <c r="Q109" s="34">
        <f t="shared" ref="Q109" si="628">SUM(E109:P109)</f>
        <v>0</v>
      </c>
      <c r="R109" s="35">
        <f t="shared" ref="R109:AC109" si="629">R88-R107</f>
        <v>0</v>
      </c>
      <c r="S109" s="35">
        <f t="shared" si="629"/>
        <v>0</v>
      </c>
      <c r="T109" s="35">
        <f t="shared" si="629"/>
        <v>0</v>
      </c>
      <c r="U109" s="35">
        <f t="shared" si="629"/>
        <v>0</v>
      </c>
      <c r="V109" s="35">
        <f t="shared" si="629"/>
        <v>0</v>
      </c>
      <c r="W109" s="35">
        <f t="shared" si="629"/>
        <v>0</v>
      </c>
      <c r="X109" s="35">
        <f t="shared" si="629"/>
        <v>0</v>
      </c>
      <c r="Y109" s="35">
        <f t="shared" si="629"/>
        <v>0</v>
      </c>
      <c r="Z109" s="35">
        <f t="shared" si="629"/>
        <v>0</v>
      </c>
      <c r="AA109" s="35">
        <f t="shared" si="629"/>
        <v>0</v>
      </c>
      <c r="AB109" s="35">
        <f t="shared" si="629"/>
        <v>0</v>
      </c>
      <c r="AC109" s="35">
        <f t="shared" si="629"/>
        <v>0</v>
      </c>
      <c r="AD109" s="34">
        <f t="shared" ref="AD109" si="630">SUM(R109:AC109)</f>
        <v>0</v>
      </c>
      <c r="AE109" s="35">
        <f t="shared" ref="AE109:AP109" si="631">AE88-AE107</f>
        <v>0</v>
      </c>
      <c r="AF109" s="35">
        <f t="shared" si="631"/>
        <v>0</v>
      </c>
      <c r="AG109" s="35">
        <f t="shared" si="631"/>
        <v>0</v>
      </c>
      <c r="AH109" s="35">
        <f t="shared" si="631"/>
        <v>0</v>
      </c>
      <c r="AI109" s="35">
        <f t="shared" si="631"/>
        <v>0</v>
      </c>
      <c r="AJ109" s="35">
        <f t="shared" si="631"/>
        <v>0</v>
      </c>
      <c r="AK109" s="35">
        <f t="shared" si="631"/>
        <v>0</v>
      </c>
      <c r="AL109" s="35">
        <f t="shared" si="631"/>
        <v>0</v>
      </c>
      <c r="AM109" s="35">
        <f t="shared" si="631"/>
        <v>0</v>
      </c>
      <c r="AN109" s="35">
        <f t="shared" si="631"/>
        <v>0</v>
      </c>
      <c r="AO109" s="35">
        <f t="shared" si="631"/>
        <v>0</v>
      </c>
      <c r="AP109" s="35">
        <f t="shared" si="631"/>
        <v>0</v>
      </c>
      <c r="AQ109" s="34">
        <f t="shared" ref="AQ109" si="632">SUM(AE109:AP109)</f>
        <v>0</v>
      </c>
      <c r="AR109" s="35">
        <f t="shared" ref="AR109:BC109" si="633">AR88-AR107</f>
        <v>0</v>
      </c>
      <c r="AS109" s="35">
        <f t="shared" si="633"/>
        <v>0</v>
      </c>
      <c r="AT109" s="35">
        <f t="shared" si="633"/>
        <v>0</v>
      </c>
      <c r="AU109" s="35">
        <f t="shared" si="633"/>
        <v>0</v>
      </c>
      <c r="AV109" s="35">
        <f t="shared" si="633"/>
        <v>0</v>
      </c>
      <c r="AW109" s="35">
        <f t="shared" si="633"/>
        <v>0</v>
      </c>
      <c r="AX109" s="35">
        <f t="shared" si="633"/>
        <v>0</v>
      </c>
      <c r="AY109" s="35">
        <f t="shared" si="633"/>
        <v>0</v>
      </c>
      <c r="AZ109" s="35">
        <f t="shared" si="633"/>
        <v>0</v>
      </c>
      <c r="BA109" s="35">
        <f t="shared" si="633"/>
        <v>0</v>
      </c>
      <c r="BB109" s="35">
        <f t="shared" si="633"/>
        <v>0</v>
      </c>
      <c r="BC109" s="35">
        <f t="shared" si="633"/>
        <v>0</v>
      </c>
      <c r="BD109" s="34">
        <f t="shared" ref="BD109" si="634">SUM(AR109:BC109)</f>
        <v>0</v>
      </c>
      <c r="BE109" s="35">
        <f t="shared" ref="BE109:BP109" si="635">BE88-BE107</f>
        <v>0</v>
      </c>
      <c r="BF109" s="35">
        <f t="shared" si="635"/>
        <v>0</v>
      </c>
      <c r="BG109" s="35">
        <f t="shared" si="635"/>
        <v>0</v>
      </c>
      <c r="BH109" s="35">
        <f t="shared" si="635"/>
        <v>0</v>
      </c>
      <c r="BI109" s="35">
        <f t="shared" si="635"/>
        <v>0</v>
      </c>
      <c r="BJ109" s="35">
        <f t="shared" si="635"/>
        <v>0</v>
      </c>
      <c r="BK109" s="35">
        <f t="shared" si="635"/>
        <v>0</v>
      </c>
      <c r="BL109" s="35">
        <f t="shared" si="635"/>
        <v>0</v>
      </c>
      <c r="BM109" s="35">
        <f t="shared" si="635"/>
        <v>0</v>
      </c>
      <c r="BN109" s="35">
        <f t="shared" si="635"/>
        <v>0</v>
      </c>
      <c r="BO109" s="35">
        <f t="shared" si="635"/>
        <v>0</v>
      </c>
      <c r="BP109" s="35">
        <f t="shared" si="635"/>
        <v>0</v>
      </c>
      <c r="BQ109" s="34">
        <f t="shared" ref="BQ109" si="636">SUM(BE109:BP109)</f>
        <v>0</v>
      </c>
      <c r="BR109" s="35">
        <f t="shared" ref="BR109:CC109" si="637">BR88-BR107</f>
        <v>0</v>
      </c>
      <c r="BS109" s="35">
        <f t="shared" si="637"/>
        <v>0</v>
      </c>
      <c r="BT109" s="35">
        <f t="shared" si="637"/>
        <v>0</v>
      </c>
      <c r="BU109" s="35">
        <f t="shared" si="637"/>
        <v>0</v>
      </c>
      <c r="BV109" s="35">
        <f t="shared" si="637"/>
        <v>0</v>
      </c>
      <c r="BW109" s="35">
        <f t="shared" si="637"/>
        <v>0</v>
      </c>
      <c r="BX109" s="35">
        <f t="shared" si="637"/>
        <v>0</v>
      </c>
      <c r="BY109" s="35">
        <f t="shared" si="637"/>
        <v>0</v>
      </c>
      <c r="BZ109" s="35">
        <f t="shared" si="637"/>
        <v>0</v>
      </c>
      <c r="CA109" s="35">
        <f t="shared" si="637"/>
        <v>0</v>
      </c>
      <c r="CB109" s="35">
        <f t="shared" si="637"/>
        <v>0</v>
      </c>
      <c r="CC109" s="35">
        <f t="shared" si="637"/>
        <v>0</v>
      </c>
      <c r="CD109" s="34">
        <f t="shared" ref="CD109" si="638">SUM(BR109:CC109)</f>
        <v>0</v>
      </c>
    </row>
    <row r="110" spans="3:82" ht="13.2">
      <c r="C110" s="31"/>
      <c r="D110" s="31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4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4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4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4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4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4"/>
    </row>
    <row r="111" spans="3:82" ht="13.2">
      <c r="C111" s="31" t="s">
        <v>130</v>
      </c>
      <c r="D111" s="31"/>
      <c r="E111" s="35">
        <f>E82+E109</f>
        <v>0</v>
      </c>
      <c r="F111" s="35">
        <f t="shared" ref="F111:BQ111" si="639">F82+F109</f>
        <v>0</v>
      </c>
      <c r="G111" s="35">
        <f t="shared" si="639"/>
        <v>0</v>
      </c>
      <c r="H111" s="35">
        <f t="shared" si="639"/>
        <v>0</v>
      </c>
      <c r="I111" s="35">
        <f t="shared" si="639"/>
        <v>0</v>
      </c>
      <c r="J111" s="35">
        <f t="shared" si="639"/>
        <v>0</v>
      </c>
      <c r="K111" s="35">
        <f t="shared" si="639"/>
        <v>0</v>
      </c>
      <c r="L111" s="35">
        <f t="shared" si="639"/>
        <v>0</v>
      </c>
      <c r="M111" s="35">
        <f t="shared" si="639"/>
        <v>0</v>
      </c>
      <c r="N111" s="35">
        <f t="shared" si="639"/>
        <v>0</v>
      </c>
      <c r="O111" s="35">
        <f t="shared" si="639"/>
        <v>0</v>
      </c>
      <c r="P111" s="35">
        <f t="shared" si="639"/>
        <v>0</v>
      </c>
      <c r="Q111" s="47">
        <f t="shared" si="639"/>
        <v>0</v>
      </c>
      <c r="R111" s="35">
        <f t="shared" si="639"/>
        <v>0</v>
      </c>
      <c r="S111" s="35">
        <f t="shared" si="639"/>
        <v>0</v>
      </c>
      <c r="T111" s="35">
        <f t="shared" si="639"/>
        <v>0</v>
      </c>
      <c r="U111" s="35">
        <f t="shared" si="639"/>
        <v>0</v>
      </c>
      <c r="V111" s="35">
        <f t="shared" si="639"/>
        <v>0</v>
      </c>
      <c r="W111" s="35">
        <f t="shared" si="639"/>
        <v>0</v>
      </c>
      <c r="X111" s="35">
        <f t="shared" si="639"/>
        <v>0</v>
      </c>
      <c r="Y111" s="35">
        <f t="shared" si="639"/>
        <v>0</v>
      </c>
      <c r="Z111" s="35">
        <f t="shared" si="639"/>
        <v>0</v>
      </c>
      <c r="AA111" s="35">
        <f t="shared" si="639"/>
        <v>0</v>
      </c>
      <c r="AB111" s="35">
        <f t="shared" si="639"/>
        <v>0</v>
      </c>
      <c r="AC111" s="35">
        <f t="shared" si="639"/>
        <v>0</v>
      </c>
      <c r="AD111" s="47">
        <f t="shared" si="639"/>
        <v>0</v>
      </c>
      <c r="AE111" s="35">
        <f t="shared" si="639"/>
        <v>0</v>
      </c>
      <c r="AF111" s="35">
        <f t="shared" si="639"/>
        <v>0</v>
      </c>
      <c r="AG111" s="35">
        <f t="shared" si="639"/>
        <v>0</v>
      </c>
      <c r="AH111" s="35">
        <f t="shared" si="639"/>
        <v>0</v>
      </c>
      <c r="AI111" s="35">
        <f t="shared" si="639"/>
        <v>0</v>
      </c>
      <c r="AJ111" s="35">
        <f t="shared" si="639"/>
        <v>0</v>
      </c>
      <c r="AK111" s="35">
        <f t="shared" si="639"/>
        <v>0</v>
      </c>
      <c r="AL111" s="35">
        <f t="shared" si="639"/>
        <v>0</v>
      </c>
      <c r="AM111" s="35">
        <f t="shared" si="639"/>
        <v>0</v>
      </c>
      <c r="AN111" s="35">
        <f t="shared" si="639"/>
        <v>0</v>
      </c>
      <c r="AO111" s="35">
        <f t="shared" si="639"/>
        <v>0</v>
      </c>
      <c r="AP111" s="35">
        <f t="shared" si="639"/>
        <v>0</v>
      </c>
      <c r="AQ111" s="47">
        <f t="shared" si="639"/>
        <v>0</v>
      </c>
      <c r="AR111" s="35">
        <f t="shared" si="639"/>
        <v>0</v>
      </c>
      <c r="AS111" s="35">
        <f t="shared" si="639"/>
        <v>0</v>
      </c>
      <c r="AT111" s="35">
        <f t="shared" si="639"/>
        <v>0</v>
      </c>
      <c r="AU111" s="35">
        <f t="shared" si="639"/>
        <v>0</v>
      </c>
      <c r="AV111" s="35">
        <f t="shared" si="639"/>
        <v>0</v>
      </c>
      <c r="AW111" s="35">
        <f t="shared" si="639"/>
        <v>0</v>
      </c>
      <c r="AX111" s="35">
        <f t="shared" si="639"/>
        <v>0</v>
      </c>
      <c r="AY111" s="35">
        <f t="shared" si="639"/>
        <v>0</v>
      </c>
      <c r="AZ111" s="35">
        <f t="shared" si="639"/>
        <v>0</v>
      </c>
      <c r="BA111" s="35">
        <f t="shared" si="639"/>
        <v>0</v>
      </c>
      <c r="BB111" s="35">
        <f t="shared" si="639"/>
        <v>0</v>
      </c>
      <c r="BC111" s="35">
        <f t="shared" si="639"/>
        <v>0</v>
      </c>
      <c r="BD111" s="47">
        <f t="shared" si="639"/>
        <v>0</v>
      </c>
      <c r="BE111" s="35">
        <f t="shared" si="639"/>
        <v>0</v>
      </c>
      <c r="BF111" s="35">
        <f t="shared" si="639"/>
        <v>0</v>
      </c>
      <c r="BG111" s="35">
        <f t="shared" si="639"/>
        <v>0</v>
      </c>
      <c r="BH111" s="35">
        <f t="shared" si="639"/>
        <v>0</v>
      </c>
      <c r="BI111" s="35">
        <f t="shared" si="639"/>
        <v>0</v>
      </c>
      <c r="BJ111" s="35">
        <f t="shared" si="639"/>
        <v>0</v>
      </c>
      <c r="BK111" s="35">
        <f t="shared" si="639"/>
        <v>0</v>
      </c>
      <c r="BL111" s="35">
        <f t="shared" si="639"/>
        <v>0</v>
      </c>
      <c r="BM111" s="35">
        <f t="shared" si="639"/>
        <v>0</v>
      </c>
      <c r="BN111" s="35">
        <f t="shared" si="639"/>
        <v>0</v>
      </c>
      <c r="BO111" s="35">
        <f t="shared" si="639"/>
        <v>0</v>
      </c>
      <c r="BP111" s="35">
        <f t="shared" si="639"/>
        <v>0</v>
      </c>
      <c r="BQ111" s="47">
        <f t="shared" si="639"/>
        <v>0</v>
      </c>
      <c r="BR111" s="35">
        <f t="shared" ref="BR111:CD111" si="640">BR82+BR109</f>
        <v>0</v>
      </c>
      <c r="BS111" s="35">
        <f t="shared" si="640"/>
        <v>0</v>
      </c>
      <c r="BT111" s="35">
        <f t="shared" si="640"/>
        <v>0</v>
      </c>
      <c r="BU111" s="35">
        <f t="shared" si="640"/>
        <v>0</v>
      </c>
      <c r="BV111" s="35">
        <f t="shared" si="640"/>
        <v>0</v>
      </c>
      <c r="BW111" s="35">
        <f t="shared" si="640"/>
        <v>0</v>
      </c>
      <c r="BX111" s="35">
        <f t="shared" si="640"/>
        <v>0</v>
      </c>
      <c r="BY111" s="35">
        <f t="shared" si="640"/>
        <v>0</v>
      </c>
      <c r="BZ111" s="35">
        <f t="shared" si="640"/>
        <v>0</v>
      </c>
      <c r="CA111" s="35">
        <f t="shared" si="640"/>
        <v>0</v>
      </c>
      <c r="CB111" s="35">
        <f t="shared" si="640"/>
        <v>0</v>
      </c>
      <c r="CC111" s="35">
        <f t="shared" si="640"/>
        <v>0</v>
      </c>
      <c r="CD111" s="47">
        <f t="shared" si="640"/>
        <v>0</v>
      </c>
    </row>
    <row r="112" spans="3:82" ht="13.2">
      <c r="C112" s="31"/>
      <c r="D112" s="31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46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46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46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46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46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46"/>
    </row>
    <row r="113" spans="1:82" ht="13.2">
      <c r="C113" s="31"/>
      <c r="D113" s="31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46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46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46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46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46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46"/>
    </row>
    <row r="114" spans="1:82" ht="13.2">
      <c r="C114" s="43" t="s">
        <v>486</v>
      </c>
      <c r="D114" s="31"/>
      <c r="E114" s="35">
        <f t="shared" ref="E114:P114" si="641">IFERROR(E111/E107,0)</f>
        <v>0</v>
      </c>
      <c r="F114" s="35">
        <f t="shared" si="641"/>
        <v>0</v>
      </c>
      <c r="G114" s="35">
        <f t="shared" si="641"/>
        <v>0</v>
      </c>
      <c r="H114" s="35">
        <f t="shared" si="641"/>
        <v>0</v>
      </c>
      <c r="I114" s="35">
        <f t="shared" si="641"/>
        <v>0</v>
      </c>
      <c r="J114" s="35">
        <f t="shared" si="641"/>
        <v>0</v>
      </c>
      <c r="K114" s="35">
        <f t="shared" si="641"/>
        <v>0</v>
      </c>
      <c r="L114" s="35">
        <f t="shared" si="641"/>
        <v>0</v>
      </c>
      <c r="M114" s="35">
        <f t="shared" si="641"/>
        <v>0</v>
      </c>
      <c r="N114" s="35">
        <f t="shared" si="641"/>
        <v>0</v>
      </c>
      <c r="O114" s="35">
        <f t="shared" si="641"/>
        <v>0</v>
      </c>
      <c r="P114" s="35">
        <f t="shared" si="641"/>
        <v>0</v>
      </c>
      <c r="Q114" s="35"/>
      <c r="R114" s="35">
        <f>IFERROR(R111/R107,0)</f>
        <v>0</v>
      </c>
      <c r="S114" s="35">
        <f t="shared" ref="S114:CC114" si="642">IFERROR(S111/S107,0)</f>
        <v>0</v>
      </c>
      <c r="T114" s="35">
        <f t="shared" si="642"/>
        <v>0</v>
      </c>
      <c r="U114" s="35">
        <f t="shared" si="642"/>
        <v>0</v>
      </c>
      <c r="V114" s="35">
        <f t="shared" si="642"/>
        <v>0</v>
      </c>
      <c r="W114" s="35">
        <f t="shared" si="642"/>
        <v>0</v>
      </c>
      <c r="X114" s="35">
        <f t="shared" si="642"/>
        <v>0</v>
      </c>
      <c r="Y114" s="35">
        <f t="shared" si="642"/>
        <v>0</v>
      </c>
      <c r="Z114" s="35">
        <f t="shared" si="642"/>
        <v>0</v>
      </c>
      <c r="AA114" s="35">
        <f t="shared" si="642"/>
        <v>0</v>
      </c>
      <c r="AB114" s="35">
        <f t="shared" si="642"/>
        <v>0</v>
      </c>
      <c r="AC114" s="35">
        <f t="shared" si="642"/>
        <v>0</v>
      </c>
      <c r="AD114" s="35"/>
      <c r="AE114" s="35">
        <f t="shared" si="642"/>
        <v>0</v>
      </c>
      <c r="AF114" s="35">
        <f t="shared" si="642"/>
        <v>0</v>
      </c>
      <c r="AG114" s="35">
        <f t="shared" si="642"/>
        <v>0</v>
      </c>
      <c r="AH114" s="35">
        <f t="shared" si="642"/>
        <v>0</v>
      </c>
      <c r="AI114" s="35">
        <f t="shared" si="642"/>
        <v>0</v>
      </c>
      <c r="AJ114" s="35">
        <f t="shared" si="642"/>
        <v>0</v>
      </c>
      <c r="AK114" s="35">
        <f t="shared" si="642"/>
        <v>0</v>
      </c>
      <c r="AL114" s="35">
        <f t="shared" si="642"/>
        <v>0</v>
      </c>
      <c r="AM114" s="35">
        <f t="shared" si="642"/>
        <v>0</v>
      </c>
      <c r="AN114" s="35">
        <f t="shared" si="642"/>
        <v>0</v>
      </c>
      <c r="AO114" s="35">
        <f t="shared" si="642"/>
        <v>0</v>
      </c>
      <c r="AP114" s="35">
        <f t="shared" si="642"/>
        <v>0</v>
      </c>
      <c r="AQ114" s="35"/>
      <c r="AR114" s="35">
        <f t="shared" si="642"/>
        <v>0</v>
      </c>
      <c r="AS114" s="35">
        <f t="shared" si="642"/>
        <v>0</v>
      </c>
      <c r="AT114" s="35">
        <f t="shared" si="642"/>
        <v>0</v>
      </c>
      <c r="AU114" s="35">
        <f t="shared" si="642"/>
        <v>0</v>
      </c>
      <c r="AV114" s="35">
        <f t="shared" si="642"/>
        <v>0</v>
      </c>
      <c r="AW114" s="35">
        <f t="shared" si="642"/>
        <v>0</v>
      </c>
      <c r="AX114" s="35">
        <f t="shared" si="642"/>
        <v>0</v>
      </c>
      <c r="AY114" s="35">
        <f t="shared" si="642"/>
        <v>0</v>
      </c>
      <c r="AZ114" s="35">
        <f t="shared" si="642"/>
        <v>0</v>
      </c>
      <c r="BA114" s="35">
        <f t="shared" si="642"/>
        <v>0</v>
      </c>
      <c r="BB114" s="35">
        <f t="shared" si="642"/>
        <v>0</v>
      </c>
      <c r="BC114" s="35">
        <f t="shared" si="642"/>
        <v>0</v>
      </c>
      <c r="BD114" s="35"/>
      <c r="BE114" s="35">
        <f t="shared" si="642"/>
        <v>0</v>
      </c>
      <c r="BF114" s="35">
        <f t="shared" si="642"/>
        <v>0</v>
      </c>
      <c r="BG114" s="35">
        <f t="shared" si="642"/>
        <v>0</v>
      </c>
      <c r="BH114" s="35">
        <f t="shared" si="642"/>
        <v>0</v>
      </c>
      <c r="BI114" s="35">
        <f t="shared" si="642"/>
        <v>0</v>
      </c>
      <c r="BJ114" s="35">
        <f t="shared" si="642"/>
        <v>0</v>
      </c>
      <c r="BK114" s="35">
        <f t="shared" si="642"/>
        <v>0</v>
      </c>
      <c r="BL114" s="35">
        <f t="shared" si="642"/>
        <v>0</v>
      </c>
      <c r="BM114" s="35">
        <f t="shared" si="642"/>
        <v>0</v>
      </c>
      <c r="BN114" s="35">
        <f t="shared" si="642"/>
        <v>0</v>
      </c>
      <c r="BO114" s="35">
        <f t="shared" si="642"/>
        <v>0</v>
      </c>
      <c r="BP114" s="35">
        <f t="shared" si="642"/>
        <v>0</v>
      </c>
      <c r="BQ114" s="35"/>
      <c r="BR114" s="35">
        <f t="shared" si="642"/>
        <v>0</v>
      </c>
      <c r="BS114" s="35">
        <f t="shared" si="642"/>
        <v>0</v>
      </c>
      <c r="BT114" s="35">
        <f t="shared" si="642"/>
        <v>0</v>
      </c>
      <c r="BU114" s="35">
        <f t="shared" si="642"/>
        <v>0</v>
      </c>
      <c r="BV114" s="35">
        <f t="shared" si="642"/>
        <v>0</v>
      </c>
      <c r="BW114" s="35">
        <f t="shared" si="642"/>
        <v>0</v>
      </c>
      <c r="BX114" s="35">
        <f t="shared" si="642"/>
        <v>0</v>
      </c>
      <c r="BY114" s="35">
        <f t="shared" si="642"/>
        <v>0</v>
      </c>
      <c r="BZ114" s="35">
        <f t="shared" si="642"/>
        <v>0</v>
      </c>
      <c r="CA114" s="35">
        <f t="shared" si="642"/>
        <v>0</v>
      </c>
      <c r="CB114" s="35">
        <f t="shared" si="642"/>
        <v>0</v>
      </c>
      <c r="CC114" s="35">
        <f t="shared" si="642"/>
        <v>0</v>
      </c>
      <c r="CD114" s="35"/>
    </row>
    <row r="115" spans="1:82" s="43" customFormat="1" ht="13.2">
      <c r="A115" s="30"/>
      <c r="C115" s="43" t="s">
        <v>488</v>
      </c>
      <c r="E115" s="35">
        <f>E107</f>
        <v>0</v>
      </c>
      <c r="F115" s="35">
        <f t="shared" ref="F115:BP115" si="643">F107</f>
        <v>0</v>
      </c>
      <c r="G115" s="35">
        <f t="shared" si="643"/>
        <v>0</v>
      </c>
      <c r="H115" s="35">
        <f t="shared" si="643"/>
        <v>0</v>
      </c>
      <c r="I115" s="35">
        <f t="shared" si="643"/>
        <v>0</v>
      </c>
      <c r="J115" s="35">
        <f t="shared" si="643"/>
        <v>0</v>
      </c>
      <c r="K115" s="35">
        <f t="shared" si="643"/>
        <v>0</v>
      </c>
      <c r="L115" s="35">
        <f t="shared" si="643"/>
        <v>0</v>
      </c>
      <c r="M115" s="35">
        <f t="shared" si="643"/>
        <v>0</v>
      </c>
      <c r="N115" s="35">
        <f t="shared" si="643"/>
        <v>0</v>
      </c>
      <c r="O115" s="35">
        <f t="shared" si="643"/>
        <v>0</v>
      </c>
      <c r="P115" s="35">
        <f t="shared" si="643"/>
        <v>0</v>
      </c>
      <c r="Q115" s="35"/>
      <c r="R115" s="35">
        <f t="shared" si="643"/>
        <v>0</v>
      </c>
      <c r="S115" s="35">
        <f t="shared" si="643"/>
        <v>0</v>
      </c>
      <c r="T115" s="35">
        <f t="shared" si="643"/>
        <v>0</v>
      </c>
      <c r="U115" s="35">
        <f t="shared" si="643"/>
        <v>0</v>
      </c>
      <c r="V115" s="35">
        <f t="shared" si="643"/>
        <v>0</v>
      </c>
      <c r="W115" s="35">
        <f t="shared" si="643"/>
        <v>0</v>
      </c>
      <c r="X115" s="35">
        <f t="shared" si="643"/>
        <v>0</v>
      </c>
      <c r="Y115" s="35">
        <f t="shared" si="643"/>
        <v>0</v>
      </c>
      <c r="Z115" s="35">
        <f t="shared" si="643"/>
        <v>0</v>
      </c>
      <c r="AA115" s="35">
        <f t="shared" si="643"/>
        <v>0</v>
      </c>
      <c r="AB115" s="35">
        <f t="shared" si="643"/>
        <v>0</v>
      </c>
      <c r="AC115" s="35">
        <f t="shared" si="643"/>
        <v>0</v>
      </c>
      <c r="AD115" s="35"/>
      <c r="AE115" s="35">
        <f t="shared" si="643"/>
        <v>0</v>
      </c>
      <c r="AF115" s="35">
        <f t="shared" si="643"/>
        <v>0</v>
      </c>
      <c r="AG115" s="35">
        <f t="shared" si="643"/>
        <v>0</v>
      </c>
      <c r="AH115" s="35">
        <f t="shared" si="643"/>
        <v>0</v>
      </c>
      <c r="AI115" s="35">
        <f t="shared" si="643"/>
        <v>0</v>
      </c>
      <c r="AJ115" s="35">
        <f t="shared" si="643"/>
        <v>0</v>
      </c>
      <c r="AK115" s="35">
        <f t="shared" si="643"/>
        <v>0</v>
      </c>
      <c r="AL115" s="35">
        <f t="shared" si="643"/>
        <v>0</v>
      </c>
      <c r="AM115" s="35">
        <f t="shared" si="643"/>
        <v>0</v>
      </c>
      <c r="AN115" s="35">
        <f t="shared" si="643"/>
        <v>0</v>
      </c>
      <c r="AO115" s="35">
        <f t="shared" si="643"/>
        <v>0</v>
      </c>
      <c r="AP115" s="35">
        <f t="shared" si="643"/>
        <v>0</v>
      </c>
      <c r="AQ115" s="35"/>
      <c r="AR115" s="35">
        <f t="shared" si="643"/>
        <v>0</v>
      </c>
      <c r="AS115" s="35">
        <f t="shared" si="643"/>
        <v>0</v>
      </c>
      <c r="AT115" s="35">
        <f t="shared" si="643"/>
        <v>0</v>
      </c>
      <c r="AU115" s="35">
        <f t="shared" si="643"/>
        <v>0</v>
      </c>
      <c r="AV115" s="35">
        <f t="shared" si="643"/>
        <v>0</v>
      </c>
      <c r="AW115" s="35">
        <f t="shared" si="643"/>
        <v>0</v>
      </c>
      <c r="AX115" s="35">
        <f t="shared" si="643"/>
        <v>0</v>
      </c>
      <c r="AY115" s="35">
        <f t="shared" si="643"/>
        <v>0</v>
      </c>
      <c r="AZ115" s="35">
        <f t="shared" si="643"/>
        <v>0</v>
      </c>
      <c r="BA115" s="35">
        <f t="shared" si="643"/>
        <v>0</v>
      </c>
      <c r="BB115" s="35">
        <f t="shared" si="643"/>
        <v>0</v>
      </c>
      <c r="BC115" s="35">
        <f t="shared" si="643"/>
        <v>0</v>
      </c>
      <c r="BD115" s="35"/>
      <c r="BE115" s="35">
        <f t="shared" si="643"/>
        <v>0</v>
      </c>
      <c r="BF115" s="35">
        <f t="shared" si="643"/>
        <v>0</v>
      </c>
      <c r="BG115" s="35">
        <f t="shared" si="643"/>
        <v>0</v>
      </c>
      <c r="BH115" s="35">
        <f t="shared" si="643"/>
        <v>0</v>
      </c>
      <c r="BI115" s="35">
        <f t="shared" si="643"/>
        <v>0</v>
      </c>
      <c r="BJ115" s="35">
        <f t="shared" si="643"/>
        <v>0</v>
      </c>
      <c r="BK115" s="35">
        <f t="shared" si="643"/>
        <v>0</v>
      </c>
      <c r="BL115" s="35">
        <f t="shared" si="643"/>
        <v>0</v>
      </c>
      <c r="BM115" s="35">
        <f t="shared" si="643"/>
        <v>0</v>
      </c>
      <c r="BN115" s="35">
        <f t="shared" si="643"/>
        <v>0</v>
      </c>
      <c r="BO115" s="35">
        <f t="shared" si="643"/>
        <v>0</v>
      </c>
      <c r="BP115" s="35">
        <f t="shared" si="643"/>
        <v>0</v>
      </c>
      <c r="BQ115" s="35"/>
      <c r="BR115" s="35">
        <f t="shared" ref="BR115:CC115" si="644">BR107</f>
        <v>0</v>
      </c>
      <c r="BS115" s="35">
        <f t="shared" si="644"/>
        <v>0</v>
      </c>
      <c r="BT115" s="35">
        <f t="shared" si="644"/>
        <v>0</v>
      </c>
      <c r="BU115" s="35">
        <f t="shared" si="644"/>
        <v>0</v>
      </c>
      <c r="BV115" s="35">
        <f t="shared" si="644"/>
        <v>0</v>
      </c>
      <c r="BW115" s="35">
        <f t="shared" si="644"/>
        <v>0</v>
      </c>
      <c r="BX115" s="35">
        <f t="shared" si="644"/>
        <v>0</v>
      </c>
      <c r="BY115" s="35">
        <f t="shared" si="644"/>
        <v>0</v>
      </c>
      <c r="BZ115" s="35">
        <f t="shared" si="644"/>
        <v>0</v>
      </c>
      <c r="CA115" s="35">
        <f t="shared" si="644"/>
        <v>0</v>
      </c>
      <c r="CB115" s="35">
        <f t="shared" si="644"/>
        <v>0</v>
      </c>
      <c r="CC115" s="35">
        <f t="shared" si="644"/>
        <v>0</v>
      </c>
      <c r="CD115" s="35"/>
    </row>
    <row r="116" spans="1:82" s="43" customFormat="1" ht="13.2">
      <c r="A116" s="30"/>
      <c r="C116" s="43" t="s">
        <v>313</v>
      </c>
      <c r="E116" s="35"/>
      <c r="F116" s="35"/>
      <c r="G116" s="666"/>
      <c r="H116" s="666"/>
      <c r="I116" s="666"/>
      <c r="J116" s="666"/>
      <c r="K116" s="666"/>
      <c r="L116" s="666"/>
      <c r="M116" s="666"/>
      <c r="N116" s="666"/>
      <c r="O116" s="666"/>
      <c r="P116" s="666"/>
      <c r="Q116" s="35">
        <f>IFERROR(AVERAGE(E115:P115),0)</f>
        <v>0</v>
      </c>
      <c r="R116" s="666"/>
      <c r="S116" s="666"/>
      <c r="T116" s="666"/>
      <c r="U116" s="666"/>
      <c r="V116" s="666"/>
      <c r="W116" s="666"/>
      <c r="X116" s="666"/>
      <c r="Y116" s="666"/>
      <c r="Z116" s="666"/>
      <c r="AA116" s="666"/>
      <c r="AB116" s="666"/>
      <c r="AC116" s="666"/>
      <c r="AD116" s="35">
        <f>IFERROR(AVERAGE(R115:AC115),0)</f>
        <v>0</v>
      </c>
      <c r="AE116" s="666"/>
      <c r="AF116" s="666"/>
      <c r="AG116" s="666"/>
      <c r="AH116" s="666"/>
      <c r="AI116" s="666"/>
      <c r="AJ116" s="666"/>
      <c r="AK116" s="666"/>
      <c r="AL116" s="666"/>
      <c r="AM116" s="666"/>
      <c r="AN116" s="666"/>
      <c r="AO116" s="666"/>
      <c r="AP116" s="666"/>
      <c r="AQ116" s="35">
        <f>IFERROR(AVERAGE(AE115:AP115),0)</f>
        <v>0</v>
      </c>
      <c r="AR116" s="666"/>
      <c r="AS116" s="666"/>
      <c r="AT116" s="666"/>
      <c r="AU116" s="666"/>
      <c r="AV116" s="666"/>
      <c r="AW116" s="666"/>
      <c r="AX116" s="666"/>
      <c r="AY116" s="666"/>
      <c r="AZ116" s="666"/>
      <c r="BA116" s="666"/>
      <c r="BB116" s="666"/>
      <c r="BC116" s="666"/>
      <c r="BD116" s="35">
        <f>IFERROR(AVERAGE(AR115:BC115),0)</f>
        <v>0</v>
      </c>
      <c r="BE116" s="666"/>
      <c r="BF116" s="666"/>
      <c r="BG116" s="666"/>
      <c r="BH116" s="666"/>
      <c r="BI116" s="666"/>
      <c r="BJ116" s="666"/>
      <c r="BK116" s="666"/>
      <c r="BL116" s="666"/>
      <c r="BM116" s="666"/>
      <c r="BN116" s="666"/>
      <c r="BO116" s="666"/>
      <c r="BP116" s="666"/>
      <c r="BQ116" s="35">
        <f>IFERROR(AVERAGE(BE115:BP115),0)</f>
        <v>0</v>
      </c>
      <c r="BR116" s="666"/>
      <c r="BS116" s="666"/>
      <c r="BT116" s="666"/>
      <c r="BU116" s="666"/>
      <c r="BV116" s="666"/>
      <c r="BW116" s="666"/>
      <c r="BX116" s="666"/>
      <c r="BY116" s="666"/>
      <c r="BZ116" s="666"/>
      <c r="CA116" s="666"/>
      <c r="CB116" s="666"/>
      <c r="CC116" s="666"/>
      <c r="CD116" s="35">
        <f>IFERROR(AVERAGE(BR115:CC115),0)</f>
        <v>0</v>
      </c>
    </row>
    <row r="117" spans="1:82" s="225" customFormat="1" ht="13.2">
      <c r="A117" s="30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  <c r="Q117" s="226"/>
      <c r="AD117" s="226"/>
      <c r="AQ117" s="226"/>
      <c r="BD117" s="226"/>
      <c r="BQ117" s="226"/>
      <c r="CD117" s="226"/>
    </row>
    <row r="118" spans="1:82" s="225" customFormat="1" ht="13.2">
      <c r="A118" s="30"/>
      <c r="G118" s="243"/>
      <c r="H118" s="243"/>
      <c r="I118" s="243"/>
      <c r="J118" s="243"/>
      <c r="K118" s="243"/>
      <c r="L118" s="243"/>
      <c r="M118" s="243"/>
      <c r="N118" s="243"/>
      <c r="O118" s="243"/>
      <c r="P118" s="243"/>
      <c r="Q118" s="226"/>
      <c r="AD118" s="226"/>
      <c r="AQ118" s="226"/>
      <c r="BD118" s="226"/>
      <c r="BQ118" s="226"/>
      <c r="BR118" s="226"/>
      <c r="BS118" s="226"/>
      <c r="BT118" s="226"/>
      <c r="BU118" s="226"/>
      <c r="BV118" s="226"/>
      <c r="BW118" s="226"/>
      <c r="BX118" s="226"/>
      <c r="BY118" s="226"/>
      <c r="BZ118" s="226"/>
      <c r="CA118" s="226"/>
      <c r="CB118" s="226"/>
      <c r="CC118" s="226"/>
      <c r="CD118" s="226"/>
    </row>
    <row r="119" spans="1:82" ht="13.2"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</row>
    <row r="120" spans="1:82" ht="13.2"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</row>
    <row r="121" spans="1:82" s="291" customFormat="1" ht="13.2">
      <c r="A121" s="30"/>
      <c r="C121" s="291" t="s">
        <v>140</v>
      </c>
      <c r="D121" s="291" t="s">
        <v>0</v>
      </c>
      <c r="E121" s="292">
        <f>ROUND(E36-CalcEngine!F216,0)</f>
        <v>0</v>
      </c>
      <c r="F121" s="292">
        <f>ROUND(F36-CalcEngine!G216,0)</f>
        <v>0</v>
      </c>
      <c r="G121" s="292">
        <f>ROUND(G36-CalcEngine!H216,0)</f>
        <v>0</v>
      </c>
      <c r="H121" s="292">
        <f>ROUND(H36-CalcEngine!I216,0)</f>
        <v>0</v>
      </c>
      <c r="I121" s="292">
        <f>ROUND(I36-CalcEngine!J216,0)</f>
        <v>0</v>
      </c>
      <c r="J121" s="292">
        <f>ROUND(J36-CalcEngine!K216,0)</f>
        <v>0</v>
      </c>
      <c r="K121" s="292">
        <f>ROUND(K36-CalcEngine!L216,0)</f>
        <v>0</v>
      </c>
      <c r="L121" s="292">
        <f>ROUND(L36-CalcEngine!M216,0)</f>
        <v>0</v>
      </c>
      <c r="M121" s="292">
        <f>ROUND(M36-CalcEngine!N216,0)</f>
        <v>0</v>
      </c>
      <c r="N121" s="292">
        <f>ROUND(N36-CalcEngine!O216,0)</f>
        <v>0</v>
      </c>
      <c r="O121" s="292">
        <f>ROUND(O36-CalcEngine!P216,0)</f>
        <v>0</v>
      </c>
      <c r="P121" s="292">
        <f>ROUND(P36-CalcEngine!Q216,0)</f>
        <v>0</v>
      </c>
      <c r="Q121" s="292">
        <f>ROUND(Q36-CalcEngine!BZ216,0)</f>
        <v>0</v>
      </c>
      <c r="R121" s="292">
        <f>ROUND(R36-CalcEngine!R216,0)</f>
        <v>0</v>
      </c>
      <c r="S121" s="292">
        <f>ROUND(S36-CalcEngine!S216,0)</f>
        <v>0</v>
      </c>
      <c r="T121" s="292">
        <f>ROUND(T36-CalcEngine!T216,0)</f>
        <v>0</v>
      </c>
      <c r="U121" s="292">
        <f>ROUND(U36-CalcEngine!U216,0)</f>
        <v>0</v>
      </c>
      <c r="V121" s="292">
        <f>ROUND(V36-CalcEngine!V216,0)</f>
        <v>0</v>
      </c>
      <c r="W121" s="292">
        <f>ROUND(W36-CalcEngine!W216,0)</f>
        <v>0</v>
      </c>
      <c r="X121" s="292">
        <f>ROUND(X36-CalcEngine!X216,0)</f>
        <v>0</v>
      </c>
      <c r="Y121" s="292">
        <f>ROUND(Y36-CalcEngine!Y216,0)</f>
        <v>0</v>
      </c>
      <c r="Z121" s="292">
        <f>ROUND(Z36-CalcEngine!Z216,0)</f>
        <v>0</v>
      </c>
      <c r="AA121" s="292">
        <f>ROUND(AA36-CalcEngine!AA216,0)</f>
        <v>0</v>
      </c>
      <c r="AB121" s="292">
        <f>ROUND(AB36-CalcEngine!AB216,0)</f>
        <v>0</v>
      </c>
      <c r="AC121" s="292">
        <f>ROUND(AC36-CalcEngine!AC216,0)</f>
        <v>0</v>
      </c>
      <c r="AD121" s="292">
        <f>ROUND(AD36-CalcEngine!CA216,0)</f>
        <v>0</v>
      </c>
      <c r="AE121" s="292">
        <f>ROUND(AE36-CalcEngine!AD216,0)</f>
        <v>0</v>
      </c>
      <c r="AF121" s="292">
        <f>ROUND(AF36-CalcEngine!AE216,0)</f>
        <v>0</v>
      </c>
      <c r="AG121" s="292">
        <f>ROUND(AG36-CalcEngine!AF216,0)</f>
        <v>0</v>
      </c>
      <c r="AH121" s="292">
        <f>ROUND(AH36-CalcEngine!AG216,0)</f>
        <v>0</v>
      </c>
      <c r="AI121" s="292">
        <f>ROUND(AI36-CalcEngine!AH216,0)</f>
        <v>0</v>
      </c>
      <c r="AJ121" s="292">
        <f>ROUND(AJ36-CalcEngine!AI216,0)</f>
        <v>0</v>
      </c>
      <c r="AK121" s="292">
        <f>ROUND(AK36-CalcEngine!AJ216,0)</f>
        <v>0</v>
      </c>
      <c r="AL121" s="292">
        <f>ROUND(AL36-CalcEngine!AK216,0)</f>
        <v>0</v>
      </c>
      <c r="AM121" s="292">
        <f>ROUND(AM36-CalcEngine!AL216,0)</f>
        <v>0</v>
      </c>
      <c r="AN121" s="292">
        <f>ROUND(AN36-CalcEngine!AM216,0)</f>
        <v>0</v>
      </c>
      <c r="AO121" s="292">
        <f>ROUND(AO36-CalcEngine!AN216,0)</f>
        <v>0</v>
      </c>
      <c r="AP121" s="292">
        <f>ROUND(AP36-CalcEngine!AO216,0)</f>
        <v>0</v>
      </c>
      <c r="AQ121" s="292">
        <f>ROUND(AQ36-CalcEngine!CB216,0)</f>
        <v>0</v>
      </c>
      <c r="AR121" s="292">
        <f>ROUND(AR36-CalcEngine!AP216,0)</f>
        <v>0</v>
      </c>
      <c r="AS121" s="292">
        <f>ROUND(AS36-CalcEngine!AQ216,0)</f>
        <v>0</v>
      </c>
      <c r="AT121" s="292">
        <f>ROUND(AT36-CalcEngine!AR216,0)</f>
        <v>0</v>
      </c>
      <c r="AU121" s="292">
        <f>ROUND(AU36-CalcEngine!AS216,0)</f>
        <v>0</v>
      </c>
      <c r="AV121" s="292">
        <f>ROUND(AV36-CalcEngine!AT216,0)</f>
        <v>0</v>
      </c>
      <c r="AW121" s="292">
        <f>ROUND(AW36-CalcEngine!AU216,0)</f>
        <v>0</v>
      </c>
      <c r="AX121" s="292">
        <f>ROUND(AX36-CalcEngine!AV216,0)</f>
        <v>0</v>
      </c>
      <c r="AY121" s="292">
        <f>ROUND(AY36-CalcEngine!AW216,0)</f>
        <v>0</v>
      </c>
      <c r="AZ121" s="292">
        <f>ROUND(AZ36-CalcEngine!AX216,0)</f>
        <v>0</v>
      </c>
      <c r="BA121" s="292">
        <f>ROUND(BA36-CalcEngine!AY216,0)</f>
        <v>0</v>
      </c>
      <c r="BB121" s="292">
        <f>ROUND(BB36-CalcEngine!AZ216,0)</f>
        <v>0</v>
      </c>
      <c r="BC121" s="292">
        <f>ROUND(BC36-CalcEngine!BA216,0)</f>
        <v>0</v>
      </c>
      <c r="BD121" s="292">
        <f>ROUND(BD36-CalcEngine!CC216,0)</f>
        <v>0</v>
      </c>
      <c r="BE121" s="292">
        <f>ROUND(BE36-CalcEngine!BB216,0)</f>
        <v>0</v>
      </c>
      <c r="BF121" s="292">
        <f>ROUND(BF36-CalcEngine!BC216,0)</f>
        <v>0</v>
      </c>
      <c r="BG121" s="292">
        <f>ROUND(BG36-CalcEngine!BD216,0)</f>
        <v>0</v>
      </c>
      <c r="BH121" s="292">
        <f>ROUND(BH36-CalcEngine!BE216,0)</f>
        <v>0</v>
      </c>
      <c r="BI121" s="292">
        <f>ROUND(BI36-CalcEngine!BF216,0)</f>
        <v>0</v>
      </c>
      <c r="BJ121" s="292">
        <f>ROUND(BJ36-CalcEngine!BG216,0)</f>
        <v>0</v>
      </c>
      <c r="BK121" s="292">
        <f>ROUND(BK36-CalcEngine!BH216,0)</f>
        <v>0</v>
      </c>
      <c r="BL121" s="292">
        <f>ROUND(BL36-CalcEngine!BI216,0)</f>
        <v>0</v>
      </c>
      <c r="BM121" s="292">
        <f>ROUND(BM36-CalcEngine!BJ216,0)</f>
        <v>0</v>
      </c>
      <c r="BN121" s="292">
        <f>ROUND(BN36-CalcEngine!BK216,0)</f>
        <v>0</v>
      </c>
      <c r="BO121" s="292">
        <f>ROUND(BO36-CalcEngine!BL216,0)</f>
        <v>0</v>
      </c>
      <c r="BP121" s="292">
        <f>ROUND(BP36-CalcEngine!BM216,0)</f>
        <v>0</v>
      </c>
      <c r="BQ121" s="292">
        <f>ROUND(BQ36-CalcEngine!CD216,0)</f>
        <v>0</v>
      </c>
      <c r="BR121" s="292">
        <f>ROUND(BR36-CalcEngine!BN216,0)</f>
        <v>0</v>
      </c>
      <c r="BS121" s="292">
        <f>ROUND(BS36-CalcEngine!BO216,0)</f>
        <v>0</v>
      </c>
      <c r="BT121" s="292">
        <f>ROUND(BT36-CalcEngine!BP216,0)</f>
        <v>0</v>
      </c>
      <c r="BU121" s="292">
        <f>ROUND(BU36-CalcEngine!BQ216,0)</f>
        <v>0</v>
      </c>
      <c r="BV121" s="292">
        <f>ROUND(BV36-CalcEngine!BR216,0)</f>
        <v>0</v>
      </c>
      <c r="BW121" s="292">
        <f>ROUND(BW36-CalcEngine!BS216,0)</f>
        <v>0</v>
      </c>
      <c r="BX121" s="292">
        <f>ROUND(BX36-CalcEngine!BT216,0)</f>
        <v>0</v>
      </c>
      <c r="BY121" s="292">
        <f>ROUND(BY36-CalcEngine!BU216,0)</f>
        <v>0</v>
      </c>
      <c r="BZ121" s="292">
        <f>ROUND(BZ36-CalcEngine!BV216,0)</f>
        <v>0</v>
      </c>
      <c r="CA121" s="292">
        <f>ROUND(CA36-CalcEngine!BW216,0)</f>
        <v>0</v>
      </c>
      <c r="CB121" s="292">
        <f>ROUND(CB36-CalcEngine!BX216,0)</f>
        <v>0</v>
      </c>
      <c r="CC121" s="292">
        <f>ROUND(CC36-CalcEngine!BY216,0)</f>
        <v>0</v>
      </c>
      <c r="CD121" s="292">
        <f>ROUND(CD36-CalcEngine!CE216,0)</f>
        <v>0</v>
      </c>
    </row>
    <row r="122" spans="1:82" s="291" customFormat="1" ht="13.2">
      <c r="A122" s="30"/>
      <c r="D122" s="291" t="s">
        <v>176</v>
      </c>
      <c r="E122" s="294">
        <f t="shared" ref="E122:BP122" si="645">ROUND(E47-E51-E60,0)</f>
        <v>0</v>
      </c>
      <c r="F122" s="294">
        <f t="shared" si="645"/>
        <v>0</v>
      </c>
      <c r="G122" s="294">
        <f t="shared" si="645"/>
        <v>0</v>
      </c>
      <c r="H122" s="294">
        <f t="shared" si="645"/>
        <v>0</v>
      </c>
      <c r="I122" s="294">
        <f t="shared" si="645"/>
        <v>0</v>
      </c>
      <c r="J122" s="294">
        <f t="shared" si="645"/>
        <v>0</v>
      </c>
      <c r="K122" s="294">
        <f t="shared" si="645"/>
        <v>0</v>
      </c>
      <c r="L122" s="294">
        <f t="shared" si="645"/>
        <v>0</v>
      </c>
      <c r="M122" s="294">
        <f t="shared" si="645"/>
        <v>0</v>
      </c>
      <c r="N122" s="294">
        <f t="shared" si="645"/>
        <v>0</v>
      </c>
      <c r="O122" s="294">
        <f t="shared" si="645"/>
        <v>0</v>
      </c>
      <c r="P122" s="294">
        <f t="shared" si="645"/>
        <v>0</v>
      </c>
      <c r="Q122" s="294">
        <f t="shared" si="645"/>
        <v>0</v>
      </c>
      <c r="R122" s="294">
        <f t="shared" si="645"/>
        <v>0</v>
      </c>
      <c r="S122" s="294">
        <f t="shared" si="645"/>
        <v>0</v>
      </c>
      <c r="T122" s="294">
        <f t="shared" si="645"/>
        <v>0</v>
      </c>
      <c r="U122" s="294">
        <f t="shared" si="645"/>
        <v>0</v>
      </c>
      <c r="V122" s="294">
        <f t="shared" si="645"/>
        <v>0</v>
      </c>
      <c r="W122" s="294">
        <f t="shared" si="645"/>
        <v>0</v>
      </c>
      <c r="X122" s="294">
        <f t="shared" si="645"/>
        <v>0</v>
      </c>
      <c r="Y122" s="294">
        <f t="shared" si="645"/>
        <v>0</v>
      </c>
      <c r="Z122" s="294">
        <f t="shared" si="645"/>
        <v>0</v>
      </c>
      <c r="AA122" s="294">
        <f t="shared" si="645"/>
        <v>0</v>
      </c>
      <c r="AB122" s="294">
        <f t="shared" si="645"/>
        <v>0</v>
      </c>
      <c r="AC122" s="294">
        <f t="shared" si="645"/>
        <v>0</v>
      </c>
      <c r="AD122" s="294">
        <f t="shared" si="645"/>
        <v>0</v>
      </c>
      <c r="AE122" s="294">
        <f t="shared" si="645"/>
        <v>0</v>
      </c>
      <c r="AF122" s="294">
        <f t="shared" si="645"/>
        <v>0</v>
      </c>
      <c r="AG122" s="294">
        <f t="shared" si="645"/>
        <v>0</v>
      </c>
      <c r="AH122" s="294">
        <f t="shared" si="645"/>
        <v>0</v>
      </c>
      <c r="AI122" s="294">
        <f t="shared" si="645"/>
        <v>0</v>
      </c>
      <c r="AJ122" s="294">
        <f t="shared" si="645"/>
        <v>0</v>
      </c>
      <c r="AK122" s="294">
        <f t="shared" si="645"/>
        <v>0</v>
      </c>
      <c r="AL122" s="294">
        <f t="shared" si="645"/>
        <v>0</v>
      </c>
      <c r="AM122" s="294">
        <f t="shared" si="645"/>
        <v>0</v>
      </c>
      <c r="AN122" s="294">
        <f t="shared" si="645"/>
        <v>0</v>
      </c>
      <c r="AO122" s="294">
        <f t="shared" si="645"/>
        <v>0</v>
      </c>
      <c r="AP122" s="294">
        <f t="shared" si="645"/>
        <v>0</v>
      </c>
      <c r="AQ122" s="294">
        <f t="shared" si="645"/>
        <v>0</v>
      </c>
      <c r="AR122" s="294">
        <f t="shared" si="645"/>
        <v>0</v>
      </c>
      <c r="AS122" s="294">
        <f t="shared" si="645"/>
        <v>0</v>
      </c>
      <c r="AT122" s="294">
        <f t="shared" si="645"/>
        <v>0</v>
      </c>
      <c r="AU122" s="294">
        <f t="shared" si="645"/>
        <v>0</v>
      </c>
      <c r="AV122" s="294">
        <f t="shared" si="645"/>
        <v>0</v>
      </c>
      <c r="AW122" s="294">
        <f t="shared" si="645"/>
        <v>0</v>
      </c>
      <c r="AX122" s="294">
        <f t="shared" si="645"/>
        <v>0</v>
      </c>
      <c r="AY122" s="294">
        <f t="shared" si="645"/>
        <v>0</v>
      </c>
      <c r="AZ122" s="294">
        <f t="shared" si="645"/>
        <v>0</v>
      </c>
      <c r="BA122" s="294">
        <f t="shared" si="645"/>
        <v>0</v>
      </c>
      <c r="BB122" s="294">
        <f t="shared" si="645"/>
        <v>0</v>
      </c>
      <c r="BC122" s="294">
        <f t="shared" si="645"/>
        <v>0</v>
      </c>
      <c r="BD122" s="294">
        <f t="shared" si="645"/>
        <v>0</v>
      </c>
      <c r="BE122" s="294">
        <f t="shared" si="645"/>
        <v>0</v>
      </c>
      <c r="BF122" s="294">
        <f t="shared" si="645"/>
        <v>0</v>
      </c>
      <c r="BG122" s="294">
        <f t="shared" si="645"/>
        <v>0</v>
      </c>
      <c r="BH122" s="294">
        <f t="shared" si="645"/>
        <v>0</v>
      </c>
      <c r="BI122" s="294">
        <f t="shared" si="645"/>
        <v>0</v>
      </c>
      <c r="BJ122" s="294">
        <f t="shared" si="645"/>
        <v>0</v>
      </c>
      <c r="BK122" s="294">
        <f t="shared" si="645"/>
        <v>0</v>
      </c>
      <c r="BL122" s="294">
        <f t="shared" si="645"/>
        <v>0</v>
      </c>
      <c r="BM122" s="294">
        <f t="shared" si="645"/>
        <v>0</v>
      </c>
      <c r="BN122" s="294">
        <f t="shared" si="645"/>
        <v>0</v>
      </c>
      <c r="BO122" s="294">
        <f t="shared" si="645"/>
        <v>0</v>
      </c>
      <c r="BP122" s="294">
        <f t="shared" si="645"/>
        <v>0</v>
      </c>
      <c r="BQ122" s="294">
        <f t="shared" ref="BQ122:CC122" si="646">ROUND(BQ47-BQ51-BQ60,0)</f>
        <v>0</v>
      </c>
      <c r="BR122" s="294">
        <f t="shared" si="646"/>
        <v>0</v>
      </c>
      <c r="BS122" s="294">
        <f t="shared" si="646"/>
        <v>0</v>
      </c>
      <c r="BT122" s="294">
        <f t="shared" si="646"/>
        <v>0</v>
      </c>
      <c r="BU122" s="294">
        <f t="shared" si="646"/>
        <v>0</v>
      </c>
      <c r="BV122" s="294">
        <f t="shared" si="646"/>
        <v>0</v>
      </c>
      <c r="BW122" s="294">
        <f t="shared" si="646"/>
        <v>0</v>
      </c>
      <c r="BX122" s="294">
        <f t="shared" si="646"/>
        <v>0</v>
      </c>
      <c r="BY122" s="294">
        <f t="shared" si="646"/>
        <v>0</v>
      </c>
      <c r="BZ122" s="294">
        <f t="shared" si="646"/>
        <v>0</v>
      </c>
      <c r="CA122" s="294">
        <f t="shared" si="646"/>
        <v>0</v>
      </c>
      <c r="CB122" s="294">
        <f t="shared" si="646"/>
        <v>0</v>
      </c>
      <c r="CC122" s="294">
        <f t="shared" si="646"/>
        <v>0</v>
      </c>
      <c r="CD122" s="294">
        <f t="shared" ref="CD122" si="647">ROUND(CD47-CD51-CD60,0)</f>
        <v>0</v>
      </c>
    </row>
    <row r="123" spans="1:82" s="291" customFormat="1" ht="13.2">
      <c r="A123" s="30"/>
      <c r="D123" s="291" t="s">
        <v>450</v>
      </c>
      <c r="E123" s="294">
        <f>ROUND(E47-CalcEngine!F279,0)</f>
        <v>0</v>
      </c>
      <c r="F123" s="294">
        <f>ROUND(F47-CalcEngine!G279,0)</f>
        <v>0</v>
      </c>
      <c r="G123" s="294">
        <f>ROUND(G47-CalcEngine!H279,0)</f>
        <v>0</v>
      </c>
      <c r="H123" s="294">
        <f>ROUND(H47-CalcEngine!I279,0)</f>
        <v>0</v>
      </c>
      <c r="I123" s="294">
        <f>ROUND(I47-CalcEngine!J279,0)</f>
        <v>0</v>
      </c>
      <c r="J123" s="294">
        <f>ROUND(J47-CalcEngine!K279,0)</f>
        <v>0</v>
      </c>
      <c r="K123" s="294">
        <f>ROUND(K47-CalcEngine!L279,0)</f>
        <v>0</v>
      </c>
      <c r="L123" s="294">
        <f>ROUND(L47-CalcEngine!M279,0)</f>
        <v>0</v>
      </c>
      <c r="M123" s="294">
        <f>ROUND(M47-CalcEngine!N279,0)</f>
        <v>0</v>
      </c>
      <c r="N123" s="294">
        <f>ROUND(N47-CalcEngine!O279,0)</f>
        <v>0</v>
      </c>
      <c r="O123" s="294">
        <f>ROUND(O47-CalcEngine!P279,0)</f>
        <v>0</v>
      </c>
      <c r="P123" s="294">
        <f>ROUND(P47-CalcEngine!Q279,0)</f>
        <v>0</v>
      </c>
      <c r="Q123" s="294">
        <f>ROUND(Q47-CalcEngine!Q279,0)</f>
        <v>0</v>
      </c>
      <c r="R123" s="294">
        <f>ROUND(R47-CalcEngine!R279,0)</f>
        <v>0</v>
      </c>
      <c r="S123" s="294">
        <f>ROUND(S47-CalcEngine!S279,0)</f>
        <v>0</v>
      </c>
      <c r="T123" s="294">
        <f>ROUND(T47-CalcEngine!T279,0)</f>
        <v>0</v>
      </c>
      <c r="U123" s="294">
        <f>ROUND(U47-CalcEngine!U279,0)</f>
        <v>0</v>
      </c>
      <c r="V123" s="294">
        <f>ROUND(V47-CalcEngine!V279,0)</f>
        <v>0</v>
      </c>
      <c r="W123" s="294">
        <f>ROUND(W47-CalcEngine!W279,0)</f>
        <v>0</v>
      </c>
      <c r="X123" s="294">
        <f>ROUND(X47-CalcEngine!X279,0)</f>
        <v>0</v>
      </c>
      <c r="Y123" s="294">
        <f>ROUND(Y47-CalcEngine!Y279,0)</f>
        <v>0</v>
      </c>
      <c r="Z123" s="294">
        <f>ROUND(Z47-CalcEngine!Z279,0)</f>
        <v>0</v>
      </c>
      <c r="AA123" s="294">
        <f>ROUND(AA47-CalcEngine!AA279,0)</f>
        <v>0</v>
      </c>
      <c r="AB123" s="294">
        <f>ROUND(AB47-CalcEngine!AB279,0)</f>
        <v>0</v>
      </c>
      <c r="AC123" s="294">
        <f>ROUND(AC47-CalcEngine!AC279,0)</f>
        <v>0</v>
      </c>
      <c r="AD123" s="294">
        <f>ROUND(AD47-CalcEngine!AC279,0)</f>
        <v>0</v>
      </c>
      <c r="AE123" s="294">
        <f>ROUND(AE47-CalcEngine!AD279,0)</f>
        <v>0</v>
      </c>
      <c r="AF123" s="294">
        <f>ROUND(AF47-CalcEngine!AE279,0)</f>
        <v>0</v>
      </c>
      <c r="AG123" s="294">
        <f>ROUND(AG47-CalcEngine!AF279,0)</f>
        <v>0</v>
      </c>
      <c r="AH123" s="294">
        <f>ROUND(AH47-CalcEngine!AG279,0)</f>
        <v>0</v>
      </c>
      <c r="AI123" s="294">
        <f>ROUND(AI47-CalcEngine!AH279,0)</f>
        <v>0</v>
      </c>
      <c r="AJ123" s="294">
        <f>ROUND(AJ47-CalcEngine!AI279,0)</f>
        <v>0</v>
      </c>
      <c r="AK123" s="294">
        <f>ROUND(AK47-CalcEngine!AJ279,0)</f>
        <v>0</v>
      </c>
      <c r="AL123" s="294">
        <f>ROUND(AL47-CalcEngine!AK279,0)</f>
        <v>0</v>
      </c>
      <c r="AM123" s="294">
        <f>ROUND(AM47-CalcEngine!AL279,0)</f>
        <v>0</v>
      </c>
      <c r="AN123" s="294">
        <f>ROUND(AN47-CalcEngine!AM279,0)</f>
        <v>0</v>
      </c>
      <c r="AO123" s="294">
        <f>ROUND(AO47-CalcEngine!AN279,0)</f>
        <v>0</v>
      </c>
      <c r="AP123" s="294">
        <f>ROUND(AP47-CalcEngine!AO279,0)</f>
        <v>0</v>
      </c>
      <c r="AQ123" s="294">
        <f>ROUND(AQ47-CalcEngine!AO279,0)</f>
        <v>0</v>
      </c>
      <c r="AR123" s="294">
        <f>ROUND(AR47-CalcEngine!AP279,0)</f>
        <v>0</v>
      </c>
      <c r="AS123" s="294">
        <f>ROUND(AS47-CalcEngine!AQ279,0)</f>
        <v>0</v>
      </c>
      <c r="AT123" s="294">
        <f>ROUND(AT47-CalcEngine!AR279,0)</f>
        <v>0</v>
      </c>
      <c r="AU123" s="294">
        <f>ROUND(AU47-CalcEngine!AS279,0)</f>
        <v>0</v>
      </c>
      <c r="AV123" s="294">
        <f>ROUND(AV47-CalcEngine!AT279,0)</f>
        <v>0</v>
      </c>
      <c r="AW123" s="294">
        <f>ROUND(AW47-CalcEngine!AU279,0)</f>
        <v>0</v>
      </c>
      <c r="AX123" s="294">
        <f>ROUND(AX47-CalcEngine!AV279,0)</f>
        <v>0</v>
      </c>
      <c r="AY123" s="294">
        <f>ROUND(AY47-CalcEngine!AW279,0)</f>
        <v>0</v>
      </c>
      <c r="AZ123" s="294">
        <f>ROUND(AZ47-CalcEngine!AX279,0)</f>
        <v>0</v>
      </c>
      <c r="BA123" s="294">
        <f>ROUND(BA47-CalcEngine!AY279,0)</f>
        <v>0</v>
      </c>
      <c r="BB123" s="294">
        <f>ROUND(BB47-CalcEngine!AZ279,0)</f>
        <v>0</v>
      </c>
      <c r="BC123" s="294">
        <f>ROUND(BC47-CalcEngine!BA279,0)</f>
        <v>0</v>
      </c>
      <c r="BD123" s="294">
        <f>ROUND(BD47-CalcEngine!BA279,0)</f>
        <v>0</v>
      </c>
      <c r="BE123" s="294">
        <f>ROUND(BE47-CalcEngine!BB279,0)</f>
        <v>0</v>
      </c>
      <c r="BF123" s="294">
        <f>ROUND(BF47-CalcEngine!BC279,0)</f>
        <v>0</v>
      </c>
      <c r="BG123" s="294">
        <f>ROUND(BG47-CalcEngine!BD279,0)</f>
        <v>0</v>
      </c>
      <c r="BH123" s="294">
        <f>ROUND(BH47-CalcEngine!BE279,0)</f>
        <v>0</v>
      </c>
      <c r="BI123" s="294">
        <f>ROUND(BI47-CalcEngine!BF279,0)</f>
        <v>0</v>
      </c>
      <c r="BJ123" s="294">
        <f>ROUND(BJ47-CalcEngine!BG279,0)</f>
        <v>0</v>
      </c>
      <c r="BK123" s="294">
        <f>ROUND(BK47-CalcEngine!BH279,0)</f>
        <v>0</v>
      </c>
      <c r="BL123" s="294">
        <f>ROUND(BL47-CalcEngine!BI279,0)</f>
        <v>0</v>
      </c>
      <c r="BM123" s="294">
        <f>ROUND(BM47-CalcEngine!BJ279,0)</f>
        <v>0</v>
      </c>
      <c r="BN123" s="294">
        <f>ROUND(BN47-CalcEngine!BK279,0)</f>
        <v>0</v>
      </c>
      <c r="BO123" s="294">
        <f>ROUND(BO47-CalcEngine!BL279,0)</f>
        <v>0</v>
      </c>
      <c r="BP123" s="294">
        <f>ROUND(BP47-CalcEngine!BM279,0)</f>
        <v>0</v>
      </c>
      <c r="BQ123" s="294">
        <f>ROUND(BQ47-CalcEngine!BM279,0)</f>
        <v>0</v>
      </c>
      <c r="BR123" s="294">
        <f>ROUND(BR47-CalcEngine!BN279,0)</f>
        <v>0</v>
      </c>
      <c r="BS123" s="294">
        <f>ROUND(BS47-CalcEngine!BO279,0)</f>
        <v>0</v>
      </c>
      <c r="BT123" s="294">
        <f>ROUND(BT47-CalcEngine!BP279,0)</f>
        <v>0</v>
      </c>
      <c r="BU123" s="294">
        <f>ROUND(BU47-CalcEngine!BQ279,0)</f>
        <v>0</v>
      </c>
      <c r="BV123" s="294">
        <f>ROUND(BV47-CalcEngine!BR279,0)</f>
        <v>0</v>
      </c>
      <c r="BW123" s="294">
        <f>ROUND(BW47-CalcEngine!BS279,0)</f>
        <v>0</v>
      </c>
      <c r="BX123" s="294">
        <f>ROUND(BX47-CalcEngine!BT279,0)</f>
        <v>0</v>
      </c>
      <c r="BY123" s="294">
        <f>ROUND(BY47-CalcEngine!BU279,0)</f>
        <v>0</v>
      </c>
      <c r="BZ123" s="294">
        <f>ROUND(BZ47-CalcEngine!BV279,0)</f>
        <v>0</v>
      </c>
      <c r="CA123" s="294">
        <f>ROUND(CA47-CalcEngine!BW279,0)</f>
        <v>0</v>
      </c>
      <c r="CB123" s="294">
        <f>ROUND(CB47-CalcEngine!BX279,0)</f>
        <v>0</v>
      </c>
      <c r="CC123" s="294">
        <f>ROUND(CC47-CalcEngine!BY279,0)</f>
        <v>0</v>
      </c>
      <c r="CD123" s="294">
        <f>ROUND(CD47-CalcEngine!BY279,0)</f>
        <v>0</v>
      </c>
    </row>
    <row r="124" spans="1:82" s="291" customFormat="1" ht="13.2">
      <c r="A124" s="30"/>
      <c r="B124" s="551"/>
      <c r="D124" s="291" t="s">
        <v>481</v>
      </c>
      <c r="E124" s="294">
        <f t="shared" ref="E124:AJ124" si="648">ROUND(E42-E77,0)</f>
        <v>0</v>
      </c>
      <c r="F124" s="294">
        <f t="shared" si="648"/>
        <v>0</v>
      </c>
      <c r="G124" s="294">
        <f t="shared" si="648"/>
        <v>0</v>
      </c>
      <c r="H124" s="294">
        <f t="shared" si="648"/>
        <v>0</v>
      </c>
      <c r="I124" s="294">
        <f t="shared" si="648"/>
        <v>0</v>
      </c>
      <c r="J124" s="294">
        <f t="shared" si="648"/>
        <v>0</v>
      </c>
      <c r="K124" s="294">
        <f t="shared" si="648"/>
        <v>0</v>
      </c>
      <c r="L124" s="294">
        <f t="shared" si="648"/>
        <v>0</v>
      </c>
      <c r="M124" s="294">
        <f t="shared" si="648"/>
        <v>0</v>
      </c>
      <c r="N124" s="294">
        <f t="shared" si="648"/>
        <v>0</v>
      </c>
      <c r="O124" s="294">
        <f t="shared" si="648"/>
        <v>0</v>
      </c>
      <c r="P124" s="294">
        <f t="shared" si="648"/>
        <v>0</v>
      </c>
      <c r="Q124" s="294">
        <f t="shared" si="648"/>
        <v>0</v>
      </c>
      <c r="R124" s="294">
        <f t="shared" si="648"/>
        <v>0</v>
      </c>
      <c r="S124" s="294">
        <f t="shared" si="648"/>
        <v>0</v>
      </c>
      <c r="T124" s="294">
        <f t="shared" si="648"/>
        <v>0</v>
      </c>
      <c r="U124" s="294">
        <f t="shared" si="648"/>
        <v>0</v>
      </c>
      <c r="V124" s="294">
        <f t="shared" si="648"/>
        <v>0</v>
      </c>
      <c r="W124" s="294">
        <f t="shared" si="648"/>
        <v>0</v>
      </c>
      <c r="X124" s="294">
        <f t="shared" si="648"/>
        <v>0</v>
      </c>
      <c r="Y124" s="294">
        <f t="shared" si="648"/>
        <v>0</v>
      </c>
      <c r="Z124" s="294">
        <f t="shared" si="648"/>
        <v>0</v>
      </c>
      <c r="AA124" s="294">
        <f t="shared" si="648"/>
        <v>0</v>
      </c>
      <c r="AB124" s="294">
        <f t="shared" si="648"/>
        <v>0</v>
      </c>
      <c r="AC124" s="294">
        <f t="shared" si="648"/>
        <v>0</v>
      </c>
      <c r="AD124" s="294">
        <f t="shared" si="648"/>
        <v>0</v>
      </c>
      <c r="AE124" s="294">
        <f t="shared" si="648"/>
        <v>0</v>
      </c>
      <c r="AF124" s="294">
        <f t="shared" si="648"/>
        <v>0</v>
      </c>
      <c r="AG124" s="294">
        <f t="shared" si="648"/>
        <v>0</v>
      </c>
      <c r="AH124" s="294">
        <f t="shared" si="648"/>
        <v>0</v>
      </c>
      <c r="AI124" s="294">
        <f t="shared" si="648"/>
        <v>0</v>
      </c>
      <c r="AJ124" s="294">
        <f t="shared" si="648"/>
        <v>0</v>
      </c>
      <c r="AK124" s="294">
        <f t="shared" ref="AK124:BP124" si="649">ROUND(AK42-AK77,0)</f>
        <v>0</v>
      </c>
      <c r="AL124" s="294">
        <f t="shared" si="649"/>
        <v>0</v>
      </c>
      <c r="AM124" s="294">
        <f t="shared" si="649"/>
        <v>0</v>
      </c>
      <c r="AN124" s="294">
        <f t="shared" si="649"/>
        <v>0</v>
      </c>
      <c r="AO124" s="294">
        <f t="shared" si="649"/>
        <v>0</v>
      </c>
      <c r="AP124" s="294">
        <f t="shared" si="649"/>
        <v>0</v>
      </c>
      <c r="AQ124" s="294">
        <f t="shared" si="649"/>
        <v>0</v>
      </c>
      <c r="AR124" s="294">
        <f t="shared" si="649"/>
        <v>0</v>
      </c>
      <c r="AS124" s="294">
        <f t="shared" si="649"/>
        <v>0</v>
      </c>
      <c r="AT124" s="294">
        <f t="shared" si="649"/>
        <v>0</v>
      </c>
      <c r="AU124" s="294">
        <f t="shared" si="649"/>
        <v>0</v>
      </c>
      <c r="AV124" s="294">
        <f t="shared" si="649"/>
        <v>0</v>
      </c>
      <c r="AW124" s="294">
        <f t="shared" si="649"/>
        <v>0</v>
      </c>
      <c r="AX124" s="294">
        <f t="shared" si="649"/>
        <v>0</v>
      </c>
      <c r="AY124" s="294">
        <f t="shared" si="649"/>
        <v>0</v>
      </c>
      <c r="AZ124" s="294">
        <f t="shared" si="649"/>
        <v>0</v>
      </c>
      <c r="BA124" s="294">
        <f t="shared" si="649"/>
        <v>0</v>
      </c>
      <c r="BB124" s="294">
        <f t="shared" si="649"/>
        <v>0</v>
      </c>
      <c r="BC124" s="294">
        <f t="shared" si="649"/>
        <v>0</v>
      </c>
      <c r="BD124" s="294">
        <f t="shared" si="649"/>
        <v>0</v>
      </c>
      <c r="BE124" s="294">
        <f t="shared" si="649"/>
        <v>0</v>
      </c>
      <c r="BF124" s="294">
        <f t="shared" si="649"/>
        <v>0</v>
      </c>
      <c r="BG124" s="294">
        <f t="shared" si="649"/>
        <v>0</v>
      </c>
      <c r="BH124" s="294">
        <f t="shared" si="649"/>
        <v>0</v>
      </c>
      <c r="BI124" s="294">
        <f t="shared" si="649"/>
        <v>0</v>
      </c>
      <c r="BJ124" s="294">
        <f t="shared" si="649"/>
        <v>0</v>
      </c>
      <c r="BK124" s="294">
        <f t="shared" si="649"/>
        <v>0</v>
      </c>
      <c r="BL124" s="294">
        <f t="shared" si="649"/>
        <v>0</v>
      </c>
      <c r="BM124" s="294">
        <f t="shared" si="649"/>
        <v>0</v>
      </c>
      <c r="BN124" s="294">
        <f t="shared" si="649"/>
        <v>0</v>
      </c>
      <c r="BO124" s="294">
        <f t="shared" si="649"/>
        <v>0</v>
      </c>
      <c r="BP124" s="294">
        <f t="shared" si="649"/>
        <v>0</v>
      </c>
      <c r="BQ124" s="294">
        <f t="shared" ref="BQ124:CD124" si="650">ROUND(BQ42-BQ77,0)</f>
        <v>0</v>
      </c>
      <c r="BR124" s="294">
        <f t="shared" si="650"/>
        <v>0</v>
      </c>
      <c r="BS124" s="294">
        <f t="shared" si="650"/>
        <v>0</v>
      </c>
      <c r="BT124" s="294">
        <f t="shared" si="650"/>
        <v>0</v>
      </c>
      <c r="BU124" s="294">
        <f t="shared" si="650"/>
        <v>0</v>
      </c>
      <c r="BV124" s="294">
        <f t="shared" si="650"/>
        <v>0</v>
      </c>
      <c r="BW124" s="294">
        <f t="shared" si="650"/>
        <v>0</v>
      </c>
      <c r="BX124" s="294">
        <f t="shared" si="650"/>
        <v>0</v>
      </c>
      <c r="BY124" s="294">
        <f t="shared" si="650"/>
        <v>0</v>
      </c>
      <c r="BZ124" s="294">
        <f t="shared" si="650"/>
        <v>0</v>
      </c>
      <c r="CA124" s="294">
        <f t="shared" si="650"/>
        <v>0</v>
      </c>
      <c r="CB124" s="294">
        <f t="shared" si="650"/>
        <v>0</v>
      </c>
      <c r="CC124" s="294">
        <f t="shared" si="650"/>
        <v>0</v>
      </c>
      <c r="CD124" s="294">
        <f t="shared" si="650"/>
        <v>0</v>
      </c>
    </row>
    <row r="125" spans="1:82" s="291" customFormat="1" ht="13.2">
      <c r="A125" s="30"/>
      <c r="B125" s="551"/>
      <c r="D125" s="291" t="s">
        <v>482</v>
      </c>
      <c r="E125" s="294">
        <f t="shared" ref="E125:AJ125" si="651">ROUND(E111-E77,0)</f>
        <v>0</v>
      </c>
      <c r="F125" s="294">
        <f t="shared" si="651"/>
        <v>0</v>
      </c>
      <c r="G125" s="294">
        <f t="shared" si="651"/>
        <v>0</v>
      </c>
      <c r="H125" s="294">
        <f t="shared" si="651"/>
        <v>0</v>
      </c>
      <c r="I125" s="294">
        <f t="shared" si="651"/>
        <v>0</v>
      </c>
      <c r="J125" s="294">
        <f t="shared" si="651"/>
        <v>0</v>
      </c>
      <c r="K125" s="294">
        <f t="shared" si="651"/>
        <v>0</v>
      </c>
      <c r="L125" s="294">
        <f t="shared" si="651"/>
        <v>0</v>
      </c>
      <c r="M125" s="294">
        <f t="shared" si="651"/>
        <v>0</v>
      </c>
      <c r="N125" s="294">
        <f t="shared" si="651"/>
        <v>0</v>
      </c>
      <c r="O125" s="294">
        <f t="shared" si="651"/>
        <v>0</v>
      </c>
      <c r="P125" s="294">
        <f t="shared" si="651"/>
        <v>0</v>
      </c>
      <c r="Q125" s="294">
        <f t="shared" si="651"/>
        <v>0</v>
      </c>
      <c r="R125" s="294">
        <f t="shared" si="651"/>
        <v>0</v>
      </c>
      <c r="S125" s="294">
        <f t="shared" si="651"/>
        <v>0</v>
      </c>
      <c r="T125" s="294">
        <f t="shared" si="651"/>
        <v>0</v>
      </c>
      <c r="U125" s="294">
        <f t="shared" si="651"/>
        <v>0</v>
      </c>
      <c r="V125" s="294">
        <f t="shared" si="651"/>
        <v>0</v>
      </c>
      <c r="W125" s="294">
        <f t="shared" si="651"/>
        <v>0</v>
      </c>
      <c r="X125" s="294">
        <f t="shared" si="651"/>
        <v>0</v>
      </c>
      <c r="Y125" s="294">
        <f t="shared" si="651"/>
        <v>0</v>
      </c>
      <c r="Z125" s="294">
        <f t="shared" si="651"/>
        <v>0</v>
      </c>
      <c r="AA125" s="294">
        <f t="shared" si="651"/>
        <v>0</v>
      </c>
      <c r="AB125" s="294">
        <f t="shared" si="651"/>
        <v>0</v>
      </c>
      <c r="AC125" s="294">
        <f t="shared" si="651"/>
        <v>0</v>
      </c>
      <c r="AD125" s="294">
        <f t="shared" si="651"/>
        <v>0</v>
      </c>
      <c r="AE125" s="294">
        <f t="shared" si="651"/>
        <v>0</v>
      </c>
      <c r="AF125" s="294">
        <f t="shared" si="651"/>
        <v>0</v>
      </c>
      <c r="AG125" s="294">
        <f t="shared" si="651"/>
        <v>0</v>
      </c>
      <c r="AH125" s="294">
        <f t="shared" si="651"/>
        <v>0</v>
      </c>
      <c r="AI125" s="294">
        <f t="shared" si="651"/>
        <v>0</v>
      </c>
      <c r="AJ125" s="294">
        <f t="shared" si="651"/>
        <v>0</v>
      </c>
      <c r="AK125" s="294">
        <f t="shared" ref="AK125:BP125" si="652">ROUND(AK111-AK77,0)</f>
        <v>0</v>
      </c>
      <c r="AL125" s="294">
        <f t="shared" si="652"/>
        <v>0</v>
      </c>
      <c r="AM125" s="294">
        <f t="shared" si="652"/>
        <v>0</v>
      </c>
      <c r="AN125" s="294">
        <f t="shared" si="652"/>
        <v>0</v>
      </c>
      <c r="AO125" s="294">
        <f t="shared" si="652"/>
        <v>0</v>
      </c>
      <c r="AP125" s="294">
        <f t="shared" si="652"/>
        <v>0</v>
      </c>
      <c r="AQ125" s="294">
        <f t="shared" si="652"/>
        <v>0</v>
      </c>
      <c r="AR125" s="294">
        <f t="shared" si="652"/>
        <v>0</v>
      </c>
      <c r="AS125" s="294">
        <f t="shared" si="652"/>
        <v>0</v>
      </c>
      <c r="AT125" s="294">
        <f t="shared" si="652"/>
        <v>0</v>
      </c>
      <c r="AU125" s="294">
        <f t="shared" si="652"/>
        <v>0</v>
      </c>
      <c r="AV125" s="294">
        <f t="shared" si="652"/>
        <v>0</v>
      </c>
      <c r="AW125" s="294">
        <f t="shared" si="652"/>
        <v>0</v>
      </c>
      <c r="AX125" s="294">
        <f t="shared" si="652"/>
        <v>0</v>
      </c>
      <c r="AY125" s="294">
        <f t="shared" si="652"/>
        <v>0</v>
      </c>
      <c r="AZ125" s="294">
        <f t="shared" si="652"/>
        <v>0</v>
      </c>
      <c r="BA125" s="294">
        <f t="shared" si="652"/>
        <v>0</v>
      </c>
      <c r="BB125" s="294">
        <f t="shared" si="652"/>
        <v>0</v>
      </c>
      <c r="BC125" s="294">
        <f t="shared" si="652"/>
        <v>0</v>
      </c>
      <c r="BD125" s="294">
        <f t="shared" si="652"/>
        <v>0</v>
      </c>
      <c r="BE125" s="294">
        <f t="shared" si="652"/>
        <v>0</v>
      </c>
      <c r="BF125" s="294">
        <f t="shared" si="652"/>
        <v>0</v>
      </c>
      <c r="BG125" s="294">
        <f t="shared" si="652"/>
        <v>0</v>
      </c>
      <c r="BH125" s="294">
        <f t="shared" si="652"/>
        <v>0</v>
      </c>
      <c r="BI125" s="294">
        <f t="shared" si="652"/>
        <v>0</v>
      </c>
      <c r="BJ125" s="294">
        <f t="shared" si="652"/>
        <v>0</v>
      </c>
      <c r="BK125" s="294">
        <f t="shared" si="652"/>
        <v>0</v>
      </c>
      <c r="BL125" s="294">
        <f t="shared" si="652"/>
        <v>0</v>
      </c>
      <c r="BM125" s="294">
        <f t="shared" si="652"/>
        <v>0</v>
      </c>
      <c r="BN125" s="294">
        <f t="shared" si="652"/>
        <v>0</v>
      </c>
      <c r="BO125" s="294">
        <f t="shared" si="652"/>
        <v>0</v>
      </c>
      <c r="BP125" s="294">
        <f t="shared" si="652"/>
        <v>0</v>
      </c>
      <c r="BQ125" s="294">
        <f t="shared" ref="BQ125:CD125" si="653">ROUND(BQ111-BQ77,0)</f>
        <v>0</v>
      </c>
      <c r="BR125" s="294">
        <f t="shared" si="653"/>
        <v>0</v>
      </c>
      <c r="BS125" s="294">
        <f t="shared" si="653"/>
        <v>0</v>
      </c>
      <c r="BT125" s="294">
        <f t="shared" si="653"/>
        <v>0</v>
      </c>
      <c r="BU125" s="294">
        <f t="shared" si="653"/>
        <v>0</v>
      </c>
      <c r="BV125" s="294">
        <f t="shared" si="653"/>
        <v>0</v>
      </c>
      <c r="BW125" s="294">
        <f t="shared" si="653"/>
        <v>0</v>
      </c>
      <c r="BX125" s="294">
        <f t="shared" si="653"/>
        <v>0</v>
      </c>
      <c r="BY125" s="294">
        <f t="shared" si="653"/>
        <v>0</v>
      </c>
      <c r="BZ125" s="294">
        <f t="shared" si="653"/>
        <v>0</v>
      </c>
      <c r="CA125" s="294">
        <f t="shared" si="653"/>
        <v>0</v>
      </c>
      <c r="CB125" s="294">
        <f t="shared" si="653"/>
        <v>0</v>
      </c>
      <c r="CC125" s="294">
        <f t="shared" si="653"/>
        <v>0</v>
      </c>
      <c r="CD125" s="294">
        <f t="shared" si="653"/>
        <v>0</v>
      </c>
    </row>
    <row r="126" spans="1:82" ht="13.2"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</row>
    <row r="127" spans="1:82" ht="13.2"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</row>
    <row r="128" spans="1:82" ht="13.2"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</row>
    <row r="129" spans="3:82" ht="13.2"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</row>
    <row r="130" spans="3:82" ht="13.2"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244"/>
      <c r="AE130" s="244"/>
      <c r="AF130" s="244"/>
      <c r="AG130" s="244"/>
      <c r="AH130" s="244"/>
      <c r="AI130" s="244"/>
      <c r="AJ130" s="244"/>
      <c r="AK130" s="244"/>
      <c r="AL130" s="244"/>
      <c r="AM130" s="244"/>
      <c r="AN130" s="244"/>
      <c r="AO130" s="244"/>
      <c r="AP130" s="244"/>
      <c r="AQ130" s="244"/>
      <c r="AR130" s="244"/>
      <c r="AS130" s="244"/>
      <c r="AT130" s="244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</row>
    <row r="131" spans="3:82" ht="13.2" hidden="1"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</row>
    <row r="132" spans="3:82" ht="13.2" hidden="1"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</row>
    <row r="133" spans="3:82" ht="13.2" hidden="1"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</row>
    <row r="134" spans="3:82" ht="13.2" hidden="1"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</row>
    <row r="135" spans="3:82" ht="13.2" hidden="1"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244"/>
      <c r="U135" s="31"/>
      <c r="V135" s="31"/>
      <c r="W135" s="244"/>
      <c r="X135" s="31"/>
      <c r="Y135" s="31"/>
      <c r="Z135" s="244"/>
      <c r="AA135" s="31"/>
      <c r="AB135" s="31"/>
      <c r="AC135" s="244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</row>
    <row r="136" spans="3:82" ht="13.2" hidden="1"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</row>
    <row r="137" spans="3:82" ht="13.2" hidden="1"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</row>
    <row r="138" spans="3:82" ht="13.2" hidden="1"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</row>
    <row r="139" spans="3:82" ht="13.2" hidden="1"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</row>
    <row r="140" spans="3:82" ht="13.2" hidden="1"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</row>
    <row r="141" spans="3:82" ht="13.2" hidden="1"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</row>
    <row r="142" spans="3:82" ht="13.2" hidden="1"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</row>
    <row r="143" spans="3:82" ht="13.2" hidden="1"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</row>
    <row r="144" spans="3:82" ht="13.2" hidden="1"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</row>
    <row r="145" spans="3:82" ht="13.2" hidden="1"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</row>
    <row r="146" spans="3:82" ht="13.2" hidden="1"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</row>
    <row r="147" spans="3:82" ht="13.2" hidden="1"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</row>
    <row r="148" spans="3:82" ht="13.2" hidden="1"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</row>
    <row r="149" spans="3:82" ht="13.2" hidden="1"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</row>
    <row r="150" spans="3:82" ht="13.2" hidden="1"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</row>
    <row r="151" spans="3:82" ht="13.2" hidden="1"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</row>
    <row r="152" spans="3:82" ht="13.2" hidden="1"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</row>
    <row r="153" spans="3:82" ht="13.2" hidden="1"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</row>
    <row r="154" spans="3:82" ht="13.2" hidden="1"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</row>
    <row r="155" spans="3:82" ht="13.2" hidden="1"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</row>
    <row r="156" spans="3:82" ht="13.2" hidden="1"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</row>
    <row r="157" spans="3:82" ht="13.2" hidden="1"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</row>
    <row r="158" spans="3:82" ht="13.2" hidden="1"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</row>
    <row r="159" spans="3:82" ht="13.2" hidden="1"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</row>
    <row r="160" spans="3:82" ht="13.2" hidden="1"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</row>
    <row r="161" spans="3:82" ht="13.2" hidden="1"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</row>
    <row r="162" spans="3:82" ht="13.2" hidden="1"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</row>
    <row r="163" spans="3:82" ht="13.2" hidden="1"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</row>
    <row r="164" spans="3:82" ht="13.2" hidden="1"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</row>
    <row r="165" spans="3:82" ht="13.2" hidden="1"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</row>
    <row r="166" spans="3:82" ht="13.2" hidden="1"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</row>
    <row r="167" spans="3:82" ht="13.2" hidden="1"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</row>
    <row r="168" spans="3:82" ht="13.2" hidden="1"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</row>
    <row r="169" spans="3:82" ht="13.2" hidden="1"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</row>
    <row r="170" spans="3:82" ht="29.25" hidden="1" customHeight="1"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</row>
    <row r="171" spans="3:82" ht="13.2" hidden="1"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</row>
    <row r="172" spans="3:82" ht="13.2" hidden="1"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</row>
    <row r="173" spans="3:82" ht="13.2" hidden="1"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</row>
    <row r="174" spans="3:82" ht="13.2" hidden="1"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195A6-7472-42C2-A78C-C9F3F11303E1}">
  <sheetPr>
    <tabColor theme="4"/>
  </sheetPr>
  <dimension ref="A1:CP155"/>
  <sheetViews>
    <sheetView zoomScale="70" zoomScaleNormal="70" workbookViewId="0">
      <pane xSplit="4" ySplit="5" topLeftCell="E6" activePane="bottomRight" state="frozen"/>
      <selection activeCell="C35" sqref="C35"/>
      <selection pane="topRight" activeCell="C35" sqref="C35"/>
      <selection pane="bottomLeft" activeCell="C35" sqref="C35"/>
      <selection pane="bottomRight" activeCell="A35" sqref="A35"/>
    </sheetView>
  </sheetViews>
  <sheetFormatPr defaultColWidth="0" defaultRowHeight="13.2" zeroHeight="1" outlineLevelCol="1"/>
  <cols>
    <col min="1" max="1" width="3.7109375" style="30" customWidth="1"/>
    <col min="2" max="2" width="2.7109375" style="31" customWidth="1"/>
    <col min="3" max="3" width="26" style="29" customWidth="1"/>
    <col min="4" max="4" width="38.28515625" style="29" bestFit="1" customWidth="1"/>
    <col min="5" max="16" width="13.7109375" style="29" hidden="1" customWidth="1" outlineLevel="1"/>
    <col min="17" max="17" width="15.7109375" style="29" customWidth="1" collapsed="1"/>
    <col min="18" max="29" width="13.7109375" style="29" hidden="1" customWidth="1" outlineLevel="1"/>
    <col min="30" max="30" width="15.7109375" style="29" customWidth="1" collapsed="1"/>
    <col min="31" max="42" width="13.7109375" style="29" hidden="1" customWidth="1" outlineLevel="1"/>
    <col min="43" max="43" width="15.7109375" style="29" customWidth="1" collapsed="1"/>
    <col min="44" max="55" width="13.7109375" style="29" hidden="1" customWidth="1" outlineLevel="1"/>
    <col min="56" max="56" width="15.7109375" style="29" customWidth="1" collapsed="1"/>
    <col min="57" max="68" width="13.7109375" style="29" hidden="1" customWidth="1" outlineLevel="1"/>
    <col min="69" max="69" width="15.7109375" style="29" customWidth="1" collapsed="1"/>
    <col min="70" max="81" width="13.7109375" style="29" hidden="1" customWidth="1" outlineLevel="1"/>
    <col min="82" max="82" width="15.7109375" style="29" customWidth="1" collapsed="1"/>
    <col min="83" max="85" width="12.7109375" style="31" customWidth="1"/>
    <col min="86" max="86" width="42.7109375" style="31" hidden="1" customWidth="1"/>
    <col min="87" max="87" width="29" style="31" hidden="1" customWidth="1"/>
    <col min="88" max="88" width="15.28515625" style="31" hidden="1" customWidth="1"/>
    <col min="89" max="94" width="0" style="31" hidden="1" customWidth="1"/>
    <col min="95" max="16384" width="10.7109375" style="31" hidden="1"/>
  </cols>
  <sheetData>
    <row r="1" spans="2:87" ht="15" customHeight="1"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</row>
    <row r="2" spans="2:87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</row>
    <row r="3" spans="2:87" ht="17.399999999999999">
      <c r="C3" s="555" t="str">
        <f>Company</f>
        <v>StartUp Inc.</v>
      </c>
      <c r="D3" s="555"/>
      <c r="E3" s="373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</row>
    <row r="4" spans="2:87" ht="13.05" customHeight="1">
      <c r="C4" s="373"/>
      <c r="D4" s="373"/>
      <c r="E4" s="516" t="s">
        <v>226</v>
      </c>
      <c r="F4" s="516" t="s">
        <v>226</v>
      </c>
      <c r="G4" s="516" t="s">
        <v>226</v>
      </c>
      <c r="H4" s="516" t="s">
        <v>226</v>
      </c>
      <c r="I4" s="516" t="s">
        <v>226</v>
      </c>
      <c r="J4" s="516" t="s">
        <v>226</v>
      </c>
      <c r="K4" s="516" t="s">
        <v>226</v>
      </c>
      <c r="L4" s="516" t="s">
        <v>226</v>
      </c>
      <c r="M4" s="516" t="s">
        <v>226</v>
      </c>
      <c r="N4" s="516" t="s">
        <v>226</v>
      </c>
      <c r="O4" s="516" t="s">
        <v>226</v>
      </c>
      <c r="P4" s="516" t="s">
        <v>226</v>
      </c>
      <c r="Q4" s="516" t="s">
        <v>226</v>
      </c>
      <c r="R4" s="516" t="s">
        <v>438</v>
      </c>
      <c r="S4" s="516" t="s">
        <v>438</v>
      </c>
      <c r="T4" s="516" t="s">
        <v>438</v>
      </c>
      <c r="U4" s="516" t="s">
        <v>438</v>
      </c>
      <c r="V4" s="516" t="s">
        <v>438</v>
      </c>
      <c r="W4" s="516" t="s">
        <v>438</v>
      </c>
      <c r="X4" s="516" t="s">
        <v>438</v>
      </c>
      <c r="Y4" s="516" t="s">
        <v>438</v>
      </c>
      <c r="Z4" s="516" t="s">
        <v>438</v>
      </c>
      <c r="AA4" s="516" t="s">
        <v>438</v>
      </c>
      <c r="AB4" s="516" t="s">
        <v>438</v>
      </c>
      <c r="AC4" s="516" t="s">
        <v>438</v>
      </c>
      <c r="AD4" s="516" t="s">
        <v>438</v>
      </c>
      <c r="AE4" s="516" t="s">
        <v>438</v>
      </c>
      <c r="AF4" s="516" t="s">
        <v>438</v>
      </c>
      <c r="AG4" s="516" t="s">
        <v>438</v>
      </c>
      <c r="AH4" s="516" t="s">
        <v>438</v>
      </c>
      <c r="AI4" s="516" t="s">
        <v>438</v>
      </c>
      <c r="AJ4" s="516" t="s">
        <v>438</v>
      </c>
      <c r="AK4" s="516" t="s">
        <v>438</v>
      </c>
      <c r="AL4" s="516" t="s">
        <v>438</v>
      </c>
      <c r="AM4" s="516" t="s">
        <v>438</v>
      </c>
      <c r="AN4" s="516" t="s">
        <v>438</v>
      </c>
      <c r="AO4" s="516" t="s">
        <v>438</v>
      </c>
      <c r="AP4" s="516" t="s">
        <v>438</v>
      </c>
      <c r="AQ4" s="516" t="s">
        <v>438</v>
      </c>
      <c r="AR4" s="516" t="s">
        <v>438</v>
      </c>
      <c r="AS4" s="516" t="s">
        <v>438</v>
      </c>
      <c r="AT4" s="516" t="s">
        <v>438</v>
      </c>
      <c r="AU4" s="516" t="s">
        <v>438</v>
      </c>
      <c r="AV4" s="516" t="s">
        <v>438</v>
      </c>
      <c r="AW4" s="516" t="s">
        <v>438</v>
      </c>
      <c r="AX4" s="516" t="s">
        <v>438</v>
      </c>
      <c r="AY4" s="516" t="s">
        <v>438</v>
      </c>
      <c r="AZ4" s="516" t="s">
        <v>438</v>
      </c>
      <c r="BA4" s="516" t="s">
        <v>438</v>
      </c>
      <c r="BB4" s="516" t="s">
        <v>438</v>
      </c>
      <c r="BC4" s="516" t="s">
        <v>438</v>
      </c>
      <c r="BD4" s="516" t="s">
        <v>438</v>
      </c>
      <c r="BE4" s="516" t="s">
        <v>438</v>
      </c>
      <c r="BF4" s="516" t="s">
        <v>438</v>
      </c>
      <c r="BG4" s="516" t="s">
        <v>438</v>
      </c>
      <c r="BH4" s="516" t="s">
        <v>438</v>
      </c>
      <c r="BI4" s="516" t="s">
        <v>438</v>
      </c>
      <c r="BJ4" s="516" t="s">
        <v>438</v>
      </c>
      <c r="BK4" s="516" t="s">
        <v>438</v>
      </c>
      <c r="BL4" s="516" t="s">
        <v>438</v>
      </c>
      <c r="BM4" s="516" t="s">
        <v>438</v>
      </c>
      <c r="BN4" s="516" t="s">
        <v>438</v>
      </c>
      <c r="BO4" s="516" t="s">
        <v>438</v>
      </c>
      <c r="BP4" s="516" t="s">
        <v>438</v>
      </c>
      <c r="BQ4" s="516" t="s">
        <v>438</v>
      </c>
      <c r="BR4" s="516" t="s">
        <v>438</v>
      </c>
      <c r="BS4" s="516" t="s">
        <v>438</v>
      </c>
      <c r="BT4" s="516" t="s">
        <v>438</v>
      </c>
      <c r="BU4" s="516" t="s">
        <v>438</v>
      </c>
      <c r="BV4" s="516" t="s">
        <v>438</v>
      </c>
      <c r="BW4" s="516" t="s">
        <v>438</v>
      </c>
      <c r="BX4" s="516" t="s">
        <v>438</v>
      </c>
      <c r="BY4" s="516" t="s">
        <v>438</v>
      </c>
      <c r="BZ4" s="516" t="s">
        <v>438</v>
      </c>
      <c r="CA4" s="516" t="s">
        <v>438</v>
      </c>
      <c r="CB4" s="516" t="s">
        <v>438</v>
      </c>
      <c r="CC4" s="516" t="s">
        <v>438</v>
      </c>
      <c r="CD4" s="516" t="s">
        <v>438</v>
      </c>
    </row>
    <row r="5" spans="2:87">
      <c r="C5" s="668"/>
      <c r="D5" s="197"/>
      <c r="E5" s="367">
        <f>DATE(Setup!$D$5,1,31)</f>
        <v>44592</v>
      </c>
      <c r="F5" s="368">
        <f>EOMONTH(E5,1)</f>
        <v>44620</v>
      </c>
      <c r="G5" s="368">
        <f t="shared" ref="G5:P5" si="0">EOMONTH(F5,1)</f>
        <v>44651</v>
      </c>
      <c r="H5" s="368">
        <f t="shared" si="0"/>
        <v>44681</v>
      </c>
      <c r="I5" s="368">
        <f t="shared" si="0"/>
        <v>44712</v>
      </c>
      <c r="J5" s="368">
        <f t="shared" si="0"/>
        <v>44742</v>
      </c>
      <c r="K5" s="368">
        <f t="shared" si="0"/>
        <v>44773</v>
      </c>
      <c r="L5" s="368">
        <f t="shared" si="0"/>
        <v>44804</v>
      </c>
      <c r="M5" s="368">
        <f t="shared" si="0"/>
        <v>44834</v>
      </c>
      <c r="N5" s="368">
        <f t="shared" si="0"/>
        <v>44865</v>
      </c>
      <c r="O5" s="368">
        <f t="shared" si="0"/>
        <v>44895</v>
      </c>
      <c r="P5" s="368">
        <f t="shared" si="0"/>
        <v>44926</v>
      </c>
      <c r="Q5" s="369">
        <f>YEAR(P5)</f>
        <v>2022</v>
      </c>
      <c r="R5" s="368">
        <f>EOMONTH(P5,1)</f>
        <v>44957</v>
      </c>
      <c r="S5" s="368">
        <f t="shared" ref="S5:BP5" si="1">EOMONTH(R5,1)</f>
        <v>44985</v>
      </c>
      <c r="T5" s="368">
        <f t="shared" si="1"/>
        <v>45016</v>
      </c>
      <c r="U5" s="368">
        <f t="shared" si="1"/>
        <v>45046</v>
      </c>
      <c r="V5" s="368">
        <f t="shared" si="1"/>
        <v>45077</v>
      </c>
      <c r="W5" s="368">
        <f t="shared" si="1"/>
        <v>45107</v>
      </c>
      <c r="X5" s="368">
        <f t="shared" si="1"/>
        <v>45138</v>
      </c>
      <c r="Y5" s="368">
        <f t="shared" si="1"/>
        <v>45169</v>
      </c>
      <c r="Z5" s="368">
        <f t="shared" si="1"/>
        <v>45199</v>
      </c>
      <c r="AA5" s="368">
        <f t="shared" si="1"/>
        <v>45230</v>
      </c>
      <c r="AB5" s="368">
        <f t="shared" si="1"/>
        <v>45260</v>
      </c>
      <c r="AC5" s="368">
        <f t="shared" si="1"/>
        <v>45291</v>
      </c>
      <c r="AD5" s="369">
        <f>YEAR(AC5)</f>
        <v>2023</v>
      </c>
      <c r="AE5" s="368">
        <f>EOMONTH(AC5,1)</f>
        <v>45322</v>
      </c>
      <c r="AF5" s="368">
        <f t="shared" si="1"/>
        <v>45351</v>
      </c>
      <c r="AG5" s="368">
        <f t="shared" si="1"/>
        <v>45382</v>
      </c>
      <c r="AH5" s="368">
        <f t="shared" si="1"/>
        <v>45412</v>
      </c>
      <c r="AI5" s="368">
        <f t="shared" si="1"/>
        <v>45443</v>
      </c>
      <c r="AJ5" s="368">
        <f t="shared" si="1"/>
        <v>45473</v>
      </c>
      <c r="AK5" s="368">
        <f t="shared" si="1"/>
        <v>45504</v>
      </c>
      <c r="AL5" s="368">
        <f t="shared" si="1"/>
        <v>45535</v>
      </c>
      <c r="AM5" s="368">
        <f t="shared" si="1"/>
        <v>45565</v>
      </c>
      <c r="AN5" s="368">
        <f t="shared" si="1"/>
        <v>45596</v>
      </c>
      <c r="AO5" s="368">
        <f t="shared" si="1"/>
        <v>45626</v>
      </c>
      <c r="AP5" s="368">
        <f t="shared" si="1"/>
        <v>45657</v>
      </c>
      <c r="AQ5" s="369">
        <f>YEAR(AP5)</f>
        <v>2024</v>
      </c>
      <c r="AR5" s="368">
        <f>EOMONTH(AP5,1)</f>
        <v>45688</v>
      </c>
      <c r="AS5" s="368">
        <f t="shared" si="1"/>
        <v>45716</v>
      </c>
      <c r="AT5" s="368">
        <f t="shared" si="1"/>
        <v>45747</v>
      </c>
      <c r="AU5" s="368">
        <f t="shared" si="1"/>
        <v>45777</v>
      </c>
      <c r="AV5" s="368">
        <f t="shared" si="1"/>
        <v>45808</v>
      </c>
      <c r="AW5" s="368">
        <f t="shared" si="1"/>
        <v>45838</v>
      </c>
      <c r="AX5" s="368">
        <f t="shared" si="1"/>
        <v>45869</v>
      </c>
      <c r="AY5" s="368">
        <f t="shared" si="1"/>
        <v>45900</v>
      </c>
      <c r="AZ5" s="368">
        <f t="shared" si="1"/>
        <v>45930</v>
      </c>
      <c r="BA5" s="368">
        <f t="shared" si="1"/>
        <v>45961</v>
      </c>
      <c r="BB5" s="368">
        <f t="shared" si="1"/>
        <v>45991</v>
      </c>
      <c r="BC5" s="368">
        <f t="shared" si="1"/>
        <v>46022</v>
      </c>
      <c r="BD5" s="369">
        <f>YEAR(BC5)</f>
        <v>2025</v>
      </c>
      <c r="BE5" s="368">
        <f>EOMONTH(BC5,1)</f>
        <v>46053</v>
      </c>
      <c r="BF5" s="368">
        <f t="shared" si="1"/>
        <v>46081</v>
      </c>
      <c r="BG5" s="368">
        <f t="shared" si="1"/>
        <v>46112</v>
      </c>
      <c r="BH5" s="368">
        <f t="shared" si="1"/>
        <v>46142</v>
      </c>
      <c r="BI5" s="368">
        <f t="shared" si="1"/>
        <v>46173</v>
      </c>
      <c r="BJ5" s="368">
        <f t="shared" si="1"/>
        <v>46203</v>
      </c>
      <c r="BK5" s="368">
        <f t="shared" si="1"/>
        <v>46234</v>
      </c>
      <c r="BL5" s="368">
        <f t="shared" si="1"/>
        <v>46265</v>
      </c>
      <c r="BM5" s="368">
        <f t="shared" si="1"/>
        <v>46295</v>
      </c>
      <c r="BN5" s="368">
        <f t="shared" si="1"/>
        <v>46326</v>
      </c>
      <c r="BO5" s="368">
        <f t="shared" si="1"/>
        <v>46356</v>
      </c>
      <c r="BP5" s="368">
        <f t="shared" si="1"/>
        <v>46387</v>
      </c>
      <c r="BQ5" s="369">
        <f>YEAR(BP5)</f>
        <v>2026</v>
      </c>
      <c r="BR5" s="368">
        <f>EOMONTH(BP5,1)</f>
        <v>46418</v>
      </c>
      <c r="BS5" s="368">
        <f t="shared" ref="BS5:CC5" si="2">EOMONTH(BR5,1)</f>
        <v>46446</v>
      </c>
      <c r="BT5" s="368">
        <f t="shared" si="2"/>
        <v>46477</v>
      </c>
      <c r="BU5" s="368">
        <f t="shared" si="2"/>
        <v>46507</v>
      </c>
      <c r="BV5" s="368">
        <f t="shared" si="2"/>
        <v>46538</v>
      </c>
      <c r="BW5" s="368">
        <f t="shared" si="2"/>
        <v>46568</v>
      </c>
      <c r="BX5" s="368">
        <f t="shared" si="2"/>
        <v>46599</v>
      </c>
      <c r="BY5" s="368">
        <f t="shared" si="2"/>
        <v>46630</v>
      </c>
      <c r="BZ5" s="368">
        <f t="shared" si="2"/>
        <v>46660</v>
      </c>
      <c r="CA5" s="368">
        <f t="shared" si="2"/>
        <v>46691</v>
      </c>
      <c r="CB5" s="368">
        <f t="shared" si="2"/>
        <v>46721</v>
      </c>
      <c r="CC5" s="368">
        <f t="shared" si="2"/>
        <v>46752</v>
      </c>
      <c r="CD5" s="369">
        <f>YEAR(CC5)</f>
        <v>2027</v>
      </c>
    </row>
    <row r="6" spans="2:87">
      <c r="C6" s="220" t="s">
        <v>0</v>
      </c>
      <c r="D6" s="32"/>
      <c r="E6" s="367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8"/>
      <c r="Q6" s="667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667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667"/>
      <c r="AR6" s="368"/>
      <c r="AS6" s="368"/>
      <c r="AT6" s="368"/>
      <c r="AU6" s="368"/>
      <c r="AV6" s="368"/>
      <c r="AW6" s="368"/>
      <c r="AX6" s="368"/>
      <c r="AY6" s="368"/>
      <c r="AZ6" s="368"/>
      <c r="BA6" s="368"/>
      <c r="BB6" s="368"/>
      <c r="BC6" s="368"/>
      <c r="BD6" s="667"/>
      <c r="BE6" s="368"/>
      <c r="BF6" s="368"/>
      <c r="BG6" s="368"/>
      <c r="BH6" s="368"/>
      <c r="BI6" s="368"/>
      <c r="BJ6" s="368"/>
      <c r="BK6" s="368"/>
      <c r="BL6" s="368"/>
      <c r="BM6" s="368"/>
      <c r="BN6" s="368"/>
      <c r="BO6" s="368"/>
      <c r="BP6" s="368"/>
      <c r="BQ6" s="667"/>
      <c r="BR6" s="368"/>
      <c r="BS6" s="368"/>
      <c r="BT6" s="368"/>
      <c r="BU6" s="368"/>
      <c r="BV6" s="368"/>
      <c r="BW6" s="368"/>
      <c r="BX6" s="368"/>
      <c r="BY6" s="368"/>
      <c r="BZ6" s="368"/>
      <c r="CA6" s="368"/>
      <c r="CB6" s="368"/>
      <c r="CC6" s="368"/>
      <c r="CD6" s="667"/>
    </row>
    <row r="7" spans="2:87">
      <c r="C7" s="31"/>
      <c r="D7" s="31"/>
      <c r="E7" s="35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3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3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3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3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3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3"/>
    </row>
    <row r="8" spans="2:87">
      <c r="C8" s="52" t="s">
        <v>166</v>
      </c>
      <c r="D8" s="31" t="str">
        <f>revenue1</f>
        <v>Subscription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4">
        <f>SUM(E8:P8)</f>
        <v>0</v>
      </c>
      <c r="R8" s="35">
        <f>'Revenue &amp; COS'!G24</f>
        <v>0</v>
      </c>
      <c r="S8" s="35">
        <f>'Revenue &amp; COS'!H24</f>
        <v>0</v>
      </c>
      <c r="T8" s="35">
        <f>'Revenue &amp; COS'!I24</f>
        <v>0</v>
      </c>
      <c r="U8" s="35">
        <f>'Revenue &amp; COS'!J24</f>
        <v>0</v>
      </c>
      <c r="V8" s="35">
        <f>'Revenue &amp; COS'!K24</f>
        <v>0</v>
      </c>
      <c r="W8" s="35">
        <f>'Revenue &amp; COS'!L24</f>
        <v>0</v>
      </c>
      <c r="X8" s="35">
        <f>'Revenue &amp; COS'!M24</f>
        <v>0</v>
      </c>
      <c r="Y8" s="35">
        <f>'Revenue &amp; COS'!N24</f>
        <v>0</v>
      </c>
      <c r="Z8" s="35">
        <f>'Revenue &amp; COS'!O24</f>
        <v>0</v>
      </c>
      <c r="AA8" s="35">
        <f>'Revenue &amp; COS'!P24</f>
        <v>0</v>
      </c>
      <c r="AB8" s="35">
        <f>'Revenue &amp; COS'!Q24</f>
        <v>0</v>
      </c>
      <c r="AC8" s="35">
        <f>'Revenue &amp; COS'!R24</f>
        <v>0</v>
      </c>
      <c r="AD8" s="34">
        <f>SUM(R8:AC8)</f>
        <v>0</v>
      </c>
      <c r="AE8" s="35">
        <f>'Revenue &amp; COS'!S24</f>
        <v>0</v>
      </c>
      <c r="AF8" s="35">
        <f>'Revenue &amp; COS'!T24</f>
        <v>0</v>
      </c>
      <c r="AG8" s="35">
        <f>'Revenue &amp; COS'!U24</f>
        <v>0</v>
      </c>
      <c r="AH8" s="35">
        <f>'Revenue &amp; COS'!V24</f>
        <v>0</v>
      </c>
      <c r="AI8" s="35">
        <f>'Revenue &amp; COS'!W24</f>
        <v>0</v>
      </c>
      <c r="AJ8" s="35">
        <f>'Revenue &amp; COS'!X24</f>
        <v>0</v>
      </c>
      <c r="AK8" s="35">
        <f>'Revenue &amp; COS'!Y24</f>
        <v>0</v>
      </c>
      <c r="AL8" s="35">
        <f>'Revenue &amp; COS'!Z24</f>
        <v>0</v>
      </c>
      <c r="AM8" s="35">
        <f>'Revenue &amp; COS'!AA24</f>
        <v>0</v>
      </c>
      <c r="AN8" s="35">
        <f>'Revenue &amp; COS'!AB24</f>
        <v>0</v>
      </c>
      <c r="AO8" s="35">
        <f>'Revenue &amp; COS'!AC24</f>
        <v>0</v>
      </c>
      <c r="AP8" s="35">
        <f>'Revenue &amp; COS'!AD24</f>
        <v>0</v>
      </c>
      <c r="AQ8" s="34">
        <f>SUM(AE8:AP8)</f>
        <v>0</v>
      </c>
      <c r="AR8" s="35">
        <f>'Revenue &amp; COS'!AE24</f>
        <v>0</v>
      </c>
      <c r="AS8" s="35">
        <f>'Revenue &amp; COS'!AF24</f>
        <v>0</v>
      </c>
      <c r="AT8" s="35">
        <f>'Revenue &amp; COS'!AG24</f>
        <v>0</v>
      </c>
      <c r="AU8" s="35">
        <f>'Revenue &amp; COS'!AH24</f>
        <v>0</v>
      </c>
      <c r="AV8" s="35">
        <f>'Revenue &amp; COS'!AI24</f>
        <v>0</v>
      </c>
      <c r="AW8" s="35">
        <f>'Revenue &amp; COS'!AJ24</f>
        <v>0</v>
      </c>
      <c r="AX8" s="35">
        <f>'Revenue &amp; COS'!AK24</f>
        <v>0</v>
      </c>
      <c r="AY8" s="35">
        <f>'Revenue &amp; COS'!AL24</f>
        <v>0</v>
      </c>
      <c r="AZ8" s="35">
        <f>'Revenue &amp; COS'!AM24</f>
        <v>0</v>
      </c>
      <c r="BA8" s="35">
        <f>'Revenue &amp; COS'!AN24</f>
        <v>0</v>
      </c>
      <c r="BB8" s="35">
        <f>'Revenue &amp; COS'!AO24</f>
        <v>0</v>
      </c>
      <c r="BC8" s="35">
        <f>'Revenue &amp; COS'!AP24</f>
        <v>0</v>
      </c>
      <c r="BD8" s="34">
        <f>SUM(AR8:BC8)</f>
        <v>0</v>
      </c>
      <c r="BE8" s="35">
        <f>'Revenue &amp; COS'!AQ24</f>
        <v>0</v>
      </c>
      <c r="BF8" s="35">
        <f>'Revenue &amp; COS'!AR24</f>
        <v>0</v>
      </c>
      <c r="BG8" s="35">
        <f>'Revenue &amp; COS'!AS24</f>
        <v>0</v>
      </c>
      <c r="BH8" s="35">
        <f>'Revenue &amp; COS'!AT24</f>
        <v>0</v>
      </c>
      <c r="BI8" s="35">
        <f>'Revenue &amp; COS'!AU24</f>
        <v>0</v>
      </c>
      <c r="BJ8" s="35">
        <f>'Revenue &amp; COS'!AV24</f>
        <v>0</v>
      </c>
      <c r="BK8" s="35">
        <f>'Revenue &amp; COS'!AW24</f>
        <v>0</v>
      </c>
      <c r="BL8" s="35">
        <f>'Revenue &amp; COS'!AX24</f>
        <v>0</v>
      </c>
      <c r="BM8" s="35">
        <f>'Revenue &amp; COS'!AY24</f>
        <v>0</v>
      </c>
      <c r="BN8" s="35">
        <f>'Revenue &amp; COS'!AZ24</f>
        <v>0</v>
      </c>
      <c r="BO8" s="35">
        <f>'Revenue &amp; COS'!BA24</f>
        <v>0</v>
      </c>
      <c r="BP8" s="35">
        <f>'Revenue &amp; COS'!BB24</f>
        <v>0</v>
      </c>
      <c r="BQ8" s="34">
        <f>SUM(BE8:BP8)</f>
        <v>0</v>
      </c>
      <c r="BR8" s="35">
        <f>'Revenue &amp; COS'!BC24</f>
        <v>0</v>
      </c>
      <c r="BS8" s="35">
        <f>'Revenue &amp; COS'!BD24</f>
        <v>0</v>
      </c>
      <c r="BT8" s="35">
        <f>'Revenue &amp; COS'!BE24</f>
        <v>0</v>
      </c>
      <c r="BU8" s="35">
        <f>'Revenue &amp; COS'!BF24</f>
        <v>0</v>
      </c>
      <c r="BV8" s="35">
        <f>'Revenue &amp; COS'!BG24</f>
        <v>0</v>
      </c>
      <c r="BW8" s="35">
        <f>'Revenue &amp; COS'!BH24</f>
        <v>0</v>
      </c>
      <c r="BX8" s="35">
        <f>'Revenue &amp; COS'!BI24</f>
        <v>0</v>
      </c>
      <c r="BY8" s="35">
        <f>'Revenue &amp; COS'!BJ24</f>
        <v>0</v>
      </c>
      <c r="BZ8" s="35">
        <f>'Revenue &amp; COS'!BK24</f>
        <v>0</v>
      </c>
      <c r="CA8" s="35">
        <f>'Revenue &amp; COS'!BL24</f>
        <v>0</v>
      </c>
      <c r="CB8" s="35">
        <f>'Revenue &amp; COS'!BM24</f>
        <v>0</v>
      </c>
      <c r="CC8" s="35">
        <f>'Revenue &amp; COS'!BN24</f>
        <v>0</v>
      </c>
      <c r="CD8" s="34">
        <f>SUM(BR8:CC8)</f>
        <v>0</v>
      </c>
      <c r="CG8" s="197"/>
      <c r="CH8" s="370" t="e">
        <f>#REF!+#REF!</f>
        <v>#REF!</v>
      </c>
      <c r="CI8" s="197"/>
    </row>
    <row r="9" spans="2:87">
      <c r="C9" s="52"/>
      <c r="D9" s="31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4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4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4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4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4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4"/>
      <c r="CG9" s="197"/>
      <c r="CH9" s="370"/>
      <c r="CI9" s="197"/>
    </row>
    <row r="10" spans="2:87">
      <c r="C10" s="52" t="s">
        <v>16</v>
      </c>
      <c r="D10" s="31" t="str">
        <f>revenue1</f>
        <v>Subscription</v>
      </c>
      <c r="E10" s="46">
        <f>CalcEngine!F27</f>
        <v>0</v>
      </c>
      <c r="F10" s="46">
        <f>CalcEngine!G27</f>
        <v>0</v>
      </c>
      <c r="G10" s="46">
        <f>CalcEngine!H27</f>
        <v>0</v>
      </c>
      <c r="H10" s="46">
        <f>CalcEngine!I27</f>
        <v>0</v>
      </c>
      <c r="I10" s="46">
        <f>CalcEngine!J27</f>
        <v>0</v>
      </c>
      <c r="J10" s="46">
        <f>CalcEngine!K27</f>
        <v>0</v>
      </c>
      <c r="K10" s="46">
        <f>CalcEngine!L27</f>
        <v>0</v>
      </c>
      <c r="L10" s="46">
        <f>CalcEngine!M27</f>
        <v>0</v>
      </c>
      <c r="M10" s="46">
        <f>CalcEngine!N27</f>
        <v>0</v>
      </c>
      <c r="N10" s="46">
        <f>CalcEngine!O27</f>
        <v>0</v>
      </c>
      <c r="O10" s="46">
        <f>CalcEngine!P27</f>
        <v>0</v>
      </c>
      <c r="P10" s="46">
        <f>CalcEngine!Q27</f>
        <v>0</v>
      </c>
      <c r="Q10" s="34">
        <f>SUM(E10:P10)</f>
        <v>0</v>
      </c>
      <c r="R10" s="46">
        <f>CalcEngine!R27</f>
        <v>0</v>
      </c>
      <c r="S10" s="46">
        <f>CalcEngine!S27</f>
        <v>0</v>
      </c>
      <c r="T10" s="46">
        <f>CalcEngine!T27</f>
        <v>0</v>
      </c>
      <c r="U10" s="46">
        <f>CalcEngine!U27</f>
        <v>0</v>
      </c>
      <c r="V10" s="46">
        <f>CalcEngine!V27</f>
        <v>0</v>
      </c>
      <c r="W10" s="46">
        <f>CalcEngine!W27</f>
        <v>0</v>
      </c>
      <c r="X10" s="46">
        <f>CalcEngine!X27</f>
        <v>0</v>
      </c>
      <c r="Y10" s="46">
        <f>CalcEngine!Y27</f>
        <v>0</v>
      </c>
      <c r="Z10" s="46">
        <f>CalcEngine!Z27</f>
        <v>0</v>
      </c>
      <c r="AA10" s="46">
        <f>CalcEngine!AA27</f>
        <v>0</v>
      </c>
      <c r="AB10" s="46">
        <f>CalcEngine!AB27</f>
        <v>0</v>
      </c>
      <c r="AC10" s="46">
        <f>CalcEngine!AC27</f>
        <v>0</v>
      </c>
      <c r="AD10" s="34">
        <f>SUM(R10:AC10)</f>
        <v>0</v>
      </c>
      <c r="AE10" s="46">
        <f>CalcEngine!AD27</f>
        <v>0</v>
      </c>
      <c r="AF10" s="46">
        <f>CalcEngine!AE27</f>
        <v>0</v>
      </c>
      <c r="AG10" s="46">
        <f>CalcEngine!AF27</f>
        <v>0</v>
      </c>
      <c r="AH10" s="46">
        <f>CalcEngine!AG27</f>
        <v>0</v>
      </c>
      <c r="AI10" s="46">
        <f>CalcEngine!AH27</f>
        <v>0</v>
      </c>
      <c r="AJ10" s="46">
        <f>CalcEngine!AI27</f>
        <v>0</v>
      </c>
      <c r="AK10" s="46">
        <f>CalcEngine!AJ27</f>
        <v>0</v>
      </c>
      <c r="AL10" s="46">
        <f>CalcEngine!AK27</f>
        <v>0</v>
      </c>
      <c r="AM10" s="46">
        <f>CalcEngine!AL27</f>
        <v>0</v>
      </c>
      <c r="AN10" s="46">
        <f>CalcEngine!AM27</f>
        <v>0</v>
      </c>
      <c r="AO10" s="46">
        <f>CalcEngine!AN27</f>
        <v>0</v>
      </c>
      <c r="AP10" s="46">
        <f>CalcEngine!AO27</f>
        <v>0</v>
      </c>
      <c r="AQ10" s="34">
        <f>SUM(AE10:AP10)</f>
        <v>0</v>
      </c>
      <c r="AR10" s="46">
        <f>CalcEngine!AP27</f>
        <v>0</v>
      </c>
      <c r="AS10" s="46">
        <f>CalcEngine!AQ27</f>
        <v>0</v>
      </c>
      <c r="AT10" s="46">
        <f>CalcEngine!AR27</f>
        <v>0</v>
      </c>
      <c r="AU10" s="46">
        <f>CalcEngine!AS27</f>
        <v>0</v>
      </c>
      <c r="AV10" s="46">
        <f>CalcEngine!AT27</f>
        <v>0</v>
      </c>
      <c r="AW10" s="46">
        <f>CalcEngine!AU27</f>
        <v>0</v>
      </c>
      <c r="AX10" s="46">
        <f>CalcEngine!AV27</f>
        <v>0</v>
      </c>
      <c r="AY10" s="46">
        <f>CalcEngine!AW27</f>
        <v>0</v>
      </c>
      <c r="AZ10" s="46">
        <f>CalcEngine!AX27</f>
        <v>0</v>
      </c>
      <c r="BA10" s="46">
        <f>CalcEngine!AY27</f>
        <v>0</v>
      </c>
      <c r="BB10" s="46">
        <f>CalcEngine!AZ27</f>
        <v>0</v>
      </c>
      <c r="BC10" s="46">
        <f>CalcEngine!BA27</f>
        <v>0</v>
      </c>
      <c r="BD10" s="34">
        <f>SUM(AR10:BC10)</f>
        <v>0</v>
      </c>
      <c r="BE10" s="46">
        <f>CalcEngine!BB27</f>
        <v>0</v>
      </c>
      <c r="BF10" s="46">
        <f>CalcEngine!BC27</f>
        <v>0</v>
      </c>
      <c r="BG10" s="46">
        <f>CalcEngine!BD27</f>
        <v>0</v>
      </c>
      <c r="BH10" s="46">
        <f>CalcEngine!BE27</f>
        <v>0</v>
      </c>
      <c r="BI10" s="46">
        <f>CalcEngine!BF27</f>
        <v>0</v>
      </c>
      <c r="BJ10" s="46">
        <f>CalcEngine!BG27</f>
        <v>0</v>
      </c>
      <c r="BK10" s="46">
        <f>CalcEngine!BH27</f>
        <v>0</v>
      </c>
      <c r="BL10" s="46">
        <f>CalcEngine!BI27</f>
        <v>0</v>
      </c>
      <c r="BM10" s="46">
        <f>CalcEngine!BJ27</f>
        <v>0</v>
      </c>
      <c r="BN10" s="46">
        <f>CalcEngine!BK27</f>
        <v>0</v>
      </c>
      <c r="BO10" s="46">
        <f>CalcEngine!BL27</f>
        <v>0</v>
      </c>
      <c r="BP10" s="46">
        <f>CalcEngine!BM27</f>
        <v>0</v>
      </c>
      <c r="BQ10" s="34">
        <f>SUM(BE10:BP10)</f>
        <v>0</v>
      </c>
      <c r="BR10" s="46">
        <f>CalcEngine!BN27</f>
        <v>0</v>
      </c>
      <c r="BS10" s="46">
        <f>CalcEngine!BO27</f>
        <v>0</v>
      </c>
      <c r="BT10" s="46">
        <f>CalcEngine!BP27</f>
        <v>0</v>
      </c>
      <c r="BU10" s="46">
        <f>CalcEngine!BQ27</f>
        <v>0</v>
      </c>
      <c r="BV10" s="46">
        <f>CalcEngine!BR27</f>
        <v>0</v>
      </c>
      <c r="BW10" s="46">
        <f>CalcEngine!BS27</f>
        <v>0</v>
      </c>
      <c r="BX10" s="46">
        <f>CalcEngine!BT27</f>
        <v>0</v>
      </c>
      <c r="BY10" s="46">
        <f>CalcEngine!BU27</f>
        <v>0</v>
      </c>
      <c r="BZ10" s="46">
        <f>CalcEngine!BV27</f>
        <v>0</v>
      </c>
      <c r="CA10" s="46">
        <f>CalcEngine!BW27</f>
        <v>0</v>
      </c>
      <c r="CB10" s="46">
        <f>CalcEngine!BX27</f>
        <v>0</v>
      </c>
      <c r="CC10" s="46">
        <f>CalcEngine!BY27</f>
        <v>0</v>
      </c>
      <c r="CD10" s="34">
        <f>SUM(BR10:CC10)</f>
        <v>0</v>
      </c>
      <c r="CG10" s="197"/>
      <c r="CH10" s="370">
        <f t="shared" ref="CH10:CH17" si="3">Q12+AD12</f>
        <v>0</v>
      </c>
      <c r="CI10" s="197"/>
    </row>
    <row r="11" spans="2:87">
      <c r="C11" s="31"/>
      <c r="D11" s="31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4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4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4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4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4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4"/>
      <c r="CG11" s="197"/>
      <c r="CH11" s="370" t="e">
        <f>#REF!+#REF!</f>
        <v>#REF!</v>
      </c>
      <c r="CI11" s="197"/>
    </row>
    <row r="12" spans="2:87">
      <c r="C12" s="52" t="s">
        <v>89</v>
      </c>
      <c r="D12" s="31" t="s">
        <v>417</v>
      </c>
      <c r="E12" s="35">
        <f>CalcEngine!F44</f>
        <v>0</v>
      </c>
      <c r="F12" s="35">
        <f>CalcEngine!G44</f>
        <v>0</v>
      </c>
      <c r="G12" s="35">
        <f>CalcEngine!H44</f>
        <v>0</v>
      </c>
      <c r="H12" s="35">
        <f>CalcEngine!I44</f>
        <v>0</v>
      </c>
      <c r="I12" s="35">
        <f>CalcEngine!J44</f>
        <v>0</v>
      </c>
      <c r="J12" s="35">
        <f>CalcEngine!K44</f>
        <v>0</v>
      </c>
      <c r="K12" s="35">
        <f>CalcEngine!L44</f>
        <v>0</v>
      </c>
      <c r="L12" s="35">
        <f>CalcEngine!M44</f>
        <v>0</v>
      </c>
      <c r="M12" s="35">
        <f>CalcEngine!N44</f>
        <v>0</v>
      </c>
      <c r="N12" s="35">
        <f>CalcEngine!O44</f>
        <v>0</v>
      </c>
      <c r="O12" s="35">
        <f>CalcEngine!P44</f>
        <v>0</v>
      </c>
      <c r="P12" s="35">
        <f>CalcEngine!Q44</f>
        <v>0</v>
      </c>
      <c r="Q12" s="34">
        <f>SUM(E12:P12)</f>
        <v>0</v>
      </c>
      <c r="R12" s="35">
        <f>CalcEngine!R44</f>
        <v>0</v>
      </c>
      <c r="S12" s="35">
        <f>CalcEngine!S44</f>
        <v>0</v>
      </c>
      <c r="T12" s="35">
        <f>CalcEngine!T44</f>
        <v>0</v>
      </c>
      <c r="U12" s="35">
        <f>CalcEngine!U44</f>
        <v>0</v>
      </c>
      <c r="V12" s="35">
        <f>CalcEngine!V44</f>
        <v>0</v>
      </c>
      <c r="W12" s="35">
        <f>CalcEngine!W44</f>
        <v>0</v>
      </c>
      <c r="X12" s="35">
        <f>CalcEngine!X44</f>
        <v>0</v>
      </c>
      <c r="Y12" s="35">
        <f>CalcEngine!Y44</f>
        <v>0</v>
      </c>
      <c r="Z12" s="35">
        <f>CalcEngine!Z44</f>
        <v>0</v>
      </c>
      <c r="AA12" s="35">
        <f>CalcEngine!AA44</f>
        <v>0</v>
      </c>
      <c r="AB12" s="35">
        <f>CalcEngine!AB44</f>
        <v>0</v>
      </c>
      <c r="AC12" s="35">
        <f>CalcEngine!AC44</f>
        <v>0</v>
      </c>
      <c r="AD12" s="34">
        <f>SUM(R12:AC12)</f>
        <v>0</v>
      </c>
      <c r="AE12" s="35">
        <f>CalcEngine!AD44</f>
        <v>0</v>
      </c>
      <c r="AF12" s="35">
        <f>CalcEngine!AE44</f>
        <v>0</v>
      </c>
      <c r="AG12" s="35">
        <f>CalcEngine!AF44</f>
        <v>0</v>
      </c>
      <c r="AH12" s="35">
        <f>CalcEngine!AG44</f>
        <v>0</v>
      </c>
      <c r="AI12" s="35">
        <f>CalcEngine!AH44</f>
        <v>0</v>
      </c>
      <c r="AJ12" s="35">
        <f>CalcEngine!AI44</f>
        <v>0</v>
      </c>
      <c r="AK12" s="35">
        <f>CalcEngine!AJ44</f>
        <v>0</v>
      </c>
      <c r="AL12" s="35">
        <f>CalcEngine!AK44</f>
        <v>0</v>
      </c>
      <c r="AM12" s="35">
        <f>CalcEngine!AL44</f>
        <v>0</v>
      </c>
      <c r="AN12" s="35">
        <f>CalcEngine!AM44</f>
        <v>0</v>
      </c>
      <c r="AO12" s="35">
        <f>CalcEngine!AN44</f>
        <v>0</v>
      </c>
      <c r="AP12" s="35">
        <f>CalcEngine!AO44</f>
        <v>0</v>
      </c>
      <c r="AQ12" s="34">
        <f>SUM(AE12:AP12)</f>
        <v>0</v>
      </c>
      <c r="AR12" s="35">
        <f>CalcEngine!AP44</f>
        <v>0</v>
      </c>
      <c r="AS12" s="35">
        <f>CalcEngine!AQ44</f>
        <v>0</v>
      </c>
      <c r="AT12" s="35">
        <f>CalcEngine!AR44</f>
        <v>0</v>
      </c>
      <c r="AU12" s="35">
        <f>CalcEngine!AS44</f>
        <v>0</v>
      </c>
      <c r="AV12" s="35">
        <f>CalcEngine!AT44</f>
        <v>0</v>
      </c>
      <c r="AW12" s="35">
        <f>CalcEngine!AU44</f>
        <v>0</v>
      </c>
      <c r="AX12" s="35">
        <f>CalcEngine!AV44</f>
        <v>0</v>
      </c>
      <c r="AY12" s="35">
        <f>CalcEngine!AW44</f>
        <v>0</v>
      </c>
      <c r="AZ12" s="35">
        <f>CalcEngine!AX44</f>
        <v>0</v>
      </c>
      <c r="BA12" s="35">
        <f>CalcEngine!AY44</f>
        <v>0</v>
      </c>
      <c r="BB12" s="35">
        <f>CalcEngine!AZ44</f>
        <v>0</v>
      </c>
      <c r="BC12" s="35">
        <f>CalcEngine!BA44</f>
        <v>0</v>
      </c>
      <c r="BD12" s="34">
        <f>SUM(AR12:BC12)</f>
        <v>0</v>
      </c>
      <c r="BE12" s="35">
        <f>CalcEngine!BB44</f>
        <v>0</v>
      </c>
      <c r="BF12" s="35">
        <f>CalcEngine!BC44</f>
        <v>0</v>
      </c>
      <c r="BG12" s="35">
        <f>CalcEngine!BD44</f>
        <v>0</v>
      </c>
      <c r="BH12" s="35">
        <f>CalcEngine!BE44</f>
        <v>0</v>
      </c>
      <c r="BI12" s="35">
        <f>CalcEngine!BF44</f>
        <v>0</v>
      </c>
      <c r="BJ12" s="35">
        <f>CalcEngine!BG44</f>
        <v>0</v>
      </c>
      <c r="BK12" s="35">
        <f>CalcEngine!BH44</f>
        <v>0</v>
      </c>
      <c r="BL12" s="35">
        <f>CalcEngine!BI44</f>
        <v>0</v>
      </c>
      <c r="BM12" s="35">
        <f>CalcEngine!BJ44</f>
        <v>0</v>
      </c>
      <c r="BN12" s="35">
        <f>CalcEngine!BK44</f>
        <v>0</v>
      </c>
      <c r="BO12" s="35">
        <f>CalcEngine!BL44</f>
        <v>0</v>
      </c>
      <c r="BP12" s="35">
        <f>CalcEngine!BM44</f>
        <v>0</v>
      </c>
      <c r="BQ12" s="34">
        <f>SUM(BE12:BP12)</f>
        <v>0</v>
      </c>
      <c r="BR12" s="35">
        <f>CalcEngine!BN44</f>
        <v>0</v>
      </c>
      <c r="BS12" s="35">
        <f>CalcEngine!BO44</f>
        <v>0</v>
      </c>
      <c r="BT12" s="35">
        <f>CalcEngine!BP44</f>
        <v>0</v>
      </c>
      <c r="BU12" s="35">
        <f>CalcEngine!BQ44</f>
        <v>0</v>
      </c>
      <c r="BV12" s="35">
        <f>CalcEngine!BR44</f>
        <v>0</v>
      </c>
      <c r="BW12" s="35">
        <f>CalcEngine!BS44</f>
        <v>0</v>
      </c>
      <c r="BX12" s="35">
        <f>CalcEngine!BT44</f>
        <v>0</v>
      </c>
      <c r="BY12" s="35">
        <f>CalcEngine!BU44</f>
        <v>0</v>
      </c>
      <c r="BZ12" s="35">
        <f>CalcEngine!BV44</f>
        <v>0</v>
      </c>
      <c r="CA12" s="35">
        <f>CalcEngine!BW44</f>
        <v>0</v>
      </c>
      <c r="CB12" s="35">
        <f>CalcEngine!BX44</f>
        <v>0</v>
      </c>
      <c r="CC12" s="35">
        <f>CalcEngine!BY44</f>
        <v>0</v>
      </c>
      <c r="CD12" s="34">
        <f>SUM(BR12:CC12)</f>
        <v>0</v>
      </c>
      <c r="CG12" s="197"/>
      <c r="CH12" s="370">
        <f>Q13+AD13</f>
        <v>0</v>
      </c>
      <c r="CI12" s="197"/>
    </row>
    <row r="13" spans="2:87">
      <c r="C13" s="52"/>
      <c r="D13" s="31" t="s">
        <v>66</v>
      </c>
      <c r="E13" s="35">
        <f>CalcEngine!F65</f>
        <v>0</v>
      </c>
      <c r="F13" s="35">
        <f>CalcEngine!G65</f>
        <v>0</v>
      </c>
      <c r="G13" s="35">
        <f>CalcEngine!H65</f>
        <v>0</v>
      </c>
      <c r="H13" s="35">
        <f>CalcEngine!I65</f>
        <v>0</v>
      </c>
      <c r="I13" s="35">
        <f>CalcEngine!J65</f>
        <v>0</v>
      </c>
      <c r="J13" s="35">
        <f>CalcEngine!K65</f>
        <v>0</v>
      </c>
      <c r="K13" s="35">
        <f>CalcEngine!L65</f>
        <v>0</v>
      </c>
      <c r="L13" s="35">
        <f>CalcEngine!M65</f>
        <v>0</v>
      </c>
      <c r="M13" s="35">
        <f>CalcEngine!N65</f>
        <v>0</v>
      </c>
      <c r="N13" s="35">
        <f>CalcEngine!O65</f>
        <v>0</v>
      </c>
      <c r="O13" s="35">
        <f>CalcEngine!P65</f>
        <v>0</v>
      </c>
      <c r="P13" s="35">
        <f>CalcEngine!Q65</f>
        <v>0</v>
      </c>
      <c r="Q13" s="34">
        <f>SUM(E13:P13)</f>
        <v>0</v>
      </c>
      <c r="R13" s="35">
        <f>CalcEngine!R65</f>
        <v>0</v>
      </c>
      <c r="S13" s="35">
        <f>CalcEngine!S65</f>
        <v>0</v>
      </c>
      <c r="T13" s="35">
        <f>CalcEngine!T65</f>
        <v>0</v>
      </c>
      <c r="U13" s="35">
        <f>CalcEngine!U65</f>
        <v>0</v>
      </c>
      <c r="V13" s="35">
        <f>CalcEngine!V65</f>
        <v>0</v>
      </c>
      <c r="W13" s="35">
        <f>CalcEngine!W65</f>
        <v>0</v>
      </c>
      <c r="X13" s="35">
        <f>CalcEngine!X65</f>
        <v>0</v>
      </c>
      <c r="Y13" s="35">
        <f>CalcEngine!Y65</f>
        <v>0</v>
      </c>
      <c r="Z13" s="35">
        <f>CalcEngine!Z65</f>
        <v>0</v>
      </c>
      <c r="AA13" s="35">
        <f>CalcEngine!AA65</f>
        <v>0</v>
      </c>
      <c r="AB13" s="35">
        <f>CalcEngine!AB65</f>
        <v>0</v>
      </c>
      <c r="AC13" s="35">
        <f>CalcEngine!AC65</f>
        <v>0</v>
      </c>
      <c r="AD13" s="34">
        <f>SUM(R13:AC13)</f>
        <v>0</v>
      </c>
      <c r="AE13" s="35">
        <f>CalcEngine!AD65</f>
        <v>0</v>
      </c>
      <c r="AF13" s="35">
        <f>CalcEngine!AE65</f>
        <v>0</v>
      </c>
      <c r="AG13" s="35">
        <f>CalcEngine!AF65</f>
        <v>0</v>
      </c>
      <c r="AH13" s="35">
        <f>CalcEngine!AG65</f>
        <v>0</v>
      </c>
      <c r="AI13" s="35">
        <f>CalcEngine!AH65</f>
        <v>0</v>
      </c>
      <c r="AJ13" s="35">
        <f>CalcEngine!AI65</f>
        <v>0</v>
      </c>
      <c r="AK13" s="35">
        <f>CalcEngine!AJ65</f>
        <v>0</v>
      </c>
      <c r="AL13" s="35">
        <f>CalcEngine!AK65</f>
        <v>0</v>
      </c>
      <c r="AM13" s="35">
        <f>CalcEngine!AL65</f>
        <v>0</v>
      </c>
      <c r="AN13" s="35">
        <f>CalcEngine!AM65</f>
        <v>0</v>
      </c>
      <c r="AO13" s="35">
        <f>CalcEngine!AN65</f>
        <v>0</v>
      </c>
      <c r="AP13" s="35">
        <f>CalcEngine!AO65</f>
        <v>0</v>
      </c>
      <c r="AQ13" s="34">
        <f>SUM(AE13:AP13)</f>
        <v>0</v>
      </c>
      <c r="AR13" s="35">
        <f>CalcEngine!AP65</f>
        <v>0</v>
      </c>
      <c r="AS13" s="35">
        <f>CalcEngine!AQ65</f>
        <v>0</v>
      </c>
      <c r="AT13" s="35">
        <f>CalcEngine!AR65</f>
        <v>0</v>
      </c>
      <c r="AU13" s="35">
        <f>CalcEngine!AS65</f>
        <v>0</v>
      </c>
      <c r="AV13" s="35">
        <f>CalcEngine!AT65</f>
        <v>0</v>
      </c>
      <c r="AW13" s="35">
        <f>CalcEngine!AU65</f>
        <v>0</v>
      </c>
      <c r="AX13" s="35">
        <f>CalcEngine!AV65</f>
        <v>0</v>
      </c>
      <c r="AY13" s="35">
        <f>CalcEngine!AW65</f>
        <v>0</v>
      </c>
      <c r="AZ13" s="35">
        <f>CalcEngine!AX65</f>
        <v>0</v>
      </c>
      <c r="BA13" s="35">
        <f>CalcEngine!AY65</f>
        <v>0</v>
      </c>
      <c r="BB13" s="35">
        <f>CalcEngine!AZ65</f>
        <v>0</v>
      </c>
      <c r="BC13" s="35">
        <f>CalcEngine!BA65</f>
        <v>0</v>
      </c>
      <c r="BD13" s="34">
        <f>SUM(AR13:BC13)</f>
        <v>0</v>
      </c>
      <c r="BE13" s="35">
        <f>CalcEngine!BB65</f>
        <v>0</v>
      </c>
      <c r="BF13" s="35">
        <f>CalcEngine!BC65</f>
        <v>0</v>
      </c>
      <c r="BG13" s="35">
        <f>CalcEngine!BD65</f>
        <v>0</v>
      </c>
      <c r="BH13" s="35">
        <f>CalcEngine!BE65</f>
        <v>0</v>
      </c>
      <c r="BI13" s="35">
        <f>CalcEngine!BF65</f>
        <v>0</v>
      </c>
      <c r="BJ13" s="35">
        <f>CalcEngine!BG65</f>
        <v>0</v>
      </c>
      <c r="BK13" s="35">
        <f>CalcEngine!BH65</f>
        <v>0</v>
      </c>
      <c r="BL13" s="35">
        <f>CalcEngine!BI65</f>
        <v>0</v>
      </c>
      <c r="BM13" s="35">
        <f>CalcEngine!BJ65</f>
        <v>0</v>
      </c>
      <c r="BN13" s="35">
        <f>CalcEngine!BK65</f>
        <v>0</v>
      </c>
      <c r="BO13" s="35">
        <f>CalcEngine!BL65</f>
        <v>0</v>
      </c>
      <c r="BP13" s="35">
        <f>CalcEngine!BM65</f>
        <v>0</v>
      </c>
      <c r="BQ13" s="34">
        <f>SUM(BE13:BP13)</f>
        <v>0</v>
      </c>
      <c r="BR13" s="35">
        <f>CalcEngine!BN65</f>
        <v>0</v>
      </c>
      <c r="BS13" s="35">
        <f>CalcEngine!BO65</f>
        <v>0</v>
      </c>
      <c r="BT13" s="35">
        <f>CalcEngine!BP65</f>
        <v>0</v>
      </c>
      <c r="BU13" s="35">
        <f>CalcEngine!BQ65</f>
        <v>0</v>
      </c>
      <c r="BV13" s="35">
        <f>CalcEngine!BR65</f>
        <v>0</v>
      </c>
      <c r="BW13" s="35">
        <f>CalcEngine!BS65</f>
        <v>0</v>
      </c>
      <c r="BX13" s="35">
        <f>CalcEngine!BT65</f>
        <v>0</v>
      </c>
      <c r="BY13" s="35">
        <f>CalcEngine!BU65</f>
        <v>0</v>
      </c>
      <c r="BZ13" s="35">
        <f>CalcEngine!BV65</f>
        <v>0</v>
      </c>
      <c r="CA13" s="35">
        <f>CalcEngine!BW65</f>
        <v>0</v>
      </c>
      <c r="CB13" s="35">
        <f>CalcEngine!BX65</f>
        <v>0</v>
      </c>
      <c r="CC13" s="35">
        <f>CalcEngine!BY65</f>
        <v>0</v>
      </c>
      <c r="CD13" s="34">
        <f>SUM(BR13:CC13)</f>
        <v>0</v>
      </c>
      <c r="CG13" s="197"/>
      <c r="CH13" s="370"/>
      <c r="CI13" s="197"/>
    </row>
    <row r="14" spans="2:87">
      <c r="C14" s="52"/>
      <c r="D14" s="52" t="s">
        <v>134</v>
      </c>
      <c r="E14" s="227">
        <f t="shared" ref="E14:BP14" si="4">SUM(E12:E13)</f>
        <v>0</v>
      </c>
      <c r="F14" s="227">
        <f t="shared" si="4"/>
        <v>0</v>
      </c>
      <c r="G14" s="227">
        <f t="shared" si="4"/>
        <v>0</v>
      </c>
      <c r="H14" s="227">
        <f t="shared" si="4"/>
        <v>0</v>
      </c>
      <c r="I14" s="227">
        <f t="shared" si="4"/>
        <v>0</v>
      </c>
      <c r="J14" s="227">
        <f t="shared" si="4"/>
        <v>0</v>
      </c>
      <c r="K14" s="227">
        <f t="shared" si="4"/>
        <v>0</v>
      </c>
      <c r="L14" s="227">
        <f t="shared" si="4"/>
        <v>0</v>
      </c>
      <c r="M14" s="227">
        <f t="shared" si="4"/>
        <v>0</v>
      </c>
      <c r="N14" s="227">
        <f t="shared" si="4"/>
        <v>0</v>
      </c>
      <c r="O14" s="227">
        <f t="shared" si="4"/>
        <v>0</v>
      </c>
      <c r="P14" s="227">
        <f t="shared" si="4"/>
        <v>0</v>
      </c>
      <c r="Q14" s="36">
        <f t="shared" si="4"/>
        <v>0</v>
      </c>
      <c r="R14" s="227">
        <f t="shared" si="4"/>
        <v>0</v>
      </c>
      <c r="S14" s="227">
        <f t="shared" si="4"/>
        <v>0</v>
      </c>
      <c r="T14" s="227">
        <f t="shared" si="4"/>
        <v>0</v>
      </c>
      <c r="U14" s="227">
        <f t="shared" si="4"/>
        <v>0</v>
      </c>
      <c r="V14" s="227">
        <f t="shared" si="4"/>
        <v>0</v>
      </c>
      <c r="W14" s="227">
        <f t="shared" si="4"/>
        <v>0</v>
      </c>
      <c r="X14" s="227">
        <f t="shared" si="4"/>
        <v>0</v>
      </c>
      <c r="Y14" s="227">
        <f t="shared" si="4"/>
        <v>0</v>
      </c>
      <c r="Z14" s="227">
        <f t="shared" si="4"/>
        <v>0</v>
      </c>
      <c r="AA14" s="227">
        <f t="shared" si="4"/>
        <v>0</v>
      </c>
      <c r="AB14" s="227">
        <f t="shared" si="4"/>
        <v>0</v>
      </c>
      <c r="AC14" s="227">
        <f t="shared" si="4"/>
        <v>0</v>
      </c>
      <c r="AD14" s="36">
        <f t="shared" si="4"/>
        <v>0</v>
      </c>
      <c r="AE14" s="227">
        <f t="shared" si="4"/>
        <v>0</v>
      </c>
      <c r="AF14" s="227">
        <f t="shared" si="4"/>
        <v>0</v>
      </c>
      <c r="AG14" s="227">
        <f t="shared" si="4"/>
        <v>0</v>
      </c>
      <c r="AH14" s="227">
        <f t="shared" si="4"/>
        <v>0</v>
      </c>
      <c r="AI14" s="227">
        <f t="shared" si="4"/>
        <v>0</v>
      </c>
      <c r="AJ14" s="227">
        <f t="shared" si="4"/>
        <v>0</v>
      </c>
      <c r="AK14" s="227">
        <f t="shared" si="4"/>
        <v>0</v>
      </c>
      <c r="AL14" s="227">
        <f t="shared" si="4"/>
        <v>0</v>
      </c>
      <c r="AM14" s="227">
        <f t="shared" si="4"/>
        <v>0</v>
      </c>
      <c r="AN14" s="227">
        <f t="shared" si="4"/>
        <v>0</v>
      </c>
      <c r="AO14" s="227">
        <f t="shared" si="4"/>
        <v>0</v>
      </c>
      <c r="AP14" s="227">
        <f t="shared" si="4"/>
        <v>0</v>
      </c>
      <c r="AQ14" s="36">
        <f t="shared" si="4"/>
        <v>0</v>
      </c>
      <c r="AR14" s="227">
        <f t="shared" si="4"/>
        <v>0</v>
      </c>
      <c r="AS14" s="227">
        <f t="shared" si="4"/>
        <v>0</v>
      </c>
      <c r="AT14" s="227">
        <f t="shared" si="4"/>
        <v>0</v>
      </c>
      <c r="AU14" s="227">
        <f t="shared" si="4"/>
        <v>0</v>
      </c>
      <c r="AV14" s="227">
        <f t="shared" si="4"/>
        <v>0</v>
      </c>
      <c r="AW14" s="227">
        <f t="shared" si="4"/>
        <v>0</v>
      </c>
      <c r="AX14" s="227">
        <f t="shared" si="4"/>
        <v>0</v>
      </c>
      <c r="AY14" s="227">
        <f t="shared" si="4"/>
        <v>0</v>
      </c>
      <c r="AZ14" s="227">
        <f t="shared" si="4"/>
        <v>0</v>
      </c>
      <c r="BA14" s="227">
        <f t="shared" si="4"/>
        <v>0</v>
      </c>
      <c r="BB14" s="227">
        <f t="shared" si="4"/>
        <v>0</v>
      </c>
      <c r="BC14" s="227">
        <f t="shared" si="4"/>
        <v>0</v>
      </c>
      <c r="BD14" s="36">
        <f t="shared" si="4"/>
        <v>0</v>
      </c>
      <c r="BE14" s="227">
        <f t="shared" si="4"/>
        <v>0</v>
      </c>
      <c r="BF14" s="227">
        <f t="shared" si="4"/>
        <v>0</v>
      </c>
      <c r="BG14" s="227">
        <f t="shared" si="4"/>
        <v>0</v>
      </c>
      <c r="BH14" s="227">
        <f t="shared" si="4"/>
        <v>0</v>
      </c>
      <c r="BI14" s="227">
        <f t="shared" si="4"/>
        <v>0</v>
      </c>
      <c r="BJ14" s="227">
        <f t="shared" si="4"/>
        <v>0</v>
      </c>
      <c r="BK14" s="227">
        <f t="shared" si="4"/>
        <v>0</v>
      </c>
      <c r="BL14" s="227">
        <f t="shared" si="4"/>
        <v>0</v>
      </c>
      <c r="BM14" s="227">
        <f t="shared" si="4"/>
        <v>0</v>
      </c>
      <c r="BN14" s="227">
        <f t="shared" si="4"/>
        <v>0</v>
      </c>
      <c r="BO14" s="227">
        <f t="shared" si="4"/>
        <v>0</v>
      </c>
      <c r="BP14" s="227">
        <f t="shared" si="4"/>
        <v>0</v>
      </c>
      <c r="BQ14" s="36">
        <f t="shared" ref="BQ14:CD14" si="5">SUM(BQ12:BQ13)</f>
        <v>0</v>
      </c>
      <c r="BR14" s="227">
        <f t="shared" si="5"/>
        <v>0</v>
      </c>
      <c r="BS14" s="227">
        <f t="shared" si="5"/>
        <v>0</v>
      </c>
      <c r="BT14" s="227">
        <f t="shared" si="5"/>
        <v>0</v>
      </c>
      <c r="BU14" s="227">
        <f t="shared" si="5"/>
        <v>0</v>
      </c>
      <c r="BV14" s="227">
        <f t="shared" si="5"/>
        <v>0</v>
      </c>
      <c r="BW14" s="227">
        <f t="shared" si="5"/>
        <v>0</v>
      </c>
      <c r="BX14" s="227">
        <f t="shared" si="5"/>
        <v>0</v>
      </c>
      <c r="BY14" s="227">
        <f t="shared" si="5"/>
        <v>0</v>
      </c>
      <c r="BZ14" s="227">
        <f t="shared" si="5"/>
        <v>0</v>
      </c>
      <c r="CA14" s="227">
        <f t="shared" si="5"/>
        <v>0</v>
      </c>
      <c r="CB14" s="227">
        <f t="shared" si="5"/>
        <v>0</v>
      </c>
      <c r="CC14" s="227">
        <f t="shared" si="5"/>
        <v>0</v>
      </c>
      <c r="CD14" s="36">
        <f t="shared" si="5"/>
        <v>0</v>
      </c>
      <c r="CG14" s="197"/>
      <c r="CH14" s="370">
        <f t="shared" si="3"/>
        <v>0</v>
      </c>
      <c r="CI14" s="197"/>
    </row>
    <row r="15" spans="2:87">
      <c r="C15" s="52"/>
      <c r="D15" s="31" t="s">
        <v>45</v>
      </c>
      <c r="E15" s="228" t="str">
        <f>IF(E$10=0,"",E14/E$10)</f>
        <v/>
      </c>
      <c r="F15" s="228" t="str">
        <f t="shared" ref="F15:BQ15" si="6">IF(F$10=0,"",F14/F$10)</f>
        <v/>
      </c>
      <c r="G15" s="228" t="str">
        <f t="shared" si="6"/>
        <v/>
      </c>
      <c r="H15" s="228" t="str">
        <f t="shared" si="6"/>
        <v/>
      </c>
      <c r="I15" s="228" t="str">
        <f t="shared" si="6"/>
        <v/>
      </c>
      <c r="J15" s="228" t="str">
        <f t="shared" si="6"/>
        <v/>
      </c>
      <c r="K15" s="228" t="str">
        <f t="shared" si="6"/>
        <v/>
      </c>
      <c r="L15" s="228" t="str">
        <f t="shared" si="6"/>
        <v/>
      </c>
      <c r="M15" s="228" t="str">
        <f t="shared" si="6"/>
        <v/>
      </c>
      <c r="N15" s="228" t="str">
        <f t="shared" si="6"/>
        <v/>
      </c>
      <c r="O15" s="228" t="str">
        <f t="shared" si="6"/>
        <v/>
      </c>
      <c r="P15" s="228" t="str">
        <f t="shared" si="6"/>
        <v/>
      </c>
      <c r="Q15" s="37" t="str">
        <f t="shared" si="6"/>
        <v/>
      </c>
      <c r="R15" s="228" t="str">
        <f t="shared" si="6"/>
        <v/>
      </c>
      <c r="S15" s="228" t="str">
        <f t="shared" si="6"/>
        <v/>
      </c>
      <c r="T15" s="228" t="str">
        <f t="shared" si="6"/>
        <v/>
      </c>
      <c r="U15" s="228" t="str">
        <f t="shared" si="6"/>
        <v/>
      </c>
      <c r="V15" s="228" t="str">
        <f t="shared" si="6"/>
        <v/>
      </c>
      <c r="W15" s="228" t="str">
        <f t="shared" si="6"/>
        <v/>
      </c>
      <c r="X15" s="228" t="str">
        <f t="shared" si="6"/>
        <v/>
      </c>
      <c r="Y15" s="228" t="str">
        <f t="shared" si="6"/>
        <v/>
      </c>
      <c r="Z15" s="228" t="str">
        <f t="shared" si="6"/>
        <v/>
      </c>
      <c r="AA15" s="228" t="str">
        <f t="shared" si="6"/>
        <v/>
      </c>
      <c r="AB15" s="228" t="str">
        <f t="shared" si="6"/>
        <v/>
      </c>
      <c r="AC15" s="228" t="str">
        <f t="shared" si="6"/>
        <v/>
      </c>
      <c r="AD15" s="37" t="str">
        <f t="shared" si="6"/>
        <v/>
      </c>
      <c r="AE15" s="228" t="str">
        <f t="shared" si="6"/>
        <v/>
      </c>
      <c r="AF15" s="228" t="str">
        <f t="shared" si="6"/>
        <v/>
      </c>
      <c r="AG15" s="228" t="str">
        <f t="shared" si="6"/>
        <v/>
      </c>
      <c r="AH15" s="228" t="str">
        <f t="shared" si="6"/>
        <v/>
      </c>
      <c r="AI15" s="228" t="str">
        <f t="shared" si="6"/>
        <v/>
      </c>
      <c r="AJ15" s="228" t="str">
        <f t="shared" si="6"/>
        <v/>
      </c>
      <c r="AK15" s="228" t="str">
        <f t="shared" si="6"/>
        <v/>
      </c>
      <c r="AL15" s="228" t="str">
        <f t="shared" si="6"/>
        <v/>
      </c>
      <c r="AM15" s="228" t="str">
        <f t="shared" si="6"/>
        <v/>
      </c>
      <c r="AN15" s="228" t="str">
        <f t="shared" si="6"/>
        <v/>
      </c>
      <c r="AO15" s="228" t="str">
        <f t="shared" si="6"/>
        <v/>
      </c>
      <c r="AP15" s="228" t="str">
        <f t="shared" si="6"/>
        <v/>
      </c>
      <c r="AQ15" s="37" t="str">
        <f t="shared" si="6"/>
        <v/>
      </c>
      <c r="AR15" s="228" t="str">
        <f t="shared" si="6"/>
        <v/>
      </c>
      <c r="AS15" s="228" t="str">
        <f t="shared" si="6"/>
        <v/>
      </c>
      <c r="AT15" s="228" t="str">
        <f t="shared" si="6"/>
        <v/>
      </c>
      <c r="AU15" s="228" t="str">
        <f t="shared" si="6"/>
        <v/>
      </c>
      <c r="AV15" s="228" t="str">
        <f t="shared" si="6"/>
        <v/>
      </c>
      <c r="AW15" s="228" t="str">
        <f t="shared" si="6"/>
        <v/>
      </c>
      <c r="AX15" s="228" t="str">
        <f t="shared" si="6"/>
        <v/>
      </c>
      <c r="AY15" s="228" t="str">
        <f t="shared" si="6"/>
        <v/>
      </c>
      <c r="AZ15" s="228" t="str">
        <f t="shared" si="6"/>
        <v/>
      </c>
      <c r="BA15" s="228" t="str">
        <f t="shared" si="6"/>
        <v/>
      </c>
      <c r="BB15" s="228" t="str">
        <f t="shared" si="6"/>
        <v/>
      </c>
      <c r="BC15" s="228" t="str">
        <f t="shared" si="6"/>
        <v/>
      </c>
      <c r="BD15" s="37" t="str">
        <f t="shared" si="6"/>
        <v/>
      </c>
      <c r="BE15" s="228" t="str">
        <f t="shared" si="6"/>
        <v/>
      </c>
      <c r="BF15" s="228" t="str">
        <f t="shared" si="6"/>
        <v/>
      </c>
      <c r="BG15" s="228" t="str">
        <f t="shared" si="6"/>
        <v/>
      </c>
      <c r="BH15" s="228" t="str">
        <f t="shared" si="6"/>
        <v/>
      </c>
      <c r="BI15" s="228" t="str">
        <f t="shared" si="6"/>
        <v/>
      </c>
      <c r="BJ15" s="228" t="str">
        <f t="shared" si="6"/>
        <v/>
      </c>
      <c r="BK15" s="228" t="str">
        <f t="shared" si="6"/>
        <v/>
      </c>
      <c r="BL15" s="228" t="str">
        <f t="shared" si="6"/>
        <v/>
      </c>
      <c r="BM15" s="228" t="str">
        <f t="shared" si="6"/>
        <v/>
      </c>
      <c r="BN15" s="228" t="str">
        <f t="shared" si="6"/>
        <v/>
      </c>
      <c r="BO15" s="228" t="str">
        <f t="shared" si="6"/>
        <v/>
      </c>
      <c r="BP15" s="228" t="str">
        <f t="shared" si="6"/>
        <v/>
      </c>
      <c r="BQ15" s="37" t="str">
        <f t="shared" si="6"/>
        <v/>
      </c>
      <c r="BR15" s="228" t="str">
        <f t="shared" ref="BR15:CD15" si="7">IF(BR$10=0,"",BR14/BR$10)</f>
        <v/>
      </c>
      <c r="BS15" s="228" t="str">
        <f t="shared" si="7"/>
        <v/>
      </c>
      <c r="BT15" s="228" t="str">
        <f t="shared" si="7"/>
        <v/>
      </c>
      <c r="BU15" s="228" t="str">
        <f t="shared" si="7"/>
        <v/>
      </c>
      <c r="BV15" s="228" t="str">
        <f t="shared" si="7"/>
        <v/>
      </c>
      <c r="BW15" s="228" t="str">
        <f t="shared" si="7"/>
        <v/>
      </c>
      <c r="BX15" s="228" t="str">
        <f t="shared" si="7"/>
        <v/>
      </c>
      <c r="BY15" s="228" t="str">
        <f t="shared" si="7"/>
        <v/>
      </c>
      <c r="BZ15" s="228" t="str">
        <f t="shared" si="7"/>
        <v/>
      </c>
      <c r="CA15" s="228" t="str">
        <f t="shared" si="7"/>
        <v/>
      </c>
      <c r="CB15" s="228" t="str">
        <f t="shared" si="7"/>
        <v/>
      </c>
      <c r="CC15" s="228" t="str">
        <f t="shared" si="7"/>
        <v/>
      </c>
      <c r="CD15" s="37" t="str">
        <f t="shared" si="7"/>
        <v/>
      </c>
      <c r="CG15" s="197"/>
      <c r="CH15" s="370"/>
      <c r="CI15" s="197"/>
    </row>
    <row r="16" spans="2:87">
      <c r="C16" s="31"/>
      <c r="D16" s="31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4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4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4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4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4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4"/>
      <c r="CG16" s="197"/>
      <c r="CH16" s="370"/>
      <c r="CI16" s="197"/>
    </row>
    <row r="17" spans="3:88">
      <c r="C17" s="52" t="s">
        <v>68</v>
      </c>
      <c r="D17" s="52" t="s">
        <v>68</v>
      </c>
      <c r="E17" s="226">
        <f t="shared" ref="E17:BP17" si="8">E10-E14</f>
        <v>0</v>
      </c>
      <c r="F17" s="226">
        <f t="shared" si="8"/>
        <v>0</v>
      </c>
      <c r="G17" s="226">
        <f t="shared" si="8"/>
        <v>0</v>
      </c>
      <c r="H17" s="226">
        <f t="shared" si="8"/>
        <v>0</v>
      </c>
      <c r="I17" s="226">
        <f t="shared" si="8"/>
        <v>0</v>
      </c>
      <c r="J17" s="226">
        <f t="shared" si="8"/>
        <v>0</v>
      </c>
      <c r="K17" s="226">
        <f t="shared" si="8"/>
        <v>0</v>
      </c>
      <c r="L17" s="226">
        <f t="shared" si="8"/>
        <v>0</v>
      </c>
      <c r="M17" s="226">
        <f t="shared" si="8"/>
        <v>0</v>
      </c>
      <c r="N17" s="226">
        <f t="shared" si="8"/>
        <v>0</v>
      </c>
      <c r="O17" s="226">
        <f t="shared" si="8"/>
        <v>0</v>
      </c>
      <c r="P17" s="226">
        <f t="shared" si="8"/>
        <v>0</v>
      </c>
      <c r="Q17" s="38">
        <f t="shared" si="8"/>
        <v>0</v>
      </c>
      <c r="R17" s="226">
        <f t="shared" si="8"/>
        <v>0</v>
      </c>
      <c r="S17" s="226">
        <f t="shared" si="8"/>
        <v>0</v>
      </c>
      <c r="T17" s="226">
        <f t="shared" si="8"/>
        <v>0</v>
      </c>
      <c r="U17" s="226">
        <f t="shared" si="8"/>
        <v>0</v>
      </c>
      <c r="V17" s="226">
        <f t="shared" si="8"/>
        <v>0</v>
      </c>
      <c r="W17" s="226">
        <f t="shared" si="8"/>
        <v>0</v>
      </c>
      <c r="X17" s="226">
        <f t="shared" si="8"/>
        <v>0</v>
      </c>
      <c r="Y17" s="226">
        <f t="shared" si="8"/>
        <v>0</v>
      </c>
      <c r="Z17" s="226">
        <f t="shared" si="8"/>
        <v>0</v>
      </c>
      <c r="AA17" s="226">
        <f t="shared" si="8"/>
        <v>0</v>
      </c>
      <c r="AB17" s="226">
        <f t="shared" si="8"/>
        <v>0</v>
      </c>
      <c r="AC17" s="226">
        <f t="shared" si="8"/>
        <v>0</v>
      </c>
      <c r="AD17" s="38">
        <f t="shared" si="8"/>
        <v>0</v>
      </c>
      <c r="AE17" s="226">
        <f t="shared" si="8"/>
        <v>0</v>
      </c>
      <c r="AF17" s="226">
        <f t="shared" si="8"/>
        <v>0</v>
      </c>
      <c r="AG17" s="226">
        <f t="shared" si="8"/>
        <v>0</v>
      </c>
      <c r="AH17" s="226">
        <f t="shared" si="8"/>
        <v>0</v>
      </c>
      <c r="AI17" s="226">
        <f t="shared" si="8"/>
        <v>0</v>
      </c>
      <c r="AJ17" s="226">
        <f t="shared" si="8"/>
        <v>0</v>
      </c>
      <c r="AK17" s="226">
        <f t="shared" si="8"/>
        <v>0</v>
      </c>
      <c r="AL17" s="226">
        <f t="shared" si="8"/>
        <v>0</v>
      </c>
      <c r="AM17" s="226">
        <f t="shared" si="8"/>
        <v>0</v>
      </c>
      <c r="AN17" s="226">
        <f t="shared" si="8"/>
        <v>0</v>
      </c>
      <c r="AO17" s="226">
        <f t="shared" si="8"/>
        <v>0</v>
      </c>
      <c r="AP17" s="226">
        <f t="shared" si="8"/>
        <v>0</v>
      </c>
      <c r="AQ17" s="38">
        <f t="shared" si="8"/>
        <v>0</v>
      </c>
      <c r="AR17" s="226">
        <f t="shared" si="8"/>
        <v>0</v>
      </c>
      <c r="AS17" s="226">
        <f t="shared" si="8"/>
        <v>0</v>
      </c>
      <c r="AT17" s="226">
        <f t="shared" si="8"/>
        <v>0</v>
      </c>
      <c r="AU17" s="226">
        <f t="shared" si="8"/>
        <v>0</v>
      </c>
      <c r="AV17" s="226">
        <f t="shared" si="8"/>
        <v>0</v>
      </c>
      <c r="AW17" s="226">
        <f t="shared" si="8"/>
        <v>0</v>
      </c>
      <c r="AX17" s="226">
        <f t="shared" si="8"/>
        <v>0</v>
      </c>
      <c r="AY17" s="226">
        <f t="shared" si="8"/>
        <v>0</v>
      </c>
      <c r="AZ17" s="226">
        <f t="shared" si="8"/>
        <v>0</v>
      </c>
      <c r="BA17" s="226">
        <f t="shared" si="8"/>
        <v>0</v>
      </c>
      <c r="BB17" s="226">
        <f t="shared" si="8"/>
        <v>0</v>
      </c>
      <c r="BC17" s="226">
        <f t="shared" si="8"/>
        <v>0</v>
      </c>
      <c r="BD17" s="38">
        <f t="shared" si="8"/>
        <v>0</v>
      </c>
      <c r="BE17" s="226">
        <f t="shared" si="8"/>
        <v>0</v>
      </c>
      <c r="BF17" s="226">
        <f t="shared" si="8"/>
        <v>0</v>
      </c>
      <c r="BG17" s="226">
        <f t="shared" si="8"/>
        <v>0</v>
      </c>
      <c r="BH17" s="226">
        <f t="shared" si="8"/>
        <v>0</v>
      </c>
      <c r="BI17" s="226">
        <f t="shared" si="8"/>
        <v>0</v>
      </c>
      <c r="BJ17" s="226">
        <f t="shared" si="8"/>
        <v>0</v>
      </c>
      <c r="BK17" s="226">
        <f t="shared" si="8"/>
        <v>0</v>
      </c>
      <c r="BL17" s="226">
        <f t="shared" si="8"/>
        <v>0</v>
      </c>
      <c r="BM17" s="226">
        <f t="shared" si="8"/>
        <v>0</v>
      </c>
      <c r="BN17" s="226">
        <f t="shared" si="8"/>
        <v>0</v>
      </c>
      <c r="BO17" s="226">
        <f t="shared" si="8"/>
        <v>0</v>
      </c>
      <c r="BP17" s="226">
        <f t="shared" si="8"/>
        <v>0</v>
      </c>
      <c r="BQ17" s="38">
        <f t="shared" ref="BQ17:CD17" si="9">BQ10-BQ14</f>
        <v>0</v>
      </c>
      <c r="BR17" s="226">
        <f t="shared" si="9"/>
        <v>0</v>
      </c>
      <c r="BS17" s="226">
        <f t="shared" si="9"/>
        <v>0</v>
      </c>
      <c r="BT17" s="226">
        <f t="shared" si="9"/>
        <v>0</v>
      </c>
      <c r="BU17" s="226">
        <f t="shared" si="9"/>
        <v>0</v>
      </c>
      <c r="BV17" s="226">
        <f t="shared" si="9"/>
        <v>0</v>
      </c>
      <c r="BW17" s="226">
        <f t="shared" si="9"/>
        <v>0</v>
      </c>
      <c r="BX17" s="226">
        <f t="shared" si="9"/>
        <v>0</v>
      </c>
      <c r="BY17" s="226">
        <f t="shared" si="9"/>
        <v>0</v>
      </c>
      <c r="BZ17" s="226">
        <f t="shared" si="9"/>
        <v>0</v>
      </c>
      <c r="CA17" s="226">
        <f t="shared" si="9"/>
        <v>0</v>
      </c>
      <c r="CB17" s="226">
        <f t="shared" si="9"/>
        <v>0</v>
      </c>
      <c r="CC17" s="226">
        <f t="shared" si="9"/>
        <v>0</v>
      </c>
      <c r="CD17" s="38">
        <f t="shared" si="9"/>
        <v>0</v>
      </c>
      <c r="CG17" s="197"/>
      <c r="CH17" s="370">
        <f t="shared" si="3"/>
        <v>0</v>
      </c>
      <c r="CI17" s="197" t="s">
        <v>89</v>
      </c>
      <c r="CJ17" s="370" t="e">
        <f>#REF!</f>
        <v>#REF!</v>
      </c>
    </row>
    <row r="18" spans="3:88">
      <c r="C18" s="52"/>
      <c r="D18" s="31" t="s">
        <v>137</v>
      </c>
      <c r="E18" s="228" t="str">
        <f>IF(E$10=0,"",E17/E$10)</f>
        <v/>
      </c>
      <c r="F18" s="228" t="str">
        <f t="shared" ref="F18:AD18" si="10">IF(F$10=0,"",F17/F$10)</f>
        <v/>
      </c>
      <c r="G18" s="228" t="str">
        <f t="shared" si="10"/>
        <v/>
      </c>
      <c r="H18" s="228" t="str">
        <f t="shared" si="10"/>
        <v/>
      </c>
      <c r="I18" s="228" t="str">
        <f t="shared" si="10"/>
        <v/>
      </c>
      <c r="J18" s="228" t="str">
        <f t="shared" si="10"/>
        <v/>
      </c>
      <c r="K18" s="228" t="str">
        <f t="shared" si="10"/>
        <v/>
      </c>
      <c r="L18" s="228" t="str">
        <f t="shared" si="10"/>
        <v/>
      </c>
      <c r="M18" s="228" t="str">
        <f t="shared" si="10"/>
        <v/>
      </c>
      <c r="N18" s="228" t="str">
        <f t="shared" si="10"/>
        <v/>
      </c>
      <c r="O18" s="228" t="str">
        <f t="shared" si="10"/>
        <v/>
      </c>
      <c r="P18" s="228" t="str">
        <f t="shared" si="10"/>
        <v/>
      </c>
      <c r="Q18" s="37" t="str">
        <f t="shared" si="10"/>
        <v/>
      </c>
      <c r="R18" s="228" t="str">
        <f t="shared" si="10"/>
        <v/>
      </c>
      <c r="S18" s="228" t="str">
        <f t="shared" si="10"/>
        <v/>
      </c>
      <c r="T18" s="228" t="str">
        <f t="shared" si="10"/>
        <v/>
      </c>
      <c r="U18" s="228" t="str">
        <f t="shared" si="10"/>
        <v/>
      </c>
      <c r="V18" s="228" t="str">
        <f t="shared" si="10"/>
        <v/>
      </c>
      <c r="W18" s="228" t="str">
        <f t="shared" si="10"/>
        <v/>
      </c>
      <c r="X18" s="228" t="str">
        <f t="shared" si="10"/>
        <v/>
      </c>
      <c r="Y18" s="228" t="str">
        <f t="shared" si="10"/>
        <v/>
      </c>
      <c r="Z18" s="228" t="str">
        <f t="shared" si="10"/>
        <v/>
      </c>
      <c r="AA18" s="228" t="str">
        <f t="shared" si="10"/>
        <v/>
      </c>
      <c r="AB18" s="228" t="str">
        <f t="shared" si="10"/>
        <v/>
      </c>
      <c r="AC18" s="228" t="str">
        <f t="shared" si="10"/>
        <v/>
      </c>
      <c r="AD18" s="37" t="str">
        <f t="shared" si="10"/>
        <v/>
      </c>
      <c r="AE18" s="228" t="str">
        <f>IF(AD$10=0,"",AD17/AD$10)</f>
        <v/>
      </c>
      <c r="AF18" s="228" t="str">
        <f t="shared" ref="AF18:AP18" si="11">IF(AE$10=0,"",AE17/AE$10)</f>
        <v/>
      </c>
      <c r="AG18" s="228" t="str">
        <f t="shared" si="11"/>
        <v/>
      </c>
      <c r="AH18" s="228" t="str">
        <f t="shared" si="11"/>
        <v/>
      </c>
      <c r="AI18" s="228" t="str">
        <f t="shared" si="11"/>
        <v/>
      </c>
      <c r="AJ18" s="228" t="str">
        <f t="shared" si="11"/>
        <v/>
      </c>
      <c r="AK18" s="228" t="str">
        <f t="shared" si="11"/>
        <v/>
      </c>
      <c r="AL18" s="228" t="str">
        <f t="shared" si="11"/>
        <v/>
      </c>
      <c r="AM18" s="228" t="str">
        <f t="shared" si="11"/>
        <v/>
      </c>
      <c r="AN18" s="228" t="str">
        <f t="shared" si="11"/>
        <v/>
      </c>
      <c r="AO18" s="228" t="str">
        <f t="shared" si="11"/>
        <v/>
      </c>
      <c r="AP18" s="228" t="str">
        <f t="shared" si="11"/>
        <v/>
      </c>
      <c r="AQ18" s="37" t="str">
        <f t="shared" ref="AQ18" si="12">IF(AQ$10=0,"",AQ17/AQ$10)</f>
        <v/>
      </c>
      <c r="AR18" s="228" t="str">
        <f>IF(AP$10=0,"",AP17/AP$10)</f>
        <v/>
      </c>
      <c r="AS18" s="228" t="str">
        <f t="shared" ref="AS18:BC18" si="13">IF(AQ$10=0,"",AQ17/AQ$10)</f>
        <v/>
      </c>
      <c r="AT18" s="228" t="str">
        <f t="shared" si="13"/>
        <v/>
      </c>
      <c r="AU18" s="228" t="str">
        <f t="shared" si="13"/>
        <v/>
      </c>
      <c r="AV18" s="228" t="str">
        <f t="shared" si="13"/>
        <v/>
      </c>
      <c r="AW18" s="228" t="str">
        <f t="shared" si="13"/>
        <v/>
      </c>
      <c r="AX18" s="228" t="str">
        <f t="shared" si="13"/>
        <v/>
      </c>
      <c r="AY18" s="228" t="str">
        <f t="shared" si="13"/>
        <v/>
      </c>
      <c r="AZ18" s="228" t="str">
        <f t="shared" si="13"/>
        <v/>
      </c>
      <c r="BA18" s="228" t="str">
        <f t="shared" si="13"/>
        <v/>
      </c>
      <c r="BB18" s="228" t="str">
        <f t="shared" si="13"/>
        <v/>
      </c>
      <c r="BC18" s="228" t="str">
        <f t="shared" si="13"/>
        <v/>
      </c>
      <c r="BD18" s="37" t="str">
        <f t="shared" ref="BD18" si="14">IF(BD$10=0,"",BD17/BD$10)</f>
        <v/>
      </c>
      <c r="BE18" s="228" t="str">
        <f>IF(BB$10=0,"",BB17/BB$10)</f>
        <v/>
      </c>
      <c r="BF18" s="228" t="str">
        <f t="shared" ref="BF18:BP18" si="15">IF(BC$10=0,"",BC17/BC$10)</f>
        <v/>
      </c>
      <c r="BG18" s="228" t="str">
        <f t="shared" si="15"/>
        <v/>
      </c>
      <c r="BH18" s="228" t="str">
        <f t="shared" si="15"/>
        <v/>
      </c>
      <c r="BI18" s="228" t="str">
        <f t="shared" si="15"/>
        <v/>
      </c>
      <c r="BJ18" s="228" t="str">
        <f t="shared" si="15"/>
        <v/>
      </c>
      <c r="BK18" s="228" t="str">
        <f t="shared" si="15"/>
        <v/>
      </c>
      <c r="BL18" s="228" t="str">
        <f t="shared" si="15"/>
        <v/>
      </c>
      <c r="BM18" s="228" t="str">
        <f t="shared" si="15"/>
        <v/>
      </c>
      <c r="BN18" s="228" t="str">
        <f t="shared" si="15"/>
        <v/>
      </c>
      <c r="BO18" s="228" t="str">
        <f t="shared" si="15"/>
        <v/>
      </c>
      <c r="BP18" s="228" t="str">
        <f t="shared" si="15"/>
        <v/>
      </c>
      <c r="BQ18" s="37" t="str">
        <f t="shared" ref="BQ18" si="16">IF(BQ$10=0,"",BQ17/BQ$10)</f>
        <v/>
      </c>
      <c r="BR18" s="228" t="str">
        <f>IF(BN$10=0,"",BN17/BN$10)</f>
        <v/>
      </c>
      <c r="BS18" s="228" t="str">
        <f t="shared" ref="BS18:CC18" si="17">IF(BO$10=0,"",BO17/BO$10)</f>
        <v/>
      </c>
      <c r="BT18" s="228" t="str">
        <f t="shared" si="17"/>
        <v/>
      </c>
      <c r="BU18" s="228" t="str">
        <f t="shared" si="17"/>
        <v/>
      </c>
      <c r="BV18" s="228" t="str">
        <f t="shared" si="17"/>
        <v/>
      </c>
      <c r="BW18" s="228" t="str">
        <f t="shared" si="17"/>
        <v/>
      </c>
      <c r="BX18" s="228" t="str">
        <f t="shared" si="17"/>
        <v/>
      </c>
      <c r="BY18" s="228" t="str">
        <f t="shared" si="17"/>
        <v/>
      </c>
      <c r="BZ18" s="228" t="str">
        <f t="shared" si="17"/>
        <v/>
      </c>
      <c r="CA18" s="228" t="str">
        <f t="shared" si="17"/>
        <v/>
      </c>
      <c r="CB18" s="228" t="str">
        <f t="shared" si="17"/>
        <v/>
      </c>
      <c r="CC18" s="228" t="str">
        <f t="shared" si="17"/>
        <v/>
      </c>
      <c r="CD18" s="37" t="str">
        <f t="shared" ref="CD18" si="18">IF(CD$10=0,"",CD17/CD$10)</f>
        <v/>
      </c>
      <c r="CG18" s="197"/>
      <c r="CH18" s="370" t="e">
        <f>#REF!+#REF!</f>
        <v>#REF!</v>
      </c>
      <c r="CI18" s="197">
        <f>CG18</f>
        <v>0</v>
      </c>
      <c r="CJ18" s="370" t="e">
        <f>CH18</f>
        <v>#REF!</v>
      </c>
    </row>
    <row r="19" spans="3:88">
      <c r="C19" s="31"/>
      <c r="D19" s="31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4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4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4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4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4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4"/>
      <c r="CG19" s="197"/>
      <c r="CH19" s="370" t="e">
        <f>#REF!+#REF!</f>
        <v>#REF!</v>
      </c>
      <c r="CI19" s="197" t="s">
        <v>228</v>
      </c>
      <c r="CJ19" s="370" t="e">
        <f>CH19+#REF!+#REF!+#REF!+#REF!+#REF!+#REF!</f>
        <v>#REF!</v>
      </c>
    </row>
    <row r="20" spans="3:88">
      <c r="C20" s="52" t="s">
        <v>23</v>
      </c>
      <c r="D20" s="52" t="str">
        <f>Dept1</f>
        <v>Research &amp; Development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4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4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4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4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4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4"/>
      <c r="CG20" s="197"/>
      <c r="CH20" s="370"/>
      <c r="CI20" s="197"/>
      <c r="CJ20" s="370"/>
    </row>
    <row r="21" spans="3:88">
      <c r="C21" s="31"/>
      <c r="D21" s="552" t="s">
        <v>65</v>
      </c>
      <c r="E21" s="35">
        <f>SUM(CalcEngine!F76:F80)</f>
        <v>0</v>
      </c>
      <c r="F21" s="35">
        <f>SUM(CalcEngine!G76:G80)</f>
        <v>0</v>
      </c>
      <c r="G21" s="35">
        <f>SUM(CalcEngine!H76:H80)</f>
        <v>0</v>
      </c>
      <c r="H21" s="35">
        <f>SUM(CalcEngine!I76:I80)</f>
        <v>0</v>
      </c>
      <c r="I21" s="35">
        <f>SUM(CalcEngine!J76:J80)</f>
        <v>0</v>
      </c>
      <c r="J21" s="35">
        <f>SUM(CalcEngine!K76:K80)</f>
        <v>0</v>
      </c>
      <c r="K21" s="35">
        <f>SUM(CalcEngine!L76:L80)</f>
        <v>0</v>
      </c>
      <c r="L21" s="35">
        <f>SUM(CalcEngine!M76:M80)</f>
        <v>0</v>
      </c>
      <c r="M21" s="35">
        <f>SUM(CalcEngine!N76:N80)</f>
        <v>0</v>
      </c>
      <c r="N21" s="35">
        <f>SUM(CalcEngine!O76:O80)</f>
        <v>0</v>
      </c>
      <c r="O21" s="35">
        <f>SUM(CalcEngine!P76:P80)</f>
        <v>0</v>
      </c>
      <c r="P21" s="35">
        <f>SUM(CalcEngine!Q76:Q80)</f>
        <v>0</v>
      </c>
      <c r="Q21" s="34">
        <f>SUM(E21:P21)</f>
        <v>0</v>
      </c>
      <c r="R21" s="35">
        <f>SUM(CalcEngine!R76:R80)</f>
        <v>0</v>
      </c>
      <c r="S21" s="35">
        <f>SUM(CalcEngine!S76:S80)</f>
        <v>0</v>
      </c>
      <c r="T21" s="35">
        <f>SUM(CalcEngine!T76:T80)</f>
        <v>0</v>
      </c>
      <c r="U21" s="35">
        <f>SUM(CalcEngine!U76:U80)</f>
        <v>0</v>
      </c>
      <c r="V21" s="35">
        <f>SUM(CalcEngine!V76:V80)</f>
        <v>0</v>
      </c>
      <c r="W21" s="35">
        <f>SUM(CalcEngine!W76:W80)</f>
        <v>0</v>
      </c>
      <c r="X21" s="35">
        <f>SUM(CalcEngine!X76:X80)</f>
        <v>0</v>
      </c>
      <c r="Y21" s="35">
        <f>SUM(CalcEngine!Y76:Y80)</f>
        <v>0</v>
      </c>
      <c r="Z21" s="35">
        <f>SUM(CalcEngine!Z76:Z80)</f>
        <v>0</v>
      </c>
      <c r="AA21" s="35">
        <f>SUM(CalcEngine!AA76:AA80)</f>
        <v>0</v>
      </c>
      <c r="AB21" s="35">
        <f>SUM(CalcEngine!AB76:AB80)</f>
        <v>0</v>
      </c>
      <c r="AC21" s="35">
        <f>SUM(CalcEngine!AC76:AC80)</f>
        <v>0</v>
      </c>
      <c r="AD21" s="34">
        <f>SUM(R21:AC21)</f>
        <v>0</v>
      </c>
      <c r="AE21" s="35">
        <f>SUM(CalcEngine!AD76:AD80)</f>
        <v>0</v>
      </c>
      <c r="AF21" s="35">
        <f>SUM(CalcEngine!AE76:AE80)</f>
        <v>0</v>
      </c>
      <c r="AG21" s="35">
        <f>SUM(CalcEngine!AF76:AF80)</f>
        <v>0</v>
      </c>
      <c r="AH21" s="35">
        <f>SUM(CalcEngine!AG76:AG80)</f>
        <v>0</v>
      </c>
      <c r="AI21" s="35">
        <f>SUM(CalcEngine!AH76:AH80)</f>
        <v>0</v>
      </c>
      <c r="AJ21" s="35">
        <f>SUM(CalcEngine!AI76:AI80)</f>
        <v>0</v>
      </c>
      <c r="AK21" s="35">
        <f>SUM(CalcEngine!AJ76:AJ80)</f>
        <v>0</v>
      </c>
      <c r="AL21" s="35">
        <f>SUM(CalcEngine!AK76:AK80)</f>
        <v>0</v>
      </c>
      <c r="AM21" s="35">
        <f>SUM(CalcEngine!AL76:AL80)</f>
        <v>0</v>
      </c>
      <c r="AN21" s="35">
        <f>SUM(CalcEngine!AM76:AM80)</f>
        <v>0</v>
      </c>
      <c r="AO21" s="35">
        <f>SUM(CalcEngine!AN76:AN80)</f>
        <v>0</v>
      </c>
      <c r="AP21" s="35">
        <f>SUM(CalcEngine!AO76:AO80)</f>
        <v>0</v>
      </c>
      <c r="AQ21" s="34">
        <f>SUM(AE21:AP21)</f>
        <v>0</v>
      </c>
      <c r="AR21" s="35">
        <f>SUM(CalcEngine!AP76:AP80)</f>
        <v>0</v>
      </c>
      <c r="AS21" s="35">
        <f>SUM(CalcEngine!AQ76:AQ80)</f>
        <v>0</v>
      </c>
      <c r="AT21" s="35">
        <f>SUM(CalcEngine!AR76:AR80)</f>
        <v>0</v>
      </c>
      <c r="AU21" s="35">
        <f>SUM(CalcEngine!AS76:AS80)</f>
        <v>0</v>
      </c>
      <c r="AV21" s="35">
        <f>SUM(CalcEngine!AT76:AT80)</f>
        <v>0</v>
      </c>
      <c r="AW21" s="35">
        <f>SUM(CalcEngine!AU76:AU80)</f>
        <v>0</v>
      </c>
      <c r="AX21" s="35">
        <f>SUM(CalcEngine!AV76:AV80)</f>
        <v>0</v>
      </c>
      <c r="AY21" s="35">
        <f>SUM(CalcEngine!AW76:AW80)</f>
        <v>0</v>
      </c>
      <c r="AZ21" s="35">
        <f>SUM(CalcEngine!AX76:AX80)</f>
        <v>0</v>
      </c>
      <c r="BA21" s="35">
        <f>SUM(CalcEngine!AY76:AY80)</f>
        <v>0</v>
      </c>
      <c r="BB21" s="35">
        <f>SUM(CalcEngine!AZ76:AZ80)</f>
        <v>0</v>
      </c>
      <c r="BC21" s="35">
        <f>SUM(CalcEngine!BA76:BA80)</f>
        <v>0</v>
      </c>
      <c r="BD21" s="34">
        <f>SUM(AR21:BC21)</f>
        <v>0</v>
      </c>
      <c r="BE21" s="35">
        <f>SUM(CalcEngine!BB76:BB80)</f>
        <v>0</v>
      </c>
      <c r="BF21" s="35">
        <f>SUM(CalcEngine!BC76:BC80)</f>
        <v>0</v>
      </c>
      <c r="BG21" s="35">
        <f>SUM(CalcEngine!BD76:BD80)</f>
        <v>0</v>
      </c>
      <c r="BH21" s="35">
        <f>SUM(CalcEngine!BE76:BE80)</f>
        <v>0</v>
      </c>
      <c r="BI21" s="35">
        <f>SUM(CalcEngine!BF76:BF80)</f>
        <v>0</v>
      </c>
      <c r="BJ21" s="35">
        <f>SUM(CalcEngine!BG76:BG80)</f>
        <v>0</v>
      </c>
      <c r="BK21" s="35">
        <f>SUM(CalcEngine!BH76:BH80)</f>
        <v>0</v>
      </c>
      <c r="BL21" s="35">
        <f>SUM(CalcEngine!BI76:BI80)</f>
        <v>0</v>
      </c>
      <c r="BM21" s="35">
        <f>SUM(CalcEngine!BJ76:BJ80)</f>
        <v>0</v>
      </c>
      <c r="BN21" s="35">
        <f>SUM(CalcEngine!BK76:BK80)</f>
        <v>0</v>
      </c>
      <c r="BO21" s="35">
        <f>SUM(CalcEngine!BL76:BL80)</f>
        <v>0</v>
      </c>
      <c r="BP21" s="35">
        <f>SUM(CalcEngine!BM76:BM80)</f>
        <v>0</v>
      </c>
      <c r="BQ21" s="34">
        <f>SUM(BE21:BP21)</f>
        <v>0</v>
      </c>
      <c r="BR21" s="35">
        <f>SUM(CalcEngine!BN76:BN80)</f>
        <v>0</v>
      </c>
      <c r="BS21" s="35">
        <f>SUM(CalcEngine!BO76:BO80)</f>
        <v>0</v>
      </c>
      <c r="BT21" s="35">
        <f>SUM(CalcEngine!BP76:BP80)</f>
        <v>0</v>
      </c>
      <c r="BU21" s="35">
        <f>SUM(CalcEngine!BQ76:BQ80)</f>
        <v>0</v>
      </c>
      <c r="BV21" s="35">
        <f>SUM(CalcEngine!BR76:BR80)</f>
        <v>0</v>
      </c>
      <c r="BW21" s="35">
        <f>SUM(CalcEngine!BS76:BS80)</f>
        <v>0</v>
      </c>
      <c r="BX21" s="35">
        <f>SUM(CalcEngine!BT76:BT80)</f>
        <v>0</v>
      </c>
      <c r="BY21" s="35">
        <f>SUM(CalcEngine!BU76:BU80)</f>
        <v>0</v>
      </c>
      <c r="BZ21" s="35">
        <f>SUM(CalcEngine!BV76:BV80)</f>
        <v>0</v>
      </c>
      <c r="CA21" s="35">
        <f>SUM(CalcEngine!BW76:BW80)</f>
        <v>0</v>
      </c>
      <c r="CB21" s="35">
        <f>SUM(CalcEngine!BX76:BX80)</f>
        <v>0</v>
      </c>
      <c r="CC21" s="35">
        <f>SUM(CalcEngine!BY76:BY80)</f>
        <v>0</v>
      </c>
      <c r="CD21" s="34">
        <f>SUM(BR21:CC21)</f>
        <v>0</v>
      </c>
      <c r="CG21" s="197"/>
      <c r="CH21" s="370"/>
      <c r="CI21" s="197"/>
      <c r="CJ21" s="370"/>
    </row>
    <row r="22" spans="3:88">
      <c r="C22" s="31"/>
      <c r="D22" s="552" t="s">
        <v>53</v>
      </c>
      <c r="E22" s="35">
        <f>SUM(CalcEngine!F81:F94)</f>
        <v>0</v>
      </c>
      <c r="F22" s="35">
        <f>SUM(CalcEngine!G81:G94)</f>
        <v>0</v>
      </c>
      <c r="G22" s="35">
        <f>SUM(CalcEngine!H81:H94)</f>
        <v>0</v>
      </c>
      <c r="H22" s="35">
        <f>SUM(CalcEngine!I81:I94)</f>
        <v>0</v>
      </c>
      <c r="I22" s="35">
        <f>SUM(CalcEngine!J81:J94)</f>
        <v>0</v>
      </c>
      <c r="J22" s="35">
        <f>SUM(CalcEngine!K81:K94)</f>
        <v>0</v>
      </c>
      <c r="K22" s="35">
        <f>SUM(CalcEngine!L81:L94)</f>
        <v>0</v>
      </c>
      <c r="L22" s="35">
        <f>SUM(CalcEngine!M81:M94)</f>
        <v>0</v>
      </c>
      <c r="M22" s="35">
        <f>SUM(CalcEngine!N81:N94)</f>
        <v>0</v>
      </c>
      <c r="N22" s="35">
        <f>SUM(CalcEngine!O81:O94)</f>
        <v>0</v>
      </c>
      <c r="O22" s="35">
        <f>SUM(CalcEngine!P81:P94)</f>
        <v>0</v>
      </c>
      <c r="P22" s="35">
        <f>SUM(CalcEngine!Q81:Q94)</f>
        <v>0</v>
      </c>
      <c r="Q22" s="34">
        <f>SUM(E22:P22)</f>
        <v>0</v>
      </c>
      <c r="R22" s="35">
        <f>SUM(CalcEngine!R81:R94)</f>
        <v>0</v>
      </c>
      <c r="S22" s="35">
        <f>SUM(CalcEngine!S81:S94)</f>
        <v>0</v>
      </c>
      <c r="T22" s="35">
        <f>SUM(CalcEngine!T81:T94)</f>
        <v>0</v>
      </c>
      <c r="U22" s="35">
        <f>SUM(CalcEngine!U81:U94)</f>
        <v>0</v>
      </c>
      <c r="V22" s="35">
        <f>SUM(CalcEngine!V81:V94)</f>
        <v>0</v>
      </c>
      <c r="W22" s="35">
        <f>SUM(CalcEngine!W81:W94)</f>
        <v>0</v>
      </c>
      <c r="X22" s="35">
        <f>SUM(CalcEngine!X81:X94)</f>
        <v>0</v>
      </c>
      <c r="Y22" s="35">
        <f>SUM(CalcEngine!Y81:Y94)</f>
        <v>0</v>
      </c>
      <c r="Z22" s="35">
        <f>SUM(CalcEngine!Z81:Z94)</f>
        <v>0</v>
      </c>
      <c r="AA22" s="35">
        <f>SUM(CalcEngine!AA81:AA94)</f>
        <v>0</v>
      </c>
      <c r="AB22" s="35">
        <f>SUM(CalcEngine!AB81:AB94)</f>
        <v>0</v>
      </c>
      <c r="AC22" s="35">
        <f>SUM(CalcEngine!AC81:AC94)</f>
        <v>0</v>
      </c>
      <c r="AD22" s="34">
        <f>SUM(R22:AC22)</f>
        <v>0</v>
      </c>
      <c r="AE22" s="35">
        <f>SUM(CalcEngine!AD81:AD94)</f>
        <v>0</v>
      </c>
      <c r="AF22" s="35">
        <f>SUM(CalcEngine!AE81:AE94)</f>
        <v>0</v>
      </c>
      <c r="AG22" s="35">
        <f>SUM(CalcEngine!AF81:AF94)</f>
        <v>0</v>
      </c>
      <c r="AH22" s="35">
        <f>SUM(CalcEngine!AG81:AG94)</f>
        <v>0</v>
      </c>
      <c r="AI22" s="35">
        <f>SUM(CalcEngine!AH81:AH94)</f>
        <v>0</v>
      </c>
      <c r="AJ22" s="35">
        <f>SUM(CalcEngine!AI81:AI94)</f>
        <v>0</v>
      </c>
      <c r="AK22" s="35">
        <f>SUM(CalcEngine!AJ81:AJ94)</f>
        <v>0</v>
      </c>
      <c r="AL22" s="35">
        <f>SUM(CalcEngine!AK81:AK94)</f>
        <v>0</v>
      </c>
      <c r="AM22" s="35">
        <f>SUM(CalcEngine!AL81:AL94)</f>
        <v>0</v>
      </c>
      <c r="AN22" s="35">
        <f>SUM(CalcEngine!AM81:AM94)</f>
        <v>0</v>
      </c>
      <c r="AO22" s="35">
        <f>SUM(CalcEngine!AN81:AN94)</f>
        <v>0</v>
      </c>
      <c r="AP22" s="35">
        <f>SUM(CalcEngine!AO81:AO94)</f>
        <v>0</v>
      </c>
      <c r="AQ22" s="34">
        <f>SUM(AE22:AP22)</f>
        <v>0</v>
      </c>
      <c r="AR22" s="35">
        <f>SUM(CalcEngine!AP81:AP94)</f>
        <v>0</v>
      </c>
      <c r="AS22" s="35">
        <f>SUM(CalcEngine!AQ81:AQ94)</f>
        <v>0</v>
      </c>
      <c r="AT22" s="35">
        <f>SUM(CalcEngine!AR81:AR94)</f>
        <v>0</v>
      </c>
      <c r="AU22" s="35">
        <f>SUM(CalcEngine!AS81:AS94)</f>
        <v>0</v>
      </c>
      <c r="AV22" s="35">
        <f>SUM(CalcEngine!AT81:AT94)</f>
        <v>0</v>
      </c>
      <c r="AW22" s="35">
        <f>SUM(CalcEngine!AU81:AU94)</f>
        <v>0</v>
      </c>
      <c r="AX22" s="35">
        <f>SUM(CalcEngine!AV81:AV94)</f>
        <v>0</v>
      </c>
      <c r="AY22" s="35">
        <f>SUM(CalcEngine!AW81:AW94)</f>
        <v>0</v>
      </c>
      <c r="AZ22" s="35">
        <f>SUM(CalcEngine!AX81:AX94)</f>
        <v>0</v>
      </c>
      <c r="BA22" s="35">
        <f>SUM(CalcEngine!AY81:AY94)</f>
        <v>0</v>
      </c>
      <c r="BB22" s="35">
        <f>SUM(CalcEngine!AZ81:AZ94)</f>
        <v>0</v>
      </c>
      <c r="BC22" s="35">
        <f>SUM(CalcEngine!BA81:BA94)</f>
        <v>0</v>
      </c>
      <c r="BD22" s="34">
        <f>SUM(AR22:BC22)</f>
        <v>0</v>
      </c>
      <c r="BE22" s="35">
        <f>SUM(CalcEngine!BB81:BB94)</f>
        <v>0</v>
      </c>
      <c r="BF22" s="35">
        <f>SUM(CalcEngine!BC81:BC94)</f>
        <v>0</v>
      </c>
      <c r="BG22" s="35">
        <f>SUM(CalcEngine!BD81:BD94)</f>
        <v>0</v>
      </c>
      <c r="BH22" s="35">
        <f>SUM(CalcEngine!BE81:BE94)</f>
        <v>0</v>
      </c>
      <c r="BI22" s="35">
        <f>SUM(CalcEngine!BF81:BF94)</f>
        <v>0</v>
      </c>
      <c r="BJ22" s="35">
        <f>SUM(CalcEngine!BG81:BG94)</f>
        <v>0</v>
      </c>
      <c r="BK22" s="35">
        <f>SUM(CalcEngine!BH81:BH94)</f>
        <v>0</v>
      </c>
      <c r="BL22" s="35">
        <f>SUM(CalcEngine!BI81:BI94)</f>
        <v>0</v>
      </c>
      <c r="BM22" s="35">
        <f>SUM(CalcEngine!BJ81:BJ94)</f>
        <v>0</v>
      </c>
      <c r="BN22" s="35">
        <f>SUM(CalcEngine!BK81:BK94)</f>
        <v>0</v>
      </c>
      <c r="BO22" s="35">
        <f>SUM(CalcEngine!BL81:BL94)</f>
        <v>0</v>
      </c>
      <c r="BP22" s="35">
        <f>SUM(CalcEngine!BM81:BM94)</f>
        <v>0</v>
      </c>
      <c r="BQ22" s="34">
        <f>SUM(BE22:BP22)</f>
        <v>0</v>
      </c>
      <c r="BR22" s="35">
        <f>SUM(CalcEngine!BN81:BN94)</f>
        <v>0</v>
      </c>
      <c r="BS22" s="35">
        <f>SUM(CalcEngine!BO81:BO94)</f>
        <v>0</v>
      </c>
      <c r="BT22" s="35">
        <f>SUM(CalcEngine!BP81:BP94)</f>
        <v>0</v>
      </c>
      <c r="BU22" s="35">
        <f>SUM(CalcEngine!BQ81:BQ94)</f>
        <v>0</v>
      </c>
      <c r="BV22" s="35">
        <f>SUM(CalcEngine!BR81:BR94)</f>
        <v>0</v>
      </c>
      <c r="BW22" s="35">
        <f>SUM(CalcEngine!BS81:BS94)</f>
        <v>0</v>
      </c>
      <c r="BX22" s="35">
        <f>SUM(CalcEngine!BT81:BT94)</f>
        <v>0</v>
      </c>
      <c r="BY22" s="35">
        <f>SUM(CalcEngine!BU81:BU94)</f>
        <v>0</v>
      </c>
      <c r="BZ22" s="35">
        <f>SUM(CalcEngine!BV81:BV94)</f>
        <v>0</v>
      </c>
      <c r="CA22" s="35">
        <f>SUM(CalcEngine!BW81:BW94)</f>
        <v>0</v>
      </c>
      <c r="CB22" s="35">
        <f>SUM(CalcEngine!BX81:BX94)</f>
        <v>0</v>
      </c>
      <c r="CC22" s="35">
        <f>SUM(CalcEngine!BY81:BY94)</f>
        <v>0</v>
      </c>
      <c r="CD22" s="34">
        <f>SUM(BR22:CC22)</f>
        <v>0</v>
      </c>
      <c r="CG22" s="197"/>
      <c r="CH22" s="370"/>
      <c r="CI22" s="197"/>
      <c r="CJ22" s="370"/>
    </row>
    <row r="23" spans="3:88">
      <c r="C23" s="31"/>
      <c r="D23" s="553" t="str">
        <f>"Total "&amp;D20</f>
        <v>Total Research &amp; Development</v>
      </c>
      <c r="E23" s="554">
        <f>SUM(E21:E22)</f>
        <v>0</v>
      </c>
      <c r="F23" s="554">
        <f t="shared" ref="F23:P23" si="19">SUM(F21:F22)</f>
        <v>0</v>
      </c>
      <c r="G23" s="554">
        <f t="shared" si="19"/>
        <v>0</v>
      </c>
      <c r="H23" s="554">
        <f t="shared" si="19"/>
        <v>0</v>
      </c>
      <c r="I23" s="554">
        <f t="shared" si="19"/>
        <v>0</v>
      </c>
      <c r="J23" s="554">
        <f t="shared" si="19"/>
        <v>0</v>
      </c>
      <c r="K23" s="554">
        <f t="shared" si="19"/>
        <v>0</v>
      </c>
      <c r="L23" s="554">
        <f t="shared" si="19"/>
        <v>0</v>
      </c>
      <c r="M23" s="554">
        <f t="shared" si="19"/>
        <v>0</v>
      </c>
      <c r="N23" s="554">
        <f t="shared" si="19"/>
        <v>0</v>
      </c>
      <c r="O23" s="554">
        <f t="shared" si="19"/>
        <v>0</v>
      </c>
      <c r="P23" s="554">
        <f t="shared" si="19"/>
        <v>0</v>
      </c>
      <c r="Q23" s="242">
        <f t="shared" ref="Q23" si="20">SUM(Q21:Q22)</f>
        <v>0</v>
      </c>
      <c r="R23" s="554">
        <f>SUM(R21:R22)</f>
        <v>0</v>
      </c>
      <c r="S23" s="554">
        <f t="shared" ref="S23:AC23" si="21">SUM(S21:S22)</f>
        <v>0</v>
      </c>
      <c r="T23" s="554">
        <f t="shared" si="21"/>
        <v>0</v>
      </c>
      <c r="U23" s="554">
        <f t="shared" si="21"/>
        <v>0</v>
      </c>
      <c r="V23" s="554">
        <f t="shared" si="21"/>
        <v>0</v>
      </c>
      <c r="W23" s="554">
        <f t="shared" si="21"/>
        <v>0</v>
      </c>
      <c r="X23" s="554">
        <f t="shared" si="21"/>
        <v>0</v>
      </c>
      <c r="Y23" s="554">
        <f t="shared" si="21"/>
        <v>0</v>
      </c>
      <c r="Z23" s="554">
        <f t="shared" si="21"/>
        <v>0</v>
      </c>
      <c r="AA23" s="554">
        <f t="shared" si="21"/>
        <v>0</v>
      </c>
      <c r="AB23" s="554">
        <f t="shared" si="21"/>
        <v>0</v>
      </c>
      <c r="AC23" s="554">
        <f t="shared" si="21"/>
        <v>0</v>
      </c>
      <c r="AD23" s="242">
        <f t="shared" ref="AD23" si="22">SUM(AD21:AD22)</f>
        <v>0</v>
      </c>
      <c r="AE23" s="554">
        <f>SUM(AE21:AE22)</f>
        <v>0</v>
      </c>
      <c r="AF23" s="554">
        <f t="shared" ref="AF23:AP23" si="23">SUM(AF21:AF22)</f>
        <v>0</v>
      </c>
      <c r="AG23" s="554">
        <f t="shared" si="23"/>
        <v>0</v>
      </c>
      <c r="AH23" s="554">
        <f t="shared" si="23"/>
        <v>0</v>
      </c>
      <c r="AI23" s="554">
        <f t="shared" si="23"/>
        <v>0</v>
      </c>
      <c r="AJ23" s="554">
        <f t="shared" si="23"/>
        <v>0</v>
      </c>
      <c r="AK23" s="554">
        <f t="shared" si="23"/>
        <v>0</v>
      </c>
      <c r="AL23" s="554">
        <f t="shared" si="23"/>
        <v>0</v>
      </c>
      <c r="AM23" s="554">
        <f t="shared" si="23"/>
        <v>0</v>
      </c>
      <c r="AN23" s="554">
        <f t="shared" si="23"/>
        <v>0</v>
      </c>
      <c r="AO23" s="554">
        <f t="shared" si="23"/>
        <v>0</v>
      </c>
      <c r="AP23" s="554">
        <f t="shared" si="23"/>
        <v>0</v>
      </c>
      <c r="AQ23" s="242">
        <f t="shared" ref="AQ23" si="24">SUM(AQ21:AQ22)</f>
        <v>0</v>
      </c>
      <c r="AR23" s="554">
        <f>SUM(AR21:AR22)</f>
        <v>0</v>
      </c>
      <c r="AS23" s="554">
        <f t="shared" ref="AS23:BC23" si="25">SUM(AS21:AS22)</f>
        <v>0</v>
      </c>
      <c r="AT23" s="554">
        <f t="shared" si="25"/>
        <v>0</v>
      </c>
      <c r="AU23" s="554">
        <f t="shared" si="25"/>
        <v>0</v>
      </c>
      <c r="AV23" s="554">
        <f t="shared" si="25"/>
        <v>0</v>
      </c>
      <c r="AW23" s="554">
        <f t="shared" si="25"/>
        <v>0</v>
      </c>
      <c r="AX23" s="554">
        <f t="shared" si="25"/>
        <v>0</v>
      </c>
      <c r="AY23" s="554">
        <f t="shared" si="25"/>
        <v>0</v>
      </c>
      <c r="AZ23" s="554">
        <f t="shared" si="25"/>
        <v>0</v>
      </c>
      <c r="BA23" s="554">
        <f t="shared" si="25"/>
        <v>0</v>
      </c>
      <c r="BB23" s="554">
        <f t="shared" si="25"/>
        <v>0</v>
      </c>
      <c r="BC23" s="554">
        <f t="shared" si="25"/>
        <v>0</v>
      </c>
      <c r="BD23" s="242">
        <f t="shared" ref="BD23" si="26">SUM(BD21:BD22)</f>
        <v>0</v>
      </c>
      <c r="BE23" s="554">
        <f>SUM(BE21:BE22)</f>
        <v>0</v>
      </c>
      <c r="BF23" s="554">
        <f t="shared" ref="BF23:BP23" si="27">SUM(BF21:BF22)</f>
        <v>0</v>
      </c>
      <c r="BG23" s="554">
        <f t="shared" si="27"/>
        <v>0</v>
      </c>
      <c r="BH23" s="554">
        <f t="shared" si="27"/>
        <v>0</v>
      </c>
      <c r="BI23" s="554">
        <f t="shared" si="27"/>
        <v>0</v>
      </c>
      <c r="BJ23" s="554">
        <f t="shared" si="27"/>
        <v>0</v>
      </c>
      <c r="BK23" s="554">
        <f t="shared" si="27"/>
        <v>0</v>
      </c>
      <c r="BL23" s="554">
        <f t="shared" si="27"/>
        <v>0</v>
      </c>
      <c r="BM23" s="554">
        <f t="shared" si="27"/>
        <v>0</v>
      </c>
      <c r="BN23" s="554">
        <f t="shared" si="27"/>
        <v>0</v>
      </c>
      <c r="BO23" s="554">
        <f t="shared" si="27"/>
        <v>0</v>
      </c>
      <c r="BP23" s="554">
        <f t="shared" si="27"/>
        <v>0</v>
      </c>
      <c r="BQ23" s="242">
        <f t="shared" ref="BQ23" si="28">SUM(BQ21:BQ22)</f>
        <v>0</v>
      </c>
      <c r="BR23" s="554">
        <f>SUM(BR21:BR22)</f>
        <v>0</v>
      </c>
      <c r="BS23" s="554">
        <f t="shared" ref="BS23:CC23" si="29">SUM(BS21:BS22)</f>
        <v>0</v>
      </c>
      <c r="BT23" s="554">
        <f t="shared" si="29"/>
        <v>0</v>
      </c>
      <c r="BU23" s="554">
        <f t="shared" si="29"/>
        <v>0</v>
      </c>
      <c r="BV23" s="554">
        <f t="shared" si="29"/>
        <v>0</v>
      </c>
      <c r="BW23" s="554">
        <f t="shared" si="29"/>
        <v>0</v>
      </c>
      <c r="BX23" s="554">
        <f t="shared" si="29"/>
        <v>0</v>
      </c>
      <c r="BY23" s="554">
        <f t="shared" si="29"/>
        <v>0</v>
      </c>
      <c r="BZ23" s="554">
        <f t="shared" si="29"/>
        <v>0</v>
      </c>
      <c r="CA23" s="554">
        <f t="shared" si="29"/>
        <v>0</v>
      </c>
      <c r="CB23" s="554">
        <f t="shared" si="29"/>
        <v>0</v>
      </c>
      <c r="CC23" s="554">
        <f t="shared" si="29"/>
        <v>0</v>
      </c>
      <c r="CD23" s="242">
        <f t="shared" ref="CD23" si="30">SUM(CD21:CD22)</f>
        <v>0</v>
      </c>
      <c r="CG23" s="197"/>
      <c r="CH23" s="370"/>
      <c r="CI23" s="197"/>
      <c r="CJ23" s="370"/>
    </row>
    <row r="24" spans="3:88">
      <c r="C24" s="31"/>
      <c r="D24" s="31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4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4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4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4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4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4"/>
      <c r="CG24" s="197"/>
      <c r="CH24" s="370"/>
      <c r="CI24" s="197"/>
      <c r="CJ24" s="370"/>
    </row>
    <row r="25" spans="3:88">
      <c r="C25" s="31"/>
      <c r="D25" s="52" t="str">
        <f>Dept2</f>
        <v>Sales &amp; Marketing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4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4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4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4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4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4"/>
      <c r="CG25" s="197"/>
      <c r="CH25" s="370"/>
      <c r="CI25" s="197"/>
      <c r="CJ25" s="370"/>
    </row>
    <row r="26" spans="3:88">
      <c r="C26" s="31"/>
      <c r="D26" s="552" t="s">
        <v>65</v>
      </c>
      <c r="E26" s="35">
        <f>SUM(CalcEngine!F100:F104)</f>
        <v>0</v>
      </c>
      <c r="F26" s="35">
        <f>SUM(CalcEngine!G100:G104)</f>
        <v>0</v>
      </c>
      <c r="G26" s="35">
        <f>SUM(CalcEngine!H100:H104)</f>
        <v>0</v>
      </c>
      <c r="H26" s="35">
        <f>SUM(CalcEngine!I100:I104)</f>
        <v>0</v>
      </c>
      <c r="I26" s="35">
        <f>SUM(CalcEngine!J100:J104)</f>
        <v>0</v>
      </c>
      <c r="J26" s="35">
        <f>SUM(CalcEngine!K100:K104)</f>
        <v>0</v>
      </c>
      <c r="K26" s="35">
        <f>SUM(CalcEngine!L100:L104)</f>
        <v>0</v>
      </c>
      <c r="L26" s="35">
        <f>SUM(CalcEngine!M100:M104)</f>
        <v>0</v>
      </c>
      <c r="M26" s="35">
        <f>SUM(CalcEngine!N100:N104)</f>
        <v>0</v>
      </c>
      <c r="N26" s="35">
        <f>SUM(CalcEngine!O100:O104)</f>
        <v>0</v>
      </c>
      <c r="O26" s="35">
        <f>SUM(CalcEngine!P100:P104)</f>
        <v>0</v>
      </c>
      <c r="P26" s="35">
        <f>SUM(CalcEngine!Q100:Q104)</f>
        <v>0</v>
      </c>
      <c r="Q26" s="34">
        <f>SUM(E26:P26)</f>
        <v>0</v>
      </c>
      <c r="R26" s="35">
        <f>SUM(CalcEngine!R100:R104)</f>
        <v>0</v>
      </c>
      <c r="S26" s="35">
        <f>SUM(CalcEngine!S100:S104)</f>
        <v>0</v>
      </c>
      <c r="T26" s="35">
        <f>SUM(CalcEngine!T100:T104)</f>
        <v>0</v>
      </c>
      <c r="U26" s="35">
        <f>SUM(CalcEngine!U100:U104)</f>
        <v>0</v>
      </c>
      <c r="V26" s="35">
        <f>SUM(CalcEngine!V100:V104)</f>
        <v>0</v>
      </c>
      <c r="W26" s="35">
        <f>SUM(CalcEngine!W100:W104)</f>
        <v>0</v>
      </c>
      <c r="X26" s="35">
        <f>SUM(CalcEngine!X100:X104)</f>
        <v>0</v>
      </c>
      <c r="Y26" s="35">
        <f>SUM(CalcEngine!Y100:Y104)</f>
        <v>0</v>
      </c>
      <c r="Z26" s="35">
        <f>SUM(CalcEngine!Z100:Z104)</f>
        <v>0</v>
      </c>
      <c r="AA26" s="35">
        <f>SUM(CalcEngine!AA100:AA104)</f>
        <v>0</v>
      </c>
      <c r="AB26" s="35">
        <f>SUM(CalcEngine!AB100:AB104)</f>
        <v>0</v>
      </c>
      <c r="AC26" s="35">
        <f>SUM(CalcEngine!AC100:AC104)</f>
        <v>0</v>
      </c>
      <c r="AD26" s="34">
        <f>SUM(R26:AC26)</f>
        <v>0</v>
      </c>
      <c r="AE26" s="35">
        <f>SUM(CalcEngine!AD100:AD104)</f>
        <v>0</v>
      </c>
      <c r="AF26" s="35">
        <f>SUM(CalcEngine!AE100:AE104)</f>
        <v>0</v>
      </c>
      <c r="AG26" s="35">
        <f>SUM(CalcEngine!AF100:AF104)</f>
        <v>0</v>
      </c>
      <c r="AH26" s="35">
        <f>SUM(CalcEngine!AG100:AG104)</f>
        <v>0</v>
      </c>
      <c r="AI26" s="35">
        <f>SUM(CalcEngine!AH100:AH104)</f>
        <v>0</v>
      </c>
      <c r="AJ26" s="35">
        <f>SUM(CalcEngine!AI100:AI104)</f>
        <v>0</v>
      </c>
      <c r="AK26" s="35">
        <f>SUM(CalcEngine!AJ100:AJ104)</f>
        <v>0</v>
      </c>
      <c r="AL26" s="35">
        <f>SUM(CalcEngine!AK100:AK104)</f>
        <v>0</v>
      </c>
      <c r="AM26" s="35">
        <f>SUM(CalcEngine!AL100:AL104)</f>
        <v>0</v>
      </c>
      <c r="AN26" s="35">
        <f>SUM(CalcEngine!AM100:AM104)</f>
        <v>0</v>
      </c>
      <c r="AO26" s="35">
        <f>SUM(CalcEngine!AN100:AN104)</f>
        <v>0</v>
      </c>
      <c r="AP26" s="35">
        <f>SUM(CalcEngine!AO100:AO104)</f>
        <v>0</v>
      </c>
      <c r="AQ26" s="34">
        <f>SUM(AE26:AP26)</f>
        <v>0</v>
      </c>
      <c r="AR26" s="35">
        <f>SUM(CalcEngine!AP100:AP104)</f>
        <v>0</v>
      </c>
      <c r="AS26" s="35">
        <f>SUM(CalcEngine!AQ100:AQ104)</f>
        <v>0</v>
      </c>
      <c r="AT26" s="35">
        <f>SUM(CalcEngine!AR100:AR104)</f>
        <v>0</v>
      </c>
      <c r="AU26" s="35">
        <f>SUM(CalcEngine!AS100:AS104)</f>
        <v>0</v>
      </c>
      <c r="AV26" s="35">
        <f>SUM(CalcEngine!AT100:AT104)</f>
        <v>0</v>
      </c>
      <c r="AW26" s="35">
        <f>SUM(CalcEngine!AU100:AU104)</f>
        <v>0</v>
      </c>
      <c r="AX26" s="35">
        <f>SUM(CalcEngine!AV100:AV104)</f>
        <v>0</v>
      </c>
      <c r="AY26" s="35">
        <f>SUM(CalcEngine!AW100:AW104)</f>
        <v>0</v>
      </c>
      <c r="AZ26" s="35">
        <f>SUM(CalcEngine!AX100:AX104)</f>
        <v>0</v>
      </c>
      <c r="BA26" s="35">
        <f>SUM(CalcEngine!AY100:AY104)</f>
        <v>0</v>
      </c>
      <c r="BB26" s="35">
        <f>SUM(CalcEngine!AZ100:AZ104)</f>
        <v>0</v>
      </c>
      <c r="BC26" s="35">
        <f>SUM(CalcEngine!BA100:BA104)</f>
        <v>0</v>
      </c>
      <c r="BD26" s="34">
        <f>SUM(AR26:BC26)</f>
        <v>0</v>
      </c>
      <c r="BE26" s="35">
        <f>SUM(CalcEngine!BB100:BB104)</f>
        <v>0</v>
      </c>
      <c r="BF26" s="35">
        <f>SUM(CalcEngine!BC100:BC104)</f>
        <v>0</v>
      </c>
      <c r="BG26" s="35">
        <f>SUM(CalcEngine!BD100:BD104)</f>
        <v>0</v>
      </c>
      <c r="BH26" s="35">
        <f>SUM(CalcEngine!BE100:BE104)</f>
        <v>0</v>
      </c>
      <c r="BI26" s="35">
        <f>SUM(CalcEngine!BF100:BF104)</f>
        <v>0</v>
      </c>
      <c r="BJ26" s="35">
        <f>SUM(CalcEngine!BG100:BG104)</f>
        <v>0</v>
      </c>
      <c r="BK26" s="35">
        <f>SUM(CalcEngine!BH100:BH104)</f>
        <v>0</v>
      </c>
      <c r="BL26" s="35">
        <f>SUM(CalcEngine!BI100:BI104)</f>
        <v>0</v>
      </c>
      <c r="BM26" s="35">
        <f>SUM(CalcEngine!BJ100:BJ104)</f>
        <v>0</v>
      </c>
      <c r="BN26" s="35">
        <f>SUM(CalcEngine!BK100:BK104)</f>
        <v>0</v>
      </c>
      <c r="BO26" s="35">
        <f>SUM(CalcEngine!BL100:BL104)</f>
        <v>0</v>
      </c>
      <c r="BP26" s="35">
        <f>SUM(CalcEngine!BM100:BM104)</f>
        <v>0</v>
      </c>
      <c r="BQ26" s="34">
        <f>SUM(BE26:BP26)</f>
        <v>0</v>
      </c>
      <c r="BR26" s="35">
        <f>SUM(CalcEngine!BN100:BN104)</f>
        <v>0</v>
      </c>
      <c r="BS26" s="35">
        <f>SUM(CalcEngine!BO100:BO104)</f>
        <v>0</v>
      </c>
      <c r="BT26" s="35">
        <f>SUM(CalcEngine!BP100:BP104)</f>
        <v>0</v>
      </c>
      <c r="BU26" s="35">
        <f>SUM(CalcEngine!BQ100:BQ104)</f>
        <v>0</v>
      </c>
      <c r="BV26" s="35">
        <f>SUM(CalcEngine!BR100:BR104)</f>
        <v>0</v>
      </c>
      <c r="BW26" s="35">
        <f>SUM(CalcEngine!BS100:BS104)</f>
        <v>0</v>
      </c>
      <c r="BX26" s="35">
        <f>SUM(CalcEngine!BT100:BT104)</f>
        <v>0</v>
      </c>
      <c r="BY26" s="35">
        <f>SUM(CalcEngine!BU100:BU104)</f>
        <v>0</v>
      </c>
      <c r="BZ26" s="35">
        <f>SUM(CalcEngine!BV100:BV104)</f>
        <v>0</v>
      </c>
      <c r="CA26" s="35">
        <f>SUM(CalcEngine!BW100:BW104)</f>
        <v>0</v>
      </c>
      <c r="CB26" s="35">
        <f>SUM(CalcEngine!BX100:BX104)</f>
        <v>0</v>
      </c>
      <c r="CC26" s="35">
        <f>SUM(CalcEngine!BY100:BY104)</f>
        <v>0</v>
      </c>
      <c r="CD26" s="34">
        <f>SUM(BR26:CC26)</f>
        <v>0</v>
      </c>
      <c r="CG26" s="197"/>
      <c r="CH26" s="370"/>
      <c r="CI26" s="197"/>
      <c r="CJ26" s="370"/>
    </row>
    <row r="27" spans="3:88">
      <c r="C27" s="31"/>
      <c r="D27" s="552" t="s">
        <v>53</v>
      </c>
      <c r="E27" s="35">
        <f>SUM(CalcEngine!F105:F118)</f>
        <v>0</v>
      </c>
      <c r="F27" s="35">
        <f>SUM(CalcEngine!G105:G118)</f>
        <v>0</v>
      </c>
      <c r="G27" s="35">
        <f>SUM(CalcEngine!H105:H118)</f>
        <v>0</v>
      </c>
      <c r="H27" s="35">
        <f>SUM(CalcEngine!I105:I118)</f>
        <v>0</v>
      </c>
      <c r="I27" s="35">
        <f>SUM(CalcEngine!J105:J118)</f>
        <v>0</v>
      </c>
      <c r="J27" s="35">
        <f>SUM(CalcEngine!K105:K118)</f>
        <v>0</v>
      </c>
      <c r="K27" s="35">
        <f>SUM(CalcEngine!L105:L118)</f>
        <v>0</v>
      </c>
      <c r="L27" s="35">
        <f>SUM(CalcEngine!M105:M118)</f>
        <v>0</v>
      </c>
      <c r="M27" s="35">
        <f>SUM(CalcEngine!N105:N118)</f>
        <v>0</v>
      </c>
      <c r="N27" s="35">
        <f>SUM(CalcEngine!O105:O118)</f>
        <v>0</v>
      </c>
      <c r="O27" s="35">
        <f>SUM(CalcEngine!P105:P118)</f>
        <v>0</v>
      </c>
      <c r="P27" s="35">
        <f>SUM(CalcEngine!Q105:Q118)</f>
        <v>0</v>
      </c>
      <c r="Q27" s="34">
        <f>SUM(E27:P27)</f>
        <v>0</v>
      </c>
      <c r="R27" s="35">
        <f>SUM(CalcEngine!R105:R118)</f>
        <v>0</v>
      </c>
      <c r="S27" s="35">
        <f>SUM(CalcEngine!S105:S118)</f>
        <v>0</v>
      </c>
      <c r="T27" s="35">
        <f>SUM(CalcEngine!T105:T118)</f>
        <v>0</v>
      </c>
      <c r="U27" s="35">
        <f>SUM(CalcEngine!U105:U118)</f>
        <v>0</v>
      </c>
      <c r="V27" s="35">
        <f>SUM(CalcEngine!V105:V118)</f>
        <v>0</v>
      </c>
      <c r="W27" s="35">
        <f>SUM(CalcEngine!W105:W118)</f>
        <v>0</v>
      </c>
      <c r="X27" s="35">
        <f>SUM(CalcEngine!X105:X118)</f>
        <v>0</v>
      </c>
      <c r="Y27" s="35">
        <f>SUM(CalcEngine!Y105:Y118)</f>
        <v>0</v>
      </c>
      <c r="Z27" s="35">
        <f>SUM(CalcEngine!Z105:Z118)</f>
        <v>0</v>
      </c>
      <c r="AA27" s="35">
        <f>SUM(CalcEngine!AA105:AA118)</f>
        <v>0</v>
      </c>
      <c r="AB27" s="35">
        <f>SUM(CalcEngine!AB105:AB118)</f>
        <v>0</v>
      </c>
      <c r="AC27" s="35">
        <f>SUM(CalcEngine!AC105:AC118)</f>
        <v>0</v>
      </c>
      <c r="AD27" s="34">
        <f>SUM(R27:AC27)</f>
        <v>0</v>
      </c>
      <c r="AE27" s="35">
        <f>SUM(CalcEngine!AD105:AD118)</f>
        <v>0</v>
      </c>
      <c r="AF27" s="35">
        <f>SUM(CalcEngine!AE105:AE118)</f>
        <v>0</v>
      </c>
      <c r="AG27" s="35">
        <f>SUM(CalcEngine!AF105:AF118)</f>
        <v>0</v>
      </c>
      <c r="AH27" s="35">
        <f>SUM(CalcEngine!AG105:AG118)</f>
        <v>0</v>
      </c>
      <c r="AI27" s="35">
        <f>SUM(CalcEngine!AH105:AH118)</f>
        <v>0</v>
      </c>
      <c r="AJ27" s="35">
        <f>SUM(CalcEngine!AI105:AI118)</f>
        <v>0</v>
      </c>
      <c r="AK27" s="35">
        <f>SUM(CalcEngine!AJ105:AJ118)</f>
        <v>0</v>
      </c>
      <c r="AL27" s="35">
        <f>SUM(CalcEngine!AK105:AK118)</f>
        <v>0</v>
      </c>
      <c r="AM27" s="35">
        <f>SUM(CalcEngine!AL105:AL118)</f>
        <v>0</v>
      </c>
      <c r="AN27" s="35">
        <f>SUM(CalcEngine!AM105:AM118)</f>
        <v>0</v>
      </c>
      <c r="AO27" s="35">
        <f>SUM(CalcEngine!AN105:AN118)</f>
        <v>0</v>
      </c>
      <c r="AP27" s="35">
        <f>SUM(CalcEngine!AO105:AO118)</f>
        <v>0</v>
      </c>
      <c r="AQ27" s="34">
        <f>SUM(AE27:AP27)</f>
        <v>0</v>
      </c>
      <c r="AR27" s="35">
        <f>SUM(CalcEngine!AP105:AP118)</f>
        <v>0</v>
      </c>
      <c r="AS27" s="35">
        <f>SUM(CalcEngine!AQ105:AQ118)</f>
        <v>0</v>
      </c>
      <c r="AT27" s="35">
        <f>SUM(CalcEngine!AR105:AR118)</f>
        <v>0</v>
      </c>
      <c r="AU27" s="35">
        <f>SUM(CalcEngine!AS105:AS118)</f>
        <v>0</v>
      </c>
      <c r="AV27" s="35">
        <f>SUM(CalcEngine!AT105:AT118)</f>
        <v>0</v>
      </c>
      <c r="AW27" s="35">
        <f>SUM(CalcEngine!AU105:AU118)</f>
        <v>0</v>
      </c>
      <c r="AX27" s="35">
        <f>SUM(CalcEngine!AV105:AV118)</f>
        <v>0</v>
      </c>
      <c r="AY27" s="35">
        <f>SUM(CalcEngine!AW105:AW118)</f>
        <v>0</v>
      </c>
      <c r="AZ27" s="35">
        <f>SUM(CalcEngine!AX105:AX118)</f>
        <v>0</v>
      </c>
      <c r="BA27" s="35">
        <f>SUM(CalcEngine!AY105:AY118)</f>
        <v>0</v>
      </c>
      <c r="BB27" s="35">
        <f>SUM(CalcEngine!AZ105:AZ118)</f>
        <v>0</v>
      </c>
      <c r="BC27" s="35">
        <f>SUM(CalcEngine!BA105:BA118)</f>
        <v>0</v>
      </c>
      <c r="BD27" s="34">
        <f>SUM(AR27:BC27)</f>
        <v>0</v>
      </c>
      <c r="BE27" s="35">
        <f>SUM(CalcEngine!BB105:BB118)</f>
        <v>0</v>
      </c>
      <c r="BF27" s="35">
        <f>SUM(CalcEngine!BC105:BC118)</f>
        <v>0</v>
      </c>
      <c r="BG27" s="35">
        <f>SUM(CalcEngine!BD105:BD118)</f>
        <v>0</v>
      </c>
      <c r="BH27" s="35">
        <f>SUM(CalcEngine!BE105:BE118)</f>
        <v>0</v>
      </c>
      <c r="BI27" s="35">
        <f>SUM(CalcEngine!BF105:BF118)</f>
        <v>0</v>
      </c>
      <c r="BJ27" s="35">
        <f>SUM(CalcEngine!BG105:BG118)</f>
        <v>0</v>
      </c>
      <c r="BK27" s="35">
        <f>SUM(CalcEngine!BH105:BH118)</f>
        <v>0</v>
      </c>
      <c r="BL27" s="35">
        <f>SUM(CalcEngine!BI105:BI118)</f>
        <v>0</v>
      </c>
      <c r="BM27" s="35">
        <f>SUM(CalcEngine!BJ105:BJ118)</f>
        <v>0</v>
      </c>
      <c r="BN27" s="35">
        <f>SUM(CalcEngine!BK105:BK118)</f>
        <v>0</v>
      </c>
      <c r="BO27" s="35">
        <f>SUM(CalcEngine!BL105:BL118)</f>
        <v>0</v>
      </c>
      <c r="BP27" s="35">
        <f>SUM(CalcEngine!BM105:BM118)</f>
        <v>0</v>
      </c>
      <c r="BQ27" s="34">
        <f>SUM(BE27:BP27)</f>
        <v>0</v>
      </c>
      <c r="BR27" s="35">
        <f>SUM(CalcEngine!BN105:BN118)</f>
        <v>0</v>
      </c>
      <c r="BS27" s="35">
        <f>SUM(CalcEngine!BO105:BO118)</f>
        <v>0</v>
      </c>
      <c r="BT27" s="35">
        <f>SUM(CalcEngine!BP105:BP118)</f>
        <v>0</v>
      </c>
      <c r="BU27" s="35">
        <f>SUM(CalcEngine!BQ105:BQ118)</f>
        <v>0</v>
      </c>
      <c r="BV27" s="35">
        <f>SUM(CalcEngine!BR105:BR118)</f>
        <v>0</v>
      </c>
      <c r="BW27" s="35">
        <f>SUM(CalcEngine!BS105:BS118)</f>
        <v>0</v>
      </c>
      <c r="BX27" s="35">
        <f>SUM(CalcEngine!BT105:BT118)</f>
        <v>0</v>
      </c>
      <c r="BY27" s="35">
        <f>SUM(CalcEngine!BU105:BU118)</f>
        <v>0</v>
      </c>
      <c r="BZ27" s="35">
        <f>SUM(CalcEngine!BV105:BV118)</f>
        <v>0</v>
      </c>
      <c r="CA27" s="35">
        <f>SUM(CalcEngine!BW105:BW118)</f>
        <v>0</v>
      </c>
      <c r="CB27" s="35">
        <f>SUM(CalcEngine!BX105:BX118)</f>
        <v>0</v>
      </c>
      <c r="CC27" s="35">
        <f>SUM(CalcEngine!BY105:BY118)</f>
        <v>0</v>
      </c>
      <c r="CD27" s="34">
        <f>SUM(BR27:CC27)</f>
        <v>0</v>
      </c>
      <c r="CG27" s="197"/>
      <c r="CH27" s="370"/>
      <c r="CI27" s="197"/>
      <c r="CJ27" s="370"/>
    </row>
    <row r="28" spans="3:88">
      <c r="C28" s="31"/>
      <c r="D28" s="553" t="str">
        <f>"Total "&amp;D25</f>
        <v>Total Sales &amp; Marketing</v>
      </c>
      <c r="E28" s="554">
        <f>SUM(E26:E27)</f>
        <v>0</v>
      </c>
      <c r="F28" s="554">
        <f t="shared" ref="F28:P28" si="31">SUM(F26:F27)</f>
        <v>0</v>
      </c>
      <c r="G28" s="554">
        <f t="shared" si="31"/>
        <v>0</v>
      </c>
      <c r="H28" s="554">
        <f t="shared" si="31"/>
        <v>0</v>
      </c>
      <c r="I28" s="554">
        <f t="shared" si="31"/>
        <v>0</v>
      </c>
      <c r="J28" s="554">
        <f t="shared" si="31"/>
        <v>0</v>
      </c>
      <c r="K28" s="554">
        <f t="shared" si="31"/>
        <v>0</v>
      </c>
      <c r="L28" s="554">
        <f t="shared" si="31"/>
        <v>0</v>
      </c>
      <c r="M28" s="554">
        <f t="shared" si="31"/>
        <v>0</v>
      </c>
      <c r="N28" s="554">
        <f t="shared" si="31"/>
        <v>0</v>
      </c>
      <c r="O28" s="554">
        <f t="shared" si="31"/>
        <v>0</v>
      </c>
      <c r="P28" s="554">
        <f t="shared" si="31"/>
        <v>0</v>
      </c>
      <c r="Q28" s="242">
        <f t="shared" ref="Q28" si="32">SUM(Q26:Q27)</f>
        <v>0</v>
      </c>
      <c r="R28" s="554">
        <f>SUM(R26:R27)</f>
        <v>0</v>
      </c>
      <c r="S28" s="554">
        <f t="shared" ref="S28:AC28" si="33">SUM(S26:S27)</f>
        <v>0</v>
      </c>
      <c r="T28" s="554">
        <f t="shared" si="33"/>
        <v>0</v>
      </c>
      <c r="U28" s="554">
        <f t="shared" si="33"/>
        <v>0</v>
      </c>
      <c r="V28" s="554">
        <f t="shared" si="33"/>
        <v>0</v>
      </c>
      <c r="W28" s="554">
        <f t="shared" si="33"/>
        <v>0</v>
      </c>
      <c r="X28" s="554">
        <f t="shared" si="33"/>
        <v>0</v>
      </c>
      <c r="Y28" s="554">
        <f t="shared" si="33"/>
        <v>0</v>
      </c>
      <c r="Z28" s="554">
        <f t="shared" si="33"/>
        <v>0</v>
      </c>
      <c r="AA28" s="554">
        <f t="shared" si="33"/>
        <v>0</v>
      </c>
      <c r="AB28" s="554">
        <f t="shared" si="33"/>
        <v>0</v>
      </c>
      <c r="AC28" s="554">
        <f t="shared" si="33"/>
        <v>0</v>
      </c>
      <c r="AD28" s="242">
        <f t="shared" ref="AD28" si="34">SUM(AD26:AD27)</f>
        <v>0</v>
      </c>
      <c r="AE28" s="554">
        <f>SUM(AE26:AE27)</f>
        <v>0</v>
      </c>
      <c r="AF28" s="554">
        <f t="shared" ref="AF28:AP28" si="35">SUM(AF26:AF27)</f>
        <v>0</v>
      </c>
      <c r="AG28" s="554">
        <f t="shared" si="35"/>
        <v>0</v>
      </c>
      <c r="AH28" s="554">
        <f t="shared" si="35"/>
        <v>0</v>
      </c>
      <c r="AI28" s="554">
        <f t="shared" si="35"/>
        <v>0</v>
      </c>
      <c r="AJ28" s="554">
        <f t="shared" si="35"/>
        <v>0</v>
      </c>
      <c r="AK28" s="554">
        <f t="shared" si="35"/>
        <v>0</v>
      </c>
      <c r="AL28" s="554">
        <f t="shared" si="35"/>
        <v>0</v>
      </c>
      <c r="AM28" s="554">
        <f t="shared" si="35"/>
        <v>0</v>
      </c>
      <c r="AN28" s="554">
        <f t="shared" si="35"/>
        <v>0</v>
      </c>
      <c r="AO28" s="554">
        <f t="shared" si="35"/>
        <v>0</v>
      </c>
      <c r="AP28" s="554">
        <f t="shared" si="35"/>
        <v>0</v>
      </c>
      <c r="AQ28" s="242">
        <f t="shared" ref="AQ28" si="36">SUM(AQ26:AQ27)</f>
        <v>0</v>
      </c>
      <c r="AR28" s="554">
        <f>SUM(AR26:AR27)</f>
        <v>0</v>
      </c>
      <c r="AS28" s="554">
        <f t="shared" ref="AS28:BC28" si="37">SUM(AS26:AS27)</f>
        <v>0</v>
      </c>
      <c r="AT28" s="554">
        <f t="shared" si="37"/>
        <v>0</v>
      </c>
      <c r="AU28" s="554">
        <f t="shared" si="37"/>
        <v>0</v>
      </c>
      <c r="AV28" s="554">
        <f t="shared" si="37"/>
        <v>0</v>
      </c>
      <c r="AW28" s="554">
        <f t="shared" si="37"/>
        <v>0</v>
      </c>
      <c r="AX28" s="554">
        <f t="shared" si="37"/>
        <v>0</v>
      </c>
      <c r="AY28" s="554">
        <f t="shared" si="37"/>
        <v>0</v>
      </c>
      <c r="AZ28" s="554">
        <f t="shared" si="37"/>
        <v>0</v>
      </c>
      <c r="BA28" s="554">
        <f t="shared" si="37"/>
        <v>0</v>
      </c>
      <c r="BB28" s="554">
        <f t="shared" si="37"/>
        <v>0</v>
      </c>
      <c r="BC28" s="554">
        <f t="shared" si="37"/>
        <v>0</v>
      </c>
      <c r="BD28" s="242">
        <f t="shared" ref="BD28" si="38">SUM(BD26:BD27)</f>
        <v>0</v>
      </c>
      <c r="BE28" s="554">
        <f>SUM(BE26:BE27)</f>
        <v>0</v>
      </c>
      <c r="BF28" s="554">
        <f t="shared" ref="BF28:BP28" si="39">SUM(BF26:BF27)</f>
        <v>0</v>
      </c>
      <c r="BG28" s="554">
        <f t="shared" si="39"/>
        <v>0</v>
      </c>
      <c r="BH28" s="554">
        <f t="shared" si="39"/>
        <v>0</v>
      </c>
      <c r="BI28" s="554">
        <f t="shared" si="39"/>
        <v>0</v>
      </c>
      <c r="BJ28" s="554">
        <f t="shared" si="39"/>
        <v>0</v>
      </c>
      <c r="BK28" s="554">
        <f t="shared" si="39"/>
        <v>0</v>
      </c>
      <c r="BL28" s="554">
        <f t="shared" si="39"/>
        <v>0</v>
      </c>
      <c r="BM28" s="554">
        <f t="shared" si="39"/>
        <v>0</v>
      </c>
      <c r="BN28" s="554">
        <f t="shared" si="39"/>
        <v>0</v>
      </c>
      <c r="BO28" s="554">
        <f t="shared" si="39"/>
        <v>0</v>
      </c>
      <c r="BP28" s="554">
        <f t="shared" si="39"/>
        <v>0</v>
      </c>
      <c r="BQ28" s="242">
        <f t="shared" ref="BQ28" si="40">SUM(BQ26:BQ27)</f>
        <v>0</v>
      </c>
      <c r="BR28" s="554">
        <f>SUM(BR26:BR27)</f>
        <v>0</v>
      </c>
      <c r="BS28" s="554">
        <f t="shared" ref="BS28:CC28" si="41">SUM(BS26:BS27)</f>
        <v>0</v>
      </c>
      <c r="BT28" s="554">
        <f t="shared" si="41"/>
        <v>0</v>
      </c>
      <c r="BU28" s="554">
        <f t="shared" si="41"/>
        <v>0</v>
      </c>
      <c r="BV28" s="554">
        <f t="shared" si="41"/>
        <v>0</v>
      </c>
      <c r="BW28" s="554">
        <f t="shared" si="41"/>
        <v>0</v>
      </c>
      <c r="BX28" s="554">
        <f t="shared" si="41"/>
        <v>0</v>
      </c>
      <c r="BY28" s="554">
        <f t="shared" si="41"/>
        <v>0</v>
      </c>
      <c r="BZ28" s="554">
        <f t="shared" si="41"/>
        <v>0</v>
      </c>
      <c r="CA28" s="554">
        <f t="shared" si="41"/>
        <v>0</v>
      </c>
      <c r="CB28" s="554">
        <f t="shared" si="41"/>
        <v>0</v>
      </c>
      <c r="CC28" s="554">
        <f t="shared" si="41"/>
        <v>0</v>
      </c>
      <c r="CD28" s="242">
        <f t="shared" ref="CD28" si="42">SUM(CD26:CD27)</f>
        <v>0</v>
      </c>
      <c r="CG28" s="197"/>
      <c r="CH28" s="370"/>
      <c r="CI28" s="197"/>
      <c r="CJ28" s="370"/>
    </row>
    <row r="29" spans="3:88">
      <c r="C29" s="31"/>
      <c r="D29" s="31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4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4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4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4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4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4"/>
      <c r="CG29" s="197"/>
      <c r="CH29" s="370"/>
      <c r="CI29" s="197"/>
      <c r="CJ29" s="370"/>
    </row>
    <row r="30" spans="3:88">
      <c r="C30" s="31"/>
      <c r="D30" s="52" t="str">
        <f>Dept3</f>
        <v>Business Development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4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4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4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4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4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4"/>
      <c r="CG30" s="197"/>
      <c r="CH30" s="370"/>
      <c r="CI30" s="197"/>
      <c r="CJ30" s="370"/>
    </row>
    <row r="31" spans="3:88">
      <c r="C31" s="31"/>
      <c r="D31" s="552" t="s">
        <v>65</v>
      </c>
      <c r="E31" s="35">
        <f>SUM(CalcEngine!F124:F128)</f>
        <v>0</v>
      </c>
      <c r="F31" s="35">
        <f>SUM(CalcEngine!G124:G128)</f>
        <v>0</v>
      </c>
      <c r="G31" s="35">
        <f>SUM(CalcEngine!H124:H128)</f>
        <v>0</v>
      </c>
      <c r="H31" s="35">
        <f>SUM(CalcEngine!I124:I128)</f>
        <v>0</v>
      </c>
      <c r="I31" s="35">
        <f>SUM(CalcEngine!J124:J128)</f>
        <v>0</v>
      </c>
      <c r="J31" s="35">
        <f>SUM(CalcEngine!K124:K128)</f>
        <v>0</v>
      </c>
      <c r="K31" s="35">
        <f>SUM(CalcEngine!L124:L128)</f>
        <v>0</v>
      </c>
      <c r="L31" s="35">
        <f>SUM(CalcEngine!M124:M128)</f>
        <v>0</v>
      </c>
      <c r="M31" s="35">
        <f>SUM(CalcEngine!N124:N128)</f>
        <v>0</v>
      </c>
      <c r="N31" s="35">
        <f>SUM(CalcEngine!O124:O128)</f>
        <v>0</v>
      </c>
      <c r="O31" s="35">
        <f>SUM(CalcEngine!P124:P128)</f>
        <v>0</v>
      </c>
      <c r="P31" s="35">
        <f>SUM(CalcEngine!Q124:Q128)</f>
        <v>0</v>
      </c>
      <c r="Q31" s="34">
        <f>SUM(E31:P31)</f>
        <v>0</v>
      </c>
      <c r="R31" s="35">
        <f>SUM(CalcEngine!R124:R128)</f>
        <v>0</v>
      </c>
      <c r="S31" s="35">
        <f>SUM(CalcEngine!S124:S128)</f>
        <v>0</v>
      </c>
      <c r="T31" s="35">
        <f>SUM(CalcEngine!T124:T128)</f>
        <v>0</v>
      </c>
      <c r="U31" s="35">
        <f>SUM(CalcEngine!U124:U128)</f>
        <v>0</v>
      </c>
      <c r="V31" s="35">
        <f>SUM(CalcEngine!V124:V128)</f>
        <v>0</v>
      </c>
      <c r="W31" s="35">
        <f>SUM(CalcEngine!W124:W128)</f>
        <v>0</v>
      </c>
      <c r="X31" s="35">
        <f>SUM(CalcEngine!X124:X128)</f>
        <v>0</v>
      </c>
      <c r="Y31" s="35">
        <f>SUM(CalcEngine!Y124:Y128)</f>
        <v>0</v>
      </c>
      <c r="Z31" s="35">
        <f>SUM(CalcEngine!Z124:Z128)</f>
        <v>0</v>
      </c>
      <c r="AA31" s="35">
        <f>SUM(CalcEngine!AA124:AA128)</f>
        <v>0</v>
      </c>
      <c r="AB31" s="35">
        <f>SUM(CalcEngine!AB124:AB128)</f>
        <v>0</v>
      </c>
      <c r="AC31" s="35">
        <f>SUM(CalcEngine!AC124:AC128)</f>
        <v>0</v>
      </c>
      <c r="AD31" s="34">
        <f>SUM(R31:AC31)</f>
        <v>0</v>
      </c>
      <c r="AE31" s="35">
        <f>SUM(CalcEngine!AD124:AD128)</f>
        <v>0</v>
      </c>
      <c r="AF31" s="35">
        <f>SUM(CalcEngine!AE124:AE128)</f>
        <v>0</v>
      </c>
      <c r="AG31" s="35">
        <f>SUM(CalcEngine!AF124:AF128)</f>
        <v>0</v>
      </c>
      <c r="AH31" s="35">
        <f>SUM(CalcEngine!AG124:AG128)</f>
        <v>0</v>
      </c>
      <c r="AI31" s="35">
        <f>SUM(CalcEngine!AH124:AH128)</f>
        <v>0</v>
      </c>
      <c r="AJ31" s="35">
        <f>SUM(CalcEngine!AI124:AI128)</f>
        <v>0</v>
      </c>
      <c r="AK31" s="35">
        <f>SUM(CalcEngine!AJ124:AJ128)</f>
        <v>0</v>
      </c>
      <c r="AL31" s="35">
        <f>SUM(CalcEngine!AK124:AK128)</f>
        <v>0</v>
      </c>
      <c r="AM31" s="35">
        <f>SUM(CalcEngine!AL124:AL128)</f>
        <v>0</v>
      </c>
      <c r="AN31" s="35">
        <f>SUM(CalcEngine!AM124:AM128)</f>
        <v>0</v>
      </c>
      <c r="AO31" s="35">
        <f>SUM(CalcEngine!AN124:AN128)</f>
        <v>0</v>
      </c>
      <c r="AP31" s="35">
        <f>SUM(CalcEngine!AO124:AO128)</f>
        <v>0</v>
      </c>
      <c r="AQ31" s="34">
        <f>SUM(AE31:AP31)</f>
        <v>0</v>
      </c>
      <c r="AR31" s="35">
        <f>SUM(CalcEngine!AP124:AP128)</f>
        <v>0</v>
      </c>
      <c r="AS31" s="35">
        <f>SUM(CalcEngine!AQ124:AQ128)</f>
        <v>0</v>
      </c>
      <c r="AT31" s="35">
        <f>SUM(CalcEngine!AR124:AR128)</f>
        <v>0</v>
      </c>
      <c r="AU31" s="35">
        <f>SUM(CalcEngine!AS124:AS128)</f>
        <v>0</v>
      </c>
      <c r="AV31" s="35">
        <f>SUM(CalcEngine!AT124:AT128)</f>
        <v>0</v>
      </c>
      <c r="AW31" s="35">
        <f>SUM(CalcEngine!AU124:AU128)</f>
        <v>0</v>
      </c>
      <c r="AX31" s="35">
        <f>SUM(CalcEngine!AV124:AV128)</f>
        <v>0</v>
      </c>
      <c r="AY31" s="35">
        <f>SUM(CalcEngine!AW124:AW128)</f>
        <v>0</v>
      </c>
      <c r="AZ31" s="35">
        <f>SUM(CalcEngine!AX124:AX128)</f>
        <v>0</v>
      </c>
      <c r="BA31" s="35">
        <f>SUM(CalcEngine!AY124:AY128)</f>
        <v>0</v>
      </c>
      <c r="BB31" s="35">
        <f>SUM(CalcEngine!AZ124:AZ128)</f>
        <v>0</v>
      </c>
      <c r="BC31" s="35">
        <f>SUM(CalcEngine!BA124:BA128)</f>
        <v>0</v>
      </c>
      <c r="BD31" s="34">
        <f>SUM(AR31:BC31)</f>
        <v>0</v>
      </c>
      <c r="BE31" s="35">
        <f>SUM(CalcEngine!BB124:BB128)</f>
        <v>0</v>
      </c>
      <c r="BF31" s="35">
        <f>SUM(CalcEngine!BC124:BC128)</f>
        <v>0</v>
      </c>
      <c r="BG31" s="35">
        <f>SUM(CalcEngine!BD124:BD128)</f>
        <v>0</v>
      </c>
      <c r="BH31" s="35">
        <f>SUM(CalcEngine!BE124:BE128)</f>
        <v>0</v>
      </c>
      <c r="BI31" s="35">
        <f>SUM(CalcEngine!BF124:BF128)</f>
        <v>0</v>
      </c>
      <c r="BJ31" s="35">
        <f>SUM(CalcEngine!BG124:BG128)</f>
        <v>0</v>
      </c>
      <c r="BK31" s="35">
        <f>SUM(CalcEngine!BH124:BH128)</f>
        <v>0</v>
      </c>
      <c r="BL31" s="35">
        <f>SUM(CalcEngine!BI124:BI128)</f>
        <v>0</v>
      </c>
      <c r="BM31" s="35">
        <f>SUM(CalcEngine!BJ124:BJ128)</f>
        <v>0</v>
      </c>
      <c r="BN31" s="35">
        <f>SUM(CalcEngine!BK124:BK128)</f>
        <v>0</v>
      </c>
      <c r="BO31" s="35">
        <f>SUM(CalcEngine!BL124:BL128)</f>
        <v>0</v>
      </c>
      <c r="BP31" s="35">
        <f>SUM(CalcEngine!BM124:BM128)</f>
        <v>0</v>
      </c>
      <c r="BQ31" s="34">
        <f>SUM(BE31:BP31)</f>
        <v>0</v>
      </c>
      <c r="BR31" s="35">
        <f>SUM(CalcEngine!BN124:BN128)</f>
        <v>0</v>
      </c>
      <c r="BS31" s="35">
        <f>SUM(CalcEngine!BO124:BO128)</f>
        <v>0</v>
      </c>
      <c r="BT31" s="35">
        <f>SUM(CalcEngine!BP124:BP128)</f>
        <v>0</v>
      </c>
      <c r="BU31" s="35">
        <f>SUM(CalcEngine!BQ124:BQ128)</f>
        <v>0</v>
      </c>
      <c r="BV31" s="35">
        <f>SUM(CalcEngine!BR124:BR128)</f>
        <v>0</v>
      </c>
      <c r="BW31" s="35">
        <f>SUM(CalcEngine!BS124:BS128)</f>
        <v>0</v>
      </c>
      <c r="BX31" s="35">
        <f>SUM(CalcEngine!BT124:BT128)</f>
        <v>0</v>
      </c>
      <c r="BY31" s="35">
        <f>SUM(CalcEngine!BU124:BU128)</f>
        <v>0</v>
      </c>
      <c r="BZ31" s="35">
        <f>SUM(CalcEngine!BV124:BV128)</f>
        <v>0</v>
      </c>
      <c r="CA31" s="35">
        <f>SUM(CalcEngine!BW124:BW128)</f>
        <v>0</v>
      </c>
      <c r="CB31" s="35">
        <f>SUM(CalcEngine!BX124:BX128)</f>
        <v>0</v>
      </c>
      <c r="CC31" s="35">
        <f>SUM(CalcEngine!BY124:BY128)</f>
        <v>0</v>
      </c>
      <c r="CD31" s="34">
        <f>SUM(BR31:CC31)</f>
        <v>0</v>
      </c>
      <c r="CG31" s="197"/>
      <c r="CH31" s="370"/>
      <c r="CI31" s="197"/>
      <c r="CJ31" s="370"/>
    </row>
    <row r="32" spans="3:88">
      <c r="C32" s="31"/>
      <c r="D32" s="552" t="s">
        <v>53</v>
      </c>
      <c r="E32" s="35">
        <f>SUM(CalcEngine!F129:F142)</f>
        <v>0</v>
      </c>
      <c r="F32" s="35">
        <f>SUM(CalcEngine!G129:G142)</f>
        <v>0</v>
      </c>
      <c r="G32" s="35">
        <f>SUM(CalcEngine!H129:H142)</f>
        <v>0</v>
      </c>
      <c r="H32" s="35">
        <f>SUM(CalcEngine!I129:I142)</f>
        <v>0</v>
      </c>
      <c r="I32" s="35">
        <f>SUM(CalcEngine!J129:J142)</f>
        <v>0</v>
      </c>
      <c r="J32" s="35">
        <f>SUM(CalcEngine!K129:K142)</f>
        <v>0</v>
      </c>
      <c r="K32" s="35">
        <f>SUM(CalcEngine!L129:L142)</f>
        <v>0</v>
      </c>
      <c r="L32" s="35">
        <f>SUM(CalcEngine!M129:M142)</f>
        <v>0</v>
      </c>
      <c r="M32" s="35">
        <f>SUM(CalcEngine!N129:N142)</f>
        <v>0</v>
      </c>
      <c r="N32" s="35">
        <f>SUM(CalcEngine!O129:O142)</f>
        <v>0</v>
      </c>
      <c r="O32" s="35">
        <f>SUM(CalcEngine!P129:P142)</f>
        <v>0</v>
      </c>
      <c r="P32" s="35">
        <f>SUM(CalcEngine!Q129:Q142)</f>
        <v>0</v>
      </c>
      <c r="Q32" s="34">
        <f>SUM(E32:P32)</f>
        <v>0</v>
      </c>
      <c r="R32" s="35">
        <f>SUM(CalcEngine!R129:R142)</f>
        <v>0</v>
      </c>
      <c r="S32" s="35">
        <f>SUM(CalcEngine!S129:S142)</f>
        <v>0</v>
      </c>
      <c r="T32" s="35">
        <f>SUM(CalcEngine!T129:T142)</f>
        <v>0</v>
      </c>
      <c r="U32" s="35">
        <f>SUM(CalcEngine!U129:U142)</f>
        <v>0</v>
      </c>
      <c r="V32" s="35">
        <f>SUM(CalcEngine!V129:V142)</f>
        <v>0</v>
      </c>
      <c r="W32" s="35">
        <f>SUM(CalcEngine!W129:W142)</f>
        <v>0</v>
      </c>
      <c r="X32" s="35">
        <f>SUM(CalcEngine!X129:X142)</f>
        <v>0</v>
      </c>
      <c r="Y32" s="35">
        <f>SUM(CalcEngine!Y129:Y142)</f>
        <v>0</v>
      </c>
      <c r="Z32" s="35">
        <f>SUM(CalcEngine!Z129:Z142)</f>
        <v>0</v>
      </c>
      <c r="AA32" s="35">
        <f>SUM(CalcEngine!AA129:AA142)</f>
        <v>0</v>
      </c>
      <c r="AB32" s="35">
        <f>SUM(CalcEngine!AB129:AB142)</f>
        <v>0</v>
      </c>
      <c r="AC32" s="35">
        <f>SUM(CalcEngine!AC129:AC142)</f>
        <v>0</v>
      </c>
      <c r="AD32" s="34">
        <f>SUM(R32:AC32)</f>
        <v>0</v>
      </c>
      <c r="AE32" s="35">
        <f>SUM(CalcEngine!AD129:AD142)</f>
        <v>0</v>
      </c>
      <c r="AF32" s="35">
        <f>SUM(CalcEngine!AE129:AE142)</f>
        <v>0</v>
      </c>
      <c r="AG32" s="35">
        <f>SUM(CalcEngine!AF129:AF142)</f>
        <v>0</v>
      </c>
      <c r="AH32" s="35">
        <f>SUM(CalcEngine!AG129:AG142)</f>
        <v>0</v>
      </c>
      <c r="AI32" s="35">
        <f>SUM(CalcEngine!AH129:AH142)</f>
        <v>0</v>
      </c>
      <c r="AJ32" s="35">
        <f>SUM(CalcEngine!AI129:AI142)</f>
        <v>0</v>
      </c>
      <c r="AK32" s="35">
        <f>SUM(CalcEngine!AJ129:AJ142)</f>
        <v>0</v>
      </c>
      <c r="AL32" s="35">
        <f>SUM(CalcEngine!AK129:AK142)</f>
        <v>0</v>
      </c>
      <c r="AM32" s="35">
        <f>SUM(CalcEngine!AL129:AL142)</f>
        <v>0</v>
      </c>
      <c r="AN32" s="35">
        <f>SUM(CalcEngine!AM129:AM142)</f>
        <v>0</v>
      </c>
      <c r="AO32" s="35">
        <f>SUM(CalcEngine!AN129:AN142)</f>
        <v>0</v>
      </c>
      <c r="AP32" s="35">
        <f>SUM(CalcEngine!AO129:AO142)</f>
        <v>0</v>
      </c>
      <c r="AQ32" s="34">
        <f>SUM(AE32:AP32)</f>
        <v>0</v>
      </c>
      <c r="AR32" s="35">
        <f>SUM(CalcEngine!AP129:AP142)</f>
        <v>0</v>
      </c>
      <c r="AS32" s="35">
        <f>SUM(CalcEngine!AQ129:AQ142)</f>
        <v>0</v>
      </c>
      <c r="AT32" s="35">
        <f>SUM(CalcEngine!AR129:AR142)</f>
        <v>0</v>
      </c>
      <c r="AU32" s="35">
        <f>SUM(CalcEngine!AS129:AS142)</f>
        <v>0</v>
      </c>
      <c r="AV32" s="35">
        <f>SUM(CalcEngine!AT129:AT142)</f>
        <v>0</v>
      </c>
      <c r="AW32" s="35">
        <f>SUM(CalcEngine!AU129:AU142)</f>
        <v>0</v>
      </c>
      <c r="AX32" s="35">
        <f>SUM(CalcEngine!AV129:AV142)</f>
        <v>0</v>
      </c>
      <c r="AY32" s="35">
        <f>SUM(CalcEngine!AW129:AW142)</f>
        <v>0</v>
      </c>
      <c r="AZ32" s="35">
        <f>SUM(CalcEngine!AX129:AX142)</f>
        <v>0</v>
      </c>
      <c r="BA32" s="35">
        <f>SUM(CalcEngine!AY129:AY142)</f>
        <v>0</v>
      </c>
      <c r="BB32" s="35">
        <f>SUM(CalcEngine!AZ129:AZ142)</f>
        <v>0</v>
      </c>
      <c r="BC32" s="35">
        <f>SUM(CalcEngine!BA129:BA142)</f>
        <v>0</v>
      </c>
      <c r="BD32" s="34">
        <f>SUM(AR32:BC32)</f>
        <v>0</v>
      </c>
      <c r="BE32" s="35">
        <f>SUM(CalcEngine!BB129:BB142)</f>
        <v>0</v>
      </c>
      <c r="BF32" s="35">
        <f>SUM(CalcEngine!BC129:BC142)</f>
        <v>0</v>
      </c>
      <c r="BG32" s="35">
        <f>SUM(CalcEngine!BD129:BD142)</f>
        <v>0</v>
      </c>
      <c r="BH32" s="35">
        <f>SUM(CalcEngine!BE129:BE142)</f>
        <v>0</v>
      </c>
      <c r="BI32" s="35">
        <f>SUM(CalcEngine!BF129:BF142)</f>
        <v>0</v>
      </c>
      <c r="BJ32" s="35">
        <f>SUM(CalcEngine!BG129:BG142)</f>
        <v>0</v>
      </c>
      <c r="BK32" s="35">
        <f>SUM(CalcEngine!BH129:BH142)</f>
        <v>0</v>
      </c>
      <c r="BL32" s="35">
        <f>SUM(CalcEngine!BI129:BI142)</f>
        <v>0</v>
      </c>
      <c r="BM32" s="35">
        <f>SUM(CalcEngine!BJ129:BJ142)</f>
        <v>0</v>
      </c>
      <c r="BN32" s="35">
        <f>SUM(CalcEngine!BK129:BK142)</f>
        <v>0</v>
      </c>
      <c r="BO32" s="35">
        <f>SUM(CalcEngine!BL129:BL142)</f>
        <v>0</v>
      </c>
      <c r="BP32" s="35">
        <f>SUM(CalcEngine!BM129:BM142)</f>
        <v>0</v>
      </c>
      <c r="BQ32" s="34">
        <f>SUM(BE32:BP32)</f>
        <v>0</v>
      </c>
      <c r="BR32" s="35">
        <f>SUM(CalcEngine!BN129:BN142)</f>
        <v>0</v>
      </c>
      <c r="BS32" s="35">
        <f>SUM(CalcEngine!BO129:BO142)</f>
        <v>0</v>
      </c>
      <c r="BT32" s="35">
        <f>SUM(CalcEngine!BP129:BP142)</f>
        <v>0</v>
      </c>
      <c r="BU32" s="35">
        <f>SUM(CalcEngine!BQ129:BQ142)</f>
        <v>0</v>
      </c>
      <c r="BV32" s="35">
        <f>SUM(CalcEngine!BR129:BR142)</f>
        <v>0</v>
      </c>
      <c r="BW32" s="35">
        <f>SUM(CalcEngine!BS129:BS142)</f>
        <v>0</v>
      </c>
      <c r="BX32" s="35">
        <f>SUM(CalcEngine!BT129:BT142)</f>
        <v>0</v>
      </c>
      <c r="BY32" s="35">
        <f>SUM(CalcEngine!BU129:BU142)</f>
        <v>0</v>
      </c>
      <c r="BZ32" s="35">
        <f>SUM(CalcEngine!BV129:BV142)</f>
        <v>0</v>
      </c>
      <c r="CA32" s="35">
        <f>SUM(CalcEngine!BW129:BW142)</f>
        <v>0</v>
      </c>
      <c r="CB32" s="35">
        <f>SUM(CalcEngine!BX129:BX142)</f>
        <v>0</v>
      </c>
      <c r="CC32" s="35">
        <f>SUM(CalcEngine!BY129:BY142)</f>
        <v>0</v>
      </c>
      <c r="CD32" s="34">
        <f>SUM(BR32:CC32)</f>
        <v>0</v>
      </c>
      <c r="CG32" s="197"/>
      <c r="CH32" s="370"/>
      <c r="CI32" s="197"/>
      <c r="CJ32" s="370"/>
    </row>
    <row r="33" spans="3:88">
      <c r="C33" s="31"/>
      <c r="D33" s="553" t="str">
        <f>"Total "&amp;D30</f>
        <v>Total Business Development</v>
      </c>
      <c r="E33" s="554">
        <f>SUM(E31:E32)</f>
        <v>0</v>
      </c>
      <c r="F33" s="554">
        <f t="shared" ref="F33:P33" si="43">SUM(F31:F32)</f>
        <v>0</v>
      </c>
      <c r="G33" s="554">
        <f t="shared" si="43"/>
        <v>0</v>
      </c>
      <c r="H33" s="554">
        <f t="shared" si="43"/>
        <v>0</v>
      </c>
      <c r="I33" s="554">
        <f t="shared" si="43"/>
        <v>0</v>
      </c>
      <c r="J33" s="554">
        <f t="shared" si="43"/>
        <v>0</v>
      </c>
      <c r="K33" s="554">
        <f t="shared" si="43"/>
        <v>0</v>
      </c>
      <c r="L33" s="554">
        <f t="shared" si="43"/>
        <v>0</v>
      </c>
      <c r="M33" s="554">
        <f t="shared" si="43"/>
        <v>0</v>
      </c>
      <c r="N33" s="554">
        <f t="shared" si="43"/>
        <v>0</v>
      </c>
      <c r="O33" s="554">
        <f t="shared" si="43"/>
        <v>0</v>
      </c>
      <c r="P33" s="554">
        <f t="shared" si="43"/>
        <v>0</v>
      </c>
      <c r="Q33" s="242">
        <f t="shared" ref="Q33" si="44">SUM(Q31:Q32)</f>
        <v>0</v>
      </c>
      <c r="R33" s="554">
        <f>SUM(R31:R32)</f>
        <v>0</v>
      </c>
      <c r="S33" s="554">
        <f t="shared" ref="S33:AC33" si="45">SUM(S31:S32)</f>
        <v>0</v>
      </c>
      <c r="T33" s="554">
        <f t="shared" si="45"/>
        <v>0</v>
      </c>
      <c r="U33" s="554">
        <f t="shared" si="45"/>
        <v>0</v>
      </c>
      <c r="V33" s="554">
        <f t="shared" si="45"/>
        <v>0</v>
      </c>
      <c r="W33" s="554">
        <f t="shared" si="45"/>
        <v>0</v>
      </c>
      <c r="X33" s="554">
        <f t="shared" si="45"/>
        <v>0</v>
      </c>
      <c r="Y33" s="554">
        <f t="shared" si="45"/>
        <v>0</v>
      </c>
      <c r="Z33" s="554">
        <f t="shared" si="45"/>
        <v>0</v>
      </c>
      <c r="AA33" s="554">
        <f t="shared" si="45"/>
        <v>0</v>
      </c>
      <c r="AB33" s="554">
        <f t="shared" si="45"/>
        <v>0</v>
      </c>
      <c r="AC33" s="554">
        <f t="shared" si="45"/>
        <v>0</v>
      </c>
      <c r="AD33" s="242">
        <f t="shared" ref="AD33" si="46">SUM(AD31:AD32)</f>
        <v>0</v>
      </c>
      <c r="AE33" s="554">
        <f>SUM(AE31:AE32)</f>
        <v>0</v>
      </c>
      <c r="AF33" s="554">
        <f t="shared" ref="AF33:AP33" si="47">SUM(AF31:AF32)</f>
        <v>0</v>
      </c>
      <c r="AG33" s="554">
        <f t="shared" si="47"/>
        <v>0</v>
      </c>
      <c r="AH33" s="554">
        <f t="shared" si="47"/>
        <v>0</v>
      </c>
      <c r="AI33" s="554">
        <f t="shared" si="47"/>
        <v>0</v>
      </c>
      <c r="AJ33" s="554">
        <f t="shared" si="47"/>
        <v>0</v>
      </c>
      <c r="AK33" s="554">
        <f t="shared" si="47"/>
        <v>0</v>
      </c>
      <c r="AL33" s="554">
        <f t="shared" si="47"/>
        <v>0</v>
      </c>
      <c r="AM33" s="554">
        <f t="shared" si="47"/>
        <v>0</v>
      </c>
      <c r="AN33" s="554">
        <f t="shared" si="47"/>
        <v>0</v>
      </c>
      <c r="AO33" s="554">
        <f t="shared" si="47"/>
        <v>0</v>
      </c>
      <c r="AP33" s="554">
        <f t="shared" si="47"/>
        <v>0</v>
      </c>
      <c r="AQ33" s="242">
        <f t="shared" ref="AQ33" si="48">SUM(AQ31:AQ32)</f>
        <v>0</v>
      </c>
      <c r="AR33" s="554">
        <f>SUM(AR31:AR32)</f>
        <v>0</v>
      </c>
      <c r="AS33" s="554">
        <f t="shared" ref="AS33:BC33" si="49">SUM(AS31:AS32)</f>
        <v>0</v>
      </c>
      <c r="AT33" s="554">
        <f t="shared" si="49"/>
        <v>0</v>
      </c>
      <c r="AU33" s="554">
        <f t="shared" si="49"/>
        <v>0</v>
      </c>
      <c r="AV33" s="554">
        <f t="shared" si="49"/>
        <v>0</v>
      </c>
      <c r="AW33" s="554">
        <f t="shared" si="49"/>
        <v>0</v>
      </c>
      <c r="AX33" s="554">
        <f t="shared" si="49"/>
        <v>0</v>
      </c>
      <c r="AY33" s="554">
        <f t="shared" si="49"/>
        <v>0</v>
      </c>
      <c r="AZ33" s="554">
        <f t="shared" si="49"/>
        <v>0</v>
      </c>
      <c r="BA33" s="554">
        <f t="shared" si="49"/>
        <v>0</v>
      </c>
      <c r="BB33" s="554">
        <f t="shared" si="49"/>
        <v>0</v>
      </c>
      <c r="BC33" s="554">
        <f t="shared" si="49"/>
        <v>0</v>
      </c>
      <c r="BD33" s="242">
        <f t="shared" ref="BD33" si="50">SUM(BD31:BD32)</f>
        <v>0</v>
      </c>
      <c r="BE33" s="554">
        <f>SUM(BE31:BE32)</f>
        <v>0</v>
      </c>
      <c r="BF33" s="554">
        <f t="shared" ref="BF33:BP33" si="51">SUM(BF31:BF32)</f>
        <v>0</v>
      </c>
      <c r="BG33" s="554">
        <f t="shared" si="51"/>
        <v>0</v>
      </c>
      <c r="BH33" s="554">
        <f t="shared" si="51"/>
        <v>0</v>
      </c>
      <c r="BI33" s="554">
        <f t="shared" si="51"/>
        <v>0</v>
      </c>
      <c r="BJ33" s="554">
        <f t="shared" si="51"/>
        <v>0</v>
      </c>
      <c r="BK33" s="554">
        <f t="shared" si="51"/>
        <v>0</v>
      </c>
      <c r="BL33" s="554">
        <f t="shared" si="51"/>
        <v>0</v>
      </c>
      <c r="BM33" s="554">
        <f t="shared" si="51"/>
        <v>0</v>
      </c>
      <c r="BN33" s="554">
        <f t="shared" si="51"/>
        <v>0</v>
      </c>
      <c r="BO33" s="554">
        <f t="shared" si="51"/>
        <v>0</v>
      </c>
      <c r="BP33" s="554">
        <f t="shared" si="51"/>
        <v>0</v>
      </c>
      <c r="BQ33" s="242">
        <f t="shared" ref="BQ33" si="52">SUM(BQ31:BQ32)</f>
        <v>0</v>
      </c>
      <c r="BR33" s="554">
        <f>SUM(BR31:BR32)</f>
        <v>0</v>
      </c>
      <c r="BS33" s="554">
        <f t="shared" ref="BS33:CC33" si="53">SUM(BS31:BS32)</f>
        <v>0</v>
      </c>
      <c r="BT33" s="554">
        <f t="shared" si="53"/>
        <v>0</v>
      </c>
      <c r="BU33" s="554">
        <f t="shared" si="53"/>
        <v>0</v>
      </c>
      <c r="BV33" s="554">
        <f t="shared" si="53"/>
        <v>0</v>
      </c>
      <c r="BW33" s="554">
        <f t="shared" si="53"/>
        <v>0</v>
      </c>
      <c r="BX33" s="554">
        <f t="shared" si="53"/>
        <v>0</v>
      </c>
      <c r="BY33" s="554">
        <f t="shared" si="53"/>
        <v>0</v>
      </c>
      <c r="BZ33" s="554">
        <f t="shared" si="53"/>
        <v>0</v>
      </c>
      <c r="CA33" s="554">
        <f t="shared" si="53"/>
        <v>0</v>
      </c>
      <c r="CB33" s="554">
        <f t="shared" si="53"/>
        <v>0</v>
      </c>
      <c r="CC33" s="554">
        <f t="shared" si="53"/>
        <v>0</v>
      </c>
      <c r="CD33" s="242">
        <f t="shared" ref="CD33" si="54">SUM(CD31:CD32)</f>
        <v>0</v>
      </c>
      <c r="CG33" s="197"/>
      <c r="CH33" s="370"/>
      <c r="CI33" s="197"/>
      <c r="CJ33" s="370"/>
    </row>
    <row r="34" spans="3:88">
      <c r="C34" s="31"/>
      <c r="D34" s="31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4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4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4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4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4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4"/>
      <c r="CG34" s="197"/>
      <c r="CH34" s="370"/>
      <c r="CI34" s="197"/>
      <c r="CJ34" s="370"/>
    </row>
    <row r="35" spans="3:88">
      <c r="C35" s="31"/>
      <c r="D35" s="52" t="str">
        <f>Dept4</f>
        <v>Operations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4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4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4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4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4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4"/>
      <c r="CG35" s="197"/>
      <c r="CH35" s="370"/>
      <c r="CI35" s="197"/>
      <c r="CJ35" s="370"/>
    </row>
    <row r="36" spans="3:88">
      <c r="C36" s="31"/>
      <c r="D36" s="552" t="s">
        <v>65</v>
      </c>
      <c r="E36" s="35">
        <f>SUM(CalcEngine!F148:F152)</f>
        <v>0</v>
      </c>
      <c r="F36" s="35">
        <f>SUM(CalcEngine!G148:G152)</f>
        <v>0</v>
      </c>
      <c r="G36" s="35">
        <f>SUM(CalcEngine!H148:H152)</f>
        <v>0</v>
      </c>
      <c r="H36" s="35">
        <f>SUM(CalcEngine!I148:I152)</f>
        <v>0</v>
      </c>
      <c r="I36" s="35">
        <f>SUM(CalcEngine!J148:J152)</f>
        <v>0</v>
      </c>
      <c r="J36" s="35">
        <f>SUM(CalcEngine!K148:K152)</f>
        <v>0</v>
      </c>
      <c r="K36" s="35">
        <f>SUM(CalcEngine!L148:L152)</f>
        <v>0</v>
      </c>
      <c r="L36" s="35">
        <f>SUM(CalcEngine!M148:M152)</f>
        <v>0</v>
      </c>
      <c r="M36" s="35">
        <f>SUM(CalcEngine!N148:N152)</f>
        <v>0</v>
      </c>
      <c r="N36" s="35">
        <f>SUM(CalcEngine!O148:O152)</f>
        <v>0</v>
      </c>
      <c r="O36" s="35">
        <f>SUM(CalcEngine!P148:P152)</f>
        <v>0</v>
      </c>
      <c r="P36" s="35">
        <f>SUM(CalcEngine!Q148:Q152)</f>
        <v>0</v>
      </c>
      <c r="Q36" s="34">
        <f>SUM(E36:P36)</f>
        <v>0</v>
      </c>
      <c r="R36" s="35">
        <f>SUM(CalcEngine!R148:R152)</f>
        <v>0</v>
      </c>
      <c r="S36" s="35">
        <f>SUM(CalcEngine!S148:S152)</f>
        <v>0</v>
      </c>
      <c r="T36" s="35">
        <f>SUM(CalcEngine!T148:T152)</f>
        <v>0</v>
      </c>
      <c r="U36" s="35">
        <f>SUM(CalcEngine!U148:U152)</f>
        <v>0</v>
      </c>
      <c r="V36" s="35">
        <f>SUM(CalcEngine!V148:V152)</f>
        <v>0</v>
      </c>
      <c r="W36" s="35">
        <f>SUM(CalcEngine!W148:W152)</f>
        <v>0</v>
      </c>
      <c r="X36" s="35">
        <f>SUM(CalcEngine!X148:X152)</f>
        <v>0</v>
      </c>
      <c r="Y36" s="35">
        <f>SUM(CalcEngine!Y148:Y152)</f>
        <v>0</v>
      </c>
      <c r="Z36" s="35">
        <f>SUM(CalcEngine!Z148:Z152)</f>
        <v>0</v>
      </c>
      <c r="AA36" s="35">
        <f>SUM(CalcEngine!AA148:AA152)</f>
        <v>0</v>
      </c>
      <c r="AB36" s="35">
        <f>SUM(CalcEngine!AB148:AB152)</f>
        <v>0</v>
      </c>
      <c r="AC36" s="35">
        <f>SUM(CalcEngine!AC148:AC152)</f>
        <v>0</v>
      </c>
      <c r="AD36" s="34">
        <f>SUM(R36:AC36)</f>
        <v>0</v>
      </c>
      <c r="AE36" s="35">
        <f>SUM(CalcEngine!AD148:AD152)</f>
        <v>0</v>
      </c>
      <c r="AF36" s="35">
        <f>SUM(CalcEngine!AE148:AE152)</f>
        <v>0</v>
      </c>
      <c r="AG36" s="35">
        <f>SUM(CalcEngine!AF148:AF152)</f>
        <v>0</v>
      </c>
      <c r="AH36" s="35">
        <f>SUM(CalcEngine!AG148:AG152)</f>
        <v>0</v>
      </c>
      <c r="AI36" s="35">
        <f>SUM(CalcEngine!AH148:AH152)</f>
        <v>0</v>
      </c>
      <c r="AJ36" s="35">
        <f>SUM(CalcEngine!AI148:AI152)</f>
        <v>0</v>
      </c>
      <c r="AK36" s="35">
        <f>SUM(CalcEngine!AJ148:AJ152)</f>
        <v>0</v>
      </c>
      <c r="AL36" s="35">
        <f>SUM(CalcEngine!AK148:AK152)</f>
        <v>0</v>
      </c>
      <c r="AM36" s="35">
        <f>SUM(CalcEngine!AL148:AL152)</f>
        <v>0</v>
      </c>
      <c r="AN36" s="35">
        <f>SUM(CalcEngine!AM148:AM152)</f>
        <v>0</v>
      </c>
      <c r="AO36" s="35">
        <f>SUM(CalcEngine!AN148:AN152)</f>
        <v>0</v>
      </c>
      <c r="AP36" s="35">
        <f>SUM(CalcEngine!AO148:AO152)</f>
        <v>0</v>
      </c>
      <c r="AQ36" s="34">
        <f>SUM(AE36:AP36)</f>
        <v>0</v>
      </c>
      <c r="AR36" s="35">
        <f>SUM(CalcEngine!AP148:AP152)</f>
        <v>0</v>
      </c>
      <c r="AS36" s="35">
        <f>SUM(CalcEngine!AQ148:AQ152)</f>
        <v>0</v>
      </c>
      <c r="AT36" s="35">
        <f>SUM(CalcEngine!AR148:AR152)</f>
        <v>0</v>
      </c>
      <c r="AU36" s="35">
        <f>SUM(CalcEngine!AS148:AS152)</f>
        <v>0</v>
      </c>
      <c r="AV36" s="35">
        <f>SUM(CalcEngine!AT148:AT152)</f>
        <v>0</v>
      </c>
      <c r="AW36" s="35">
        <f>SUM(CalcEngine!AU148:AU152)</f>
        <v>0</v>
      </c>
      <c r="AX36" s="35">
        <f>SUM(CalcEngine!AV148:AV152)</f>
        <v>0</v>
      </c>
      <c r="AY36" s="35">
        <f>SUM(CalcEngine!AW148:AW152)</f>
        <v>0</v>
      </c>
      <c r="AZ36" s="35">
        <f>SUM(CalcEngine!AX148:AX152)</f>
        <v>0</v>
      </c>
      <c r="BA36" s="35">
        <f>SUM(CalcEngine!AY148:AY152)</f>
        <v>0</v>
      </c>
      <c r="BB36" s="35">
        <f>SUM(CalcEngine!AZ148:AZ152)</f>
        <v>0</v>
      </c>
      <c r="BC36" s="35">
        <f>SUM(CalcEngine!BA148:BA152)</f>
        <v>0</v>
      </c>
      <c r="BD36" s="34">
        <f>SUM(AR36:BC36)</f>
        <v>0</v>
      </c>
      <c r="BE36" s="35">
        <f>SUM(CalcEngine!BB148:BB152)</f>
        <v>0</v>
      </c>
      <c r="BF36" s="35">
        <f>SUM(CalcEngine!BC148:BC152)</f>
        <v>0</v>
      </c>
      <c r="BG36" s="35">
        <f>SUM(CalcEngine!BD148:BD152)</f>
        <v>0</v>
      </c>
      <c r="BH36" s="35">
        <f>SUM(CalcEngine!BE148:BE152)</f>
        <v>0</v>
      </c>
      <c r="BI36" s="35">
        <f>SUM(CalcEngine!BF148:BF152)</f>
        <v>0</v>
      </c>
      <c r="BJ36" s="35">
        <f>SUM(CalcEngine!BG148:BG152)</f>
        <v>0</v>
      </c>
      <c r="BK36" s="35">
        <f>SUM(CalcEngine!BH148:BH152)</f>
        <v>0</v>
      </c>
      <c r="BL36" s="35">
        <f>SUM(CalcEngine!BI148:BI152)</f>
        <v>0</v>
      </c>
      <c r="BM36" s="35">
        <f>SUM(CalcEngine!BJ148:BJ152)</f>
        <v>0</v>
      </c>
      <c r="BN36" s="35">
        <f>SUM(CalcEngine!BK148:BK152)</f>
        <v>0</v>
      </c>
      <c r="BO36" s="35">
        <f>SUM(CalcEngine!BL148:BL152)</f>
        <v>0</v>
      </c>
      <c r="BP36" s="35">
        <f>SUM(CalcEngine!BM148:BM152)</f>
        <v>0</v>
      </c>
      <c r="BQ36" s="34">
        <f>SUM(BE36:BP36)</f>
        <v>0</v>
      </c>
      <c r="BR36" s="35">
        <f>SUM(CalcEngine!BN148:BN152)</f>
        <v>0</v>
      </c>
      <c r="BS36" s="35">
        <f>SUM(CalcEngine!BO148:BO152)</f>
        <v>0</v>
      </c>
      <c r="BT36" s="35">
        <f>SUM(CalcEngine!BP148:BP152)</f>
        <v>0</v>
      </c>
      <c r="BU36" s="35">
        <f>SUM(CalcEngine!BQ148:BQ152)</f>
        <v>0</v>
      </c>
      <c r="BV36" s="35">
        <f>SUM(CalcEngine!BR148:BR152)</f>
        <v>0</v>
      </c>
      <c r="BW36" s="35">
        <f>SUM(CalcEngine!BS148:BS152)</f>
        <v>0</v>
      </c>
      <c r="BX36" s="35">
        <f>SUM(CalcEngine!BT148:BT152)</f>
        <v>0</v>
      </c>
      <c r="BY36" s="35">
        <f>SUM(CalcEngine!BU148:BU152)</f>
        <v>0</v>
      </c>
      <c r="BZ36" s="35">
        <f>SUM(CalcEngine!BV148:BV152)</f>
        <v>0</v>
      </c>
      <c r="CA36" s="35">
        <f>SUM(CalcEngine!BW148:BW152)</f>
        <v>0</v>
      </c>
      <c r="CB36" s="35">
        <f>SUM(CalcEngine!BX148:BX152)</f>
        <v>0</v>
      </c>
      <c r="CC36" s="35">
        <f>SUM(CalcEngine!BY148:BY152)</f>
        <v>0</v>
      </c>
      <c r="CD36" s="34">
        <f>SUM(BR36:CC36)</f>
        <v>0</v>
      </c>
      <c r="CG36" s="197"/>
      <c r="CH36" s="370"/>
      <c r="CI36" s="197"/>
      <c r="CJ36" s="370"/>
    </row>
    <row r="37" spans="3:88">
      <c r="C37" s="31"/>
      <c r="D37" s="552" t="s">
        <v>53</v>
      </c>
      <c r="E37" s="35">
        <f>SUM(CalcEngine!F153:F166)</f>
        <v>0</v>
      </c>
      <c r="F37" s="35">
        <f>SUM(CalcEngine!G153:G166)</f>
        <v>0</v>
      </c>
      <c r="G37" s="35">
        <f>SUM(CalcEngine!H153:H166)</f>
        <v>0</v>
      </c>
      <c r="H37" s="35">
        <f>SUM(CalcEngine!I153:I166)</f>
        <v>0</v>
      </c>
      <c r="I37" s="35">
        <f>SUM(CalcEngine!J153:J166)</f>
        <v>0</v>
      </c>
      <c r="J37" s="35">
        <f>SUM(CalcEngine!K153:K166)</f>
        <v>0</v>
      </c>
      <c r="K37" s="35">
        <f>SUM(CalcEngine!L153:L166)</f>
        <v>0</v>
      </c>
      <c r="L37" s="35">
        <f>SUM(CalcEngine!M153:M166)</f>
        <v>0</v>
      </c>
      <c r="M37" s="35">
        <f>SUM(CalcEngine!N153:N166)</f>
        <v>0</v>
      </c>
      <c r="N37" s="35">
        <f>SUM(CalcEngine!O153:O166)</f>
        <v>0</v>
      </c>
      <c r="O37" s="35">
        <f>SUM(CalcEngine!P153:P166)</f>
        <v>0</v>
      </c>
      <c r="P37" s="35">
        <f>SUM(CalcEngine!Q153:Q166)</f>
        <v>0</v>
      </c>
      <c r="Q37" s="34">
        <f>SUM(E37:P37)</f>
        <v>0</v>
      </c>
      <c r="R37" s="35">
        <f>SUM(CalcEngine!R153:R166)</f>
        <v>0</v>
      </c>
      <c r="S37" s="35">
        <f>SUM(CalcEngine!S153:S166)</f>
        <v>0</v>
      </c>
      <c r="T37" s="35">
        <f>SUM(CalcEngine!T153:T166)</f>
        <v>0</v>
      </c>
      <c r="U37" s="35">
        <f>SUM(CalcEngine!U153:U166)</f>
        <v>0</v>
      </c>
      <c r="V37" s="35">
        <f>SUM(CalcEngine!V153:V166)</f>
        <v>0</v>
      </c>
      <c r="W37" s="35">
        <f>SUM(CalcEngine!W153:W166)</f>
        <v>0</v>
      </c>
      <c r="X37" s="35">
        <f>SUM(CalcEngine!X153:X166)</f>
        <v>0</v>
      </c>
      <c r="Y37" s="35">
        <f>SUM(CalcEngine!Y153:Y166)</f>
        <v>0</v>
      </c>
      <c r="Z37" s="35">
        <f>SUM(CalcEngine!Z153:Z166)</f>
        <v>0</v>
      </c>
      <c r="AA37" s="35">
        <f>SUM(CalcEngine!AA153:AA166)</f>
        <v>0</v>
      </c>
      <c r="AB37" s="35">
        <f>SUM(CalcEngine!AB153:AB166)</f>
        <v>0</v>
      </c>
      <c r="AC37" s="35">
        <f>SUM(CalcEngine!AC153:AC166)</f>
        <v>0</v>
      </c>
      <c r="AD37" s="34">
        <f>SUM(R37:AC37)</f>
        <v>0</v>
      </c>
      <c r="AE37" s="35">
        <f>SUM(CalcEngine!AD153:AD166)</f>
        <v>0</v>
      </c>
      <c r="AF37" s="35">
        <f>SUM(CalcEngine!AE153:AE166)</f>
        <v>0</v>
      </c>
      <c r="AG37" s="35">
        <f>SUM(CalcEngine!AF153:AF166)</f>
        <v>0</v>
      </c>
      <c r="AH37" s="35">
        <f>SUM(CalcEngine!AG153:AG166)</f>
        <v>0</v>
      </c>
      <c r="AI37" s="35">
        <f>SUM(CalcEngine!AH153:AH166)</f>
        <v>0</v>
      </c>
      <c r="AJ37" s="35">
        <f>SUM(CalcEngine!AI153:AI166)</f>
        <v>0</v>
      </c>
      <c r="AK37" s="35">
        <f>SUM(CalcEngine!AJ153:AJ166)</f>
        <v>0</v>
      </c>
      <c r="AL37" s="35">
        <f>SUM(CalcEngine!AK153:AK166)</f>
        <v>0</v>
      </c>
      <c r="AM37" s="35">
        <f>SUM(CalcEngine!AL153:AL166)</f>
        <v>0</v>
      </c>
      <c r="AN37" s="35">
        <f>SUM(CalcEngine!AM153:AM166)</f>
        <v>0</v>
      </c>
      <c r="AO37" s="35">
        <f>SUM(CalcEngine!AN153:AN166)</f>
        <v>0</v>
      </c>
      <c r="AP37" s="35">
        <f>SUM(CalcEngine!AO153:AO166)</f>
        <v>0</v>
      </c>
      <c r="AQ37" s="34">
        <f>SUM(AE37:AP37)</f>
        <v>0</v>
      </c>
      <c r="AR37" s="35">
        <f>SUM(CalcEngine!AP153:AP166)</f>
        <v>0</v>
      </c>
      <c r="AS37" s="35">
        <f>SUM(CalcEngine!AQ153:AQ166)</f>
        <v>0</v>
      </c>
      <c r="AT37" s="35">
        <f>SUM(CalcEngine!AR153:AR166)</f>
        <v>0</v>
      </c>
      <c r="AU37" s="35">
        <f>SUM(CalcEngine!AS153:AS166)</f>
        <v>0</v>
      </c>
      <c r="AV37" s="35">
        <f>SUM(CalcEngine!AT153:AT166)</f>
        <v>0</v>
      </c>
      <c r="AW37" s="35">
        <f>SUM(CalcEngine!AU153:AU166)</f>
        <v>0</v>
      </c>
      <c r="AX37" s="35">
        <f>SUM(CalcEngine!AV153:AV166)</f>
        <v>0</v>
      </c>
      <c r="AY37" s="35">
        <f>SUM(CalcEngine!AW153:AW166)</f>
        <v>0</v>
      </c>
      <c r="AZ37" s="35">
        <f>SUM(CalcEngine!AX153:AX166)</f>
        <v>0</v>
      </c>
      <c r="BA37" s="35">
        <f>SUM(CalcEngine!AY153:AY166)</f>
        <v>0</v>
      </c>
      <c r="BB37" s="35">
        <f>SUM(CalcEngine!AZ153:AZ166)</f>
        <v>0</v>
      </c>
      <c r="BC37" s="35">
        <f>SUM(CalcEngine!BA153:BA166)</f>
        <v>0</v>
      </c>
      <c r="BD37" s="34">
        <f>SUM(AR37:BC37)</f>
        <v>0</v>
      </c>
      <c r="BE37" s="35">
        <f>SUM(CalcEngine!BB153:BB166)</f>
        <v>0</v>
      </c>
      <c r="BF37" s="35">
        <f>SUM(CalcEngine!BC153:BC166)</f>
        <v>0</v>
      </c>
      <c r="BG37" s="35">
        <f>SUM(CalcEngine!BD153:BD166)</f>
        <v>0</v>
      </c>
      <c r="BH37" s="35">
        <f>SUM(CalcEngine!BE153:BE166)</f>
        <v>0</v>
      </c>
      <c r="BI37" s="35">
        <f>SUM(CalcEngine!BF153:BF166)</f>
        <v>0</v>
      </c>
      <c r="BJ37" s="35">
        <f>SUM(CalcEngine!BG153:BG166)</f>
        <v>0</v>
      </c>
      <c r="BK37" s="35">
        <f>SUM(CalcEngine!BH153:BH166)</f>
        <v>0</v>
      </c>
      <c r="BL37" s="35">
        <f>SUM(CalcEngine!BI153:BI166)</f>
        <v>0</v>
      </c>
      <c r="BM37" s="35">
        <f>SUM(CalcEngine!BJ153:BJ166)</f>
        <v>0</v>
      </c>
      <c r="BN37" s="35">
        <f>SUM(CalcEngine!BK153:BK166)</f>
        <v>0</v>
      </c>
      <c r="BO37" s="35">
        <f>SUM(CalcEngine!BL153:BL166)</f>
        <v>0</v>
      </c>
      <c r="BP37" s="35">
        <f>SUM(CalcEngine!BM153:BM166)</f>
        <v>0</v>
      </c>
      <c r="BQ37" s="34">
        <f>SUM(BE37:BP37)</f>
        <v>0</v>
      </c>
      <c r="BR37" s="35">
        <f>SUM(CalcEngine!BN153:BN166)</f>
        <v>0</v>
      </c>
      <c r="BS37" s="35">
        <f>SUM(CalcEngine!BO153:BO166)</f>
        <v>0</v>
      </c>
      <c r="BT37" s="35">
        <f>SUM(CalcEngine!BP153:BP166)</f>
        <v>0</v>
      </c>
      <c r="BU37" s="35">
        <f>SUM(CalcEngine!BQ153:BQ166)</f>
        <v>0</v>
      </c>
      <c r="BV37" s="35">
        <f>SUM(CalcEngine!BR153:BR166)</f>
        <v>0</v>
      </c>
      <c r="BW37" s="35">
        <f>SUM(CalcEngine!BS153:BS166)</f>
        <v>0</v>
      </c>
      <c r="BX37" s="35">
        <f>SUM(CalcEngine!BT153:BT166)</f>
        <v>0</v>
      </c>
      <c r="BY37" s="35">
        <f>SUM(CalcEngine!BU153:BU166)</f>
        <v>0</v>
      </c>
      <c r="BZ37" s="35">
        <f>SUM(CalcEngine!BV153:BV166)</f>
        <v>0</v>
      </c>
      <c r="CA37" s="35">
        <f>SUM(CalcEngine!BW153:BW166)</f>
        <v>0</v>
      </c>
      <c r="CB37" s="35">
        <f>SUM(CalcEngine!BX153:BX166)</f>
        <v>0</v>
      </c>
      <c r="CC37" s="35">
        <f>SUM(CalcEngine!BY153:BY166)</f>
        <v>0</v>
      </c>
      <c r="CD37" s="34">
        <f>SUM(BR37:CC37)</f>
        <v>0</v>
      </c>
      <c r="CG37" s="197"/>
      <c r="CH37" s="370"/>
      <c r="CI37" s="197"/>
      <c r="CJ37" s="370"/>
    </row>
    <row r="38" spans="3:88">
      <c r="C38" s="31"/>
      <c r="D38" s="553" t="str">
        <f>"Total "&amp;D35</f>
        <v>Total Operations</v>
      </c>
      <c r="E38" s="554">
        <f>SUM(E36:E37)</f>
        <v>0</v>
      </c>
      <c r="F38" s="554">
        <f t="shared" ref="F38:P38" si="55">SUM(F36:F37)</f>
        <v>0</v>
      </c>
      <c r="G38" s="554">
        <f t="shared" si="55"/>
        <v>0</v>
      </c>
      <c r="H38" s="554">
        <f t="shared" si="55"/>
        <v>0</v>
      </c>
      <c r="I38" s="554">
        <f t="shared" si="55"/>
        <v>0</v>
      </c>
      <c r="J38" s="554">
        <f t="shared" si="55"/>
        <v>0</v>
      </c>
      <c r="K38" s="554">
        <f t="shared" si="55"/>
        <v>0</v>
      </c>
      <c r="L38" s="554">
        <f t="shared" si="55"/>
        <v>0</v>
      </c>
      <c r="M38" s="554">
        <f t="shared" si="55"/>
        <v>0</v>
      </c>
      <c r="N38" s="554">
        <f t="shared" si="55"/>
        <v>0</v>
      </c>
      <c r="O38" s="554">
        <f t="shared" si="55"/>
        <v>0</v>
      </c>
      <c r="P38" s="554">
        <f t="shared" si="55"/>
        <v>0</v>
      </c>
      <c r="Q38" s="242">
        <f t="shared" ref="Q38" si="56">SUM(Q36:Q37)</f>
        <v>0</v>
      </c>
      <c r="R38" s="554">
        <f>SUM(R36:R37)</f>
        <v>0</v>
      </c>
      <c r="S38" s="554">
        <f t="shared" ref="S38:AC38" si="57">SUM(S36:S37)</f>
        <v>0</v>
      </c>
      <c r="T38" s="554">
        <f t="shared" si="57"/>
        <v>0</v>
      </c>
      <c r="U38" s="554">
        <f t="shared" si="57"/>
        <v>0</v>
      </c>
      <c r="V38" s="554">
        <f t="shared" si="57"/>
        <v>0</v>
      </c>
      <c r="W38" s="554">
        <f t="shared" si="57"/>
        <v>0</v>
      </c>
      <c r="X38" s="554">
        <f t="shared" si="57"/>
        <v>0</v>
      </c>
      <c r="Y38" s="554">
        <f t="shared" si="57"/>
        <v>0</v>
      </c>
      <c r="Z38" s="554">
        <f t="shared" si="57"/>
        <v>0</v>
      </c>
      <c r="AA38" s="554">
        <f t="shared" si="57"/>
        <v>0</v>
      </c>
      <c r="AB38" s="554">
        <f t="shared" si="57"/>
        <v>0</v>
      </c>
      <c r="AC38" s="554">
        <f t="shared" si="57"/>
        <v>0</v>
      </c>
      <c r="AD38" s="242">
        <f t="shared" ref="AD38" si="58">SUM(AD36:AD37)</f>
        <v>0</v>
      </c>
      <c r="AE38" s="554">
        <f>SUM(AE36:AE37)</f>
        <v>0</v>
      </c>
      <c r="AF38" s="554">
        <f t="shared" ref="AF38:AP38" si="59">SUM(AF36:AF37)</f>
        <v>0</v>
      </c>
      <c r="AG38" s="554">
        <f t="shared" si="59"/>
        <v>0</v>
      </c>
      <c r="AH38" s="554">
        <f t="shared" si="59"/>
        <v>0</v>
      </c>
      <c r="AI38" s="554">
        <f t="shared" si="59"/>
        <v>0</v>
      </c>
      <c r="AJ38" s="554">
        <f t="shared" si="59"/>
        <v>0</v>
      </c>
      <c r="AK38" s="554">
        <f t="shared" si="59"/>
        <v>0</v>
      </c>
      <c r="AL38" s="554">
        <f t="shared" si="59"/>
        <v>0</v>
      </c>
      <c r="AM38" s="554">
        <f t="shared" si="59"/>
        <v>0</v>
      </c>
      <c r="AN38" s="554">
        <f t="shared" si="59"/>
        <v>0</v>
      </c>
      <c r="AO38" s="554">
        <f t="shared" si="59"/>
        <v>0</v>
      </c>
      <c r="AP38" s="554">
        <f t="shared" si="59"/>
        <v>0</v>
      </c>
      <c r="AQ38" s="242">
        <f t="shared" ref="AQ38" si="60">SUM(AQ36:AQ37)</f>
        <v>0</v>
      </c>
      <c r="AR38" s="554">
        <f>SUM(AR36:AR37)</f>
        <v>0</v>
      </c>
      <c r="AS38" s="554">
        <f t="shared" ref="AS38:BC38" si="61">SUM(AS36:AS37)</f>
        <v>0</v>
      </c>
      <c r="AT38" s="554">
        <f t="shared" si="61"/>
        <v>0</v>
      </c>
      <c r="AU38" s="554">
        <f t="shared" si="61"/>
        <v>0</v>
      </c>
      <c r="AV38" s="554">
        <f t="shared" si="61"/>
        <v>0</v>
      </c>
      <c r="AW38" s="554">
        <f t="shared" si="61"/>
        <v>0</v>
      </c>
      <c r="AX38" s="554">
        <f t="shared" si="61"/>
        <v>0</v>
      </c>
      <c r="AY38" s="554">
        <f t="shared" si="61"/>
        <v>0</v>
      </c>
      <c r="AZ38" s="554">
        <f t="shared" si="61"/>
        <v>0</v>
      </c>
      <c r="BA38" s="554">
        <f t="shared" si="61"/>
        <v>0</v>
      </c>
      <c r="BB38" s="554">
        <f t="shared" si="61"/>
        <v>0</v>
      </c>
      <c r="BC38" s="554">
        <f t="shared" si="61"/>
        <v>0</v>
      </c>
      <c r="BD38" s="242">
        <f t="shared" ref="BD38" si="62">SUM(BD36:BD37)</f>
        <v>0</v>
      </c>
      <c r="BE38" s="554">
        <f>SUM(BE36:BE37)</f>
        <v>0</v>
      </c>
      <c r="BF38" s="554">
        <f t="shared" ref="BF38:BP38" si="63">SUM(BF36:BF37)</f>
        <v>0</v>
      </c>
      <c r="BG38" s="554">
        <f t="shared" si="63"/>
        <v>0</v>
      </c>
      <c r="BH38" s="554">
        <f t="shared" si="63"/>
        <v>0</v>
      </c>
      <c r="BI38" s="554">
        <f t="shared" si="63"/>
        <v>0</v>
      </c>
      <c r="BJ38" s="554">
        <f t="shared" si="63"/>
        <v>0</v>
      </c>
      <c r="BK38" s="554">
        <f t="shared" si="63"/>
        <v>0</v>
      </c>
      <c r="BL38" s="554">
        <f t="shared" si="63"/>
        <v>0</v>
      </c>
      <c r="BM38" s="554">
        <f t="shared" si="63"/>
        <v>0</v>
      </c>
      <c r="BN38" s="554">
        <f t="shared" si="63"/>
        <v>0</v>
      </c>
      <c r="BO38" s="554">
        <f t="shared" si="63"/>
        <v>0</v>
      </c>
      <c r="BP38" s="554">
        <f t="shared" si="63"/>
        <v>0</v>
      </c>
      <c r="BQ38" s="242">
        <f t="shared" ref="BQ38" si="64">SUM(BQ36:BQ37)</f>
        <v>0</v>
      </c>
      <c r="BR38" s="554">
        <f>SUM(BR36:BR37)</f>
        <v>0</v>
      </c>
      <c r="BS38" s="554">
        <f t="shared" ref="BS38:CC38" si="65">SUM(BS36:BS37)</f>
        <v>0</v>
      </c>
      <c r="BT38" s="554">
        <f t="shared" si="65"/>
        <v>0</v>
      </c>
      <c r="BU38" s="554">
        <f t="shared" si="65"/>
        <v>0</v>
      </c>
      <c r="BV38" s="554">
        <f t="shared" si="65"/>
        <v>0</v>
      </c>
      <c r="BW38" s="554">
        <f t="shared" si="65"/>
        <v>0</v>
      </c>
      <c r="BX38" s="554">
        <f t="shared" si="65"/>
        <v>0</v>
      </c>
      <c r="BY38" s="554">
        <f t="shared" si="65"/>
        <v>0</v>
      </c>
      <c r="BZ38" s="554">
        <f t="shared" si="65"/>
        <v>0</v>
      </c>
      <c r="CA38" s="554">
        <f t="shared" si="65"/>
        <v>0</v>
      </c>
      <c r="CB38" s="554">
        <f t="shared" si="65"/>
        <v>0</v>
      </c>
      <c r="CC38" s="554">
        <f t="shared" si="65"/>
        <v>0</v>
      </c>
      <c r="CD38" s="242">
        <f t="shared" ref="CD38" si="66">SUM(CD36:CD37)</f>
        <v>0</v>
      </c>
      <c r="CG38" s="197"/>
      <c r="CH38" s="370"/>
      <c r="CI38" s="197"/>
      <c r="CJ38" s="370"/>
    </row>
    <row r="39" spans="3:88">
      <c r="C39" s="31"/>
      <c r="D39" s="31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4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4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4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4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4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4"/>
      <c r="CG39" s="197"/>
      <c r="CH39" s="370"/>
      <c r="CI39" s="197"/>
      <c r="CJ39" s="370"/>
    </row>
    <row r="40" spans="3:88">
      <c r="C40" s="31"/>
      <c r="D40" s="52" t="str">
        <f>Dept5</f>
        <v>General &amp; Administrative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4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4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4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4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4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4"/>
      <c r="CG40" s="197"/>
      <c r="CH40" s="370"/>
      <c r="CI40" s="197"/>
      <c r="CJ40" s="370"/>
    </row>
    <row r="41" spans="3:88">
      <c r="C41" s="31"/>
      <c r="D41" s="552" t="s">
        <v>65</v>
      </c>
      <c r="E41" s="35">
        <f>SUM(CalcEngine!F172:F176)</f>
        <v>0</v>
      </c>
      <c r="F41" s="35">
        <f>SUM(CalcEngine!G172:G176)</f>
        <v>0</v>
      </c>
      <c r="G41" s="35">
        <f>SUM(CalcEngine!H172:H176)</f>
        <v>0</v>
      </c>
      <c r="H41" s="35">
        <f>SUM(CalcEngine!I172:I176)</f>
        <v>0</v>
      </c>
      <c r="I41" s="35">
        <f>SUM(CalcEngine!J172:J176)</f>
        <v>0</v>
      </c>
      <c r="J41" s="35">
        <f>SUM(CalcEngine!K172:K176)</f>
        <v>0</v>
      </c>
      <c r="K41" s="35">
        <f>SUM(CalcEngine!L172:L176)</f>
        <v>0</v>
      </c>
      <c r="L41" s="35">
        <f>SUM(CalcEngine!M172:M176)</f>
        <v>0</v>
      </c>
      <c r="M41" s="35">
        <f>SUM(CalcEngine!N172:N176)</f>
        <v>0</v>
      </c>
      <c r="N41" s="35">
        <f>SUM(CalcEngine!O172:O176)</f>
        <v>0</v>
      </c>
      <c r="O41" s="35">
        <f>SUM(CalcEngine!P172:P176)</f>
        <v>0</v>
      </c>
      <c r="P41" s="35">
        <f>SUM(CalcEngine!Q172:Q176)</f>
        <v>0</v>
      </c>
      <c r="Q41" s="34">
        <f>SUM(E41:P41)</f>
        <v>0</v>
      </c>
      <c r="R41" s="35">
        <f>SUM(CalcEngine!R172:R176)</f>
        <v>0</v>
      </c>
      <c r="S41" s="35">
        <f>SUM(CalcEngine!S172:S176)</f>
        <v>0</v>
      </c>
      <c r="T41" s="35">
        <f>SUM(CalcEngine!T172:T176)</f>
        <v>0</v>
      </c>
      <c r="U41" s="35">
        <f>SUM(CalcEngine!U172:U176)</f>
        <v>0</v>
      </c>
      <c r="V41" s="35">
        <f>SUM(CalcEngine!V172:V176)</f>
        <v>0</v>
      </c>
      <c r="W41" s="35">
        <f>SUM(CalcEngine!W172:W176)</f>
        <v>0</v>
      </c>
      <c r="X41" s="35">
        <f>SUM(CalcEngine!X172:X176)</f>
        <v>0</v>
      </c>
      <c r="Y41" s="35">
        <f>SUM(CalcEngine!Y172:Y176)</f>
        <v>0</v>
      </c>
      <c r="Z41" s="35">
        <f>SUM(CalcEngine!Z172:Z176)</f>
        <v>0</v>
      </c>
      <c r="AA41" s="35">
        <f>SUM(CalcEngine!AA172:AA176)</f>
        <v>0</v>
      </c>
      <c r="AB41" s="35">
        <f>SUM(CalcEngine!AB172:AB176)</f>
        <v>0</v>
      </c>
      <c r="AC41" s="35">
        <f>SUM(CalcEngine!AC172:AC176)</f>
        <v>0</v>
      </c>
      <c r="AD41" s="34">
        <f>SUM(R41:AC41)</f>
        <v>0</v>
      </c>
      <c r="AE41" s="35">
        <f>SUM(CalcEngine!AD172:AD176)</f>
        <v>0</v>
      </c>
      <c r="AF41" s="35">
        <f>SUM(CalcEngine!AE172:AE176)</f>
        <v>0</v>
      </c>
      <c r="AG41" s="35">
        <f>SUM(CalcEngine!AF172:AF176)</f>
        <v>0</v>
      </c>
      <c r="AH41" s="35">
        <f>SUM(CalcEngine!AG172:AG176)</f>
        <v>0</v>
      </c>
      <c r="AI41" s="35">
        <f>SUM(CalcEngine!AH172:AH176)</f>
        <v>0</v>
      </c>
      <c r="AJ41" s="35">
        <f>SUM(CalcEngine!AI172:AI176)</f>
        <v>0</v>
      </c>
      <c r="AK41" s="35">
        <f>SUM(CalcEngine!AJ172:AJ176)</f>
        <v>0</v>
      </c>
      <c r="AL41" s="35">
        <f>SUM(CalcEngine!AK172:AK176)</f>
        <v>0</v>
      </c>
      <c r="AM41" s="35">
        <f>SUM(CalcEngine!AL172:AL176)</f>
        <v>0</v>
      </c>
      <c r="AN41" s="35">
        <f>SUM(CalcEngine!AM172:AM176)</f>
        <v>0</v>
      </c>
      <c r="AO41" s="35">
        <f>SUM(CalcEngine!AN172:AN176)</f>
        <v>0</v>
      </c>
      <c r="AP41" s="35">
        <f>SUM(CalcEngine!AO172:AO176)</f>
        <v>0</v>
      </c>
      <c r="AQ41" s="34">
        <f>SUM(AE41:AP41)</f>
        <v>0</v>
      </c>
      <c r="AR41" s="35">
        <f>SUM(CalcEngine!AP172:AP176)</f>
        <v>0</v>
      </c>
      <c r="AS41" s="35">
        <f>SUM(CalcEngine!AQ172:AQ176)</f>
        <v>0</v>
      </c>
      <c r="AT41" s="35">
        <f>SUM(CalcEngine!AR172:AR176)</f>
        <v>0</v>
      </c>
      <c r="AU41" s="35">
        <f>SUM(CalcEngine!AS172:AS176)</f>
        <v>0</v>
      </c>
      <c r="AV41" s="35">
        <f>SUM(CalcEngine!AT172:AT176)</f>
        <v>0</v>
      </c>
      <c r="AW41" s="35">
        <f>SUM(CalcEngine!AU172:AU176)</f>
        <v>0</v>
      </c>
      <c r="AX41" s="35">
        <f>SUM(CalcEngine!AV172:AV176)</f>
        <v>0</v>
      </c>
      <c r="AY41" s="35">
        <f>SUM(CalcEngine!AW172:AW176)</f>
        <v>0</v>
      </c>
      <c r="AZ41" s="35">
        <f>SUM(CalcEngine!AX172:AX176)</f>
        <v>0</v>
      </c>
      <c r="BA41" s="35">
        <f>SUM(CalcEngine!AY172:AY176)</f>
        <v>0</v>
      </c>
      <c r="BB41" s="35">
        <f>SUM(CalcEngine!AZ172:AZ176)</f>
        <v>0</v>
      </c>
      <c r="BC41" s="35">
        <f>SUM(CalcEngine!BA172:BA176)</f>
        <v>0</v>
      </c>
      <c r="BD41" s="34">
        <f>SUM(AR41:BC41)</f>
        <v>0</v>
      </c>
      <c r="BE41" s="35">
        <f>SUM(CalcEngine!BB172:BB176)</f>
        <v>0</v>
      </c>
      <c r="BF41" s="35">
        <f>SUM(CalcEngine!BC172:BC176)</f>
        <v>0</v>
      </c>
      <c r="BG41" s="35">
        <f>SUM(CalcEngine!BD172:BD176)</f>
        <v>0</v>
      </c>
      <c r="BH41" s="35">
        <f>SUM(CalcEngine!BE172:BE176)</f>
        <v>0</v>
      </c>
      <c r="BI41" s="35">
        <f>SUM(CalcEngine!BF172:BF176)</f>
        <v>0</v>
      </c>
      <c r="BJ41" s="35">
        <f>SUM(CalcEngine!BG172:BG176)</f>
        <v>0</v>
      </c>
      <c r="BK41" s="35">
        <f>SUM(CalcEngine!BH172:BH176)</f>
        <v>0</v>
      </c>
      <c r="BL41" s="35">
        <f>SUM(CalcEngine!BI172:BI176)</f>
        <v>0</v>
      </c>
      <c r="BM41" s="35">
        <f>SUM(CalcEngine!BJ172:BJ176)</f>
        <v>0</v>
      </c>
      <c r="BN41" s="35">
        <f>SUM(CalcEngine!BK172:BK176)</f>
        <v>0</v>
      </c>
      <c r="BO41" s="35">
        <f>SUM(CalcEngine!BL172:BL176)</f>
        <v>0</v>
      </c>
      <c r="BP41" s="35">
        <f>SUM(CalcEngine!BM172:BM176)</f>
        <v>0</v>
      </c>
      <c r="BQ41" s="34">
        <f>SUM(BE41:BP41)</f>
        <v>0</v>
      </c>
      <c r="BR41" s="35">
        <f>SUM(CalcEngine!BN172:BN176)</f>
        <v>0</v>
      </c>
      <c r="BS41" s="35">
        <f>SUM(CalcEngine!BO172:BO176)</f>
        <v>0</v>
      </c>
      <c r="BT41" s="35">
        <f>SUM(CalcEngine!BP172:BP176)</f>
        <v>0</v>
      </c>
      <c r="BU41" s="35">
        <f>SUM(CalcEngine!BQ172:BQ176)</f>
        <v>0</v>
      </c>
      <c r="BV41" s="35">
        <f>SUM(CalcEngine!BR172:BR176)</f>
        <v>0</v>
      </c>
      <c r="BW41" s="35">
        <f>SUM(CalcEngine!BS172:BS176)</f>
        <v>0</v>
      </c>
      <c r="BX41" s="35">
        <f>SUM(CalcEngine!BT172:BT176)</f>
        <v>0</v>
      </c>
      <c r="BY41" s="35">
        <f>SUM(CalcEngine!BU172:BU176)</f>
        <v>0</v>
      </c>
      <c r="BZ41" s="35">
        <f>SUM(CalcEngine!BV172:BV176)</f>
        <v>0</v>
      </c>
      <c r="CA41" s="35">
        <f>SUM(CalcEngine!BW172:BW176)</f>
        <v>0</v>
      </c>
      <c r="CB41" s="35">
        <f>SUM(CalcEngine!BX172:BX176)</f>
        <v>0</v>
      </c>
      <c r="CC41" s="35">
        <f>SUM(CalcEngine!BY172:BY176)</f>
        <v>0</v>
      </c>
      <c r="CD41" s="34">
        <f>SUM(BR41:CC41)</f>
        <v>0</v>
      </c>
      <c r="CG41" s="197"/>
      <c r="CH41" s="370"/>
      <c r="CI41" s="197"/>
      <c r="CJ41" s="370"/>
    </row>
    <row r="42" spans="3:88">
      <c r="C42" s="31"/>
      <c r="D42" s="552" t="s">
        <v>53</v>
      </c>
      <c r="E42" s="35">
        <f>SUM(CalcEngine!F177:F197)</f>
        <v>0</v>
      </c>
      <c r="F42" s="35">
        <f>SUM(CalcEngine!G177:G197)</f>
        <v>0</v>
      </c>
      <c r="G42" s="35">
        <f>SUM(CalcEngine!H177:H197)</f>
        <v>0</v>
      </c>
      <c r="H42" s="35">
        <f>SUM(CalcEngine!I177:I197)</f>
        <v>0</v>
      </c>
      <c r="I42" s="35">
        <f>SUM(CalcEngine!J177:J197)</f>
        <v>0</v>
      </c>
      <c r="J42" s="35">
        <f>SUM(CalcEngine!K177:K197)</f>
        <v>0</v>
      </c>
      <c r="K42" s="35">
        <f>SUM(CalcEngine!L177:L197)</f>
        <v>0</v>
      </c>
      <c r="L42" s="35">
        <f>SUM(CalcEngine!M177:M197)</f>
        <v>0</v>
      </c>
      <c r="M42" s="35">
        <f>SUM(CalcEngine!N177:N197)</f>
        <v>0</v>
      </c>
      <c r="N42" s="35">
        <f>SUM(CalcEngine!O177:O197)</f>
        <v>0</v>
      </c>
      <c r="O42" s="35">
        <f>SUM(CalcEngine!P177:P197)</f>
        <v>0</v>
      </c>
      <c r="P42" s="35">
        <f>SUM(CalcEngine!Q177:Q197)</f>
        <v>0</v>
      </c>
      <c r="Q42" s="34">
        <f>SUM(E42:P42)</f>
        <v>0</v>
      </c>
      <c r="R42" s="35">
        <f>SUM(CalcEngine!R177:R197)</f>
        <v>0</v>
      </c>
      <c r="S42" s="35">
        <f>SUM(CalcEngine!S177:S197)</f>
        <v>0</v>
      </c>
      <c r="T42" s="35">
        <f>SUM(CalcEngine!T177:T197)</f>
        <v>0</v>
      </c>
      <c r="U42" s="35">
        <f>SUM(CalcEngine!U177:U197)</f>
        <v>0</v>
      </c>
      <c r="V42" s="35">
        <f>SUM(CalcEngine!V177:V197)</f>
        <v>0</v>
      </c>
      <c r="W42" s="35">
        <f>SUM(CalcEngine!W177:W197)</f>
        <v>0</v>
      </c>
      <c r="X42" s="35">
        <f>SUM(CalcEngine!X177:X197)</f>
        <v>0</v>
      </c>
      <c r="Y42" s="35">
        <f>SUM(CalcEngine!Y177:Y197)</f>
        <v>0</v>
      </c>
      <c r="Z42" s="35">
        <f>SUM(CalcEngine!Z177:Z197)</f>
        <v>0</v>
      </c>
      <c r="AA42" s="35">
        <f>SUM(CalcEngine!AA177:AA197)</f>
        <v>0</v>
      </c>
      <c r="AB42" s="35">
        <f>SUM(CalcEngine!AB177:AB197)</f>
        <v>0</v>
      </c>
      <c r="AC42" s="35">
        <f>SUM(CalcEngine!AC177:AC197)</f>
        <v>0</v>
      </c>
      <c r="AD42" s="34">
        <f>SUM(R42:AC42)</f>
        <v>0</v>
      </c>
      <c r="AE42" s="35">
        <f>SUM(CalcEngine!AD177:AD197)</f>
        <v>0</v>
      </c>
      <c r="AF42" s="35">
        <f>SUM(CalcEngine!AE177:AE197)</f>
        <v>0</v>
      </c>
      <c r="AG42" s="35">
        <f>SUM(CalcEngine!AF177:AF197)</f>
        <v>0</v>
      </c>
      <c r="AH42" s="35">
        <f>SUM(CalcEngine!AG177:AG197)</f>
        <v>0</v>
      </c>
      <c r="AI42" s="35">
        <f>SUM(CalcEngine!AH177:AH197)</f>
        <v>0</v>
      </c>
      <c r="AJ42" s="35">
        <f>SUM(CalcEngine!AI177:AI197)</f>
        <v>0</v>
      </c>
      <c r="AK42" s="35">
        <f>SUM(CalcEngine!AJ177:AJ197)</f>
        <v>0</v>
      </c>
      <c r="AL42" s="35">
        <f>SUM(CalcEngine!AK177:AK197)</f>
        <v>0</v>
      </c>
      <c r="AM42" s="35">
        <f>SUM(CalcEngine!AL177:AL197)</f>
        <v>0</v>
      </c>
      <c r="AN42" s="35">
        <f>SUM(CalcEngine!AM177:AM197)</f>
        <v>0</v>
      </c>
      <c r="AO42" s="35">
        <f>SUM(CalcEngine!AN177:AN197)</f>
        <v>0</v>
      </c>
      <c r="AP42" s="35">
        <f>SUM(CalcEngine!AO177:AO197)</f>
        <v>0</v>
      </c>
      <c r="AQ42" s="34">
        <f>SUM(AE42:AP42)</f>
        <v>0</v>
      </c>
      <c r="AR42" s="35">
        <f>SUM(CalcEngine!AP177:AP197)</f>
        <v>0</v>
      </c>
      <c r="AS42" s="35">
        <f>SUM(CalcEngine!AQ177:AQ197)</f>
        <v>0</v>
      </c>
      <c r="AT42" s="35">
        <f>SUM(CalcEngine!AR177:AR197)</f>
        <v>0</v>
      </c>
      <c r="AU42" s="35">
        <f>SUM(CalcEngine!AS177:AS197)</f>
        <v>0</v>
      </c>
      <c r="AV42" s="35">
        <f>SUM(CalcEngine!AT177:AT197)</f>
        <v>0</v>
      </c>
      <c r="AW42" s="35">
        <f>SUM(CalcEngine!AU177:AU197)</f>
        <v>0</v>
      </c>
      <c r="AX42" s="35">
        <f>SUM(CalcEngine!AV177:AV197)</f>
        <v>0</v>
      </c>
      <c r="AY42" s="35">
        <f>SUM(CalcEngine!AW177:AW197)</f>
        <v>0</v>
      </c>
      <c r="AZ42" s="35">
        <f>SUM(CalcEngine!AX177:AX197)</f>
        <v>0</v>
      </c>
      <c r="BA42" s="35">
        <f>SUM(CalcEngine!AY177:AY197)</f>
        <v>0</v>
      </c>
      <c r="BB42" s="35">
        <f>SUM(CalcEngine!AZ177:AZ197)</f>
        <v>0</v>
      </c>
      <c r="BC42" s="35">
        <f>SUM(CalcEngine!BA177:BA197)</f>
        <v>0</v>
      </c>
      <c r="BD42" s="34">
        <f>SUM(AR42:BC42)</f>
        <v>0</v>
      </c>
      <c r="BE42" s="35">
        <f>SUM(CalcEngine!BB177:BB197)</f>
        <v>0</v>
      </c>
      <c r="BF42" s="35">
        <f>SUM(CalcEngine!BC177:BC197)</f>
        <v>0</v>
      </c>
      <c r="BG42" s="35">
        <f>SUM(CalcEngine!BD177:BD197)</f>
        <v>0</v>
      </c>
      <c r="BH42" s="35">
        <f>SUM(CalcEngine!BE177:BE197)</f>
        <v>0</v>
      </c>
      <c r="BI42" s="35">
        <f>SUM(CalcEngine!BF177:BF197)</f>
        <v>0</v>
      </c>
      <c r="BJ42" s="35">
        <f>SUM(CalcEngine!BG177:BG197)</f>
        <v>0</v>
      </c>
      <c r="BK42" s="35">
        <f>SUM(CalcEngine!BH177:BH197)</f>
        <v>0</v>
      </c>
      <c r="BL42" s="35">
        <f>SUM(CalcEngine!BI177:BI197)</f>
        <v>0</v>
      </c>
      <c r="BM42" s="35">
        <f>SUM(CalcEngine!BJ177:BJ197)</f>
        <v>0</v>
      </c>
      <c r="BN42" s="35">
        <f>SUM(CalcEngine!BK177:BK197)</f>
        <v>0</v>
      </c>
      <c r="BO42" s="35">
        <f>SUM(CalcEngine!BL177:BL197)</f>
        <v>0</v>
      </c>
      <c r="BP42" s="35">
        <f>SUM(CalcEngine!BM177:BM197)</f>
        <v>0</v>
      </c>
      <c r="BQ42" s="34">
        <f>SUM(BE42:BP42)</f>
        <v>0</v>
      </c>
      <c r="BR42" s="35">
        <f>SUM(CalcEngine!BN177:BN197)</f>
        <v>0</v>
      </c>
      <c r="BS42" s="35">
        <f>SUM(CalcEngine!BO177:BO197)</f>
        <v>0</v>
      </c>
      <c r="BT42" s="35">
        <f>SUM(CalcEngine!BP177:BP197)</f>
        <v>0</v>
      </c>
      <c r="BU42" s="35">
        <f>SUM(CalcEngine!BQ177:BQ197)</f>
        <v>0</v>
      </c>
      <c r="BV42" s="35">
        <f>SUM(CalcEngine!BR177:BR197)</f>
        <v>0</v>
      </c>
      <c r="BW42" s="35">
        <f>SUM(CalcEngine!BS177:BS197)</f>
        <v>0</v>
      </c>
      <c r="BX42" s="35">
        <f>SUM(CalcEngine!BT177:BT197)</f>
        <v>0</v>
      </c>
      <c r="BY42" s="35">
        <f>SUM(CalcEngine!BU177:BU197)</f>
        <v>0</v>
      </c>
      <c r="BZ42" s="35">
        <f>SUM(CalcEngine!BV177:BV197)</f>
        <v>0</v>
      </c>
      <c r="CA42" s="35">
        <f>SUM(CalcEngine!BW177:BW197)</f>
        <v>0</v>
      </c>
      <c r="CB42" s="35">
        <f>SUM(CalcEngine!BX177:BX197)</f>
        <v>0</v>
      </c>
      <c r="CC42" s="35">
        <f>SUM(CalcEngine!BY177:BY197)</f>
        <v>0</v>
      </c>
      <c r="CD42" s="34">
        <f>SUM(BR42:CC42)</f>
        <v>0</v>
      </c>
      <c r="CG42" s="197"/>
      <c r="CH42" s="370"/>
      <c r="CI42" s="197"/>
      <c r="CJ42" s="370"/>
    </row>
    <row r="43" spans="3:88">
      <c r="C43" s="31"/>
      <c r="D43" s="553" t="str">
        <f>"Total "&amp;D40</f>
        <v>Total General &amp; Administrative</v>
      </c>
      <c r="E43" s="554">
        <f>SUM(E41:E42)</f>
        <v>0</v>
      </c>
      <c r="F43" s="554">
        <f t="shared" ref="F43:P43" si="67">SUM(F41:F42)</f>
        <v>0</v>
      </c>
      <c r="G43" s="554">
        <f t="shared" si="67"/>
        <v>0</v>
      </c>
      <c r="H43" s="554">
        <f t="shared" si="67"/>
        <v>0</v>
      </c>
      <c r="I43" s="554">
        <f t="shared" si="67"/>
        <v>0</v>
      </c>
      <c r="J43" s="554">
        <f t="shared" si="67"/>
        <v>0</v>
      </c>
      <c r="K43" s="554">
        <f t="shared" si="67"/>
        <v>0</v>
      </c>
      <c r="L43" s="554">
        <f t="shared" si="67"/>
        <v>0</v>
      </c>
      <c r="M43" s="554">
        <f t="shared" si="67"/>
        <v>0</v>
      </c>
      <c r="N43" s="554">
        <f t="shared" si="67"/>
        <v>0</v>
      </c>
      <c r="O43" s="554">
        <f t="shared" si="67"/>
        <v>0</v>
      </c>
      <c r="P43" s="554">
        <f t="shared" si="67"/>
        <v>0</v>
      </c>
      <c r="Q43" s="242">
        <f t="shared" ref="Q43" si="68">SUM(Q41:Q42)</f>
        <v>0</v>
      </c>
      <c r="R43" s="554">
        <f>SUM(R41:R42)</f>
        <v>0</v>
      </c>
      <c r="S43" s="554">
        <f t="shared" ref="S43:AC43" si="69">SUM(S41:S42)</f>
        <v>0</v>
      </c>
      <c r="T43" s="554">
        <f t="shared" si="69"/>
        <v>0</v>
      </c>
      <c r="U43" s="554">
        <f t="shared" si="69"/>
        <v>0</v>
      </c>
      <c r="V43" s="554">
        <f t="shared" si="69"/>
        <v>0</v>
      </c>
      <c r="W43" s="554">
        <f t="shared" si="69"/>
        <v>0</v>
      </c>
      <c r="X43" s="554">
        <f t="shared" si="69"/>
        <v>0</v>
      </c>
      <c r="Y43" s="554">
        <f t="shared" si="69"/>
        <v>0</v>
      </c>
      <c r="Z43" s="554">
        <f t="shared" si="69"/>
        <v>0</v>
      </c>
      <c r="AA43" s="554">
        <f t="shared" si="69"/>
        <v>0</v>
      </c>
      <c r="AB43" s="554">
        <f t="shared" si="69"/>
        <v>0</v>
      </c>
      <c r="AC43" s="554">
        <f t="shared" si="69"/>
        <v>0</v>
      </c>
      <c r="AD43" s="242">
        <f t="shared" ref="AD43" si="70">SUM(AD41:AD42)</f>
        <v>0</v>
      </c>
      <c r="AE43" s="554">
        <f>SUM(AE41:AE42)</f>
        <v>0</v>
      </c>
      <c r="AF43" s="554">
        <f t="shared" ref="AF43:AP43" si="71">SUM(AF41:AF42)</f>
        <v>0</v>
      </c>
      <c r="AG43" s="554">
        <f t="shared" si="71"/>
        <v>0</v>
      </c>
      <c r="AH43" s="554">
        <f t="shared" si="71"/>
        <v>0</v>
      </c>
      <c r="AI43" s="554">
        <f t="shared" si="71"/>
        <v>0</v>
      </c>
      <c r="AJ43" s="554">
        <f t="shared" si="71"/>
        <v>0</v>
      </c>
      <c r="AK43" s="554">
        <f t="shared" si="71"/>
        <v>0</v>
      </c>
      <c r="AL43" s="554">
        <f t="shared" si="71"/>
        <v>0</v>
      </c>
      <c r="AM43" s="554">
        <f t="shared" si="71"/>
        <v>0</v>
      </c>
      <c r="AN43" s="554">
        <f t="shared" si="71"/>
        <v>0</v>
      </c>
      <c r="AO43" s="554">
        <f t="shared" si="71"/>
        <v>0</v>
      </c>
      <c r="AP43" s="554">
        <f t="shared" si="71"/>
        <v>0</v>
      </c>
      <c r="AQ43" s="242">
        <f t="shared" ref="AQ43" si="72">SUM(AQ41:AQ42)</f>
        <v>0</v>
      </c>
      <c r="AR43" s="554">
        <f>SUM(AR41:AR42)</f>
        <v>0</v>
      </c>
      <c r="AS43" s="554">
        <f t="shared" ref="AS43:BC43" si="73">SUM(AS41:AS42)</f>
        <v>0</v>
      </c>
      <c r="AT43" s="554">
        <f t="shared" si="73"/>
        <v>0</v>
      </c>
      <c r="AU43" s="554">
        <f t="shared" si="73"/>
        <v>0</v>
      </c>
      <c r="AV43" s="554">
        <f t="shared" si="73"/>
        <v>0</v>
      </c>
      <c r="AW43" s="554">
        <f t="shared" si="73"/>
        <v>0</v>
      </c>
      <c r="AX43" s="554">
        <f t="shared" si="73"/>
        <v>0</v>
      </c>
      <c r="AY43" s="554">
        <f t="shared" si="73"/>
        <v>0</v>
      </c>
      <c r="AZ43" s="554">
        <f t="shared" si="73"/>
        <v>0</v>
      </c>
      <c r="BA43" s="554">
        <f t="shared" si="73"/>
        <v>0</v>
      </c>
      <c r="BB43" s="554">
        <f t="shared" si="73"/>
        <v>0</v>
      </c>
      <c r="BC43" s="554">
        <f t="shared" si="73"/>
        <v>0</v>
      </c>
      <c r="BD43" s="242">
        <f t="shared" ref="BD43" si="74">SUM(BD41:BD42)</f>
        <v>0</v>
      </c>
      <c r="BE43" s="554">
        <f>SUM(BE41:BE42)</f>
        <v>0</v>
      </c>
      <c r="BF43" s="554">
        <f t="shared" ref="BF43:BP43" si="75">SUM(BF41:BF42)</f>
        <v>0</v>
      </c>
      <c r="BG43" s="554">
        <f t="shared" si="75"/>
        <v>0</v>
      </c>
      <c r="BH43" s="554">
        <f t="shared" si="75"/>
        <v>0</v>
      </c>
      <c r="BI43" s="554">
        <f t="shared" si="75"/>
        <v>0</v>
      </c>
      <c r="BJ43" s="554">
        <f t="shared" si="75"/>
        <v>0</v>
      </c>
      <c r="BK43" s="554">
        <f t="shared" si="75"/>
        <v>0</v>
      </c>
      <c r="BL43" s="554">
        <f t="shared" si="75"/>
        <v>0</v>
      </c>
      <c r="BM43" s="554">
        <f t="shared" si="75"/>
        <v>0</v>
      </c>
      <c r="BN43" s="554">
        <f t="shared" si="75"/>
        <v>0</v>
      </c>
      <c r="BO43" s="554">
        <f t="shared" si="75"/>
        <v>0</v>
      </c>
      <c r="BP43" s="554">
        <f t="shared" si="75"/>
        <v>0</v>
      </c>
      <c r="BQ43" s="242">
        <f t="shared" ref="BQ43" si="76">SUM(BQ41:BQ42)</f>
        <v>0</v>
      </c>
      <c r="BR43" s="554">
        <f>SUM(BR41:BR42)</f>
        <v>0</v>
      </c>
      <c r="BS43" s="554">
        <f t="shared" ref="BS43:CC43" si="77">SUM(BS41:BS42)</f>
        <v>0</v>
      </c>
      <c r="BT43" s="554">
        <f t="shared" si="77"/>
        <v>0</v>
      </c>
      <c r="BU43" s="554">
        <f t="shared" si="77"/>
        <v>0</v>
      </c>
      <c r="BV43" s="554">
        <f t="shared" si="77"/>
        <v>0</v>
      </c>
      <c r="BW43" s="554">
        <f t="shared" si="77"/>
        <v>0</v>
      </c>
      <c r="BX43" s="554">
        <f t="shared" si="77"/>
        <v>0</v>
      </c>
      <c r="BY43" s="554">
        <f t="shared" si="77"/>
        <v>0</v>
      </c>
      <c r="BZ43" s="554">
        <f t="shared" si="77"/>
        <v>0</v>
      </c>
      <c r="CA43" s="554">
        <f t="shared" si="77"/>
        <v>0</v>
      </c>
      <c r="CB43" s="554">
        <f t="shared" si="77"/>
        <v>0</v>
      </c>
      <c r="CC43" s="554">
        <f t="shared" si="77"/>
        <v>0</v>
      </c>
      <c r="CD43" s="242">
        <f t="shared" ref="CD43" si="78">SUM(CD41:CD42)</f>
        <v>0</v>
      </c>
      <c r="CG43" s="197"/>
      <c r="CH43" s="370"/>
      <c r="CI43" s="197"/>
      <c r="CJ43" s="370"/>
    </row>
    <row r="44" spans="3:88">
      <c r="C44" s="31"/>
      <c r="D44" s="239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4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4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4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4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4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4"/>
    </row>
    <row r="45" spans="3:88">
      <c r="C45" s="31"/>
      <c r="D45" s="52" t="s">
        <v>69</v>
      </c>
      <c r="E45" s="227">
        <f t="shared" ref="E45:AJ45" si="79">E23+E28+E33+E38+E43</f>
        <v>0</v>
      </c>
      <c r="F45" s="227">
        <f t="shared" si="79"/>
        <v>0</v>
      </c>
      <c r="G45" s="227">
        <f t="shared" si="79"/>
        <v>0</v>
      </c>
      <c r="H45" s="227">
        <f t="shared" si="79"/>
        <v>0</v>
      </c>
      <c r="I45" s="227">
        <f t="shared" si="79"/>
        <v>0</v>
      </c>
      <c r="J45" s="227">
        <f t="shared" si="79"/>
        <v>0</v>
      </c>
      <c r="K45" s="227">
        <f t="shared" si="79"/>
        <v>0</v>
      </c>
      <c r="L45" s="227">
        <f t="shared" si="79"/>
        <v>0</v>
      </c>
      <c r="M45" s="227">
        <f t="shared" si="79"/>
        <v>0</v>
      </c>
      <c r="N45" s="227">
        <f t="shared" si="79"/>
        <v>0</v>
      </c>
      <c r="O45" s="227">
        <f t="shared" si="79"/>
        <v>0</v>
      </c>
      <c r="P45" s="227">
        <f t="shared" si="79"/>
        <v>0</v>
      </c>
      <c r="Q45" s="36">
        <f t="shared" si="79"/>
        <v>0</v>
      </c>
      <c r="R45" s="227">
        <f t="shared" si="79"/>
        <v>0</v>
      </c>
      <c r="S45" s="227">
        <f t="shared" si="79"/>
        <v>0</v>
      </c>
      <c r="T45" s="227">
        <f t="shared" si="79"/>
        <v>0</v>
      </c>
      <c r="U45" s="227">
        <f t="shared" si="79"/>
        <v>0</v>
      </c>
      <c r="V45" s="227">
        <f t="shared" si="79"/>
        <v>0</v>
      </c>
      <c r="W45" s="227">
        <f t="shared" si="79"/>
        <v>0</v>
      </c>
      <c r="X45" s="227">
        <f t="shared" si="79"/>
        <v>0</v>
      </c>
      <c r="Y45" s="227">
        <f t="shared" si="79"/>
        <v>0</v>
      </c>
      <c r="Z45" s="227">
        <f t="shared" si="79"/>
        <v>0</v>
      </c>
      <c r="AA45" s="227">
        <f t="shared" si="79"/>
        <v>0</v>
      </c>
      <c r="AB45" s="227">
        <f t="shared" si="79"/>
        <v>0</v>
      </c>
      <c r="AC45" s="227">
        <f t="shared" si="79"/>
        <v>0</v>
      </c>
      <c r="AD45" s="36">
        <f t="shared" si="79"/>
        <v>0</v>
      </c>
      <c r="AE45" s="227">
        <f t="shared" si="79"/>
        <v>0</v>
      </c>
      <c r="AF45" s="227">
        <f t="shared" si="79"/>
        <v>0</v>
      </c>
      <c r="AG45" s="227">
        <f t="shared" si="79"/>
        <v>0</v>
      </c>
      <c r="AH45" s="227">
        <f t="shared" si="79"/>
        <v>0</v>
      </c>
      <c r="AI45" s="227">
        <f t="shared" si="79"/>
        <v>0</v>
      </c>
      <c r="AJ45" s="227">
        <f t="shared" si="79"/>
        <v>0</v>
      </c>
      <c r="AK45" s="227">
        <f t="shared" ref="AK45:BP45" si="80">AK23+AK28+AK33+AK38+AK43</f>
        <v>0</v>
      </c>
      <c r="AL45" s="227">
        <f t="shared" si="80"/>
        <v>0</v>
      </c>
      <c r="AM45" s="227">
        <f t="shared" si="80"/>
        <v>0</v>
      </c>
      <c r="AN45" s="227">
        <f t="shared" si="80"/>
        <v>0</v>
      </c>
      <c r="AO45" s="227">
        <f t="shared" si="80"/>
        <v>0</v>
      </c>
      <c r="AP45" s="227">
        <f t="shared" si="80"/>
        <v>0</v>
      </c>
      <c r="AQ45" s="36">
        <f t="shared" si="80"/>
        <v>0</v>
      </c>
      <c r="AR45" s="227">
        <f t="shared" si="80"/>
        <v>0</v>
      </c>
      <c r="AS45" s="227">
        <f t="shared" si="80"/>
        <v>0</v>
      </c>
      <c r="AT45" s="227">
        <f t="shared" si="80"/>
        <v>0</v>
      </c>
      <c r="AU45" s="227">
        <f t="shared" si="80"/>
        <v>0</v>
      </c>
      <c r="AV45" s="227">
        <f t="shared" si="80"/>
        <v>0</v>
      </c>
      <c r="AW45" s="227">
        <f t="shared" si="80"/>
        <v>0</v>
      </c>
      <c r="AX45" s="227">
        <f t="shared" si="80"/>
        <v>0</v>
      </c>
      <c r="AY45" s="227">
        <f t="shared" si="80"/>
        <v>0</v>
      </c>
      <c r="AZ45" s="227">
        <f t="shared" si="80"/>
        <v>0</v>
      </c>
      <c r="BA45" s="227">
        <f t="shared" si="80"/>
        <v>0</v>
      </c>
      <c r="BB45" s="227">
        <f t="shared" si="80"/>
        <v>0</v>
      </c>
      <c r="BC45" s="227">
        <f t="shared" si="80"/>
        <v>0</v>
      </c>
      <c r="BD45" s="36">
        <f t="shared" si="80"/>
        <v>0</v>
      </c>
      <c r="BE45" s="227">
        <f t="shared" si="80"/>
        <v>0</v>
      </c>
      <c r="BF45" s="227">
        <f t="shared" si="80"/>
        <v>0</v>
      </c>
      <c r="BG45" s="227">
        <f t="shared" si="80"/>
        <v>0</v>
      </c>
      <c r="BH45" s="227">
        <f t="shared" si="80"/>
        <v>0</v>
      </c>
      <c r="BI45" s="227">
        <f t="shared" si="80"/>
        <v>0</v>
      </c>
      <c r="BJ45" s="227">
        <f t="shared" si="80"/>
        <v>0</v>
      </c>
      <c r="BK45" s="227">
        <f t="shared" si="80"/>
        <v>0</v>
      </c>
      <c r="BL45" s="227">
        <f t="shared" si="80"/>
        <v>0</v>
      </c>
      <c r="BM45" s="227">
        <f t="shared" si="80"/>
        <v>0</v>
      </c>
      <c r="BN45" s="227">
        <f t="shared" si="80"/>
        <v>0</v>
      </c>
      <c r="BO45" s="227">
        <f t="shared" si="80"/>
        <v>0</v>
      </c>
      <c r="BP45" s="227">
        <f t="shared" si="80"/>
        <v>0</v>
      </c>
      <c r="BQ45" s="36">
        <f t="shared" ref="BQ45:CD45" si="81">BQ23+BQ28+BQ33+BQ38+BQ43</f>
        <v>0</v>
      </c>
      <c r="BR45" s="227">
        <f t="shared" si="81"/>
        <v>0</v>
      </c>
      <c r="BS45" s="227">
        <f t="shared" si="81"/>
        <v>0</v>
      </c>
      <c r="BT45" s="227">
        <f t="shared" si="81"/>
        <v>0</v>
      </c>
      <c r="BU45" s="227">
        <f t="shared" si="81"/>
        <v>0</v>
      </c>
      <c r="BV45" s="227">
        <f t="shared" si="81"/>
        <v>0</v>
      </c>
      <c r="BW45" s="227">
        <f t="shared" si="81"/>
        <v>0</v>
      </c>
      <c r="BX45" s="227">
        <f t="shared" si="81"/>
        <v>0</v>
      </c>
      <c r="BY45" s="227">
        <f t="shared" si="81"/>
        <v>0</v>
      </c>
      <c r="BZ45" s="227">
        <f t="shared" si="81"/>
        <v>0</v>
      </c>
      <c r="CA45" s="227">
        <f t="shared" si="81"/>
        <v>0</v>
      </c>
      <c r="CB45" s="227">
        <f t="shared" si="81"/>
        <v>0</v>
      </c>
      <c r="CC45" s="227">
        <f t="shared" si="81"/>
        <v>0</v>
      </c>
      <c r="CD45" s="36">
        <f t="shared" si="81"/>
        <v>0</v>
      </c>
    </row>
    <row r="46" spans="3:88">
      <c r="C46" s="31"/>
      <c r="D46" s="31" t="s">
        <v>45</v>
      </c>
      <c r="E46" s="228" t="str">
        <f>IF(E$10=0,"",E45/E$10)</f>
        <v/>
      </c>
      <c r="F46" s="228" t="str">
        <f t="shared" ref="F46:AD46" si="82">IF(F$10=0,"",F45/F$10)</f>
        <v/>
      </c>
      <c r="G46" s="228" t="str">
        <f t="shared" si="82"/>
        <v/>
      </c>
      <c r="H46" s="228" t="str">
        <f t="shared" si="82"/>
        <v/>
      </c>
      <c r="I46" s="228" t="str">
        <f t="shared" si="82"/>
        <v/>
      </c>
      <c r="J46" s="228" t="str">
        <f t="shared" si="82"/>
        <v/>
      </c>
      <c r="K46" s="228" t="str">
        <f t="shared" si="82"/>
        <v/>
      </c>
      <c r="L46" s="228" t="str">
        <f t="shared" si="82"/>
        <v/>
      </c>
      <c r="M46" s="228" t="str">
        <f t="shared" si="82"/>
        <v/>
      </c>
      <c r="N46" s="228" t="str">
        <f t="shared" si="82"/>
        <v/>
      </c>
      <c r="O46" s="228" t="str">
        <f t="shared" si="82"/>
        <v/>
      </c>
      <c r="P46" s="228" t="str">
        <f t="shared" si="82"/>
        <v/>
      </c>
      <c r="Q46" s="37" t="str">
        <f t="shared" si="82"/>
        <v/>
      </c>
      <c r="R46" s="228" t="str">
        <f t="shared" si="82"/>
        <v/>
      </c>
      <c r="S46" s="228" t="str">
        <f t="shared" ref="S46:AC46" si="83">IF(S$10=0,"",S45/S$10)</f>
        <v/>
      </c>
      <c r="T46" s="228" t="str">
        <f t="shared" si="83"/>
        <v/>
      </c>
      <c r="U46" s="228" t="str">
        <f t="shared" si="83"/>
        <v/>
      </c>
      <c r="V46" s="228" t="str">
        <f t="shared" si="83"/>
        <v/>
      </c>
      <c r="W46" s="228" t="str">
        <f t="shared" si="83"/>
        <v/>
      </c>
      <c r="X46" s="228" t="str">
        <f t="shared" si="83"/>
        <v/>
      </c>
      <c r="Y46" s="228" t="str">
        <f t="shared" si="83"/>
        <v/>
      </c>
      <c r="Z46" s="228" t="str">
        <f t="shared" si="83"/>
        <v/>
      </c>
      <c r="AA46" s="228" t="str">
        <f t="shared" si="83"/>
        <v/>
      </c>
      <c r="AB46" s="228" t="str">
        <f t="shared" si="83"/>
        <v/>
      </c>
      <c r="AC46" s="228" t="str">
        <f t="shared" si="83"/>
        <v/>
      </c>
      <c r="AD46" s="37" t="str">
        <f t="shared" si="82"/>
        <v/>
      </c>
      <c r="AE46" s="228" t="str">
        <f t="shared" ref="AE46:BD46" si="84">IF(AE$10=0,"",AE45/AE$10)</f>
        <v/>
      </c>
      <c r="AF46" s="228" t="str">
        <f t="shared" si="84"/>
        <v/>
      </c>
      <c r="AG46" s="228" t="str">
        <f t="shared" si="84"/>
        <v/>
      </c>
      <c r="AH46" s="228" t="str">
        <f t="shared" si="84"/>
        <v/>
      </c>
      <c r="AI46" s="228" t="str">
        <f t="shared" si="84"/>
        <v/>
      </c>
      <c r="AJ46" s="228" t="str">
        <f t="shared" si="84"/>
        <v/>
      </c>
      <c r="AK46" s="228" t="str">
        <f t="shared" si="84"/>
        <v/>
      </c>
      <c r="AL46" s="228" t="str">
        <f t="shared" si="84"/>
        <v/>
      </c>
      <c r="AM46" s="228" t="str">
        <f t="shared" si="84"/>
        <v/>
      </c>
      <c r="AN46" s="228" t="str">
        <f t="shared" si="84"/>
        <v/>
      </c>
      <c r="AO46" s="228" t="str">
        <f t="shared" si="84"/>
        <v/>
      </c>
      <c r="AP46" s="228" t="str">
        <f t="shared" si="84"/>
        <v/>
      </c>
      <c r="AQ46" s="37" t="str">
        <f t="shared" si="84"/>
        <v/>
      </c>
      <c r="AR46" s="228" t="str">
        <f t="shared" si="84"/>
        <v/>
      </c>
      <c r="AS46" s="228" t="str">
        <f t="shared" ref="AS46:BC46" si="85">IF(AS$10=0,"",AS45/AS$10)</f>
        <v/>
      </c>
      <c r="AT46" s="228" t="str">
        <f t="shared" si="85"/>
        <v/>
      </c>
      <c r="AU46" s="228" t="str">
        <f t="shared" si="85"/>
        <v/>
      </c>
      <c r="AV46" s="228" t="str">
        <f t="shared" si="85"/>
        <v/>
      </c>
      <c r="AW46" s="228" t="str">
        <f t="shared" si="85"/>
        <v/>
      </c>
      <c r="AX46" s="228" t="str">
        <f t="shared" si="85"/>
        <v/>
      </c>
      <c r="AY46" s="228" t="str">
        <f t="shared" si="85"/>
        <v/>
      </c>
      <c r="AZ46" s="228" t="str">
        <f t="shared" si="85"/>
        <v/>
      </c>
      <c r="BA46" s="228" t="str">
        <f t="shared" si="85"/>
        <v/>
      </c>
      <c r="BB46" s="228" t="str">
        <f t="shared" si="85"/>
        <v/>
      </c>
      <c r="BC46" s="228" t="str">
        <f t="shared" si="85"/>
        <v/>
      </c>
      <c r="BD46" s="37" t="str">
        <f t="shared" si="84"/>
        <v/>
      </c>
      <c r="BE46" s="228" t="str">
        <f t="shared" ref="BE46:BQ46" si="86">IF(BE$10=0,"",BE45/BE$10)</f>
        <v/>
      </c>
      <c r="BF46" s="228" t="str">
        <f t="shared" ref="BF46:BP46" si="87">IF(BF$10=0,"",BF45/BF$10)</f>
        <v/>
      </c>
      <c r="BG46" s="228" t="str">
        <f t="shared" si="87"/>
        <v/>
      </c>
      <c r="BH46" s="228" t="str">
        <f t="shared" si="87"/>
        <v/>
      </c>
      <c r="BI46" s="228" t="str">
        <f t="shared" si="87"/>
        <v/>
      </c>
      <c r="BJ46" s="228" t="str">
        <f t="shared" si="87"/>
        <v/>
      </c>
      <c r="BK46" s="228" t="str">
        <f t="shared" si="87"/>
        <v/>
      </c>
      <c r="BL46" s="228" t="str">
        <f t="shared" si="87"/>
        <v/>
      </c>
      <c r="BM46" s="228" t="str">
        <f t="shared" si="87"/>
        <v/>
      </c>
      <c r="BN46" s="228" t="str">
        <f t="shared" si="87"/>
        <v/>
      </c>
      <c r="BO46" s="228" t="str">
        <f t="shared" si="87"/>
        <v/>
      </c>
      <c r="BP46" s="228" t="str">
        <f t="shared" si="87"/>
        <v/>
      </c>
      <c r="BQ46" s="37" t="str">
        <f t="shared" si="86"/>
        <v/>
      </c>
      <c r="BR46" s="228" t="str">
        <f t="shared" ref="BR46:CD46" si="88">IF(BR$10=0,"",BR45/BR$10)</f>
        <v/>
      </c>
      <c r="BS46" s="228" t="str">
        <f t="shared" si="88"/>
        <v/>
      </c>
      <c r="BT46" s="228" t="str">
        <f t="shared" si="88"/>
        <v/>
      </c>
      <c r="BU46" s="228" t="str">
        <f t="shared" si="88"/>
        <v/>
      </c>
      <c r="BV46" s="228" t="str">
        <f t="shared" si="88"/>
        <v/>
      </c>
      <c r="BW46" s="228" t="str">
        <f t="shared" si="88"/>
        <v/>
      </c>
      <c r="BX46" s="228" t="str">
        <f t="shared" si="88"/>
        <v/>
      </c>
      <c r="BY46" s="228" t="str">
        <f t="shared" si="88"/>
        <v/>
      </c>
      <c r="BZ46" s="228" t="str">
        <f t="shared" si="88"/>
        <v/>
      </c>
      <c r="CA46" s="228" t="str">
        <f t="shared" si="88"/>
        <v/>
      </c>
      <c r="CB46" s="228" t="str">
        <f t="shared" si="88"/>
        <v/>
      </c>
      <c r="CC46" s="228" t="str">
        <f t="shared" si="88"/>
        <v/>
      </c>
      <c r="CD46" s="37" t="str">
        <f t="shared" si="88"/>
        <v/>
      </c>
    </row>
    <row r="47" spans="3:88">
      <c r="C47" s="31"/>
      <c r="D47" s="31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37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37"/>
      <c r="AE47" s="228"/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8"/>
      <c r="AQ47" s="37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37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37"/>
      <c r="BR47" s="228"/>
      <c r="BS47" s="228"/>
      <c r="BT47" s="228"/>
      <c r="BU47" s="228"/>
      <c r="BV47" s="228"/>
      <c r="BW47" s="228"/>
      <c r="BX47" s="228"/>
      <c r="BY47" s="228"/>
      <c r="BZ47" s="228"/>
      <c r="CA47" s="228"/>
      <c r="CB47" s="228"/>
      <c r="CC47" s="228"/>
      <c r="CD47" s="37"/>
    </row>
    <row r="48" spans="3:88" ht="13.8" thickBot="1">
      <c r="C48" s="52" t="s">
        <v>70</v>
      </c>
      <c r="D48" s="52" t="s">
        <v>163</v>
      </c>
      <c r="E48" s="240">
        <f t="shared" ref="E48:AJ48" si="89">E17-E45</f>
        <v>0</v>
      </c>
      <c r="F48" s="240">
        <f t="shared" si="89"/>
        <v>0</v>
      </c>
      <c r="G48" s="240">
        <f t="shared" si="89"/>
        <v>0</v>
      </c>
      <c r="H48" s="240">
        <f t="shared" si="89"/>
        <v>0</v>
      </c>
      <c r="I48" s="240">
        <f t="shared" si="89"/>
        <v>0</v>
      </c>
      <c r="J48" s="240">
        <f t="shared" si="89"/>
        <v>0</v>
      </c>
      <c r="K48" s="240">
        <f t="shared" si="89"/>
        <v>0</v>
      </c>
      <c r="L48" s="240">
        <f t="shared" si="89"/>
        <v>0</v>
      </c>
      <c r="M48" s="240">
        <f t="shared" si="89"/>
        <v>0</v>
      </c>
      <c r="N48" s="240">
        <f t="shared" si="89"/>
        <v>0</v>
      </c>
      <c r="O48" s="240">
        <f t="shared" si="89"/>
        <v>0</v>
      </c>
      <c r="P48" s="240">
        <f t="shared" si="89"/>
        <v>0</v>
      </c>
      <c r="Q48" s="39">
        <f t="shared" si="89"/>
        <v>0</v>
      </c>
      <c r="R48" s="240">
        <f t="shared" si="89"/>
        <v>0</v>
      </c>
      <c r="S48" s="240">
        <f t="shared" si="89"/>
        <v>0</v>
      </c>
      <c r="T48" s="240">
        <f t="shared" si="89"/>
        <v>0</v>
      </c>
      <c r="U48" s="240">
        <f t="shared" si="89"/>
        <v>0</v>
      </c>
      <c r="V48" s="240">
        <f t="shared" si="89"/>
        <v>0</v>
      </c>
      <c r="W48" s="240">
        <f t="shared" si="89"/>
        <v>0</v>
      </c>
      <c r="X48" s="240">
        <f t="shared" si="89"/>
        <v>0</v>
      </c>
      <c r="Y48" s="240">
        <f t="shared" si="89"/>
        <v>0</v>
      </c>
      <c r="Z48" s="240">
        <f t="shared" si="89"/>
        <v>0</v>
      </c>
      <c r="AA48" s="240">
        <f t="shared" si="89"/>
        <v>0</v>
      </c>
      <c r="AB48" s="240">
        <f t="shared" si="89"/>
        <v>0</v>
      </c>
      <c r="AC48" s="240">
        <f t="shared" si="89"/>
        <v>0</v>
      </c>
      <c r="AD48" s="39">
        <f t="shared" si="89"/>
        <v>0</v>
      </c>
      <c r="AE48" s="240">
        <f t="shared" si="89"/>
        <v>0</v>
      </c>
      <c r="AF48" s="240">
        <f t="shared" si="89"/>
        <v>0</v>
      </c>
      <c r="AG48" s="240">
        <f t="shared" si="89"/>
        <v>0</v>
      </c>
      <c r="AH48" s="240">
        <f t="shared" si="89"/>
        <v>0</v>
      </c>
      <c r="AI48" s="240">
        <f t="shared" si="89"/>
        <v>0</v>
      </c>
      <c r="AJ48" s="240">
        <f t="shared" si="89"/>
        <v>0</v>
      </c>
      <c r="AK48" s="240">
        <f t="shared" ref="AK48:BP48" si="90">AK17-AK45</f>
        <v>0</v>
      </c>
      <c r="AL48" s="240">
        <f t="shared" si="90"/>
        <v>0</v>
      </c>
      <c r="AM48" s="240">
        <f t="shared" si="90"/>
        <v>0</v>
      </c>
      <c r="AN48" s="240">
        <f t="shared" si="90"/>
        <v>0</v>
      </c>
      <c r="AO48" s="240">
        <f t="shared" si="90"/>
        <v>0</v>
      </c>
      <c r="AP48" s="240">
        <f t="shared" si="90"/>
        <v>0</v>
      </c>
      <c r="AQ48" s="39">
        <f t="shared" si="90"/>
        <v>0</v>
      </c>
      <c r="AR48" s="240">
        <f t="shared" si="90"/>
        <v>0</v>
      </c>
      <c r="AS48" s="240">
        <f t="shared" si="90"/>
        <v>0</v>
      </c>
      <c r="AT48" s="240">
        <f t="shared" si="90"/>
        <v>0</v>
      </c>
      <c r="AU48" s="240">
        <f t="shared" si="90"/>
        <v>0</v>
      </c>
      <c r="AV48" s="240">
        <f t="shared" si="90"/>
        <v>0</v>
      </c>
      <c r="AW48" s="240">
        <f t="shared" si="90"/>
        <v>0</v>
      </c>
      <c r="AX48" s="240">
        <f t="shared" si="90"/>
        <v>0</v>
      </c>
      <c r="AY48" s="240">
        <f t="shared" si="90"/>
        <v>0</v>
      </c>
      <c r="AZ48" s="240">
        <f t="shared" si="90"/>
        <v>0</v>
      </c>
      <c r="BA48" s="240">
        <f t="shared" si="90"/>
        <v>0</v>
      </c>
      <c r="BB48" s="240">
        <f t="shared" si="90"/>
        <v>0</v>
      </c>
      <c r="BC48" s="240">
        <f t="shared" si="90"/>
        <v>0</v>
      </c>
      <c r="BD48" s="39">
        <f t="shared" si="90"/>
        <v>0</v>
      </c>
      <c r="BE48" s="240">
        <f t="shared" si="90"/>
        <v>0</v>
      </c>
      <c r="BF48" s="240">
        <f t="shared" si="90"/>
        <v>0</v>
      </c>
      <c r="BG48" s="240">
        <f t="shared" si="90"/>
        <v>0</v>
      </c>
      <c r="BH48" s="240">
        <f t="shared" si="90"/>
        <v>0</v>
      </c>
      <c r="BI48" s="240">
        <f t="shared" si="90"/>
        <v>0</v>
      </c>
      <c r="BJ48" s="240">
        <f t="shared" si="90"/>
        <v>0</v>
      </c>
      <c r="BK48" s="240">
        <f t="shared" si="90"/>
        <v>0</v>
      </c>
      <c r="BL48" s="240">
        <f t="shared" si="90"/>
        <v>0</v>
      </c>
      <c r="BM48" s="240">
        <f t="shared" si="90"/>
        <v>0</v>
      </c>
      <c r="BN48" s="240">
        <f t="shared" si="90"/>
        <v>0</v>
      </c>
      <c r="BO48" s="240">
        <f t="shared" si="90"/>
        <v>0</v>
      </c>
      <c r="BP48" s="240">
        <f t="shared" si="90"/>
        <v>0</v>
      </c>
      <c r="BQ48" s="39">
        <f t="shared" ref="BQ48:CD48" si="91">BQ17-BQ45</f>
        <v>0</v>
      </c>
      <c r="BR48" s="240">
        <f t="shared" si="91"/>
        <v>0</v>
      </c>
      <c r="BS48" s="240">
        <f t="shared" si="91"/>
        <v>0</v>
      </c>
      <c r="BT48" s="240">
        <f t="shared" si="91"/>
        <v>0</v>
      </c>
      <c r="BU48" s="240">
        <f t="shared" si="91"/>
        <v>0</v>
      </c>
      <c r="BV48" s="240">
        <f t="shared" si="91"/>
        <v>0</v>
      </c>
      <c r="BW48" s="240">
        <f t="shared" si="91"/>
        <v>0</v>
      </c>
      <c r="BX48" s="240">
        <f t="shared" si="91"/>
        <v>0</v>
      </c>
      <c r="BY48" s="240">
        <f t="shared" si="91"/>
        <v>0</v>
      </c>
      <c r="BZ48" s="240">
        <f t="shared" si="91"/>
        <v>0</v>
      </c>
      <c r="CA48" s="240">
        <f t="shared" si="91"/>
        <v>0</v>
      </c>
      <c r="CB48" s="240">
        <f t="shared" si="91"/>
        <v>0</v>
      </c>
      <c r="CC48" s="240">
        <f t="shared" si="91"/>
        <v>0</v>
      </c>
      <c r="CD48" s="39">
        <f t="shared" si="91"/>
        <v>0</v>
      </c>
      <c r="CE48" s="374" t="str">
        <f>IF(ROUND((CD48+BQ48+BD48+AQ48+AD48+Q48)-('Financial Summary by Acct'!CD30+'Financial Summary by Acct'!BQ30+'Financial Summary by Acct'!BD30+'Financial Summary by Acct'!AQ30+'Financial Summary by Acct'!AD30+'Financial Summary by Acct'!Q30),0)=0,"","Error")</f>
        <v/>
      </c>
    </row>
    <row r="49" spans="3:83">
      <c r="C49" s="52"/>
      <c r="D49" s="31" t="s">
        <v>139</v>
      </c>
      <c r="E49" s="228" t="str">
        <f>IF(E$10=0,"",E48/E$10)</f>
        <v/>
      </c>
      <c r="F49" s="228" t="str">
        <f t="shared" ref="F49:BQ49" si="92">IF(F$10=0,"",F48/F$10)</f>
        <v/>
      </c>
      <c r="G49" s="228" t="str">
        <f t="shared" si="92"/>
        <v/>
      </c>
      <c r="H49" s="228" t="str">
        <f t="shared" si="92"/>
        <v/>
      </c>
      <c r="I49" s="228" t="str">
        <f t="shared" si="92"/>
        <v/>
      </c>
      <c r="J49" s="228" t="str">
        <f t="shared" si="92"/>
        <v/>
      </c>
      <c r="K49" s="228" t="str">
        <f t="shared" si="92"/>
        <v/>
      </c>
      <c r="L49" s="228" t="str">
        <f t="shared" si="92"/>
        <v/>
      </c>
      <c r="M49" s="228" t="str">
        <f t="shared" si="92"/>
        <v/>
      </c>
      <c r="N49" s="228" t="str">
        <f t="shared" si="92"/>
        <v/>
      </c>
      <c r="O49" s="228" t="str">
        <f t="shared" si="92"/>
        <v/>
      </c>
      <c r="P49" s="228" t="str">
        <f t="shared" si="92"/>
        <v/>
      </c>
      <c r="Q49" s="37" t="str">
        <f t="shared" si="92"/>
        <v/>
      </c>
      <c r="R49" s="228" t="str">
        <f t="shared" si="92"/>
        <v/>
      </c>
      <c r="S49" s="228" t="str">
        <f t="shared" si="92"/>
        <v/>
      </c>
      <c r="T49" s="228" t="str">
        <f t="shared" si="92"/>
        <v/>
      </c>
      <c r="U49" s="228" t="str">
        <f t="shared" si="92"/>
        <v/>
      </c>
      <c r="V49" s="228" t="str">
        <f t="shared" si="92"/>
        <v/>
      </c>
      <c r="W49" s="228" t="str">
        <f t="shared" si="92"/>
        <v/>
      </c>
      <c r="X49" s="228" t="str">
        <f t="shared" si="92"/>
        <v/>
      </c>
      <c r="Y49" s="228" t="str">
        <f t="shared" si="92"/>
        <v/>
      </c>
      <c r="Z49" s="228" t="str">
        <f t="shared" si="92"/>
        <v/>
      </c>
      <c r="AA49" s="228" t="str">
        <f t="shared" si="92"/>
        <v/>
      </c>
      <c r="AB49" s="228" t="str">
        <f t="shared" si="92"/>
        <v/>
      </c>
      <c r="AC49" s="228" t="str">
        <f t="shared" si="92"/>
        <v/>
      </c>
      <c r="AD49" s="37" t="str">
        <f t="shared" si="92"/>
        <v/>
      </c>
      <c r="AE49" s="228" t="str">
        <f t="shared" si="92"/>
        <v/>
      </c>
      <c r="AF49" s="228" t="str">
        <f t="shared" si="92"/>
        <v/>
      </c>
      <c r="AG49" s="228" t="str">
        <f t="shared" si="92"/>
        <v/>
      </c>
      <c r="AH49" s="228" t="str">
        <f t="shared" si="92"/>
        <v/>
      </c>
      <c r="AI49" s="228" t="str">
        <f t="shared" si="92"/>
        <v/>
      </c>
      <c r="AJ49" s="228" t="str">
        <f t="shared" si="92"/>
        <v/>
      </c>
      <c r="AK49" s="228" t="str">
        <f t="shared" si="92"/>
        <v/>
      </c>
      <c r="AL49" s="228" t="str">
        <f t="shared" si="92"/>
        <v/>
      </c>
      <c r="AM49" s="228" t="str">
        <f t="shared" si="92"/>
        <v/>
      </c>
      <c r="AN49" s="228" t="str">
        <f t="shared" si="92"/>
        <v/>
      </c>
      <c r="AO49" s="228" t="str">
        <f t="shared" si="92"/>
        <v/>
      </c>
      <c r="AP49" s="228" t="str">
        <f t="shared" si="92"/>
        <v/>
      </c>
      <c r="AQ49" s="37" t="str">
        <f t="shared" si="92"/>
        <v/>
      </c>
      <c r="AR49" s="228" t="str">
        <f t="shared" si="92"/>
        <v/>
      </c>
      <c r="AS49" s="228" t="str">
        <f t="shared" si="92"/>
        <v/>
      </c>
      <c r="AT49" s="228" t="str">
        <f t="shared" si="92"/>
        <v/>
      </c>
      <c r="AU49" s="228" t="str">
        <f t="shared" si="92"/>
        <v/>
      </c>
      <c r="AV49" s="228" t="str">
        <f t="shared" si="92"/>
        <v/>
      </c>
      <c r="AW49" s="228" t="str">
        <f t="shared" si="92"/>
        <v/>
      </c>
      <c r="AX49" s="228" t="str">
        <f t="shared" si="92"/>
        <v/>
      </c>
      <c r="AY49" s="228" t="str">
        <f t="shared" si="92"/>
        <v/>
      </c>
      <c r="AZ49" s="228" t="str">
        <f t="shared" si="92"/>
        <v/>
      </c>
      <c r="BA49" s="228" t="str">
        <f t="shared" si="92"/>
        <v/>
      </c>
      <c r="BB49" s="228" t="str">
        <f t="shared" si="92"/>
        <v/>
      </c>
      <c r="BC49" s="228" t="str">
        <f t="shared" si="92"/>
        <v/>
      </c>
      <c r="BD49" s="37" t="str">
        <f t="shared" si="92"/>
        <v/>
      </c>
      <c r="BE49" s="228" t="str">
        <f t="shared" si="92"/>
        <v/>
      </c>
      <c r="BF49" s="228" t="str">
        <f t="shared" si="92"/>
        <v/>
      </c>
      <c r="BG49" s="228" t="str">
        <f t="shared" si="92"/>
        <v/>
      </c>
      <c r="BH49" s="228" t="str">
        <f t="shared" si="92"/>
        <v/>
      </c>
      <c r="BI49" s="228" t="str">
        <f t="shared" si="92"/>
        <v/>
      </c>
      <c r="BJ49" s="228" t="str">
        <f t="shared" si="92"/>
        <v/>
      </c>
      <c r="BK49" s="228" t="str">
        <f t="shared" si="92"/>
        <v/>
      </c>
      <c r="BL49" s="228" t="str">
        <f t="shared" si="92"/>
        <v/>
      </c>
      <c r="BM49" s="228" t="str">
        <f t="shared" si="92"/>
        <v/>
      </c>
      <c r="BN49" s="228" t="str">
        <f t="shared" si="92"/>
        <v/>
      </c>
      <c r="BO49" s="228" t="str">
        <f t="shared" si="92"/>
        <v/>
      </c>
      <c r="BP49" s="228" t="str">
        <f t="shared" si="92"/>
        <v/>
      </c>
      <c r="BQ49" s="37" t="str">
        <f t="shared" si="92"/>
        <v/>
      </c>
      <c r="BR49" s="228" t="str">
        <f t="shared" ref="BR49:CD49" si="93">IF(BR$10=0,"",BR48/BR$10)</f>
        <v/>
      </c>
      <c r="BS49" s="228" t="str">
        <f t="shared" si="93"/>
        <v/>
      </c>
      <c r="BT49" s="228" t="str">
        <f t="shared" si="93"/>
        <v/>
      </c>
      <c r="BU49" s="228" t="str">
        <f t="shared" si="93"/>
        <v/>
      </c>
      <c r="BV49" s="228" t="str">
        <f t="shared" si="93"/>
        <v/>
      </c>
      <c r="BW49" s="228" t="str">
        <f t="shared" si="93"/>
        <v/>
      </c>
      <c r="BX49" s="228" t="str">
        <f t="shared" si="93"/>
        <v/>
      </c>
      <c r="BY49" s="228" t="str">
        <f t="shared" si="93"/>
        <v/>
      </c>
      <c r="BZ49" s="228" t="str">
        <f t="shared" si="93"/>
        <v/>
      </c>
      <c r="CA49" s="228" t="str">
        <f t="shared" si="93"/>
        <v/>
      </c>
      <c r="CB49" s="228" t="str">
        <f t="shared" si="93"/>
        <v/>
      </c>
      <c r="CC49" s="228" t="str">
        <f t="shared" si="93"/>
        <v/>
      </c>
      <c r="CD49" s="37" t="str">
        <f t="shared" si="93"/>
        <v/>
      </c>
    </row>
    <row r="50" spans="3:83">
      <c r="C50" s="31"/>
      <c r="D50" s="31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4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4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4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4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4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4"/>
    </row>
    <row r="51" spans="3:83">
      <c r="C51" s="31"/>
      <c r="D51" s="31" t="s">
        <v>135</v>
      </c>
      <c r="E51" s="35">
        <f>CalcEngine!F205-CalcEngine!F208-CalcEngine!F209</f>
        <v>0</v>
      </c>
      <c r="F51" s="35">
        <f>CalcEngine!G205-CalcEngine!G208-CalcEngine!G209</f>
        <v>0</v>
      </c>
      <c r="G51" s="35">
        <f>CalcEngine!H205-CalcEngine!H208-CalcEngine!H209</f>
        <v>0</v>
      </c>
      <c r="H51" s="35">
        <f>CalcEngine!I205-CalcEngine!I208-CalcEngine!I209</f>
        <v>0</v>
      </c>
      <c r="I51" s="35">
        <f>CalcEngine!J205-CalcEngine!J208-CalcEngine!J209</f>
        <v>0</v>
      </c>
      <c r="J51" s="35">
        <f>CalcEngine!K205-CalcEngine!K208-CalcEngine!K209</f>
        <v>0</v>
      </c>
      <c r="K51" s="35">
        <f>CalcEngine!L205-CalcEngine!L208-CalcEngine!L209</f>
        <v>0</v>
      </c>
      <c r="L51" s="35">
        <f>CalcEngine!M205-CalcEngine!M208-CalcEngine!M209</f>
        <v>0</v>
      </c>
      <c r="M51" s="35">
        <f>CalcEngine!N205-CalcEngine!N208-CalcEngine!N209</f>
        <v>0</v>
      </c>
      <c r="N51" s="35">
        <f>CalcEngine!O205-CalcEngine!O208-CalcEngine!O209</f>
        <v>0</v>
      </c>
      <c r="O51" s="35">
        <f>CalcEngine!P205-CalcEngine!P208-CalcEngine!P209</f>
        <v>0</v>
      </c>
      <c r="P51" s="35">
        <f>CalcEngine!Q205-CalcEngine!Q208-CalcEngine!Q209</f>
        <v>0</v>
      </c>
      <c r="Q51" s="34">
        <f t="shared" ref="Q51:Q52" si="94">SUM(E51:P51)</f>
        <v>0</v>
      </c>
      <c r="R51" s="35">
        <f>CalcEngine!R205-CalcEngine!R208-CalcEngine!R209</f>
        <v>0</v>
      </c>
      <c r="S51" s="35">
        <f>CalcEngine!S205-CalcEngine!S208-CalcEngine!S209</f>
        <v>0</v>
      </c>
      <c r="T51" s="35">
        <f>CalcEngine!T205-CalcEngine!T208-CalcEngine!T209</f>
        <v>0</v>
      </c>
      <c r="U51" s="35">
        <f>CalcEngine!U205-CalcEngine!U208-CalcEngine!U209</f>
        <v>0</v>
      </c>
      <c r="V51" s="35">
        <f>CalcEngine!V205-CalcEngine!V208-CalcEngine!V209</f>
        <v>0</v>
      </c>
      <c r="W51" s="35">
        <f>CalcEngine!W205-CalcEngine!W208-CalcEngine!W209</f>
        <v>0</v>
      </c>
      <c r="X51" s="35">
        <f>CalcEngine!X205-CalcEngine!X208-CalcEngine!X209</f>
        <v>0</v>
      </c>
      <c r="Y51" s="35">
        <f>CalcEngine!Y205-CalcEngine!Y208-CalcEngine!Y209</f>
        <v>0</v>
      </c>
      <c r="Z51" s="35">
        <f>CalcEngine!Z205-CalcEngine!Z208-CalcEngine!Z209</f>
        <v>0</v>
      </c>
      <c r="AA51" s="35">
        <f>CalcEngine!AA205-CalcEngine!AA208-CalcEngine!AA209</f>
        <v>0</v>
      </c>
      <c r="AB51" s="35">
        <f>CalcEngine!AB205-CalcEngine!AB208-CalcEngine!AB209</f>
        <v>0</v>
      </c>
      <c r="AC51" s="35">
        <f>CalcEngine!AC205-CalcEngine!AC208-CalcEngine!AC209</f>
        <v>0</v>
      </c>
      <c r="AD51" s="34">
        <f t="shared" ref="AD51:AD52" si="95">SUM(R51:AC51)</f>
        <v>0</v>
      </c>
      <c r="AE51" s="35">
        <f>CalcEngine!AD205-CalcEngine!AD208-CalcEngine!AD209</f>
        <v>0</v>
      </c>
      <c r="AF51" s="35">
        <f>CalcEngine!AE205-CalcEngine!AE208-CalcEngine!AE209</f>
        <v>0</v>
      </c>
      <c r="AG51" s="35">
        <f>CalcEngine!AF205-CalcEngine!AF208-CalcEngine!AF209</f>
        <v>0</v>
      </c>
      <c r="AH51" s="35">
        <f>CalcEngine!AG205-CalcEngine!AG208-CalcEngine!AG209</f>
        <v>0</v>
      </c>
      <c r="AI51" s="35">
        <f>CalcEngine!AH205-CalcEngine!AH208-CalcEngine!AH209</f>
        <v>0</v>
      </c>
      <c r="AJ51" s="35">
        <f>CalcEngine!AI205-CalcEngine!AI208-CalcEngine!AI209</f>
        <v>0</v>
      </c>
      <c r="AK51" s="35">
        <f>CalcEngine!AJ205-CalcEngine!AJ208-CalcEngine!AJ209</f>
        <v>0</v>
      </c>
      <c r="AL51" s="35">
        <f>CalcEngine!AK205-CalcEngine!AK208-CalcEngine!AK209</f>
        <v>0</v>
      </c>
      <c r="AM51" s="35">
        <f>CalcEngine!AL205-CalcEngine!AL208-CalcEngine!AL209</f>
        <v>0</v>
      </c>
      <c r="AN51" s="35">
        <f>CalcEngine!AM205-CalcEngine!AM208-CalcEngine!AM209</f>
        <v>0</v>
      </c>
      <c r="AO51" s="35">
        <f>CalcEngine!AN205-CalcEngine!AN208-CalcEngine!AN209</f>
        <v>0</v>
      </c>
      <c r="AP51" s="35">
        <f>CalcEngine!AO205-CalcEngine!AO208-CalcEngine!AO209</f>
        <v>0</v>
      </c>
      <c r="AQ51" s="34">
        <f t="shared" ref="AQ51:AQ52" si="96">SUM(AE51:AP51)</f>
        <v>0</v>
      </c>
      <c r="AR51" s="35">
        <f>CalcEngine!AP205-CalcEngine!AP208-CalcEngine!AP209</f>
        <v>0</v>
      </c>
      <c r="AS51" s="35">
        <f>CalcEngine!AQ205-CalcEngine!AQ208-CalcEngine!AQ209</f>
        <v>0</v>
      </c>
      <c r="AT51" s="35">
        <f>CalcEngine!AR205-CalcEngine!AR208-CalcEngine!AR209</f>
        <v>0</v>
      </c>
      <c r="AU51" s="35">
        <f>CalcEngine!AS205-CalcEngine!AS208-CalcEngine!AS209</f>
        <v>0</v>
      </c>
      <c r="AV51" s="35">
        <f>CalcEngine!AT205-CalcEngine!AT208-CalcEngine!AT209</f>
        <v>0</v>
      </c>
      <c r="AW51" s="35">
        <f>CalcEngine!AU205-CalcEngine!AU208-CalcEngine!AU209</f>
        <v>0</v>
      </c>
      <c r="AX51" s="35">
        <f>CalcEngine!AV205-CalcEngine!AV208-CalcEngine!AV209</f>
        <v>0</v>
      </c>
      <c r="AY51" s="35">
        <f>CalcEngine!AW205-CalcEngine!AW208-CalcEngine!AW209</f>
        <v>0</v>
      </c>
      <c r="AZ51" s="35">
        <f>CalcEngine!AX205-CalcEngine!AX208-CalcEngine!AX209</f>
        <v>0</v>
      </c>
      <c r="BA51" s="35">
        <f>CalcEngine!AY205-CalcEngine!AY208-CalcEngine!AY209</f>
        <v>0</v>
      </c>
      <c r="BB51" s="35">
        <f>CalcEngine!AZ205-CalcEngine!AZ208-CalcEngine!AZ209</f>
        <v>0</v>
      </c>
      <c r="BC51" s="35">
        <f>CalcEngine!BA205-CalcEngine!BA208-CalcEngine!BA209</f>
        <v>0</v>
      </c>
      <c r="BD51" s="34">
        <f t="shared" ref="BD51:BD52" si="97">SUM(AR51:BC51)</f>
        <v>0</v>
      </c>
      <c r="BE51" s="35">
        <f>CalcEngine!BB205-CalcEngine!BB208-CalcEngine!BB209</f>
        <v>0</v>
      </c>
      <c r="BF51" s="35">
        <f>CalcEngine!BC205-CalcEngine!BC208-CalcEngine!BC209</f>
        <v>0</v>
      </c>
      <c r="BG51" s="35">
        <f>CalcEngine!BD205-CalcEngine!BD208-CalcEngine!BD209</f>
        <v>0</v>
      </c>
      <c r="BH51" s="35">
        <f>CalcEngine!BE205-CalcEngine!BE208-CalcEngine!BE209</f>
        <v>0</v>
      </c>
      <c r="BI51" s="35">
        <f>CalcEngine!BF205-CalcEngine!BF208-CalcEngine!BF209</f>
        <v>0</v>
      </c>
      <c r="BJ51" s="35">
        <f>CalcEngine!BG205-CalcEngine!BG208-CalcEngine!BG209</f>
        <v>0</v>
      </c>
      <c r="BK51" s="35">
        <f>CalcEngine!BH205-CalcEngine!BH208-CalcEngine!BH209</f>
        <v>0</v>
      </c>
      <c r="BL51" s="35">
        <f>CalcEngine!BI205-CalcEngine!BI208-CalcEngine!BI209</f>
        <v>0</v>
      </c>
      <c r="BM51" s="35">
        <f>CalcEngine!BJ205-CalcEngine!BJ208-CalcEngine!BJ209</f>
        <v>0</v>
      </c>
      <c r="BN51" s="35">
        <f>CalcEngine!BK205-CalcEngine!BK208-CalcEngine!BK209</f>
        <v>0</v>
      </c>
      <c r="BO51" s="35">
        <f>CalcEngine!BL205-CalcEngine!BL208-CalcEngine!BL209</f>
        <v>0</v>
      </c>
      <c r="BP51" s="35">
        <f>CalcEngine!BM205-CalcEngine!BM208-CalcEngine!BM209</f>
        <v>0</v>
      </c>
      <c r="BQ51" s="34">
        <f t="shared" ref="BQ51:BQ52" si="98">SUM(BE51:BP51)</f>
        <v>0</v>
      </c>
      <c r="BR51" s="35">
        <f>CalcEngine!BN205-CalcEngine!BN208-CalcEngine!BN209</f>
        <v>0</v>
      </c>
      <c r="BS51" s="35">
        <f>CalcEngine!BO205-CalcEngine!BO208-CalcEngine!BO209</f>
        <v>0</v>
      </c>
      <c r="BT51" s="35">
        <f>CalcEngine!BP205-CalcEngine!BP208-CalcEngine!BP209</f>
        <v>0</v>
      </c>
      <c r="BU51" s="35">
        <f>CalcEngine!BQ205-CalcEngine!BQ208-CalcEngine!BQ209</f>
        <v>0</v>
      </c>
      <c r="BV51" s="35">
        <f>CalcEngine!BR205-CalcEngine!BR208-CalcEngine!BR209</f>
        <v>0</v>
      </c>
      <c r="BW51" s="35">
        <f>CalcEngine!BS205-CalcEngine!BS208-CalcEngine!BS209</f>
        <v>0</v>
      </c>
      <c r="BX51" s="35">
        <f>CalcEngine!BT205-CalcEngine!BT208-CalcEngine!BT209</f>
        <v>0</v>
      </c>
      <c r="BY51" s="35">
        <f>CalcEngine!BU205-CalcEngine!BU208-CalcEngine!BU209</f>
        <v>0</v>
      </c>
      <c r="BZ51" s="35">
        <f>CalcEngine!BV205-CalcEngine!BV208-CalcEngine!BV209</f>
        <v>0</v>
      </c>
      <c r="CA51" s="35">
        <f>CalcEngine!BW205-CalcEngine!BW208-CalcEngine!BW209</f>
        <v>0</v>
      </c>
      <c r="CB51" s="35">
        <f>CalcEngine!BX205-CalcEngine!BX208-CalcEngine!BX209</f>
        <v>0</v>
      </c>
      <c r="CC51" s="35">
        <f>CalcEngine!BY205-CalcEngine!BY208-CalcEngine!BY209</f>
        <v>0</v>
      </c>
      <c r="CD51" s="34">
        <f t="shared" ref="CD51:CD52" si="99">SUM(BR51:CC51)</f>
        <v>0</v>
      </c>
    </row>
    <row r="52" spans="3:83">
      <c r="C52" s="31"/>
      <c r="D52" s="31" t="s">
        <v>136</v>
      </c>
      <c r="E52" s="35">
        <f>CalcEngine!F214</f>
        <v>0</v>
      </c>
      <c r="F52" s="35">
        <f>CalcEngine!G214</f>
        <v>0</v>
      </c>
      <c r="G52" s="35">
        <f>CalcEngine!H214</f>
        <v>0</v>
      </c>
      <c r="H52" s="35">
        <f>CalcEngine!I214</f>
        <v>0</v>
      </c>
      <c r="I52" s="35">
        <f>CalcEngine!J214</f>
        <v>0</v>
      </c>
      <c r="J52" s="35">
        <f>CalcEngine!K214</f>
        <v>0</v>
      </c>
      <c r="K52" s="35">
        <f>CalcEngine!L214</f>
        <v>0</v>
      </c>
      <c r="L52" s="35">
        <f>CalcEngine!M214</f>
        <v>0</v>
      </c>
      <c r="M52" s="35">
        <f>CalcEngine!N214</f>
        <v>0</v>
      </c>
      <c r="N52" s="35">
        <f>CalcEngine!O214</f>
        <v>0</v>
      </c>
      <c r="O52" s="35">
        <f>CalcEngine!P214</f>
        <v>0</v>
      </c>
      <c r="P52" s="35">
        <f>CalcEngine!Q214</f>
        <v>0</v>
      </c>
      <c r="Q52" s="34">
        <f t="shared" si="94"/>
        <v>0</v>
      </c>
      <c r="R52" s="35">
        <f>CalcEngine!R214</f>
        <v>0</v>
      </c>
      <c r="S52" s="35">
        <f>CalcEngine!S214</f>
        <v>0</v>
      </c>
      <c r="T52" s="35">
        <f>CalcEngine!T214</f>
        <v>0</v>
      </c>
      <c r="U52" s="35">
        <f>CalcEngine!U214</f>
        <v>0</v>
      </c>
      <c r="V52" s="35">
        <f>CalcEngine!V214</f>
        <v>0</v>
      </c>
      <c r="W52" s="35">
        <f>CalcEngine!W214</f>
        <v>0</v>
      </c>
      <c r="X52" s="35">
        <f>CalcEngine!X214</f>
        <v>0</v>
      </c>
      <c r="Y52" s="35">
        <f>CalcEngine!Y214</f>
        <v>0</v>
      </c>
      <c r="Z52" s="35">
        <f>CalcEngine!Z214</f>
        <v>0</v>
      </c>
      <c r="AA52" s="35">
        <f>CalcEngine!AA214</f>
        <v>0</v>
      </c>
      <c r="AB52" s="35">
        <f>CalcEngine!AB214</f>
        <v>0</v>
      </c>
      <c r="AC52" s="35">
        <f>CalcEngine!AC214</f>
        <v>0</v>
      </c>
      <c r="AD52" s="34">
        <f t="shared" si="95"/>
        <v>0</v>
      </c>
      <c r="AE52" s="35">
        <f>CalcEngine!AD214</f>
        <v>0</v>
      </c>
      <c r="AF52" s="35">
        <f>CalcEngine!AE214</f>
        <v>0</v>
      </c>
      <c r="AG52" s="35">
        <f>CalcEngine!AF214</f>
        <v>0</v>
      </c>
      <c r="AH52" s="35">
        <f>CalcEngine!AG214</f>
        <v>0</v>
      </c>
      <c r="AI52" s="35">
        <f>CalcEngine!AH214</f>
        <v>0</v>
      </c>
      <c r="AJ52" s="35">
        <f>CalcEngine!AI214</f>
        <v>0</v>
      </c>
      <c r="AK52" s="35">
        <f>CalcEngine!AJ214</f>
        <v>0</v>
      </c>
      <c r="AL52" s="35">
        <f>CalcEngine!AK214</f>
        <v>0</v>
      </c>
      <c r="AM52" s="35">
        <f>CalcEngine!AL214</f>
        <v>0</v>
      </c>
      <c r="AN52" s="35">
        <f>CalcEngine!AM214</f>
        <v>0</v>
      </c>
      <c r="AO52" s="35">
        <f>CalcEngine!AN214</f>
        <v>0</v>
      </c>
      <c r="AP52" s="35">
        <f>CalcEngine!AO214</f>
        <v>0</v>
      </c>
      <c r="AQ52" s="34">
        <f t="shared" si="96"/>
        <v>0</v>
      </c>
      <c r="AR52" s="35">
        <f>CalcEngine!AP214</f>
        <v>0</v>
      </c>
      <c r="AS52" s="35">
        <f>CalcEngine!AQ214</f>
        <v>0</v>
      </c>
      <c r="AT52" s="35">
        <f>CalcEngine!AR214</f>
        <v>0</v>
      </c>
      <c r="AU52" s="35">
        <f>CalcEngine!AS214</f>
        <v>0</v>
      </c>
      <c r="AV52" s="35">
        <f>CalcEngine!AT214</f>
        <v>0</v>
      </c>
      <c r="AW52" s="35">
        <f>CalcEngine!AU214</f>
        <v>0</v>
      </c>
      <c r="AX52" s="35">
        <f>CalcEngine!AV214</f>
        <v>0</v>
      </c>
      <c r="AY52" s="35">
        <f>CalcEngine!AW214</f>
        <v>0</v>
      </c>
      <c r="AZ52" s="35">
        <f>CalcEngine!AX214</f>
        <v>0</v>
      </c>
      <c r="BA52" s="35">
        <f>CalcEngine!AY214</f>
        <v>0</v>
      </c>
      <c r="BB52" s="35">
        <f>CalcEngine!AZ214</f>
        <v>0</v>
      </c>
      <c r="BC52" s="35">
        <f>CalcEngine!BA214</f>
        <v>0</v>
      </c>
      <c r="BD52" s="34">
        <f t="shared" si="97"/>
        <v>0</v>
      </c>
      <c r="BE52" s="35">
        <f>CalcEngine!BB214</f>
        <v>0</v>
      </c>
      <c r="BF52" s="35">
        <f>CalcEngine!BC214</f>
        <v>0</v>
      </c>
      <c r="BG52" s="35">
        <f>CalcEngine!BD214</f>
        <v>0</v>
      </c>
      <c r="BH52" s="35">
        <f>CalcEngine!BE214</f>
        <v>0</v>
      </c>
      <c r="BI52" s="35">
        <f>CalcEngine!BF214</f>
        <v>0</v>
      </c>
      <c r="BJ52" s="35">
        <f>CalcEngine!BG214</f>
        <v>0</v>
      </c>
      <c r="BK52" s="35">
        <f>CalcEngine!BH214</f>
        <v>0</v>
      </c>
      <c r="BL52" s="35">
        <f>CalcEngine!BI214</f>
        <v>0</v>
      </c>
      <c r="BM52" s="35">
        <f>CalcEngine!BJ214</f>
        <v>0</v>
      </c>
      <c r="BN52" s="35">
        <f>CalcEngine!BK214</f>
        <v>0</v>
      </c>
      <c r="BO52" s="35">
        <f>CalcEngine!BL214</f>
        <v>0</v>
      </c>
      <c r="BP52" s="35">
        <f>CalcEngine!BM214</f>
        <v>0</v>
      </c>
      <c r="BQ52" s="34">
        <f t="shared" si="98"/>
        <v>0</v>
      </c>
      <c r="BR52" s="35">
        <f>CalcEngine!BN214</f>
        <v>0</v>
      </c>
      <c r="BS52" s="35">
        <f>CalcEngine!BO214</f>
        <v>0</v>
      </c>
      <c r="BT52" s="35">
        <f>CalcEngine!BP214</f>
        <v>0</v>
      </c>
      <c r="BU52" s="35">
        <f>CalcEngine!BQ214</f>
        <v>0</v>
      </c>
      <c r="BV52" s="35">
        <f>CalcEngine!BR214</f>
        <v>0</v>
      </c>
      <c r="BW52" s="35">
        <f>CalcEngine!BS214</f>
        <v>0</v>
      </c>
      <c r="BX52" s="35">
        <f>CalcEngine!BT214</f>
        <v>0</v>
      </c>
      <c r="BY52" s="35">
        <f>CalcEngine!BU214</f>
        <v>0</v>
      </c>
      <c r="BZ52" s="35">
        <f>CalcEngine!BV214</f>
        <v>0</v>
      </c>
      <c r="CA52" s="35">
        <f>CalcEngine!BW214</f>
        <v>0</v>
      </c>
      <c r="CB52" s="35">
        <f>CalcEngine!BX214</f>
        <v>0</v>
      </c>
      <c r="CC52" s="35">
        <f>CalcEngine!BY214</f>
        <v>0</v>
      </c>
      <c r="CD52" s="34">
        <f t="shared" si="99"/>
        <v>0</v>
      </c>
    </row>
    <row r="53" spans="3:83">
      <c r="C53" s="31"/>
      <c r="D53" s="31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4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4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4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4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4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4"/>
    </row>
    <row r="54" spans="3:83" ht="13.8" thickBot="1">
      <c r="C54" s="52" t="s">
        <v>116</v>
      </c>
      <c r="D54" s="52" t="s">
        <v>116</v>
      </c>
      <c r="E54" s="241">
        <f>(E48+E51)-E52</f>
        <v>0</v>
      </c>
      <c r="F54" s="241">
        <f t="shared" ref="F54:BQ54" si="100">(F48+F51)-F52</f>
        <v>0</v>
      </c>
      <c r="G54" s="241">
        <f t="shared" si="100"/>
        <v>0</v>
      </c>
      <c r="H54" s="241">
        <f t="shared" si="100"/>
        <v>0</v>
      </c>
      <c r="I54" s="241">
        <f t="shared" si="100"/>
        <v>0</v>
      </c>
      <c r="J54" s="241">
        <f t="shared" si="100"/>
        <v>0</v>
      </c>
      <c r="K54" s="241">
        <f t="shared" si="100"/>
        <v>0</v>
      </c>
      <c r="L54" s="241">
        <f t="shared" si="100"/>
        <v>0</v>
      </c>
      <c r="M54" s="241">
        <f t="shared" si="100"/>
        <v>0</v>
      </c>
      <c r="N54" s="241">
        <f t="shared" si="100"/>
        <v>0</v>
      </c>
      <c r="O54" s="241">
        <f t="shared" si="100"/>
        <v>0</v>
      </c>
      <c r="P54" s="241">
        <f t="shared" si="100"/>
        <v>0</v>
      </c>
      <c r="Q54" s="40">
        <f t="shared" si="100"/>
        <v>0</v>
      </c>
      <c r="R54" s="241">
        <f t="shared" si="100"/>
        <v>0</v>
      </c>
      <c r="S54" s="241">
        <f t="shared" si="100"/>
        <v>0</v>
      </c>
      <c r="T54" s="241">
        <f t="shared" si="100"/>
        <v>0</v>
      </c>
      <c r="U54" s="241">
        <f t="shared" si="100"/>
        <v>0</v>
      </c>
      <c r="V54" s="241">
        <f t="shared" si="100"/>
        <v>0</v>
      </c>
      <c r="W54" s="241">
        <f t="shared" si="100"/>
        <v>0</v>
      </c>
      <c r="X54" s="241">
        <f t="shared" si="100"/>
        <v>0</v>
      </c>
      <c r="Y54" s="241">
        <f t="shared" si="100"/>
        <v>0</v>
      </c>
      <c r="Z54" s="241">
        <f t="shared" si="100"/>
        <v>0</v>
      </c>
      <c r="AA54" s="241">
        <f t="shared" si="100"/>
        <v>0</v>
      </c>
      <c r="AB54" s="241">
        <f t="shared" si="100"/>
        <v>0</v>
      </c>
      <c r="AC54" s="241">
        <f t="shared" si="100"/>
        <v>0</v>
      </c>
      <c r="AD54" s="40">
        <f t="shared" si="100"/>
        <v>0</v>
      </c>
      <c r="AE54" s="241">
        <f t="shared" si="100"/>
        <v>0</v>
      </c>
      <c r="AF54" s="241">
        <f t="shared" si="100"/>
        <v>0</v>
      </c>
      <c r="AG54" s="241">
        <f t="shared" si="100"/>
        <v>0</v>
      </c>
      <c r="AH54" s="241">
        <f t="shared" si="100"/>
        <v>0</v>
      </c>
      <c r="AI54" s="241">
        <f t="shared" si="100"/>
        <v>0</v>
      </c>
      <c r="AJ54" s="241">
        <f t="shared" si="100"/>
        <v>0</v>
      </c>
      <c r="AK54" s="241">
        <f t="shared" si="100"/>
        <v>0</v>
      </c>
      <c r="AL54" s="241">
        <f t="shared" si="100"/>
        <v>0</v>
      </c>
      <c r="AM54" s="241">
        <f t="shared" si="100"/>
        <v>0</v>
      </c>
      <c r="AN54" s="241">
        <f t="shared" si="100"/>
        <v>0</v>
      </c>
      <c r="AO54" s="241">
        <f t="shared" si="100"/>
        <v>0</v>
      </c>
      <c r="AP54" s="241">
        <f t="shared" si="100"/>
        <v>0</v>
      </c>
      <c r="AQ54" s="40">
        <f t="shared" si="100"/>
        <v>0</v>
      </c>
      <c r="AR54" s="241">
        <f t="shared" si="100"/>
        <v>0</v>
      </c>
      <c r="AS54" s="241">
        <f t="shared" si="100"/>
        <v>0</v>
      </c>
      <c r="AT54" s="241">
        <f t="shared" si="100"/>
        <v>0</v>
      </c>
      <c r="AU54" s="241">
        <f t="shared" si="100"/>
        <v>0</v>
      </c>
      <c r="AV54" s="241">
        <f t="shared" si="100"/>
        <v>0</v>
      </c>
      <c r="AW54" s="241">
        <f t="shared" si="100"/>
        <v>0</v>
      </c>
      <c r="AX54" s="241">
        <f t="shared" si="100"/>
        <v>0</v>
      </c>
      <c r="AY54" s="241">
        <f t="shared" si="100"/>
        <v>0</v>
      </c>
      <c r="AZ54" s="241">
        <f t="shared" si="100"/>
        <v>0</v>
      </c>
      <c r="BA54" s="241">
        <f t="shared" si="100"/>
        <v>0</v>
      </c>
      <c r="BB54" s="241">
        <f t="shared" si="100"/>
        <v>0</v>
      </c>
      <c r="BC54" s="241">
        <f t="shared" si="100"/>
        <v>0</v>
      </c>
      <c r="BD54" s="40">
        <f t="shared" si="100"/>
        <v>0</v>
      </c>
      <c r="BE54" s="241">
        <f t="shared" si="100"/>
        <v>0</v>
      </c>
      <c r="BF54" s="241">
        <f t="shared" si="100"/>
        <v>0</v>
      </c>
      <c r="BG54" s="241">
        <f t="shared" si="100"/>
        <v>0</v>
      </c>
      <c r="BH54" s="241">
        <f t="shared" si="100"/>
        <v>0</v>
      </c>
      <c r="BI54" s="241">
        <f t="shared" si="100"/>
        <v>0</v>
      </c>
      <c r="BJ54" s="241">
        <f t="shared" si="100"/>
        <v>0</v>
      </c>
      <c r="BK54" s="241">
        <f t="shared" si="100"/>
        <v>0</v>
      </c>
      <c r="BL54" s="241">
        <f t="shared" si="100"/>
        <v>0</v>
      </c>
      <c r="BM54" s="241">
        <f t="shared" si="100"/>
        <v>0</v>
      </c>
      <c r="BN54" s="241">
        <f t="shared" si="100"/>
        <v>0</v>
      </c>
      <c r="BO54" s="241">
        <f t="shared" si="100"/>
        <v>0</v>
      </c>
      <c r="BP54" s="241">
        <f t="shared" si="100"/>
        <v>0</v>
      </c>
      <c r="BQ54" s="40">
        <f t="shared" si="100"/>
        <v>0</v>
      </c>
      <c r="BR54" s="241">
        <f t="shared" ref="BR54:CD54" si="101">(BR48+BR51)-BR52</f>
        <v>0</v>
      </c>
      <c r="BS54" s="241">
        <f t="shared" si="101"/>
        <v>0</v>
      </c>
      <c r="BT54" s="241">
        <f t="shared" si="101"/>
        <v>0</v>
      </c>
      <c r="BU54" s="241">
        <f t="shared" si="101"/>
        <v>0</v>
      </c>
      <c r="BV54" s="241">
        <f t="shared" si="101"/>
        <v>0</v>
      </c>
      <c r="BW54" s="241">
        <f t="shared" si="101"/>
        <v>0</v>
      </c>
      <c r="BX54" s="241">
        <f t="shared" si="101"/>
        <v>0</v>
      </c>
      <c r="BY54" s="241">
        <f t="shared" si="101"/>
        <v>0</v>
      </c>
      <c r="BZ54" s="241">
        <f t="shared" si="101"/>
        <v>0</v>
      </c>
      <c r="CA54" s="241">
        <f t="shared" si="101"/>
        <v>0</v>
      </c>
      <c r="CB54" s="241">
        <f t="shared" si="101"/>
        <v>0</v>
      </c>
      <c r="CC54" s="241">
        <f t="shared" si="101"/>
        <v>0</v>
      </c>
      <c r="CD54" s="40">
        <f t="shared" si="101"/>
        <v>0</v>
      </c>
      <c r="CE54" s="374" t="str">
        <f>IF(ROUND((CD54+BQ54+BD54+AQ54+AD54+Q54)-('Financial Summary by Acct'!CD36+'Financial Summary by Acct'!BQ36+'Financial Summary by Acct'!BD36+'Financial Summary by Acct'!AQ36+'Financial Summary by Acct'!AD36+'Financial Summary by Acct'!Q36),0)=0,"","Error")</f>
        <v/>
      </c>
    </row>
    <row r="55" spans="3:83" ht="13.8" thickTop="1">
      <c r="C55" s="52"/>
      <c r="D55" s="31" t="s">
        <v>141</v>
      </c>
      <c r="E55" s="228" t="str">
        <f>IF(E$10=0,"",E54/E$10)</f>
        <v/>
      </c>
      <c r="F55" s="228" t="str">
        <f t="shared" ref="F55:BQ55" si="102">IF(F$10=0,"",F54/F$10)</f>
        <v/>
      </c>
      <c r="G55" s="228" t="str">
        <f t="shared" si="102"/>
        <v/>
      </c>
      <c r="H55" s="228" t="str">
        <f t="shared" si="102"/>
        <v/>
      </c>
      <c r="I55" s="228" t="str">
        <f t="shared" si="102"/>
        <v/>
      </c>
      <c r="J55" s="228" t="str">
        <f t="shared" si="102"/>
        <v/>
      </c>
      <c r="K55" s="228" t="str">
        <f t="shared" si="102"/>
        <v/>
      </c>
      <c r="L55" s="228" t="str">
        <f t="shared" si="102"/>
        <v/>
      </c>
      <c r="M55" s="228" t="str">
        <f t="shared" si="102"/>
        <v/>
      </c>
      <c r="N55" s="228" t="str">
        <f t="shared" si="102"/>
        <v/>
      </c>
      <c r="O55" s="228" t="str">
        <f t="shared" si="102"/>
        <v/>
      </c>
      <c r="P55" s="228" t="str">
        <f t="shared" si="102"/>
        <v/>
      </c>
      <c r="Q55" s="41" t="str">
        <f t="shared" si="102"/>
        <v/>
      </c>
      <c r="R55" s="228" t="str">
        <f t="shared" si="102"/>
        <v/>
      </c>
      <c r="S55" s="228" t="str">
        <f t="shared" si="102"/>
        <v/>
      </c>
      <c r="T55" s="228" t="str">
        <f t="shared" si="102"/>
        <v/>
      </c>
      <c r="U55" s="228" t="str">
        <f t="shared" si="102"/>
        <v/>
      </c>
      <c r="V55" s="228" t="str">
        <f t="shared" si="102"/>
        <v/>
      </c>
      <c r="W55" s="228" t="str">
        <f t="shared" si="102"/>
        <v/>
      </c>
      <c r="X55" s="228" t="str">
        <f t="shared" si="102"/>
        <v/>
      </c>
      <c r="Y55" s="228" t="str">
        <f t="shared" si="102"/>
        <v/>
      </c>
      <c r="Z55" s="228" t="str">
        <f t="shared" si="102"/>
        <v/>
      </c>
      <c r="AA55" s="228" t="str">
        <f t="shared" si="102"/>
        <v/>
      </c>
      <c r="AB55" s="228" t="str">
        <f t="shared" si="102"/>
        <v/>
      </c>
      <c r="AC55" s="228" t="str">
        <f t="shared" si="102"/>
        <v/>
      </c>
      <c r="AD55" s="41" t="str">
        <f t="shared" si="102"/>
        <v/>
      </c>
      <c r="AE55" s="228" t="str">
        <f t="shared" si="102"/>
        <v/>
      </c>
      <c r="AF55" s="228" t="str">
        <f t="shared" si="102"/>
        <v/>
      </c>
      <c r="AG55" s="228" t="str">
        <f t="shared" si="102"/>
        <v/>
      </c>
      <c r="AH55" s="228" t="str">
        <f t="shared" si="102"/>
        <v/>
      </c>
      <c r="AI55" s="228" t="str">
        <f t="shared" si="102"/>
        <v/>
      </c>
      <c r="AJ55" s="228" t="str">
        <f t="shared" si="102"/>
        <v/>
      </c>
      <c r="AK55" s="228" t="str">
        <f t="shared" si="102"/>
        <v/>
      </c>
      <c r="AL55" s="228" t="str">
        <f t="shared" si="102"/>
        <v/>
      </c>
      <c r="AM55" s="228" t="str">
        <f t="shared" si="102"/>
        <v/>
      </c>
      <c r="AN55" s="228" t="str">
        <f t="shared" si="102"/>
        <v/>
      </c>
      <c r="AO55" s="228" t="str">
        <f t="shared" si="102"/>
        <v/>
      </c>
      <c r="AP55" s="228" t="str">
        <f t="shared" si="102"/>
        <v/>
      </c>
      <c r="AQ55" s="41" t="str">
        <f t="shared" si="102"/>
        <v/>
      </c>
      <c r="AR55" s="228" t="str">
        <f t="shared" si="102"/>
        <v/>
      </c>
      <c r="AS55" s="228" t="str">
        <f t="shared" si="102"/>
        <v/>
      </c>
      <c r="AT55" s="228" t="str">
        <f t="shared" si="102"/>
        <v/>
      </c>
      <c r="AU55" s="228" t="str">
        <f t="shared" si="102"/>
        <v/>
      </c>
      <c r="AV55" s="228" t="str">
        <f t="shared" si="102"/>
        <v/>
      </c>
      <c r="AW55" s="228" t="str">
        <f t="shared" si="102"/>
        <v/>
      </c>
      <c r="AX55" s="228" t="str">
        <f t="shared" si="102"/>
        <v/>
      </c>
      <c r="AY55" s="228" t="str">
        <f t="shared" si="102"/>
        <v/>
      </c>
      <c r="AZ55" s="228" t="str">
        <f t="shared" si="102"/>
        <v/>
      </c>
      <c r="BA55" s="228" t="str">
        <f t="shared" si="102"/>
        <v/>
      </c>
      <c r="BB55" s="228" t="str">
        <f t="shared" si="102"/>
        <v/>
      </c>
      <c r="BC55" s="228" t="str">
        <f t="shared" si="102"/>
        <v/>
      </c>
      <c r="BD55" s="41" t="str">
        <f t="shared" si="102"/>
        <v/>
      </c>
      <c r="BE55" s="228" t="str">
        <f t="shared" si="102"/>
        <v/>
      </c>
      <c r="BF55" s="228" t="str">
        <f t="shared" si="102"/>
        <v/>
      </c>
      <c r="BG55" s="228" t="str">
        <f t="shared" si="102"/>
        <v/>
      </c>
      <c r="BH55" s="228" t="str">
        <f t="shared" si="102"/>
        <v/>
      </c>
      <c r="BI55" s="228" t="str">
        <f t="shared" si="102"/>
        <v/>
      </c>
      <c r="BJ55" s="228" t="str">
        <f t="shared" si="102"/>
        <v/>
      </c>
      <c r="BK55" s="228" t="str">
        <f t="shared" si="102"/>
        <v/>
      </c>
      <c r="BL55" s="228" t="str">
        <f t="shared" si="102"/>
        <v/>
      </c>
      <c r="BM55" s="228" t="str">
        <f t="shared" si="102"/>
        <v/>
      </c>
      <c r="BN55" s="228" t="str">
        <f t="shared" si="102"/>
        <v/>
      </c>
      <c r="BO55" s="228" t="str">
        <f t="shared" si="102"/>
        <v/>
      </c>
      <c r="BP55" s="228" t="str">
        <f t="shared" si="102"/>
        <v/>
      </c>
      <c r="BQ55" s="41" t="str">
        <f t="shared" si="102"/>
        <v/>
      </c>
      <c r="BR55" s="228" t="str">
        <f t="shared" ref="BR55:CD55" si="103">IF(BR$10=0,"",BR54/BR$10)</f>
        <v/>
      </c>
      <c r="BS55" s="228" t="str">
        <f t="shared" si="103"/>
        <v/>
      </c>
      <c r="BT55" s="228" t="str">
        <f t="shared" si="103"/>
        <v/>
      </c>
      <c r="BU55" s="228" t="str">
        <f t="shared" si="103"/>
        <v/>
      </c>
      <c r="BV55" s="228" t="str">
        <f t="shared" si="103"/>
        <v/>
      </c>
      <c r="BW55" s="228" t="str">
        <f t="shared" si="103"/>
        <v/>
      </c>
      <c r="BX55" s="228" t="str">
        <f t="shared" si="103"/>
        <v/>
      </c>
      <c r="BY55" s="228" t="str">
        <f t="shared" si="103"/>
        <v/>
      </c>
      <c r="BZ55" s="228" t="str">
        <f t="shared" si="103"/>
        <v/>
      </c>
      <c r="CA55" s="228" t="str">
        <f t="shared" si="103"/>
        <v/>
      </c>
      <c r="CB55" s="228" t="str">
        <f t="shared" si="103"/>
        <v/>
      </c>
      <c r="CC55" s="228" t="str">
        <f t="shared" si="103"/>
        <v/>
      </c>
      <c r="CD55" s="41" t="str">
        <f t="shared" si="103"/>
        <v/>
      </c>
    </row>
    <row r="56" spans="3:83">
      <c r="C56" s="31"/>
      <c r="D56" s="31"/>
      <c r="E56" s="372"/>
      <c r="F56" s="372"/>
      <c r="G56" s="372"/>
      <c r="H56" s="372"/>
      <c r="I56" s="372"/>
      <c r="J56" s="372"/>
      <c r="K56" s="372"/>
      <c r="L56" s="372"/>
      <c r="M56" s="372"/>
      <c r="N56" s="372"/>
      <c r="O56" s="372"/>
      <c r="P56" s="372"/>
      <c r="Q56" s="372"/>
      <c r="R56" s="372"/>
      <c r="S56" s="372"/>
      <c r="T56" s="372"/>
      <c r="U56" s="372"/>
      <c r="V56" s="372"/>
      <c r="W56" s="372"/>
      <c r="X56" s="372"/>
      <c r="Y56" s="372"/>
      <c r="Z56" s="372"/>
      <c r="AA56" s="372"/>
      <c r="AB56" s="372"/>
      <c r="AC56" s="372"/>
      <c r="AD56" s="372"/>
      <c r="AE56" s="372"/>
      <c r="AF56" s="372"/>
      <c r="AG56" s="372"/>
      <c r="AH56" s="372"/>
      <c r="AI56" s="372"/>
      <c r="AJ56" s="372"/>
      <c r="AK56" s="372"/>
      <c r="AL56" s="372"/>
      <c r="AM56" s="372"/>
      <c r="AN56" s="372"/>
      <c r="AO56" s="372"/>
      <c r="AP56" s="372"/>
      <c r="AQ56" s="372"/>
      <c r="AR56" s="372"/>
      <c r="AS56" s="372"/>
      <c r="AT56" s="372"/>
      <c r="AU56" s="372"/>
      <c r="AV56" s="372"/>
      <c r="AW56" s="372"/>
      <c r="AX56" s="372"/>
      <c r="AY56" s="372"/>
      <c r="AZ56" s="372"/>
      <c r="BA56" s="372"/>
      <c r="BB56" s="372"/>
      <c r="BC56" s="372"/>
      <c r="BD56" s="372"/>
      <c r="BE56" s="372"/>
      <c r="BF56" s="372"/>
      <c r="BG56" s="372"/>
      <c r="BH56" s="372"/>
      <c r="BI56" s="372"/>
      <c r="BJ56" s="372"/>
      <c r="BK56" s="372"/>
      <c r="BL56" s="372"/>
      <c r="BM56" s="372"/>
      <c r="BN56" s="372"/>
      <c r="BO56" s="372"/>
      <c r="BP56" s="372"/>
      <c r="BQ56" s="372"/>
      <c r="BR56" s="372"/>
      <c r="BS56" s="372"/>
      <c r="BT56" s="372"/>
      <c r="BU56" s="372"/>
      <c r="BV56" s="372"/>
      <c r="BW56" s="372"/>
      <c r="BX56" s="372"/>
      <c r="BY56" s="372"/>
      <c r="BZ56" s="372"/>
      <c r="CA56" s="372"/>
      <c r="CB56" s="372"/>
      <c r="CC56" s="372"/>
      <c r="CD56" s="372"/>
    </row>
    <row r="57" spans="3:83">
      <c r="C57" s="31"/>
      <c r="D57" s="31"/>
      <c r="E57" s="374"/>
      <c r="F57" s="374"/>
      <c r="G57" s="374"/>
      <c r="H57" s="374"/>
      <c r="I57" s="374"/>
      <c r="J57" s="374"/>
      <c r="K57" s="374"/>
      <c r="L57" s="374"/>
      <c r="M57" s="374"/>
      <c r="N57" s="374"/>
      <c r="O57" s="374"/>
      <c r="P57" s="374"/>
      <c r="Q57" s="374"/>
      <c r="R57" s="374"/>
      <c r="S57" s="374"/>
      <c r="T57" s="374"/>
      <c r="U57" s="374"/>
      <c r="V57" s="374"/>
      <c r="W57" s="374"/>
      <c r="X57" s="374"/>
      <c r="Y57" s="374"/>
      <c r="Z57" s="374"/>
      <c r="AA57" s="374"/>
      <c r="AB57" s="374"/>
      <c r="AC57" s="374"/>
      <c r="AD57" s="374"/>
      <c r="AE57" s="374"/>
      <c r="AF57" s="374"/>
      <c r="AG57" s="374"/>
      <c r="AH57" s="374"/>
      <c r="AI57" s="374"/>
      <c r="AJ57" s="374"/>
      <c r="AK57" s="374"/>
      <c r="AL57" s="374"/>
      <c r="AM57" s="374"/>
      <c r="AN57" s="374"/>
      <c r="AO57" s="374"/>
      <c r="AP57" s="374"/>
      <c r="AQ57" s="374"/>
      <c r="AR57" s="374"/>
      <c r="AS57" s="374"/>
      <c r="AT57" s="374"/>
      <c r="AU57" s="374"/>
      <c r="AV57" s="374"/>
      <c r="AW57" s="374"/>
      <c r="AX57" s="374"/>
      <c r="AY57" s="374"/>
      <c r="AZ57" s="374"/>
      <c r="BA57" s="374"/>
      <c r="BB57" s="374"/>
      <c r="BC57" s="374"/>
      <c r="BD57" s="374"/>
      <c r="BE57" s="374"/>
      <c r="BF57" s="374"/>
      <c r="BG57" s="374"/>
      <c r="BH57" s="374"/>
      <c r="BI57" s="374"/>
      <c r="BJ57" s="374"/>
      <c r="BK57" s="374"/>
      <c r="BL57" s="374"/>
      <c r="BM57" s="374"/>
      <c r="BN57" s="374"/>
      <c r="BO57" s="374"/>
      <c r="BP57" s="374"/>
      <c r="BQ57" s="374"/>
      <c r="BR57" s="374"/>
      <c r="BS57" s="374"/>
      <c r="BT57" s="374"/>
      <c r="BU57" s="374"/>
      <c r="BV57" s="374"/>
      <c r="BW57" s="374"/>
      <c r="BX57" s="374"/>
      <c r="BY57" s="374"/>
      <c r="BZ57" s="374"/>
      <c r="CA57" s="374"/>
      <c r="CB57" s="374"/>
      <c r="CC57" s="374"/>
      <c r="CD57" s="374"/>
    </row>
    <row r="58" spans="3:83">
      <c r="C58" s="220" t="s">
        <v>14</v>
      </c>
      <c r="D58" s="32"/>
      <c r="E58" s="367">
        <f>DATE(Setup!$D$5,1,31)</f>
        <v>44592</v>
      </c>
      <c r="F58" s="368">
        <f>EOMONTH(E58,1)</f>
        <v>44620</v>
      </c>
      <c r="G58" s="368">
        <f t="shared" ref="G58:P58" si="104">EOMONTH(F58,1)</f>
        <v>44651</v>
      </c>
      <c r="H58" s="368">
        <f t="shared" si="104"/>
        <v>44681</v>
      </c>
      <c r="I58" s="368">
        <f t="shared" si="104"/>
        <v>44712</v>
      </c>
      <c r="J58" s="368">
        <f t="shared" si="104"/>
        <v>44742</v>
      </c>
      <c r="K58" s="368">
        <f t="shared" si="104"/>
        <v>44773</v>
      </c>
      <c r="L58" s="368">
        <f t="shared" si="104"/>
        <v>44804</v>
      </c>
      <c r="M58" s="368">
        <f t="shared" si="104"/>
        <v>44834</v>
      </c>
      <c r="N58" s="368">
        <f t="shared" si="104"/>
        <v>44865</v>
      </c>
      <c r="O58" s="368">
        <f t="shared" si="104"/>
        <v>44895</v>
      </c>
      <c r="P58" s="368">
        <f t="shared" si="104"/>
        <v>44926</v>
      </c>
      <c r="Q58" s="369">
        <f>YEAR(P58)</f>
        <v>2022</v>
      </c>
      <c r="R58" s="368">
        <f>EOMONTH(P58,1)</f>
        <v>44957</v>
      </c>
      <c r="S58" s="368">
        <f t="shared" ref="S58:AC58" si="105">EOMONTH(R58,1)</f>
        <v>44985</v>
      </c>
      <c r="T58" s="368">
        <f t="shared" si="105"/>
        <v>45016</v>
      </c>
      <c r="U58" s="368">
        <f t="shared" si="105"/>
        <v>45046</v>
      </c>
      <c r="V58" s="368">
        <f t="shared" si="105"/>
        <v>45077</v>
      </c>
      <c r="W58" s="368">
        <f t="shared" si="105"/>
        <v>45107</v>
      </c>
      <c r="X58" s="368">
        <f t="shared" si="105"/>
        <v>45138</v>
      </c>
      <c r="Y58" s="368">
        <f t="shared" si="105"/>
        <v>45169</v>
      </c>
      <c r="Z58" s="368">
        <f t="shared" si="105"/>
        <v>45199</v>
      </c>
      <c r="AA58" s="368">
        <f t="shared" si="105"/>
        <v>45230</v>
      </c>
      <c r="AB58" s="368">
        <f t="shared" si="105"/>
        <v>45260</v>
      </c>
      <c r="AC58" s="368">
        <f t="shared" si="105"/>
        <v>45291</v>
      </c>
      <c r="AD58" s="369">
        <f>YEAR(AC58)</f>
        <v>2023</v>
      </c>
      <c r="AE58" s="368">
        <f>EOMONTH(AC58,1)</f>
        <v>45322</v>
      </c>
      <c r="AF58" s="368">
        <f t="shared" ref="AF58:AP58" si="106">EOMONTH(AE58,1)</f>
        <v>45351</v>
      </c>
      <c r="AG58" s="368">
        <f t="shared" si="106"/>
        <v>45382</v>
      </c>
      <c r="AH58" s="368">
        <f t="shared" si="106"/>
        <v>45412</v>
      </c>
      <c r="AI58" s="368">
        <f t="shared" si="106"/>
        <v>45443</v>
      </c>
      <c r="AJ58" s="368">
        <f t="shared" si="106"/>
        <v>45473</v>
      </c>
      <c r="AK58" s="368">
        <f t="shared" si="106"/>
        <v>45504</v>
      </c>
      <c r="AL58" s="368">
        <f t="shared" si="106"/>
        <v>45535</v>
      </c>
      <c r="AM58" s="368">
        <f t="shared" si="106"/>
        <v>45565</v>
      </c>
      <c r="AN58" s="368">
        <f t="shared" si="106"/>
        <v>45596</v>
      </c>
      <c r="AO58" s="368">
        <f t="shared" si="106"/>
        <v>45626</v>
      </c>
      <c r="AP58" s="368">
        <f t="shared" si="106"/>
        <v>45657</v>
      </c>
      <c r="AQ58" s="369">
        <f>YEAR(AP58)</f>
        <v>2024</v>
      </c>
      <c r="AR58" s="368">
        <f>EOMONTH(AP58,1)</f>
        <v>45688</v>
      </c>
      <c r="AS58" s="368">
        <f t="shared" ref="AS58:BC58" si="107">EOMONTH(AR58,1)</f>
        <v>45716</v>
      </c>
      <c r="AT58" s="368">
        <f t="shared" si="107"/>
        <v>45747</v>
      </c>
      <c r="AU58" s="368">
        <f t="shared" si="107"/>
        <v>45777</v>
      </c>
      <c r="AV58" s="368">
        <f t="shared" si="107"/>
        <v>45808</v>
      </c>
      <c r="AW58" s="368">
        <f t="shared" si="107"/>
        <v>45838</v>
      </c>
      <c r="AX58" s="368">
        <f t="shared" si="107"/>
        <v>45869</v>
      </c>
      <c r="AY58" s="368">
        <f t="shared" si="107"/>
        <v>45900</v>
      </c>
      <c r="AZ58" s="368">
        <f t="shared" si="107"/>
        <v>45930</v>
      </c>
      <c r="BA58" s="368">
        <f t="shared" si="107"/>
        <v>45961</v>
      </c>
      <c r="BB58" s="368">
        <f t="shared" si="107"/>
        <v>45991</v>
      </c>
      <c r="BC58" s="368">
        <f t="shared" si="107"/>
        <v>46022</v>
      </c>
      <c r="BD58" s="369">
        <f>YEAR(BC58)</f>
        <v>2025</v>
      </c>
      <c r="BE58" s="368">
        <f>EOMONTH(BC58,1)</f>
        <v>46053</v>
      </c>
      <c r="BF58" s="368">
        <f t="shared" ref="BF58:BP58" si="108">EOMONTH(BE58,1)</f>
        <v>46081</v>
      </c>
      <c r="BG58" s="368">
        <f t="shared" si="108"/>
        <v>46112</v>
      </c>
      <c r="BH58" s="368">
        <f t="shared" si="108"/>
        <v>46142</v>
      </c>
      <c r="BI58" s="368">
        <f t="shared" si="108"/>
        <v>46173</v>
      </c>
      <c r="BJ58" s="368">
        <f t="shared" si="108"/>
        <v>46203</v>
      </c>
      <c r="BK58" s="368">
        <f t="shared" si="108"/>
        <v>46234</v>
      </c>
      <c r="BL58" s="368">
        <f t="shared" si="108"/>
        <v>46265</v>
      </c>
      <c r="BM58" s="368">
        <f t="shared" si="108"/>
        <v>46295</v>
      </c>
      <c r="BN58" s="368">
        <f t="shared" si="108"/>
        <v>46326</v>
      </c>
      <c r="BO58" s="368">
        <f t="shared" si="108"/>
        <v>46356</v>
      </c>
      <c r="BP58" s="368">
        <f t="shared" si="108"/>
        <v>46387</v>
      </c>
      <c r="BQ58" s="369">
        <f>YEAR(BP58)</f>
        <v>2026</v>
      </c>
      <c r="BR58" s="368">
        <f>EOMONTH(BP58,1)</f>
        <v>46418</v>
      </c>
      <c r="BS58" s="368">
        <f t="shared" ref="BS58:CC58" si="109">EOMONTH(BR58,1)</f>
        <v>46446</v>
      </c>
      <c r="BT58" s="368">
        <f t="shared" si="109"/>
        <v>46477</v>
      </c>
      <c r="BU58" s="368">
        <f t="shared" si="109"/>
        <v>46507</v>
      </c>
      <c r="BV58" s="368">
        <f t="shared" si="109"/>
        <v>46538</v>
      </c>
      <c r="BW58" s="368">
        <f t="shared" si="109"/>
        <v>46568</v>
      </c>
      <c r="BX58" s="368">
        <f t="shared" si="109"/>
        <v>46599</v>
      </c>
      <c r="BY58" s="368">
        <f t="shared" si="109"/>
        <v>46630</v>
      </c>
      <c r="BZ58" s="368">
        <f t="shared" si="109"/>
        <v>46660</v>
      </c>
      <c r="CA58" s="368">
        <f t="shared" si="109"/>
        <v>46691</v>
      </c>
      <c r="CB58" s="368">
        <f t="shared" si="109"/>
        <v>46721</v>
      </c>
      <c r="CC58" s="368">
        <f t="shared" si="109"/>
        <v>46752</v>
      </c>
      <c r="CD58" s="369">
        <f>YEAR(CC58)</f>
        <v>2027</v>
      </c>
    </row>
    <row r="59" spans="3:83"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3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3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3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3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3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3"/>
    </row>
    <row r="60" spans="3:83">
      <c r="C60" s="31" t="s">
        <v>90</v>
      </c>
      <c r="D60" s="31" t="s">
        <v>93</v>
      </c>
      <c r="E60" s="35">
        <f>CalcEngine!F232</f>
        <v>0</v>
      </c>
      <c r="F60" s="35">
        <f>CalcEngine!G232</f>
        <v>0</v>
      </c>
      <c r="G60" s="35">
        <f>CalcEngine!H232</f>
        <v>0</v>
      </c>
      <c r="H60" s="35">
        <f>CalcEngine!I232</f>
        <v>0</v>
      </c>
      <c r="I60" s="35">
        <f>CalcEngine!J232</f>
        <v>0</v>
      </c>
      <c r="J60" s="35">
        <f>CalcEngine!K232</f>
        <v>0</v>
      </c>
      <c r="K60" s="35">
        <f>CalcEngine!L232</f>
        <v>0</v>
      </c>
      <c r="L60" s="35">
        <f>CalcEngine!M232</f>
        <v>0</v>
      </c>
      <c r="M60" s="35">
        <f>CalcEngine!N232</f>
        <v>0</v>
      </c>
      <c r="N60" s="35">
        <f>CalcEngine!O232</f>
        <v>0</v>
      </c>
      <c r="O60" s="35">
        <f>CalcEngine!P232</f>
        <v>0</v>
      </c>
      <c r="P60" s="35">
        <f>CalcEngine!Q232</f>
        <v>0</v>
      </c>
      <c r="Q60" s="42">
        <f>P60</f>
        <v>0</v>
      </c>
      <c r="R60" s="35">
        <f>CalcEngine!R232</f>
        <v>0</v>
      </c>
      <c r="S60" s="35">
        <f>CalcEngine!S232</f>
        <v>0</v>
      </c>
      <c r="T60" s="35">
        <f>CalcEngine!T232</f>
        <v>0</v>
      </c>
      <c r="U60" s="35">
        <f>CalcEngine!U232</f>
        <v>0</v>
      </c>
      <c r="V60" s="35">
        <f>CalcEngine!V232</f>
        <v>0</v>
      </c>
      <c r="W60" s="35">
        <f>CalcEngine!W232</f>
        <v>0</v>
      </c>
      <c r="X60" s="35">
        <f>CalcEngine!X232</f>
        <v>0</v>
      </c>
      <c r="Y60" s="35">
        <f>CalcEngine!Y232</f>
        <v>0</v>
      </c>
      <c r="Z60" s="35">
        <f>CalcEngine!Z232</f>
        <v>0</v>
      </c>
      <c r="AA60" s="35">
        <f>CalcEngine!AA232</f>
        <v>0</v>
      </c>
      <c r="AB60" s="35">
        <f>CalcEngine!AB232</f>
        <v>0</v>
      </c>
      <c r="AC60" s="35">
        <f>CalcEngine!AC232</f>
        <v>0</v>
      </c>
      <c r="AD60" s="42">
        <f>AC60</f>
        <v>0</v>
      </c>
      <c r="AE60" s="35">
        <f>CalcEngine!AD232</f>
        <v>0</v>
      </c>
      <c r="AF60" s="35">
        <f>CalcEngine!AE232</f>
        <v>0</v>
      </c>
      <c r="AG60" s="35">
        <f>CalcEngine!AF232</f>
        <v>0</v>
      </c>
      <c r="AH60" s="35">
        <f>CalcEngine!AG232</f>
        <v>0</v>
      </c>
      <c r="AI60" s="35">
        <f>CalcEngine!AH232</f>
        <v>0</v>
      </c>
      <c r="AJ60" s="35">
        <f>CalcEngine!AI232</f>
        <v>0</v>
      </c>
      <c r="AK60" s="35">
        <f>CalcEngine!AJ232</f>
        <v>0</v>
      </c>
      <c r="AL60" s="35">
        <f>CalcEngine!AK232</f>
        <v>0</v>
      </c>
      <c r="AM60" s="35">
        <f>CalcEngine!AL232</f>
        <v>0</v>
      </c>
      <c r="AN60" s="35">
        <f>CalcEngine!AM232</f>
        <v>0</v>
      </c>
      <c r="AO60" s="35">
        <f>CalcEngine!AN232</f>
        <v>0</v>
      </c>
      <c r="AP60" s="35">
        <f>CalcEngine!AO232</f>
        <v>0</v>
      </c>
      <c r="AQ60" s="42">
        <f>AP60</f>
        <v>0</v>
      </c>
      <c r="AR60" s="35">
        <f>CalcEngine!AP232</f>
        <v>0</v>
      </c>
      <c r="AS60" s="35">
        <f>CalcEngine!AQ232</f>
        <v>0</v>
      </c>
      <c r="AT60" s="35">
        <f>CalcEngine!AR232</f>
        <v>0</v>
      </c>
      <c r="AU60" s="35">
        <f>CalcEngine!AS232</f>
        <v>0</v>
      </c>
      <c r="AV60" s="35">
        <f>CalcEngine!AT232</f>
        <v>0</v>
      </c>
      <c r="AW60" s="35">
        <f>CalcEngine!AU232</f>
        <v>0</v>
      </c>
      <c r="AX60" s="35">
        <f>CalcEngine!AV232</f>
        <v>0</v>
      </c>
      <c r="AY60" s="35">
        <f>CalcEngine!AW232</f>
        <v>0</v>
      </c>
      <c r="AZ60" s="35">
        <f>CalcEngine!AX232</f>
        <v>0</v>
      </c>
      <c r="BA60" s="35">
        <f>CalcEngine!AY232</f>
        <v>0</v>
      </c>
      <c r="BB60" s="35">
        <f>CalcEngine!AZ232</f>
        <v>0</v>
      </c>
      <c r="BC60" s="35">
        <f>CalcEngine!BA232</f>
        <v>0</v>
      </c>
      <c r="BD60" s="42">
        <f>BC60</f>
        <v>0</v>
      </c>
      <c r="BE60" s="35">
        <f>CalcEngine!BB232</f>
        <v>0</v>
      </c>
      <c r="BF60" s="35">
        <f>CalcEngine!BC232</f>
        <v>0</v>
      </c>
      <c r="BG60" s="35">
        <f>CalcEngine!BD232</f>
        <v>0</v>
      </c>
      <c r="BH60" s="35">
        <f>CalcEngine!BE232</f>
        <v>0</v>
      </c>
      <c r="BI60" s="35">
        <f>CalcEngine!BF232</f>
        <v>0</v>
      </c>
      <c r="BJ60" s="35">
        <f>CalcEngine!BG232</f>
        <v>0</v>
      </c>
      <c r="BK60" s="35">
        <f>CalcEngine!BH232</f>
        <v>0</v>
      </c>
      <c r="BL60" s="35">
        <f>CalcEngine!BI232</f>
        <v>0</v>
      </c>
      <c r="BM60" s="35">
        <f>CalcEngine!BJ232</f>
        <v>0</v>
      </c>
      <c r="BN60" s="35">
        <f>CalcEngine!BK232</f>
        <v>0</v>
      </c>
      <c r="BO60" s="35">
        <f>CalcEngine!BL232</f>
        <v>0</v>
      </c>
      <c r="BP60" s="35">
        <f>CalcEngine!BM232</f>
        <v>0</v>
      </c>
      <c r="BQ60" s="42">
        <f>BP60</f>
        <v>0</v>
      </c>
      <c r="BR60" s="35">
        <f>CalcEngine!BN232</f>
        <v>0</v>
      </c>
      <c r="BS60" s="35">
        <f>CalcEngine!BO232</f>
        <v>0</v>
      </c>
      <c r="BT60" s="35">
        <f>CalcEngine!BP232</f>
        <v>0</v>
      </c>
      <c r="BU60" s="35">
        <f>CalcEngine!BQ232</f>
        <v>0</v>
      </c>
      <c r="BV60" s="35">
        <f>CalcEngine!BR232</f>
        <v>0</v>
      </c>
      <c r="BW60" s="35">
        <f>CalcEngine!BS232</f>
        <v>0</v>
      </c>
      <c r="BX60" s="35">
        <f>CalcEngine!BT232</f>
        <v>0</v>
      </c>
      <c r="BY60" s="35">
        <f>CalcEngine!BU232</f>
        <v>0</v>
      </c>
      <c r="BZ60" s="35">
        <f>CalcEngine!BV232</f>
        <v>0</v>
      </c>
      <c r="CA60" s="35">
        <f>CalcEngine!BW232</f>
        <v>0</v>
      </c>
      <c r="CB60" s="35">
        <f>CalcEngine!BX232</f>
        <v>0</v>
      </c>
      <c r="CC60" s="35">
        <f>CalcEngine!BY232</f>
        <v>0</v>
      </c>
      <c r="CD60" s="42">
        <f>CC60</f>
        <v>0</v>
      </c>
    </row>
    <row r="61" spans="3:83">
      <c r="C61" s="31"/>
      <c r="D61" s="31" t="s">
        <v>165</v>
      </c>
      <c r="E61" s="35">
        <f>CalcEngine!F235</f>
        <v>0</v>
      </c>
      <c r="F61" s="35">
        <f>CalcEngine!G235</f>
        <v>0</v>
      </c>
      <c r="G61" s="35">
        <f>CalcEngine!H235</f>
        <v>0</v>
      </c>
      <c r="H61" s="35">
        <f>CalcEngine!I235</f>
        <v>0</v>
      </c>
      <c r="I61" s="35">
        <f>CalcEngine!J235</f>
        <v>0</v>
      </c>
      <c r="J61" s="35">
        <f>CalcEngine!K235</f>
        <v>0</v>
      </c>
      <c r="K61" s="35">
        <f>CalcEngine!L235</f>
        <v>0</v>
      </c>
      <c r="L61" s="35">
        <f>CalcEngine!M235</f>
        <v>0</v>
      </c>
      <c r="M61" s="35">
        <f>CalcEngine!N235</f>
        <v>0</v>
      </c>
      <c r="N61" s="35">
        <f>CalcEngine!O235</f>
        <v>0</v>
      </c>
      <c r="O61" s="35">
        <f>CalcEngine!P235</f>
        <v>0</v>
      </c>
      <c r="P61" s="35">
        <f>CalcEngine!Q235</f>
        <v>0</v>
      </c>
      <c r="Q61" s="42">
        <f t="shared" ref="Q61:Q64" si="110">P61</f>
        <v>0</v>
      </c>
      <c r="R61" s="35">
        <f>CalcEngine!R235</f>
        <v>0</v>
      </c>
      <c r="S61" s="35">
        <f>CalcEngine!S235</f>
        <v>0</v>
      </c>
      <c r="T61" s="35">
        <f>CalcEngine!T235</f>
        <v>0</v>
      </c>
      <c r="U61" s="35">
        <f>CalcEngine!U235</f>
        <v>0</v>
      </c>
      <c r="V61" s="35">
        <f>CalcEngine!V235</f>
        <v>0</v>
      </c>
      <c r="W61" s="35">
        <f>CalcEngine!W235</f>
        <v>0</v>
      </c>
      <c r="X61" s="35">
        <f>CalcEngine!X235</f>
        <v>0</v>
      </c>
      <c r="Y61" s="35">
        <f>CalcEngine!Y235</f>
        <v>0</v>
      </c>
      <c r="Z61" s="35">
        <f>CalcEngine!Z235</f>
        <v>0</v>
      </c>
      <c r="AA61" s="35">
        <f>CalcEngine!AA235</f>
        <v>0</v>
      </c>
      <c r="AB61" s="35">
        <f>CalcEngine!AB235</f>
        <v>0</v>
      </c>
      <c r="AC61" s="35">
        <f>CalcEngine!AC235</f>
        <v>0</v>
      </c>
      <c r="AD61" s="42">
        <f t="shared" ref="AD61:AD64" si="111">AC61</f>
        <v>0</v>
      </c>
      <c r="AE61" s="35">
        <f>CalcEngine!AD235</f>
        <v>0</v>
      </c>
      <c r="AF61" s="35">
        <f>CalcEngine!AE235</f>
        <v>0</v>
      </c>
      <c r="AG61" s="35">
        <f>CalcEngine!AF235</f>
        <v>0</v>
      </c>
      <c r="AH61" s="35">
        <f>CalcEngine!AG235</f>
        <v>0</v>
      </c>
      <c r="AI61" s="35">
        <f>CalcEngine!AH235</f>
        <v>0</v>
      </c>
      <c r="AJ61" s="35">
        <f>CalcEngine!AI235</f>
        <v>0</v>
      </c>
      <c r="AK61" s="35">
        <f>CalcEngine!AJ235</f>
        <v>0</v>
      </c>
      <c r="AL61" s="35">
        <f>CalcEngine!AK235</f>
        <v>0</v>
      </c>
      <c r="AM61" s="35">
        <f>CalcEngine!AL235</f>
        <v>0</v>
      </c>
      <c r="AN61" s="35">
        <f>CalcEngine!AM235</f>
        <v>0</v>
      </c>
      <c r="AO61" s="35">
        <f>CalcEngine!AN235</f>
        <v>0</v>
      </c>
      <c r="AP61" s="35">
        <f>CalcEngine!AO235</f>
        <v>0</v>
      </c>
      <c r="AQ61" s="42">
        <f t="shared" ref="AQ61:AQ64" si="112">AP61</f>
        <v>0</v>
      </c>
      <c r="AR61" s="35">
        <f>CalcEngine!AP235</f>
        <v>0</v>
      </c>
      <c r="AS61" s="35">
        <f>CalcEngine!AQ235</f>
        <v>0</v>
      </c>
      <c r="AT61" s="35">
        <f>CalcEngine!AR235</f>
        <v>0</v>
      </c>
      <c r="AU61" s="35">
        <f>CalcEngine!AS235</f>
        <v>0</v>
      </c>
      <c r="AV61" s="35">
        <f>CalcEngine!AT235</f>
        <v>0</v>
      </c>
      <c r="AW61" s="35">
        <f>CalcEngine!AU235</f>
        <v>0</v>
      </c>
      <c r="AX61" s="35">
        <f>CalcEngine!AV235</f>
        <v>0</v>
      </c>
      <c r="AY61" s="35">
        <f>CalcEngine!AW235</f>
        <v>0</v>
      </c>
      <c r="AZ61" s="35">
        <f>CalcEngine!AX235</f>
        <v>0</v>
      </c>
      <c r="BA61" s="35">
        <f>CalcEngine!AY235</f>
        <v>0</v>
      </c>
      <c r="BB61" s="35">
        <f>CalcEngine!AZ235</f>
        <v>0</v>
      </c>
      <c r="BC61" s="35">
        <f>CalcEngine!BA235</f>
        <v>0</v>
      </c>
      <c r="BD61" s="42">
        <f t="shared" ref="BD61:BD64" si="113">BC61</f>
        <v>0</v>
      </c>
      <c r="BE61" s="35">
        <f>CalcEngine!BB235</f>
        <v>0</v>
      </c>
      <c r="BF61" s="35">
        <f>CalcEngine!BC235</f>
        <v>0</v>
      </c>
      <c r="BG61" s="35">
        <f>CalcEngine!BD235</f>
        <v>0</v>
      </c>
      <c r="BH61" s="35">
        <f>CalcEngine!BE235</f>
        <v>0</v>
      </c>
      <c r="BI61" s="35">
        <f>CalcEngine!BF235</f>
        <v>0</v>
      </c>
      <c r="BJ61" s="35">
        <f>CalcEngine!BG235</f>
        <v>0</v>
      </c>
      <c r="BK61" s="35">
        <f>CalcEngine!BH235</f>
        <v>0</v>
      </c>
      <c r="BL61" s="35">
        <f>CalcEngine!BI235</f>
        <v>0</v>
      </c>
      <c r="BM61" s="35">
        <f>CalcEngine!BJ235</f>
        <v>0</v>
      </c>
      <c r="BN61" s="35">
        <f>CalcEngine!BK235</f>
        <v>0</v>
      </c>
      <c r="BO61" s="35">
        <f>CalcEngine!BL235</f>
        <v>0</v>
      </c>
      <c r="BP61" s="35">
        <f>CalcEngine!BM235</f>
        <v>0</v>
      </c>
      <c r="BQ61" s="42">
        <f t="shared" ref="BQ61:BQ64" si="114">BP61</f>
        <v>0</v>
      </c>
      <c r="BR61" s="35">
        <f>CalcEngine!BN235</f>
        <v>0</v>
      </c>
      <c r="BS61" s="35">
        <f>CalcEngine!BO235</f>
        <v>0</v>
      </c>
      <c r="BT61" s="35">
        <f>CalcEngine!BP235</f>
        <v>0</v>
      </c>
      <c r="BU61" s="35">
        <f>CalcEngine!BQ235</f>
        <v>0</v>
      </c>
      <c r="BV61" s="35">
        <f>CalcEngine!BR235</f>
        <v>0</v>
      </c>
      <c r="BW61" s="35">
        <f>CalcEngine!BS235</f>
        <v>0</v>
      </c>
      <c r="BX61" s="35">
        <f>CalcEngine!BT235</f>
        <v>0</v>
      </c>
      <c r="BY61" s="35">
        <f>CalcEngine!BU235</f>
        <v>0</v>
      </c>
      <c r="BZ61" s="35">
        <f>CalcEngine!BV235</f>
        <v>0</v>
      </c>
      <c r="CA61" s="35">
        <f>CalcEngine!BW235</f>
        <v>0</v>
      </c>
      <c r="CB61" s="35">
        <f>CalcEngine!BX235</f>
        <v>0</v>
      </c>
      <c r="CC61" s="35">
        <f>CalcEngine!BY235</f>
        <v>0</v>
      </c>
      <c r="CD61" s="42">
        <f t="shared" ref="CD61:CD64" si="115">CC61</f>
        <v>0</v>
      </c>
    </row>
    <row r="62" spans="3:83">
      <c r="C62" s="31"/>
      <c r="D62" s="31" t="s">
        <v>177</v>
      </c>
      <c r="E62" s="35">
        <f>CalcEngine!F236+CalcEngine!F237</f>
        <v>0</v>
      </c>
      <c r="F62" s="35">
        <f>CalcEngine!G236+CalcEngine!G237</f>
        <v>0</v>
      </c>
      <c r="G62" s="35">
        <f>CalcEngine!H236+CalcEngine!H237</f>
        <v>0</v>
      </c>
      <c r="H62" s="35">
        <f>CalcEngine!I236+CalcEngine!I237</f>
        <v>0</v>
      </c>
      <c r="I62" s="35">
        <f>CalcEngine!J236+CalcEngine!J237</f>
        <v>0</v>
      </c>
      <c r="J62" s="35">
        <f>CalcEngine!K236+CalcEngine!K237</f>
        <v>0</v>
      </c>
      <c r="K62" s="35">
        <f>CalcEngine!L236+CalcEngine!L237</f>
        <v>0</v>
      </c>
      <c r="L62" s="35">
        <f>CalcEngine!M236+CalcEngine!M237</f>
        <v>0</v>
      </c>
      <c r="M62" s="35">
        <f>CalcEngine!N236+CalcEngine!N237</f>
        <v>0</v>
      </c>
      <c r="N62" s="35">
        <f>CalcEngine!O236+CalcEngine!O237</f>
        <v>0</v>
      </c>
      <c r="O62" s="35">
        <f>CalcEngine!P236+CalcEngine!P237</f>
        <v>0</v>
      </c>
      <c r="P62" s="35">
        <f>CalcEngine!Q236+CalcEngine!Q237</f>
        <v>0</v>
      </c>
      <c r="Q62" s="42">
        <f t="shared" si="110"/>
        <v>0</v>
      </c>
      <c r="R62" s="35">
        <f>CalcEngine!R237+CalcEngine!R236</f>
        <v>0</v>
      </c>
      <c r="S62" s="35">
        <f>CalcEngine!S237+CalcEngine!S236</f>
        <v>0</v>
      </c>
      <c r="T62" s="35">
        <f>CalcEngine!T237+CalcEngine!T236</f>
        <v>0</v>
      </c>
      <c r="U62" s="35">
        <f>CalcEngine!U237+CalcEngine!U236</f>
        <v>0</v>
      </c>
      <c r="V62" s="35">
        <f>CalcEngine!V237+CalcEngine!V236</f>
        <v>0</v>
      </c>
      <c r="W62" s="35">
        <f>CalcEngine!W237+CalcEngine!W236</f>
        <v>0</v>
      </c>
      <c r="X62" s="35">
        <f>CalcEngine!X237+CalcEngine!X236</f>
        <v>0</v>
      </c>
      <c r="Y62" s="35">
        <f>CalcEngine!Y237+CalcEngine!Y236</f>
        <v>0</v>
      </c>
      <c r="Z62" s="35">
        <f>CalcEngine!Z237+CalcEngine!Z236</f>
        <v>0</v>
      </c>
      <c r="AA62" s="35">
        <f>CalcEngine!AA237+CalcEngine!AA236</f>
        <v>0</v>
      </c>
      <c r="AB62" s="35">
        <f>CalcEngine!AB237+CalcEngine!AB236</f>
        <v>0</v>
      </c>
      <c r="AC62" s="35">
        <f>CalcEngine!AC237+CalcEngine!AC236</f>
        <v>0</v>
      </c>
      <c r="AD62" s="42">
        <f t="shared" si="111"/>
        <v>0</v>
      </c>
      <c r="AE62" s="35">
        <f>CalcEngine!AD237+CalcEngine!AD236</f>
        <v>0</v>
      </c>
      <c r="AF62" s="35">
        <f>CalcEngine!AE237+CalcEngine!AE236</f>
        <v>0</v>
      </c>
      <c r="AG62" s="35">
        <f>CalcEngine!AF237+CalcEngine!AF236</f>
        <v>0</v>
      </c>
      <c r="AH62" s="35">
        <f>CalcEngine!AG237+CalcEngine!AG236</f>
        <v>0</v>
      </c>
      <c r="AI62" s="35">
        <f>CalcEngine!AH237+CalcEngine!AH236</f>
        <v>0</v>
      </c>
      <c r="AJ62" s="35">
        <f>CalcEngine!AI237+CalcEngine!AI236</f>
        <v>0</v>
      </c>
      <c r="AK62" s="35">
        <f>CalcEngine!AJ237+CalcEngine!AJ236</f>
        <v>0</v>
      </c>
      <c r="AL62" s="35">
        <f>CalcEngine!AK237+CalcEngine!AK236</f>
        <v>0</v>
      </c>
      <c r="AM62" s="35">
        <f>CalcEngine!AL237+CalcEngine!AL236</f>
        <v>0</v>
      </c>
      <c r="AN62" s="35">
        <f>CalcEngine!AM237+CalcEngine!AM236</f>
        <v>0</v>
      </c>
      <c r="AO62" s="35">
        <f>CalcEngine!AN237+CalcEngine!AN236</f>
        <v>0</v>
      </c>
      <c r="AP62" s="35">
        <f>CalcEngine!AO237+CalcEngine!AO236</f>
        <v>0</v>
      </c>
      <c r="AQ62" s="42">
        <f t="shared" si="112"/>
        <v>0</v>
      </c>
      <c r="AR62" s="35">
        <f>CalcEngine!AP237+CalcEngine!AP236</f>
        <v>0</v>
      </c>
      <c r="AS62" s="35">
        <f>CalcEngine!AQ237+CalcEngine!AQ236</f>
        <v>0</v>
      </c>
      <c r="AT62" s="35">
        <f>CalcEngine!AR237+CalcEngine!AR236</f>
        <v>0</v>
      </c>
      <c r="AU62" s="35">
        <f>CalcEngine!AS237+CalcEngine!AS236</f>
        <v>0</v>
      </c>
      <c r="AV62" s="35">
        <f>CalcEngine!AT237+CalcEngine!AT236</f>
        <v>0</v>
      </c>
      <c r="AW62" s="35">
        <f>CalcEngine!AU237+CalcEngine!AU236</f>
        <v>0</v>
      </c>
      <c r="AX62" s="35">
        <f>CalcEngine!AV237+CalcEngine!AV236</f>
        <v>0</v>
      </c>
      <c r="AY62" s="35">
        <f>CalcEngine!AW237+CalcEngine!AW236</f>
        <v>0</v>
      </c>
      <c r="AZ62" s="35">
        <f>CalcEngine!AX237+CalcEngine!AX236</f>
        <v>0</v>
      </c>
      <c r="BA62" s="35">
        <f>CalcEngine!AY237+CalcEngine!AY236</f>
        <v>0</v>
      </c>
      <c r="BB62" s="35">
        <f>CalcEngine!AZ237+CalcEngine!AZ236</f>
        <v>0</v>
      </c>
      <c r="BC62" s="35">
        <f>CalcEngine!BA237+CalcEngine!BA236</f>
        <v>0</v>
      </c>
      <c r="BD62" s="42">
        <f t="shared" si="113"/>
        <v>0</v>
      </c>
      <c r="BE62" s="35">
        <f>CalcEngine!BB237+CalcEngine!BB236</f>
        <v>0</v>
      </c>
      <c r="BF62" s="35">
        <f>CalcEngine!BC237+CalcEngine!BC236</f>
        <v>0</v>
      </c>
      <c r="BG62" s="35">
        <f>CalcEngine!BD237+CalcEngine!BD236</f>
        <v>0</v>
      </c>
      <c r="BH62" s="35">
        <f>CalcEngine!BE237+CalcEngine!BE236</f>
        <v>0</v>
      </c>
      <c r="BI62" s="35">
        <f>CalcEngine!BF237+CalcEngine!BF236</f>
        <v>0</v>
      </c>
      <c r="BJ62" s="35">
        <f>CalcEngine!BG237+CalcEngine!BG236</f>
        <v>0</v>
      </c>
      <c r="BK62" s="35">
        <f>CalcEngine!BH237+CalcEngine!BH236</f>
        <v>0</v>
      </c>
      <c r="BL62" s="35">
        <f>CalcEngine!BI237+CalcEngine!BI236</f>
        <v>0</v>
      </c>
      <c r="BM62" s="35">
        <f>CalcEngine!BJ237+CalcEngine!BJ236</f>
        <v>0</v>
      </c>
      <c r="BN62" s="35">
        <f>CalcEngine!BK237+CalcEngine!BK236</f>
        <v>0</v>
      </c>
      <c r="BO62" s="35">
        <f>CalcEngine!BL237+CalcEngine!BL236</f>
        <v>0</v>
      </c>
      <c r="BP62" s="35">
        <f>CalcEngine!BM237+CalcEngine!BM236</f>
        <v>0</v>
      </c>
      <c r="BQ62" s="42">
        <f t="shared" si="114"/>
        <v>0</v>
      </c>
      <c r="BR62" s="35">
        <f>CalcEngine!BN237+CalcEngine!BN236</f>
        <v>0</v>
      </c>
      <c r="BS62" s="35">
        <f>CalcEngine!BO237+CalcEngine!BO236</f>
        <v>0</v>
      </c>
      <c r="BT62" s="35">
        <f>CalcEngine!BP237+CalcEngine!BP236</f>
        <v>0</v>
      </c>
      <c r="BU62" s="35">
        <f>CalcEngine!BQ237+CalcEngine!BQ236</f>
        <v>0</v>
      </c>
      <c r="BV62" s="35">
        <f>CalcEngine!BR237+CalcEngine!BR236</f>
        <v>0</v>
      </c>
      <c r="BW62" s="35">
        <f>CalcEngine!BS237+CalcEngine!BS236</f>
        <v>0</v>
      </c>
      <c r="BX62" s="35">
        <f>CalcEngine!BT237+CalcEngine!BT236</f>
        <v>0</v>
      </c>
      <c r="BY62" s="35">
        <f>CalcEngine!BU237+CalcEngine!BU236</f>
        <v>0</v>
      </c>
      <c r="BZ62" s="35">
        <f>CalcEngine!BV237+CalcEngine!BV236</f>
        <v>0</v>
      </c>
      <c r="CA62" s="35">
        <f>CalcEngine!BW237+CalcEngine!BW236</f>
        <v>0</v>
      </c>
      <c r="CB62" s="35">
        <f>CalcEngine!BX237+CalcEngine!BX236</f>
        <v>0</v>
      </c>
      <c r="CC62" s="35">
        <f>CalcEngine!BY237+CalcEngine!BY236</f>
        <v>0</v>
      </c>
      <c r="CD62" s="42">
        <f t="shared" si="115"/>
        <v>0</v>
      </c>
    </row>
    <row r="63" spans="3:83">
      <c r="C63" s="31"/>
      <c r="D63" s="31" t="s">
        <v>56</v>
      </c>
      <c r="E63" s="35">
        <f>CalcEngine!F247</f>
        <v>0</v>
      </c>
      <c r="F63" s="35">
        <f>CalcEngine!G247</f>
        <v>0</v>
      </c>
      <c r="G63" s="35">
        <f>CalcEngine!H247</f>
        <v>0</v>
      </c>
      <c r="H63" s="35">
        <f>CalcEngine!I247</f>
        <v>0</v>
      </c>
      <c r="I63" s="35">
        <f>CalcEngine!J247</f>
        <v>0</v>
      </c>
      <c r="J63" s="35">
        <f>CalcEngine!K247</f>
        <v>0</v>
      </c>
      <c r="K63" s="35">
        <f>CalcEngine!L247</f>
        <v>0</v>
      </c>
      <c r="L63" s="35">
        <f>CalcEngine!M247</f>
        <v>0</v>
      </c>
      <c r="M63" s="35">
        <f>CalcEngine!N247</f>
        <v>0</v>
      </c>
      <c r="N63" s="35">
        <f>CalcEngine!O247</f>
        <v>0</v>
      </c>
      <c r="O63" s="35">
        <f>CalcEngine!P247</f>
        <v>0</v>
      </c>
      <c r="P63" s="35">
        <f>CalcEngine!Q247</f>
        <v>0</v>
      </c>
      <c r="Q63" s="42">
        <f t="shared" si="110"/>
        <v>0</v>
      </c>
      <c r="R63" s="35">
        <f>CalcEngine!R247</f>
        <v>0</v>
      </c>
      <c r="S63" s="35">
        <f>CalcEngine!S247</f>
        <v>0</v>
      </c>
      <c r="T63" s="35">
        <f>CalcEngine!T247</f>
        <v>0</v>
      </c>
      <c r="U63" s="35">
        <f>CalcEngine!U247</f>
        <v>0</v>
      </c>
      <c r="V63" s="35">
        <f>CalcEngine!V247</f>
        <v>0</v>
      </c>
      <c r="W63" s="35">
        <f>CalcEngine!W247</f>
        <v>0</v>
      </c>
      <c r="X63" s="35">
        <f>CalcEngine!X247</f>
        <v>0</v>
      </c>
      <c r="Y63" s="35">
        <f>CalcEngine!Y247</f>
        <v>0</v>
      </c>
      <c r="Z63" s="35">
        <f>CalcEngine!Z247</f>
        <v>0</v>
      </c>
      <c r="AA63" s="35">
        <f>CalcEngine!AA247</f>
        <v>0</v>
      </c>
      <c r="AB63" s="35">
        <f>CalcEngine!AB247</f>
        <v>0</v>
      </c>
      <c r="AC63" s="35">
        <f>CalcEngine!AC247</f>
        <v>0</v>
      </c>
      <c r="AD63" s="42">
        <f t="shared" si="111"/>
        <v>0</v>
      </c>
      <c r="AE63" s="35">
        <f>CalcEngine!AD247</f>
        <v>0</v>
      </c>
      <c r="AF63" s="35">
        <f>CalcEngine!AE247</f>
        <v>0</v>
      </c>
      <c r="AG63" s="35">
        <f>CalcEngine!AF247</f>
        <v>0</v>
      </c>
      <c r="AH63" s="35">
        <f>CalcEngine!AG247</f>
        <v>0</v>
      </c>
      <c r="AI63" s="35">
        <f>CalcEngine!AH247</f>
        <v>0</v>
      </c>
      <c r="AJ63" s="35">
        <f>CalcEngine!AI247</f>
        <v>0</v>
      </c>
      <c r="AK63" s="35">
        <f>CalcEngine!AJ247</f>
        <v>0</v>
      </c>
      <c r="AL63" s="35">
        <f>CalcEngine!AK247</f>
        <v>0</v>
      </c>
      <c r="AM63" s="35">
        <f>CalcEngine!AL247</f>
        <v>0</v>
      </c>
      <c r="AN63" s="35">
        <f>CalcEngine!AM247</f>
        <v>0</v>
      </c>
      <c r="AO63" s="35">
        <f>CalcEngine!AN247</f>
        <v>0</v>
      </c>
      <c r="AP63" s="35">
        <f>CalcEngine!AO247</f>
        <v>0</v>
      </c>
      <c r="AQ63" s="42">
        <f t="shared" si="112"/>
        <v>0</v>
      </c>
      <c r="AR63" s="35">
        <f>CalcEngine!AP247</f>
        <v>0</v>
      </c>
      <c r="AS63" s="35">
        <f>CalcEngine!AQ247</f>
        <v>0</v>
      </c>
      <c r="AT63" s="35">
        <f>CalcEngine!AR247</f>
        <v>0</v>
      </c>
      <c r="AU63" s="35">
        <f>CalcEngine!AS247</f>
        <v>0</v>
      </c>
      <c r="AV63" s="35">
        <f>CalcEngine!AT247</f>
        <v>0</v>
      </c>
      <c r="AW63" s="35">
        <f>CalcEngine!AU247</f>
        <v>0</v>
      </c>
      <c r="AX63" s="35">
        <f>CalcEngine!AV247</f>
        <v>0</v>
      </c>
      <c r="AY63" s="35">
        <f>CalcEngine!AW247</f>
        <v>0</v>
      </c>
      <c r="AZ63" s="35">
        <f>CalcEngine!AX247</f>
        <v>0</v>
      </c>
      <c r="BA63" s="35">
        <f>CalcEngine!AY247</f>
        <v>0</v>
      </c>
      <c r="BB63" s="35">
        <f>CalcEngine!AZ247</f>
        <v>0</v>
      </c>
      <c r="BC63" s="35">
        <f>CalcEngine!BA247</f>
        <v>0</v>
      </c>
      <c r="BD63" s="42">
        <f t="shared" si="113"/>
        <v>0</v>
      </c>
      <c r="BE63" s="35">
        <f>CalcEngine!BB247</f>
        <v>0</v>
      </c>
      <c r="BF63" s="35">
        <f>CalcEngine!BC247</f>
        <v>0</v>
      </c>
      <c r="BG63" s="35">
        <f>CalcEngine!BD247</f>
        <v>0</v>
      </c>
      <c r="BH63" s="35">
        <f>CalcEngine!BE247</f>
        <v>0</v>
      </c>
      <c r="BI63" s="35">
        <f>CalcEngine!BF247</f>
        <v>0</v>
      </c>
      <c r="BJ63" s="35">
        <f>CalcEngine!BG247</f>
        <v>0</v>
      </c>
      <c r="BK63" s="35">
        <f>CalcEngine!BH247</f>
        <v>0</v>
      </c>
      <c r="BL63" s="35">
        <f>CalcEngine!BI247</f>
        <v>0</v>
      </c>
      <c r="BM63" s="35">
        <f>CalcEngine!BJ247</f>
        <v>0</v>
      </c>
      <c r="BN63" s="35">
        <f>CalcEngine!BK247</f>
        <v>0</v>
      </c>
      <c r="BO63" s="35">
        <f>CalcEngine!BL247</f>
        <v>0</v>
      </c>
      <c r="BP63" s="35">
        <f>CalcEngine!BM247</f>
        <v>0</v>
      </c>
      <c r="BQ63" s="42">
        <f t="shared" si="114"/>
        <v>0</v>
      </c>
      <c r="BR63" s="35">
        <f>CalcEngine!BN247</f>
        <v>0</v>
      </c>
      <c r="BS63" s="35">
        <f>CalcEngine!BO247</f>
        <v>0</v>
      </c>
      <c r="BT63" s="35">
        <f>CalcEngine!BP247</f>
        <v>0</v>
      </c>
      <c r="BU63" s="35">
        <f>CalcEngine!BQ247</f>
        <v>0</v>
      </c>
      <c r="BV63" s="35">
        <f>CalcEngine!BR247</f>
        <v>0</v>
      </c>
      <c r="BW63" s="35">
        <f>CalcEngine!BS247</f>
        <v>0</v>
      </c>
      <c r="BX63" s="35">
        <f>CalcEngine!BT247</f>
        <v>0</v>
      </c>
      <c r="BY63" s="35">
        <f>CalcEngine!BU247</f>
        <v>0</v>
      </c>
      <c r="BZ63" s="35">
        <f>CalcEngine!BV247</f>
        <v>0</v>
      </c>
      <c r="CA63" s="35">
        <f>CalcEngine!BW247</f>
        <v>0</v>
      </c>
      <c r="CB63" s="35">
        <f>CalcEngine!BX247</f>
        <v>0</v>
      </c>
      <c r="CC63" s="35">
        <f>CalcEngine!BY247</f>
        <v>0</v>
      </c>
      <c r="CD63" s="42">
        <f t="shared" si="115"/>
        <v>0</v>
      </c>
    </row>
    <row r="64" spans="3:83">
      <c r="C64" s="31"/>
      <c r="D64" s="31" t="s">
        <v>161</v>
      </c>
      <c r="E64" s="35">
        <f>CalcEngine!F248</f>
        <v>0</v>
      </c>
      <c r="F64" s="35">
        <f>CalcEngine!G248</f>
        <v>0</v>
      </c>
      <c r="G64" s="35">
        <f>CalcEngine!H248</f>
        <v>0</v>
      </c>
      <c r="H64" s="35">
        <f>CalcEngine!I248</f>
        <v>0</v>
      </c>
      <c r="I64" s="35">
        <f>CalcEngine!J248</f>
        <v>0</v>
      </c>
      <c r="J64" s="35">
        <f>CalcEngine!K248</f>
        <v>0</v>
      </c>
      <c r="K64" s="35">
        <f>CalcEngine!L248</f>
        <v>0</v>
      </c>
      <c r="L64" s="35">
        <f>CalcEngine!M248</f>
        <v>0</v>
      </c>
      <c r="M64" s="35">
        <f>CalcEngine!N248</f>
        <v>0</v>
      </c>
      <c r="N64" s="35">
        <f>CalcEngine!O248</f>
        <v>0</v>
      </c>
      <c r="O64" s="35">
        <f>CalcEngine!P248</f>
        <v>0</v>
      </c>
      <c r="P64" s="35">
        <f>CalcEngine!Q248</f>
        <v>0</v>
      </c>
      <c r="Q64" s="42">
        <f t="shared" si="110"/>
        <v>0</v>
      </c>
      <c r="R64" s="35">
        <f>CalcEngine!R248</f>
        <v>0</v>
      </c>
      <c r="S64" s="35">
        <f>CalcEngine!S248</f>
        <v>0</v>
      </c>
      <c r="T64" s="35">
        <f>CalcEngine!T248</f>
        <v>0</v>
      </c>
      <c r="U64" s="35">
        <f>CalcEngine!U248</f>
        <v>0</v>
      </c>
      <c r="V64" s="35">
        <f>CalcEngine!V248</f>
        <v>0</v>
      </c>
      <c r="W64" s="35">
        <f>CalcEngine!W248</f>
        <v>0</v>
      </c>
      <c r="X64" s="35">
        <f>CalcEngine!X248</f>
        <v>0</v>
      </c>
      <c r="Y64" s="35">
        <f>CalcEngine!Y248</f>
        <v>0</v>
      </c>
      <c r="Z64" s="35">
        <f>CalcEngine!Z248</f>
        <v>0</v>
      </c>
      <c r="AA64" s="35">
        <f>CalcEngine!AA248</f>
        <v>0</v>
      </c>
      <c r="AB64" s="35">
        <f>CalcEngine!AB248</f>
        <v>0</v>
      </c>
      <c r="AC64" s="35">
        <f>CalcEngine!AC248</f>
        <v>0</v>
      </c>
      <c r="AD64" s="42">
        <f t="shared" si="111"/>
        <v>0</v>
      </c>
      <c r="AE64" s="35">
        <f>CalcEngine!AD248</f>
        <v>0</v>
      </c>
      <c r="AF64" s="35">
        <f>CalcEngine!AE248</f>
        <v>0</v>
      </c>
      <c r="AG64" s="35">
        <f>CalcEngine!AF248</f>
        <v>0</v>
      </c>
      <c r="AH64" s="35">
        <f>CalcEngine!AG248</f>
        <v>0</v>
      </c>
      <c r="AI64" s="35">
        <f>CalcEngine!AH248</f>
        <v>0</v>
      </c>
      <c r="AJ64" s="35">
        <f>CalcEngine!AI248</f>
        <v>0</v>
      </c>
      <c r="AK64" s="35">
        <f>CalcEngine!AJ248</f>
        <v>0</v>
      </c>
      <c r="AL64" s="35">
        <f>CalcEngine!AK248</f>
        <v>0</v>
      </c>
      <c r="AM64" s="35">
        <f>CalcEngine!AL248</f>
        <v>0</v>
      </c>
      <c r="AN64" s="35">
        <f>CalcEngine!AM248</f>
        <v>0</v>
      </c>
      <c r="AO64" s="35">
        <f>CalcEngine!AN248</f>
        <v>0</v>
      </c>
      <c r="AP64" s="35">
        <f>CalcEngine!AO248</f>
        <v>0</v>
      </c>
      <c r="AQ64" s="42">
        <f t="shared" si="112"/>
        <v>0</v>
      </c>
      <c r="AR64" s="35">
        <f>CalcEngine!AP248</f>
        <v>0</v>
      </c>
      <c r="AS64" s="35">
        <f>CalcEngine!AQ248</f>
        <v>0</v>
      </c>
      <c r="AT64" s="35">
        <f>CalcEngine!AR248</f>
        <v>0</v>
      </c>
      <c r="AU64" s="35">
        <f>CalcEngine!AS248</f>
        <v>0</v>
      </c>
      <c r="AV64" s="35">
        <f>CalcEngine!AT248</f>
        <v>0</v>
      </c>
      <c r="AW64" s="35">
        <f>CalcEngine!AU248</f>
        <v>0</v>
      </c>
      <c r="AX64" s="35">
        <f>CalcEngine!AV248</f>
        <v>0</v>
      </c>
      <c r="AY64" s="35">
        <f>CalcEngine!AW248</f>
        <v>0</v>
      </c>
      <c r="AZ64" s="35">
        <f>CalcEngine!AX248</f>
        <v>0</v>
      </c>
      <c r="BA64" s="35">
        <f>CalcEngine!AY248</f>
        <v>0</v>
      </c>
      <c r="BB64" s="35">
        <f>CalcEngine!AZ248</f>
        <v>0</v>
      </c>
      <c r="BC64" s="35">
        <f>CalcEngine!BA248</f>
        <v>0</v>
      </c>
      <c r="BD64" s="42">
        <f t="shared" si="113"/>
        <v>0</v>
      </c>
      <c r="BE64" s="35">
        <f>CalcEngine!BB248</f>
        <v>0</v>
      </c>
      <c r="BF64" s="35">
        <f>CalcEngine!BC248</f>
        <v>0</v>
      </c>
      <c r="BG64" s="35">
        <f>CalcEngine!BD248</f>
        <v>0</v>
      </c>
      <c r="BH64" s="35">
        <f>CalcEngine!BE248</f>
        <v>0</v>
      </c>
      <c r="BI64" s="35">
        <f>CalcEngine!BF248</f>
        <v>0</v>
      </c>
      <c r="BJ64" s="35">
        <f>CalcEngine!BG248</f>
        <v>0</v>
      </c>
      <c r="BK64" s="35">
        <f>CalcEngine!BH248</f>
        <v>0</v>
      </c>
      <c r="BL64" s="35">
        <f>CalcEngine!BI248</f>
        <v>0</v>
      </c>
      <c r="BM64" s="35">
        <f>CalcEngine!BJ248</f>
        <v>0</v>
      </c>
      <c r="BN64" s="35">
        <f>CalcEngine!BK248</f>
        <v>0</v>
      </c>
      <c r="BO64" s="35">
        <f>CalcEngine!BL248</f>
        <v>0</v>
      </c>
      <c r="BP64" s="35">
        <f>CalcEngine!BM248</f>
        <v>0</v>
      </c>
      <c r="BQ64" s="42">
        <f t="shared" si="114"/>
        <v>0</v>
      </c>
      <c r="BR64" s="35">
        <f>CalcEngine!BN248</f>
        <v>0</v>
      </c>
      <c r="BS64" s="35">
        <f>CalcEngine!BO248</f>
        <v>0</v>
      </c>
      <c r="BT64" s="35">
        <f>CalcEngine!BP248</f>
        <v>0</v>
      </c>
      <c r="BU64" s="35">
        <f>CalcEngine!BQ248</f>
        <v>0</v>
      </c>
      <c r="BV64" s="35">
        <f>CalcEngine!BR248</f>
        <v>0</v>
      </c>
      <c r="BW64" s="35">
        <f>CalcEngine!BS248</f>
        <v>0</v>
      </c>
      <c r="BX64" s="35">
        <f>CalcEngine!BT248</f>
        <v>0</v>
      </c>
      <c r="BY64" s="35">
        <f>CalcEngine!BU248</f>
        <v>0</v>
      </c>
      <c r="BZ64" s="35">
        <f>CalcEngine!BV248</f>
        <v>0</v>
      </c>
      <c r="CA64" s="35">
        <f>CalcEngine!BW248</f>
        <v>0</v>
      </c>
      <c r="CB64" s="35">
        <f>CalcEngine!BX248</f>
        <v>0</v>
      </c>
      <c r="CC64" s="35">
        <f>CalcEngine!BY248</f>
        <v>0</v>
      </c>
      <c r="CD64" s="42">
        <f t="shared" si="115"/>
        <v>0</v>
      </c>
    </row>
    <row r="65" spans="3:85">
      <c r="C65" s="31"/>
      <c r="D65" s="31" t="s">
        <v>99</v>
      </c>
      <c r="E65" s="44">
        <f>SUM(E60:E64)</f>
        <v>0</v>
      </c>
      <c r="F65" s="44">
        <f t="shared" ref="F65:P65" si="116">SUM(F60:F64)</f>
        <v>0</v>
      </c>
      <c r="G65" s="44">
        <f t="shared" si="116"/>
        <v>0</v>
      </c>
      <c r="H65" s="44">
        <f t="shared" si="116"/>
        <v>0</v>
      </c>
      <c r="I65" s="44">
        <f t="shared" si="116"/>
        <v>0</v>
      </c>
      <c r="J65" s="44">
        <f t="shared" si="116"/>
        <v>0</v>
      </c>
      <c r="K65" s="44">
        <f t="shared" si="116"/>
        <v>0</v>
      </c>
      <c r="L65" s="44">
        <f t="shared" si="116"/>
        <v>0</v>
      </c>
      <c r="M65" s="44">
        <f t="shared" si="116"/>
        <v>0</v>
      </c>
      <c r="N65" s="44">
        <f t="shared" si="116"/>
        <v>0</v>
      </c>
      <c r="O65" s="44">
        <f t="shared" si="116"/>
        <v>0</v>
      </c>
      <c r="P65" s="44">
        <f t="shared" si="116"/>
        <v>0</v>
      </c>
      <c r="Q65" s="45">
        <f t="shared" ref="Q65" si="117">SUM(Q60:Q64)</f>
        <v>0</v>
      </c>
      <c r="R65" s="44">
        <f>SUM(R60:R64)</f>
        <v>0</v>
      </c>
      <c r="S65" s="44">
        <f t="shared" ref="S65:AC65" si="118">SUM(S60:S64)</f>
        <v>0</v>
      </c>
      <c r="T65" s="44">
        <f t="shared" si="118"/>
        <v>0</v>
      </c>
      <c r="U65" s="44">
        <f t="shared" si="118"/>
        <v>0</v>
      </c>
      <c r="V65" s="44">
        <f t="shared" si="118"/>
        <v>0</v>
      </c>
      <c r="W65" s="44">
        <f t="shared" si="118"/>
        <v>0</v>
      </c>
      <c r="X65" s="44">
        <f t="shared" si="118"/>
        <v>0</v>
      </c>
      <c r="Y65" s="44">
        <f t="shared" si="118"/>
        <v>0</v>
      </c>
      <c r="Z65" s="44">
        <f t="shared" si="118"/>
        <v>0</v>
      </c>
      <c r="AA65" s="44">
        <f t="shared" si="118"/>
        <v>0</v>
      </c>
      <c r="AB65" s="44">
        <f t="shared" si="118"/>
        <v>0</v>
      </c>
      <c r="AC65" s="44">
        <f t="shared" si="118"/>
        <v>0</v>
      </c>
      <c r="AD65" s="45">
        <f t="shared" ref="AD65" si="119">SUM(AD60:AD64)</f>
        <v>0</v>
      </c>
      <c r="AE65" s="44">
        <f>SUM(AE60:AE64)</f>
        <v>0</v>
      </c>
      <c r="AF65" s="44">
        <f t="shared" ref="AF65:AR65" si="120">SUM(AF60:AF64)</f>
        <v>0</v>
      </c>
      <c r="AG65" s="44">
        <f t="shared" si="120"/>
        <v>0</v>
      </c>
      <c r="AH65" s="44">
        <f t="shared" si="120"/>
        <v>0</v>
      </c>
      <c r="AI65" s="44">
        <f t="shared" si="120"/>
        <v>0</v>
      </c>
      <c r="AJ65" s="44">
        <f t="shared" si="120"/>
        <v>0</v>
      </c>
      <c r="AK65" s="44">
        <f t="shared" si="120"/>
        <v>0</v>
      </c>
      <c r="AL65" s="44">
        <f t="shared" si="120"/>
        <v>0</v>
      </c>
      <c r="AM65" s="44">
        <f t="shared" si="120"/>
        <v>0</v>
      </c>
      <c r="AN65" s="44">
        <f t="shared" si="120"/>
        <v>0</v>
      </c>
      <c r="AO65" s="44">
        <f t="shared" si="120"/>
        <v>0</v>
      </c>
      <c r="AP65" s="44">
        <f t="shared" si="120"/>
        <v>0</v>
      </c>
      <c r="AQ65" s="45">
        <f t="shared" ref="AQ65" si="121">SUM(AQ60:AQ64)</f>
        <v>0</v>
      </c>
      <c r="AR65" s="44">
        <f t="shared" si="120"/>
        <v>0</v>
      </c>
      <c r="AS65" s="44">
        <f t="shared" ref="AS65" si="122">SUM(AS60:AS64)</f>
        <v>0</v>
      </c>
      <c r="AT65" s="44">
        <f t="shared" ref="AT65" si="123">SUM(AT60:AT64)</f>
        <v>0</v>
      </c>
      <c r="AU65" s="44">
        <f t="shared" ref="AU65" si="124">SUM(AU60:AU64)</f>
        <v>0</v>
      </c>
      <c r="AV65" s="44">
        <f t="shared" ref="AV65" si="125">SUM(AV60:AV64)</f>
        <v>0</v>
      </c>
      <c r="AW65" s="44">
        <f t="shared" ref="AW65" si="126">SUM(AW60:AW64)</f>
        <v>0</v>
      </c>
      <c r="AX65" s="44">
        <f t="shared" ref="AX65" si="127">SUM(AX60:AX64)</f>
        <v>0</v>
      </c>
      <c r="AY65" s="44">
        <f t="shared" ref="AY65" si="128">SUM(AY60:AY64)</f>
        <v>0</v>
      </c>
      <c r="AZ65" s="44">
        <f t="shared" ref="AZ65" si="129">SUM(AZ60:AZ64)</f>
        <v>0</v>
      </c>
      <c r="BA65" s="44">
        <f t="shared" ref="BA65" si="130">SUM(BA60:BA64)</f>
        <v>0</v>
      </c>
      <c r="BB65" s="44">
        <f t="shared" ref="BB65" si="131">SUM(BB60:BB64)</f>
        <v>0</v>
      </c>
      <c r="BC65" s="44">
        <f t="shared" ref="BC65" si="132">SUM(BC60:BC64)</f>
        <v>0</v>
      </c>
      <c r="BD65" s="45">
        <f t="shared" ref="BD65" si="133">SUM(BD60:BD64)</f>
        <v>0</v>
      </c>
      <c r="BE65" s="44">
        <f t="shared" ref="BE65" si="134">SUM(BE60:BE64)</f>
        <v>0</v>
      </c>
      <c r="BF65" s="44">
        <f t="shared" ref="BF65" si="135">SUM(BF60:BF64)</f>
        <v>0</v>
      </c>
      <c r="BG65" s="44">
        <f t="shared" ref="BG65" si="136">SUM(BG60:BG64)</f>
        <v>0</v>
      </c>
      <c r="BH65" s="44">
        <f t="shared" ref="BH65" si="137">SUM(BH60:BH64)</f>
        <v>0</v>
      </c>
      <c r="BI65" s="44">
        <f t="shared" ref="BI65" si="138">SUM(BI60:BI64)</f>
        <v>0</v>
      </c>
      <c r="BJ65" s="44">
        <f t="shared" ref="BJ65" si="139">SUM(BJ60:BJ64)</f>
        <v>0</v>
      </c>
      <c r="BK65" s="44">
        <f t="shared" ref="BK65" si="140">SUM(BK60:BK64)</f>
        <v>0</v>
      </c>
      <c r="BL65" s="44">
        <f t="shared" ref="BL65" si="141">SUM(BL60:BL64)</f>
        <v>0</v>
      </c>
      <c r="BM65" s="44">
        <f t="shared" ref="BM65" si="142">SUM(BM60:BM64)</f>
        <v>0</v>
      </c>
      <c r="BN65" s="44">
        <f t="shared" ref="BN65" si="143">SUM(BN60:BN64)</f>
        <v>0</v>
      </c>
      <c r="BO65" s="44">
        <f t="shared" ref="BO65" si="144">SUM(BO60:BO64)</f>
        <v>0</v>
      </c>
      <c r="BP65" s="44">
        <f t="shared" ref="BP65" si="145">SUM(BP60:BP64)</f>
        <v>0</v>
      </c>
      <c r="BQ65" s="45">
        <f t="shared" ref="BQ65" si="146">SUM(BQ60:BQ64)</f>
        <v>0</v>
      </c>
      <c r="BR65" s="44">
        <f t="shared" ref="BR65" si="147">SUM(BR60:BR64)</f>
        <v>0</v>
      </c>
      <c r="BS65" s="44">
        <f t="shared" ref="BS65" si="148">SUM(BS60:BS64)</f>
        <v>0</v>
      </c>
      <c r="BT65" s="44">
        <f t="shared" ref="BT65" si="149">SUM(BT60:BT64)</f>
        <v>0</v>
      </c>
      <c r="BU65" s="44">
        <f t="shared" ref="BU65" si="150">SUM(BU60:BU64)</f>
        <v>0</v>
      </c>
      <c r="BV65" s="44">
        <f t="shared" ref="BV65" si="151">SUM(BV60:BV64)</f>
        <v>0</v>
      </c>
      <c r="BW65" s="44">
        <f t="shared" ref="BW65" si="152">SUM(BW60:BW64)</f>
        <v>0</v>
      </c>
      <c r="BX65" s="44">
        <f t="shared" ref="BX65" si="153">SUM(BX60:BX64)</f>
        <v>0</v>
      </c>
      <c r="BY65" s="44">
        <f t="shared" ref="BY65" si="154">SUM(BY60:BY64)</f>
        <v>0</v>
      </c>
      <c r="BZ65" s="44">
        <f t="shared" ref="BZ65" si="155">SUM(BZ60:BZ64)</f>
        <v>0</v>
      </c>
      <c r="CA65" s="44">
        <f t="shared" ref="CA65" si="156">SUM(CA60:CA64)</f>
        <v>0</v>
      </c>
      <c r="CB65" s="44">
        <f t="shared" ref="CB65" si="157">SUM(CB60:CB64)</f>
        <v>0</v>
      </c>
      <c r="CC65" s="44">
        <f t="shared" ref="CC65" si="158">SUM(CC60:CC64)</f>
        <v>0</v>
      </c>
      <c r="CD65" s="45">
        <f t="shared" ref="CD65" si="159">SUM(CD60:CD64)</f>
        <v>0</v>
      </c>
    </row>
    <row r="66" spans="3:85">
      <c r="C66" s="31"/>
      <c r="D66" s="31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3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3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3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3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3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3"/>
    </row>
    <row r="67" spans="3:85">
      <c r="C67" s="31" t="s">
        <v>91</v>
      </c>
      <c r="D67" s="31" t="s">
        <v>100</v>
      </c>
      <c r="E67" s="35">
        <f>CalcEngine!F260</f>
        <v>0</v>
      </c>
      <c r="F67" s="35">
        <f>CalcEngine!G260</f>
        <v>0</v>
      </c>
      <c r="G67" s="35">
        <f>CalcEngine!H260</f>
        <v>0</v>
      </c>
      <c r="H67" s="35">
        <f>CalcEngine!I260</f>
        <v>0</v>
      </c>
      <c r="I67" s="35">
        <f>CalcEngine!J260</f>
        <v>0</v>
      </c>
      <c r="J67" s="35">
        <f>CalcEngine!K260</f>
        <v>0</v>
      </c>
      <c r="K67" s="35">
        <f>CalcEngine!L260</f>
        <v>0</v>
      </c>
      <c r="L67" s="35">
        <f>CalcEngine!M260</f>
        <v>0</v>
      </c>
      <c r="M67" s="35">
        <f>CalcEngine!N260</f>
        <v>0</v>
      </c>
      <c r="N67" s="35">
        <f>CalcEngine!O260</f>
        <v>0</v>
      </c>
      <c r="O67" s="35">
        <f>CalcEngine!P260</f>
        <v>0</v>
      </c>
      <c r="P67" s="35">
        <f>CalcEngine!Q260</f>
        <v>0</v>
      </c>
      <c r="Q67" s="42">
        <f t="shared" ref="Q67:Q68" si="160">P67</f>
        <v>0</v>
      </c>
      <c r="R67" s="35">
        <f>CalcEngine!R260</f>
        <v>0</v>
      </c>
      <c r="S67" s="35">
        <f>CalcEngine!S260</f>
        <v>0</v>
      </c>
      <c r="T67" s="35">
        <f>CalcEngine!T260</f>
        <v>0</v>
      </c>
      <c r="U67" s="35">
        <f>CalcEngine!U260</f>
        <v>0</v>
      </c>
      <c r="V67" s="35">
        <f>CalcEngine!V260</f>
        <v>0</v>
      </c>
      <c r="W67" s="35">
        <f>CalcEngine!W260</f>
        <v>0</v>
      </c>
      <c r="X67" s="35">
        <f>CalcEngine!X260</f>
        <v>0</v>
      </c>
      <c r="Y67" s="35">
        <f>CalcEngine!Y260</f>
        <v>0</v>
      </c>
      <c r="Z67" s="35">
        <f>CalcEngine!Z260</f>
        <v>0</v>
      </c>
      <c r="AA67" s="35">
        <f>CalcEngine!AA260</f>
        <v>0</v>
      </c>
      <c r="AB67" s="35">
        <f>CalcEngine!AB260</f>
        <v>0</v>
      </c>
      <c r="AC67" s="35">
        <f>CalcEngine!AC260</f>
        <v>0</v>
      </c>
      <c r="AD67" s="42">
        <f t="shared" ref="AD67:AD68" si="161">AC67</f>
        <v>0</v>
      </c>
      <c r="AE67" s="35">
        <f>CalcEngine!AD260</f>
        <v>0</v>
      </c>
      <c r="AF67" s="35">
        <f>CalcEngine!AE260</f>
        <v>0</v>
      </c>
      <c r="AG67" s="35">
        <f>CalcEngine!AF260</f>
        <v>0</v>
      </c>
      <c r="AH67" s="35">
        <f>CalcEngine!AG260</f>
        <v>0</v>
      </c>
      <c r="AI67" s="35">
        <f>CalcEngine!AH260</f>
        <v>0</v>
      </c>
      <c r="AJ67" s="35">
        <f>CalcEngine!AI260</f>
        <v>0</v>
      </c>
      <c r="AK67" s="35">
        <f>CalcEngine!AJ260</f>
        <v>0</v>
      </c>
      <c r="AL67" s="35">
        <f>CalcEngine!AK260</f>
        <v>0</v>
      </c>
      <c r="AM67" s="35">
        <f>CalcEngine!AL260</f>
        <v>0</v>
      </c>
      <c r="AN67" s="35">
        <f>CalcEngine!AM260</f>
        <v>0</v>
      </c>
      <c r="AO67" s="35">
        <f>CalcEngine!AN260</f>
        <v>0</v>
      </c>
      <c r="AP67" s="35">
        <f>CalcEngine!AO260</f>
        <v>0</v>
      </c>
      <c r="AQ67" s="42">
        <f t="shared" ref="AQ67:AQ68" si="162">AP67</f>
        <v>0</v>
      </c>
      <c r="AR67" s="35">
        <f>CalcEngine!AP260</f>
        <v>0</v>
      </c>
      <c r="AS67" s="35">
        <f>CalcEngine!AQ260</f>
        <v>0</v>
      </c>
      <c r="AT67" s="35">
        <f>CalcEngine!AR260</f>
        <v>0</v>
      </c>
      <c r="AU67" s="35">
        <f>CalcEngine!AS260</f>
        <v>0</v>
      </c>
      <c r="AV67" s="35">
        <f>CalcEngine!AT260</f>
        <v>0</v>
      </c>
      <c r="AW67" s="35">
        <f>CalcEngine!AU260</f>
        <v>0</v>
      </c>
      <c r="AX67" s="35">
        <f>CalcEngine!AV260</f>
        <v>0</v>
      </c>
      <c r="AY67" s="35">
        <f>CalcEngine!AW260</f>
        <v>0</v>
      </c>
      <c r="AZ67" s="35">
        <f>CalcEngine!AX260</f>
        <v>0</v>
      </c>
      <c r="BA67" s="35">
        <f>CalcEngine!AY260</f>
        <v>0</v>
      </c>
      <c r="BB67" s="35">
        <f>CalcEngine!AZ260</f>
        <v>0</v>
      </c>
      <c r="BC67" s="35">
        <f>CalcEngine!BA260</f>
        <v>0</v>
      </c>
      <c r="BD67" s="42">
        <f t="shared" ref="BD67:BD68" si="163">BC67</f>
        <v>0</v>
      </c>
      <c r="BE67" s="35">
        <f>CalcEngine!BB260</f>
        <v>0</v>
      </c>
      <c r="BF67" s="35">
        <f>CalcEngine!BC260</f>
        <v>0</v>
      </c>
      <c r="BG67" s="35">
        <f>CalcEngine!BD260</f>
        <v>0</v>
      </c>
      <c r="BH67" s="35">
        <f>CalcEngine!BE260</f>
        <v>0</v>
      </c>
      <c r="BI67" s="35">
        <f>CalcEngine!BF260</f>
        <v>0</v>
      </c>
      <c r="BJ67" s="35">
        <f>CalcEngine!BG260</f>
        <v>0</v>
      </c>
      <c r="BK67" s="35">
        <f>CalcEngine!BH260</f>
        <v>0</v>
      </c>
      <c r="BL67" s="35">
        <f>CalcEngine!BI260</f>
        <v>0</v>
      </c>
      <c r="BM67" s="35">
        <f>CalcEngine!BJ260</f>
        <v>0</v>
      </c>
      <c r="BN67" s="35">
        <f>CalcEngine!BK260</f>
        <v>0</v>
      </c>
      <c r="BO67" s="35">
        <f>CalcEngine!BL260</f>
        <v>0</v>
      </c>
      <c r="BP67" s="35">
        <f>CalcEngine!BM260</f>
        <v>0</v>
      </c>
      <c r="BQ67" s="42">
        <f t="shared" ref="BQ67:BQ68" si="164">BP67</f>
        <v>0</v>
      </c>
      <c r="BR67" s="35">
        <f>CalcEngine!BN260</f>
        <v>0</v>
      </c>
      <c r="BS67" s="35">
        <f>CalcEngine!BO260</f>
        <v>0</v>
      </c>
      <c r="BT67" s="35">
        <f>CalcEngine!BP260</f>
        <v>0</v>
      </c>
      <c r="BU67" s="35">
        <f>CalcEngine!BQ260</f>
        <v>0</v>
      </c>
      <c r="BV67" s="35">
        <f>CalcEngine!BR260</f>
        <v>0</v>
      </c>
      <c r="BW67" s="35">
        <f>CalcEngine!BS260</f>
        <v>0</v>
      </c>
      <c r="BX67" s="35">
        <f>CalcEngine!BT260</f>
        <v>0</v>
      </c>
      <c r="BY67" s="35">
        <f>CalcEngine!BU260</f>
        <v>0</v>
      </c>
      <c r="BZ67" s="35">
        <f>CalcEngine!BV260</f>
        <v>0</v>
      </c>
      <c r="CA67" s="35">
        <f>CalcEngine!BW260</f>
        <v>0</v>
      </c>
      <c r="CB67" s="35">
        <f>CalcEngine!BX260</f>
        <v>0</v>
      </c>
      <c r="CC67" s="35">
        <f>CalcEngine!BY260</f>
        <v>0</v>
      </c>
      <c r="CD67" s="42">
        <f t="shared" ref="CD67:CD68" si="165">CC67</f>
        <v>0</v>
      </c>
    </row>
    <row r="68" spans="3:85">
      <c r="C68" s="31"/>
      <c r="D68" s="31" t="s">
        <v>160</v>
      </c>
      <c r="E68" s="35">
        <f>CalcEngine!F265</f>
        <v>0</v>
      </c>
      <c r="F68" s="35">
        <f>CalcEngine!G265</f>
        <v>0</v>
      </c>
      <c r="G68" s="35">
        <f>CalcEngine!H265</f>
        <v>0</v>
      </c>
      <c r="H68" s="35">
        <f>CalcEngine!I265</f>
        <v>0</v>
      </c>
      <c r="I68" s="35">
        <f>CalcEngine!J265</f>
        <v>0</v>
      </c>
      <c r="J68" s="35">
        <f>CalcEngine!K265</f>
        <v>0</v>
      </c>
      <c r="K68" s="35">
        <f>CalcEngine!L265</f>
        <v>0</v>
      </c>
      <c r="L68" s="35">
        <f>CalcEngine!M265</f>
        <v>0</v>
      </c>
      <c r="M68" s="35">
        <f>CalcEngine!N265</f>
        <v>0</v>
      </c>
      <c r="N68" s="35">
        <f>CalcEngine!O265</f>
        <v>0</v>
      </c>
      <c r="O68" s="35">
        <f>CalcEngine!P265</f>
        <v>0</v>
      </c>
      <c r="P68" s="35">
        <f>CalcEngine!Q265</f>
        <v>0</v>
      </c>
      <c r="Q68" s="42">
        <f t="shared" si="160"/>
        <v>0</v>
      </c>
      <c r="R68" s="35">
        <f>CalcEngine!R265</f>
        <v>0</v>
      </c>
      <c r="S68" s="35">
        <f>CalcEngine!S265</f>
        <v>0</v>
      </c>
      <c r="T68" s="35">
        <f>CalcEngine!T265</f>
        <v>0</v>
      </c>
      <c r="U68" s="35">
        <f>CalcEngine!U265</f>
        <v>0</v>
      </c>
      <c r="V68" s="35">
        <f>CalcEngine!V265</f>
        <v>0</v>
      </c>
      <c r="W68" s="35">
        <f>CalcEngine!W265</f>
        <v>0</v>
      </c>
      <c r="X68" s="35">
        <f>CalcEngine!X265</f>
        <v>0</v>
      </c>
      <c r="Y68" s="35">
        <f>CalcEngine!Y265</f>
        <v>0</v>
      </c>
      <c r="Z68" s="35">
        <f>CalcEngine!Z265</f>
        <v>0</v>
      </c>
      <c r="AA68" s="35">
        <f>CalcEngine!AA265</f>
        <v>0</v>
      </c>
      <c r="AB68" s="35">
        <f>CalcEngine!AB265</f>
        <v>0</v>
      </c>
      <c r="AC68" s="35">
        <f>CalcEngine!AC265</f>
        <v>0</v>
      </c>
      <c r="AD68" s="42">
        <f t="shared" si="161"/>
        <v>0</v>
      </c>
      <c r="AE68" s="35">
        <f>CalcEngine!AD265</f>
        <v>0</v>
      </c>
      <c r="AF68" s="35">
        <f>CalcEngine!AE265</f>
        <v>0</v>
      </c>
      <c r="AG68" s="35">
        <f>CalcEngine!AF265</f>
        <v>0</v>
      </c>
      <c r="AH68" s="35">
        <f>CalcEngine!AG265</f>
        <v>0</v>
      </c>
      <c r="AI68" s="35">
        <f>CalcEngine!AH265</f>
        <v>0</v>
      </c>
      <c r="AJ68" s="35">
        <f>CalcEngine!AI265</f>
        <v>0</v>
      </c>
      <c r="AK68" s="35">
        <f>CalcEngine!AJ265</f>
        <v>0</v>
      </c>
      <c r="AL68" s="35">
        <f>CalcEngine!AK265</f>
        <v>0</v>
      </c>
      <c r="AM68" s="35">
        <f>CalcEngine!AL265</f>
        <v>0</v>
      </c>
      <c r="AN68" s="35">
        <f>CalcEngine!AM265</f>
        <v>0</v>
      </c>
      <c r="AO68" s="35">
        <f>CalcEngine!AN265</f>
        <v>0</v>
      </c>
      <c r="AP68" s="35">
        <f>CalcEngine!AO265</f>
        <v>0</v>
      </c>
      <c r="AQ68" s="42">
        <f t="shared" si="162"/>
        <v>0</v>
      </c>
      <c r="AR68" s="35">
        <f>CalcEngine!AP265</f>
        <v>0</v>
      </c>
      <c r="AS68" s="35">
        <f>CalcEngine!AQ265</f>
        <v>0</v>
      </c>
      <c r="AT68" s="35">
        <f>CalcEngine!AR265</f>
        <v>0</v>
      </c>
      <c r="AU68" s="35">
        <f>CalcEngine!AS265</f>
        <v>0</v>
      </c>
      <c r="AV68" s="35">
        <f>CalcEngine!AT265</f>
        <v>0</v>
      </c>
      <c r="AW68" s="35">
        <f>CalcEngine!AU265</f>
        <v>0</v>
      </c>
      <c r="AX68" s="35">
        <f>CalcEngine!AV265</f>
        <v>0</v>
      </c>
      <c r="AY68" s="35">
        <f>CalcEngine!AW265</f>
        <v>0</v>
      </c>
      <c r="AZ68" s="35">
        <f>CalcEngine!AX265</f>
        <v>0</v>
      </c>
      <c r="BA68" s="35">
        <f>CalcEngine!AY265</f>
        <v>0</v>
      </c>
      <c r="BB68" s="35">
        <f>CalcEngine!AZ265</f>
        <v>0</v>
      </c>
      <c r="BC68" s="35">
        <f>CalcEngine!BA265</f>
        <v>0</v>
      </c>
      <c r="BD68" s="42">
        <f t="shared" si="163"/>
        <v>0</v>
      </c>
      <c r="BE68" s="35">
        <f>CalcEngine!BB265</f>
        <v>0</v>
      </c>
      <c r="BF68" s="35">
        <f>CalcEngine!BC265</f>
        <v>0</v>
      </c>
      <c r="BG68" s="35">
        <f>CalcEngine!BD265</f>
        <v>0</v>
      </c>
      <c r="BH68" s="35">
        <f>CalcEngine!BE265</f>
        <v>0</v>
      </c>
      <c r="BI68" s="35">
        <f>CalcEngine!BF265</f>
        <v>0</v>
      </c>
      <c r="BJ68" s="35">
        <f>CalcEngine!BG265</f>
        <v>0</v>
      </c>
      <c r="BK68" s="35">
        <f>CalcEngine!BH265</f>
        <v>0</v>
      </c>
      <c r="BL68" s="35">
        <f>CalcEngine!BI265</f>
        <v>0</v>
      </c>
      <c r="BM68" s="35">
        <f>CalcEngine!BJ265</f>
        <v>0</v>
      </c>
      <c r="BN68" s="35">
        <f>CalcEngine!BK265</f>
        <v>0</v>
      </c>
      <c r="BO68" s="35">
        <f>CalcEngine!BL265</f>
        <v>0</v>
      </c>
      <c r="BP68" s="35">
        <f>CalcEngine!BM265</f>
        <v>0</v>
      </c>
      <c r="BQ68" s="42">
        <f t="shared" si="164"/>
        <v>0</v>
      </c>
      <c r="BR68" s="35">
        <f>CalcEngine!BN265</f>
        <v>0</v>
      </c>
      <c r="BS68" s="35">
        <f>CalcEngine!BO265</f>
        <v>0</v>
      </c>
      <c r="BT68" s="35">
        <f>CalcEngine!BP265</f>
        <v>0</v>
      </c>
      <c r="BU68" s="35">
        <f>CalcEngine!BQ265</f>
        <v>0</v>
      </c>
      <c r="BV68" s="35">
        <f>CalcEngine!BR265</f>
        <v>0</v>
      </c>
      <c r="BW68" s="35">
        <f>CalcEngine!BS265</f>
        <v>0</v>
      </c>
      <c r="BX68" s="35">
        <f>CalcEngine!BT265</f>
        <v>0</v>
      </c>
      <c r="BY68" s="35">
        <f>CalcEngine!BU265</f>
        <v>0</v>
      </c>
      <c r="BZ68" s="35">
        <f>CalcEngine!BV265</f>
        <v>0</v>
      </c>
      <c r="CA68" s="35">
        <f>CalcEngine!BW265</f>
        <v>0</v>
      </c>
      <c r="CB68" s="35">
        <f>CalcEngine!BX265</f>
        <v>0</v>
      </c>
      <c r="CC68" s="35">
        <f>CalcEngine!BY265</f>
        <v>0</v>
      </c>
      <c r="CD68" s="42">
        <f t="shared" si="165"/>
        <v>0</v>
      </c>
    </row>
    <row r="69" spans="3:85">
      <c r="C69" s="31"/>
      <c r="D69" s="31" t="s">
        <v>110</v>
      </c>
      <c r="E69" s="44">
        <f>SUM(E67:E68)</f>
        <v>0</v>
      </c>
      <c r="F69" s="44">
        <f t="shared" ref="F69:P69" si="166">SUM(F67:F68)</f>
        <v>0</v>
      </c>
      <c r="G69" s="44">
        <f t="shared" si="166"/>
        <v>0</v>
      </c>
      <c r="H69" s="44">
        <f t="shared" si="166"/>
        <v>0</v>
      </c>
      <c r="I69" s="44">
        <f t="shared" si="166"/>
        <v>0</v>
      </c>
      <c r="J69" s="44">
        <f t="shared" si="166"/>
        <v>0</v>
      </c>
      <c r="K69" s="44">
        <f t="shared" si="166"/>
        <v>0</v>
      </c>
      <c r="L69" s="44">
        <f t="shared" si="166"/>
        <v>0</v>
      </c>
      <c r="M69" s="44">
        <f t="shared" si="166"/>
        <v>0</v>
      </c>
      <c r="N69" s="44">
        <f t="shared" si="166"/>
        <v>0</v>
      </c>
      <c r="O69" s="44">
        <f t="shared" si="166"/>
        <v>0</v>
      </c>
      <c r="P69" s="44">
        <f t="shared" si="166"/>
        <v>0</v>
      </c>
      <c r="Q69" s="45">
        <f t="shared" ref="Q69" si="167">SUM(Q67:Q68)</f>
        <v>0</v>
      </c>
      <c r="R69" s="44">
        <f>SUM(R67:R68)</f>
        <v>0</v>
      </c>
      <c r="S69" s="44">
        <f t="shared" ref="S69:AC69" si="168">SUM(S67:S68)</f>
        <v>0</v>
      </c>
      <c r="T69" s="44">
        <f t="shared" si="168"/>
        <v>0</v>
      </c>
      <c r="U69" s="44">
        <f t="shared" si="168"/>
        <v>0</v>
      </c>
      <c r="V69" s="44">
        <f t="shared" si="168"/>
        <v>0</v>
      </c>
      <c r="W69" s="44">
        <f t="shared" si="168"/>
        <v>0</v>
      </c>
      <c r="X69" s="44">
        <f t="shared" si="168"/>
        <v>0</v>
      </c>
      <c r="Y69" s="44">
        <f t="shared" si="168"/>
        <v>0</v>
      </c>
      <c r="Z69" s="44">
        <f t="shared" si="168"/>
        <v>0</v>
      </c>
      <c r="AA69" s="44">
        <f t="shared" si="168"/>
        <v>0</v>
      </c>
      <c r="AB69" s="44">
        <f t="shared" si="168"/>
        <v>0</v>
      </c>
      <c r="AC69" s="44">
        <f t="shared" si="168"/>
        <v>0</v>
      </c>
      <c r="AD69" s="45">
        <f t="shared" ref="AD69" si="169">SUM(AD67:AD68)</f>
        <v>0</v>
      </c>
      <c r="AE69" s="44">
        <f>SUM(AE67:AE68)</f>
        <v>0</v>
      </c>
      <c r="AF69" s="44">
        <f t="shared" ref="AF69:AR69" si="170">SUM(AF67:AF68)</f>
        <v>0</v>
      </c>
      <c r="AG69" s="44">
        <f t="shared" si="170"/>
        <v>0</v>
      </c>
      <c r="AH69" s="44">
        <f t="shared" si="170"/>
        <v>0</v>
      </c>
      <c r="AI69" s="44">
        <f t="shared" si="170"/>
        <v>0</v>
      </c>
      <c r="AJ69" s="44">
        <f t="shared" si="170"/>
        <v>0</v>
      </c>
      <c r="AK69" s="44">
        <f t="shared" si="170"/>
        <v>0</v>
      </c>
      <c r="AL69" s="44">
        <f t="shared" si="170"/>
        <v>0</v>
      </c>
      <c r="AM69" s="44">
        <f t="shared" si="170"/>
        <v>0</v>
      </c>
      <c r="AN69" s="44">
        <f t="shared" si="170"/>
        <v>0</v>
      </c>
      <c r="AO69" s="44">
        <f t="shared" si="170"/>
        <v>0</v>
      </c>
      <c r="AP69" s="44">
        <f t="shared" si="170"/>
        <v>0</v>
      </c>
      <c r="AQ69" s="45">
        <f t="shared" ref="AQ69" si="171">SUM(AQ67:AQ68)</f>
        <v>0</v>
      </c>
      <c r="AR69" s="44">
        <f t="shared" si="170"/>
        <v>0</v>
      </c>
      <c r="AS69" s="44">
        <f t="shared" ref="AS69" si="172">SUM(AS67:AS68)</f>
        <v>0</v>
      </c>
      <c r="AT69" s="44">
        <f t="shared" ref="AT69" si="173">SUM(AT67:AT68)</f>
        <v>0</v>
      </c>
      <c r="AU69" s="44">
        <f t="shared" ref="AU69" si="174">SUM(AU67:AU68)</f>
        <v>0</v>
      </c>
      <c r="AV69" s="44">
        <f t="shared" ref="AV69" si="175">SUM(AV67:AV68)</f>
        <v>0</v>
      </c>
      <c r="AW69" s="44">
        <f t="shared" ref="AW69" si="176">SUM(AW67:AW68)</f>
        <v>0</v>
      </c>
      <c r="AX69" s="44">
        <f t="shared" ref="AX69" si="177">SUM(AX67:AX68)</f>
        <v>0</v>
      </c>
      <c r="AY69" s="44">
        <f t="shared" ref="AY69" si="178">SUM(AY67:AY68)</f>
        <v>0</v>
      </c>
      <c r="AZ69" s="44">
        <f t="shared" ref="AZ69" si="179">SUM(AZ67:AZ68)</f>
        <v>0</v>
      </c>
      <c r="BA69" s="44">
        <f t="shared" ref="BA69" si="180">SUM(BA67:BA68)</f>
        <v>0</v>
      </c>
      <c r="BB69" s="44">
        <f t="shared" ref="BB69" si="181">SUM(BB67:BB68)</f>
        <v>0</v>
      </c>
      <c r="BC69" s="44">
        <f t="shared" ref="BC69" si="182">SUM(BC67:BC68)</f>
        <v>0</v>
      </c>
      <c r="BD69" s="45">
        <f t="shared" ref="BD69" si="183">SUM(BD67:BD68)</f>
        <v>0</v>
      </c>
      <c r="BE69" s="44">
        <f t="shared" ref="BE69" si="184">SUM(BE67:BE68)</f>
        <v>0</v>
      </c>
      <c r="BF69" s="44">
        <f t="shared" ref="BF69" si="185">SUM(BF67:BF68)</f>
        <v>0</v>
      </c>
      <c r="BG69" s="44">
        <f t="shared" ref="BG69" si="186">SUM(BG67:BG68)</f>
        <v>0</v>
      </c>
      <c r="BH69" s="44">
        <f t="shared" ref="BH69" si="187">SUM(BH67:BH68)</f>
        <v>0</v>
      </c>
      <c r="BI69" s="44">
        <f t="shared" ref="BI69" si="188">SUM(BI67:BI68)</f>
        <v>0</v>
      </c>
      <c r="BJ69" s="44">
        <f t="shared" ref="BJ69" si="189">SUM(BJ67:BJ68)</f>
        <v>0</v>
      </c>
      <c r="BK69" s="44">
        <f t="shared" ref="BK69" si="190">SUM(BK67:BK68)</f>
        <v>0</v>
      </c>
      <c r="BL69" s="44">
        <f t="shared" ref="BL69" si="191">SUM(BL67:BL68)</f>
        <v>0</v>
      </c>
      <c r="BM69" s="44">
        <f t="shared" ref="BM69" si="192">SUM(BM67:BM68)</f>
        <v>0</v>
      </c>
      <c r="BN69" s="44">
        <f t="shared" ref="BN69" si="193">SUM(BN67:BN68)</f>
        <v>0</v>
      </c>
      <c r="BO69" s="44">
        <f t="shared" ref="BO69" si="194">SUM(BO67:BO68)</f>
        <v>0</v>
      </c>
      <c r="BP69" s="44">
        <f t="shared" ref="BP69" si="195">SUM(BP67:BP68)</f>
        <v>0</v>
      </c>
      <c r="BQ69" s="45">
        <f t="shared" ref="BQ69" si="196">SUM(BQ67:BQ68)</f>
        <v>0</v>
      </c>
      <c r="BR69" s="44">
        <f t="shared" ref="BR69" si="197">SUM(BR67:BR68)</f>
        <v>0</v>
      </c>
      <c r="BS69" s="44">
        <f t="shared" ref="BS69" si="198">SUM(BS67:BS68)</f>
        <v>0</v>
      </c>
      <c r="BT69" s="44">
        <f t="shared" ref="BT69" si="199">SUM(BT67:BT68)</f>
        <v>0</v>
      </c>
      <c r="BU69" s="44">
        <f t="shared" ref="BU69" si="200">SUM(BU67:BU68)</f>
        <v>0</v>
      </c>
      <c r="BV69" s="44">
        <f t="shared" ref="BV69" si="201">SUM(BV67:BV68)</f>
        <v>0</v>
      </c>
      <c r="BW69" s="44">
        <f t="shared" ref="BW69" si="202">SUM(BW67:BW68)</f>
        <v>0</v>
      </c>
      <c r="BX69" s="44">
        <f t="shared" ref="BX69" si="203">SUM(BX67:BX68)</f>
        <v>0</v>
      </c>
      <c r="BY69" s="44">
        <f t="shared" ref="BY69" si="204">SUM(BY67:BY68)</f>
        <v>0</v>
      </c>
      <c r="BZ69" s="44">
        <f t="shared" ref="BZ69" si="205">SUM(BZ67:BZ68)</f>
        <v>0</v>
      </c>
      <c r="CA69" s="44">
        <f t="shared" ref="CA69" si="206">SUM(CA67:CA68)</f>
        <v>0</v>
      </c>
      <c r="CB69" s="44">
        <f t="shared" ref="CB69" si="207">SUM(CB67:CB68)</f>
        <v>0</v>
      </c>
      <c r="CC69" s="44">
        <f t="shared" ref="CC69" si="208">SUM(CC67:CC68)</f>
        <v>0</v>
      </c>
      <c r="CD69" s="45">
        <f t="shared" ref="CD69" si="209">SUM(CD67:CD68)</f>
        <v>0</v>
      </c>
    </row>
    <row r="70" spans="3:85">
      <c r="C70" s="31"/>
      <c r="D70" s="31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3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3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3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3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3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3"/>
    </row>
    <row r="71" spans="3:85">
      <c r="C71" s="31" t="s">
        <v>92</v>
      </c>
      <c r="D71" s="31" t="s">
        <v>221</v>
      </c>
      <c r="E71" s="35">
        <f>CalcEngine!F269</f>
        <v>0</v>
      </c>
      <c r="F71" s="35">
        <f>CalcEngine!G269</f>
        <v>0</v>
      </c>
      <c r="G71" s="35">
        <f>CalcEngine!H269</f>
        <v>0</v>
      </c>
      <c r="H71" s="35">
        <f>CalcEngine!I269</f>
        <v>0</v>
      </c>
      <c r="I71" s="35">
        <f>CalcEngine!J269</f>
        <v>0</v>
      </c>
      <c r="J71" s="35">
        <f>CalcEngine!K269</f>
        <v>0</v>
      </c>
      <c r="K71" s="35">
        <f>CalcEngine!L269</f>
        <v>0</v>
      </c>
      <c r="L71" s="35">
        <f>CalcEngine!M269</f>
        <v>0</v>
      </c>
      <c r="M71" s="35">
        <f>CalcEngine!N269</f>
        <v>0</v>
      </c>
      <c r="N71" s="35">
        <f>CalcEngine!O269</f>
        <v>0</v>
      </c>
      <c r="O71" s="35">
        <f>CalcEngine!P269</f>
        <v>0</v>
      </c>
      <c r="P71" s="35">
        <f>CalcEngine!Q269</f>
        <v>0</v>
      </c>
      <c r="Q71" s="42">
        <f t="shared" ref="Q71:Q77" si="210">P71</f>
        <v>0</v>
      </c>
      <c r="R71" s="35">
        <f>CalcEngine!R269</f>
        <v>0</v>
      </c>
      <c r="S71" s="35">
        <f>CalcEngine!S269</f>
        <v>0</v>
      </c>
      <c r="T71" s="35">
        <f>CalcEngine!T269</f>
        <v>0</v>
      </c>
      <c r="U71" s="35">
        <f>CalcEngine!U269</f>
        <v>0</v>
      </c>
      <c r="V71" s="35">
        <f>CalcEngine!V269</f>
        <v>0</v>
      </c>
      <c r="W71" s="35">
        <f>CalcEngine!W269</f>
        <v>0</v>
      </c>
      <c r="X71" s="35">
        <f>CalcEngine!X269</f>
        <v>0</v>
      </c>
      <c r="Y71" s="35">
        <f>CalcEngine!Y269</f>
        <v>0</v>
      </c>
      <c r="Z71" s="35">
        <f>CalcEngine!Z269</f>
        <v>0</v>
      </c>
      <c r="AA71" s="35">
        <f>CalcEngine!AA269</f>
        <v>0</v>
      </c>
      <c r="AB71" s="35">
        <f>CalcEngine!AB269</f>
        <v>0</v>
      </c>
      <c r="AC71" s="35">
        <f>CalcEngine!AC269</f>
        <v>0</v>
      </c>
      <c r="AD71" s="42">
        <f t="shared" ref="AD71:AD77" si="211">AC71</f>
        <v>0</v>
      </c>
      <c r="AE71" s="35">
        <f>CalcEngine!AD269</f>
        <v>0</v>
      </c>
      <c r="AF71" s="35">
        <f>CalcEngine!AE269</f>
        <v>0</v>
      </c>
      <c r="AG71" s="35">
        <f>CalcEngine!AF269</f>
        <v>0</v>
      </c>
      <c r="AH71" s="35">
        <f>CalcEngine!AG269</f>
        <v>0</v>
      </c>
      <c r="AI71" s="35">
        <f>CalcEngine!AH269</f>
        <v>0</v>
      </c>
      <c r="AJ71" s="35">
        <f>CalcEngine!AI269</f>
        <v>0</v>
      </c>
      <c r="AK71" s="35">
        <f>CalcEngine!AJ269</f>
        <v>0</v>
      </c>
      <c r="AL71" s="35">
        <f>CalcEngine!AK269</f>
        <v>0</v>
      </c>
      <c r="AM71" s="35">
        <f>CalcEngine!AL269</f>
        <v>0</v>
      </c>
      <c r="AN71" s="35">
        <f>CalcEngine!AM269</f>
        <v>0</v>
      </c>
      <c r="AO71" s="35">
        <f>CalcEngine!AN269</f>
        <v>0</v>
      </c>
      <c r="AP71" s="35">
        <f>CalcEngine!AO269</f>
        <v>0</v>
      </c>
      <c r="AQ71" s="42">
        <f t="shared" ref="AQ71:AQ77" si="212">AP71</f>
        <v>0</v>
      </c>
      <c r="AR71" s="35">
        <f>CalcEngine!AP269</f>
        <v>0</v>
      </c>
      <c r="AS71" s="35">
        <f>CalcEngine!AQ269</f>
        <v>0</v>
      </c>
      <c r="AT71" s="35">
        <f>CalcEngine!AR269</f>
        <v>0</v>
      </c>
      <c r="AU71" s="35">
        <f>CalcEngine!AS269</f>
        <v>0</v>
      </c>
      <c r="AV71" s="35">
        <f>CalcEngine!AT269</f>
        <v>0</v>
      </c>
      <c r="AW71" s="35">
        <f>CalcEngine!AU269</f>
        <v>0</v>
      </c>
      <c r="AX71" s="35">
        <f>CalcEngine!AV269</f>
        <v>0</v>
      </c>
      <c r="AY71" s="35">
        <f>CalcEngine!AW269</f>
        <v>0</v>
      </c>
      <c r="AZ71" s="35">
        <f>CalcEngine!AX269</f>
        <v>0</v>
      </c>
      <c r="BA71" s="35">
        <f>CalcEngine!AY269</f>
        <v>0</v>
      </c>
      <c r="BB71" s="35">
        <f>CalcEngine!AZ269</f>
        <v>0</v>
      </c>
      <c r="BC71" s="35">
        <f>CalcEngine!BA269</f>
        <v>0</v>
      </c>
      <c r="BD71" s="42">
        <f t="shared" ref="BD71:BD77" si="213">BC71</f>
        <v>0</v>
      </c>
      <c r="BE71" s="35">
        <f>CalcEngine!BB269</f>
        <v>0</v>
      </c>
      <c r="BF71" s="35">
        <f>CalcEngine!BC269</f>
        <v>0</v>
      </c>
      <c r="BG71" s="35">
        <f>CalcEngine!BD269</f>
        <v>0</v>
      </c>
      <c r="BH71" s="35">
        <f>CalcEngine!BE269</f>
        <v>0</v>
      </c>
      <c r="BI71" s="35">
        <f>CalcEngine!BF269</f>
        <v>0</v>
      </c>
      <c r="BJ71" s="35">
        <f>CalcEngine!BG269</f>
        <v>0</v>
      </c>
      <c r="BK71" s="35">
        <f>CalcEngine!BH269</f>
        <v>0</v>
      </c>
      <c r="BL71" s="35">
        <f>CalcEngine!BI269</f>
        <v>0</v>
      </c>
      <c r="BM71" s="35">
        <f>CalcEngine!BJ269</f>
        <v>0</v>
      </c>
      <c r="BN71" s="35">
        <f>CalcEngine!BK269</f>
        <v>0</v>
      </c>
      <c r="BO71" s="35">
        <f>CalcEngine!BL269</f>
        <v>0</v>
      </c>
      <c r="BP71" s="35">
        <f>CalcEngine!BM269</f>
        <v>0</v>
      </c>
      <c r="BQ71" s="42">
        <f t="shared" ref="BQ71:BQ77" si="214">BP71</f>
        <v>0</v>
      </c>
      <c r="BR71" s="35">
        <f>CalcEngine!BN269</f>
        <v>0</v>
      </c>
      <c r="BS71" s="35">
        <f>CalcEngine!BO269</f>
        <v>0</v>
      </c>
      <c r="BT71" s="35">
        <f>CalcEngine!BP269</f>
        <v>0</v>
      </c>
      <c r="BU71" s="35">
        <f>CalcEngine!BQ269</f>
        <v>0</v>
      </c>
      <c r="BV71" s="35">
        <f>CalcEngine!BR269</f>
        <v>0</v>
      </c>
      <c r="BW71" s="35">
        <f>CalcEngine!BS269</f>
        <v>0</v>
      </c>
      <c r="BX71" s="35">
        <f>CalcEngine!BT269</f>
        <v>0</v>
      </c>
      <c r="BY71" s="35">
        <f>CalcEngine!BU269</f>
        <v>0</v>
      </c>
      <c r="BZ71" s="35">
        <f>CalcEngine!BV269</f>
        <v>0</v>
      </c>
      <c r="CA71" s="35">
        <f>CalcEngine!BW269</f>
        <v>0</v>
      </c>
      <c r="CB71" s="35">
        <f>CalcEngine!BX269</f>
        <v>0</v>
      </c>
      <c r="CC71" s="35">
        <f>CalcEngine!BY269</f>
        <v>0</v>
      </c>
      <c r="CD71" s="42">
        <f t="shared" ref="CD71:CD77" si="215">CC71</f>
        <v>0</v>
      </c>
    </row>
    <row r="72" spans="3:85">
      <c r="C72" s="31"/>
      <c r="D72" s="31" t="s">
        <v>564</v>
      </c>
      <c r="E72" s="35">
        <f>CalcEngine!F270</f>
        <v>0</v>
      </c>
      <c r="F72" s="35">
        <f>CalcEngine!G270</f>
        <v>0</v>
      </c>
      <c r="G72" s="35">
        <f>CalcEngine!H270</f>
        <v>0</v>
      </c>
      <c r="H72" s="35">
        <f>CalcEngine!I270</f>
        <v>0</v>
      </c>
      <c r="I72" s="35">
        <f>CalcEngine!J270</f>
        <v>0</v>
      </c>
      <c r="J72" s="35">
        <f>CalcEngine!K270</f>
        <v>0</v>
      </c>
      <c r="K72" s="35">
        <f>CalcEngine!L270</f>
        <v>0</v>
      </c>
      <c r="L72" s="35">
        <f>CalcEngine!M270</f>
        <v>0</v>
      </c>
      <c r="M72" s="35">
        <f>CalcEngine!N270</f>
        <v>0</v>
      </c>
      <c r="N72" s="35">
        <f>CalcEngine!O270</f>
        <v>0</v>
      </c>
      <c r="O72" s="35">
        <f>CalcEngine!P270</f>
        <v>0</v>
      </c>
      <c r="P72" s="35">
        <f>CalcEngine!Q270</f>
        <v>0</v>
      </c>
      <c r="Q72" s="42">
        <f t="shared" ref="Q72" si="216">P72</f>
        <v>0</v>
      </c>
      <c r="R72" s="35">
        <f>CalcEngine!R270</f>
        <v>0</v>
      </c>
      <c r="S72" s="35">
        <f>CalcEngine!S270</f>
        <v>0</v>
      </c>
      <c r="T72" s="35">
        <f>CalcEngine!T270</f>
        <v>0</v>
      </c>
      <c r="U72" s="35">
        <f>CalcEngine!U270</f>
        <v>0</v>
      </c>
      <c r="V72" s="35">
        <f>CalcEngine!V270</f>
        <v>0</v>
      </c>
      <c r="W72" s="35">
        <f>CalcEngine!W270</f>
        <v>0</v>
      </c>
      <c r="X72" s="35">
        <f>CalcEngine!X270</f>
        <v>0</v>
      </c>
      <c r="Y72" s="35">
        <f>CalcEngine!Y270</f>
        <v>0</v>
      </c>
      <c r="Z72" s="35">
        <f>CalcEngine!Z270</f>
        <v>0</v>
      </c>
      <c r="AA72" s="35">
        <f>CalcEngine!AA270</f>
        <v>0</v>
      </c>
      <c r="AB72" s="35">
        <f>CalcEngine!AB270</f>
        <v>0</v>
      </c>
      <c r="AC72" s="35">
        <f>CalcEngine!AC270</f>
        <v>0</v>
      </c>
      <c r="AD72" s="42">
        <f t="shared" ref="AD72" si="217">AC72</f>
        <v>0</v>
      </c>
      <c r="AE72" s="35">
        <f>CalcEngine!AD270</f>
        <v>0</v>
      </c>
      <c r="AF72" s="35">
        <f>CalcEngine!AE270</f>
        <v>0</v>
      </c>
      <c r="AG72" s="35">
        <f>CalcEngine!AF270</f>
        <v>0</v>
      </c>
      <c r="AH72" s="35">
        <f>CalcEngine!AG270</f>
        <v>0</v>
      </c>
      <c r="AI72" s="35">
        <f>CalcEngine!AH270</f>
        <v>0</v>
      </c>
      <c r="AJ72" s="35">
        <f>CalcEngine!AI270</f>
        <v>0</v>
      </c>
      <c r="AK72" s="35">
        <f>CalcEngine!AJ270</f>
        <v>0</v>
      </c>
      <c r="AL72" s="35">
        <f>CalcEngine!AK270</f>
        <v>0</v>
      </c>
      <c r="AM72" s="35">
        <f>CalcEngine!AL270</f>
        <v>0</v>
      </c>
      <c r="AN72" s="35">
        <f>CalcEngine!AM270</f>
        <v>0</v>
      </c>
      <c r="AO72" s="35">
        <f>CalcEngine!AN270</f>
        <v>0</v>
      </c>
      <c r="AP72" s="35">
        <f>CalcEngine!AO270</f>
        <v>0</v>
      </c>
      <c r="AQ72" s="42">
        <f t="shared" ref="AQ72" si="218">AP72</f>
        <v>0</v>
      </c>
      <c r="AR72" s="35">
        <f>CalcEngine!AP270</f>
        <v>0</v>
      </c>
      <c r="AS72" s="35">
        <f>CalcEngine!AQ270</f>
        <v>0</v>
      </c>
      <c r="AT72" s="35">
        <f>CalcEngine!AR270</f>
        <v>0</v>
      </c>
      <c r="AU72" s="35">
        <f>CalcEngine!AS270</f>
        <v>0</v>
      </c>
      <c r="AV72" s="35">
        <f>CalcEngine!AT270</f>
        <v>0</v>
      </c>
      <c r="AW72" s="35">
        <f>CalcEngine!AU270</f>
        <v>0</v>
      </c>
      <c r="AX72" s="35">
        <f>CalcEngine!AV270</f>
        <v>0</v>
      </c>
      <c r="AY72" s="35">
        <f>CalcEngine!AW270</f>
        <v>0</v>
      </c>
      <c r="AZ72" s="35">
        <f>CalcEngine!AX270</f>
        <v>0</v>
      </c>
      <c r="BA72" s="35">
        <f>CalcEngine!AY270</f>
        <v>0</v>
      </c>
      <c r="BB72" s="35">
        <f>CalcEngine!AZ270</f>
        <v>0</v>
      </c>
      <c r="BC72" s="35">
        <f>CalcEngine!BA270</f>
        <v>0</v>
      </c>
      <c r="BD72" s="42">
        <f t="shared" ref="BD72" si="219">BC72</f>
        <v>0</v>
      </c>
      <c r="BE72" s="35">
        <f>CalcEngine!BB270</f>
        <v>0</v>
      </c>
      <c r="BF72" s="35">
        <f>CalcEngine!BC270</f>
        <v>0</v>
      </c>
      <c r="BG72" s="35">
        <f>CalcEngine!BD270</f>
        <v>0</v>
      </c>
      <c r="BH72" s="35">
        <f>CalcEngine!BE270</f>
        <v>0</v>
      </c>
      <c r="BI72" s="35">
        <f>CalcEngine!BF270</f>
        <v>0</v>
      </c>
      <c r="BJ72" s="35">
        <f>CalcEngine!BG270</f>
        <v>0</v>
      </c>
      <c r="BK72" s="35">
        <f>CalcEngine!BH270</f>
        <v>0</v>
      </c>
      <c r="BL72" s="35">
        <f>CalcEngine!BI270</f>
        <v>0</v>
      </c>
      <c r="BM72" s="35">
        <f>CalcEngine!BJ270</f>
        <v>0</v>
      </c>
      <c r="BN72" s="35">
        <f>CalcEngine!BK270</f>
        <v>0</v>
      </c>
      <c r="BO72" s="35">
        <f>CalcEngine!BL270</f>
        <v>0</v>
      </c>
      <c r="BP72" s="35">
        <f>CalcEngine!BM270</f>
        <v>0</v>
      </c>
      <c r="BQ72" s="42">
        <f t="shared" ref="BQ72" si="220">BP72</f>
        <v>0</v>
      </c>
      <c r="BR72" s="35">
        <f>CalcEngine!BN270</f>
        <v>0</v>
      </c>
      <c r="BS72" s="35">
        <f>CalcEngine!BO270</f>
        <v>0</v>
      </c>
      <c r="BT72" s="35">
        <f>CalcEngine!BP270</f>
        <v>0</v>
      </c>
      <c r="BU72" s="35">
        <f>CalcEngine!BQ270</f>
        <v>0</v>
      </c>
      <c r="BV72" s="35">
        <f>CalcEngine!BR270</f>
        <v>0</v>
      </c>
      <c r="BW72" s="35">
        <f>CalcEngine!BS270</f>
        <v>0</v>
      </c>
      <c r="BX72" s="35">
        <f>CalcEngine!BT270</f>
        <v>0</v>
      </c>
      <c r="BY72" s="35">
        <f>CalcEngine!BU270</f>
        <v>0</v>
      </c>
      <c r="BZ72" s="35">
        <f>CalcEngine!BV270</f>
        <v>0</v>
      </c>
      <c r="CA72" s="35">
        <f>CalcEngine!BW270</f>
        <v>0</v>
      </c>
      <c r="CB72" s="35">
        <f>CalcEngine!BX270</f>
        <v>0</v>
      </c>
      <c r="CC72" s="35">
        <f>CalcEngine!BY270</f>
        <v>0</v>
      </c>
      <c r="CD72" s="42">
        <f t="shared" ref="CD72" si="221">CC72</f>
        <v>0</v>
      </c>
    </row>
    <row r="73" spans="3:85">
      <c r="C73" s="31"/>
      <c r="D73" s="31" t="s">
        <v>111</v>
      </c>
      <c r="E73" s="35">
        <f>CalcEngine!F271</f>
        <v>0</v>
      </c>
      <c r="F73" s="35">
        <f>CalcEngine!G271</f>
        <v>0</v>
      </c>
      <c r="G73" s="35">
        <f>CalcEngine!H271</f>
        <v>0</v>
      </c>
      <c r="H73" s="35">
        <f>CalcEngine!I271</f>
        <v>0</v>
      </c>
      <c r="I73" s="35">
        <f>CalcEngine!J271</f>
        <v>0</v>
      </c>
      <c r="J73" s="35">
        <f>CalcEngine!K271</f>
        <v>0</v>
      </c>
      <c r="K73" s="35">
        <f>CalcEngine!L271</f>
        <v>0</v>
      </c>
      <c r="L73" s="35">
        <f>CalcEngine!M271</f>
        <v>0</v>
      </c>
      <c r="M73" s="35">
        <f>CalcEngine!N271</f>
        <v>0</v>
      </c>
      <c r="N73" s="35">
        <f>CalcEngine!O271</f>
        <v>0</v>
      </c>
      <c r="O73" s="35">
        <f>CalcEngine!P271</f>
        <v>0</v>
      </c>
      <c r="P73" s="35">
        <f>CalcEngine!Q271</f>
        <v>0</v>
      </c>
      <c r="Q73" s="42">
        <f t="shared" si="210"/>
        <v>0</v>
      </c>
      <c r="R73" s="35">
        <f>CalcEngine!R271</f>
        <v>0</v>
      </c>
      <c r="S73" s="35">
        <f>CalcEngine!S271</f>
        <v>0</v>
      </c>
      <c r="T73" s="35">
        <f>CalcEngine!T271</f>
        <v>0</v>
      </c>
      <c r="U73" s="35">
        <f>CalcEngine!U271</f>
        <v>0</v>
      </c>
      <c r="V73" s="35">
        <f>CalcEngine!V271</f>
        <v>0</v>
      </c>
      <c r="W73" s="35">
        <f>CalcEngine!W271</f>
        <v>0</v>
      </c>
      <c r="X73" s="35">
        <f>CalcEngine!X271</f>
        <v>0</v>
      </c>
      <c r="Y73" s="35">
        <f>CalcEngine!Y271</f>
        <v>0</v>
      </c>
      <c r="Z73" s="35">
        <f>CalcEngine!Z271</f>
        <v>0</v>
      </c>
      <c r="AA73" s="35">
        <f>CalcEngine!AA271</f>
        <v>0</v>
      </c>
      <c r="AB73" s="35">
        <f>CalcEngine!AB271</f>
        <v>0</v>
      </c>
      <c r="AC73" s="35">
        <f>CalcEngine!AC271</f>
        <v>0</v>
      </c>
      <c r="AD73" s="42">
        <f t="shared" si="211"/>
        <v>0</v>
      </c>
      <c r="AE73" s="35">
        <f>CalcEngine!AD271</f>
        <v>0</v>
      </c>
      <c r="AF73" s="35">
        <f>CalcEngine!AE271</f>
        <v>0</v>
      </c>
      <c r="AG73" s="35">
        <f>CalcEngine!AF271</f>
        <v>0</v>
      </c>
      <c r="AH73" s="35">
        <f>CalcEngine!AG271</f>
        <v>0</v>
      </c>
      <c r="AI73" s="35">
        <f>CalcEngine!AH271</f>
        <v>0</v>
      </c>
      <c r="AJ73" s="35">
        <f>CalcEngine!AI271</f>
        <v>0</v>
      </c>
      <c r="AK73" s="35">
        <f>CalcEngine!AJ271</f>
        <v>0</v>
      </c>
      <c r="AL73" s="35">
        <f>CalcEngine!AK271</f>
        <v>0</v>
      </c>
      <c r="AM73" s="35">
        <f>CalcEngine!AL271</f>
        <v>0</v>
      </c>
      <c r="AN73" s="35">
        <f>CalcEngine!AM271</f>
        <v>0</v>
      </c>
      <c r="AO73" s="35">
        <f>CalcEngine!AN271</f>
        <v>0</v>
      </c>
      <c r="AP73" s="35">
        <f>CalcEngine!AO271</f>
        <v>0</v>
      </c>
      <c r="AQ73" s="42">
        <f t="shared" si="212"/>
        <v>0</v>
      </c>
      <c r="AR73" s="35">
        <f>CalcEngine!AP271</f>
        <v>0</v>
      </c>
      <c r="AS73" s="35">
        <f>CalcEngine!AQ271</f>
        <v>0</v>
      </c>
      <c r="AT73" s="35">
        <f>CalcEngine!AR271</f>
        <v>0</v>
      </c>
      <c r="AU73" s="35">
        <f>CalcEngine!AS271</f>
        <v>0</v>
      </c>
      <c r="AV73" s="35">
        <f>CalcEngine!AT271</f>
        <v>0</v>
      </c>
      <c r="AW73" s="35">
        <f>CalcEngine!AU271</f>
        <v>0</v>
      </c>
      <c r="AX73" s="35">
        <f>CalcEngine!AV271</f>
        <v>0</v>
      </c>
      <c r="AY73" s="35">
        <f>CalcEngine!AW271</f>
        <v>0</v>
      </c>
      <c r="AZ73" s="35">
        <f>CalcEngine!AX271</f>
        <v>0</v>
      </c>
      <c r="BA73" s="35">
        <f>CalcEngine!AY271</f>
        <v>0</v>
      </c>
      <c r="BB73" s="35">
        <f>CalcEngine!AZ271</f>
        <v>0</v>
      </c>
      <c r="BC73" s="35">
        <f>CalcEngine!BA271</f>
        <v>0</v>
      </c>
      <c r="BD73" s="42">
        <f t="shared" si="213"/>
        <v>0</v>
      </c>
      <c r="BE73" s="35">
        <f>CalcEngine!BB271</f>
        <v>0</v>
      </c>
      <c r="BF73" s="35">
        <f>CalcEngine!BC271</f>
        <v>0</v>
      </c>
      <c r="BG73" s="35">
        <f>CalcEngine!BD271</f>
        <v>0</v>
      </c>
      <c r="BH73" s="35">
        <f>CalcEngine!BE271</f>
        <v>0</v>
      </c>
      <c r="BI73" s="35">
        <f>CalcEngine!BF271</f>
        <v>0</v>
      </c>
      <c r="BJ73" s="35">
        <f>CalcEngine!BG271</f>
        <v>0</v>
      </c>
      <c r="BK73" s="35">
        <f>CalcEngine!BH271</f>
        <v>0</v>
      </c>
      <c r="BL73" s="35">
        <f>CalcEngine!BI271</f>
        <v>0</v>
      </c>
      <c r="BM73" s="35">
        <f>CalcEngine!BJ271</f>
        <v>0</v>
      </c>
      <c r="BN73" s="35">
        <f>CalcEngine!BK271</f>
        <v>0</v>
      </c>
      <c r="BO73" s="35">
        <f>CalcEngine!BL271</f>
        <v>0</v>
      </c>
      <c r="BP73" s="35">
        <f>CalcEngine!BM271</f>
        <v>0</v>
      </c>
      <c r="BQ73" s="42">
        <f t="shared" si="214"/>
        <v>0</v>
      </c>
      <c r="BR73" s="35">
        <f>CalcEngine!BN271</f>
        <v>0</v>
      </c>
      <c r="BS73" s="35">
        <f>CalcEngine!BO271</f>
        <v>0</v>
      </c>
      <c r="BT73" s="35">
        <f>CalcEngine!BP271</f>
        <v>0</v>
      </c>
      <c r="BU73" s="35">
        <f>CalcEngine!BQ271</f>
        <v>0</v>
      </c>
      <c r="BV73" s="35">
        <f>CalcEngine!BR271</f>
        <v>0</v>
      </c>
      <c r="BW73" s="35">
        <f>CalcEngine!BS271</f>
        <v>0</v>
      </c>
      <c r="BX73" s="35">
        <f>CalcEngine!BT271</f>
        <v>0</v>
      </c>
      <c r="BY73" s="35">
        <f>CalcEngine!BU271</f>
        <v>0</v>
      </c>
      <c r="BZ73" s="35">
        <f>CalcEngine!BV271</f>
        <v>0</v>
      </c>
      <c r="CA73" s="35">
        <f>CalcEngine!BW271</f>
        <v>0</v>
      </c>
      <c r="CB73" s="35">
        <f>CalcEngine!BX271</f>
        <v>0</v>
      </c>
      <c r="CC73" s="35">
        <f>CalcEngine!BY271</f>
        <v>0</v>
      </c>
      <c r="CD73" s="42">
        <f t="shared" si="215"/>
        <v>0</v>
      </c>
    </row>
    <row r="74" spans="3:85">
      <c r="C74" s="31"/>
      <c r="D74" s="31" t="s">
        <v>112</v>
      </c>
      <c r="E74" s="35">
        <f>CalcEngine!F272</f>
        <v>0</v>
      </c>
      <c r="F74" s="35">
        <f>CalcEngine!G272</f>
        <v>0</v>
      </c>
      <c r="G74" s="35">
        <f>CalcEngine!H272</f>
        <v>0</v>
      </c>
      <c r="H74" s="35">
        <f>CalcEngine!I272</f>
        <v>0</v>
      </c>
      <c r="I74" s="35">
        <f>CalcEngine!J272</f>
        <v>0</v>
      </c>
      <c r="J74" s="35">
        <f>CalcEngine!K272</f>
        <v>0</v>
      </c>
      <c r="K74" s="35">
        <f>CalcEngine!L272</f>
        <v>0</v>
      </c>
      <c r="L74" s="35">
        <f>CalcEngine!M272</f>
        <v>0</v>
      </c>
      <c r="M74" s="35">
        <f>CalcEngine!N272</f>
        <v>0</v>
      </c>
      <c r="N74" s="35">
        <f>CalcEngine!O272</f>
        <v>0</v>
      </c>
      <c r="O74" s="35">
        <f>CalcEngine!P272</f>
        <v>0</v>
      </c>
      <c r="P74" s="35">
        <f>CalcEngine!Q272</f>
        <v>0</v>
      </c>
      <c r="Q74" s="42">
        <f t="shared" si="210"/>
        <v>0</v>
      </c>
      <c r="R74" s="35">
        <f>CalcEngine!R272</f>
        <v>0</v>
      </c>
      <c r="S74" s="35">
        <f>CalcEngine!S272</f>
        <v>0</v>
      </c>
      <c r="T74" s="35">
        <f>CalcEngine!T272</f>
        <v>0</v>
      </c>
      <c r="U74" s="35">
        <f>CalcEngine!U272</f>
        <v>0</v>
      </c>
      <c r="V74" s="35">
        <f>CalcEngine!V272</f>
        <v>0</v>
      </c>
      <c r="W74" s="35">
        <f>CalcEngine!W272</f>
        <v>0</v>
      </c>
      <c r="X74" s="35">
        <f>CalcEngine!X272</f>
        <v>0</v>
      </c>
      <c r="Y74" s="35">
        <f>CalcEngine!Y272</f>
        <v>0</v>
      </c>
      <c r="Z74" s="35">
        <f>CalcEngine!Z272</f>
        <v>0</v>
      </c>
      <c r="AA74" s="35">
        <f>CalcEngine!AA272</f>
        <v>0</v>
      </c>
      <c r="AB74" s="35">
        <f>CalcEngine!AB272</f>
        <v>0</v>
      </c>
      <c r="AC74" s="35">
        <f>CalcEngine!AC272</f>
        <v>0</v>
      </c>
      <c r="AD74" s="42">
        <f t="shared" si="211"/>
        <v>0</v>
      </c>
      <c r="AE74" s="35">
        <f>CalcEngine!AD272</f>
        <v>0</v>
      </c>
      <c r="AF74" s="35">
        <f>CalcEngine!AE272</f>
        <v>0</v>
      </c>
      <c r="AG74" s="35">
        <f>CalcEngine!AF272</f>
        <v>0</v>
      </c>
      <c r="AH74" s="35">
        <f>CalcEngine!AG272</f>
        <v>0</v>
      </c>
      <c r="AI74" s="35">
        <f>CalcEngine!AH272</f>
        <v>0</v>
      </c>
      <c r="AJ74" s="35">
        <f>CalcEngine!AI272</f>
        <v>0</v>
      </c>
      <c r="AK74" s="35">
        <f>CalcEngine!AJ272</f>
        <v>0</v>
      </c>
      <c r="AL74" s="35">
        <f>CalcEngine!AK272</f>
        <v>0</v>
      </c>
      <c r="AM74" s="35">
        <f>CalcEngine!AL272</f>
        <v>0</v>
      </c>
      <c r="AN74" s="35">
        <f>CalcEngine!AM272</f>
        <v>0</v>
      </c>
      <c r="AO74" s="35">
        <f>CalcEngine!AN272</f>
        <v>0</v>
      </c>
      <c r="AP74" s="35">
        <f>CalcEngine!AO272</f>
        <v>0</v>
      </c>
      <c r="AQ74" s="42">
        <f t="shared" si="212"/>
        <v>0</v>
      </c>
      <c r="AR74" s="35">
        <f>CalcEngine!AP272</f>
        <v>0</v>
      </c>
      <c r="AS74" s="35">
        <f>CalcEngine!AQ272</f>
        <v>0</v>
      </c>
      <c r="AT74" s="35">
        <f>CalcEngine!AR272</f>
        <v>0</v>
      </c>
      <c r="AU74" s="35">
        <f>CalcEngine!AS272</f>
        <v>0</v>
      </c>
      <c r="AV74" s="35">
        <f>CalcEngine!AT272</f>
        <v>0</v>
      </c>
      <c r="AW74" s="35">
        <f>CalcEngine!AU272</f>
        <v>0</v>
      </c>
      <c r="AX74" s="35">
        <f>CalcEngine!AV272</f>
        <v>0</v>
      </c>
      <c r="AY74" s="35">
        <f>CalcEngine!AW272</f>
        <v>0</v>
      </c>
      <c r="AZ74" s="35">
        <f>CalcEngine!AX272</f>
        <v>0</v>
      </c>
      <c r="BA74" s="35">
        <f>CalcEngine!AY272</f>
        <v>0</v>
      </c>
      <c r="BB74" s="35">
        <f>CalcEngine!AZ272</f>
        <v>0</v>
      </c>
      <c r="BC74" s="35">
        <f>CalcEngine!BA272</f>
        <v>0</v>
      </c>
      <c r="BD74" s="42">
        <f t="shared" si="213"/>
        <v>0</v>
      </c>
      <c r="BE74" s="35">
        <f>CalcEngine!BB272</f>
        <v>0</v>
      </c>
      <c r="BF74" s="35">
        <f>CalcEngine!BC272</f>
        <v>0</v>
      </c>
      <c r="BG74" s="35">
        <f>CalcEngine!BD272</f>
        <v>0</v>
      </c>
      <c r="BH74" s="35">
        <f>CalcEngine!BE272</f>
        <v>0</v>
      </c>
      <c r="BI74" s="35">
        <f>CalcEngine!BF272</f>
        <v>0</v>
      </c>
      <c r="BJ74" s="35">
        <f>CalcEngine!BG272</f>
        <v>0</v>
      </c>
      <c r="BK74" s="35">
        <f>CalcEngine!BH272</f>
        <v>0</v>
      </c>
      <c r="BL74" s="35">
        <f>CalcEngine!BI272</f>
        <v>0</v>
      </c>
      <c r="BM74" s="35">
        <f>CalcEngine!BJ272</f>
        <v>0</v>
      </c>
      <c r="BN74" s="35">
        <f>CalcEngine!BK272</f>
        <v>0</v>
      </c>
      <c r="BO74" s="35">
        <f>CalcEngine!BL272</f>
        <v>0</v>
      </c>
      <c r="BP74" s="35">
        <f>CalcEngine!BM272</f>
        <v>0</v>
      </c>
      <c r="BQ74" s="42">
        <f t="shared" si="214"/>
        <v>0</v>
      </c>
      <c r="BR74" s="35">
        <f>CalcEngine!BN272</f>
        <v>0</v>
      </c>
      <c r="BS74" s="35">
        <f>CalcEngine!BO272</f>
        <v>0</v>
      </c>
      <c r="BT74" s="35">
        <f>CalcEngine!BP272</f>
        <v>0</v>
      </c>
      <c r="BU74" s="35">
        <f>CalcEngine!BQ272</f>
        <v>0</v>
      </c>
      <c r="BV74" s="35">
        <f>CalcEngine!BR272</f>
        <v>0</v>
      </c>
      <c r="BW74" s="35">
        <f>CalcEngine!BS272</f>
        <v>0</v>
      </c>
      <c r="BX74" s="35">
        <f>CalcEngine!BT272</f>
        <v>0</v>
      </c>
      <c r="BY74" s="35">
        <f>CalcEngine!BU272</f>
        <v>0</v>
      </c>
      <c r="BZ74" s="35">
        <f>CalcEngine!BV272</f>
        <v>0</v>
      </c>
      <c r="CA74" s="35">
        <f>CalcEngine!BW272</f>
        <v>0</v>
      </c>
      <c r="CB74" s="35">
        <f>CalcEngine!BX272</f>
        <v>0</v>
      </c>
      <c r="CC74" s="35">
        <f>CalcEngine!BY272</f>
        <v>0</v>
      </c>
      <c r="CD74" s="42">
        <f t="shared" si="215"/>
        <v>0</v>
      </c>
      <c r="CG74" s="366"/>
    </row>
    <row r="75" spans="3:85">
      <c r="C75" s="31"/>
      <c r="D75" s="31" t="s">
        <v>113</v>
      </c>
      <c r="E75" s="35">
        <f>CalcEngine!F273</f>
        <v>0</v>
      </c>
      <c r="F75" s="35">
        <f>CalcEngine!G273</f>
        <v>0</v>
      </c>
      <c r="G75" s="35">
        <f>CalcEngine!H273</f>
        <v>0</v>
      </c>
      <c r="H75" s="35">
        <f>CalcEngine!I273</f>
        <v>0</v>
      </c>
      <c r="I75" s="35">
        <f>CalcEngine!J273</f>
        <v>0</v>
      </c>
      <c r="J75" s="35">
        <f>CalcEngine!K273</f>
        <v>0</v>
      </c>
      <c r="K75" s="35">
        <f>CalcEngine!L273</f>
        <v>0</v>
      </c>
      <c r="L75" s="35">
        <f>CalcEngine!M273</f>
        <v>0</v>
      </c>
      <c r="M75" s="35">
        <f>CalcEngine!N273</f>
        <v>0</v>
      </c>
      <c r="N75" s="35">
        <f>CalcEngine!O273</f>
        <v>0</v>
      </c>
      <c r="O75" s="35">
        <f>CalcEngine!P273</f>
        <v>0</v>
      </c>
      <c r="P75" s="35">
        <f>CalcEngine!Q273</f>
        <v>0</v>
      </c>
      <c r="Q75" s="42">
        <f t="shared" si="210"/>
        <v>0</v>
      </c>
      <c r="R75" s="35">
        <f>CalcEngine!R273</f>
        <v>0</v>
      </c>
      <c r="S75" s="35">
        <f>CalcEngine!S273</f>
        <v>0</v>
      </c>
      <c r="T75" s="35">
        <f>CalcEngine!T273</f>
        <v>0</v>
      </c>
      <c r="U75" s="35">
        <f>CalcEngine!U273</f>
        <v>0</v>
      </c>
      <c r="V75" s="35">
        <f>CalcEngine!V273</f>
        <v>0</v>
      </c>
      <c r="W75" s="35">
        <f>CalcEngine!W273</f>
        <v>0</v>
      </c>
      <c r="X75" s="35">
        <f>CalcEngine!X273</f>
        <v>0</v>
      </c>
      <c r="Y75" s="35">
        <f>CalcEngine!Y273</f>
        <v>0</v>
      </c>
      <c r="Z75" s="35">
        <f>CalcEngine!Z273</f>
        <v>0</v>
      </c>
      <c r="AA75" s="35">
        <f>CalcEngine!AA273</f>
        <v>0</v>
      </c>
      <c r="AB75" s="35">
        <f>CalcEngine!AB273</f>
        <v>0</v>
      </c>
      <c r="AC75" s="35">
        <f>CalcEngine!AC273</f>
        <v>0</v>
      </c>
      <c r="AD75" s="42">
        <f t="shared" si="211"/>
        <v>0</v>
      </c>
      <c r="AE75" s="35">
        <f>CalcEngine!AD273</f>
        <v>0</v>
      </c>
      <c r="AF75" s="35">
        <f>CalcEngine!AE273</f>
        <v>0</v>
      </c>
      <c r="AG75" s="35">
        <f>CalcEngine!AF273</f>
        <v>0</v>
      </c>
      <c r="AH75" s="35">
        <f>CalcEngine!AG273</f>
        <v>0</v>
      </c>
      <c r="AI75" s="35">
        <f>CalcEngine!AH273</f>
        <v>0</v>
      </c>
      <c r="AJ75" s="35">
        <f>CalcEngine!AI273</f>
        <v>0</v>
      </c>
      <c r="AK75" s="35">
        <f>CalcEngine!AJ273</f>
        <v>0</v>
      </c>
      <c r="AL75" s="35">
        <f>CalcEngine!AK273</f>
        <v>0</v>
      </c>
      <c r="AM75" s="35">
        <f>CalcEngine!AL273</f>
        <v>0</v>
      </c>
      <c r="AN75" s="35">
        <f>CalcEngine!AM273</f>
        <v>0</v>
      </c>
      <c r="AO75" s="35">
        <f>CalcEngine!AN273</f>
        <v>0</v>
      </c>
      <c r="AP75" s="35">
        <f>CalcEngine!AO273</f>
        <v>0</v>
      </c>
      <c r="AQ75" s="42">
        <f t="shared" si="212"/>
        <v>0</v>
      </c>
      <c r="AR75" s="35">
        <f>CalcEngine!AP273</f>
        <v>0</v>
      </c>
      <c r="AS75" s="35">
        <f>CalcEngine!AQ273</f>
        <v>0</v>
      </c>
      <c r="AT75" s="35">
        <f>CalcEngine!AR273</f>
        <v>0</v>
      </c>
      <c r="AU75" s="35">
        <f>CalcEngine!AS273</f>
        <v>0</v>
      </c>
      <c r="AV75" s="35">
        <f>CalcEngine!AT273</f>
        <v>0</v>
      </c>
      <c r="AW75" s="35">
        <f>CalcEngine!AU273</f>
        <v>0</v>
      </c>
      <c r="AX75" s="35">
        <f>CalcEngine!AV273</f>
        <v>0</v>
      </c>
      <c r="AY75" s="35">
        <f>CalcEngine!AW273</f>
        <v>0</v>
      </c>
      <c r="AZ75" s="35">
        <f>CalcEngine!AX273</f>
        <v>0</v>
      </c>
      <c r="BA75" s="35">
        <f>CalcEngine!AY273</f>
        <v>0</v>
      </c>
      <c r="BB75" s="35">
        <f>CalcEngine!AZ273</f>
        <v>0</v>
      </c>
      <c r="BC75" s="35">
        <f>CalcEngine!BA273</f>
        <v>0</v>
      </c>
      <c r="BD75" s="42">
        <f t="shared" si="213"/>
        <v>0</v>
      </c>
      <c r="BE75" s="35">
        <f>CalcEngine!BB273</f>
        <v>0</v>
      </c>
      <c r="BF75" s="35">
        <f>CalcEngine!BC273</f>
        <v>0</v>
      </c>
      <c r="BG75" s="35">
        <f>CalcEngine!BD273</f>
        <v>0</v>
      </c>
      <c r="BH75" s="35">
        <f>CalcEngine!BE273</f>
        <v>0</v>
      </c>
      <c r="BI75" s="35">
        <f>CalcEngine!BF273</f>
        <v>0</v>
      </c>
      <c r="BJ75" s="35">
        <f>CalcEngine!BG273</f>
        <v>0</v>
      </c>
      <c r="BK75" s="35">
        <f>CalcEngine!BH273</f>
        <v>0</v>
      </c>
      <c r="BL75" s="35">
        <f>CalcEngine!BI273</f>
        <v>0</v>
      </c>
      <c r="BM75" s="35">
        <f>CalcEngine!BJ273</f>
        <v>0</v>
      </c>
      <c r="BN75" s="35">
        <f>CalcEngine!BK273</f>
        <v>0</v>
      </c>
      <c r="BO75" s="35">
        <f>CalcEngine!BL273</f>
        <v>0</v>
      </c>
      <c r="BP75" s="35">
        <f>CalcEngine!BM273</f>
        <v>0</v>
      </c>
      <c r="BQ75" s="42">
        <f t="shared" si="214"/>
        <v>0</v>
      </c>
      <c r="BR75" s="35">
        <f>CalcEngine!BN273</f>
        <v>0</v>
      </c>
      <c r="BS75" s="35">
        <f>CalcEngine!BO273</f>
        <v>0</v>
      </c>
      <c r="BT75" s="35">
        <f>CalcEngine!BP273</f>
        <v>0</v>
      </c>
      <c r="BU75" s="35">
        <f>CalcEngine!BQ273</f>
        <v>0</v>
      </c>
      <c r="BV75" s="35">
        <f>CalcEngine!BR273</f>
        <v>0</v>
      </c>
      <c r="BW75" s="35">
        <f>CalcEngine!BS273</f>
        <v>0</v>
      </c>
      <c r="BX75" s="35">
        <f>CalcEngine!BT273</f>
        <v>0</v>
      </c>
      <c r="BY75" s="35">
        <f>CalcEngine!BU273</f>
        <v>0</v>
      </c>
      <c r="BZ75" s="35">
        <f>CalcEngine!BV273</f>
        <v>0</v>
      </c>
      <c r="CA75" s="35">
        <f>CalcEngine!BW273</f>
        <v>0</v>
      </c>
      <c r="CB75" s="35">
        <f>CalcEngine!BX273</f>
        <v>0</v>
      </c>
      <c r="CC75" s="35">
        <f>CalcEngine!BY273</f>
        <v>0</v>
      </c>
      <c r="CD75" s="42">
        <f t="shared" si="215"/>
        <v>0</v>
      </c>
    </row>
    <row r="76" spans="3:85">
      <c r="C76" s="31"/>
      <c r="D76" s="31" t="s">
        <v>115</v>
      </c>
      <c r="E76" s="35">
        <f>CalcEngine!F274</f>
        <v>0</v>
      </c>
      <c r="F76" s="35">
        <f>CalcEngine!G274</f>
        <v>0</v>
      </c>
      <c r="G76" s="35">
        <f>CalcEngine!H274</f>
        <v>0</v>
      </c>
      <c r="H76" s="35">
        <f>CalcEngine!I274</f>
        <v>0</v>
      </c>
      <c r="I76" s="35">
        <f>CalcEngine!J274</f>
        <v>0</v>
      </c>
      <c r="J76" s="35">
        <f>CalcEngine!K274</f>
        <v>0</v>
      </c>
      <c r="K76" s="35">
        <f>CalcEngine!L274</f>
        <v>0</v>
      </c>
      <c r="L76" s="35">
        <f>CalcEngine!M274</f>
        <v>0</v>
      </c>
      <c r="M76" s="35">
        <f>CalcEngine!N274</f>
        <v>0</v>
      </c>
      <c r="N76" s="35">
        <f>CalcEngine!O274</f>
        <v>0</v>
      </c>
      <c r="O76" s="35">
        <f>CalcEngine!P274</f>
        <v>0</v>
      </c>
      <c r="P76" s="35">
        <f>CalcEngine!Q274</f>
        <v>0</v>
      </c>
      <c r="Q76" s="42">
        <f t="shared" si="210"/>
        <v>0</v>
      </c>
      <c r="R76" s="35">
        <f>CalcEngine!R274</f>
        <v>0</v>
      </c>
      <c r="S76" s="35">
        <f>CalcEngine!S274</f>
        <v>0</v>
      </c>
      <c r="T76" s="35">
        <f>CalcEngine!T274</f>
        <v>0</v>
      </c>
      <c r="U76" s="35">
        <f>CalcEngine!U274</f>
        <v>0</v>
      </c>
      <c r="V76" s="35">
        <f>CalcEngine!V274</f>
        <v>0</v>
      </c>
      <c r="W76" s="35">
        <f>CalcEngine!W274</f>
        <v>0</v>
      </c>
      <c r="X76" s="35">
        <f>CalcEngine!X274</f>
        <v>0</v>
      </c>
      <c r="Y76" s="35">
        <f>CalcEngine!Y274</f>
        <v>0</v>
      </c>
      <c r="Z76" s="35">
        <f>CalcEngine!Z274</f>
        <v>0</v>
      </c>
      <c r="AA76" s="35">
        <f>CalcEngine!AA274</f>
        <v>0</v>
      </c>
      <c r="AB76" s="35">
        <f>CalcEngine!AB274</f>
        <v>0</v>
      </c>
      <c r="AC76" s="35">
        <f>CalcEngine!AC274</f>
        <v>0</v>
      </c>
      <c r="AD76" s="42">
        <f t="shared" si="211"/>
        <v>0</v>
      </c>
      <c r="AE76" s="35">
        <f>CalcEngine!AD274</f>
        <v>0</v>
      </c>
      <c r="AF76" s="35">
        <f>CalcEngine!AE274</f>
        <v>0</v>
      </c>
      <c r="AG76" s="35">
        <f>CalcEngine!AF274</f>
        <v>0</v>
      </c>
      <c r="AH76" s="35">
        <f>CalcEngine!AG274</f>
        <v>0</v>
      </c>
      <c r="AI76" s="35">
        <f>CalcEngine!AH274</f>
        <v>0</v>
      </c>
      <c r="AJ76" s="35">
        <f>CalcEngine!AI274</f>
        <v>0</v>
      </c>
      <c r="AK76" s="35">
        <f>CalcEngine!AJ274</f>
        <v>0</v>
      </c>
      <c r="AL76" s="35">
        <f>CalcEngine!AK274</f>
        <v>0</v>
      </c>
      <c r="AM76" s="35">
        <f>CalcEngine!AL274</f>
        <v>0</v>
      </c>
      <c r="AN76" s="35">
        <f>CalcEngine!AM274</f>
        <v>0</v>
      </c>
      <c r="AO76" s="35">
        <f>CalcEngine!AN274</f>
        <v>0</v>
      </c>
      <c r="AP76" s="35">
        <f>CalcEngine!AO274</f>
        <v>0</v>
      </c>
      <c r="AQ76" s="42">
        <f t="shared" si="212"/>
        <v>0</v>
      </c>
      <c r="AR76" s="35">
        <f>CalcEngine!AP274</f>
        <v>0</v>
      </c>
      <c r="AS76" s="35">
        <f>CalcEngine!AQ274</f>
        <v>0</v>
      </c>
      <c r="AT76" s="35">
        <f>CalcEngine!AR274</f>
        <v>0</v>
      </c>
      <c r="AU76" s="35">
        <f>CalcEngine!AS274</f>
        <v>0</v>
      </c>
      <c r="AV76" s="35">
        <f>CalcEngine!AT274</f>
        <v>0</v>
      </c>
      <c r="AW76" s="35">
        <f>CalcEngine!AU274</f>
        <v>0</v>
      </c>
      <c r="AX76" s="35">
        <f>CalcEngine!AV274</f>
        <v>0</v>
      </c>
      <c r="AY76" s="35">
        <f>CalcEngine!AW274</f>
        <v>0</v>
      </c>
      <c r="AZ76" s="35">
        <f>CalcEngine!AX274</f>
        <v>0</v>
      </c>
      <c r="BA76" s="35">
        <f>CalcEngine!AY274</f>
        <v>0</v>
      </c>
      <c r="BB76" s="35">
        <f>CalcEngine!AZ274</f>
        <v>0</v>
      </c>
      <c r="BC76" s="35">
        <f>CalcEngine!BA274</f>
        <v>0</v>
      </c>
      <c r="BD76" s="42">
        <f t="shared" si="213"/>
        <v>0</v>
      </c>
      <c r="BE76" s="35">
        <f>CalcEngine!BB274</f>
        <v>0</v>
      </c>
      <c r="BF76" s="35">
        <f>CalcEngine!BC274</f>
        <v>0</v>
      </c>
      <c r="BG76" s="35">
        <f>CalcEngine!BD274</f>
        <v>0</v>
      </c>
      <c r="BH76" s="35">
        <f>CalcEngine!BE274</f>
        <v>0</v>
      </c>
      <c r="BI76" s="35">
        <f>CalcEngine!BF274</f>
        <v>0</v>
      </c>
      <c r="BJ76" s="35">
        <f>CalcEngine!BG274</f>
        <v>0</v>
      </c>
      <c r="BK76" s="35">
        <f>CalcEngine!BH274</f>
        <v>0</v>
      </c>
      <c r="BL76" s="35">
        <f>CalcEngine!BI274</f>
        <v>0</v>
      </c>
      <c r="BM76" s="35">
        <f>CalcEngine!BJ274</f>
        <v>0</v>
      </c>
      <c r="BN76" s="35">
        <f>CalcEngine!BK274</f>
        <v>0</v>
      </c>
      <c r="BO76" s="35">
        <f>CalcEngine!BL274</f>
        <v>0</v>
      </c>
      <c r="BP76" s="35">
        <f>CalcEngine!BM274</f>
        <v>0</v>
      </c>
      <c r="BQ76" s="42">
        <f t="shared" si="214"/>
        <v>0</v>
      </c>
      <c r="BR76" s="35">
        <f>CalcEngine!BN274</f>
        <v>0</v>
      </c>
      <c r="BS76" s="35">
        <f>CalcEngine!BO274</f>
        <v>0</v>
      </c>
      <c r="BT76" s="35">
        <f>CalcEngine!BP274</f>
        <v>0</v>
      </c>
      <c r="BU76" s="35">
        <f>CalcEngine!BQ274</f>
        <v>0</v>
      </c>
      <c r="BV76" s="35">
        <f>CalcEngine!BR274</f>
        <v>0</v>
      </c>
      <c r="BW76" s="35">
        <f>CalcEngine!BS274</f>
        <v>0</v>
      </c>
      <c r="BX76" s="35">
        <f>CalcEngine!BT274</f>
        <v>0</v>
      </c>
      <c r="BY76" s="35">
        <f>CalcEngine!BU274</f>
        <v>0</v>
      </c>
      <c r="BZ76" s="35">
        <f>CalcEngine!BV274</f>
        <v>0</v>
      </c>
      <c r="CA76" s="35">
        <f>CalcEngine!BW274</f>
        <v>0</v>
      </c>
      <c r="CB76" s="35">
        <f>CalcEngine!BX274</f>
        <v>0</v>
      </c>
      <c r="CC76" s="35">
        <f>CalcEngine!BY274</f>
        <v>0</v>
      </c>
      <c r="CD76" s="42">
        <f t="shared" si="215"/>
        <v>0</v>
      </c>
    </row>
    <row r="77" spans="3:85">
      <c r="C77" s="31"/>
      <c r="D77" s="31" t="s">
        <v>116</v>
      </c>
      <c r="E77" s="35">
        <f>CalcEngine!F275</f>
        <v>0</v>
      </c>
      <c r="F77" s="35">
        <f>CalcEngine!G275</f>
        <v>0</v>
      </c>
      <c r="G77" s="35">
        <f>CalcEngine!H275</f>
        <v>0</v>
      </c>
      <c r="H77" s="35">
        <f>CalcEngine!I275</f>
        <v>0</v>
      </c>
      <c r="I77" s="35">
        <f>CalcEngine!J275</f>
        <v>0</v>
      </c>
      <c r="J77" s="35">
        <f>CalcEngine!K275</f>
        <v>0</v>
      </c>
      <c r="K77" s="35">
        <f>CalcEngine!L275</f>
        <v>0</v>
      </c>
      <c r="L77" s="35">
        <f>CalcEngine!M275</f>
        <v>0</v>
      </c>
      <c r="M77" s="35">
        <f>CalcEngine!N275</f>
        <v>0</v>
      </c>
      <c r="N77" s="35">
        <f>CalcEngine!O275</f>
        <v>0</v>
      </c>
      <c r="O77" s="35">
        <f>CalcEngine!P275</f>
        <v>0</v>
      </c>
      <c r="P77" s="35">
        <f>CalcEngine!Q275</f>
        <v>0</v>
      </c>
      <c r="Q77" s="42">
        <f t="shared" si="210"/>
        <v>0</v>
      </c>
      <c r="R77" s="35">
        <f>CalcEngine!R275</f>
        <v>0</v>
      </c>
      <c r="S77" s="35">
        <f>CalcEngine!S275</f>
        <v>0</v>
      </c>
      <c r="T77" s="35">
        <f>CalcEngine!T275</f>
        <v>0</v>
      </c>
      <c r="U77" s="35">
        <f>CalcEngine!U275</f>
        <v>0</v>
      </c>
      <c r="V77" s="35">
        <f>CalcEngine!V275</f>
        <v>0</v>
      </c>
      <c r="W77" s="35">
        <f>CalcEngine!W275</f>
        <v>0</v>
      </c>
      <c r="X77" s="35">
        <f>CalcEngine!X275</f>
        <v>0</v>
      </c>
      <c r="Y77" s="35">
        <f>CalcEngine!Y275</f>
        <v>0</v>
      </c>
      <c r="Z77" s="35">
        <f>CalcEngine!Z275</f>
        <v>0</v>
      </c>
      <c r="AA77" s="35">
        <f>CalcEngine!AA275</f>
        <v>0</v>
      </c>
      <c r="AB77" s="35">
        <f>CalcEngine!AB275</f>
        <v>0</v>
      </c>
      <c r="AC77" s="35">
        <f>CalcEngine!AC275</f>
        <v>0</v>
      </c>
      <c r="AD77" s="42">
        <f t="shared" si="211"/>
        <v>0</v>
      </c>
      <c r="AE77" s="35">
        <f>CalcEngine!AD275</f>
        <v>0</v>
      </c>
      <c r="AF77" s="35">
        <f>CalcEngine!AE275</f>
        <v>0</v>
      </c>
      <c r="AG77" s="35">
        <f>CalcEngine!AF275</f>
        <v>0</v>
      </c>
      <c r="AH77" s="35">
        <f>CalcEngine!AG275</f>
        <v>0</v>
      </c>
      <c r="AI77" s="35">
        <f>CalcEngine!AH275</f>
        <v>0</v>
      </c>
      <c r="AJ77" s="35">
        <f>CalcEngine!AI275</f>
        <v>0</v>
      </c>
      <c r="AK77" s="35">
        <f>CalcEngine!AJ275</f>
        <v>0</v>
      </c>
      <c r="AL77" s="35">
        <f>CalcEngine!AK275</f>
        <v>0</v>
      </c>
      <c r="AM77" s="35">
        <f>CalcEngine!AL275</f>
        <v>0</v>
      </c>
      <c r="AN77" s="35">
        <f>CalcEngine!AM275</f>
        <v>0</v>
      </c>
      <c r="AO77" s="35">
        <f>CalcEngine!AN275</f>
        <v>0</v>
      </c>
      <c r="AP77" s="35">
        <f>CalcEngine!AO275</f>
        <v>0</v>
      </c>
      <c r="AQ77" s="42">
        <f t="shared" si="212"/>
        <v>0</v>
      </c>
      <c r="AR77" s="35">
        <f>CalcEngine!AP275</f>
        <v>0</v>
      </c>
      <c r="AS77" s="35">
        <f>CalcEngine!AQ275</f>
        <v>0</v>
      </c>
      <c r="AT77" s="35">
        <f>CalcEngine!AR275</f>
        <v>0</v>
      </c>
      <c r="AU77" s="35">
        <f>CalcEngine!AS275</f>
        <v>0</v>
      </c>
      <c r="AV77" s="35">
        <f>CalcEngine!AT275</f>
        <v>0</v>
      </c>
      <c r="AW77" s="35">
        <f>CalcEngine!AU275</f>
        <v>0</v>
      </c>
      <c r="AX77" s="35">
        <f>CalcEngine!AV275</f>
        <v>0</v>
      </c>
      <c r="AY77" s="35">
        <f>CalcEngine!AW275</f>
        <v>0</v>
      </c>
      <c r="AZ77" s="35">
        <f>CalcEngine!AX275</f>
        <v>0</v>
      </c>
      <c r="BA77" s="35">
        <f>CalcEngine!AY275</f>
        <v>0</v>
      </c>
      <c r="BB77" s="35">
        <f>CalcEngine!AZ275</f>
        <v>0</v>
      </c>
      <c r="BC77" s="35">
        <f>CalcEngine!BA275</f>
        <v>0</v>
      </c>
      <c r="BD77" s="42">
        <f t="shared" si="213"/>
        <v>0</v>
      </c>
      <c r="BE77" s="35">
        <f>CalcEngine!BB275</f>
        <v>0</v>
      </c>
      <c r="BF77" s="35">
        <f>CalcEngine!BC275</f>
        <v>0</v>
      </c>
      <c r="BG77" s="35">
        <f>CalcEngine!BD275</f>
        <v>0</v>
      </c>
      <c r="BH77" s="35">
        <f>CalcEngine!BE275</f>
        <v>0</v>
      </c>
      <c r="BI77" s="35">
        <f>CalcEngine!BF275</f>
        <v>0</v>
      </c>
      <c r="BJ77" s="35">
        <f>CalcEngine!BG275</f>
        <v>0</v>
      </c>
      <c r="BK77" s="35">
        <f>CalcEngine!BH275</f>
        <v>0</v>
      </c>
      <c r="BL77" s="35">
        <f>CalcEngine!BI275</f>
        <v>0</v>
      </c>
      <c r="BM77" s="35">
        <f>CalcEngine!BJ275</f>
        <v>0</v>
      </c>
      <c r="BN77" s="35">
        <f>CalcEngine!BK275</f>
        <v>0</v>
      </c>
      <c r="BO77" s="35">
        <f>CalcEngine!BL275</f>
        <v>0</v>
      </c>
      <c r="BP77" s="35">
        <f>CalcEngine!BM275</f>
        <v>0</v>
      </c>
      <c r="BQ77" s="42">
        <f t="shared" si="214"/>
        <v>0</v>
      </c>
      <c r="BR77" s="35">
        <f>CalcEngine!BN275</f>
        <v>0</v>
      </c>
      <c r="BS77" s="35">
        <f>CalcEngine!BO275</f>
        <v>0</v>
      </c>
      <c r="BT77" s="35">
        <f>CalcEngine!BP275</f>
        <v>0</v>
      </c>
      <c r="BU77" s="35">
        <f>CalcEngine!BQ275</f>
        <v>0</v>
      </c>
      <c r="BV77" s="35">
        <f>CalcEngine!BR275</f>
        <v>0</v>
      </c>
      <c r="BW77" s="35">
        <f>CalcEngine!BS275</f>
        <v>0</v>
      </c>
      <c r="BX77" s="35">
        <f>CalcEngine!BT275</f>
        <v>0</v>
      </c>
      <c r="BY77" s="35">
        <f>CalcEngine!BU275</f>
        <v>0</v>
      </c>
      <c r="BZ77" s="35">
        <f>CalcEngine!BV275</f>
        <v>0</v>
      </c>
      <c r="CA77" s="35">
        <f>CalcEngine!BW275</f>
        <v>0</v>
      </c>
      <c r="CB77" s="35">
        <f>CalcEngine!BX275</f>
        <v>0</v>
      </c>
      <c r="CC77" s="35">
        <f>CalcEngine!BY275</f>
        <v>0</v>
      </c>
      <c r="CD77" s="42">
        <f t="shared" si="215"/>
        <v>0</v>
      </c>
    </row>
    <row r="78" spans="3:85">
      <c r="C78" s="31"/>
      <c r="D78" s="31" t="s">
        <v>117</v>
      </c>
      <c r="E78" s="44">
        <f>SUM(E71:E77)</f>
        <v>0</v>
      </c>
      <c r="F78" s="44">
        <f t="shared" ref="F78:P78" si="222">SUM(F71:F77)</f>
        <v>0</v>
      </c>
      <c r="G78" s="44">
        <f t="shared" si="222"/>
        <v>0</v>
      </c>
      <c r="H78" s="44">
        <f t="shared" si="222"/>
        <v>0</v>
      </c>
      <c r="I78" s="44">
        <f t="shared" si="222"/>
        <v>0</v>
      </c>
      <c r="J78" s="44">
        <f t="shared" si="222"/>
        <v>0</v>
      </c>
      <c r="K78" s="44">
        <f t="shared" si="222"/>
        <v>0</v>
      </c>
      <c r="L78" s="44">
        <f t="shared" si="222"/>
        <v>0</v>
      </c>
      <c r="M78" s="44">
        <f t="shared" si="222"/>
        <v>0</v>
      </c>
      <c r="N78" s="44">
        <f t="shared" si="222"/>
        <v>0</v>
      </c>
      <c r="O78" s="44">
        <f t="shared" si="222"/>
        <v>0</v>
      </c>
      <c r="P78" s="44">
        <f t="shared" si="222"/>
        <v>0</v>
      </c>
      <c r="Q78" s="242">
        <f>SUM(Q71:Q77)</f>
        <v>0</v>
      </c>
      <c r="R78" s="44">
        <f>SUM(R71:R77)</f>
        <v>0</v>
      </c>
      <c r="S78" s="44">
        <f t="shared" ref="S78:AC78" si="223">SUM(S71:S77)</f>
        <v>0</v>
      </c>
      <c r="T78" s="44">
        <f t="shared" si="223"/>
        <v>0</v>
      </c>
      <c r="U78" s="44">
        <f t="shared" si="223"/>
        <v>0</v>
      </c>
      <c r="V78" s="44">
        <f t="shared" si="223"/>
        <v>0</v>
      </c>
      <c r="W78" s="44">
        <f t="shared" si="223"/>
        <v>0</v>
      </c>
      <c r="X78" s="44">
        <f t="shared" si="223"/>
        <v>0</v>
      </c>
      <c r="Y78" s="44">
        <f t="shared" si="223"/>
        <v>0</v>
      </c>
      <c r="Z78" s="44">
        <f t="shared" si="223"/>
        <v>0</v>
      </c>
      <c r="AA78" s="44">
        <f t="shared" si="223"/>
        <v>0</v>
      </c>
      <c r="AB78" s="44">
        <f t="shared" si="223"/>
        <v>0</v>
      </c>
      <c r="AC78" s="44">
        <f t="shared" si="223"/>
        <v>0</v>
      </c>
      <c r="AD78" s="242">
        <f>SUM(AD71:AD77)</f>
        <v>0</v>
      </c>
      <c r="AE78" s="44">
        <f>SUM(AE71:AE77)</f>
        <v>0</v>
      </c>
      <c r="AF78" s="44">
        <f t="shared" ref="AF78:AR78" si="224">SUM(AF71:AF77)</f>
        <v>0</v>
      </c>
      <c r="AG78" s="44">
        <f t="shared" si="224"/>
        <v>0</v>
      </c>
      <c r="AH78" s="44">
        <f t="shared" si="224"/>
        <v>0</v>
      </c>
      <c r="AI78" s="44">
        <f t="shared" si="224"/>
        <v>0</v>
      </c>
      <c r="AJ78" s="44">
        <f t="shared" si="224"/>
        <v>0</v>
      </c>
      <c r="AK78" s="44">
        <f t="shared" si="224"/>
        <v>0</v>
      </c>
      <c r="AL78" s="44">
        <f t="shared" si="224"/>
        <v>0</v>
      </c>
      <c r="AM78" s="44">
        <f t="shared" si="224"/>
        <v>0</v>
      </c>
      <c r="AN78" s="44">
        <f t="shared" si="224"/>
        <v>0</v>
      </c>
      <c r="AO78" s="44">
        <f t="shared" si="224"/>
        <v>0</v>
      </c>
      <c r="AP78" s="44">
        <f t="shared" si="224"/>
        <v>0</v>
      </c>
      <c r="AQ78" s="242">
        <f>SUM(AQ71:AQ77)</f>
        <v>0</v>
      </c>
      <c r="AR78" s="44">
        <f t="shared" si="224"/>
        <v>0</v>
      </c>
      <c r="AS78" s="44">
        <f t="shared" ref="AS78" si="225">SUM(AS71:AS77)</f>
        <v>0</v>
      </c>
      <c r="AT78" s="44">
        <f t="shared" ref="AT78" si="226">SUM(AT71:AT77)</f>
        <v>0</v>
      </c>
      <c r="AU78" s="44">
        <f t="shared" ref="AU78" si="227">SUM(AU71:AU77)</f>
        <v>0</v>
      </c>
      <c r="AV78" s="44">
        <f t="shared" ref="AV78" si="228">SUM(AV71:AV77)</f>
        <v>0</v>
      </c>
      <c r="AW78" s="44">
        <f t="shared" ref="AW78" si="229">SUM(AW71:AW77)</f>
        <v>0</v>
      </c>
      <c r="AX78" s="44">
        <f t="shared" ref="AX78" si="230">SUM(AX71:AX77)</f>
        <v>0</v>
      </c>
      <c r="AY78" s="44">
        <f t="shared" ref="AY78" si="231">SUM(AY71:AY77)</f>
        <v>0</v>
      </c>
      <c r="AZ78" s="44">
        <f t="shared" ref="AZ78" si="232">SUM(AZ71:AZ77)</f>
        <v>0</v>
      </c>
      <c r="BA78" s="44">
        <f t="shared" ref="BA78" si="233">SUM(BA71:BA77)</f>
        <v>0</v>
      </c>
      <c r="BB78" s="44">
        <f t="shared" ref="BB78" si="234">SUM(BB71:BB77)</f>
        <v>0</v>
      </c>
      <c r="BC78" s="44">
        <f t="shared" ref="BC78" si="235">SUM(BC71:BC77)</f>
        <v>0</v>
      </c>
      <c r="BD78" s="242">
        <f>SUM(BD71:BD77)</f>
        <v>0</v>
      </c>
      <c r="BE78" s="44">
        <f t="shared" ref="BE78" si="236">SUM(BE71:BE77)</f>
        <v>0</v>
      </c>
      <c r="BF78" s="44">
        <f t="shared" ref="BF78" si="237">SUM(BF71:BF77)</f>
        <v>0</v>
      </c>
      <c r="BG78" s="44">
        <f t="shared" ref="BG78" si="238">SUM(BG71:BG77)</f>
        <v>0</v>
      </c>
      <c r="BH78" s="44">
        <f t="shared" ref="BH78" si="239">SUM(BH71:BH77)</f>
        <v>0</v>
      </c>
      <c r="BI78" s="44">
        <f t="shared" ref="BI78" si="240">SUM(BI71:BI77)</f>
        <v>0</v>
      </c>
      <c r="BJ78" s="44">
        <f t="shared" ref="BJ78" si="241">SUM(BJ71:BJ77)</f>
        <v>0</v>
      </c>
      <c r="BK78" s="44">
        <f t="shared" ref="BK78" si="242">SUM(BK71:BK77)</f>
        <v>0</v>
      </c>
      <c r="BL78" s="44">
        <f t="shared" ref="BL78" si="243">SUM(BL71:BL77)</f>
        <v>0</v>
      </c>
      <c r="BM78" s="44">
        <f t="shared" ref="BM78" si="244">SUM(BM71:BM77)</f>
        <v>0</v>
      </c>
      <c r="BN78" s="44">
        <f t="shared" ref="BN78" si="245">SUM(BN71:BN77)</f>
        <v>0</v>
      </c>
      <c r="BO78" s="44">
        <f t="shared" ref="BO78" si="246">SUM(BO71:BO77)</f>
        <v>0</v>
      </c>
      <c r="BP78" s="44">
        <f t="shared" ref="BP78" si="247">SUM(BP71:BP77)</f>
        <v>0</v>
      </c>
      <c r="BQ78" s="242">
        <f>SUM(BQ71:BQ77)</f>
        <v>0</v>
      </c>
      <c r="BR78" s="44">
        <f t="shared" ref="BR78" si="248">SUM(BR71:BR77)</f>
        <v>0</v>
      </c>
      <c r="BS78" s="44">
        <f t="shared" ref="BS78" si="249">SUM(BS71:BS77)</f>
        <v>0</v>
      </c>
      <c r="BT78" s="44">
        <f t="shared" ref="BT78" si="250">SUM(BT71:BT77)</f>
        <v>0</v>
      </c>
      <c r="BU78" s="44">
        <f t="shared" ref="BU78" si="251">SUM(BU71:BU77)</f>
        <v>0</v>
      </c>
      <c r="BV78" s="44">
        <f t="shared" ref="BV78" si="252">SUM(BV71:BV77)</f>
        <v>0</v>
      </c>
      <c r="BW78" s="44">
        <f t="shared" ref="BW78" si="253">SUM(BW71:BW77)</f>
        <v>0</v>
      </c>
      <c r="BX78" s="44">
        <f t="shared" ref="BX78" si="254">SUM(BX71:BX77)</f>
        <v>0</v>
      </c>
      <c r="BY78" s="44">
        <f t="shared" ref="BY78" si="255">SUM(BY71:BY77)</f>
        <v>0</v>
      </c>
      <c r="BZ78" s="44">
        <f t="shared" ref="BZ78" si="256">SUM(BZ71:BZ77)</f>
        <v>0</v>
      </c>
      <c r="CA78" s="44">
        <f t="shared" ref="CA78" si="257">SUM(CA71:CA77)</f>
        <v>0</v>
      </c>
      <c r="CB78" s="44">
        <f t="shared" ref="CB78" si="258">SUM(CB71:CB77)</f>
        <v>0</v>
      </c>
      <c r="CC78" s="44">
        <f t="shared" ref="CC78" si="259">SUM(CC71:CC77)</f>
        <v>0</v>
      </c>
      <c r="CD78" s="242">
        <f>SUM(CD71:CD77)</f>
        <v>0</v>
      </c>
      <c r="CE78" s="374" t="str">
        <f>IF(ROUND((CD78+BQ78+BD78+AQ78+AD78+Q78)-('Financial Summary by Acct'!CD60+'Financial Summary by Acct'!BQ60+'Financial Summary by Acct'!BD60+'Financial Summary by Acct'!AQ60+'Financial Summary by Acct'!AD60+'Financial Summary by Acct'!Q60),0)=0,"","Error")</f>
        <v/>
      </c>
    </row>
    <row r="79" spans="3:85">
      <c r="C79" s="31"/>
      <c r="D79" s="3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</row>
    <row r="80" spans="3:85"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</row>
    <row r="81" spans="3:83">
      <c r="C81" s="220" t="s">
        <v>15</v>
      </c>
      <c r="D81" s="32"/>
      <c r="E81" s="367">
        <f>DATE(Setup!$D$5,1,31)</f>
        <v>44592</v>
      </c>
      <c r="F81" s="368">
        <f>EOMONTH(E81,1)</f>
        <v>44620</v>
      </c>
      <c r="G81" s="368">
        <f t="shared" ref="G81:P81" si="260">EOMONTH(F81,1)</f>
        <v>44651</v>
      </c>
      <c r="H81" s="368">
        <f t="shared" si="260"/>
        <v>44681</v>
      </c>
      <c r="I81" s="368">
        <f t="shared" si="260"/>
        <v>44712</v>
      </c>
      <c r="J81" s="368">
        <f t="shared" si="260"/>
        <v>44742</v>
      </c>
      <c r="K81" s="368">
        <f t="shared" si="260"/>
        <v>44773</v>
      </c>
      <c r="L81" s="368">
        <f t="shared" si="260"/>
        <v>44804</v>
      </c>
      <c r="M81" s="368">
        <f t="shared" si="260"/>
        <v>44834</v>
      </c>
      <c r="N81" s="368">
        <f t="shared" si="260"/>
        <v>44865</v>
      </c>
      <c r="O81" s="368">
        <f t="shared" si="260"/>
        <v>44895</v>
      </c>
      <c r="P81" s="368">
        <f t="shared" si="260"/>
        <v>44926</v>
      </c>
      <c r="Q81" s="369">
        <f>YEAR(P81)</f>
        <v>2022</v>
      </c>
      <c r="R81" s="368">
        <f>EOMONTH(P81,1)</f>
        <v>44957</v>
      </c>
      <c r="S81" s="368">
        <f t="shared" ref="S81:AC81" si="261">EOMONTH(R81,1)</f>
        <v>44985</v>
      </c>
      <c r="T81" s="368">
        <f t="shared" si="261"/>
        <v>45016</v>
      </c>
      <c r="U81" s="368">
        <f t="shared" si="261"/>
        <v>45046</v>
      </c>
      <c r="V81" s="368">
        <f t="shared" si="261"/>
        <v>45077</v>
      </c>
      <c r="W81" s="368">
        <f t="shared" si="261"/>
        <v>45107</v>
      </c>
      <c r="X81" s="368">
        <f t="shared" si="261"/>
        <v>45138</v>
      </c>
      <c r="Y81" s="368">
        <f t="shared" si="261"/>
        <v>45169</v>
      </c>
      <c r="Z81" s="368">
        <f t="shared" si="261"/>
        <v>45199</v>
      </c>
      <c r="AA81" s="368">
        <f t="shared" si="261"/>
        <v>45230</v>
      </c>
      <c r="AB81" s="368">
        <f t="shared" si="261"/>
        <v>45260</v>
      </c>
      <c r="AC81" s="368">
        <f t="shared" si="261"/>
        <v>45291</v>
      </c>
      <c r="AD81" s="369">
        <f>YEAR(AC81)</f>
        <v>2023</v>
      </c>
      <c r="AE81" s="368">
        <f>EOMONTH(AC81,1)</f>
        <v>45322</v>
      </c>
      <c r="AF81" s="368">
        <f t="shared" ref="AF81:AP81" si="262">EOMONTH(AE81,1)</f>
        <v>45351</v>
      </c>
      <c r="AG81" s="368">
        <f t="shared" si="262"/>
        <v>45382</v>
      </c>
      <c r="AH81" s="368">
        <f t="shared" si="262"/>
        <v>45412</v>
      </c>
      <c r="AI81" s="368">
        <f t="shared" si="262"/>
        <v>45443</v>
      </c>
      <c r="AJ81" s="368">
        <f t="shared" si="262"/>
        <v>45473</v>
      </c>
      <c r="AK81" s="368">
        <f t="shared" si="262"/>
        <v>45504</v>
      </c>
      <c r="AL81" s="368">
        <f t="shared" si="262"/>
        <v>45535</v>
      </c>
      <c r="AM81" s="368">
        <f t="shared" si="262"/>
        <v>45565</v>
      </c>
      <c r="AN81" s="368">
        <f t="shared" si="262"/>
        <v>45596</v>
      </c>
      <c r="AO81" s="368">
        <f t="shared" si="262"/>
        <v>45626</v>
      </c>
      <c r="AP81" s="368">
        <f t="shared" si="262"/>
        <v>45657</v>
      </c>
      <c r="AQ81" s="369">
        <f>YEAR(AP81)</f>
        <v>2024</v>
      </c>
      <c r="AR81" s="368">
        <f>EOMONTH(AP81,1)</f>
        <v>45688</v>
      </c>
      <c r="AS81" s="368">
        <f t="shared" ref="AS81:BC81" si="263">EOMONTH(AR81,1)</f>
        <v>45716</v>
      </c>
      <c r="AT81" s="368">
        <f t="shared" si="263"/>
        <v>45747</v>
      </c>
      <c r="AU81" s="368">
        <f t="shared" si="263"/>
        <v>45777</v>
      </c>
      <c r="AV81" s="368">
        <f t="shared" si="263"/>
        <v>45808</v>
      </c>
      <c r="AW81" s="368">
        <f t="shared" si="263"/>
        <v>45838</v>
      </c>
      <c r="AX81" s="368">
        <f t="shared" si="263"/>
        <v>45869</v>
      </c>
      <c r="AY81" s="368">
        <f t="shared" si="263"/>
        <v>45900</v>
      </c>
      <c r="AZ81" s="368">
        <f t="shared" si="263"/>
        <v>45930</v>
      </c>
      <c r="BA81" s="368">
        <f t="shared" si="263"/>
        <v>45961</v>
      </c>
      <c r="BB81" s="368">
        <f t="shared" si="263"/>
        <v>45991</v>
      </c>
      <c r="BC81" s="368">
        <f t="shared" si="263"/>
        <v>46022</v>
      </c>
      <c r="BD81" s="369">
        <f>YEAR(BC81)</f>
        <v>2025</v>
      </c>
      <c r="BE81" s="368">
        <f>EOMONTH(BC81,1)</f>
        <v>46053</v>
      </c>
      <c r="BF81" s="368">
        <f t="shared" ref="BF81:BP81" si="264">EOMONTH(BE81,1)</f>
        <v>46081</v>
      </c>
      <c r="BG81" s="368">
        <f t="shared" si="264"/>
        <v>46112</v>
      </c>
      <c r="BH81" s="368">
        <f t="shared" si="264"/>
        <v>46142</v>
      </c>
      <c r="BI81" s="368">
        <f t="shared" si="264"/>
        <v>46173</v>
      </c>
      <c r="BJ81" s="368">
        <f t="shared" si="264"/>
        <v>46203</v>
      </c>
      <c r="BK81" s="368">
        <f t="shared" si="264"/>
        <v>46234</v>
      </c>
      <c r="BL81" s="368">
        <f t="shared" si="264"/>
        <v>46265</v>
      </c>
      <c r="BM81" s="368">
        <f t="shared" si="264"/>
        <v>46295</v>
      </c>
      <c r="BN81" s="368">
        <f t="shared" si="264"/>
        <v>46326</v>
      </c>
      <c r="BO81" s="368">
        <f t="shared" si="264"/>
        <v>46356</v>
      </c>
      <c r="BP81" s="368">
        <f t="shared" si="264"/>
        <v>46387</v>
      </c>
      <c r="BQ81" s="369">
        <f>YEAR(BP81)</f>
        <v>2026</v>
      </c>
      <c r="BR81" s="368">
        <f>EOMONTH(BP81,1)</f>
        <v>46418</v>
      </c>
      <c r="BS81" s="368">
        <f t="shared" ref="BS81:CC81" si="265">EOMONTH(BR81,1)</f>
        <v>46446</v>
      </c>
      <c r="BT81" s="368">
        <f t="shared" si="265"/>
        <v>46477</v>
      </c>
      <c r="BU81" s="368">
        <f t="shared" si="265"/>
        <v>46507</v>
      </c>
      <c r="BV81" s="368">
        <f t="shared" si="265"/>
        <v>46538</v>
      </c>
      <c r="BW81" s="368">
        <f t="shared" si="265"/>
        <v>46568</v>
      </c>
      <c r="BX81" s="368">
        <f t="shared" si="265"/>
        <v>46599</v>
      </c>
      <c r="BY81" s="368">
        <f t="shared" si="265"/>
        <v>46630</v>
      </c>
      <c r="BZ81" s="368">
        <f t="shared" si="265"/>
        <v>46660</v>
      </c>
      <c r="CA81" s="368">
        <f t="shared" si="265"/>
        <v>46691</v>
      </c>
      <c r="CB81" s="368">
        <f t="shared" si="265"/>
        <v>46721</v>
      </c>
      <c r="CC81" s="368">
        <f t="shared" si="265"/>
        <v>46752</v>
      </c>
      <c r="CD81" s="369">
        <f>YEAR(CC81)</f>
        <v>2027</v>
      </c>
    </row>
    <row r="82" spans="3:83"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3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3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3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3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3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3"/>
    </row>
    <row r="83" spans="3:83">
      <c r="C83" s="31" t="s">
        <v>119</v>
      </c>
      <c r="D83" s="31"/>
      <c r="E83" s="35">
        <f>CalcEngine!F284</f>
        <v>0</v>
      </c>
      <c r="F83" s="35">
        <f>E95</f>
        <v>0</v>
      </c>
      <c r="G83" s="35">
        <f t="shared" ref="G83:P83" si="266">F95</f>
        <v>0</v>
      </c>
      <c r="H83" s="35">
        <f t="shared" si="266"/>
        <v>0</v>
      </c>
      <c r="I83" s="35">
        <f t="shared" si="266"/>
        <v>0</v>
      </c>
      <c r="J83" s="35">
        <f t="shared" si="266"/>
        <v>0</v>
      </c>
      <c r="K83" s="35">
        <f t="shared" si="266"/>
        <v>0</v>
      </c>
      <c r="L83" s="35">
        <f t="shared" si="266"/>
        <v>0</v>
      </c>
      <c r="M83" s="35">
        <f t="shared" si="266"/>
        <v>0</v>
      </c>
      <c r="N83" s="35">
        <f t="shared" si="266"/>
        <v>0</v>
      </c>
      <c r="O83" s="35">
        <f t="shared" si="266"/>
        <v>0</v>
      </c>
      <c r="P83" s="35">
        <f t="shared" si="266"/>
        <v>0</v>
      </c>
      <c r="Q83" s="42">
        <f>E83</f>
        <v>0</v>
      </c>
      <c r="R83" s="35">
        <f>Q95</f>
        <v>0</v>
      </c>
      <c r="S83" s="35">
        <f t="shared" ref="S83:AP83" si="267">R95</f>
        <v>0</v>
      </c>
      <c r="T83" s="35">
        <f t="shared" si="267"/>
        <v>0</v>
      </c>
      <c r="U83" s="35">
        <f t="shared" si="267"/>
        <v>0</v>
      </c>
      <c r="V83" s="35">
        <f t="shared" si="267"/>
        <v>0</v>
      </c>
      <c r="W83" s="35">
        <f t="shared" si="267"/>
        <v>0</v>
      </c>
      <c r="X83" s="35">
        <f t="shared" si="267"/>
        <v>0</v>
      </c>
      <c r="Y83" s="35">
        <f t="shared" si="267"/>
        <v>0</v>
      </c>
      <c r="Z83" s="35">
        <f t="shared" si="267"/>
        <v>0</v>
      </c>
      <c r="AA83" s="35">
        <f t="shared" si="267"/>
        <v>0</v>
      </c>
      <c r="AB83" s="35">
        <f t="shared" si="267"/>
        <v>0</v>
      </c>
      <c r="AC83" s="35">
        <f t="shared" si="267"/>
        <v>0</v>
      </c>
      <c r="AD83" s="42">
        <f>R83</f>
        <v>0</v>
      </c>
      <c r="AE83" s="35">
        <f t="shared" si="267"/>
        <v>0</v>
      </c>
      <c r="AF83" s="35">
        <f t="shared" si="267"/>
        <v>0</v>
      </c>
      <c r="AG83" s="35">
        <f t="shared" si="267"/>
        <v>0</v>
      </c>
      <c r="AH83" s="35">
        <f t="shared" si="267"/>
        <v>0</v>
      </c>
      <c r="AI83" s="35">
        <f t="shared" si="267"/>
        <v>0</v>
      </c>
      <c r="AJ83" s="35">
        <f t="shared" si="267"/>
        <v>0</v>
      </c>
      <c r="AK83" s="35">
        <f t="shared" si="267"/>
        <v>0</v>
      </c>
      <c r="AL83" s="35">
        <f t="shared" si="267"/>
        <v>0</v>
      </c>
      <c r="AM83" s="35">
        <f t="shared" si="267"/>
        <v>0</v>
      </c>
      <c r="AN83" s="35">
        <f t="shared" si="267"/>
        <v>0</v>
      </c>
      <c r="AO83" s="35">
        <f t="shared" si="267"/>
        <v>0</v>
      </c>
      <c r="AP83" s="35">
        <f t="shared" si="267"/>
        <v>0</v>
      </c>
      <c r="AQ83" s="42">
        <f>AE83</f>
        <v>0</v>
      </c>
      <c r="AR83" s="35">
        <f t="shared" ref="AR83" si="268">AQ95</f>
        <v>0</v>
      </c>
      <c r="AS83" s="35">
        <f t="shared" ref="AS83" si="269">AR95</f>
        <v>0</v>
      </c>
      <c r="AT83" s="35">
        <f t="shared" ref="AT83" si="270">AS95</f>
        <v>0</v>
      </c>
      <c r="AU83" s="35">
        <f t="shared" ref="AU83" si="271">AT95</f>
        <v>0</v>
      </c>
      <c r="AV83" s="35">
        <f t="shared" ref="AV83" si="272">AU95</f>
        <v>0</v>
      </c>
      <c r="AW83" s="35">
        <f t="shared" ref="AW83" si="273">AV95</f>
        <v>0</v>
      </c>
      <c r="AX83" s="35">
        <f t="shared" ref="AX83" si="274">AW95</f>
        <v>0</v>
      </c>
      <c r="AY83" s="35">
        <f t="shared" ref="AY83" si="275">AX95</f>
        <v>0</v>
      </c>
      <c r="AZ83" s="35">
        <f t="shared" ref="AZ83" si="276">AY95</f>
        <v>0</v>
      </c>
      <c r="BA83" s="35">
        <f t="shared" ref="BA83" si="277">AZ95</f>
        <v>0</v>
      </c>
      <c r="BB83" s="35">
        <f t="shared" ref="BB83" si="278">BA95</f>
        <v>0</v>
      </c>
      <c r="BC83" s="35">
        <f t="shared" ref="BC83" si="279">BB95</f>
        <v>0</v>
      </c>
      <c r="BD83" s="42">
        <f>AR83</f>
        <v>0</v>
      </c>
      <c r="BE83" s="35">
        <f t="shared" ref="BE83" si="280">BD95</f>
        <v>0</v>
      </c>
      <c r="BF83" s="35">
        <f t="shared" ref="BF83" si="281">BE95</f>
        <v>0</v>
      </c>
      <c r="BG83" s="35">
        <f t="shared" ref="BG83" si="282">BF95</f>
        <v>0</v>
      </c>
      <c r="BH83" s="35">
        <f t="shared" ref="BH83" si="283">BG95</f>
        <v>0</v>
      </c>
      <c r="BI83" s="35">
        <f t="shared" ref="BI83" si="284">BH95</f>
        <v>0</v>
      </c>
      <c r="BJ83" s="35">
        <f t="shared" ref="BJ83" si="285">BI95</f>
        <v>0</v>
      </c>
      <c r="BK83" s="35">
        <f t="shared" ref="BK83" si="286">BJ95</f>
        <v>0</v>
      </c>
      <c r="BL83" s="35">
        <f t="shared" ref="BL83" si="287">BK95</f>
        <v>0</v>
      </c>
      <c r="BM83" s="35">
        <f t="shared" ref="BM83" si="288">BL95</f>
        <v>0</v>
      </c>
      <c r="BN83" s="35">
        <f t="shared" ref="BN83" si="289">BM95</f>
        <v>0</v>
      </c>
      <c r="BO83" s="35">
        <f t="shared" ref="BO83" si="290">BN95</f>
        <v>0</v>
      </c>
      <c r="BP83" s="35">
        <f t="shared" ref="BP83" si="291">BO95</f>
        <v>0</v>
      </c>
      <c r="BQ83" s="42">
        <f>BE83</f>
        <v>0</v>
      </c>
      <c r="BR83" s="35">
        <f t="shared" ref="BR83" si="292">BQ95</f>
        <v>0</v>
      </c>
      <c r="BS83" s="35">
        <f t="shared" ref="BS83" si="293">BR95</f>
        <v>0</v>
      </c>
      <c r="BT83" s="35">
        <f t="shared" ref="BT83" si="294">BS95</f>
        <v>0</v>
      </c>
      <c r="BU83" s="35">
        <f t="shared" ref="BU83" si="295">BT95</f>
        <v>0</v>
      </c>
      <c r="BV83" s="35">
        <f t="shared" ref="BV83" si="296">BU95</f>
        <v>0</v>
      </c>
      <c r="BW83" s="35">
        <f t="shared" ref="BW83" si="297">BV95</f>
        <v>0</v>
      </c>
      <c r="BX83" s="35">
        <f t="shared" ref="BX83" si="298">BW95</f>
        <v>0</v>
      </c>
      <c r="BY83" s="35">
        <f t="shared" ref="BY83" si="299">BX95</f>
        <v>0</v>
      </c>
      <c r="BZ83" s="35">
        <f t="shared" ref="BZ83" si="300">BY95</f>
        <v>0</v>
      </c>
      <c r="CA83" s="35">
        <f t="shared" ref="CA83" si="301">BZ95</f>
        <v>0</v>
      </c>
      <c r="CB83" s="35">
        <f t="shared" ref="CB83" si="302">CA95</f>
        <v>0</v>
      </c>
      <c r="CC83" s="35">
        <f t="shared" ref="CC83" si="303">CB95</f>
        <v>0</v>
      </c>
      <c r="CD83" s="42">
        <f>BR83</f>
        <v>0</v>
      </c>
    </row>
    <row r="84" spans="3:83">
      <c r="C84" s="31"/>
      <c r="D84" s="31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3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3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3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3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3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33"/>
    </row>
    <row r="85" spans="3:83">
      <c r="C85" s="31" t="s">
        <v>173</v>
      </c>
      <c r="D85" s="31" t="s">
        <v>183</v>
      </c>
      <c r="E85" s="35">
        <f>CalcEngine!F286</f>
        <v>0</v>
      </c>
      <c r="F85" s="35">
        <f>CalcEngine!G286</f>
        <v>0</v>
      </c>
      <c r="G85" s="35">
        <f>CalcEngine!H286</f>
        <v>0</v>
      </c>
      <c r="H85" s="35">
        <f>CalcEngine!I286</f>
        <v>0</v>
      </c>
      <c r="I85" s="35">
        <f>CalcEngine!J286</f>
        <v>0</v>
      </c>
      <c r="J85" s="35">
        <f>CalcEngine!K286</f>
        <v>0</v>
      </c>
      <c r="K85" s="35">
        <f>CalcEngine!L286</f>
        <v>0</v>
      </c>
      <c r="L85" s="35">
        <f>CalcEngine!M286</f>
        <v>0</v>
      </c>
      <c r="M85" s="35">
        <f>CalcEngine!N286</f>
        <v>0</v>
      </c>
      <c r="N85" s="35">
        <f>CalcEngine!O286</f>
        <v>0</v>
      </c>
      <c r="O85" s="35">
        <f>CalcEngine!P286</f>
        <v>0</v>
      </c>
      <c r="P85" s="35">
        <f>CalcEngine!Q286</f>
        <v>0</v>
      </c>
      <c r="Q85" s="42">
        <f>SUM(E85:P85)</f>
        <v>0</v>
      </c>
      <c r="R85" s="35">
        <f>CalcEngine!R286</f>
        <v>0</v>
      </c>
      <c r="S85" s="35">
        <f>CalcEngine!S286</f>
        <v>0</v>
      </c>
      <c r="T85" s="35">
        <f>CalcEngine!T286</f>
        <v>0</v>
      </c>
      <c r="U85" s="35">
        <f>CalcEngine!U286</f>
        <v>0</v>
      </c>
      <c r="V85" s="35">
        <f>CalcEngine!V286</f>
        <v>0</v>
      </c>
      <c r="W85" s="35">
        <f>CalcEngine!W286</f>
        <v>0</v>
      </c>
      <c r="X85" s="35">
        <f>CalcEngine!X286</f>
        <v>0</v>
      </c>
      <c r="Y85" s="35">
        <f>CalcEngine!Y286</f>
        <v>0</v>
      </c>
      <c r="Z85" s="35">
        <f>CalcEngine!Z286</f>
        <v>0</v>
      </c>
      <c r="AA85" s="35">
        <f>CalcEngine!AA286</f>
        <v>0</v>
      </c>
      <c r="AB85" s="35">
        <f>CalcEngine!AB286</f>
        <v>0</v>
      </c>
      <c r="AC85" s="35">
        <f>CalcEngine!AC286</f>
        <v>0</v>
      </c>
      <c r="AD85" s="42">
        <f>SUM(R85:AC85)</f>
        <v>0</v>
      </c>
      <c r="AE85" s="35">
        <f>CalcEngine!AD286</f>
        <v>0</v>
      </c>
      <c r="AF85" s="35">
        <f>CalcEngine!AE286</f>
        <v>0</v>
      </c>
      <c r="AG85" s="35">
        <f>CalcEngine!AF286</f>
        <v>0</v>
      </c>
      <c r="AH85" s="35">
        <f>CalcEngine!AG286</f>
        <v>0</v>
      </c>
      <c r="AI85" s="35">
        <f>CalcEngine!AH286</f>
        <v>0</v>
      </c>
      <c r="AJ85" s="35">
        <f>CalcEngine!AI286</f>
        <v>0</v>
      </c>
      <c r="AK85" s="35">
        <f>CalcEngine!AJ286</f>
        <v>0</v>
      </c>
      <c r="AL85" s="35">
        <f>CalcEngine!AK286</f>
        <v>0</v>
      </c>
      <c r="AM85" s="35">
        <f>CalcEngine!AL286</f>
        <v>0</v>
      </c>
      <c r="AN85" s="35">
        <f>CalcEngine!AM286</f>
        <v>0</v>
      </c>
      <c r="AO85" s="35">
        <f>CalcEngine!AN286</f>
        <v>0</v>
      </c>
      <c r="AP85" s="35">
        <f>CalcEngine!AO286</f>
        <v>0</v>
      </c>
      <c r="AQ85" s="42">
        <f>SUM(AE85:AP85)</f>
        <v>0</v>
      </c>
      <c r="AR85" s="35">
        <f>CalcEngine!AP286</f>
        <v>0</v>
      </c>
      <c r="AS85" s="35">
        <f>CalcEngine!AQ286</f>
        <v>0</v>
      </c>
      <c r="AT85" s="35">
        <f>CalcEngine!AR286</f>
        <v>0</v>
      </c>
      <c r="AU85" s="35">
        <f>CalcEngine!AS286</f>
        <v>0</v>
      </c>
      <c r="AV85" s="35">
        <f>CalcEngine!AT286</f>
        <v>0</v>
      </c>
      <c r="AW85" s="35">
        <f>CalcEngine!AU286</f>
        <v>0</v>
      </c>
      <c r="AX85" s="35">
        <f>CalcEngine!AV286</f>
        <v>0</v>
      </c>
      <c r="AY85" s="35">
        <f>CalcEngine!AW286</f>
        <v>0</v>
      </c>
      <c r="AZ85" s="35">
        <f>CalcEngine!AX286</f>
        <v>0</v>
      </c>
      <c r="BA85" s="35">
        <f>CalcEngine!AY286</f>
        <v>0</v>
      </c>
      <c r="BB85" s="35">
        <f>CalcEngine!AZ286</f>
        <v>0</v>
      </c>
      <c r="BC85" s="35">
        <f>CalcEngine!BA286</f>
        <v>0</v>
      </c>
      <c r="BD85" s="42">
        <f>SUM(AR85:BC85)</f>
        <v>0</v>
      </c>
      <c r="BE85" s="35">
        <f>CalcEngine!BB286</f>
        <v>0</v>
      </c>
      <c r="BF85" s="35">
        <f>CalcEngine!BC286</f>
        <v>0</v>
      </c>
      <c r="BG85" s="35">
        <f>CalcEngine!BD286</f>
        <v>0</v>
      </c>
      <c r="BH85" s="35">
        <f>CalcEngine!BE286</f>
        <v>0</v>
      </c>
      <c r="BI85" s="35">
        <f>CalcEngine!BF286</f>
        <v>0</v>
      </c>
      <c r="BJ85" s="35">
        <f>CalcEngine!BG286</f>
        <v>0</v>
      </c>
      <c r="BK85" s="35">
        <f>CalcEngine!BH286</f>
        <v>0</v>
      </c>
      <c r="BL85" s="35">
        <f>CalcEngine!BI286</f>
        <v>0</v>
      </c>
      <c r="BM85" s="35">
        <f>CalcEngine!BJ286</f>
        <v>0</v>
      </c>
      <c r="BN85" s="35">
        <f>CalcEngine!BK286</f>
        <v>0</v>
      </c>
      <c r="BO85" s="35">
        <f>CalcEngine!BL286</f>
        <v>0</v>
      </c>
      <c r="BP85" s="35">
        <f>CalcEngine!BM286</f>
        <v>0</v>
      </c>
      <c r="BQ85" s="42">
        <f>SUM(BE85:BP85)</f>
        <v>0</v>
      </c>
      <c r="BR85" s="35">
        <f>CalcEngine!BN286</f>
        <v>0</v>
      </c>
      <c r="BS85" s="35">
        <f>CalcEngine!BO286</f>
        <v>0</v>
      </c>
      <c r="BT85" s="35">
        <f>CalcEngine!BP286</f>
        <v>0</v>
      </c>
      <c r="BU85" s="35">
        <f>CalcEngine!BQ286</f>
        <v>0</v>
      </c>
      <c r="BV85" s="35">
        <f>CalcEngine!BR286</f>
        <v>0</v>
      </c>
      <c r="BW85" s="35">
        <f>CalcEngine!BS286</f>
        <v>0</v>
      </c>
      <c r="BX85" s="35">
        <f>CalcEngine!BT286</f>
        <v>0</v>
      </c>
      <c r="BY85" s="35">
        <f>CalcEngine!BU286</f>
        <v>0</v>
      </c>
      <c r="BZ85" s="35">
        <f>CalcEngine!BV286</f>
        <v>0</v>
      </c>
      <c r="CA85" s="35">
        <f>CalcEngine!BW286</f>
        <v>0</v>
      </c>
      <c r="CB85" s="35">
        <f>CalcEngine!BX286</f>
        <v>0</v>
      </c>
      <c r="CC85" s="35">
        <f>CalcEngine!BY286</f>
        <v>0</v>
      </c>
      <c r="CD85" s="42">
        <f>SUM(BR85:CC85)</f>
        <v>0</v>
      </c>
    </row>
    <row r="86" spans="3:83">
      <c r="C86" s="31"/>
      <c r="D86" s="31" t="s">
        <v>184</v>
      </c>
      <c r="E86" s="35">
        <f>SUM(CalcEngine!F288:F297)</f>
        <v>0</v>
      </c>
      <c r="F86" s="35">
        <f>SUM(CalcEngine!G288:G297)</f>
        <v>0</v>
      </c>
      <c r="G86" s="35">
        <f>SUM(CalcEngine!H288:H297)</f>
        <v>0</v>
      </c>
      <c r="H86" s="35">
        <f>SUM(CalcEngine!I288:I297)</f>
        <v>0</v>
      </c>
      <c r="I86" s="35">
        <f>SUM(CalcEngine!J288:J297)</f>
        <v>0</v>
      </c>
      <c r="J86" s="35">
        <f>SUM(CalcEngine!K288:K297)</f>
        <v>0</v>
      </c>
      <c r="K86" s="35">
        <f>SUM(CalcEngine!L288:L297)</f>
        <v>0</v>
      </c>
      <c r="L86" s="35">
        <f>SUM(CalcEngine!M288:M297)</f>
        <v>0</v>
      </c>
      <c r="M86" s="35">
        <f>SUM(CalcEngine!N288:N297)</f>
        <v>0</v>
      </c>
      <c r="N86" s="35">
        <f>SUM(CalcEngine!O288:O297)</f>
        <v>0</v>
      </c>
      <c r="O86" s="35">
        <f>SUM(CalcEngine!P288:P297)</f>
        <v>0</v>
      </c>
      <c r="P86" s="35">
        <f>SUM(CalcEngine!Q288:Q297)</f>
        <v>0</v>
      </c>
      <c r="Q86" s="42">
        <f>SUM(E86:P86)</f>
        <v>0</v>
      </c>
      <c r="R86" s="35">
        <f>SUM(CalcEngine!R288:R297)</f>
        <v>0</v>
      </c>
      <c r="S86" s="35">
        <f>SUM(CalcEngine!S288:S297)</f>
        <v>0</v>
      </c>
      <c r="T86" s="35">
        <f>SUM(CalcEngine!T288:T297)</f>
        <v>0</v>
      </c>
      <c r="U86" s="35">
        <f>SUM(CalcEngine!U288:U297)</f>
        <v>0</v>
      </c>
      <c r="V86" s="35">
        <f>SUM(CalcEngine!V288:V297)</f>
        <v>0</v>
      </c>
      <c r="W86" s="35">
        <f>SUM(CalcEngine!W288:W297)</f>
        <v>0</v>
      </c>
      <c r="X86" s="35">
        <f>SUM(CalcEngine!X288:X297)</f>
        <v>0</v>
      </c>
      <c r="Y86" s="35">
        <f>SUM(CalcEngine!Y288:Y297)</f>
        <v>0</v>
      </c>
      <c r="Z86" s="35">
        <f>SUM(CalcEngine!Z288:Z297)</f>
        <v>0</v>
      </c>
      <c r="AA86" s="35">
        <f>SUM(CalcEngine!AA288:AA297)</f>
        <v>0</v>
      </c>
      <c r="AB86" s="35">
        <f>SUM(CalcEngine!AB288:AB297)</f>
        <v>0</v>
      </c>
      <c r="AC86" s="35">
        <f>SUM(CalcEngine!AC288:AC297)</f>
        <v>0</v>
      </c>
      <c r="AD86" s="42">
        <f>SUM(R86:AC86)</f>
        <v>0</v>
      </c>
      <c r="AE86" s="35">
        <f>SUM(CalcEngine!AD288:AD297)</f>
        <v>0</v>
      </c>
      <c r="AF86" s="35">
        <f>SUM(CalcEngine!AE288:AE297)</f>
        <v>0</v>
      </c>
      <c r="AG86" s="35">
        <f>SUM(CalcEngine!AF288:AF297)</f>
        <v>0</v>
      </c>
      <c r="AH86" s="35">
        <f>SUM(CalcEngine!AG288:AG297)</f>
        <v>0</v>
      </c>
      <c r="AI86" s="35">
        <f>SUM(CalcEngine!AH288:AH297)</f>
        <v>0</v>
      </c>
      <c r="AJ86" s="35">
        <f>SUM(CalcEngine!AI288:AI297)</f>
        <v>0</v>
      </c>
      <c r="AK86" s="35">
        <f>SUM(CalcEngine!AJ288:AJ297)</f>
        <v>0</v>
      </c>
      <c r="AL86" s="35">
        <f>SUM(CalcEngine!AK288:AK297)</f>
        <v>0</v>
      </c>
      <c r="AM86" s="35">
        <f>SUM(CalcEngine!AL288:AL297)</f>
        <v>0</v>
      </c>
      <c r="AN86" s="35">
        <f>SUM(CalcEngine!AM288:AM297)</f>
        <v>0</v>
      </c>
      <c r="AO86" s="35">
        <f>SUM(CalcEngine!AN288:AN297)</f>
        <v>0</v>
      </c>
      <c r="AP86" s="35">
        <f>SUM(CalcEngine!AO288:AO297)</f>
        <v>0</v>
      </c>
      <c r="AQ86" s="42">
        <f>SUM(AE86:AP86)</f>
        <v>0</v>
      </c>
      <c r="AR86" s="35">
        <f>SUM(CalcEngine!AP288:AP297)</f>
        <v>0</v>
      </c>
      <c r="AS86" s="35">
        <f>SUM(CalcEngine!AQ288:AQ297)</f>
        <v>0</v>
      </c>
      <c r="AT86" s="35">
        <f>SUM(CalcEngine!AR288:AR297)</f>
        <v>0</v>
      </c>
      <c r="AU86" s="35">
        <f>SUM(CalcEngine!AS288:AS297)</f>
        <v>0</v>
      </c>
      <c r="AV86" s="35">
        <f>SUM(CalcEngine!AT288:AT297)</f>
        <v>0</v>
      </c>
      <c r="AW86" s="35">
        <f>SUM(CalcEngine!AU288:AU297)</f>
        <v>0</v>
      </c>
      <c r="AX86" s="35">
        <f>SUM(CalcEngine!AV288:AV297)</f>
        <v>0</v>
      </c>
      <c r="AY86" s="35">
        <f>SUM(CalcEngine!AW288:AW297)</f>
        <v>0</v>
      </c>
      <c r="AZ86" s="35">
        <f>SUM(CalcEngine!AX288:AX297)</f>
        <v>0</v>
      </c>
      <c r="BA86" s="35">
        <f>SUM(CalcEngine!AY288:AY297)</f>
        <v>0</v>
      </c>
      <c r="BB86" s="35">
        <f>SUM(CalcEngine!AZ288:AZ297)</f>
        <v>0</v>
      </c>
      <c r="BC86" s="35">
        <f>SUM(CalcEngine!BA288:BA297)</f>
        <v>0</v>
      </c>
      <c r="BD86" s="42">
        <f>SUM(AR86:BC86)</f>
        <v>0</v>
      </c>
      <c r="BE86" s="35">
        <f>SUM(CalcEngine!BB288:BB297)</f>
        <v>0</v>
      </c>
      <c r="BF86" s="35">
        <f>SUM(CalcEngine!BC288:BC297)</f>
        <v>0</v>
      </c>
      <c r="BG86" s="35">
        <f>SUM(CalcEngine!BD288:BD297)</f>
        <v>0</v>
      </c>
      <c r="BH86" s="35">
        <f>SUM(CalcEngine!BE288:BE297)</f>
        <v>0</v>
      </c>
      <c r="BI86" s="35">
        <f>SUM(CalcEngine!BF288:BF297)</f>
        <v>0</v>
      </c>
      <c r="BJ86" s="35">
        <f>SUM(CalcEngine!BG288:BG297)</f>
        <v>0</v>
      </c>
      <c r="BK86" s="35">
        <f>SUM(CalcEngine!BH288:BH297)</f>
        <v>0</v>
      </c>
      <c r="BL86" s="35">
        <f>SUM(CalcEngine!BI288:BI297)</f>
        <v>0</v>
      </c>
      <c r="BM86" s="35">
        <f>SUM(CalcEngine!BJ288:BJ297)</f>
        <v>0</v>
      </c>
      <c r="BN86" s="35">
        <f>SUM(CalcEngine!BK288:BK297)</f>
        <v>0</v>
      </c>
      <c r="BO86" s="35">
        <f>SUM(CalcEngine!BL288:BL297)</f>
        <v>0</v>
      </c>
      <c r="BP86" s="35">
        <f>SUM(CalcEngine!BM288:BM297)</f>
        <v>0</v>
      </c>
      <c r="BQ86" s="42">
        <f>SUM(BE86:BP86)</f>
        <v>0</v>
      </c>
      <c r="BR86" s="35">
        <f>SUM(CalcEngine!BN288:BN297)</f>
        <v>0</v>
      </c>
      <c r="BS86" s="35">
        <f>SUM(CalcEngine!BO288:BO297)</f>
        <v>0</v>
      </c>
      <c r="BT86" s="35">
        <f>SUM(CalcEngine!BP288:BP297)</f>
        <v>0</v>
      </c>
      <c r="BU86" s="35">
        <f>SUM(CalcEngine!BQ288:BQ297)</f>
        <v>0</v>
      </c>
      <c r="BV86" s="35">
        <f>SUM(CalcEngine!BR288:BR297)</f>
        <v>0</v>
      </c>
      <c r="BW86" s="35">
        <f>SUM(CalcEngine!BS288:BS297)</f>
        <v>0</v>
      </c>
      <c r="BX86" s="35">
        <f>SUM(CalcEngine!BT288:BT297)</f>
        <v>0</v>
      </c>
      <c r="BY86" s="35">
        <f>SUM(CalcEngine!BU288:BU297)</f>
        <v>0</v>
      </c>
      <c r="BZ86" s="35">
        <f>SUM(CalcEngine!BV288:BV297)</f>
        <v>0</v>
      </c>
      <c r="CA86" s="35">
        <f>SUM(CalcEngine!BW288:BW297)</f>
        <v>0</v>
      </c>
      <c r="CB86" s="35">
        <f>SUM(CalcEngine!BX288:BX297)</f>
        <v>0</v>
      </c>
      <c r="CC86" s="35">
        <f>SUM(CalcEngine!BY288:BY297)</f>
        <v>0</v>
      </c>
      <c r="CD86" s="42">
        <f>SUM(BR86:CC86)</f>
        <v>0</v>
      </c>
    </row>
    <row r="87" spans="3:83">
      <c r="C87" s="31"/>
      <c r="D87" s="31" t="s">
        <v>185</v>
      </c>
      <c r="E87" s="44">
        <f>SUM(E85:E86)</f>
        <v>0</v>
      </c>
      <c r="F87" s="44">
        <f t="shared" ref="F87:P87" si="304">SUM(F85:F86)</f>
        <v>0</v>
      </c>
      <c r="G87" s="44">
        <f t="shared" si="304"/>
        <v>0</v>
      </c>
      <c r="H87" s="44">
        <f t="shared" si="304"/>
        <v>0</v>
      </c>
      <c r="I87" s="44">
        <f t="shared" si="304"/>
        <v>0</v>
      </c>
      <c r="J87" s="44">
        <f t="shared" si="304"/>
        <v>0</v>
      </c>
      <c r="K87" s="44">
        <f t="shared" si="304"/>
        <v>0</v>
      </c>
      <c r="L87" s="44">
        <f t="shared" si="304"/>
        <v>0</v>
      </c>
      <c r="M87" s="44">
        <f t="shared" si="304"/>
        <v>0</v>
      </c>
      <c r="N87" s="44">
        <f t="shared" si="304"/>
        <v>0</v>
      </c>
      <c r="O87" s="44">
        <f t="shared" si="304"/>
        <v>0</v>
      </c>
      <c r="P87" s="44">
        <f t="shared" si="304"/>
        <v>0</v>
      </c>
      <c r="Q87" s="45">
        <f>SUM(Q85:Q86)</f>
        <v>0</v>
      </c>
      <c r="R87" s="44">
        <f>SUM(R85:R86)</f>
        <v>0</v>
      </c>
      <c r="S87" s="44">
        <f t="shared" ref="S87:AP87" si="305">SUM(S85:S86)</f>
        <v>0</v>
      </c>
      <c r="T87" s="44">
        <f t="shared" si="305"/>
        <v>0</v>
      </c>
      <c r="U87" s="44">
        <f t="shared" si="305"/>
        <v>0</v>
      </c>
      <c r="V87" s="44">
        <f t="shared" si="305"/>
        <v>0</v>
      </c>
      <c r="W87" s="44">
        <f t="shared" si="305"/>
        <v>0</v>
      </c>
      <c r="X87" s="44">
        <f t="shared" si="305"/>
        <v>0</v>
      </c>
      <c r="Y87" s="44">
        <f t="shared" si="305"/>
        <v>0</v>
      </c>
      <c r="Z87" s="44">
        <f t="shared" si="305"/>
        <v>0</v>
      </c>
      <c r="AA87" s="44">
        <f t="shared" si="305"/>
        <v>0</v>
      </c>
      <c r="AB87" s="44">
        <f t="shared" si="305"/>
        <v>0</v>
      </c>
      <c r="AC87" s="44">
        <f t="shared" si="305"/>
        <v>0</v>
      </c>
      <c r="AD87" s="45">
        <f>SUM(AD85:AD86)</f>
        <v>0</v>
      </c>
      <c r="AE87" s="44">
        <f t="shared" si="305"/>
        <v>0</v>
      </c>
      <c r="AF87" s="44">
        <f t="shared" si="305"/>
        <v>0</v>
      </c>
      <c r="AG87" s="44">
        <f t="shared" si="305"/>
        <v>0</v>
      </c>
      <c r="AH87" s="44">
        <f t="shared" si="305"/>
        <v>0</v>
      </c>
      <c r="AI87" s="44">
        <f t="shared" si="305"/>
        <v>0</v>
      </c>
      <c r="AJ87" s="44">
        <f t="shared" si="305"/>
        <v>0</v>
      </c>
      <c r="AK87" s="44">
        <f t="shared" si="305"/>
        <v>0</v>
      </c>
      <c r="AL87" s="44">
        <f t="shared" si="305"/>
        <v>0</v>
      </c>
      <c r="AM87" s="44">
        <f t="shared" si="305"/>
        <v>0</v>
      </c>
      <c r="AN87" s="44">
        <f t="shared" si="305"/>
        <v>0</v>
      </c>
      <c r="AO87" s="44">
        <f t="shared" si="305"/>
        <v>0</v>
      </c>
      <c r="AP87" s="44">
        <f t="shared" si="305"/>
        <v>0</v>
      </c>
      <c r="AQ87" s="45">
        <f>SUM(AQ85:AQ86)</f>
        <v>0</v>
      </c>
      <c r="AR87" s="44">
        <f t="shared" ref="AR87" si="306">SUM(AR85:AR86)</f>
        <v>0</v>
      </c>
      <c r="AS87" s="44">
        <f t="shared" ref="AS87:BC87" si="307">SUM(AS85:AS86)</f>
        <v>0</v>
      </c>
      <c r="AT87" s="44">
        <f t="shared" si="307"/>
        <v>0</v>
      </c>
      <c r="AU87" s="44">
        <f t="shared" si="307"/>
        <v>0</v>
      </c>
      <c r="AV87" s="44">
        <f t="shared" si="307"/>
        <v>0</v>
      </c>
      <c r="AW87" s="44">
        <f t="shared" si="307"/>
        <v>0</v>
      </c>
      <c r="AX87" s="44">
        <f t="shared" si="307"/>
        <v>0</v>
      </c>
      <c r="AY87" s="44">
        <f t="shared" si="307"/>
        <v>0</v>
      </c>
      <c r="AZ87" s="44">
        <f t="shared" si="307"/>
        <v>0</v>
      </c>
      <c r="BA87" s="44">
        <f t="shared" si="307"/>
        <v>0</v>
      </c>
      <c r="BB87" s="44">
        <f t="shared" si="307"/>
        <v>0</v>
      </c>
      <c r="BC87" s="44">
        <f t="shared" si="307"/>
        <v>0</v>
      </c>
      <c r="BD87" s="45">
        <f>SUM(BD85:BD86)</f>
        <v>0</v>
      </c>
      <c r="BE87" s="44">
        <f t="shared" ref="BE87" si="308">SUM(BE85:BE86)</f>
        <v>0</v>
      </c>
      <c r="BF87" s="44">
        <f t="shared" ref="BF87:BP87" si="309">SUM(BF85:BF86)</f>
        <v>0</v>
      </c>
      <c r="BG87" s="44">
        <f t="shared" si="309"/>
        <v>0</v>
      </c>
      <c r="BH87" s="44">
        <f t="shared" si="309"/>
        <v>0</v>
      </c>
      <c r="BI87" s="44">
        <f t="shared" si="309"/>
        <v>0</v>
      </c>
      <c r="BJ87" s="44">
        <f t="shared" si="309"/>
        <v>0</v>
      </c>
      <c r="BK87" s="44">
        <f t="shared" si="309"/>
        <v>0</v>
      </c>
      <c r="BL87" s="44">
        <f t="shared" si="309"/>
        <v>0</v>
      </c>
      <c r="BM87" s="44">
        <f t="shared" si="309"/>
        <v>0</v>
      </c>
      <c r="BN87" s="44">
        <f t="shared" si="309"/>
        <v>0</v>
      </c>
      <c r="BO87" s="44">
        <f t="shared" si="309"/>
        <v>0</v>
      </c>
      <c r="BP87" s="44">
        <f t="shared" si="309"/>
        <v>0</v>
      </c>
      <c r="BQ87" s="45">
        <f>SUM(BQ85:BQ86)</f>
        <v>0</v>
      </c>
      <c r="BR87" s="44">
        <f t="shared" ref="BR87" si="310">SUM(BR85:BR86)</f>
        <v>0</v>
      </c>
      <c r="BS87" s="44">
        <f t="shared" ref="BS87:CC87" si="311">SUM(BS85:BS86)</f>
        <v>0</v>
      </c>
      <c r="BT87" s="44">
        <f t="shared" si="311"/>
        <v>0</v>
      </c>
      <c r="BU87" s="44">
        <f t="shared" si="311"/>
        <v>0</v>
      </c>
      <c r="BV87" s="44">
        <f t="shared" si="311"/>
        <v>0</v>
      </c>
      <c r="BW87" s="44">
        <f t="shared" si="311"/>
        <v>0</v>
      </c>
      <c r="BX87" s="44">
        <f t="shared" si="311"/>
        <v>0</v>
      </c>
      <c r="BY87" s="44">
        <f t="shared" si="311"/>
        <v>0</v>
      </c>
      <c r="BZ87" s="44">
        <f t="shared" si="311"/>
        <v>0</v>
      </c>
      <c r="CA87" s="44">
        <f t="shared" si="311"/>
        <v>0</v>
      </c>
      <c r="CB87" s="44">
        <f t="shared" si="311"/>
        <v>0</v>
      </c>
      <c r="CC87" s="44">
        <f t="shared" si="311"/>
        <v>0</v>
      </c>
      <c r="CD87" s="45">
        <f>SUM(CD85:CD86)</f>
        <v>0</v>
      </c>
    </row>
    <row r="88" spans="3:83">
      <c r="C88" s="31"/>
      <c r="D88" s="31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3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3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3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3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3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3"/>
    </row>
    <row r="89" spans="3:83">
      <c r="C89" s="31"/>
      <c r="D89" s="31" t="s">
        <v>123</v>
      </c>
      <c r="E89" s="35">
        <f>CalcEngine!F308</f>
        <v>0</v>
      </c>
      <c r="F89" s="35">
        <f>CalcEngine!G308</f>
        <v>0</v>
      </c>
      <c r="G89" s="35">
        <f>CalcEngine!H308</f>
        <v>0</v>
      </c>
      <c r="H89" s="35">
        <f>CalcEngine!I308</f>
        <v>0</v>
      </c>
      <c r="I89" s="35">
        <f>CalcEngine!J308</f>
        <v>0</v>
      </c>
      <c r="J89" s="35">
        <f>CalcEngine!K308</f>
        <v>0</v>
      </c>
      <c r="K89" s="35">
        <f>CalcEngine!L308</f>
        <v>0</v>
      </c>
      <c r="L89" s="35">
        <f>CalcEngine!M308</f>
        <v>0</v>
      </c>
      <c r="M89" s="35">
        <f>CalcEngine!N308</f>
        <v>0</v>
      </c>
      <c r="N89" s="35">
        <f>CalcEngine!O308</f>
        <v>0</v>
      </c>
      <c r="O89" s="35">
        <f>CalcEngine!P308</f>
        <v>0</v>
      </c>
      <c r="P89" s="35">
        <f>CalcEngine!Q308</f>
        <v>0</v>
      </c>
      <c r="Q89" s="42">
        <f>SUM(E89:P89)</f>
        <v>0</v>
      </c>
      <c r="R89" s="35">
        <f>CalcEngine!R308</f>
        <v>0</v>
      </c>
      <c r="S89" s="35">
        <f>CalcEngine!S308</f>
        <v>0</v>
      </c>
      <c r="T89" s="35">
        <f>CalcEngine!T308</f>
        <v>0</v>
      </c>
      <c r="U89" s="35">
        <f>CalcEngine!U308</f>
        <v>0</v>
      </c>
      <c r="V89" s="35">
        <f>CalcEngine!V308</f>
        <v>0</v>
      </c>
      <c r="W89" s="35">
        <f>CalcEngine!W308</f>
        <v>0</v>
      </c>
      <c r="X89" s="35">
        <f>CalcEngine!X308</f>
        <v>0</v>
      </c>
      <c r="Y89" s="35">
        <f>CalcEngine!Y308</f>
        <v>0</v>
      </c>
      <c r="Z89" s="35">
        <f>CalcEngine!Z308</f>
        <v>0</v>
      </c>
      <c r="AA89" s="35">
        <f>CalcEngine!AA308</f>
        <v>0</v>
      </c>
      <c r="AB89" s="35">
        <f>CalcEngine!AB308</f>
        <v>0</v>
      </c>
      <c r="AC89" s="35">
        <f>CalcEngine!AC308</f>
        <v>0</v>
      </c>
      <c r="AD89" s="42">
        <f t="shared" ref="AD89:AD91" si="312">SUM(R89:AC89)</f>
        <v>0</v>
      </c>
      <c r="AE89" s="35">
        <f>CalcEngine!AD308</f>
        <v>0</v>
      </c>
      <c r="AF89" s="35">
        <f>CalcEngine!AE308</f>
        <v>0</v>
      </c>
      <c r="AG89" s="35">
        <f>CalcEngine!AF308</f>
        <v>0</v>
      </c>
      <c r="AH89" s="35">
        <f>CalcEngine!AG308</f>
        <v>0</v>
      </c>
      <c r="AI89" s="35">
        <f>CalcEngine!AH308</f>
        <v>0</v>
      </c>
      <c r="AJ89" s="35">
        <f>CalcEngine!AI308</f>
        <v>0</v>
      </c>
      <c r="AK89" s="35">
        <f>CalcEngine!AJ308</f>
        <v>0</v>
      </c>
      <c r="AL89" s="35">
        <f>CalcEngine!AK308</f>
        <v>0</v>
      </c>
      <c r="AM89" s="35">
        <f>CalcEngine!AL308</f>
        <v>0</v>
      </c>
      <c r="AN89" s="35">
        <f>CalcEngine!AM308</f>
        <v>0</v>
      </c>
      <c r="AO89" s="35">
        <f>CalcEngine!AN308</f>
        <v>0</v>
      </c>
      <c r="AP89" s="35">
        <f>CalcEngine!AO308</f>
        <v>0</v>
      </c>
      <c r="AQ89" s="42">
        <f t="shared" ref="AQ89:AQ91" si="313">SUM(AE89:AP89)</f>
        <v>0</v>
      </c>
      <c r="AR89" s="35">
        <f>CalcEngine!AP308</f>
        <v>0</v>
      </c>
      <c r="AS89" s="35">
        <f>CalcEngine!AQ308</f>
        <v>0</v>
      </c>
      <c r="AT89" s="35">
        <f>CalcEngine!AR308</f>
        <v>0</v>
      </c>
      <c r="AU89" s="35">
        <f>CalcEngine!AS308</f>
        <v>0</v>
      </c>
      <c r="AV89" s="35">
        <f>CalcEngine!AT308</f>
        <v>0</v>
      </c>
      <c r="AW89" s="35">
        <f>CalcEngine!AU308</f>
        <v>0</v>
      </c>
      <c r="AX89" s="35">
        <f>CalcEngine!AV308</f>
        <v>0</v>
      </c>
      <c r="AY89" s="35">
        <f>CalcEngine!AW308</f>
        <v>0</v>
      </c>
      <c r="AZ89" s="35">
        <f>CalcEngine!AX308</f>
        <v>0</v>
      </c>
      <c r="BA89" s="35">
        <f>CalcEngine!AY308</f>
        <v>0</v>
      </c>
      <c r="BB89" s="35">
        <f>CalcEngine!AZ308</f>
        <v>0</v>
      </c>
      <c r="BC89" s="35">
        <f>CalcEngine!BA308</f>
        <v>0</v>
      </c>
      <c r="BD89" s="42">
        <f t="shared" ref="BD89" si="314">SUM(AR89:BC89)</f>
        <v>0</v>
      </c>
      <c r="BE89" s="35">
        <f>CalcEngine!BB308</f>
        <v>0</v>
      </c>
      <c r="BF89" s="35">
        <f>CalcEngine!BC308</f>
        <v>0</v>
      </c>
      <c r="BG89" s="35">
        <f>CalcEngine!BD308</f>
        <v>0</v>
      </c>
      <c r="BH89" s="35">
        <f>CalcEngine!BE308</f>
        <v>0</v>
      </c>
      <c r="BI89" s="35">
        <f>CalcEngine!BF308</f>
        <v>0</v>
      </c>
      <c r="BJ89" s="35">
        <f>CalcEngine!BG308</f>
        <v>0</v>
      </c>
      <c r="BK89" s="35">
        <f>CalcEngine!BH308</f>
        <v>0</v>
      </c>
      <c r="BL89" s="35">
        <f>CalcEngine!BI308</f>
        <v>0</v>
      </c>
      <c r="BM89" s="35">
        <f>CalcEngine!BJ308</f>
        <v>0</v>
      </c>
      <c r="BN89" s="35">
        <f>CalcEngine!BK308</f>
        <v>0</v>
      </c>
      <c r="BO89" s="35">
        <f>CalcEngine!BL308</f>
        <v>0</v>
      </c>
      <c r="BP89" s="35">
        <f>CalcEngine!BM308</f>
        <v>0</v>
      </c>
      <c r="BQ89" s="42">
        <f t="shared" ref="BQ89" si="315">SUM(BE89:BP89)</f>
        <v>0</v>
      </c>
      <c r="BR89" s="35">
        <f>CalcEngine!BN308</f>
        <v>0</v>
      </c>
      <c r="BS89" s="35">
        <f>CalcEngine!BO308</f>
        <v>0</v>
      </c>
      <c r="BT89" s="35">
        <f>CalcEngine!BP308</f>
        <v>0</v>
      </c>
      <c r="BU89" s="35">
        <f>CalcEngine!BQ308</f>
        <v>0</v>
      </c>
      <c r="BV89" s="35">
        <f>CalcEngine!BR308</f>
        <v>0</v>
      </c>
      <c r="BW89" s="35">
        <f>CalcEngine!BS308</f>
        <v>0</v>
      </c>
      <c r="BX89" s="35">
        <f>CalcEngine!BT308</f>
        <v>0</v>
      </c>
      <c r="BY89" s="35">
        <f>CalcEngine!BU308</f>
        <v>0</v>
      </c>
      <c r="BZ89" s="35">
        <f>CalcEngine!BV308</f>
        <v>0</v>
      </c>
      <c r="CA89" s="35">
        <f>CalcEngine!BW308</f>
        <v>0</v>
      </c>
      <c r="CB89" s="35">
        <f>CalcEngine!BX308</f>
        <v>0</v>
      </c>
      <c r="CC89" s="35">
        <f>CalcEngine!BY308</f>
        <v>0</v>
      </c>
      <c r="CD89" s="42">
        <f t="shared" ref="CD89" si="316">SUM(BR89:CC89)</f>
        <v>0</v>
      </c>
    </row>
    <row r="90" spans="3:83">
      <c r="C90" s="31"/>
      <c r="D90" s="31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42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42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42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42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42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42"/>
    </row>
    <row r="91" spans="3:83">
      <c r="C91" s="31"/>
      <c r="D91" s="31" t="s">
        <v>174</v>
      </c>
      <c r="E91" s="46">
        <f>CalcEngine!F321</f>
        <v>0</v>
      </c>
      <c r="F91" s="46">
        <f>CalcEngine!G321</f>
        <v>0</v>
      </c>
      <c r="G91" s="46">
        <f>CalcEngine!H321</f>
        <v>0</v>
      </c>
      <c r="H91" s="46">
        <f>CalcEngine!I321</f>
        <v>0</v>
      </c>
      <c r="I91" s="46">
        <f>CalcEngine!J321</f>
        <v>0</v>
      </c>
      <c r="J91" s="46">
        <f>CalcEngine!K321</f>
        <v>0</v>
      </c>
      <c r="K91" s="46">
        <f>CalcEngine!L321</f>
        <v>0</v>
      </c>
      <c r="L91" s="46">
        <f>CalcEngine!M321</f>
        <v>0</v>
      </c>
      <c r="M91" s="46">
        <f>CalcEngine!N321</f>
        <v>0</v>
      </c>
      <c r="N91" s="46">
        <f>CalcEngine!O321</f>
        <v>0</v>
      </c>
      <c r="O91" s="46">
        <f>CalcEngine!P321</f>
        <v>0</v>
      </c>
      <c r="P91" s="46">
        <f>CalcEngine!Q321</f>
        <v>0</v>
      </c>
      <c r="Q91" s="42">
        <f t="shared" ref="Q91" si="317">SUM(E91:P91)</f>
        <v>0</v>
      </c>
      <c r="R91" s="46">
        <f>CalcEngine!R321</f>
        <v>0</v>
      </c>
      <c r="S91" s="46">
        <f>CalcEngine!S321</f>
        <v>0</v>
      </c>
      <c r="T91" s="46">
        <f>CalcEngine!T321</f>
        <v>0</v>
      </c>
      <c r="U91" s="46">
        <f>CalcEngine!U321</f>
        <v>0</v>
      </c>
      <c r="V91" s="46">
        <f>CalcEngine!V321</f>
        <v>0</v>
      </c>
      <c r="W91" s="46">
        <f>CalcEngine!W321</f>
        <v>0</v>
      </c>
      <c r="X91" s="46">
        <f>CalcEngine!X321</f>
        <v>0</v>
      </c>
      <c r="Y91" s="46">
        <f>CalcEngine!Y321</f>
        <v>0</v>
      </c>
      <c r="Z91" s="46">
        <f>CalcEngine!Z321</f>
        <v>0</v>
      </c>
      <c r="AA91" s="46">
        <f>CalcEngine!AA321</f>
        <v>0</v>
      </c>
      <c r="AB91" s="46">
        <f>CalcEngine!AB321</f>
        <v>0</v>
      </c>
      <c r="AC91" s="46">
        <f>CalcEngine!AC321</f>
        <v>0</v>
      </c>
      <c r="AD91" s="34">
        <f t="shared" si="312"/>
        <v>0</v>
      </c>
      <c r="AE91" s="46">
        <f>CalcEngine!AD321</f>
        <v>0</v>
      </c>
      <c r="AF91" s="46">
        <f>CalcEngine!AE321</f>
        <v>0</v>
      </c>
      <c r="AG91" s="46">
        <f>CalcEngine!AF321</f>
        <v>0</v>
      </c>
      <c r="AH91" s="46">
        <f>CalcEngine!AG321</f>
        <v>0</v>
      </c>
      <c r="AI91" s="46">
        <f>CalcEngine!AH321</f>
        <v>0</v>
      </c>
      <c r="AJ91" s="46">
        <f>CalcEngine!AI321</f>
        <v>0</v>
      </c>
      <c r="AK91" s="46">
        <f>CalcEngine!AJ321</f>
        <v>0</v>
      </c>
      <c r="AL91" s="46">
        <f>CalcEngine!AK321</f>
        <v>0</v>
      </c>
      <c r="AM91" s="46">
        <f>CalcEngine!AL321</f>
        <v>0</v>
      </c>
      <c r="AN91" s="46">
        <f>CalcEngine!AM321</f>
        <v>0</v>
      </c>
      <c r="AO91" s="46">
        <f>CalcEngine!AN321</f>
        <v>0</v>
      </c>
      <c r="AP91" s="46">
        <f>CalcEngine!AO321</f>
        <v>0</v>
      </c>
      <c r="AQ91" s="34">
        <f t="shared" si="313"/>
        <v>0</v>
      </c>
      <c r="AR91" s="46">
        <f>CalcEngine!AP321</f>
        <v>0</v>
      </c>
      <c r="AS91" s="46">
        <f>CalcEngine!AQ321</f>
        <v>0</v>
      </c>
      <c r="AT91" s="46">
        <f>CalcEngine!AR321</f>
        <v>0</v>
      </c>
      <c r="AU91" s="46">
        <f>CalcEngine!AS321</f>
        <v>0</v>
      </c>
      <c r="AV91" s="46">
        <f>CalcEngine!AT321</f>
        <v>0</v>
      </c>
      <c r="AW91" s="46">
        <f>CalcEngine!AU321</f>
        <v>0</v>
      </c>
      <c r="AX91" s="46">
        <f>CalcEngine!AV321</f>
        <v>0</v>
      </c>
      <c r="AY91" s="46">
        <f>CalcEngine!AW321</f>
        <v>0</v>
      </c>
      <c r="AZ91" s="46">
        <f>CalcEngine!AX321</f>
        <v>0</v>
      </c>
      <c r="BA91" s="46">
        <f>CalcEngine!AY321</f>
        <v>0</v>
      </c>
      <c r="BB91" s="46">
        <f>CalcEngine!AZ321</f>
        <v>0</v>
      </c>
      <c r="BC91" s="46">
        <f>CalcEngine!BA321</f>
        <v>0</v>
      </c>
      <c r="BD91" s="34">
        <f t="shared" ref="BD91" si="318">SUM(AR91:BC91)</f>
        <v>0</v>
      </c>
      <c r="BE91" s="46">
        <f>CalcEngine!BB321</f>
        <v>0</v>
      </c>
      <c r="BF91" s="46">
        <f>CalcEngine!BC321</f>
        <v>0</v>
      </c>
      <c r="BG91" s="46">
        <f>CalcEngine!BD321</f>
        <v>0</v>
      </c>
      <c r="BH91" s="46">
        <f>CalcEngine!BE321</f>
        <v>0</v>
      </c>
      <c r="BI91" s="46">
        <f>CalcEngine!BF321</f>
        <v>0</v>
      </c>
      <c r="BJ91" s="46">
        <f>CalcEngine!BG321</f>
        <v>0</v>
      </c>
      <c r="BK91" s="46">
        <f>CalcEngine!BH321</f>
        <v>0</v>
      </c>
      <c r="BL91" s="46">
        <f>CalcEngine!BI321</f>
        <v>0</v>
      </c>
      <c r="BM91" s="46">
        <f>CalcEngine!BJ321</f>
        <v>0</v>
      </c>
      <c r="BN91" s="46">
        <f>CalcEngine!BK321</f>
        <v>0</v>
      </c>
      <c r="BO91" s="46">
        <f>CalcEngine!BL321</f>
        <v>0</v>
      </c>
      <c r="BP91" s="46">
        <f>CalcEngine!BM321</f>
        <v>0</v>
      </c>
      <c r="BQ91" s="34">
        <f t="shared" ref="BQ91" si="319">SUM(BE91:BP91)</f>
        <v>0</v>
      </c>
      <c r="BR91" s="46">
        <f>CalcEngine!BN321</f>
        <v>0</v>
      </c>
      <c r="BS91" s="46">
        <f>CalcEngine!BO321</f>
        <v>0</v>
      </c>
      <c r="BT91" s="46">
        <f>CalcEngine!BP321</f>
        <v>0</v>
      </c>
      <c r="BU91" s="46">
        <f>CalcEngine!BQ321</f>
        <v>0</v>
      </c>
      <c r="BV91" s="46">
        <f>CalcEngine!BR321</f>
        <v>0</v>
      </c>
      <c r="BW91" s="46">
        <f>CalcEngine!BS321</f>
        <v>0</v>
      </c>
      <c r="BX91" s="46">
        <f>CalcEngine!BT321</f>
        <v>0</v>
      </c>
      <c r="BY91" s="46">
        <f>CalcEngine!BU321</f>
        <v>0</v>
      </c>
      <c r="BZ91" s="46">
        <f>CalcEngine!BV321</f>
        <v>0</v>
      </c>
      <c r="CA91" s="46">
        <f>CalcEngine!BW321</f>
        <v>0</v>
      </c>
      <c r="CB91" s="46">
        <f>CalcEngine!BX321</f>
        <v>0</v>
      </c>
      <c r="CC91" s="46">
        <f>CalcEngine!BY321</f>
        <v>0</v>
      </c>
      <c r="CD91" s="34">
        <f t="shared" ref="CD91" si="320">SUM(BR91:CC91)</f>
        <v>0</v>
      </c>
    </row>
    <row r="92" spans="3:83">
      <c r="C92" s="31"/>
      <c r="D92" s="31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3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3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3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3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3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3"/>
    </row>
    <row r="93" spans="3:83">
      <c r="C93" s="31"/>
      <c r="D93" s="31" t="s">
        <v>175</v>
      </c>
      <c r="E93" s="35">
        <f>E87+E89+E91</f>
        <v>0</v>
      </c>
      <c r="F93" s="35">
        <f t="shared" ref="F93:AQ93" si="321">F87+F89+F91</f>
        <v>0</v>
      </c>
      <c r="G93" s="35">
        <f t="shared" si="321"/>
        <v>0</v>
      </c>
      <c r="H93" s="35">
        <f t="shared" si="321"/>
        <v>0</v>
      </c>
      <c r="I93" s="35">
        <f t="shared" si="321"/>
        <v>0</v>
      </c>
      <c r="J93" s="35">
        <f t="shared" si="321"/>
        <v>0</v>
      </c>
      <c r="K93" s="35">
        <f t="shared" si="321"/>
        <v>0</v>
      </c>
      <c r="L93" s="35">
        <f t="shared" si="321"/>
        <v>0</v>
      </c>
      <c r="M93" s="35">
        <f t="shared" si="321"/>
        <v>0</v>
      </c>
      <c r="N93" s="35">
        <f t="shared" si="321"/>
        <v>0</v>
      </c>
      <c r="O93" s="35">
        <f t="shared" si="321"/>
        <v>0</v>
      </c>
      <c r="P93" s="35">
        <f t="shared" si="321"/>
        <v>0</v>
      </c>
      <c r="Q93" s="34">
        <f>Q87+Q89+Q91</f>
        <v>0</v>
      </c>
      <c r="R93" s="35">
        <f t="shared" si="321"/>
        <v>0</v>
      </c>
      <c r="S93" s="35">
        <f t="shared" si="321"/>
        <v>0</v>
      </c>
      <c r="T93" s="35">
        <f t="shared" si="321"/>
        <v>0</v>
      </c>
      <c r="U93" s="35">
        <f t="shared" si="321"/>
        <v>0</v>
      </c>
      <c r="V93" s="35">
        <f t="shared" si="321"/>
        <v>0</v>
      </c>
      <c r="W93" s="35">
        <f t="shared" si="321"/>
        <v>0</v>
      </c>
      <c r="X93" s="35">
        <f t="shared" si="321"/>
        <v>0</v>
      </c>
      <c r="Y93" s="35">
        <f t="shared" si="321"/>
        <v>0</v>
      </c>
      <c r="Z93" s="35">
        <f t="shared" si="321"/>
        <v>0</v>
      </c>
      <c r="AA93" s="35">
        <f t="shared" si="321"/>
        <v>0</v>
      </c>
      <c r="AB93" s="35">
        <f t="shared" si="321"/>
        <v>0</v>
      </c>
      <c r="AC93" s="35">
        <f t="shared" si="321"/>
        <v>0</v>
      </c>
      <c r="AD93" s="34">
        <f t="shared" si="321"/>
        <v>0</v>
      </c>
      <c r="AE93" s="35">
        <f t="shared" si="321"/>
        <v>0</v>
      </c>
      <c r="AF93" s="35">
        <f t="shared" si="321"/>
        <v>0</v>
      </c>
      <c r="AG93" s="35">
        <f t="shared" si="321"/>
        <v>0</v>
      </c>
      <c r="AH93" s="35">
        <f t="shared" si="321"/>
        <v>0</v>
      </c>
      <c r="AI93" s="35">
        <f t="shared" si="321"/>
        <v>0</v>
      </c>
      <c r="AJ93" s="35">
        <f t="shared" si="321"/>
        <v>0</v>
      </c>
      <c r="AK93" s="35">
        <f t="shared" si="321"/>
        <v>0</v>
      </c>
      <c r="AL93" s="35">
        <f t="shared" si="321"/>
        <v>0</v>
      </c>
      <c r="AM93" s="35">
        <f t="shared" si="321"/>
        <v>0</v>
      </c>
      <c r="AN93" s="35">
        <f t="shared" si="321"/>
        <v>0</v>
      </c>
      <c r="AO93" s="35">
        <f t="shared" si="321"/>
        <v>0</v>
      </c>
      <c r="AP93" s="35">
        <f t="shared" si="321"/>
        <v>0</v>
      </c>
      <c r="AQ93" s="34">
        <f t="shared" si="321"/>
        <v>0</v>
      </c>
      <c r="AR93" s="35">
        <f t="shared" ref="AR93:BD93" si="322">AR87+AR89+AR91</f>
        <v>0</v>
      </c>
      <c r="AS93" s="35">
        <f t="shared" si="322"/>
        <v>0</v>
      </c>
      <c r="AT93" s="35">
        <f t="shared" si="322"/>
        <v>0</v>
      </c>
      <c r="AU93" s="35">
        <f t="shared" si="322"/>
        <v>0</v>
      </c>
      <c r="AV93" s="35">
        <f t="shared" si="322"/>
        <v>0</v>
      </c>
      <c r="AW93" s="35">
        <f t="shared" si="322"/>
        <v>0</v>
      </c>
      <c r="AX93" s="35">
        <f t="shared" si="322"/>
        <v>0</v>
      </c>
      <c r="AY93" s="35">
        <f t="shared" si="322"/>
        <v>0</v>
      </c>
      <c r="AZ93" s="35">
        <f t="shared" si="322"/>
        <v>0</v>
      </c>
      <c r="BA93" s="35">
        <f t="shared" si="322"/>
        <v>0</v>
      </c>
      <c r="BB93" s="35">
        <f t="shared" si="322"/>
        <v>0</v>
      </c>
      <c r="BC93" s="35">
        <f t="shared" si="322"/>
        <v>0</v>
      </c>
      <c r="BD93" s="34">
        <f t="shared" si="322"/>
        <v>0</v>
      </c>
      <c r="BE93" s="35">
        <f t="shared" ref="BE93:BQ93" si="323">BE87+BE89+BE91</f>
        <v>0</v>
      </c>
      <c r="BF93" s="35">
        <f t="shared" ref="BF93:BP93" si="324">BF87+BF89+BF91</f>
        <v>0</v>
      </c>
      <c r="BG93" s="35">
        <f t="shared" si="324"/>
        <v>0</v>
      </c>
      <c r="BH93" s="35">
        <f t="shared" si="324"/>
        <v>0</v>
      </c>
      <c r="BI93" s="35">
        <f t="shared" si="324"/>
        <v>0</v>
      </c>
      <c r="BJ93" s="35">
        <f t="shared" si="324"/>
        <v>0</v>
      </c>
      <c r="BK93" s="35">
        <f t="shared" si="324"/>
        <v>0</v>
      </c>
      <c r="BL93" s="35">
        <f t="shared" si="324"/>
        <v>0</v>
      </c>
      <c r="BM93" s="35">
        <f t="shared" si="324"/>
        <v>0</v>
      </c>
      <c r="BN93" s="35">
        <f t="shared" si="324"/>
        <v>0</v>
      </c>
      <c r="BO93" s="35">
        <f t="shared" si="324"/>
        <v>0</v>
      </c>
      <c r="BP93" s="35">
        <f t="shared" si="324"/>
        <v>0</v>
      </c>
      <c r="BQ93" s="34">
        <f t="shared" si="323"/>
        <v>0</v>
      </c>
      <c r="BR93" s="35">
        <f t="shared" ref="BR93:CD93" si="325">BR87+BR89+BR91</f>
        <v>0</v>
      </c>
      <c r="BS93" s="35">
        <f t="shared" ref="BS93:CC93" si="326">BS87+BS89+BS91</f>
        <v>0</v>
      </c>
      <c r="BT93" s="35">
        <f t="shared" si="326"/>
        <v>0</v>
      </c>
      <c r="BU93" s="35">
        <f t="shared" si="326"/>
        <v>0</v>
      </c>
      <c r="BV93" s="35">
        <f t="shared" si="326"/>
        <v>0</v>
      </c>
      <c r="BW93" s="35">
        <f t="shared" si="326"/>
        <v>0</v>
      </c>
      <c r="BX93" s="35">
        <f t="shared" si="326"/>
        <v>0</v>
      </c>
      <c r="BY93" s="35">
        <f t="shared" si="326"/>
        <v>0</v>
      </c>
      <c r="BZ93" s="35">
        <f t="shared" si="326"/>
        <v>0</v>
      </c>
      <c r="CA93" s="35">
        <f t="shared" si="326"/>
        <v>0</v>
      </c>
      <c r="CB93" s="35">
        <f t="shared" si="326"/>
        <v>0</v>
      </c>
      <c r="CC93" s="35">
        <f t="shared" si="326"/>
        <v>0</v>
      </c>
      <c r="CD93" s="34">
        <f t="shared" si="325"/>
        <v>0</v>
      </c>
    </row>
    <row r="94" spans="3:83">
      <c r="C94" s="31"/>
      <c r="D94" s="31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3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3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3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3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3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3"/>
    </row>
    <row r="95" spans="3:83">
      <c r="C95" s="31" t="s">
        <v>130</v>
      </c>
      <c r="D95" s="31"/>
      <c r="E95" s="35">
        <f>E83+E93</f>
        <v>0</v>
      </c>
      <c r="F95" s="35">
        <f t="shared" ref="F95:P95" si="327">F83+F93</f>
        <v>0</v>
      </c>
      <c r="G95" s="35">
        <f t="shared" si="327"/>
        <v>0</v>
      </c>
      <c r="H95" s="35">
        <f t="shared" si="327"/>
        <v>0</v>
      </c>
      <c r="I95" s="35">
        <f t="shared" si="327"/>
        <v>0</v>
      </c>
      <c r="J95" s="35">
        <f t="shared" si="327"/>
        <v>0</v>
      </c>
      <c r="K95" s="35">
        <f t="shared" si="327"/>
        <v>0</v>
      </c>
      <c r="L95" s="35">
        <f t="shared" si="327"/>
        <v>0</v>
      </c>
      <c r="M95" s="35">
        <f t="shared" si="327"/>
        <v>0</v>
      </c>
      <c r="N95" s="35">
        <f t="shared" si="327"/>
        <v>0</v>
      </c>
      <c r="O95" s="35">
        <f t="shared" si="327"/>
        <v>0</v>
      </c>
      <c r="P95" s="35">
        <f t="shared" si="327"/>
        <v>0</v>
      </c>
      <c r="Q95" s="47">
        <f>Q83+Q93</f>
        <v>0</v>
      </c>
      <c r="R95" s="35">
        <f t="shared" ref="R95:AC95" si="328">R83+R93</f>
        <v>0</v>
      </c>
      <c r="S95" s="35">
        <f t="shared" si="328"/>
        <v>0</v>
      </c>
      <c r="T95" s="35">
        <f t="shared" si="328"/>
        <v>0</v>
      </c>
      <c r="U95" s="35">
        <f t="shared" si="328"/>
        <v>0</v>
      </c>
      <c r="V95" s="35">
        <f t="shared" si="328"/>
        <v>0</v>
      </c>
      <c r="W95" s="35">
        <f t="shared" si="328"/>
        <v>0</v>
      </c>
      <c r="X95" s="35">
        <f t="shared" si="328"/>
        <v>0</v>
      </c>
      <c r="Y95" s="35">
        <f t="shared" si="328"/>
        <v>0</v>
      </c>
      <c r="Z95" s="35">
        <f t="shared" si="328"/>
        <v>0</v>
      </c>
      <c r="AA95" s="35">
        <f t="shared" si="328"/>
        <v>0</v>
      </c>
      <c r="AB95" s="35">
        <f t="shared" si="328"/>
        <v>0</v>
      </c>
      <c r="AC95" s="35">
        <f t="shared" si="328"/>
        <v>0</v>
      </c>
      <c r="AD95" s="47">
        <f>AD83+AD93</f>
        <v>0</v>
      </c>
      <c r="AE95" s="35">
        <f t="shared" ref="AE95:AP95" si="329">AE83+AE93</f>
        <v>0</v>
      </c>
      <c r="AF95" s="35">
        <f t="shared" si="329"/>
        <v>0</v>
      </c>
      <c r="AG95" s="35">
        <f t="shared" si="329"/>
        <v>0</v>
      </c>
      <c r="AH95" s="35">
        <f t="shared" si="329"/>
        <v>0</v>
      </c>
      <c r="AI95" s="35">
        <f t="shared" si="329"/>
        <v>0</v>
      </c>
      <c r="AJ95" s="35">
        <f t="shared" si="329"/>
        <v>0</v>
      </c>
      <c r="AK95" s="35">
        <f t="shared" si="329"/>
        <v>0</v>
      </c>
      <c r="AL95" s="35">
        <f t="shared" si="329"/>
        <v>0</v>
      </c>
      <c r="AM95" s="35">
        <f t="shared" si="329"/>
        <v>0</v>
      </c>
      <c r="AN95" s="35">
        <f t="shared" si="329"/>
        <v>0</v>
      </c>
      <c r="AO95" s="35">
        <f t="shared" si="329"/>
        <v>0</v>
      </c>
      <c r="AP95" s="35">
        <f t="shared" si="329"/>
        <v>0</v>
      </c>
      <c r="AQ95" s="47">
        <f>AQ83+AQ93</f>
        <v>0</v>
      </c>
      <c r="AR95" s="35">
        <f t="shared" ref="AR95:BC95" si="330">AR83+AR93</f>
        <v>0</v>
      </c>
      <c r="AS95" s="35">
        <f t="shared" si="330"/>
        <v>0</v>
      </c>
      <c r="AT95" s="35">
        <f t="shared" si="330"/>
        <v>0</v>
      </c>
      <c r="AU95" s="35">
        <f t="shared" si="330"/>
        <v>0</v>
      </c>
      <c r="AV95" s="35">
        <f t="shared" si="330"/>
        <v>0</v>
      </c>
      <c r="AW95" s="35">
        <f t="shared" si="330"/>
        <v>0</v>
      </c>
      <c r="AX95" s="35">
        <f t="shared" si="330"/>
        <v>0</v>
      </c>
      <c r="AY95" s="35">
        <f t="shared" si="330"/>
        <v>0</v>
      </c>
      <c r="AZ95" s="35">
        <f t="shared" si="330"/>
        <v>0</v>
      </c>
      <c r="BA95" s="35">
        <f t="shared" si="330"/>
        <v>0</v>
      </c>
      <c r="BB95" s="35">
        <f t="shared" si="330"/>
        <v>0</v>
      </c>
      <c r="BC95" s="35">
        <f t="shared" si="330"/>
        <v>0</v>
      </c>
      <c r="BD95" s="47">
        <f>BD83+BD93</f>
        <v>0</v>
      </c>
      <c r="BE95" s="35">
        <f t="shared" ref="BE95" si="331">BE83+BE93</f>
        <v>0</v>
      </c>
      <c r="BF95" s="35">
        <f t="shared" ref="BF95:BP95" si="332">BF83+BF93</f>
        <v>0</v>
      </c>
      <c r="BG95" s="35">
        <f t="shared" si="332"/>
        <v>0</v>
      </c>
      <c r="BH95" s="35">
        <f t="shared" si="332"/>
        <v>0</v>
      </c>
      <c r="BI95" s="35">
        <f t="shared" si="332"/>
        <v>0</v>
      </c>
      <c r="BJ95" s="35">
        <f t="shared" si="332"/>
        <v>0</v>
      </c>
      <c r="BK95" s="35">
        <f t="shared" si="332"/>
        <v>0</v>
      </c>
      <c r="BL95" s="35">
        <f t="shared" si="332"/>
        <v>0</v>
      </c>
      <c r="BM95" s="35">
        <f t="shared" si="332"/>
        <v>0</v>
      </c>
      <c r="BN95" s="35">
        <f t="shared" si="332"/>
        <v>0</v>
      </c>
      <c r="BO95" s="35">
        <f t="shared" si="332"/>
        <v>0</v>
      </c>
      <c r="BP95" s="35">
        <f t="shared" si="332"/>
        <v>0</v>
      </c>
      <c r="BQ95" s="47">
        <f>BQ83+BQ93</f>
        <v>0</v>
      </c>
      <c r="BR95" s="35">
        <f t="shared" ref="BR95" si="333">BR83+BR93</f>
        <v>0</v>
      </c>
      <c r="BS95" s="35">
        <f t="shared" ref="BS95:CC95" si="334">BS83+BS93</f>
        <v>0</v>
      </c>
      <c r="BT95" s="35">
        <f t="shared" si="334"/>
        <v>0</v>
      </c>
      <c r="BU95" s="35">
        <f t="shared" si="334"/>
        <v>0</v>
      </c>
      <c r="BV95" s="35">
        <f t="shared" si="334"/>
        <v>0</v>
      </c>
      <c r="BW95" s="35">
        <f t="shared" si="334"/>
        <v>0</v>
      </c>
      <c r="BX95" s="35">
        <f t="shared" si="334"/>
        <v>0</v>
      </c>
      <c r="BY95" s="35">
        <f t="shared" si="334"/>
        <v>0</v>
      </c>
      <c r="BZ95" s="35">
        <f t="shared" si="334"/>
        <v>0</v>
      </c>
      <c r="CA95" s="35">
        <f t="shared" si="334"/>
        <v>0</v>
      </c>
      <c r="CB95" s="35">
        <f t="shared" si="334"/>
        <v>0</v>
      </c>
      <c r="CC95" s="35">
        <f t="shared" si="334"/>
        <v>0</v>
      </c>
      <c r="CD95" s="47">
        <f>CD83+CD93</f>
        <v>0</v>
      </c>
      <c r="CE95" s="374" t="str">
        <f>IF(ROUND((CD95+BQ95+BD95+AQ95+AD95+Q95)-('Financial Summary by Acct'!CD77+'Financial Summary by Acct'!BQ77+'Financial Summary by Acct'!BD77+'Financial Summary by Acct'!AQ77+'Financial Summary by Acct'!AD77+'Financial Summary by Acct'!Q77),0)=0,"","Error")</f>
        <v/>
      </c>
    </row>
    <row r="96" spans="3:83">
      <c r="C96" s="31"/>
      <c r="D96" s="31"/>
      <c r="E96" s="35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</row>
    <row r="97" spans="1:82"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</row>
    <row r="98" spans="1:82" s="43" customFormat="1">
      <c r="A98" s="30"/>
      <c r="C98" s="43" t="s">
        <v>312</v>
      </c>
      <c r="E98" s="35">
        <f>'Financial Summary by Acct'!E115</f>
        <v>0</v>
      </c>
      <c r="F98" s="35">
        <f>'Financial Summary by Acct'!F115</f>
        <v>0</v>
      </c>
      <c r="G98" s="35">
        <f>'Financial Summary by Acct'!G115</f>
        <v>0</v>
      </c>
      <c r="H98" s="35">
        <f>'Financial Summary by Acct'!H115</f>
        <v>0</v>
      </c>
      <c r="I98" s="35">
        <f>'Financial Summary by Acct'!I115</f>
        <v>0</v>
      </c>
      <c r="J98" s="35">
        <f>'Financial Summary by Acct'!J115</f>
        <v>0</v>
      </c>
      <c r="K98" s="35">
        <f>'Financial Summary by Acct'!K115</f>
        <v>0</v>
      </c>
      <c r="L98" s="35">
        <f>'Financial Summary by Acct'!L115</f>
        <v>0</v>
      </c>
      <c r="M98" s="35">
        <f>'Financial Summary by Acct'!M115</f>
        <v>0</v>
      </c>
      <c r="N98" s="35">
        <f>'Financial Summary by Acct'!N115</f>
        <v>0</v>
      </c>
      <c r="O98" s="35">
        <f>'Financial Summary by Acct'!O115</f>
        <v>0</v>
      </c>
      <c r="P98" s="35">
        <f>'Financial Summary by Acct'!P115</f>
        <v>0</v>
      </c>
      <c r="Q98" s="35"/>
      <c r="R98" s="35">
        <f>'Financial Summary by Acct'!R115</f>
        <v>0</v>
      </c>
      <c r="S98" s="35">
        <f>'Financial Summary by Acct'!S115</f>
        <v>0</v>
      </c>
      <c r="T98" s="35">
        <f>'Financial Summary by Acct'!T115</f>
        <v>0</v>
      </c>
      <c r="U98" s="35">
        <f>'Financial Summary by Acct'!U115</f>
        <v>0</v>
      </c>
      <c r="V98" s="35">
        <f>'Financial Summary by Acct'!V115</f>
        <v>0</v>
      </c>
      <c r="W98" s="35">
        <f>'Financial Summary by Acct'!W115</f>
        <v>0</v>
      </c>
      <c r="X98" s="35">
        <f>'Financial Summary by Acct'!X115</f>
        <v>0</v>
      </c>
      <c r="Y98" s="35">
        <f>'Financial Summary by Acct'!Y115</f>
        <v>0</v>
      </c>
      <c r="Z98" s="35">
        <f>'Financial Summary by Acct'!Z115</f>
        <v>0</v>
      </c>
      <c r="AA98" s="35">
        <f>'Financial Summary by Acct'!AA115</f>
        <v>0</v>
      </c>
      <c r="AB98" s="35">
        <f>'Financial Summary by Acct'!AB115</f>
        <v>0</v>
      </c>
      <c r="AC98" s="35">
        <f>'Financial Summary by Acct'!AC115</f>
        <v>0</v>
      </c>
      <c r="AD98" s="35"/>
      <c r="AE98" s="35">
        <f>'Financial Summary by Acct'!AE115</f>
        <v>0</v>
      </c>
      <c r="AF98" s="35">
        <f>'Financial Summary by Acct'!AF115</f>
        <v>0</v>
      </c>
      <c r="AG98" s="35">
        <f>'Financial Summary by Acct'!AG115</f>
        <v>0</v>
      </c>
      <c r="AH98" s="35">
        <f>'Financial Summary by Acct'!AH115</f>
        <v>0</v>
      </c>
      <c r="AI98" s="35">
        <f>'Financial Summary by Acct'!AI115</f>
        <v>0</v>
      </c>
      <c r="AJ98" s="35">
        <f>'Financial Summary by Acct'!AJ115</f>
        <v>0</v>
      </c>
      <c r="AK98" s="35">
        <f>'Financial Summary by Acct'!AK115</f>
        <v>0</v>
      </c>
      <c r="AL98" s="35">
        <f>'Financial Summary by Acct'!AL115</f>
        <v>0</v>
      </c>
      <c r="AM98" s="35">
        <f>'Financial Summary by Acct'!AM115</f>
        <v>0</v>
      </c>
      <c r="AN98" s="35">
        <f>'Financial Summary by Acct'!AN115</f>
        <v>0</v>
      </c>
      <c r="AO98" s="35">
        <f>'Financial Summary by Acct'!AO115</f>
        <v>0</v>
      </c>
      <c r="AP98" s="35">
        <f>'Financial Summary by Acct'!AP115</f>
        <v>0</v>
      </c>
      <c r="AQ98" s="35"/>
      <c r="AR98" s="35">
        <f>'Financial Summary by Acct'!AR115</f>
        <v>0</v>
      </c>
      <c r="AS98" s="35">
        <f>'Financial Summary by Acct'!AS115</f>
        <v>0</v>
      </c>
      <c r="AT98" s="35">
        <f>'Financial Summary by Acct'!AT115</f>
        <v>0</v>
      </c>
      <c r="AU98" s="35">
        <f>'Financial Summary by Acct'!AU115</f>
        <v>0</v>
      </c>
      <c r="AV98" s="35">
        <f>'Financial Summary by Acct'!AV115</f>
        <v>0</v>
      </c>
      <c r="AW98" s="35">
        <f>'Financial Summary by Acct'!AW115</f>
        <v>0</v>
      </c>
      <c r="AX98" s="35">
        <f>'Financial Summary by Acct'!AX115</f>
        <v>0</v>
      </c>
      <c r="AY98" s="35">
        <f>'Financial Summary by Acct'!AY115</f>
        <v>0</v>
      </c>
      <c r="AZ98" s="35">
        <f>'Financial Summary by Acct'!AZ115</f>
        <v>0</v>
      </c>
      <c r="BA98" s="35">
        <f>'Financial Summary by Acct'!BA115</f>
        <v>0</v>
      </c>
      <c r="BB98" s="35">
        <f>'Financial Summary by Acct'!BB115</f>
        <v>0</v>
      </c>
      <c r="BC98" s="35">
        <f>'Financial Summary by Acct'!BC115</f>
        <v>0</v>
      </c>
      <c r="BD98" s="35"/>
      <c r="BE98" s="35">
        <f>'Financial Summary by Acct'!BE115</f>
        <v>0</v>
      </c>
      <c r="BF98" s="35">
        <f>'Financial Summary by Acct'!BF115</f>
        <v>0</v>
      </c>
      <c r="BG98" s="35">
        <f>'Financial Summary by Acct'!BG115</f>
        <v>0</v>
      </c>
      <c r="BH98" s="35">
        <f>'Financial Summary by Acct'!BH115</f>
        <v>0</v>
      </c>
      <c r="BI98" s="35">
        <f>'Financial Summary by Acct'!BI115</f>
        <v>0</v>
      </c>
      <c r="BJ98" s="35">
        <f>'Financial Summary by Acct'!BJ115</f>
        <v>0</v>
      </c>
      <c r="BK98" s="35">
        <f>'Financial Summary by Acct'!BK115</f>
        <v>0</v>
      </c>
      <c r="BL98" s="35">
        <f>'Financial Summary by Acct'!BL115</f>
        <v>0</v>
      </c>
      <c r="BM98" s="35">
        <f>'Financial Summary by Acct'!BM115</f>
        <v>0</v>
      </c>
      <c r="BN98" s="35">
        <f>'Financial Summary by Acct'!BN115</f>
        <v>0</v>
      </c>
      <c r="BO98" s="35">
        <f>'Financial Summary by Acct'!BO115</f>
        <v>0</v>
      </c>
      <c r="BP98" s="35">
        <f>'Financial Summary by Acct'!BP115</f>
        <v>0</v>
      </c>
      <c r="BQ98" s="35"/>
      <c r="BR98" s="35">
        <f>'Financial Summary by Acct'!BR115</f>
        <v>0</v>
      </c>
      <c r="BS98" s="35">
        <f>'Financial Summary by Acct'!BS115</f>
        <v>0</v>
      </c>
      <c r="BT98" s="35">
        <f>'Financial Summary by Acct'!BT115</f>
        <v>0</v>
      </c>
      <c r="BU98" s="35">
        <f>'Financial Summary by Acct'!BU115</f>
        <v>0</v>
      </c>
      <c r="BV98" s="35">
        <f>'Financial Summary by Acct'!BV115</f>
        <v>0</v>
      </c>
      <c r="BW98" s="35">
        <f>'Financial Summary by Acct'!BW115</f>
        <v>0</v>
      </c>
      <c r="BX98" s="35">
        <f>'Financial Summary by Acct'!BX115</f>
        <v>0</v>
      </c>
      <c r="BY98" s="35">
        <f>'Financial Summary by Acct'!BY115</f>
        <v>0</v>
      </c>
      <c r="BZ98" s="35">
        <f>'Financial Summary by Acct'!BZ115</f>
        <v>0</v>
      </c>
      <c r="CA98" s="35">
        <f>'Financial Summary by Acct'!CA115</f>
        <v>0</v>
      </c>
      <c r="CB98" s="35">
        <f>'Financial Summary by Acct'!CB115</f>
        <v>0</v>
      </c>
      <c r="CC98" s="35">
        <f>'Financial Summary by Acct'!CC115</f>
        <v>0</v>
      </c>
      <c r="CD98" s="35"/>
    </row>
    <row r="99" spans="1:82" s="43" customFormat="1">
      <c r="A99" s="30"/>
      <c r="C99" s="43" t="s">
        <v>313</v>
      </c>
      <c r="E99" s="35"/>
      <c r="F99" s="35"/>
      <c r="G99" s="666"/>
      <c r="H99" s="666"/>
      <c r="I99" s="666"/>
      <c r="J99" s="666"/>
      <c r="K99" s="666"/>
      <c r="L99" s="666"/>
      <c r="M99" s="666"/>
      <c r="N99" s="666"/>
      <c r="O99" s="666"/>
      <c r="P99" s="666"/>
      <c r="Q99" s="35">
        <f>IFERROR(AVERAGE(E98:P98),0)</f>
        <v>0</v>
      </c>
      <c r="R99" s="666"/>
      <c r="S99" s="666"/>
      <c r="T99" s="666"/>
      <c r="U99" s="666"/>
      <c r="V99" s="666"/>
      <c r="W99" s="666"/>
      <c r="X99" s="666"/>
      <c r="Y99" s="666"/>
      <c r="Z99" s="666"/>
      <c r="AA99" s="666"/>
      <c r="AB99" s="666"/>
      <c r="AC99" s="666"/>
      <c r="AD99" s="35">
        <f>IFERROR(AVERAGE(R98:AC98),0)</f>
        <v>0</v>
      </c>
      <c r="AE99" s="666"/>
      <c r="AF99" s="666"/>
      <c r="AG99" s="666"/>
      <c r="AH99" s="666"/>
      <c r="AI99" s="666"/>
      <c r="AJ99" s="666"/>
      <c r="AK99" s="666"/>
      <c r="AL99" s="666"/>
      <c r="AM99" s="666"/>
      <c r="AN99" s="666"/>
      <c r="AO99" s="666"/>
      <c r="AP99" s="666"/>
      <c r="AQ99" s="35">
        <f>IFERROR(AVERAGE(AE98:AP98),0)</f>
        <v>0</v>
      </c>
      <c r="AR99" s="666"/>
      <c r="AS99" s="666"/>
      <c r="AT99" s="666"/>
      <c r="AU99" s="666"/>
      <c r="AV99" s="666"/>
      <c r="AW99" s="666"/>
      <c r="AX99" s="666"/>
      <c r="AY99" s="666"/>
      <c r="AZ99" s="666"/>
      <c r="BA99" s="666"/>
      <c r="BB99" s="666"/>
      <c r="BC99" s="666"/>
      <c r="BD99" s="35">
        <f>IFERROR(AVERAGE(AR98:BC98),0)</f>
        <v>0</v>
      </c>
      <c r="BE99" s="666"/>
      <c r="BF99" s="666"/>
      <c r="BG99" s="666"/>
      <c r="BH99" s="666"/>
      <c r="BI99" s="666"/>
      <c r="BJ99" s="666"/>
      <c r="BK99" s="666"/>
      <c r="BL99" s="666"/>
      <c r="BM99" s="666"/>
      <c r="BN99" s="666"/>
      <c r="BO99" s="666"/>
      <c r="BP99" s="666"/>
      <c r="BQ99" s="35">
        <f>IFERROR(AVERAGE(BE98:BP98),0)</f>
        <v>0</v>
      </c>
      <c r="BR99" s="666"/>
      <c r="BS99" s="666"/>
      <c r="BT99" s="666"/>
      <c r="BU99" s="666"/>
      <c r="BV99" s="666"/>
      <c r="BW99" s="666"/>
      <c r="BX99" s="666"/>
      <c r="BY99" s="666"/>
      <c r="BZ99" s="666"/>
      <c r="CA99" s="666"/>
      <c r="CB99" s="666"/>
      <c r="CC99" s="666"/>
      <c r="CD99" s="35">
        <f>IFERROR(AVERAGE(BR98:CC98),0)</f>
        <v>0</v>
      </c>
    </row>
    <row r="100" spans="1:82" s="225" customFormat="1">
      <c r="A100" s="30"/>
      <c r="G100" s="243"/>
      <c r="H100" s="243"/>
      <c r="I100" s="243"/>
      <c r="J100" s="243"/>
      <c r="K100" s="243"/>
      <c r="L100" s="243"/>
      <c r="M100" s="243"/>
      <c r="N100" s="243"/>
      <c r="O100" s="243"/>
      <c r="P100" s="243"/>
      <c r="Q100" s="226"/>
      <c r="AD100" s="226"/>
      <c r="AQ100" s="226"/>
      <c r="BD100" s="226"/>
      <c r="BQ100" s="226"/>
      <c r="CD100" s="226"/>
    </row>
    <row r="101" spans="1:82" s="225" customFormat="1">
      <c r="A101" s="30"/>
      <c r="G101" s="243"/>
      <c r="H101" s="243"/>
      <c r="I101" s="243"/>
      <c r="J101" s="243"/>
      <c r="K101" s="243"/>
      <c r="L101" s="243"/>
      <c r="M101" s="243"/>
      <c r="N101" s="243"/>
      <c r="O101" s="243"/>
      <c r="P101" s="243"/>
      <c r="Q101" s="226"/>
      <c r="AD101" s="226"/>
      <c r="AQ101" s="226"/>
      <c r="BD101" s="226"/>
      <c r="BQ101" s="226"/>
      <c r="BR101" s="226"/>
      <c r="BS101" s="226"/>
      <c r="BT101" s="226"/>
      <c r="BU101" s="226"/>
      <c r="BV101" s="226"/>
      <c r="BW101" s="226"/>
      <c r="BX101" s="226"/>
      <c r="BY101" s="226"/>
      <c r="BZ101" s="226"/>
      <c r="CA101" s="226"/>
      <c r="CB101" s="226"/>
      <c r="CC101" s="226"/>
      <c r="CD101" s="226"/>
    </row>
    <row r="102" spans="1:82"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</row>
    <row r="103" spans="1:82"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</row>
    <row r="104" spans="1:82" s="291" customFormat="1">
      <c r="A104" s="296"/>
      <c r="C104" s="291" t="s">
        <v>140</v>
      </c>
      <c r="D104" s="291" t="s">
        <v>0</v>
      </c>
      <c r="E104" s="292">
        <f>ROUND(E54-CalcEngine!F216,0)</f>
        <v>0</v>
      </c>
      <c r="F104" s="292">
        <f>ROUND(F54-CalcEngine!G216,0)</f>
        <v>0</v>
      </c>
      <c r="G104" s="292">
        <f>ROUND(G54-CalcEngine!H216,0)</f>
        <v>0</v>
      </c>
      <c r="H104" s="292">
        <f>ROUND(H54-CalcEngine!I216,0)</f>
        <v>0</v>
      </c>
      <c r="I104" s="292">
        <f>ROUND(I54-CalcEngine!J216,0)</f>
        <v>0</v>
      </c>
      <c r="J104" s="292">
        <f>ROUND(J54-CalcEngine!K216,0)</f>
        <v>0</v>
      </c>
      <c r="K104" s="292">
        <f>ROUND(K54-CalcEngine!L216,0)</f>
        <v>0</v>
      </c>
      <c r="L104" s="292">
        <f>ROUND(L54-CalcEngine!M216,0)</f>
        <v>0</v>
      </c>
      <c r="M104" s="292">
        <f>ROUND(M54-CalcEngine!N216,0)</f>
        <v>0</v>
      </c>
      <c r="N104" s="292">
        <f>ROUND(N54-CalcEngine!O216,0)</f>
        <v>0</v>
      </c>
      <c r="O104" s="292">
        <f>ROUND(O54-CalcEngine!P216,0)</f>
        <v>0</v>
      </c>
      <c r="P104" s="292">
        <f>ROUND(P54-CalcEngine!Q216,0)</f>
        <v>0</v>
      </c>
      <c r="Q104" s="292">
        <f>ROUND(Q54-CalcEngine!BZ216,0)</f>
        <v>0</v>
      </c>
      <c r="R104" s="292">
        <f>ROUND(R54-CalcEngine!R216,0)</f>
        <v>0</v>
      </c>
      <c r="S104" s="292">
        <f>ROUND(S54-CalcEngine!S216,0)</f>
        <v>0</v>
      </c>
      <c r="T104" s="292">
        <f>ROUND(T54-CalcEngine!T216,0)</f>
        <v>0</v>
      </c>
      <c r="U104" s="292">
        <f>ROUND(U54-CalcEngine!U216,0)</f>
        <v>0</v>
      </c>
      <c r="V104" s="292">
        <f>ROUND(V54-CalcEngine!V216,0)</f>
        <v>0</v>
      </c>
      <c r="W104" s="292">
        <f>ROUND(W54-CalcEngine!W216,0)</f>
        <v>0</v>
      </c>
      <c r="X104" s="292">
        <f>ROUND(X54-CalcEngine!X216,0)</f>
        <v>0</v>
      </c>
      <c r="Y104" s="292">
        <f>ROUND(Y54-CalcEngine!Y216,0)</f>
        <v>0</v>
      </c>
      <c r="Z104" s="292">
        <f>ROUND(Z54-CalcEngine!Z216,0)</f>
        <v>0</v>
      </c>
      <c r="AA104" s="292">
        <f>ROUND(AA54-CalcEngine!AA216,0)</f>
        <v>0</v>
      </c>
      <c r="AB104" s="292">
        <f>ROUND(AB54-CalcEngine!AB216,0)</f>
        <v>0</v>
      </c>
      <c r="AC104" s="292">
        <f>ROUND(AC54-CalcEngine!AC216,0)</f>
        <v>0</v>
      </c>
      <c r="AD104" s="292">
        <f>ROUND(AD54-CalcEngine!CA216,0)</f>
        <v>0</v>
      </c>
      <c r="AE104" s="292">
        <f>ROUND(AE54-CalcEngine!AD216,0)</f>
        <v>0</v>
      </c>
      <c r="AF104" s="292">
        <f>ROUND(AF54-CalcEngine!AE216,0)</f>
        <v>0</v>
      </c>
      <c r="AG104" s="292">
        <f>ROUND(AG54-CalcEngine!AF216,0)</f>
        <v>0</v>
      </c>
      <c r="AH104" s="292">
        <f>ROUND(AH54-CalcEngine!AG216,0)</f>
        <v>0</v>
      </c>
      <c r="AI104" s="292">
        <f>ROUND(AI54-CalcEngine!AH216,0)</f>
        <v>0</v>
      </c>
      <c r="AJ104" s="292">
        <f>ROUND(AJ54-CalcEngine!AI216,0)</f>
        <v>0</v>
      </c>
      <c r="AK104" s="292">
        <f>ROUND(AK54-CalcEngine!AJ216,0)</f>
        <v>0</v>
      </c>
      <c r="AL104" s="292">
        <f>ROUND(AL54-CalcEngine!AK216,0)</f>
        <v>0</v>
      </c>
      <c r="AM104" s="292">
        <f>ROUND(AM54-CalcEngine!AL216,0)</f>
        <v>0</v>
      </c>
      <c r="AN104" s="292">
        <f>ROUND(AN54-CalcEngine!AM216,0)</f>
        <v>0</v>
      </c>
      <c r="AO104" s="292">
        <f>ROUND(AO54-CalcEngine!AN216,0)</f>
        <v>0</v>
      </c>
      <c r="AP104" s="292">
        <f>ROUND(AP54-CalcEngine!AO216,0)</f>
        <v>0</v>
      </c>
      <c r="AQ104" s="292">
        <f>ROUND(AQ54-CalcEngine!CB216,0)</f>
        <v>0</v>
      </c>
      <c r="AR104" s="292">
        <f>ROUND(AR54-CalcEngine!AP216,0)</f>
        <v>0</v>
      </c>
      <c r="AS104" s="292">
        <f>ROUND(AS54-CalcEngine!AQ216,0)</f>
        <v>0</v>
      </c>
      <c r="AT104" s="292">
        <f>ROUND(AT54-CalcEngine!AR216,0)</f>
        <v>0</v>
      </c>
      <c r="AU104" s="292">
        <f>ROUND(AU54-CalcEngine!AS216,0)</f>
        <v>0</v>
      </c>
      <c r="AV104" s="292">
        <f>ROUND(AV54-CalcEngine!AT216,0)</f>
        <v>0</v>
      </c>
      <c r="AW104" s="292">
        <f>ROUND(AW54-CalcEngine!AU216,0)</f>
        <v>0</v>
      </c>
      <c r="AX104" s="292">
        <f>ROUND(AX54-CalcEngine!AV216,0)</f>
        <v>0</v>
      </c>
      <c r="AY104" s="292">
        <f>ROUND(AY54-CalcEngine!AW216,0)</f>
        <v>0</v>
      </c>
      <c r="AZ104" s="292">
        <f>ROUND(AZ54-CalcEngine!AX216,0)</f>
        <v>0</v>
      </c>
      <c r="BA104" s="292">
        <f>ROUND(BA54-CalcEngine!AY216,0)</f>
        <v>0</v>
      </c>
      <c r="BB104" s="292">
        <f>ROUND(BB54-CalcEngine!AZ216,0)</f>
        <v>0</v>
      </c>
      <c r="BC104" s="292">
        <f>ROUND(BC54-CalcEngine!BA216,0)</f>
        <v>0</v>
      </c>
      <c r="BD104" s="292">
        <f>ROUND(BD54-CalcEngine!CC216,0)</f>
        <v>0</v>
      </c>
      <c r="BE104" s="292">
        <f>ROUND(BE54-CalcEngine!BB216,0)</f>
        <v>0</v>
      </c>
      <c r="BF104" s="292">
        <f>ROUND(BF54-CalcEngine!BC216,0)</f>
        <v>0</v>
      </c>
      <c r="BG104" s="292">
        <f>ROUND(BG54-CalcEngine!BD216,0)</f>
        <v>0</v>
      </c>
      <c r="BH104" s="292">
        <f>ROUND(BH54-CalcEngine!BE216,0)</f>
        <v>0</v>
      </c>
      <c r="BI104" s="292">
        <f>ROUND(BI54-CalcEngine!BF216,0)</f>
        <v>0</v>
      </c>
      <c r="BJ104" s="292">
        <f>ROUND(BJ54-CalcEngine!BG216,0)</f>
        <v>0</v>
      </c>
      <c r="BK104" s="292">
        <f>ROUND(BK54-CalcEngine!BH216,0)</f>
        <v>0</v>
      </c>
      <c r="BL104" s="292">
        <f>ROUND(BL54-CalcEngine!BI216,0)</f>
        <v>0</v>
      </c>
      <c r="BM104" s="292">
        <f>ROUND(BM54-CalcEngine!BJ216,0)</f>
        <v>0</v>
      </c>
      <c r="BN104" s="292">
        <f>ROUND(BN54-CalcEngine!BK216,0)</f>
        <v>0</v>
      </c>
      <c r="BO104" s="292">
        <f>ROUND(BO54-CalcEngine!BL216,0)</f>
        <v>0</v>
      </c>
      <c r="BP104" s="292">
        <f>ROUND(BP54-CalcEngine!BM216,0)</f>
        <v>0</v>
      </c>
      <c r="BQ104" s="292">
        <f>ROUND(BQ54-CalcEngine!CD216,0)</f>
        <v>0</v>
      </c>
      <c r="BR104" s="292">
        <f>ROUND(BR54-CalcEngine!BN216,0)</f>
        <v>0</v>
      </c>
      <c r="BS104" s="292">
        <f>ROUND(BS54-CalcEngine!BO216,0)</f>
        <v>0</v>
      </c>
      <c r="BT104" s="292">
        <f>ROUND(BT54-CalcEngine!BP216,0)</f>
        <v>0</v>
      </c>
      <c r="BU104" s="292">
        <f>ROUND(BU54-CalcEngine!BQ216,0)</f>
        <v>0</v>
      </c>
      <c r="BV104" s="292">
        <f>ROUND(BV54-CalcEngine!BR216,0)</f>
        <v>0</v>
      </c>
      <c r="BW104" s="292">
        <f>ROUND(BW54-CalcEngine!BS216,0)</f>
        <v>0</v>
      </c>
      <c r="BX104" s="292">
        <f>ROUND(BX54-CalcEngine!BT216,0)</f>
        <v>0</v>
      </c>
      <c r="BY104" s="292">
        <f>ROUND(BY54-CalcEngine!BU216,0)</f>
        <v>0</v>
      </c>
      <c r="BZ104" s="292">
        <f>ROUND(BZ54-CalcEngine!BV216,0)</f>
        <v>0</v>
      </c>
      <c r="CA104" s="292">
        <f>ROUND(CA54-CalcEngine!BW216,0)</f>
        <v>0</v>
      </c>
      <c r="CB104" s="292">
        <f>ROUND(CB54-CalcEngine!BX216,0)</f>
        <v>0</v>
      </c>
      <c r="CC104" s="292">
        <f>ROUND(CC54-CalcEngine!BY216,0)</f>
        <v>0</v>
      </c>
      <c r="CD104" s="292">
        <f>ROUND(CD54-CalcEngine!CE216,0)</f>
        <v>0</v>
      </c>
    </row>
    <row r="105" spans="1:82" s="251" customFormat="1">
      <c r="A105" s="595"/>
      <c r="D105" s="291" t="s">
        <v>176</v>
      </c>
      <c r="E105" s="294">
        <f>ROUND(E65-E69-E78,0)</f>
        <v>0</v>
      </c>
      <c r="F105" s="294">
        <f t="shared" ref="F105:BQ105" si="335">ROUND(F65-F69-F78,0)</f>
        <v>0</v>
      </c>
      <c r="G105" s="294">
        <f t="shared" si="335"/>
        <v>0</v>
      </c>
      <c r="H105" s="294">
        <f t="shared" si="335"/>
        <v>0</v>
      </c>
      <c r="I105" s="294">
        <f t="shared" si="335"/>
        <v>0</v>
      </c>
      <c r="J105" s="294">
        <f t="shared" si="335"/>
        <v>0</v>
      </c>
      <c r="K105" s="294">
        <f t="shared" si="335"/>
        <v>0</v>
      </c>
      <c r="L105" s="294">
        <f t="shared" si="335"/>
        <v>0</v>
      </c>
      <c r="M105" s="294">
        <f t="shared" si="335"/>
        <v>0</v>
      </c>
      <c r="N105" s="294">
        <f t="shared" si="335"/>
        <v>0</v>
      </c>
      <c r="O105" s="294">
        <f t="shared" si="335"/>
        <v>0</v>
      </c>
      <c r="P105" s="294">
        <f t="shared" si="335"/>
        <v>0</v>
      </c>
      <c r="Q105" s="294">
        <f t="shared" si="335"/>
        <v>0</v>
      </c>
      <c r="R105" s="294">
        <f t="shared" si="335"/>
        <v>0</v>
      </c>
      <c r="S105" s="294">
        <f t="shared" si="335"/>
        <v>0</v>
      </c>
      <c r="T105" s="294">
        <f t="shared" si="335"/>
        <v>0</v>
      </c>
      <c r="U105" s="294">
        <f t="shared" si="335"/>
        <v>0</v>
      </c>
      <c r="V105" s="294">
        <f t="shared" si="335"/>
        <v>0</v>
      </c>
      <c r="W105" s="294">
        <f t="shared" si="335"/>
        <v>0</v>
      </c>
      <c r="X105" s="294">
        <f t="shared" si="335"/>
        <v>0</v>
      </c>
      <c r="Y105" s="294">
        <f t="shared" si="335"/>
        <v>0</v>
      </c>
      <c r="Z105" s="294">
        <f t="shared" si="335"/>
        <v>0</v>
      </c>
      <c r="AA105" s="294">
        <f t="shared" si="335"/>
        <v>0</v>
      </c>
      <c r="AB105" s="294">
        <f t="shared" si="335"/>
        <v>0</v>
      </c>
      <c r="AC105" s="294">
        <f t="shared" si="335"/>
        <v>0</v>
      </c>
      <c r="AD105" s="294">
        <f t="shared" si="335"/>
        <v>0</v>
      </c>
      <c r="AE105" s="294">
        <f t="shared" si="335"/>
        <v>0</v>
      </c>
      <c r="AF105" s="294">
        <f t="shared" si="335"/>
        <v>0</v>
      </c>
      <c r="AG105" s="294">
        <f t="shared" si="335"/>
        <v>0</v>
      </c>
      <c r="AH105" s="294">
        <f t="shared" si="335"/>
        <v>0</v>
      </c>
      <c r="AI105" s="294">
        <f t="shared" si="335"/>
        <v>0</v>
      </c>
      <c r="AJ105" s="294">
        <f t="shared" si="335"/>
        <v>0</v>
      </c>
      <c r="AK105" s="294">
        <f t="shared" si="335"/>
        <v>0</v>
      </c>
      <c r="AL105" s="294">
        <f t="shared" si="335"/>
        <v>0</v>
      </c>
      <c r="AM105" s="294">
        <f t="shared" si="335"/>
        <v>0</v>
      </c>
      <c r="AN105" s="294">
        <f t="shared" si="335"/>
        <v>0</v>
      </c>
      <c r="AO105" s="294">
        <f t="shared" si="335"/>
        <v>0</v>
      </c>
      <c r="AP105" s="294">
        <f t="shared" si="335"/>
        <v>0</v>
      </c>
      <c r="AQ105" s="294">
        <f t="shared" si="335"/>
        <v>0</v>
      </c>
      <c r="AR105" s="294">
        <f t="shared" si="335"/>
        <v>0</v>
      </c>
      <c r="AS105" s="294">
        <f t="shared" si="335"/>
        <v>0</v>
      </c>
      <c r="AT105" s="294">
        <f t="shared" si="335"/>
        <v>0</v>
      </c>
      <c r="AU105" s="294">
        <f t="shared" si="335"/>
        <v>0</v>
      </c>
      <c r="AV105" s="294">
        <f t="shared" si="335"/>
        <v>0</v>
      </c>
      <c r="AW105" s="294">
        <f t="shared" si="335"/>
        <v>0</v>
      </c>
      <c r="AX105" s="294">
        <f t="shared" si="335"/>
        <v>0</v>
      </c>
      <c r="AY105" s="294">
        <f t="shared" si="335"/>
        <v>0</v>
      </c>
      <c r="AZ105" s="294">
        <f t="shared" si="335"/>
        <v>0</v>
      </c>
      <c r="BA105" s="294">
        <f t="shared" si="335"/>
        <v>0</v>
      </c>
      <c r="BB105" s="294">
        <f t="shared" si="335"/>
        <v>0</v>
      </c>
      <c r="BC105" s="294">
        <f t="shared" si="335"/>
        <v>0</v>
      </c>
      <c r="BD105" s="294">
        <f t="shared" si="335"/>
        <v>0</v>
      </c>
      <c r="BE105" s="294">
        <f t="shared" si="335"/>
        <v>0</v>
      </c>
      <c r="BF105" s="294">
        <f t="shared" si="335"/>
        <v>0</v>
      </c>
      <c r="BG105" s="294">
        <f t="shared" si="335"/>
        <v>0</v>
      </c>
      <c r="BH105" s="294">
        <f t="shared" si="335"/>
        <v>0</v>
      </c>
      <c r="BI105" s="294">
        <f t="shared" si="335"/>
        <v>0</v>
      </c>
      <c r="BJ105" s="294">
        <f t="shared" si="335"/>
        <v>0</v>
      </c>
      <c r="BK105" s="294">
        <f t="shared" si="335"/>
        <v>0</v>
      </c>
      <c r="BL105" s="294">
        <f t="shared" si="335"/>
        <v>0</v>
      </c>
      <c r="BM105" s="294">
        <f t="shared" si="335"/>
        <v>0</v>
      </c>
      <c r="BN105" s="294">
        <f t="shared" si="335"/>
        <v>0</v>
      </c>
      <c r="BO105" s="294">
        <f t="shared" si="335"/>
        <v>0</v>
      </c>
      <c r="BP105" s="294">
        <f t="shared" si="335"/>
        <v>0</v>
      </c>
      <c r="BQ105" s="294">
        <f t="shared" si="335"/>
        <v>0</v>
      </c>
      <c r="BR105" s="294">
        <f t="shared" ref="BR105:CD105" si="336">ROUND(BR65-BR69-BR78,0)</f>
        <v>0</v>
      </c>
      <c r="BS105" s="294">
        <f t="shared" si="336"/>
        <v>0</v>
      </c>
      <c r="BT105" s="294">
        <f t="shared" si="336"/>
        <v>0</v>
      </c>
      <c r="BU105" s="294">
        <f t="shared" si="336"/>
        <v>0</v>
      </c>
      <c r="BV105" s="294">
        <f t="shared" si="336"/>
        <v>0</v>
      </c>
      <c r="BW105" s="294">
        <f t="shared" si="336"/>
        <v>0</v>
      </c>
      <c r="BX105" s="294">
        <f t="shared" si="336"/>
        <v>0</v>
      </c>
      <c r="BY105" s="294">
        <f t="shared" si="336"/>
        <v>0</v>
      </c>
      <c r="BZ105" s="294">
        <f t="shared" si="336"/>
        <v>0</v>
      </c>
      <c r="CA105" s="294">
        <f t="shared" si="336"/>
        <v>0</v>
      </c>
      <c r="CB105" s="294">
        <f t="shared" si="336"/>
        <v>0</v>
      </c>
      <c r="CC105" s="294">
        <f t="shared" si="336"/>
        <v>0</v>
      </c>
      <c r="CD105" s="294">
        <f t="shared" si="336"/>
        <v>0</v>
      </c>
    </row>
    <row r="106" spans="1:82" s="251" customFormat="1">
      <c r="A106" s="595"/>
      <c r="D106" s="291" t="s">
        <v>450</v>
      </c>
      <c r="E106" s="294">
        <f>ROUND(E65-CalcEngine!F279,0)</f>
        <v>0</v>
      </c>
      <c r="F106" s="294">
        <f>ROUND(F65-CalcEngine!G279,0)</f>
        <v>0</v>
      </c>
      <c r="G106" s="294">
        <f>ROUND(G65-CalcEngine!H279,0)</f>
        <v>0</v>
      </c>
      <c r="H106" s="294">
        <f>ROUND(H65-CalcEngine!I279,0)</f>
        <v>0</v>
      </c>
      <c r="I106" s="294">
        <f>ROUND(I65-CalcEngine!J279,0)</f>
        <v>0</v>
      </c>
      <c r="J106" s="294">
        <f>ROUND(J65-CalcEngine!K279,0)</f>
        <v>0</v>
      </c>
      <c r="K106" s="294">
        <f>ROUND(K65-CalcEngine!L279,0)</f>
        <v>0</v>
      </c>
      <c r="L106" s="294">
        <f>ROUND(L65-CalcEngine!M279,0)</f>
        <v>0</v>
      </c>
      <c r="M106" s="294">
        <f>ROUND(M65-CalcEngine!N279,0)</f>
        <v>0</v>
      </c>
      <c r="N106" s="294">
        <f>ROUND(N65-CalcEngine!O279,0)</f>
        <v>0</v>
      </c>
      <c r="O106" s="294">
        <f>ROUND(O65-CalcEngine!P279,0)</f>
        <v>0</v>
      </c>
      <c r="P106" s="294">
        <f>ROUND(P65-CalcEngine!Q279,0)</f>
        <v>0</v>
      </c>
      <c r="Q106" s="294">
        <f>ROUND(Q65-CalcEngine!Q279,0)</f>
        <v>0</v>
      </c>
      <c r="R106" s="294">
        <f>ROUND(R65-CalcEngine!R279,0)</f>
        <v>0</v>
      </c>
      <c r="S106" s="294">
        <f>ROUND(S65-CalcEngine!S279,0)</f>
        <v>0</v>
      </c>
      <c r="T106" s="294">
        <f>ROUND(T65-CalcEngine!T279,0)</f>
        <v>0</v>
      </c>
      <c r="U106" s="294">
        <f>ROUND(U65-CalcEngine!U279,0)</f>
        <v>0</v>
      </c>
      <c r="V106" s="294">
        <f>ROUND(V65-CalcEngine!V279,0)</f>
        <v>0</v>
      </c>
      <c r="W106" s="294">
        <f>ROUND(W65-CalcEngine!W279,0)</f>
        <v>0</v>
      </c>
      <c r="X106" s="294">
        <f>ROUND(X65-CalcEngine!X279,0)</f>
        <v>0</v>
      </c>
      <c r="Y106" s="294">
        <f>ROUND(Y65-CalcEngine!Y279,0)</f>
        <v>0</v>
      </c>
      <c r="Z106" s="294">
        <f>ROUND(Z65-CalcEngine!Z279,0)</f>
        <v>0</v>
      </c>
      <c r="AA106" s="294">
        <f>ROUND(AA65-CalcEngine!AA279,0)</f>
        <v>0</v>
      </c>
      <c r="AB106" s="294">
        <f>ROUND(AB65-CalcEngine!AB279,0)</f>
        <v>0</v>
      </c>
      <c r="AC106" s="294">
        <f>ROUND(AC65-CalcEngine!AC279,0)</f>
        <v>0</v>
      </c>
      <c r="AD106" s="294">
        <f>ROUND(AD65-CalcEngine!AC279,0)</f>
        <v>0</v>
      </c>
      <c r="AE106" s="294">
        <f>ROUND(AE65-CalcEngine!AD279,0)</f>
        <v>0</v>
      </c>
      <c r="AF106" s="294">
        <f>ROUND(AF65-CalcEngine!AE279,0)</f>
        <v>0</v>
      </c>
      <c r="AG106" s="294">
        <f>ROUND(AG65-CalcEngine!AF279,0)</f>
        <v>0</v>
      </c>
      <c r="AH106" s="294">
        <f>ROUND(AH65-CalcEngine!AG279,0)</f>
        <v>0</v>
      </c>
      <c r="AI106" s="294">
        <f>ROUND(AI65-CalcEngine!AH279,0)</f>
        <v>0</v>
      </c>
      <c r="AJ106" s="294">
        <f>ROUND(AJ65-CalcEngine!AI279,0)</f>
        <v>0</v>
      </c>
      <c r="AK106" s="294">
        <f>ROUND(AK65-CalcEngine!AJ279,0)</f>
        <v>0</v>
      </c>
      <c r="AL106" s="294">
        <f>ROUND(AL65-CalcEngine!AK279,0)</f>
        <v>0</v>
      </c>
      <c r="AM106" s="294">
        <f>ROUND(AM65-CalcEngine!AL279,0)</f>
        <v>0</v>
      </c>
      <c r="AN106" s="294">
        <f>ROUND(AN65-CalcEngine!AM279,0)</f>
        <v>0</v>
      </c>
      <c r="AO106" s="294">
        <f>ROUND(AO65-CalcEngine!AN279,0)</f>
        <v>0</v>
      </c>
      <c r="AP106" s="294">
        <f>ROUND(AP65-CalcEngine!AO279,0)</f>
        <v>0</v>
      </c>
      <c r="AQ106" s="294">
        <f>ROUND(AQ65-CalcEngine!AO279,0)</f>
        <v>0</v>
      </c>
      <c r="AR106" s="294">
        <f>ROUND(AR65-CalcEngine!AP279,0)</f>
        <v>0</v>
      </c>
      <c r="AS106" s="294">
        <f>ROUND(AS65-CalcEngine!AQ279,0)</f>
        <v>0</v>
      </c>
      <c r="AT106" s="294">
        <f>ROUND(AT65-CalcEngine!AR279,0)</f>
        <v>0</v>
      </c>
      <c r="AU106" s="294">
        <f>ROUND(AU65-CalcEngine!AS279,0)</f>
        <v>0</v>
      </c>
      <c r="AV106" s="294">
        <f>ROUND(AV65-CalcEngine!AT279,0)</f>
        <v>0</v>
      </c>
      <c r="AW106" s="294">
        <f>ROUND(AW65-CalcEngine!AU279,0)</f>
        <v>0</v>
      </c>
      <c r="AX106" s="294">
        <f>ROUND(AX65-CalcEngine!AV279,0)</f>
        <v>0</v>
      </c>
      <c r="AY106" s="294">
        <f>ROUND(AY65-CalcEngine!AW279,0)</f>
        <v>0</v>
      </c>
      <c r="AZ106" s="294">
        <f>ROUND(AZ65-CalcEngine!AX279,0)</f>
        <v>0</v>
      </c>
      <c r="BA106" s="294">
        <f>ROUND(BA65-CalcEngine!AY279,0)</f>
        <v>0</v>
      </c>
      <c r="BB106" s="294">
        <f>ROUND(BB65-CalcEngine!AZ279,0)</f>
        <v>0</v>
      </c>
      <c r="BC106" s="294">
        <f>ROUND(BC65-CalcEngine!BA279,0)</f>
        <v>0</v>
      </c>
      <c r="BD106" s="294">
        <f>ROUND(BD65-CalcEngine!BA279,0)</f>
        <v>0</v>
      </c>
      <c r="BE106" s="294">
        <f>ROUND(BE65-CalcEngine!BB279,0)</f>
        <v>0</v>
      </c>
      <c r="BF106" s="294">
        <f>ROUND(BF65-CalcEngine!BC279,0)</f>
        <v>0</v>
      </c>
      <c r="BG106" s="294">
        <f>ROUND(BG65-CalcEngine!BD279,0)</f>
        <v>0</v>
      </c>
      <c r="BH106" s="294">
        <f>ROUND(BH65-CalcEngine!BE279,0)</f>
        <v>0</v>
      </c>
      <c r="BI106" s="294">
        <f>ROUND(BI65-CalcEngine!BF279,0)</f>
        <v>0</v>
      </c>
      <c r="BJ106" s="294">
        <f>ROUND(BJ65-CalcEngine!BG279,0)</f>
        <v>0</v>
      </c>
      <c r="BK106" s="294">
        <f>ROUND(BK65-CalcEngine!BH279,0)</f>
        <v>0</v>
      </c>
      <c r="BL106" s="294">
        <f>ROUND(BL65-CalcEngine!BI279,0)</f>
        <v>0</v>
      </c>
      <c r="BM106" s="294">
        <f>ROUND(BM65-CalcEngine!BJ279,0)</f>
        <v>0</v>
      </c>
      <c r="BN106" s="294">
        <f>ROUND(BN65-CalcEngine!BK279,0)</f>
        <v>0</v>
      </c>
      <c r="BO106" s="294">
        <f>ROUND(BO65-CalcEngine!BL279,0)</f>
        <v>0</v>
      </c>
      <c r="BP106" s="294">
        <f>ROUND(BP65-CalcEngine!BM279,0)</f>
        <v>0</v>
      </c>
      <c r="BQ106" s="294">
        <f>ROUND(BQ65-CalcEngine!BM279,0)</f>
        <v>0</v>
      </c>
      <c r="BR106" s="294">
        <f>ROUND(BR65-CalcEngine!BN279,0)</f>
        <v>0</v>
      </c>
      <c r="BS106" s="294">
        <f>ROUND(BS65-CalcEngine!BO279,0)</f>
        <v>0</v>
      </c>
      <c r="BT106" s="294">
        <f>ROUND(BT65-CalcEngine!BP279,0)</f>
        <v>0</v>
      </c>
      <c r="BU106" s="294">
        <f>ROUND(BU65-CalcEngine!BQ279,0)</f>
        <v>0</v>
      </c>
      <c r="BV106" s="294">
        <f>ROUND(BV65-CalcEngine!BR279,0)</f>
        <v>0</v>
      </c>
      <c r="BW106" s="294">
        <f>ROUND(BW65-CalcEngine!BS279,0)</f>
        <v>0</v>
      </c>
      <c r="BX106" s="294">
        <f>ROUND(BX65-CalcEngine!BT279,0)</f>
        <v>0</v>
      </c>
      <c r="BY106" s="294">
        <f>ROUND(BY65-CalcEngine!BU279,0)</f>
        <v>0</v>
      </c>
      <c r="BZ106" s="294">
        <f>ROUND(BZ65-CalcEngine!BV279,0)</f>
        <v>0</v>
      </c>
      <c r="CA106" s="294">
        <f>ROUND(CA65-CalcEngine!BW279,0)</f>
        <v>0</v>
      </c>
      <c r="CB106" s="294">
        <f>ROUND(CB65-CalcEngine!BX279,0)</f>
        <v>0</v>
      </c>
      <c r="CC106" s="294">
        <f>ROUND(CC65-CalcEngine!BY279,0)</f>
        <v>0</v>
      </c>
      <c r="CD106" s="294">
        <f>ROUND(CD65-CalcEngine!BY279,0)</f>
        <v>0</v>
      </c>
    </row>
    <row r="107" spans="1:82" s="291" customFormat="1">
      <c r="A107" s="296"/>
      <c r="D107" s="291" t="s">
        <v>162</v>
      </c>
      <c r="E107" s="294">
        <f>ROUND(E60-E95,0)</f>
        <v>0</v>
      </c>
      <c r="F107" s="294">
        <f t="shared" ref="F107:BQ107" si="337">ROUND(F60-F95,0)</f>
        <v>0</v>
      </c>
      <c r="G107" s="294">
        <f t="shared" si="337"/>
        <v>0</v>
      </c>
      <c r="H107" s="294">
        <f t="shared" si="337"/>
        <v>0</v>
      </c>
      <c r="I107" s="294">
        <f t="shared" si="337"/>
        <v>0</v>
      </c>
      <c r="J107" s="294">
        <f t="shared" si="337"/>
        <v>0</v>
      </c>
      <c r="K107" s="294">
        <f t="shared" si="337"/>
        <v>0</v>
      </c>
      <c r="L107" s="294">
        <f t="shared" si="337"/>
        <v>0</v>
      </c>
      <c r="M107" s="294">
        <f t="shared" si="337"/>
        <v>0</v>
      </c>
      <c r="N107" s="294">
        <f t="shared" si="337"/>
        <v>0</v>
      </c>
      <c r="O107" s="294">
        <f t="shared" si="337"/>
        <v>0</v>
      </c>
      <c r="P107" s="294">
        <f t="shared" si="337"/>
        <v>0</v>
      </c>
      <c r="Q107" s="294">
        <f t="shared" si="337"/>
        <v>0</v>
      </c>
      <c r="R107" s="294">
        <f t="shared" si="337"/>
        <v>0</v>
      </c>
      <c r="S107" s="294">
        <f t="shared" si="337"/>
        <v>0</v>
      </c>
      <c r="T107" s="294">
        <f t="shared" si="337"/>
        <v>0</v>
      </c>
      <c r="U107" s="294">
        <f t="shared" si="337"/>
        <v>0</v>
      </c>
      <c r="V107" s="294">
        <f t="shared" si="337"/>
        <v>0</v>
      </c>
      <c r="W107" s="294">
        <f t="shared" si="337"/>
        <v>0</v>
      </c>
      <c r="X107" s="294">
        <f t="shared" si="337"/>
        <v>0</v>
      </c>
      <c r="Y107" s="294">
        <f t="shared" si="337"/>
        <v>0</v>
      </c>
      <c r="Z107" s="294">
        <f t="shared" si="337"/>
        <v>0</v>
      </c>
      <c r="AA107" s="294">
        <f t="shared" si="337"/>
        <v>0</v>
      </c>
      <c r="AB107" s="294">
        <f t="shared" si="337"/>
        <v>0</v>
      </c>
      <c r="AC107" s="294">
        <f t="shared" si="337"/>
        <v>0</v>
      </c>
      <c r="AD107" s="294">
        <f t="shared" si="337"/>
        <v>0</v>
      </c>
      <c r="AE107" s="294">
        <f t="shared" si="337"/>
        <v>0</v>
      </c>
      <c r="AF107" s="294">
        <f t="shared" si="337"/>
        <v>0</v>
      </c>
      <c r="AG107" s="294">
        <f t="shared" si="337"/>
        <v>0</v>
      </c>
      <c r="AH107" s="294">
        <f t="shared" si="337"/>
        <v>0</v>
      </c>
      <c r="AI107" s="294">
        <f t="shared" si="337"/>
        <v>0</v>
      </c>
      <c r="AJ107" s="294">
        <f t="shared" si="337"/>
        <v>0</v>
      </c>
      <c r="AK107" s="294">
        <f t="shared" si="337"/>
        <v>0</v>
      </c>
      <c r="AL107" s="294">
        <f t="shared" si="337"/>
        <v>0</v>
      </c>
      <c r="AM107" s="294">
        <f t="shared" si="337"/>
        <v>0</v>
      </c>
      <c r="AN107" s="294">
        <f t="shared" si="337"/>
        <v>0</v>
      </c>
      <c r="AO107" s="294">
        <f t="shared" si="337"/>
        <v>0</v>
      </c>
      <c r="AP107" s="294">
        <f t="shared" si="337"/>
        <v>0</v>
      </c>
      <c r="AQ107" s="294">
        <f t="shared" si="337"/>
        <v>0</v>
      </c>
      <c r="AR107" s="294">
        <f t="shared" si="337"/>
        <v>0</v>
      </c>
      <c r="AS107" s="294">
        <f t="shared" si="337"/>
        <v>0</v>
      </c>
      <c r="AT107" s="294">
        <f t="shared" si="337"/>
        <v>0</v>
      </c>
      <c r="AU107" s="294">
        <f t="shared" si="337"/>
        <v>0</v>
      </c>
      <c r="AV107" s="294">
        <f t="shared" si="337"/>
        <v>0</v>
      </c>
      <c r="AW107" s="294">
        <f t="shared" si="337"/>
        <v>0</v>
      </c>
      <c r="AX107" s="294">
        <f t="shared" si="337"/>
        <v>0</v>
      </c>
      <c r="AY107" s="294">
        <f t="shared" si="337"/>
        <v>0</v>
      </c>
      <c r="AZ107" s="294">
        <f t="shared" si="337"/>
        <v>0</v>
      </c>
      <c r="BA107" s="294">
        <f t="shared" si="337"/>
        <v>0</v>
      </c>
      <c r="BB107" s="294">
        <f t="shared" si="337"/>
        <v>0</v>
      </c>
      <c r="BC107" s="294">
        <f t="shared" si="337"/>
        <v>0</v>
      </c>
      <c r="BD107" s="294">
        <f t="shared" si="337"/>
        <v>0</v>
      </c>
      <c r="BE107" s="294">
        <f t="shared" si="337"/>
        <v>0</v>
      </c>
      <c r="BF107" s="294">
        <f t="shared" si="337"/>
        <v>0</v>
      </c>
      <c r="BG107" s="294">
        <f t="shared" si="337"/>
        <v>0</v>
      </c>
      <c r="BH107" s="294">
        <f t="shared" si="337"/>
        <v>0</v>
      </c>
      <c r="BI107" s="294">
        <f t="shared" si="337"/>
        <v>0</v>
      </c>
      <c r="BJ107" s="294">
        <f t="shared" si="337"/>
        <v>0</v>
      </c>
      <c r="BK107" s="294">
        <f t="shared" si="337"/>
        <v>0</v>
      </c>
      <c r="BL107" s="294">
        <f t="shared" si="337"/>
        <v>0</v>
      </c>
      <c r="BM107" s="294">
        <f t="shared" si="337"/>
        <v>0</v>
      </c>
      <c r="BN107" s="294">
        <f t="shared" si="337"/>
        <v>0</v>
      </c>
      <c r="BO107" s="294">
        <f t="shared" si="337"/>
        <v>0</v>
      </c>
      <c r="BP107" s="294">
        <f t="shared" si="337"/>
        <v>0</v>
      </c>
      <c r="BQ107" s="294">
        <f t="shared" si="337"/>
        <v>0</v>
      </c>
      <c r="BR107" s="294">
        <f t="shared" ref="BR107:CD107" si="338">ROUND(BR60-BR95,0)</f>
        <v>0</v>
      </c>
      <c r="BS107" s="294">
        <f t="shared" si="338"/>
        <v>0</v>
      </c>
      <c r="BT107" s="294">
        <f t="shared" si="338"/>
        <v>0</v>
      </c>
      <c r="BU107" s="294">
        <f t="shared" si="338"/>
        <v>0</v>
      </c>
      <c r="BV107" s="294">
        <f t="shared" si="338"/>
        <v>0</v>
      </c>
      <c r="BW107" s="294">
        <f t="shared" si="338"/>
        <v>0</v>
      </c>
      <c r="BX107" s="294">
        <f t="shared" si="338"/>
        <v>0</v>
      </c>
      <c r="BY107" s="294">
        <f t="shared" si="338"/>
        <v>0</v>
      </c>
      <c r="BZ107" s="294">
        <f t="shared" si="338"/>
        <v>0</v>
      </c>
      <c r="CA107" s="294">
        <f t="shared" si="338"/>
        <v>0</v>
      </c>
      <c r="CB107" s="294">
        <f t="shared" si="338"/>
        <v>0</v>
      </c>
      <c r="CC107" s="294">
        <f t="shared" si="338"/>
        <v>0</v>
      </c>
      <c r="CD107" s="294">
        <f t="shared" si="338"/>
        <v>0</v>
      </c>
    </row>
    <row r="108" spans="1:82">
      <c r="C108" s="31"/>
      <c r="D108" s="31"/>
      <c r="E108" s="244"/>
      <c r="F108" s="244"/>
      <c r="G108" s="244"/>
      <c r="H108" s="244"/>
      <c r="I108" s="244"/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V108" s="244"/>
      <c r="W108" s="244"/>
      <c r="X108" s="244"/>
      <c r="Y108" s="244"/>
      <c r="Z108" s="244"/>
      <c r="AA108" s="244"/>
      <c r="AB108" s="244"/>
      <c r="AC108" s="244"/>
      <c r="AD108" s="244"/>
      <c r="AE108" s="244"/>
      <c r="AF108" s="244"/>
      <c r="AG108" s="244"/>
      <c r="AH108" s="244"/>
      <c r="AI108" s="244"/>
      <c r="AJ108" s="244"/>
      <c r="AK108" s="244"/>
      <c r="AL108" s="244"/>
      <c r="AM108" s="244"/>
      <c r="AN108" s="244"/>
      <c r="AO108" s="244"/>
      <c r="AP108" s="244"/>
      <c r="AQ108" s="244"/>
      <c r="AR108" s="244"/>
      <c r="AS108" s="244"/>
      <c r="AT108" s="244"/>
      <c r="AU108" s="244"/>
      <c r="AV108" s="244"/>
      <c r="AW108" s="244"/>
      <c r="AX108" s="244"/>
      <c r="AY108" s="244"/>
      <c r="AZ108" s="244"/>
      <c r="BA108" s="244"/>
      <c r="BB108" s="244"/>
      <c r="BC108" s="244"/>
      <c r="BD108" s="244"/>
      <c r="BE108" s="244"/>
      <c r="BF108" s="244"/>
      <c r="BG108" s="244"/>
      <c r="BH108" s="244"/>
      <c r="BI108" s="244"/>
      <c r="BJ108" s="244"/>
      <c r="BK108" s="244"/>
      <c r="BL108" s="244"/>
      <c r="BM108" s="244"/>
      <c r="BN108" s="244"/>
      <c r="BO108" s="244"/>
      <c r="BP108" s="244"/>
      <c r="BQ108" s="244"/>
      <c r="BR108" s="244"/>
      <c r="BS108" s="244"/>
      <c r="BT108" s="244"/>
      <c r="BU108" s="244"/>
      <c r="BV108" s="244"/>
      <c r="BW108" s="244"/>
      <c r="BX108" s="244"/>
      <c r="BY108" s="244"/>
      <c r="BZ108" s="244"/>
      <c r="CA108" s="244"/>
      <c r="CB108" s="244"/>
      <c r="CC108" s="244"/>
      <c r="CD108" s="244"/>
    </row>
    <row r="109" spans="1:82"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</row>
    <row r="110" spans="1:82"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</row>
    <row r="111" spans="1:82"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244"/>
      <c r="AE111" s="244"/>
      <c r="AF111" s="244"/>
      <c r="AG111" s="244"/>
      <c r="AH111" s="244"/>
      <c r="AI111" s="244"/>
      <c r="AJ111" s="244"/>
      <c r="AK111" s="244"/>
      <c r="AL111" s="244"/>
      <c r="AM111" s="244"/>
      <c r="AN111" s="244"/>
      <c r="AO111" s="244"/>
      <c r="AP111" s="244"/>
      <c r="AQ111" s="244"/>
      <c r="AR111" s="244"/>
      <c r="AS111" s="244"/>
      <c r="AT111" s="244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</row>
    <row r="112" spans="1:82"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</row>
    <row r="113" spans="3:82"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</row>
    <row r="114" spans="3:82"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</row>
    <row r="115" spans="3:82"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</row>
    <row r="116" spans="3:82"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244"/>
      <c r="U116" s="31"/>
      <c r="V116" s="31"/>
      <c r="W116" s="244"/>
      <c r="X116" s="31"/>
      <c r="Y116" s="31"/>
      <c r="Z116" s="244"/>
      <c r="AA116" s="31"/>
      <c r="AB116" s="31"/>
      <c r="AC116" s="244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</row>
    <row r="117" spans="3:82"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</row>
    <row r="118" spans="3:82"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</row>
    <row r="119" spans="3:82"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</row>
    <row r="120" spans="3:82"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</row>
    <row r="121" spans="3:82" hidden="1"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</row>
    <row r="122" spans="3:82" hidden="1"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</row>
    <row r="123" spans="3:82" hidden="1"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</row>
    <row r="124" spans="3:82" hidden="1"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</row>
    <row r="125" spans="3:82" hidden="1"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</row>
    <row r="126" spans="3:82" hidden="1"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</row>
    <row r="127" spans="3:82" hidden="1"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</row>
    <row r="128" spans="3:82" hidden="1"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</row>
    <row r="129" spans="3:82" hidden="1"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</row>
    <row r="130" spans="3:82" hidden="1"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</row>
    <row r="131" spans="3:82" hidden="1"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</row>
    <row r="132" spans="3:82" hidden="1"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</row>
    <row r="133" spans="3:82" hidden="1"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</row>
    <row r="134" spans="3:82" hidden="1"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</row>
    <row r="135" spans="3:82" hidden="1"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</row>
    <row r="136" spans="3:82" hidden="1"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</row>
    <row r="137" spans="3:82" hidden="1"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</row>
    <row r="138" spans="3:82" hidden="1"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</row>
    <row r="139" spans="3:82" hidden="1"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</row>
    <row r="140" spans="3:82" hidden="1"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</row>
    <row r="141" spans="3:82" hidden="1"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</row>
    <row r="142" spans="3:82" hidden="1"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</row>
    <row r="143" spans="3:82" hidden="1"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</row>
    <row r="144" spans="3:82" hidden="1"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</row>
    <row r="145" spans="3:82" hidden="1"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</row>
    <row r="146" spans="3:82" hidden="1"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</row>
    <row r="147" spans="3:82" hidden="1"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</row>
    <row r="148" spans="3:82" hidden="1"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</row>
    <row r="149" spans="3:82" hidden="1"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</row>
    <row r="150" spans="3:82" hidden="1"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</row>
    <row r="151" spans="3:82" hidden="1"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</row>
    <row r="152" spans="3:82" hidden="1"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</row>
    <row r="153" spans="3:82" hidden="1"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</row>
    <row r="154" spans="3:82" hidden="1"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</row>
    <row r="155" spans="3:82" hidden="1"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77BCD-6542-4449-BA2D-CD40A2B86633}">
  <sheetPr>
    <tabColor theme="4"/>
    <pageSetUpPr fitToPage="1"/>
  </sheetPr>
  <dimension ref="B1:L24"/>
  <sheetViews>
    <sheetView zoomScaleNormal="100" workbookViewId="0">
      <pane ySplit="2" topLeftCell="A3" activePane="bottomLeft" state="frozen"/>
      <selection activeCell="C35" sqref="C35"/>
      <selection pane="bottomLeft" activeCell="G7" sqref="G7"/>
    </sheetView>
  </sheetViews>
  <sheetFormatPr defaultColWidth="9.28515625" defaultRowHeight="15" customHeight="1"/>
  <cols>
    <col min="1" max="1" width="2.7109375" style="606" customWidth="1"/>
    <col min="2" max="2" width="35" style="646" bestFit="1" customWidth="1"/>
    <col min="3" max="3" width="135.42578125" style="646" bestFit="1" customWidth="1"/>
    <col min="4" max="4" width="12.7109375" style="643" customWidth="1"/>
    <col min="5" max="17" width="12.7109375" style="606" customWidth="1"/>
    <col min="18" max="16384" width="9.28515625" style="606"/>
  </cols>
  <sheetData>
    <row r="1" spans="2:4" ht="18" customHeight="1">
      <c r="B1" s="652" t="str">
        <f>Setup!D4&amp;" Model Assumptions"</f>
        <v>StartUp Inc. Model Assumptions</v>
      </c>
      <c r="C1" s="642"/>
    </row>
    <row r="2" spans="2:4" s="646" customFormat="1" ht="15" customHeight="1">
      <c r="B2" s="644" t="s">
        <v>458</v>
      </c>
      <c r="C2" s="645" t="s">
        <v>459</v>
      </c>
      <c r="D2" s="643"/>
    </row>
    <row r="3" spans="2:4" ht="15" customHeight="1">
      <c r="B3" s="647" t="s">
        <v>16</v>
      </c>
      <c r="C3" s="648"/>
    </row>
    <row r="4" spans="2:4" ht="15" customHeight="1">
      <c r="B4" s="647" t="s">
        <v>460</v>
      </c>
      <c r="C4" s="648"/>
    </row>
    <row r="5" spans="2:4" ht="15" customHeight="1">
      <c r="B5" s="649" t="s">
        <v>89</v>
      </c>
      <c r="C5" s="648"/>
    </row>
    <row r="6" spans="2:4" ht="15" customHeight="1">
      <c r="B6" s="649" t="s">
        <v>64</v>
      </c>
      <c r="C6" s="648" t="s">
        <v>461</v>
      </c>
    </row>
    <row r="7" spans="2:4" ht="15" customHeight="1">
      <c r="B7" s="649" t="s">
        <v>462</v>
      </c>
      <c r="C7" s="648" t="s">
        <v>463</v>
      </c>
    </row>
    <row r="8" spans="2:4" ht="15" customHeight="1">
      <c r="B8" s="647" t="s">
        <v>6</v>
      </c>
      <c r="C8" s="648" t="s">
        <v>668</v>
      </c>
    </row>
    <row r="9" spans="2:4" ht="15" customHeight="1">
      <c r="B9" s="647" t="s">
        <v>76</v>
      </c>
      <c r="C9" s="648" t="s">
        <v>487</v>
      </c>
    </row>
    <row r="10" spans="2:4" ht="15" customHeight="1">
      <c r="B10" s="647" t="s">
        <v>55</v>
      </c>
      <c r="C10" s="648"/>
    </row>
    <row r="11" spans="2:4" ht="15" customHeight="1">
      <c r="B11" s="647" t="s">
        <v>11</v>
      </c>
      <c r="C11" s="648"/>
    </row>
    <row r="12" spans="2:4" ht="15" customHeight="1">
      <c r="B12" s="647" t="s">
        <v>464</v>
      </c>
      <c r="C12" s="648"/>
    </row>
    <row r="13" spans="2:4" ht="15" customHeight="1">
      <c r="B13" s="647" t="s">
        <v>650</v>
      </c>
      <c r="C13" s="648"/>
    </row>
    <row r="14" spans="2:4" ht="15" customHeight="1">
      <c r="B14" s="647" t="s">
        <v>43</v>
      </c>
      <c r="C14" s="648"/>
    </row>
    <row r="15" spans="2:4" ht="15" customHeight="1">
      <c r="B15" s="647" t="s">
        <v>63</v>
      </c>
      <c r="C15" s="648"/>
    </row>
    <row r="16" spans="2:4" ht="15" customHeight="1">
      <c r="B16" s="647" t="s">
        <v>81</v>
      </c>
      <c r="C16" s="648"/>
    </row>
    <row r="17" spans="2:12" ht="15" customHeight="1">
      <c r="B17" s="647" t="s">
        <v>182</v>
      </c>
      <c r="C17" s="648"/>
    </row>
    <row r="18" spans="2:12" ht="15" customHeight="1">
      <c r="B18" s="650" t="s">
        <v>465</v>
      </c>
      <c r="C18" s="651" t="s">
        <v>466</v>
      </c>
    </row>
    <row r="20" spans="2:12" ht="15" customHeight="1">
      <c r="B20" s="641" t="s">
        <v>467</v>
      </c>
    </row>
    <row r="21" spans="2:12" ht="15" customHeight="1">
      <c r="B21" s="679" t="s">
        <v>429</v>
      </c>
      <c r="C21" s="680"/>
      <c r="D21" s="654"/>
      <c r="E21" s="654"/>
      <c r="F21" s="654"/>
      <c r="G21" s="654"/>
      <c r="H21" s="654"/>
      <c r="I21" s="654"/>
      <c r="J21" s="654"/>
      <c r="K21" s="654"/>
      <c r="L21" s="654"/>
    </row>
    <row r="22" spans="2:12" ht="15" customHeight="1">
      <c r="B22" s="655" t="s">
        <v>430</v>
      </c>
      <c r="C22" s="656"/>
      <c r="D22" s="657"/>
      <c r="E22" s="657"/>
      <c r="F22" s="657"/>
      <c r="G22" s="657"/>
      <c r="H22" s="657"/>
      <c r="I22" s="657"/>
      <c r="J22" s="657"/>
      <c r="K22" s="657"/>
      <c r="L22" s="657"/>
    </row>
    <row r="23" spans="2:12" ht="15" customHeight="1">
      <c r="B23" s="677" t="s">
        <v>431</v>
      </c>
      <c r="C23" s="678"/>
      <c r="D23" s="653"/>
      <c r="E23" s="653"/>
      <c r="F23" s="653"/>
      <c r="G23" s="653"/>
      <c r="H23" s="653"/>
      <c r="I23" s="653"/>
      <c r="J23" s="653"/>
      <c r="K23" s="653"/>
      <c r="L23" s="653"/>
    </row>
    <row r="24" spans="2:12" ht="15" customHeight="1">
      <c r="B24" s="658" t="s">
        <v>432</v>
      </c>
      <c r="C24" s="659"/>
      <c r="D24" s="657"/>
      <c r="E24" s="657"/>
      <c r="F24" s="657"/>
      <c r="G24" s="657"/>
      <c r="H24" s="657"/>
      <c r="I24" s="657"/>
      <c r="J24" s="657"/>
      <c r="K24" s="657"/>
      <c r="L24" s="657"/>
    </row>
  </sheetData>
  <pageMargins left="0.7" right="0.7" top="0.75" bottom="0.75" header="0.3" footer="0.3"/>
  <pageSetup scale="7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8E82B-5D63-4CC5-9AE8-8072034BE00A}">
  <sheetPr codeName="Sheet6">
    <tabColor theme="7" tint="0.79998168889431442"/>
    <pageSetUpPr fitToPage="1"/>
  </sheetPr>
  <dimension ref="A1:BC175"/>
  <sheetViews>
    <sheetView zoomScale="80" zoomScaleNormal="80" workbookViewId="0">
      <selection activeCell="F15" sqref="F15"/>
    </sheetView>
  </sheetViews>
  <sheetFormatPr defaultColWidth="0" defaultRowHeight="13.2" zeroHeight="1" outlineLevelRow="1"/>
  <cols>
    <col min="1" max="1" width="3.7109375" style="660" customWidth="1"/>
    <col min="2" max="2" width="3" style="661" customWidth="1"/>
    <col min="3" max="3" width="47.7109375" style="661" customWidth="1"/>
    <col min="4" max="4" width="43.28515625" style="794" bestFit="1" customWidth="1"/>
    <col min="5" max="5" width="23.7109375" style="794" customWidth="1"/>
    <col min="6" max="6" width="23.7109375" style="661" customWidth="1"/>
    <col min="7" max="7" width="23.7109375" style="793" customWidth="1"/>
    <col min="8" max="10" width="23.7109375" style="661" customWidth="1"/>
    <col min="11" max="14" width="7.42578125" style="661" hidden="1" customWidth="1"/>
    <col min="15" max="15" width="2" style="661" hidden="1" customWidth="1"/>
    <col min="16" max="16" width="34.28515625" style="661" hidden="1" customWidth="1"/>
    <col min="17" max="17" width="11" style="661" hidden="1" customWidth="1"/>
    <col min="18" max="19" width="10.7109375" style="661" hidden="1" customWidth="1"/>
    <col min="20" max="20" width="20.28515625" style="661" hidden="1" customWidth="1"/>
    <col min="21" max="54" width="10.7109375" style="661" hidden="1" customWidth="1"/>
    <col min="55" max="16384" width="10.7109375" style="794" hidden="1"/>
  </cols>
  <sheetData>
    <row r="1" spans="3:20" s="660" customFormat="1" ht="13.5" customHeight="1">
      <c r="G1" s="792"/>
    </row>
    <row r="2" spans="3:20" ht="13.5" customHeight="1">
      <c r="D2" s="661"/>
      <c r="E2" s="661"/>
    </row>
    <row r="3" spans="3:20" ht="13.5" customHeight="1">
      <c r="C3" s="795" t="s">
        <v>24</v>
      </c>
      <c r="D3" s="661"/>
      <c r="E3" s="661"/>
      <c r="P3" s="795" t="s">
        <v>25</v>
      </c>
    </row>
    <row r="4" spans="3:20" ht="13.5" customHeight="1">
      <c r="C4" s="661" t="s">
        <v>17</v>
      </c>
      <c r="D4" s="796" t="s">
        <v>448</v>
      </c>
      <c r="E4" s="661"/>
      <c r="P4" s="795"/>
    </row>
    <row r="5" spans="3:20" ht="13.5" customHeight="1">
      <c r="C5" s="661" t="s">
        <v>506</v>
      </c>
      <c r="D5" s="796">
        <v>2022</v>
      </c>
      <c r="E5" s="661"/>
      <c r="P5" s="795"/>
    </row>
    <row r="6" spans="3:20" ht="13.5" customHeight="1">
      <c r="D6" s="797"/>
      <c r="E6" s="661"/>
      <c r="N6" s="795"/>
      <c r="O6" s="795"/>
      <c r="P6" s="661" t="s">
        <v>73</v>
      </c>
      <c r="Q6" s="661">
        <v>1</v>
      </c>
    </row>
    <row r="7" spans="3:20" ht="13.5" customHeight="1">
      <c r="C7" s="798" t="s">
        <v>16</v>
      </c>
      <c r="D7" s="799" t="s">
        <v>21</v>
      </c>
      <c r="E7" s="800" t="s">
        <v>58</v>
      </c>
      <c r="F7" s="800" t="s">
        <v>59</v>
      </c>
      <c r="G7" s="801" t="s">
        <v>60</v>
      </c>
      <c r="P7" s="661" t="s">
        <v>179</v>
      </c>
      <c r="Q7" s="802">
        <v>0</v>
      </c>
      <c r="T7" s="797"/>
    </row>
    <row r="8" spans="3:20" ht="13.5" customHeight="1">
      <c r="C8" s="661" t="s">
        <v>18</v>
      </c>
      <c r="D8" s="803" t="s">
        <v>614</v>
      </c>
      <c r="E8" s="804" t="s">
        <v>622</v>
      </c>
      <c r="F8" s="804" t="s">
        <v>623</v>
      </c>
      <c r="G8" s="804" t="s">
        <v>624</v>
      </c>
      <c r="Q8" s="802">
        <v>30</v>
      </c>
      <c r="T8" s="797"/>
    </row>
    <row r="9" spans="3:20" ht="13.5" hidden="1" customHeight="1" outlineLevel="1">
      <c r="C9" s="661" t="s">
        <v>19</v>
      </c>
      <c r="D9" s="803" t="s">
        <v>19</v>
      </c>
      <c r="E9" s="804" t="s">
        <v>58</v>
      </c>
      <c r="F9" s="804" t="s">
        <v>59</v>
      </c>
      <c r="G9" s="804" t="s">
        <v>60</v>
      </c>
      <c r="Q9" s="802">
        <v>60</v>
      </c>
      <c r="T9" s="797"/>
    </row>
    <row r="10" spans="3:20" ht="13.5" hidden="1" customHeight="1" outlineLevel="1">
      <c r="C10" s="661" t="s">
        <v>20</v>
      </c>
      <c r="D10" s="803" t="s">
        <v>20</v>
      </c>
      <c r="E10" s="804" t="s">
        <v>58</v>
      </c>
      <c r="F10" s="804" t="s">
        <v>59</v>
      </c>
      <c r="G10" s="804" t="s">
        <v>60</v>
      </c>
      <c r="Q10" s="805"/>
      <c r="T10" s="797"/>
    </row>
    <row r="11" spans="3:20" ht="13.5" customHeight="1" collapsed="1">
      <c r="D11" s="661"/>
      <c r="E11" s="661"/>
      <c r="G11" s="806"/>
      <c r="P11" s="793"/>
      <c r="Q11" s="807"/>
      <c r="T11" s="797"/>
    </row>
    <row r="12" spans="3:20" ht="13.5" customHeight="1">
      <c r="C12" s="798" t="s">
        <v>32</v>
      </c>
      <c r="D12" s="799" t="s">
        <v>33</v>
      </c>
      <c r="E12" s="661"/>
      <c r="P12" s="793"/>
      <c r="Q12" s="808"/>
      <c r="T12" s="797"/>
    </row>
    <row r="13" spans="3:20" ht="13.5" customHeight="1">
      <c r="C13" s="661" t="s">
        <v>89</v>
      </c>
      <c r="D13" s="796" t="s">
        <v>89</v>
      </c>
      <c r="E13" s="661"/>
      <c r="T13" s="797"/>
    </row>
    <row r="14" spans="3:20" ht="13.5" customHeight="1">
      <c r="C14" s="661" t="s">
        <v>34</v>
      </c>
      <c r="D14" s="796" t="s">
        <v>236</v>
      </c>
      <c r="E14" s="661"/>
      <c r="T14" s="797"/>
    </row>
    <row r="15" spans="3:20" ht="13.5" customHeight="1">
      <c r="C15" s="661" t="s">
        <v>35</v>
      </c>
      <c r="D15" s="796" t="s">
        <v>237</v>
      </c>
      <c r="E15" s="661"/>
      <c r="T15" s="797"/>
    </row>
    <row r="16" spans="3:20" ht="13.5" customHeight="1">
      <c r="C16" s="661" t="s">
        <v>36</v>
      </c>
      <c r="D16" s="796" t="s">
        <v>240</v>
      </c>
      <c r="E16" s="661"/>
      <c r="T16" s="797"/>
    </row>
    <row r="17" spans="3:20" ht="13.5" customHeight="1">
      <c r="C17" s="661" t="s">
        <v>131</v>
      </c>
      <c r="D17" s="796" t="s">
        <v>219</v>
      </c>
      <c r="E17" s="661"/>
      <c r="T17" s="797"/>
    </row>
    <row r="18" spans="3:20" ht="13.5" customHeight="1">
      <c r="C18" s="661" t="s">
        <v>138</v>
      </c>
      <c r="D18" s="796" t="s">
        <v>225</v>
      </c>
      <c r="E18" s="661"/>
      <c r="T18" s="797"/>
    </row>
    <row r="19" spans="3:20" ht="13.5" customHeight="1">
      <c r="D19" s="661"/>
      <c r="E19" s="661"/>
      <c r="T19" s="797"/>
    </row>
    <row r="20" spans="3:20" ht="13.5" customHeight="1">
      <c r="C20" s="795" t="s">
        <v>567</v>
      </c>
      <c r="D20" s="661"/>
      <c r="E20" s="809" t="s">
        <v>11</v>
      </c>
      <c r="F20" s="809" t="s">
        <v>10</v>
      </c>
      <c r="G20" s="809" t="s">
        <v>650</v>
      </c>
      <c r="H20" s="809" t="s">
        <v>43</v>
      </c>
      <c r="T20" s="797"/>
    </row>
    <row r="21" spans="3:20" ht="13.5" customHeight="1">
      <c r="C21" s="810" t="str">
        <f>D$13</f>
        <v>Cost of Sales</v>
      </c>
      <c r="D21" s="795"/>
      <c r="E21" s="811">
        <v>25</v>
      </c>
      <c r="F21" s="811">
        <v>50</v>
      </c>
      <c r="G21" s="811">
        <v>75</v>
      </c>
      <c r="H21" s="811">
        <v>100</v>
      </c>
      <c r="T21" s="797"/>
    </row>
    <row r="22" spans="3:20" ht="13.5" customHeight="1">
      <c r="C22" s="810" t="str">
        <f>Dept1</f>
        <v>Research &amp; Development</v>
      </c>
      <c r="D22" s="795"/>
      <c r="E22" s="811">
        <v>25</v>
      </c>
      <c r="F22" s="811">
        <v>50</v>
      </c>
      <c r="G22" s="811">
        <v>75</v>
      </c>
      <c r="H22" s="811">
        <v>100</v>
      </c>
      <c r="T22" s="797"/>
    </row>
    <row r="23" spans="3:20" ht="13.5" customHeight="1">
      <c r="C23" s="810" t="str">
        <f>Dept2</f>
        <v>Sales &amp; Marketing</v>
      </c>
      <c r="D23" s="795"/>
      <c r="E23" s="811">
        <v>25</v>
      </c>
      <c r="F23" s="811">
        <v>50</v>
      </c>
      <c r="G23" s="811">
        <v>75</v>
      </c>
      <c r="H23" s="811">
        <v>500</v>
      </c>
      <c r="T23" s="797"/>
    </row>
    <row r="24" spans="3:20" ht="13.5" customHeight="1">
      <c r="C24" s="810" t="str">
        <f>Dept3</f>
        <v>Business Development</v>
      </c>
      <c r="D24" s="795"/>
      <c r="E24" s="811">
        <v>25</v>
      </c>
      <c r="F24" s="811">
        <v>50</v>
      </c>
      <c r="G24" s="811">
        <v>75</v>
      </c>
      <c r="H24" s="811">
        <v>100</v>
      </c>
      <c r="T24" s="797"/>
    </row>
    <row r="25" spans="3:20" ht="13.5" customHeight="1">
      <c r="C25" s="810" t="str">
        <f>Dept4</f>
        <v>Operations</v>
      </c>
      <c r="D25" s="795"/>
      <c r="E25" s="811">
        <v>25</v>
      </c>
      <c r="F25" s="811">
        <v>50</v>
      </c>
      <c r="G25" s="811">
        <v>75</v>
      </c>
      <c r="H25" s="811">
        <v>100</v>
      </c>
      <c r="T25" s="797"/>
    </row>
    <row r="26" spans="3:20" ht="13.5" customHeight="1">
      <c r="C26" s="810" t="str">
        <f>Dept5</f>
        <v>General &amp; Administrative</v>
      </c>
      <c r="D26" s="795"/>
      <c r="E26" s="811">
        <v>25</v>
      </c>
      <c r="F26" s="811">
        <v>50</v>
      </c>
      <c r="G26" s="811">
        <v>75</v>
      </c>
      <c r="H26" s="811">
        <v>100</v>
      </c>
    </row>
    <row r="27" spans="3:20" ht="13.5" customHeight="1">
      <c r="D27" s="661"/>
      <c r="E27" s="661"/>
    </row>
    <row r="28" spans="3:20" ht="13.5" customHeight="1">
      <c r="C28" s="798" t="s">
        <v>14</v>
      </c>
      <c r="D28" s="798" t="s">
        <v>50</v>
      </c>
      <c r="E28" s="800" t="s">
        <v>1</v>
      </c>
      <c r="F28" s="800" t="s">
        <v>42</v>
      </c>
      <c r="T28" s="797"/>
    </row>
    <row r="29" spans="3:20" ht="13.5" customHeight="1">
      <c r="D29" s="661"/>
      <c r="E29" s="661"/>
      <c r="F29" s="812"/>
      <c r="T29" s="797"/>
    </row>
    <row r="30" spans="3:20" ht="13.5" customHeight="1">
      <c r="C30" s="661" t="s">
        <v>41</v>
      </c>
      <c r="D30" s="661" t="s">
        <v>40</v>
      </c>
      <c r="E30" s="661" t="s">
        <v>48</v>
      </c>
      <c r="F30" s="813">
        <v>1000</v>
      </c>
      <c r="T30" s="797"/>
    </row>
    <row r="31" spans="3:20" ht="13.5" customHeight="1">
      <c r="D31" s="661"/>
      <c r="E31" s="661"/>
      <c r="T31" s="797"/>
    </row>
    <row r="32" spans="3:20" ht="13.5" customHeight="1">
      <c r="C32" s="795" t="s">
        <v>652</v>
      </c>
      <c r="D32" s="661"/>
      <c r="E32" s="809" t="s">
        <v>142</v>
      </c>
      <c r="F32" s="809" t="s">
        <v>9</v>
      </c>
      <c r="T32" s="797"/>
    </row>
    <row r="33" spans="3:20" ht="13.5" customHeight="1">
      <c r="C33" s="810" t="str">
        <f>D$13</f>
        <v>Cost of Sales</v>
      </c>
      <c r="D33" s="795"/>
      <c r="E33" s="811">
        <v>1500</v>
      </c>
      <c r="F33" s="811">
        <v>1000</v>
      </c>
      <c r="G33" s="814"/>
      <c r="T33" s="797"/>
    </row>
    <row r="34" spans="3:20" ht="13.5" customHeight="1">
      <c r="C34" s="810" t="str">
        <f>Dept1</f>
        <v>Research &amp; Development</v>
      </c>
      <c r="D34" s="795"/>
      <c r="E34" s="811">
        <v>3500</v>
      </c>
      <c r="F34" s="811">
        <v>1000</v>
      </c>
      <c r="G34" s="814"/>
      <c r="T34" s="797"/>
    </row>
    <row r="35" spans="3:20" ht="13.5" customHeight="1">
      <c r="C35" s="810" t="str">
        <f>Dept2</f>
        <v>Sales &amp; Marketing</v>
      </c>
      <c r="D35" s="795"/>
      <c r="E35" s="811">
        <v>2000</v>
      </c>
      <c r="F35" s="811">
        <v>1000</v>
      </c>
      <c r="G35" s="815"/>
      <c r="T35" s="797"/>
    </row>
    <row r="36" spans="3:20" ht="13.5" customHeight="1">
      <c r="C36" s="810" t="str">
        <f>Dept3</f>
        <v>Business Development</v>
      </c>
      <c r="D36" s="795"/>
      <c r="E36" s="811">
        <v>2000</v>
      </c>
      <c r="F36" s="811">
        <v>1000</v>
      </c>
      <c r="T36" s="797"/>
    </row>
    <row r="37" spans="3:20" ht="13.5" customHeight="1">
      <c r="C37" s="810" t="str">
        <f>Dept4</f>
        <v>Operations</v>
      </c>
      <c r="D37" s="795"/>
      <c r="E37" s="811">
        <v>2000</v>
      </c>
      <c r="F37" s="811">
        <v>1000</v>
      </c>
      <c r="T37" s="797"/>
    </row>
    <row r="38" spans="3:20" ht="13.5" customHeight="1">
      <c r="C38" s="810" t="str">
        <f>Dept5</f>
        <v>General &amp; Administrative</v>
      </c>
      <c r="D38" s="795"/>
      <c r="E38" s="811">
        <v>2000</v>
      </c>
      <c r="F38" s="811">
        <v>1000</v>
      </c>
    </row>
    <row r="39" spans="3:20" ht="13.5" customHeight="1">
      <c r="D39" s="661"/>
      <c r="E39" s="661"/>
    </row>
    <row r="40" spans="3:20" ht="13.5" customHeight="1">
      <c r="C40" s="661" t="s">
        <v>26</v>
      </c>
      <c r="D40" s="661" t="s">
        <v>27</v>
      </c>
      <c r="E40" s="661" t="s">
        <v>49</v>
      </c>
      <c r="F40" s="816">
        <v>3</v>
      </c>
    </row>
    <row r="41" spans="3:20" ht="13.5" customHeight="1">
      <c r="D41" s="661" t="s">
        <v>28</v>
      </c>
      <c r="E41" s="661" t="s">
        <v>49</v>
      </c>
      <c r="F41" s="816">
        <v>3</v>
      </c>
    </row>
    <row r="42" spans="3:20" ht="13.5" customHeight="1">
      <c r="D42" s="661" t="s">
        <v>30</v>
      </c>
      <c r="E42" s="661" t="s">
        <v>49</v>
      </c>
      <c r="F42" s="816">
        <v>5</v>
      </c>
    </row>
    <row r="43" spans="3:20" ht="13.5" customHeight="1">
      <c r="D43" s="661" t="s">
        <v>197</v>
      </c>
      <c r="E43" s="661" t="s">
        <v>49</v>
      </c>
      <c r="F43" s="816">
        <v>5</v>
      </c>
    </row>
    <row r="44" spans="3:20" ht="13.5" customHeight="1">
      <c r="D44" s="661" t="s">
        <v>235</v>
      </c>
      <c r="E44" s="661" t="s">
        <v>49</v>
      </c>
      <c r="F44" s="816">
        <v>3</v>
      </c>
    </row>
    <row r="45" spans="3:20" ht="13.5" customHeight="1">
      <c r="D45" s="661" t="s">
        <v>196</v>
      </c>
      <c r="E45" s="661" t="s">
        <v>49</v>
      </c>
      <c r="F45" s="816">
        <v>3</v>
      </c>
    </row>
    <row r="46" spans="3:20" ht="13.5" customHeight="1">
      <c r="D46" s="661" t="s">
        <v>29</v>
      </c>
      <c r="E46" s="661" t="s">
        <v>49</v>
      </c>
      <c r="F46" s="816">
        <v>5</v>
      </c>
    </row>
    <row r="47" spans="3:20" ht="13.5" customHeight="1">
      <c r="D47" s="661" t="s">
        <v>31</v>
      </c>
      <c r="E47" s="661" t="s">
        <v>49</v>
      </c>
      <c r="F47" s="816">
        <v>5</v>
      </c>
    </row>
    <row r="48" spans="3:20" ht="13.5" customHeight="1">
      <c r="D48" s="661"/>
      <c r="E48" s="661"/>
      <c r="F48" s="812"/>
    </row>
    <row r="49" spans="3:7" ht="13.5" customHeight="1">
      <c r="C49" s="661" t="s">
        <v>38</v>
      </c>
      <c r="D49" s="661" t="s">
        <v>158</v>
      </c>
      <c r="E49" s="661" t="s">
        <v>47</v>
      </c>
      <c r="F49" s="817">
        <v>30</v>
      </c>
    </row>
    <row r="50" spans="3:7" ht="13.5" customHeight="1">
      <c r="D50" s="661"/>
      <c r="E50" s="661"/>
    </row>
    <row r="51" spans="3:7" ht="13.5" customHeight="1">
      <c r="C51" s="661" t="s">
        <v>428</v>
      </c>
      <c r="D51" s="798" t="s">
        <v>187</v>
      </c>
      <c r="E51" s="800" t="s">
        <v>547</v>
      </c>
      <c r="F51" s="800" t="s">
        <v>339</v>
      </c>
      <c r="G51" s="800" t="s">
        <v>522</v>
      </c>
    </row>
    <row r="52" spans="3:7" ht="13.5" customHeight="1">
      <c r="D52" s="818"/>
      <c r="E52" s="819"/>
      <c r="F52" s="813"/>
      <c r="G52" s="819"/>
    </row>
    <row r="53" spans="3:7" ht="13.5" customHeight="1">
      <c r="D53" s="818"/>
      <c r="E53" s="819"/>
      <c r="F53" s="813"/>
      <c r="G53" s="819"/>
    </row>
    <row r="54" spans="3:7" ht="13.5" customHeight="1">
      <c r="D54" s="818"/>
      <c r="E54" s="819"/>
      <c r="F54" s="813"/>
      <c r="G54" s="819"/>
    </row>
    <row r="55" spans="3:7" ht="13.5" customHeight="1">
      <c r="D55" s="818"/>
      <c r="E55" s="819"/>
      <c r="F55" s="813"/>
      <c r="G55" s="819"/>
    </row>
    <row r="56" spans="3:7" ht="13.5" customHeight="1">
      <c r="D56" s="818"/>
      <c r="E56" s="819"/>
      <c r="F56" s="813"/>
      <c r="G56" s="819"/>
    </row>
    <row r="57" spans="3:7" ht="13.5" customHeight="1">
      <c r="D57" s="818"/>
      <c r="E57" s="819"/>
      <c r="F57" s="820"/>
      <c r="G57" s="819"/>
    </row>
    <row r="58" spans="3:7" ht="13.5" customHeight="1">
      <c r="D58" s="661" t="s">
        <v>4</v>
      </c>
      <c r="E58" s="661"/>
      <c r="F58" s="821">
        <f>SUM(F52:F57)</f>
        <v>0</v>
      </c>
      <c r="G58" s="814"/>
    </row>
    <row r="59" spans="3:7" ht="13.5" customHeight="1">
      <c r="D59" s="661"/>
      <c r="E59" s="661"/>
      <c r="F59" s="821"/>
      <c r="G59" s="814"/>
    </row>
    <row r="60" spans="3:7" ht="13.5" customHeight="1">
      <c r="C60" s="661" t="s">
        <v>92</v>
      </c>
      <c r="D60" s="798" t="s">
        <v>187</v>
      </c>
      <c r="E60" s="800" t="s">
        <v>192</v>
      </c>
      <c r="F60" s="800" t="s">
        <v>339</v>
      </c>
      <c r="G60" s="814"/>
    </row>
    <row r="61" spans="3:7" ht="13.5" customHeight="1">
      <c r="D61" s="818" t="s">
        <v>564</v>
      </c>
      <c r="E61" s="819"/>
      <c r="F61" s="813"/>
      <c r="G61" s="814"/>
    </row>
    <row r="62" spans="3:7" ht="13.5" customHeight="1">
      <c r="D62" s="818" t="s">
        <v>221</v>
      </c>
      <c r="E62" s="819"/>
      <c r="F62" s="813"/>
      <c r="G62" s="814"/>
    </row>
    <row r="63" spans="3:7" ht="13.5" customHeight="1">
      <c r="D63" s="818"/>
      <c r="E63" s="819"/>
      <c r="F63" s="813"/>
      <c r="G63" s="814"/>
    </row>
    <row r="64" spans="3:7" ht="13.5" customHeight="1">
      <c r="D64" s="818"/>
      <c r="E64" s="819"/>
      <c r="F64" s="813"/>
      <c r="G64" s="814"/>
    </row>
    <row r="65" spans="1:55" ht="13.5" customHeight="1">
      <c r="D65" s="818"/>
      <c r="E65" s="819"/>
      <c r="F65" s="813"/>
      <c r="G65" s="814"/>
    </row>
    <row r="66" spans="1:55" ht="13.5" customHeight="1">
      <c r="D66" s="818"/>
      <c r="E66" s="819"/>
      <c r="F66" s="813"/>
      <c r="G66" s="814"/>
    </row>
    <row r="67" spans="1:55" ht="13.5" customHeight="1">
      <c r="D67" s="818"/>
      <c r="E67" s="819"/>
      <c r="F67" s="813"/>
      <c r="G67" s="814"/>
      <c r="T67" s="797"/>
    </row>
    <row r="68" spans="1:55" ht="13.5" customHeight="1">
      <c r="D68" s="818"/>
      <c r="E68" s="819"/>
      <c r="F68" s="822"/>
      <c r="G68" s="814"/>
    </row>
    <row r="69" spans="1:55" ht="13.5" customHeight="1">
      <c r="D69" s="661" t="s">
        <v>4</v>
      </c>
      <c r="E69" s="661"/>
      <c r="F69" s="821">
        <f>SUM(F61:F68)</f>
        <v>0</v>
      </c>
      <c r="BC69" s="661"/>
    </row>
    <row r="70" spans="1:55" ht="13.5" customHeight="1">
      <c r="D70" s="661"/>
      <c r="E70" s="661"/>
      <c r="BC70" s="661"/>
    </row>
    <row r="71" spans="1:55" ht="13.5" customHeight="1">
      <c r="D71" s="661"/>
      <c r="E71" s="661"/>
      <c r="BC71" s="661"/>
    </row>
    <row r="72" spans="1:55" ht="13.5" customHeight="1">
      <c r="C72" s="661" t="s">
        <v>230</v>
      </c>
      <c r="D72" s="661" t="s">
        <v>231</v>
      </c>
      <c r="E72" s="661"/>
      <c r="F72" s="823"/>
      <c r="BC72" s="661"/>
    </row>
    <row r="73" spans="1:55" ht="13.5" customHeight="1">
      <c r="D73" s="661" t="s">
        <v>232</v>
      </c>
      <c r="E73" s="661"/>
      <c r="F73" s="823"/>
      <c r="BC73" s="661"/>
    </row>
    <row r="74" spans="1:55" s="661" customFormat="1" ht="13.5" customHeight="1">
      <c r="A74" s="660"/>
      <c r="D74" s="661" t="s">
        <v>233</v>
      </c>
      <c r="F74" s="823"/>
      <c r="G74" s="793"/>
    </row>
    <row r="75" spans="1:55" ht="13.5" customHeight="1">
      <c r="D75" s="661"/>
      <c r="E75" s="661"/>
      <c r="BC75" s="661"/>
    </row>
    <row r="76" spans="1:55" ht="13.5" customHeight="1">
      <c r="D76" s="661"/>
      <c r="E76" s="661"/>
      <c r="BC76" s="661"/>
    </row>
    <row r="77" spans="1:55" ht="13.5" customHeight="1">
      <c r="C77" s="798" t="s">
        <v>632</v>
      </c>
      <c r="D77" s="798"/>
      <c r="E77" s="800" t="s">
        <v>1</v>
      </c>
      <c r="F77" s="800" t="s">
        <v>42</v>
      </c>
    </row>
    <row r="78" spans="1:55" ht="13.5" customHeight="1">
      <c r="D78" s="661"/>
      <c r="E78" s="661"/>
    </row>
    <row r="79" spans="1:55" ht="13.5" customHeight="1">
      <c r="C79" s="661" t="s">
        <v>2</v>
      </c>
      <c r="D79" s="661"/>
      <c r="E79" s="661" t="s">
        <v>3</v>
      </c>
      <c r="F79" s="824">
        <v>0.02</v>
      </c>
    </row>
    <row r="80" spans="1:55" ht="13.5" customHeight="1">
      <c r="C80" s="661" t="s">
        <v>5</v>
      </c>
      <c r="D80" s="661"/>
      <c r="E80" s="661" t="s">
        <v>3</v>
      </c>
      <c r="F80" s="824">
        <v>8.6499999999999994E-2</v>
      </c>
    </row>
    <row r="81" spans="3:6" ht="13.5" customHeight="1">
      <c r="C81" s="661" t="s">
        <v>6</v>
      </c>
      <c r="D81" s="661"/>
      <c r="E81" s="661" t="s">
        <v>3</v>
      </c>
      <c r="F81" s="824">
        <v>0.1</v>
      </c>
    </row>
    <row r="82" spans="3:6" ht="13.5" customHeight="1">
      <c r="C82" s="661" t="s">
        <v>7</v>
      </c>
      <c r="D82" s="661"/>
      <c r="E82" s="661" t="s">
        <v>8</v>
      </c>
      <c r="F82" s="825">
        <v>25</v>
      </c>
    </row>
    <row r="83" spans="3:6" ht="13.5" customHeight="1">
      <c r="D83" s="661"/>
      <c r="E83" s="661"/>
    </row>
    <row r="84" spans="3:6" ht="13.5" customHeight="1">
      <c r="D84" s="661"/>
      <c r="E84" s="661"/>
    </row>
    <row r="85" spans="3:6" ht="13.5" customHeight="1">
      <c r="D85" s="661"/>
      <c r="E85" s="661"/>
    </row>
    <row r="86" spans="3:6" ht="13.5" hidden="1" customHeight="1">
      <c r="D86" s="661"/>
      <c r="E86" s="661"/>
    </row>
    <row r="87" spans="3:6" ht="13.5" hidden="1" customHeight="1">
      <c r="D87" s="661"/>
      <c r="E87" s="661"/>
    </row>
    <row r="88" spans="3:6" ht="13.5" hidden="1" customHeight="1">
      <c r="D88" s="661"/>
      <c r="E88" s="661"/>
    </row>
    <row r="89" spans="3:6" ht="13.5" hidden="1" customHeight="1">
      <c r="D89" s="661"/>
      <c r="E89" s="661"/>
    </row>
    <row r="90" spans="3:6" ht="13.5" hidden="1" customHeight="1">
      <c r="D90" s="661"/>
      <c r="E90" s="661"/>
    </row>
    <row r="91" spans="3:6" ht="13.5" hidden="1" customHeight="1">
      <c r="D91" s="661"/>
      <c r="E91" s="661"/>
    </row>
    <row r="92" spans="3:6" ht="13.5" hidden="1" customHeight="1">
      <c r="D92" s="661"/>
      <c r="E92" s="661"/>
    </row>
    <row r="93" spans="3:6" ht="13.5" hidden="1" customHeight="1">
      <c r="D93" s="661"/>
      <c r="E93" s="661"/>
    </row>
    <row r="94" spans="3:6" ht="13.5" hidden="1" customHeight="1">
      <c r="D94" s="661"/>
      <c r="E94" s="661"/>
    </row>
    <row r="95" spans="3:6" ht="13.5" hidden="1" customHeight="1">
      <c r="D95" s="661"/>
      <c r="E95" s="661"/>
    </row>
    <row r="96" spans="3:6" ht="13.5" hidden="1" customHeight="1">
      <c r="D96" s="661"/>
      <c r="E96" s="661"/>
    </row>
    <row r="97" spans="4:5" ht="13.5" hidden="1" customHeight="1">
      <c r="D97" s="661"/>
      <c r="E97" s="661"/>
    </row>
    <row r="98" spans="4:5" ht="13.5" hidden="1" customHeight="1">
      <c r="D98" s="661"/>
      <c r="E98" s="661"/>
    </row>
    <row r="99" spans="4:5" ht="13.5" hidden="1" customHeight="1">
      <c r="D99" s="661"/>
      <c r="E99" s="661"/>
    </row>
    <row r="100" spans="4:5" ht="13.5" hidden="1" customHeight="1">
      <c r="D100" s="661"/>
      <c r="E100" s="661"/>
    </row>
    <row r="101" spans="4:5" ht="13.5" hidden="1" customHeight="1">
      <c r="D101" s="661"/>
      <c r="E101" s="661"/>
    </row>
    <row r="102" spans="4:5" ht="13.5" hidden="1" customHeight="1">
      <c r="D102" s="661"/>
      <c r="E102" s="661"/>
    </row>
    <row r="103" spans="4:5" ht="13.5" hidden="1" customHeight="1">
      <c r="D103" s="661"/>
      <c r="E103" s="661"/>
    </row>
    <row r="104" spans="4:5" ht="13.5" hidden="1" customHeight="1">
      <c r="D104" s="661"/>
      <c r="E104" s="661"/>
    </row>
    <row r="105" spans="4:5" ht="13.5" hidden="1" customHeight="1">
      <c r="D105" s="661"/>
      <c r="E105" s="661"/>
    </row>
    <row r="106" spans="4:5" ht="13.5" hidden="1" customHeight="1">
      <c r="D106" s="661"/>
      <c r="E106" s="661"/>
    </row>
    <row r="107" spans="4:5" ht="13.5" hidden="1" customHeight="1">
      <c r="D107" s="661"/>
      <c r="E107" s="661"/>
    </row>
    <row r="108" spans="4:5" ht="13.5" hidden="1" customHeight="1">
      <c r="D108" s="661"/>
      <c r="E108" s="661"/>
    </row>
    <row r="109" spans="4:5" hidden="1">
      <c r="D109" s="661"/>
      <c r="E109" s="661"/>
    </row>
    <row r="110" spans="4:5" hidden="1">
      <c r="D110" s="661"/>
      <c r="E110" s="661"/>
    </row>
    <row r="111" spans="4:5" hidden="1">
      <c r="D111" s="661"/>
      <c r="E111" s="661"/>
    </row>
    <row r="112" spans="4:5" hidden="1">
      <c r="D112" s="661"/>
      <c r="E112" s="661"/>
    </row>
    <row r="113" spans="4:5" hidden="1">
      <c r="D113" s="661"/>
      <c r="E113" s="661"/>
    </row>
    <row r="114" spans="4:5" hidden="1">
      <c r="D114" s="661"/>
      <c r="E114" s="661"/>
    </row>
    <row r="115" spans="4:5" hidden="1">
      <c r="D115" s="661"/>
      <c r="E115" s="661"/>
    </row>
    <row r="116" spans="4:5" hidden="1">
      <c r="D116" s="661"/>
      <c r="E116" s="661"/>
    </row>
    <row r="117" spans="4:5" hidden="1">
      <c r="D117" s="661"/>
      <c r="E117" s="661"/>
    </row>
    <row r="118" spans="4:5" hidden="1">
      <c r="D118" s="661"/>
      <c r="E118" s="661"/>
    </row>
    <row r="119" spans="4:5" hidden="1">
      <c r="D119" s="661"/>
      <c r="E119" s="661"/>
    </row>
    <row r="120" spans="4:5" hidden="1">
      <c r="D120" s="661"/>
      <c r="E120" s="661"/>
    </row>
    <row r="121" spans="4:5" hidden="1">
      <c r="D121" s="661"/>
      <c r="E121" s="661"/>
    </row>
    <row r="122" spans="4:5" hidden="1">
      <c r="D122" s="661"/>
      <c r="E122" s="661"/>
    </row>
    <row r="123" spans="4:5" hidden="1">
      <c r="D123" s="661"/>
      <c r="E123" s="661"/>
    </row>
    <row r="124" spans="4:5" hidden="1">
      <c r="D124" s="661"/>
      <c r="E124" s="661"/>
    </row>
    <row r="125" spans="4:5" hidden="1">
      <c r="D125" s="661"/>
      <c r="E125" s="661"/>
    </row>
    <row r="126" spans="4:5" hidden="1">
      <c r="D126" s="661"/>
      <c r="E126" s="661"/>
    </row>
    <row r="127" spans="4:5" hidden="1">
      <c r="D127" s="661"/>
      <c r="E127" s="661"/>
    </row>
    <row r="128" spans="4:5" hidden="1">
      <c r="D128" s="661"/>
      <c r="E128" s="661"/>
    </row>
    <row r="129" spans="4:5" hidden="1">
      <c r="D129" s="661"/>
      <c r="E129" s="661"/>
    </row>
    <row r="130" spans="4:5" hidden="1">
      <c r="D130" s="661"/>
      <c r="E130" s="661"/>
    </row>
    <row r="131" spans="4:5" hidden="1">
      <c r="D131" s="661"/>
      <c r="E131" s="661"/>
    </row>
    <row r="132" spans="4:5" hidden="1">
      <c r="D132" s="661"/>
      <c r="E132" s="661"/>
    </row>
    <row r="133" spans="4:5" hidden="1">
      <c r="D133" s="661"/>
      <c r="E133" s="661"/>
    </row>
    <row r="134" spans="4:5" hidden="1">
      <c r="D134" s="661"/>
      <c r="E134" s="661"/>
    </row>
    <row r="135" spans="4:5" hidden="1">
      <c r="D135" s="661"/>
      <c r="E135" s="661"/>
    </row>
    <row r="136" spans="4:5" hidden="1">
      <c r="D136" s="661"/>
      <c r="E136" s="661"/>
    </row>
    <row r="137" spans="4:5" hidden="1">
      <c r="D137" s="661"/>
      <c r="E137" s="661"/>
    </row>
    <row r="138" spans="4:5" hidden="1">
      <c r="D138" s="661"/>
      <c r="E138" s="661"/>
    </row>
    <row r="139" spans="4:5" hidden="1">
      <c r="D139" s="661"/>
      <c r="E139" s="661"/>
    </row>
    <row r="140" spans="4:5" hidden="1">
      <c r="D140" s="661"/>
      <c r="E140" s="661"/>
    </row>
    <row r="141" spans="4:5" hidden="1">
      <c r="D141" s="661"/>
      <c r="E141" s="661"/>
    </row>
    <row r="142" spans="4:5" hidden="1">
      <c r="D142" s="661"/>
      <c r="E142" s="661"/>
    </row>
    <row r="143" spans="4:5" hidden="1">
      <c r="D143" s="661"/>
      <c r="E143" s="661"/>
    </row>
    <row r="144" spans="4:5" hidden="1">
      <c r="D144" s="661"/>
      <c r="E144" s="661"/>
    </row>
    <row r="145" spans="4:5" hidden="1">
      <c r="D145" s="661"/>
      <c r="E145" s="661"/>
    </row>
    <row r="146" spans="4:5" hidden="1">
      <c r="D146" s="661"/>
      <c r="E146" s="661"/>
    </row>
    <row r="147" spans="4:5" hidden="1">
      <c r="D147" s="661"/>
      <c r="E147" s="661"/>
    </row>
    <row r="148" spans="4:5" hidden="1">
      <c r="D148" s="661"/>
      <c r="E148" s="661"/>
    </row>
    <row r="149" spans="4:5" hidden="1">
      <c r="D149" s="661"/>
      <c r="E149" s="661"/>
    </row>
    <row r="150" spans="4:5" hidden="1">
      <c r="D150" s="661"/>
      <c r="E150" s="661"/>
    </row>
    <row r="151" spans="4:5" hidden="1">
      <c r="D151" s="661"/>
      <c r="E151" s="661"/>
    </row>
    <row r="152" spans="4:5" hidden="1">
      <c r="D152" s="661"/>
      <c r="E152" s="661"/>
    </row>
    <row r="153" spans="4:5" hidden="1">
      <c r="D153" s="661"/>
      <c r="E153" s="661"/>
    </row>
    <row r="154" spans="4:5" hidden="1">
      <c r="D154" s="661"/>
      <c r="E154" s="661"/>
    </row>
    <row r="155" spans="4:5" hidden="1">
      <c r="D155" s="661"/>
      <c r="E155" s="661"/>
    </row>
    <row r="156" spans="4:5" hidden="1">
      <c r="D156" s="661"/>
      <c r="E156" s="661"/>
    </row>
    <row r="157" spans="4:5" hidden="1">
      <c r="D157" s="661"/>
      <c r="E157" s="661"/>
    </row>
    <row r="158" spans="4:5" hidden="1">
      <c r="D158" s="661"/>
      <c r="E158" s="661"/>
    </row>
    <row r="159" spans="4:5" hidden="1">
      <c r="D159" s="661"/>
      <c r="E159" s="661"/>
    </row>
    <row r="160" spans="4:5" hidden="1">
      <c r="D160" s="661"/>
      <c r="E160" s="661"/>
    </row>
    <row r="161" spans="4:5" hidden="1">
      <c r="D161" s="661"/>
      <c r="E161" s="661"/>
    </row>
    <row r="162" spans="4:5" hidden="1">
      <c r="D162" s="661"/>
      <c r="E162" s="661"/>
    </row>
    <row r="163" spans="4:5" hidden="1">
      <c r="D163" s="661"/>
      <c r="E163" s="661"/>
    </row>
    <row r="164" spans="4:5" hidden="1">
      <c r="D164" s="661"/>
      <c r="E164" s="661"/>
    </row>
    <row r="165" spans="4:5" hidden="1">
      <c r="D165" s="661"/>
      <c r="E165" s="661"/>
    </row>
    <row r="166" spans="4:5" hidden="1">
      <c r="D166" s="661"/>
      <c r="E166" s="661"/>
    </row>
    <row r="167" spans="4:5" hidden="1">
      <c r="D167" s="661"/>
      <c r="E167" s="661"/>
    </row>
    <row r="168" spans="4:5" hidden="1">
      <c r="D168" s="661"/>
      <c r="E168" s="661"/>
    </row>
    <row r="169" spans="4:5" hidden="1">
      <c r="D169" s="661"/>
      <c r="E169" s="661"/>
    </row>
    <row r="170" spans="4:5" hidden="1">
      <c r="D170" s="661"/>
      <c r="E170" s="661"/>
    </row>
    <row r="171" spans="4:5" hidden="1">
      <c r="D171" s="661"/>
      <c r="E171" s="661"/>
    </row>
    <row r="172" spans="4:5" hidden="1">
      <c r="D172" s="661"/>
      <c r="E172" s="661"/>
    </row>
    <row r="173" spans="4:5" hidden="1">
      <c r="D173" s="661"/>
      <c r="E173" s="661"/>
    </row>
    <row r="174" spans="4:5" hidden="1">
      <c r="D174" s="661"/>
      <c r="E174" s="661"/>
    </row>
    <row r="175" spans="4:5" hidden="1">
      <c r="D175" s="661"/>
      <c r="E175" s="661"/>
    </row>
  </sheetData>
  <phoneticPr fontId="10" type="noConversion"/>
  <dataValidations count="1">
    <dataValidation type="list" allowBlank="1" showInputMessage="1" showErrorMessage="1" sqref="F49" xr:uid="{B0C4EFC1-3DCE-4969-87AD-BCD5ADFF93EA}">
      <formula1>$Q$7:$Q$9</formula1>
    </dataValidation>
  </dataValidations>
  <printOptions headings="1"/>
  <pageMargins left="0.7" right="0.7" top="0.75" bottom="0.75" header="0.3" footer="0.3"/>
  <pageSetup scale="68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E6083C6-7F4F-468F-A035-441E5A989B2E}">
          <x14:formula1>
            <xm:f>CalcEngine!$E$262:$E$263</xm:f>
          </x14:formula1>
          <xm:sqref>D52:D57</xm:sqref>
        </x14:dataValidation>
        <x14:dataValidation type="list" allowBlank="1" showInputMessage="1" showErrorMessage="1" xr:uid="{AD0B9E5C-824C-41E8-B1E9-DCC5F40F8FD1}">
          <x14:formula1>
            <xm:f>CalcEngine!$E$316:$E$320</xm:f>
          </x14:formula1>
          <xm:sqref>D63:D68</xm:sqref>
        </x14:dataValidation>
        <x14:dataValidation type="list" allowBlank="1" showInputMessage="1" showErrorMessage="1" xr:uid="{C3981D6E-2723-41FA-9F1E-00EF32893FC7}">
          <x14:formula1>
            <xm:f>CalcEngine!$R$6:$BY$6</xm:f>
          </x14:formula1>
          <xm:sqref>G52:G57 E52:E57 E63:E68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6BA13-7C57-4600-9B74-BA577C476A13}">
  <sheetPr codeName="Sheet8">
    <tabColor theme="7" tint="0.79998168889431442"/>
    <pageSetUpPr fitToPage="1"/>
  </sheetPr>
  <dimension ref="A1:LT80"/>
  <sheetViews>
    <sheetView zoomScale="90" zoomScaleNormal="90" workbookViewId="0">
      <pane xSplit="13" ySplit="5" topLeftCell="N6" activePane="bottomRight" state="frozen"/>
      <selection activeCell="C35" sqref="C35"/>
      <selection pane="topRight" activeCell="C35" sqref="C35"/>
      <selection pane="bottomLeft" activeCell="C35" sqref="C35"/>
      <selection pane="bottomRight" activeCell="C13" sqref="C13"/>
    </sheetView>
  </sheetViews>
  <sheetFormatPr defaultColWidth="0" defaultRowHeight="12" zeroHeight="1" outlineLevelCol="1"/>
  <cols>
    <col min="1" max="1" width="3.7109375" style="14" customWidth="1"/>
    <col min="2" max="2" width="2.7109375" style="21" customWidth="1"/>
    <col min="3" max="3" width="11" style="89" customWidth="1"/>
    <col min="4" max="4" width="12" style="89" bestFit="1" customWidth="1"/>
    <col min="5" max="5" width="10.7109375" style="90" bestFit="1" customWidth="1"/>
    <col min="6" max="6" width="24.85546875" style="91" bestFit="1" customWidth="1"/>
    <col min="7" max="7" width="24.85546875" style="89" bestFit="1" customWidth="1"/>
    <col min="8" max="8" width="11.42578125" style="92" bestFit="1" customWidth="1"/>
    <col min="9" max="9" width="9.7109375" style="90" customWidth="1"/>
    <col min="10" max="10" width="9.42578125" style="90" bestFit="1" customWidth="1"/>
    <col min="11" max="12" width="9.7109375" style="93" customWidth="1"/>
    <col min="13" max="13" width="11.140625" style="93" customWidth="1"/>
    <col min="14" max="73" width="10.7109375" style="89" customWidth="1" outlineLevel="1"/>
    <col min="74" max="78" width="10.7109375" style="89" customWidth="1"/>
    <col min="79" max="79" width="1.7109375" style="94" customWidth="1"/>
    <col min="80" max="139" width="9.7109375" style="89" customWidth="1" outlineLevel="1"/>
    <col min="140" max="144" width="10.7109375" style="89" customWidth="1"/>
    <col min="145" max="145" width="1.7109375" style="94" customWidth="1"/>
    <col min="146" max="205" width="9.7109375" style="89" customWidth="1" outlineLevel="1"/>
    <col min="206" max="210" width="10.7109375" style="89" customWidth="1"/>
    <col min="211" max="211" width="1.7109375" style="89" customWidth="1"/>
    <col min="212" max="212" width="8" style="94" bestFit="1" customWidth="1"/>
    <col min="213" max="214" width="7.28515625" style="94" bestFit="1" customWidth="1"/>
    <col min="215" max="215" width="7.28515625" style="94" hidden="1" customWidth="1"/>
    <col min="216" max="222" width="0" style="89" hidden="1" customWidth="1"/>
    <col min="223" max="332" width="0" style="21" hidden="1" customWidth="1"/>
    <col min="333" max="16384" width="11.28515625" style="21" hidden="1"/>
  </cols>
  <sheetData>
    <row r="1" spans="1:305" s="14" customFormat="1" ht="13.05" customHeight="1">
      <c r="C1" s="83"/>
      <c r="D1" s="83"/>
      <c r="E1" s="84"/>
      <c r="F1" s="85"/>
      <c r="G1" s="769"/>
      <c r="H1" s="86"/>
      <c r="I1" s="84"/>
      <c r="J1" s="84"/>
      <c r="K1" s="87"/>
      <c r="L1" s="87"/>
      <c r="M1" s="87"/>
      <c r="N1" s="781"/>
      <c r="O1" s="781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8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8"/>
      <c r="EP1" s="83"/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/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/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/>
      <c r="GA1" s="83"/>
      <c r="GB1" s="83"/>
      <c r="GC1" s="83"/>
      <c r="GD1" s="83"/>
      <c r="GE1" s="83"/>
      <c r="GF1" s="83"/>
      <c r="GG1" s="83"/>
      <c r="GH1" s="83"/>
      <c r="GI1" s="83"/>
      <c r="GJ1" s="83"/>
      <c r="GK1" s="83"/>
      <c r="GL1" s="83"/>
      <c r="GM1" s="83"/>
      <c r="GN1" s="83"/>
      <c r="GO1" s="83"/>
      <c r="GP1" s="83"/>
      <c r="GQ1" s="83"/>
      <c r="GR1" s="83"/>
      <c r="GS1" s="83"/>
      <c r="GT1" s="83"/>
      <c r="GU1" s="83"/>
      <c r="GV1" s="83"/>
      <c r="GW1" s="83"/>
      <c r="GX1" s="83"/>
      <c r="GY1" s="83"/>
      <c r="GZ1" s="83"/>
      <c r="HA1" s="83"/>
      <c r="HB1" s="83"/>
      <c r="HC1" s="83"/>
      <c r="HD1" s="88"/>
      <c r="HE1" s="88"/>
      <c r="HF1" s="88"/>
      <c r="HG1" s="88"/>
      <c r="HH1" s="83"/>
      <c r="HI1" s="83"/>
      <c r="HJ1" s="83"/>
      <c r="HK1" s="83"/>
      <c r="HL1" s="83"/>
      <c r="HM1" s="83"/>
      <c r="HN1" s="83"/>
    </row>
    <row r="2" spans="1:305"/>
    <row r="3" spans="1:305" ht="13.2">
      <c r="C3" s="459" t="s">
        <v>213</v>
      </c>
      <c r="L3" s="770">
        <f>N3-31</f>
        <v>44926</v>
      </c>
      <c r="M3" s="770"/>
      <c r="N3" s="838">
        <f t="shared" ref="N3:BN3" si="0">EOMONTH(N4,0)</f>
        <v>44957</v>
      </c>
      <c r="O3" s="838">
        <f t="shared" si="0"/>
        <v>44985</v>
      </c>
      <c r="P3" s="838">
        <f t="shared" si="0"/>
        <v>45016</v>
      </c>
      <c r="Q3" s="838">
        <f t="shared" si="0"/>
        <v>45046</v>
      </c>
      <c r="R3" s="838">
        <f t="shared" si="0"/>
        <v>45077</v>
      </c>
      <c r="S3" s="838">
        <f t="shared" si="0"/>
        <v>45107</v>
      </c>
      <c r="T3" s="838">
        <f t="shared" si="0"/>
        <v>45138</v>
      </c>
      <c r="U3" s="838">
        <f t="shared" si="0"/>
        <v>45169</v>
      </c>
      <c r="V3" s="838">
        <f t="shared" si="0"/>
        <v>45199</v>
      </c>
      <c r="W3" s="838">
        <f t="shared" si="0"/>
        <v>45230</v>
      </c>
      <c r="X3" s="838">
        <f t="shared" si="0"/>
        <v>45260</v>
      </c>
      <c r="Y3" s="838">
        <f t="shared" si="0"/>
        <v>45291</v>
      </c>
      <c r="Z3" s="838">
        <f t="shared" si="0"/>
        <v>45322</v>
      </c>
      <c r="AA3" s="838">
        <f t="shared" si="0"/>
        <v>45351</v>
      </c>
      <c r="AB3" s="838">
        <f t="shared" si="0"/>
        <v>45382</v>
      </c>
      <c r="AC3" s="838">
        <f t="shared" si="0"/>
        <v>45412</v>
      </c>
      <c r="AD3" s="838">
        <f t="shared" si="0"/>
        <v>45443</v>
      </c>
      <c r="AE3" s="838">
        <f t="shared" si="0"/>
        <v>45473</v>
      </c>
      <c r="AF3" s="838">
        <f t="shared" si="0"/>
        <v>45504</v>
      </c>
      <c r="AG3" s="838">
        <f t="shared" si="0"/>
        <v>45535</v>
      </c>
      <c r="AH3" s="838">
        <f t="shared" si="0"/>
        <v>45565</v>
      </c>
      <c r="AI3" s="838">
        <f t="shared" si="0"/>
        <v>45596</v>
      </c>
      <c r="AJ3" s="838">
        <f t="shared" si="0"/>
        <v>45626</v>
      </c>
      <c r="AK3" s="838">
        <f t="shared" si="0"/>
        <v>45657</v>
      </c>
      <c r="AL3" s="838">
        <f t="shared" si="0"/>
        <v>45688</v>
      </c>
      <c r="AM3" s="838">
        <f t="shared" si="0"/>
        <v>45716</v>
      </c>
      <c r="AN3" s="838">
        <f t="shared" si="0"/>
        <v>45747</v>
      </c>
      <c r="AO3" s="838">
        <f t="shared" si="0"/>
        <v>45777</v>
      </c>
      <c r="AP3" s="838">
        <f t="shared" si="0"/>
        <v>45808</v>
      </c>
      <c r="AQ3" s="838">
        <f t="shared" si="0"/>
        <v>45838</v>
      </c>
      <c r="AR3" s="838">
        <f t="shared" si="0"/>
        <v>45869</v>
      </c>
      <c r="AS3" s="838">
        <f t="shared" si="0"/>
        <v>45900</v>
      </c>
      <c r="AT3" s="838">
        <f t="shared" si="0"/>
        <v>45930</v>
      </c>
      <c r="AU3" s="838">
        <f t="shared" si="0"/>
        <v>45961</v>
      </c>
      <c r="AV3" s="838">
        <f t="shared" si="0"/>
        <v>45991</v>
      </c>
      <c r="AW3" s="838">
        <f t="shared" si="0"/>
        <v>46022</v>
      </c>
      <c r="AX3" s="838">
        <f t="shared" si="0"/>
        <v>46053</v>
      </c>
      <c r="AY3" s="838">
        <f t="shared" si="0"/>
        <v>46081</v>
      </c>
      <c r="AZ3" s="838">
        <f t="shared" si="0"/>
        <v>46112</v>
      </c>
      <c r="BA3" s="838">
        <f t="shared" si="0"/>
        <v>46142</v>
      </c>
      <c r="BB3" s="838">
        <f t="shared" si="0"/>
        <v>46173</v>
      </c>
      <c r="BC3" s="838">
        <f t="shared" si="0"/>
        <v>46203</v>
      </c>
      <c r="BD3" s="838">
        <f t="shared" si="0"/>
        <v>46234</v>
      </c>
      <c r="BE3" s="838">
        <f t="shared" si="0"/>
        <v>46265</v>
      </c>
      <c r="BF3" s="838">
        <f t="shared" si="0"/>
        <v>46295</v>
      </c>
      <c r="BG3" s="838">
        <f t="shared" si="0"/>
        <v>46326</v>
      </c>
      <c r="BH3" s="838">
        <f t="shared" si="0"/>
        <v>46356</v>
      </c>
      <c r="BI3" s="838">
        <f t="shared" si="0"/>
        <v>46387</v>
      </c>
      <c r="BJ3" s="838">
        <f t="shared" si="0"/>
        <v>46418</v>
      </c>
      <c r="BK3" s="838">
        <f t="shared" si="0"/>
        <v>46446</v>
      </c>
      <c r="BL3" s="838">
        <f t="shared" si="0"/>
        <v>46477</v>
      </c>
      <c r="BM3" s="838">
        <f t="shared" si="0"/>
        <v>46507</v>
      </c>
      <c r="BN3" s="838">
        <f t="shared" si="0"/>
        <v>46538</v>
      </c>
      <c r="BO3" s="838">
        <f t="shared" ref="BO3:BU3" si="1">EOMONTH(BO4,0)</f>
        <v>46568</v>
      </c>
      <c r="BP3" s="838">
        <f t="shared" si="1"/>
        <v>46599</v>
      </c>
      <c r="BQ3" s="838">
        <f t="shared" si="1"/>
        <v>46630</v>
      </c>
      <c r="BR3" s="838">
        <f t="shared" si="1"/>
        <v>46660</v>
      </c>
      <c r="BS3" s="838">
        <f t="shared" si="1"/>
        <v>46691</v>
      </c>
      <c r="BT3" s="838">
        <f t="shared" si="1"/>
        <v>46721</v>
      </c>
      <c r="BU3" s="838">
        <f t="shared" si="1"/>
        <v>46752</v>
      </c>
      <c r="BV3" s="839"/>
      <c r="BW3" s="839"/>
      <c r="BX3" s="839"/>
      <c r="BY3" s="839"/>
      <c r="BZ3" s="839"/>
      <c r="CA3" s="839"/>
      <c r="CB3" s="840"/>
      <c r="CC3" s="840"/>
      <c r="CD3" s="840"/>
      <c r="CE3" s="840"/>
      <c r="CF3" s="840"/>
      <c r="CG3" s="840"/>
      <c r="CH3" s="840"/>
      <c r="CI3" s="840"/>
      <c r="CJ3" s="840"/>
      <c r="CK3" s="840"/>
      <c r="CL3" s="840"/>
      <c r="CM3" s="840"/>
      <c r="CN3" s="840"/>
      <c r="CO3" s="840"/>
      <c r="CP3" s="840"/>
      <c r="CQ3" s="840"/>
      <c r="CR3" s="840"/>
      <c r="CS3" s="840"/>
      <c r="CT3" s="840"/>
      <c r="CU3" s="840"/>
      <c r="CV3" s="840"/>
      <c r="CW3" s="840"/>
      <c r="CX3" s="840"/>
      <c r="CY3" s="840"/>
      <c r="CZ3" s="840"/>
      <c r="DA3" s="840"/>
      <c r="DB3" s="840"/>
      <c r="DC3" s="840"/>
      <c r="DD3" s="840"/>
      <c r="DE3" s="840"/>
      <c r="DF3" s="840"/>
      <c r="DG3" s="840"/>
      <c r="DH3" s="840"/>
      <c r="DI3" s="840"/>
      <c r="DJ3" s="840"/>
      <c r="DK3" s="840"/>
      <c r="DL3" s="840"/>
      <c r="DM3" s="840"/>
      <c r="DN3" s="840"/>
      <c r="DO3" s="840"/>
      <c r="DP3" s="840"/>
      <c r="DQ3" s="840"/>
      <c r="DR3" s="840"/>
      <c r="DS3" s="840"/>
      <c r="DT3" s="840"/>
      <c r="DU3" s="840"/>
      <c r="DV3" s="840"/>
      <c r="DW3" s="840"/>
      <c r="DX3" s="840"/>
      <c r="DY3" s="840"/>
      <c r="DZ3" s="840"/>
      <c r="EA3" s="840"/>
      <c r="EB3" s="840"/>
      <c r="EC3" s="840"/>
      <c r="ED3" s="840"/>
      <c r="EE3" s="840"/>
      <c r="EF3" s="840"/>
      <c r="EG3" s="840"/>
      <c r="EH3" s="840"/>
      <c r="EI3" s="840"/>
      <c r="EJ3" s="840"/>
      <c r="EK3" s="840"/>
      <c r="EL3" s="840"/>
      <c r="EM3" s="840"/>
      <c r="EN3" s="840"/>
      <c r="EO3" s="839"/>
      <c r="EP3" s="840"/>
      <c r="EQ3" s="840"/>
      <c r="ER3" s="840"/>
      <c r="ES3" s="840"/>
      <c r="ET3" s="840"/>
      <c r="EU3" s="840"/>
      <c r="EV3" s="840"/>
      <c r="EW3" s="840"/>
      <c r="EX3" s="840"/>
      <c r="EY3" s="840"/>
      <c r="EZ3" s="840"/>
      <c r="FA3" s="840"/>
      <c r="FB3" s="840"/>
      <c r="FC3" s="840"/>
      <c r="FD3" s="840"/>
      <c r="FE3" s="840"/>
      <c r="FF3" s="840"/>
      <c r="FG3" s="840"/>
      <c r="FH3" s="840"/>
      <c r="FI3" s="840"/>
      <c r="FJ3" s="840"/>
      <c r="FK3" s="840"/>
      <c r="FL3" s="840"/>
      <c r="FM3" s="840"/>
      <c r="FN3" s="840"/>
      <c r="FO3" s="840"/>
      <c r="FP3" s="840"/>
      <c r="FQ3" s="840"/>
      <c r="FR3" s="840"/>
      <c r="FS3" s="840"/>
      <c r="FT3" s="840"/>
      <c r="FU3" s="840"/>
      <c r="FV3" s="840"/>
      <c r="FW3" s="840"/>
      <c r="FX3" s="840"/>
      <c r="FY3" s="840"/>
      <c r="FZ3" s="840"/>
      <c r="GA3" s="840"/>
      <c r="GB3" s="840"/>
      <c r="GC3" s="840"/>
      <c r="GD3" s="840"/>
      <c r="GE3" s="840"/>
      <c r="GF3" s="840"/>
      <c r="GG3" s="840"/>
      <c r="GH3" s="840"/>
      <c r="GI3" s="840"/>
      <c r="GJ3" s="840"/>
      <c r="GK3" s="840"/>
      <c r="GL3" s="840"/>
      <c r="GM3" s="840"/>
      <c r="GN3" s="840"/>
      <c r="GO3" s="840"/>
      <c r="GP3" s="840"/>
      <c r="GQ3" s="840"/>
      <c r="GR3" s="840"/>
      <c r="GS3" s="840"/>
      <c r="GT3" s="840"/>
      <c r="GU3" s="840"/>
      <c r="GV3" s="840"/>
      <c r="GW3" s="840"/>
      <c r="GX3" s="840"/>
      <c r="GY3" s="840"/>
      <c r="GZ3" s="840"/>
      <c r="HA3" s="840"/>
      <c r="HB3" s="840"/>
    </row>
    <row r="4" spans="1:305" s="6" customFormat="1">
      <c r="A4" s="15"/>
      <c r="B4" s="22"/>
      <c r="C4" s="64" t="s">
        <v>202</v>
      </c>
      <c r="D4" s="64" t="s">
        <v>203</v>
      </c>
      <c r="E4" s="65" t="s">
        <v>229</v>
      </c>
      <c r="F4" s="65" t="s">
        <v>188</v>
      </c>
      <c r="G4" s="64" t="s">
        <v>12</v>
      </c>
      <c r="H4" s="172" t="s">
        <v>227</v>
      </c>
      <c r="I4" s="65" t="s">
        <v>205</v>
      </c>
      <c r="J4" s="990" t="s">
        <v>445</v>
      </c>
      <c r="K4" s="992" t="s">
        <v>447</v>
      </c>
      <c r="L4" s="992" t="s">
        <v>446</v>
      </c>
      <c r="M4" s="841" t="s">
        <v>52</v>
      </c>
      <c r="N4" s="66">
        <f>DATE(Setup!$D$5+1,1,31)</f>
        <v>44957</v>
      </c>
      <c r="O4" s="66">
        <f t="shared" ref="O4:BI4" si="2">EOMONTH(N4,1)</f>
        <v>44985</v>
      </c>
      <c r="P4" s="66">
        <f t="shared" si="2"/>
        <v>45016</v>
      </c>
      <c r="Q4" s="66">
        <f t="shared" si="2"/>
        <v>45046</v>
      </c>
      <c r="R4" s="66">
        <f t="shared" si="2"/>
        <v>45077</v>
      </c>
      <c r="S4" s="66">
        <f t="shared" si="2"/>
        <v>45107</v>
      </c>
      <c r="T4" s="66">
        <f t="shared" si="2"/>
        <v>45138</v>
      </c>
      <c r="U4" s="66">
        <f t="shared" si="2"/>
        <v>45169</v>
      </c>
      <c r="V4" s="66">
        <f t="shared" si="2"/>
        <v>45199</v>
      </c>
      <c r="W4" s="66">
        <f t="shared" si="2"/>
        <v>45230</v>
      </c>
      <c r="X4" s="66">
        <f t="shared" si="2"/>
        <v>45260</v>
      </c>
      <c r="Y4" s="66">
        <f t="shared" si="2"/>
        <v>45291</v>
      </c>
      <c r="Z4" s="66">
        <f t="shared" si="2"/>
        <v>45322</v>
      </c>
      <c r="AA4" s="66">
        <f t="shared" si="2"/>
        <v>45351</v>
      </c>
      <c r="AB4" s="66">
        <f t="shared" si="2"/>
        <v>45382</v>
      </c>
      <c r="AC4" s="66">
        <f t="shared" si="2"/>
        <v>45412</v>
      </c>
      <c r="AD4" s="66">
        <f t="shared" si="2"/>
        <v>45443</v>
      </c>
      <c r="AE4" s="66">
        <f t="shared" si="2"/>
        <v>45473</v>
      </c>
      <c r="AF4" s="66">
        <f t="shared" si="2"/>
        <v>45504</v>
      </c>
      <c r="AG4" s="66">
        <f t="shared" si="2"/>
        <v>45535</v>
      </c>
      <c r="AH4" s="66">
        <f t="shared" si="2"/>
        <v>45565</v>
      </c>
      <c r="AI4" s="66">
        <f t="shared" si="2"/>
        <v>45596</v>
      </c>
      <c r="AJ4" s="66">
        <f t="shared" si="2"/>
        <v>45626</v>
      </c>
      <c r="AK4" s="66">
        <f t="shared" si="2"/>
        <v>45657</v>
      </c>
      <c r="AL4" s="66">
        <f t="shared" si="2"/>
        <v>45688</v>
      </c>
      <c r="AM4" s="66">
        <f t="shared" si="2"/>
        <v>45716</v>
      </c>
      <c r="AN4" s="66">
        <f t="shared" si="2"/>
        <v>45747</v>
      </c>
      <c r="AO4" s="66">
        <f>EOMONTH(AN4,1)</f>
        <v>45777</v>
      </c>
      <c r="AP4" s="66">
        <f t="shared" si="2"/>
        <v>45808</v>
      </c>
      <c r="AQ4" s="66">
        <f t="shared" si="2"/>
        <v>45838</v>
      </c>
      <c r="AR4" s="66">
        <f t="shared" si="2"/>
        <v>45869</v>
      </c>
      <c r="AS4" s="66">
        <f t="shared" si="2"/>
        <v>45900</v>
      </c>
      <c r="AT4" s="66">
        <f t="shared" si="2"/>
        <v>45930</v>
      </c>
      <c r="AU4" s="66">
        <f t="shared" si="2"/>
        <v>45961</v>
      </c>
      <c r="AV4" s="66">
        <f t="shared" si="2"/>
        <v>45991</v>
      </c>
      <c r="AW4" s="66">
        <f t="shared" si="2"/>
        <v>46022</v>
      </c>
      <c r="AX4" s="66">
        <f t="shared" si="2"/>
        <v>46053</v>
      </c>
      <c r="AY4" s="66">
        <f t="shared" si="2"/>
        <v>46081</v>
      </c>
      <c r="AZ4" s="66">
        <f t="shared" si="2"/>
        <v>46112</v>
      </c>
      <c r="BA4" s="66">
        <f t="shared" si="2"/>
        <v>46142</v>
      </c>
      <c r="BB4" s="66">
        <f t="shared" si="2"/>
        <v>46173</v>
      </c>
      <c r="BC4" s="66">
        <f t="shared" si="2"/>
        <v>46203</v>
      </c>
      <c r="BD4" s="66">
        <f t="shared" si="2"/>
        <v>46234</v>
      </c>
      <c r="BE4" s="66">
        <f t="shared" si="2"/>
        <v>46265</v>
      </c>
      <c r="BF4" s="66">
        <f t="shared" si="2"/>
        <v>46295</v>
      </c>
      <c r="BG4" s="66">
        <f t="shared" si="2"/>
        <v>46326</v>
      </c>
      <c r="BH4" s="66">
        <f t="shared" si="2"/>
        <v>46356</v>
      </c>
      <c r="BI4" s="66">
        <f t="shared" si="2"/>
        <v>46387</v>
      </c>
      <c r="BJ4" s="66">
        <f t="shared" ref="BJ4" si="3">EOMONTH(BI4,1)</f>
        <v>46418</v>
      </c>
      <c r="BK4" s="66">
        <f t="shared" ref="BK4" si="4">EOMONTH(BJ4,1)</f>
        <v>46446</v>
      </c>
      <c r="BL4" s="66">
        <f t="shared" ref="BL4" si="5">EOMONTH(BK4,1)</f>
        <v>46477</v>
      </c>
      <c r="BM4" s="66">
        <f t="shared" ref="BM4" si="6">EOMONTH(BL4,1)</f>
        <v>46507</v>
      </c>
      <c r="BN4" s="66">
        <f t="shared" ref="BN4" si="7">EOMONTH(BM4,1)</f>
        <v>46538</v>
      </c>
      <c r="BO4" s="66">
        <f t="shared" ref="BO4" si="8">EOMONTH(BN4,1)</f>
        <v>46568</v>
      </c>
      <c r="BP4" s="66">
        <f t="shared" ref="BP4" si="9">EOMONTH(BO4,1)</f>
        <v>46599</v>
      </c>
      <c r="BQ4" s="66">
        <f t="shared" ref="BQ4" si="10">EOMONTH(BP4,1)</f>
        <v>46630</v>
      </c>
      <c r="BR4" s="66">
        <f t="shared" ref="BR4" si="11">EOMONTH(BQ4,1)</f>
        <v>46660</v>
      </c>
      <c r="BS4" s="66">
        <f t="shared" ref="BS4" si="12">EOMONTH(BR4,1)</f>
        <v>46691</v>
      </c>
      <c r="BT4" s="66">
        <f t="shared" ref="BT4" si="13">EOMONTH(BS4,1)</f>
        <v>46721</v>
      </c>
      <c r="BU4" s="66">
        <f t="shared" ref="BU4" si="14">EOMONTH(BT4,1)</f>
        <v>46752</v>
      </c>
      <c r="BV4" s="67">
        <f>YEAR(N4)</f>
        <v>2023</v>
      </c>
      <c r="BW4" s="68">
        <f>BV4+1</f>
        <v>2024</v>
      </c>
      <c r="BX4" s="68">
        <f t="shared" ref="BX4:BZ4" si="15">BW4+1</f>
        <v>2025</v>
      </c>
      <c r="BY4" s="68">
        <f t="shared" si="15"/>
        <v>2026</v>
      </c>
      <c r="BZ4" s="68">
        <f t="shared" si="15"/>
        <v>2027</v>
      </c>
      <c r="CA4" s="297"/>
      <c r="CB4" s="66">
        <f t="shared" ref="CB4:DG4" si="16">N4</f>
        <v>44957</v>
      </c>
      <c r="CC4" s="66">
        <f t="shared" si="16"/>
        <v>44985</v>
      </c>
      <c r="CD4" s="66">
        <f t="shared" si="16"/>
        <v>45016</v>
      </c>
      <c r="CE4" s="66">
        <f t="shared" si="16"/>
        <v>45046</v>
      </c>
      <c r="CF4" s="66">
        <f t="shared" si="16"/>
        <v>45077</v>
      </c>
      <c r="CG4" s="66">
        <f t="shared" si="16"/>
        <v>45107</v>
      </c>
      <c r="CH4" s="66">
        <f t="shared" si="16"/>
        <v>45138</v>
      </c>
      <c r="CI4" s="66">
        <f t="shared" si="16"/>
        <v>45169</v>
      </c>
      <c r="CJ4" s="66">
        <f t="shared" si="16"/>
        <v>45199</v>
      </c>
      <c r="CK4" s="66">
        <f t="shared" si="16"/>
        <v>45230</v>
      </c>
      <c r="CL4" s="66">
        <f t="shared" si="16"/>
        <v>45260</v>
      </c>
      <c r="CM4" s="66">
        <f t="shared" si="16"/>
        <v>45291</v>
      </c>
      <c r="CN4" s="66">
        <f t="shared" si="16"/>
        <v>45322</v>
      </c>
      <c r="CO4" s="66">
        <f t="shared" si="16"/>
        <v>45351</v>
      </c>
      <c r="CP4" s="66">
        <f t="shared" si="16"/>
        <v>45382</v>
      </c>
      <c r="CQ4" s="66">
        <f t="shared" si="16"/>
        <v>45412</v>
      </c>
      <c r="CR4" s="66">
        <f t="shared" si="16"/>
        <v>45443</v>
      </c>
      <c r="CS4" s="66">
        <f t="shared" si="16"/>
        <v>45473</v>
      </c>
      <c r="CT4" s="66">
        <f t="shared" si="16"/>
        <v>45504</v>
      </c>
      <c r="CU4" s="66">
        <f t="shared" si="16"/>
        <v>45535</v>
      </c>
      <c r="CV4" s="66">
        <f t="shared" si="16"/>
        <v>45565</v>
      </c>
      <c r="CW4" s="66">
        <f t="shared" si="16"/>
        <v>45596</v>
      </c>
      <c r="CX4" s="66">
        <f t="shared" si="16"/>
        <v>45626</v>
      </c>
      <c r="CY4" s="66">
        <f t="shared" si="16"/>
        <v>45657</v>
      </c>
      <c r="CZ4" s="66">
        <f t="shared" si="16"/>
        <v>45688</v>
      </c>
      <c r="DA4" s="66">
        <f t="shared" si="16"/>
        <v>45716</v>
      </c>
      <c r="DB4" s="66">
        <f t="shared" si="16"/>
        <v>45747</v>
      </c>
      <c r="DC4" s="66">
        <f t="shared" si="16"/>
        <v>45777</v>
      </c>
      <c r="DD4" s="66">
        <f t="shared" si="16"/>
        <v>45808</v>
      </c>
      <c r="DE4" s="66">
        <f t="shared" si="16"/>
        <v>45838</v>
      </c>
      <c r="DF4" s="66">
        <f t="shared" si="16"/>
        <v>45869</v>
      </c>
      <c r="DG4" s="66">
        <f t="shared" si="16"/>
        <v>45900</v>
      </c>
      <c r="DH4" s="66">
        <f t="shared" ref="DH4:EI4" si="17">AT4</f>
        <v>45930</v>
      </c>
      <c r="DI4" s="66">
        <f t="shared" si="17"/>
        <v>45961</v>
      </c>
      <c r="DJ4" s="66">
        <f t="shared" si="17"/>
        <v>45991</v>
      </c>
      <c r="DK4" s="66">
        <f t="shared" si="17"/>
        <v>46022</v>
      </c>
      <c r="DL4" s="66">
        <f t="shared" si="17"/>
        <v>46053</v>
      </c>
      <c r="DM4" s="66">
        <f t="shared" si="17"/>
        <v>46081</v>
      </c>
      <c r="DN4" s="66">
        <f t="shared" si="17"/>
        <v>46112</v>
      </c>
      <c r="DO4" s="66">
        <f t="shared" si="17"/>
        <v>46142</v>
      </c>
      <c r="DP4" s="66">
        <f t="shared" si="17"/>
        <v>46173</v>
      </c>
      <c r="DQ4" s="66">
        <f t="shared" si="17"/>
        <v>46203</v>
      </c>
      <c r="DR4" s="66">
        <f t="shared" si="17"/>
        <v>46234</v>
      </c>
      <c r="DS4" s="66">
        <f t="shared" si="17"/>
        <v>46265</v>
      </c>
      <c r="DT4" s="66">
        <f t="shared" si="17"/>
        <v>46295</v>
      </c>
      <c r="DU4" s="66">
        <f t="shared" si="17"/>
        <v>46326</v>
      </c>
      <c r="DV4" s="66">
        <f t="shared" si="17"/>
        <v>46356</v>
      </c>
      <c r="DW4" s="66">
        <f t="shared" si="17"/>
        <v>46387</v>
      </c>
      <c r="DX4" s="66">
        <f t="shared" si="17"/>
        <v>46418</v>
      </c>
      <c r="DY4" s="66">
        <f t="shared" si="17"/>
        <v>46446</v>
      </c>
      <c r="DZ4" s="66">
        <f t="shared" si="17"/>
        <v>46477</v>
      </c>
      <c r="EA4" s="66">
        <f t="shared" si="17"/>
        <v>46507</v>
      </c>
      <c r="EB4" s="66">
        <f t="shared" si="17"/>
        <v>46538</v>
      </c>
      <c r="EC4" s="66">
        <f t="shared" si="17"/>
        <v>46568</v>
      </c>
      <c r="ED4" s="66">
        <f t="shared" si="17"/>
        <v>46599</v>
      </c>
      <c r="EE4" s="66">
        <f t="shared" si="17"/>
        <v>46630</v>
      </c>
      <c r="EF4" s="66">
        <f t="shared" si="17"/>
        <v>46660</v>
      </c>
      <c r="EG4" s="66">
        <f t="shared" si="17"/>
        <v>46691</v>
      </c>
      <c r="EH4" s="66">
        <f t="shared" si="17"/>
        <v>46721</v>
      </c>
      <c r="EI4" s="99">
        <f t="shared" si="17"/>
        <v>46752</v>
      </c>
      <c r="EJ4" s="67">
        <f>YEAR(N4)</f>
        <v>2023</v>
      </c>
      <c r="EK4" s="68">
        <f>EJ4+1</f>
        <v>2024</v>
      </c>
      <c r="EL4" s="68">
        <f t="shared" ref="EL4:EN4" si="18">EK4+1</f>
        <v>2025</v>
      </c>
      <c r="EM4" s="68">
        <f t="shared" si="18"/>
        <v>2026</v>
      </c>
      <c r="EN4" s="98">
        <f t="shared" si="18"/>
        <v>2027</v>
      </c>
      <c r="EO4" s="297"/>
      <c r="EP4" s="66">
        <f t="shared" ref="EP4" si="19">CB4</f>
        <v>44957</v>
      </c>
      <c r="EQ4" s="66">
        <f t="shared" ref="EQ4" si="20">CC4</f>
        <v>44985</v>
      </c>
      <c r="ER4" s="66">
        <f t="shared" ref="ER4" si="21">CD4</f>
        <v>45016</v>
      </c>
      <c r="ES4" s="66">
        <f t="shared" ref="ES4" si="22">CE4</f>
        <v>45046</v>
      </c>
      <c r="ET4" s="66">
        <f t="shared" ref="ET4" si="23">CF4</f>
        <v>45077</v>
      </c>
      <c r="EU4" s="66">
        <f t="shared" ref="EU4" si="24">CG4</f>
        <v>45107</v>
      </c>
      <c r="EV4" s="66">
        <f t="shared" ref="EV4" si="25">CH4</f>
        <v>45138</v>
      </c>
      <c r="EW4" s="66">
        <f t="shared" ref="EW4" si="26">CI4</f>
        <v>45169</v>
      </c>
      <c r="EX4" s="66">
        <f t="shared" ref="EX4" si="27">CJ4</f>
        <v>45199</v>
      </c>
      <c r="EY4" s="66">
        <f t="shared" ref="EY4" si="28">CK4</f>
        <v>45230</v>
      </c>
      <c r="EZ4" s="66">
        <f t="shared" ref="EZ4" si="29">CL4</f>
        <v>45260</v>
      </c>
      <c r="FA4" s="66">
        <f t="shared" ref="FA4" si="30">CM4</f>
        <v>45291</v>
      </c>
      <c r="FB4" s="66">
        <f t="shared" ref="FB4" si="31">CN4</f>
        <v>45322</v>
      </c>
      <c r="FC4" s="66">
        <f t="shared" ref="FC4" si="32">CO4</f>
        <v>45351</v>
      </c>
      <c r="FD4" s="66">
        <f t="shared" ref="FD4" si="33">CP4</f>
        <v>45382</v>
      </c>
      <c r="FE4" s="66">
        <f t="shared" ref="FE4" si="34">CQ4</f>
        <v>45412</v>
      </c>
      <c r="FF4" s="66">
        <f t="shared" ref="FF4" si="35">CR4</f>
        <v>45443</v>
      </c>
      <c r="FG4" s="66">
        <f t="shared" ref="FG4" si="36">CS4</f>
        <v>45473</v>
      </c>
      <c r="FH4" s="66">
        <f t="shared" ref="FH4" si="37">CT4</f>
        <v>45504</v>
      </c>
      <c r="FI4" s="66">
        <f t="shared" ref="FI4" si="38">CU4</f>
        <v>45535</v>
      </c>
      <c r="FJ4" s="66">
        <f t="shared" ref="FJ4" si="39">CV4</f>
        <v>45565</v>
      </c>
      <c r="FK4" s="66">
        <f t="shared" ref="FK4" si="40">CW4</f>
        <v>45596</v>
      </c>
      <c r="FL4" s="66">
        <f t="shared" ref="FL4" si="41">CX4</f>
        <v>45626</v>
      </c>
      <c r="FM4" s="66">
        <f t="shared" ref="FM4" si="42">CY4</f>
        <v>45657</v>
      </c>
      <c r="FN4" s="66">
        <f t="shared" ref="FN4" si="43">CZ4</f>
        <v>45688</v>
      </c>
      <c r="FO4" s="66">
        <f t="shared" ref="FO4" si="44">DA4</f>
        <v>45716</v>
      </c>
      <c r="FP4" s="66">
        <f t="shared" ref="FP4" si="45">DB4</f>
        <v>45747</v>
      </c>
      <c r="FQ4" s="66">
        <f t="shared" ref="FQ4" si="46">DC4</f>
        <v>45777</v>
      </c>
      <c r="FR4" s="66">
        <f t="shared" ref="FR4" si="47">DD4</f>
        <v>45808</v>
      </c>
      <c r="FS4" s="66">
        <f t="shared" ref="FS4" si="48">DE4</f>
        <v>45838</v>
      </c>
      <c r="FT4" s="66">
        <f t="shared" ref="FT4" si="49">DF4</f>
        <v>45869</v>
      </c>
      <c r="FU4" s="66">
        <f t="shared" ref="FU4" si="50">DG4</f>
        <v>45900</v>
      </c>
      <c r="FV4" s="66">
        <f t="shared" ref="FV4" si="51">DH4</f>
        <v>45930</v>
      </c>
      <c r="FW4" s="66">
        <f t="shared" ref="FW4" si="52">DI4</f>
        <v>45961</v>
      </c>
      <c r="FX4" s="66">
        <f t="shared" ref="FX4" si="53">DJ4</f>
        <v>45991</v>
      </c>
      <c r="FY4" s="66">
        <f t="shared" ref="FY4" si="54">DK4</f>
        <v>46022</v>
      </c>
      <c r="FZ4" s="66">
        <f t="shared" ref="FZ4" si="55">DL4</f>
        <v>46053</v>
      </c>
      <c r="GA4" s="66">
        <f t="shared" ref="GA4" si="56">DM4</f>
        <v>46081</v>
      </c>
      <c r="GB4" s="66">
        <f t="shared" ref="GB4" si="57">DN4</f>
        <v>46112</v>
      </c>
      <c r="GC4" s="66">
        <f t="shared" ref="GC4" si="58">DO4</f>
        <v>46142</v>
      </c>
      <c r="GD4" s="66">
        <f t="shared" ref="GD4" si="59">DP4</f>
        <v>46173</v>
      </c>
      <c r="GE4" s="66">
        <f t="shared" ref="GE4" si="60">DQ4</f>
        <v>46203</v>
      </c>
      <c r="GF4" s="66">
        <f t="shared" ref="GF4" si="61">DR4</f>
        <v>46234</v>
      </c>
      <c r="GG4" s="66">
        <f t="shared" ref="GG4" si="62">DS4</f>
        <v>46265</v>
      </c>
      <c r="GH4" s="66">
        <f t="shared" ref="GH4" si="63">DT4</f>
        <v>46295</v>
      </c>
      <c r="GI4" s="66">
        <f t="shared" ref="GI4" si="64">DU4</f>
        <v>46326</v>
      </c>
      <c r="GJ4" s="66">
        <f t="shared" ref="GJ4" si="65">DV4</f>
        <v>46356</v>
      </c>
      <c r="GK4" s="66">
        <f t="shared" ref="GK4" si="66">DW4</f>
        <v>46387</v>
      </c>
      <c r="GL4" s="66">
        <f t="shared" ref="GL4" si="67">DX4</f>
        <v>46418</v>
      </c>
      <c r="GM4" s="66">
        <f t="shared" ref="GM4" si="68">DY4</f>
        <v>46446</v>
      </c>
      <c r="GN4" s="66">
        <f t="shared" ref="GN4" si="69">DZ4</f>
        <v>46477</v>
      </c>
      <c r="GO4" s="66">
        <f t="shared" ref="GO4" si="70">EA4</f>
        <v>46507</v>
      </c>
      <c r="GP4" s="66">
        <f t="shared" ref="GP4" si="71">EB4</f>
        <v>46538</v>
      </c>
      <c r="GQ4" s="66">
        <f t="shared" ref="GQ4" si="72">EC4</f>
        <v>46568</v>
      </c>
      <c r="GR4" s="66">
        <f t="shared" ref="GR4" si="73">ED4</f>
        <v>46599</v>
      </c>
      <c r="GS4" s="66">
        <f t="shared" ref="GS4" si="74">EE4</f>
        <v>46630</v>
      </c>
      <c r="GT4" s="66">
        <f t="shared" ref="GT4" si="75">EF4</f>
        <v>46660</v>
      </c>
      <c r="GU4" s="66">
        <f t="shared" ref="GU4" si="76">EG4</f>
        <v>46691</v>
      </c>
      <c r="GV4" s="66">
        <f t="shared" ref="GV4" si="77">EH4</f>
        <v>46721</v>
      </c>
      <c r="GW4" s="99">
        <f t="shared" ref="GW4" si="78">EI4</f>
        <v>46752</v>
      </c>
      <c r="GX4" s="67">
        <f>YEAR(CB4)</f>
        <v>2023</v>
      </c>
      <c r="GY4" s="68">
        <f>GX4+1</f>
        <v>2024</v>
      </c>
      <c r="GZ4" s="68">
        <f t="shared" ref="GZ4" si="79">GY4+1</f>
        <v>2025</v>
      </c>
      <c r="HA4" s="68">
        <f t="shared" ref="HA4" si="80">GZ4+1</f>
        <v>2026</v>
      </c>
      <c r="HB4" s="98">
        <f t="shared" ref="HB4" si="81">HA4+1</f>
        <v>2027</v>
      </c>
      <c r="HC4" s="109"/>
      <c r="HD4" s="315"/>
      <c r="HE4" s="315"/>
      <c r="HF4" s="315"/>
      <c r="HG4" s="315"/>
      <c r="HH4" s="109"/>
      <c r="HI4" s="109"/>
      <c r="HJ4" s="109"/>
      <c r="HK4" s="109"/>
      <c r="HL4" s="109"/>
      <c r="HM4" s="109"/>
      <c r="HN4" s="109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</row>
    <row r="5" spans="1:305" s="6" customFormat="1">
      <c r="A5" s="15"/>
      <c r="B5" s="22"/>
      <c r="C5" s="69"/>
      <c r="D5" s="69"/>
      <c r="E5" s="70"/>
      <c r="F5" s="100"/>
      <c r="G5" s="69"/>
      <c r="H5" s="101" t="s">
        <v>204</v>
      </c>
      <c r="I5" s="70" t="s">
        <v>192</v>
      </c>
      <c r="J5" s="991"/>
      <c r="K5" s="993"/>
      <c r="L5" s="993"/>
      <c r="M5" s="842" t="s">
        <v>613</v>
      </c>
      <c r="N5" s="71" t="s">
        <v>13</v>
      </c>
      <c r="O5" s="71" t="s">
        <v>13</v>
      </c>
      <c r="P5" s="71" t="s">
        <v>13</v>
      </c>
      <c r="Q5" s="71" t="s">
        <v>13</v>
      </c>
      <c r="R5" s="71" t="s">
        <v>13</v>
      </c>
      <c r="S5" s="71" t="s">
        <v>13</v>
      </c>
      <c r="T5" s="71" t="s">
        <v>13</v>
      </c>
      <c r="U5" s="71" t="s">
        <v>13</v>
      </c>
      <c r="V5" s="71" t="s">
        <v>13</v>
      </c>
      <c r="W5" s="71" t="s">
        <v>13</v>
      </c>
      <c r="X5" s="71" t="s">
        <v>13</v>
      </c>
      <c r="Y5" s="71" t="s">
        <v>13</v>
      </c>
      <c r="Z5" s="71" t="s">
        <v>13</v>
      </c>
      <c r="AA5" s="71" t="s">
        <v>13</v>
      </c>
      <c r="AB5" s="71" t="s">
        <v>13</v>
      </c>
      <c r="AC5" s="71" t="s">
        <v>13</v>
      </c>
      <c r="AD5" s="71" t="s">
        <v>13</v>
      </c>
      <c r="AE5" s="71" t="s">
        <v>13</v>
      </c>
      <c r="AF5" s="71" t="s">
        <v>13</v>
      </c>
      <c r="AG5" s="71" t="s">
        <v>13</v>
      </c>
      <c r="AH5" s="71" t="s">
        <v>13</v>
      </c>
      <c r="AI5" s="71" t="s">
        <v>13</v>
      </c>
      <c r="AJ5" s="71" t="s">
        <v>13</v>
      </c>
      <c r="AK5" s="71" t="s">
        <v>13</v>
      </c>
      <c r="AL5" s="71" t="s">
        <v>13</v>
      </c>
      <c r="AM5" s="71" t="s">
        <v>13</v>
      </c>
      <c r="AN5" s="71" t="s">
        <v>13</v>
      </c>
      <c r="AO5" s="71" t="s">
        <v>13</v>
      </c>
      <c r="AP5" s="71" t="s">
        <v>13</v>
      </c>
      <c r="AQ5" s="71" t="s">
        <v>13</v>
      </c>
      <c r="AR5" s="71" t="s">
        <v>13</v>
      </c>
      <c r="AS5" s="71" t="s">
        <v>13</v>
      </c>
      <c r="AT5" s="71" t="s">
        <v>13</v>
      </c>
      <c r="AU5" s="71" t="s">
        <v>13</v>
      </c>
      <c r="AV5" s="71" t="s">
        <v>13</v>
      </c>
      <c r="AW5" s="71" t="s">
        <v>13</v>
      </c>
      <c r="AX5" s="71" t="s">
        <v>13</v>
      </c>
      <c r="AY5" s="71" t="s">
        <v>13</v>
      </c>
      <c r="AZ5" s="71" t="s">
        <v>13</v>
      </c>
      <c r="BA5" s="71" t="s">
        <v>13</v>
      </c>
      <c r="BB5" s="71" t="s">
        <v>13</v>
      </c>
      <c r="BC5" s="71" t="s">
        <v>13</v>
      </c>
      <c r="BD5" s="71" t="s">
        <v>13</v>
      </c>
      <c r="BE5" s="71" t="s">
        <v>13</v>
      </c>
      <c r="BF5" s="71" t="s">
        <v>13</v>
      </c>
      <c r="BG5" s="71" t="s">
        <v>13</v>
      </c>
      <c r="BH5" s="71" t="s">
        <v>13</v>
      </c>
      <c r="BI5" s="71" t="s">
        <v>13</v>
      </c>
      <c r="BJ5" s="71" t="s">
        <v>13</v>
      </c>
      <c r="BK5" s="71" t="s">
        <v>13</v>
      </c>
      <c r="BL5" s="71" t="s">
        <v>13</v>
      </c>
      <c r="BM5" s="71" t="s">
        <v>13</v>
      </c>
      <c r="BN5" s="71" t="s">
        <v>13</v>
      </c>
      <c r="BO5" s="71" t="s">
        <v>13</v>
      </c>
      <c r="BP5" s="71" t="s">
        <v>13</v>
      </c>
      <c r="BQ5" s="71" t="s">
        <v>13</v>
      </c>
      <c r="BR5" s="71" t="s">
        <v>13</v>
      </c>
      <c r="BS5" s="71" t="s">
        <v>13</v>
      </c>
      <c r="BT5" s="71" t="s">
        <v>13</v>
      </c>
      <c r="BU5" s="71" t="s">
        <v>13</v>
      </c>
      <c r="BV5" s="102" t="s">
        <v>13</v>
      </c>
      <c r="BW5" s="71" t="s">
        <v>13</v>
      </c>
      <c r="BX5" s="71" t="s">
        <v>13</v>
      </c>
      <c r="BY5" s="71" t="s">
        <v>13</v>
      </c>
      <c r="BZ5" s="71" t="s">
        <v>13</v>
      </c>
      <c r="CA5" s="298"/>
      <c r="CB5" s="71" t="s">
        <v>206</v>
      </c>
      <c r="CC5" s="71" t="s">
        <v>206</v>
      </c>
      <c r="CD5" s="71" t="s">
        <v>206</v>
      </c>
      <c r="CE5" s="71" t="s">
        <v>206</v>
      </c>
      <c r="CF5" s="71" t="s">
        <v>206</v>
      </c>
      <c r="CG5" s="71" t="s">
        <v>206</v>
      </c>
      <c r="CH5" s="71" t="s">
        <v>206</v>
      </c>
      <c r="CI5" s="71" t="s">
        <v>206</v>
      </c>
      <c r="CJ5" s="71" t="s">
        <v>206</v>
      </c>
      <c r="CK5" s="71" t="s">
        <v>206</v>
      </c>
      <c r="CL5" s="71" t="s">
        <v>206</v>
      </c>
      <c r="CM5" s="71" t="s">
        <v>206</v>
      </c>
      <c r="CN5" s="71" t="s">
        <v>206</v>
      </c>
      <c r="CO5" s="71" t="s">
        <v>206</v>
      </c>
      <c r="CP5" s="71" t="s">
        <v>206</v>
      </c>
      <c r="CQ5" s="71" t="s">
        <v>206</v>
      </c>
      <c r="CR5" s="71" t="s">
        <v>206</v>
      </c>
      <c r="CS5" s="71" t="s">
        <v>206</v>
      </c>
      <c r="CT5" s="71" t="s">
        <v>206</v>
      </c>
      <c r="CU5" s="71" t="s">
        <v>206</v>
      </c>
      <c r="CV5" s="71" t="s">
        <v>206</v>
      </c>
      <c r="CW5" s="71" t="s">
        <v>206</v>
      </c>
      <c r="CX5" s="71" t="s">
        <v>206</v>
      </c>
      <c r="CY5" s="71" t="s">
        <v>206</v>
      </c>
      <c r="CZ5" s="71" t="s">
        <v>206</v>
      </c>
      <c r="DA5" s="71" t="s">
        <v>206</v>
      </c>
      <c r="DB5" s="71" t="s">
        <v>206</v>
      </c>
      <c r="DC5" s="71" t="s">
        <v>206</v>
      </c>
      <c r="DD5" s="71" t="s">
        <v>206</v>
      </c>
      <c r="DE5" s="71" t="s">
        <v>206</v>
      </c>
      <c r="DF5" s="71" t="s">
        <v>206</v>
      </c>
      <c r="DG5" s="71" t="s">
        <v>206</v>
      </c>
      <c r="DH5" s="71" t="s">
        <v>206</v>
      </c>
      <c r="DI5" s="71" t="s">
        <v>206</v>
      </c>
      <c r="DJ5" s="71" t="s">
        <v>206</v>
      </c>
      <c r="DK5" s="71" t="s">
        <v>206</v>
      </c>
      <c r="DL5" s="71" t="s">
        <v>206</v>
      </c>
      <c r="DM5" s="71" t="s">
        <v>206</v>
      </c>
      <c r="DN5" s="71" t="s">
        <v>206</v>
      </c>
      <c r="DO5" s="71" t="s">
        <v>206</v>
      </c>
      <c r="DP5" s="71" t="s">
        <v>206</v>
      </c>
      <c r="DQ5" s="71" t="s">
        <v>206</v>
      </c>
      <c r="DR5" s="71" t="s">
        <v>206</v>
      </c>
      <c r="DS5" s="71" t="s">
        <v>206</v>
      </c>
      <c r="DT5" s="71" t="s">
        <v>206</v>
      </c>
      <c r="DU5" s="71" t="s">
        <v>206</v>
      </c>
      <c r="DV5" s="71" t="s">
        <v>206</v>
      </c>
      <c r="DW5" s="71" t="s">
        <v>206</v>
      </c>
      <c r="DX5" s="71" t="s">
        <v>206</v>
      </c>
      <c r="DY5" s="71" t="s">
        <v>206</v>
      </c>
      <c r="DZ5" s="71" t="s">
        <v>206</v>
      </c>
      <c r="EA5" s="71" t="s">
        <v>206</v>
      </c>
      <c r="EB5" s="71" t="s">
        <v>206</v>
      </c>
      <c r="EC5" s="71" t="s">
        <v>206</v>
      </c>
      <c r="ED5" s="71" t="s">
        <v>206</v>
      </c>
      <c r="EE5" s="71" t="s">
        <v>206</v>
      </c>
      <c r="EF5" s="71" t="s">
        <v>206</v>
      </c>
      <c r="EG5" s="71" t="s">
        <v>206</v>
      </c>
      <c r="EH5" s="71" t="s">
        <v>206</v>
      </c>
      <c r="EI5" s="71" t="s">
        <v>206</v>
      </c>
      <c r="EJ5" s="102" t="s">
        <v>206</v>
      </c>
      <c r="EK5" s="71" t="s">
        <v>206</v>
      </c>
      <c r="EL5" s="71" t="s">
        <v>206</v>
      </c>
      <c r="EM5" s="71" t="s">
        <v>206</v>
      </c>
      <c r="EN5" s="103" t="s">
        <v>206</v>
      </c>
      <c r="EO5" s="298"/>
      <c r="EP5" s="71" t="s">
        <v>52</v>
      </c>
      <c r="EQ5" s="71" t="s">
        <v>52</v>
      </c>
      <c r="ER5" s="71" t="s">
        <v>52</v>
      </c>
      <c r="ES5" s="71" t="s">
        <v>52</v>
      </c>
      <c r="ET5" s="71" t="s">
        <v>52</v>
      </c>
      <c r="EU5" s="71" t="s">
        <v>52</v>
      </c>
      <c r="EV5" s="71" t="s">
        <v>52</v>
      </c>
      <c r="EW5" s="71" t="s">
        <v>52</v>
      </c>
      <c r="EX5" s="71" t="s">
        <v>52</v>
      </c>
      <c r="EY5" s="71" t="s">
        <v>52</v>
      </c>
      <c r="EZ5" s="71" t="s">
        <v>52</v>
      </c>
      <c r="FA5" s="71" t="s">
        <v>52</v>
      </c>
      <c r="FB5" s="71" t="s">
        <v>52</v>
      </c>
      <c r="FC5" s="71" t="s">
        <v>52</v>
      </c>
      <c r="FD5" s="71" t="s">
        <v>52</v>
      </c>
      <c r="FE5" s="71" t="s">
        <v>52</v>
      </c>
      <c r="FF5" s="71" t="s">
        <v>52</v>
      </c>
      <c r="FG5" s="71" t="s">
        <v>52</v>
      </c>
      <c r="FH5" s="71" t="s">
        <v>52</v>
      </c>
      <c r="FI5" s="71" t="s">
        <v>52</v>
      </c>
      <c r="FJ5" s="71" t="s">
        <v>52</v>
      </c>
      <c r="FK5" s="71" t="s">
        <v>52</v>
      </c>
      <c r="FL5" s="71" t="s">
        <v>52</v>
      </c>
      <c r="FM5" s="71" t="s">
        <v>52</v>
      </c>
      <c r="FN5" s="71" t="s">
        <v>52</v>
      </c>
      <c r="FO5" s="71" t="s">
        <v>52</v>
      </c>
      <c r="FP5" s="71" t="s">
        <v>52</v>
      </c>
      <c r="FQ5" s="71" t="s">
        <v>52</v>
      </c>
      <c r="FR5" s="71" t="s">
        <v>52</v>
      </c>
      <c r="FS5" s="71" t="s">
        <v>52</v>
      </c>
      <c r="FT5" s="71" t="s">
        <v>52</v>
      </c>
      <c r="FU5" s="71" t="s">
        <v>52</v>
      </c>
      <c r="FV5" s="71" t="s">
        <v>52</v>
      </c>
      <c r="FW5" s="71" t="s">
        <v>52</v>
      </c>
      <c r="FX5" s="71" t="s">
        <v>52</v>
      </c>
      <c r="FY5" s="71" t="s">
        <v>52</v>
      </c>
      <c r="FZ5" s="71" t="s">
        <v>52</v>
      </c>
      <c r="GA5" s="71" t="s">
        <v>52</v>
      </c>
      <c r="GB5" s="71" t="s">
        <v>52</v>
      </c>
      <c r="GC5" s="71" t="s">
        <v>52</v>
      </c>
      <c r="GD5" s="71" t="s">
        <v>52</v>
      </c>
      <c r="GE5" s="71" t="s">
        <v>52</v>
      </c>
      <c r="GF5" s="71" t="s">
        <v>52</v>
      </c>
      <c r="GG5" s="71" t="s">
        <v>52</v>
      </c>
      <c r="GH5" s="71" t="s">
        <v>52</v>
      </c>
      <c r="GI5" s="71" t="s">
        <v>52</v>
      </c>
      <c r="GJ5" s="71" t="s">
        <v>52</v>
      </c>
      <c r="GK5" s="71" t="s">
        <v>52</v>
      </c>
      <c r="GL5" s="71" t="s">
        <v>52</v>
      </c>
      <c r="GM5" s="71" t="s">
        <v>52</v>
      </c>
      <c r="GN5" s="71" t="s">
        <v>52</v>
      </c>
      <c r="GO5" s="71" t="s">
        <v>52</v>
      </c>
      <c r="GP5" s="71" t="s">
        <v>52</v>
      </c>
      <c r="GQ5" s="71" t="s">
        <v>52</v>
      </c>
      <c r="GR5" s="71" t="s">
        <v>52</v>
      </c>
      <c r="GS5" s="71" t="s">
        <v>52</v>
      </c>
      <c r="GT5" s="71" t="s">
        <v>52</v>
      </c>
      <c r="GU5" s="71" t="s">
        <v>52</v>
      </c>
      <c r="GV5" s="71" t="s">
        <v>52</v>
      </c>
      <c r="GW5" s="71" t="s">
        <v>52</v>
      </c>
      <c r="GX5" s="102" t="s">
        <v>52</v>
      </c>
      <c r="GY5" s="71" t="s">
        <v>52</v>
      </c>
      <c r="GZ5" s="71" t="s">
        <v>52</v>
      </c>
      <c r="HA5" s="71" t="s">
        <v>52</v>
      </c>
      <c r="HB5" s="103" t="s">
        <v>52</v>
      </c>
      <c r="HC5" s="109"/>
      <c r="HD5" s="315"/>
      <c r="HE5" s="315"/>
      <c r="HF5" s="315"/>
      <c r="HG5" s="315"/>
      <c r="HH5" s="109"/>
      <c r="HI5" s="109"/>
      <c r="HJ5" s="109"/>
      <c r="HK5" s="109"/>
      <c r="HL5" s="109"/>
      <c r="HM5" s="109"/>
      <c r="HN5" s="109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</row>
    <row r="6" spans="1:305" s="8" customFormat="1">
      <c r="A6" s="14"/>
      <c r="B6" s="21"/>
      <c r="C6" s="198"/>
      <c r="D6" s="198"/>
      <c r="E6" s="199"/>
      <c r="F6" s="520"/>
      <c r="G6" s="520"/>
      <c r="H6" s="521"/>
      <c r="I6" s="201"/>
      <c r="J6" s="201"/>
      <c r="K6" s="522"/>
      <c r="L6" s="522"/>
      <c r="M6" s="522"/>
      <c r="N6" s="125">
        <f t="shared" ref="N6:N25" si="82">IF(AND($I6&lt;=N$3,$I6&gt;L$3),$H6/12*((N$3-$I6+1)/(N$3-L$3)),IF(OR($J6="",$J6&gt;L$3),IF($I6&lt;=N$4,IF(YEAR($I6)&lt;2023,$H6/12*(1+$K6)^(YEAR(N$4)-YEAR($N$4)),IF(YEAR(N$4)-YEAR($I6)=1,$H6/12*(1+($K6*(DATE(YEAR($I6),12,31)-$I6)/365))^(YEAR(N$4)-YEAR($I6)),$H6/12*(1+$K6)^(YEAR(N$4)-YEAR($I6)))),IF(AND($I6&gt;=N$4,$I6&lt;=EOMONTH(N$4,0)),$H6/12*(O$4-$I6)/30,0)),0))</f>
        <v>0</v>
      </c>
      <c r="O6" s="125">
        <f t="shared" ref="O6:AT6" si="83">IF(AND($I6&lt;=O$3,$I6&gt;N$3),$H6/12*((O$3-$I6+1)/(O$3-N$3)),IF(OR($J6="",$J6&gt;N$3),IF($I6&lt;=O$4,IF(YEAR($I6)&lt;2023,$H6/12*(1+$K6)^(YEAR(O$4)-YEAR($N$4)),IF(YEAR(O$4)-YEAR($I6)=1,$H6/12*(1+($K6*(DATE(YEAR($I6),12,31)-$I6)/365))^(YEAR(O$4)-YEAR($I6)),$H6/12*(1+$K6)^(YEAR(O$4)-YEAR($I6)))),IF(AND($I6&gt;=O$4,$I6&lt;=EOMONTH(O$4,0)),$H6/12*(P$4-$I6)/30,0)),0))</f>
        <v>0</v>
      </c>
      <c r="P6" s="125">
        <f t="shared" si="83"/>
        <v>0</v>
      </c>
      <c r="Q6" s="125">
        <f t="shared" si="83"/>
        <v>0</v>
      </c>
      <c r="R6" s="125">
        <f t="shared" si="83"/>
        <v>0</v>
      </c>
      <c r="S6" s="125">
        <f t="shared" si="83"/>
        <v>0</v>
      </c>
      <c r="T6" s="125">
        <f t="shared" si="83"/>
        <v>0</v>
      </c>
      <c r="U6" s="125">
        <f t="shared" si="83"/>
        <v>0</v>
      </c>
      <c r="V6" s="125">
        <f t="shared" si="83"/>
        <v>0</v>
      </c>
      <c r="W6" s="125">
        <f t="shared" si="83"/>
        <v>0</v>
      </c>
      <c r="X6" s="125">
        <f t="shared" si="83"/>
        <v>0</v>
      </c>
      <c r="Y6" s="125">
        <f t="shared" si="83"/>
        <v>0</v>
      </c>
      <c r="Z6" s="125">
        <f t="shared" si="83"/>
        <v>0</v>
      </c>
      <c r="AA6" s="125">
        <f t="shared" si="83"/>
        <v>0</v>
      </c>
      <c r="AB6" s="125">
        <f t="shared" si="83"/>
        <v>0</v>
      </c>
      <c r="AC6" s="125">
        <f t="shared" si="83"/>
        <v>0</v>
      </c>
      <c r="AD6" s="125">
        <f t="shared" si="83"/>
        <v>0</v>
      </c>
      <c r="AE6" s="125">
        <f t="shared" si="83"/>
        <v>0</v>
      </c>
      <c r="AF6" s="125">
        <f t="shared" si="83"/>
        <v>0</v>
      </c>
      <c r="AG6" s="125">
        <f t="shared" si="83"/>
        <v>0</v>
      </c>
      <c r="AH6" s="125">
        <f t="shared" si="83"/>
        <v>0</v>
      </c>
      <c r="AI6" s="125">
        <f t="shared" si="83"/>
        <v>0</v>
      </c>
      <c r="AJ6" s="125">
        <f t="shared" si="83"/>
        <v>0</v>
      </c>
      <c r="AK6" s="125">
        <f t="shared" si="83"/>
        <v>0</v>
      </c>
      <c r="AL6" s="125">
        <f t="shared" si="83"/>
        <v>0</v>
      </c>
      <c r="AM6" s="125">
        <f t="shared" si="83"/>
        <v>0</v>
      </c>
      <c r="AN6" s="125">
        <f t="shared" si="83"/>
        <v>0</v>
      </c>
      <c r="AO6" s="125">
        <f t="shared" si="83"/>
        <v>0</v>
      </c>
      <c r="AP6" s="125">
        <f t="shared" si="83"/>
        <v>0</v>
      </c>
      <c r="AQ6" s="125">
        <f t="shared" si="83"/>
        <v>0</v>
      </c>
      <c r="AR6" s="125">
        <f t="shared" si="83"/>
        <v>0</v>
      </c>
      <c r="AS6" s="125">
        <f t="shared" si="83"/>
        <v>0</v>
      </c>
      <c r="AT6" s="125">
        <f t="shared" si="83"/>
        <v>0</v>
      </c>
      <c r="AU6" s="125">
        <f t="shared" ref="AU6:BU6" si="84">IF(AND($I6&lt;=AU$3,$I6&gt;AT$3),$H6/12*((AU$3-$I6+1)/(AU$3-AT$3)),IF(OR($J6="",$J6&gt;AT$3),IF($I6&lt;=AU$4,IF(YEAR($I6)&lt;2023,$H6/12*(1+$K6)^(YEAR(AU$4)-YEAR($N$4)),IF(YEAR(AU$4)-YEAR($I6)=1,$H6/12*(1+($K6*(DATE(YEAR($I6),12,31)-$I6)/365))^(YEAR(AU$4)-YEAR($I6)),$H6/12*(1+$K6)^(YEAR(AU$4)-YEAR($I6)))),IF(AND($I6&gt;=AU$4,$I6&lt;=EOMONTH(AU$4,0)),$H6/12*(AV$4-$I6)/30,0)),0))</f>
        <v>0</v>
      </c>
      <c r="AV6" s="125">
        <f t="shared" si="84"/>
        <v>0</v>
      </c>
      <c r="AW6" s="125">
        <f t="shared" si="84"/>
        <v>0</v>
      </c>
      <c r="AX6" s="125">
        <f t="shared" si="84"/>
        <v>0</v>
      </c>
      <c r="AY6" s="125">
        <f t="shared" si="84"/>
        <v>0</v>
      </c>
      <c r="AZ6" s="125">
        <f t="shared" si="84"/>
        <v>0</v>
      </c>
      <c r="BA6" s="125">
        <f t="shared" si="84"/>
        <v>0</v>
      </c>
      <c r="BB6" s="125">
        <f t="shared" si="84"/>
        <v>0</v>
      </c>
      <c r="BC6" s="125">
        <f t="shared" si="84"/>
        <v>0</v>
      </c>
      <c r="BD6" s="125">
        <f t="shared" si="84"/>
        <v>0</v>
      </c>
      <c r="BE6" s="125">
        <f t="shared" si="84"/>
        <v>0</v>
      </c>
      <c r="BF6" s="125">
        <f t="shared" si="84"/>
        <v>0</v>
      </c>
      <c r="BG6" s="125">
        <f t="shared" si="84"/>
        <v>0</v>
      </c>
      <c r="BH6" s="125">
        <f t="shared" si="84"/>
        <v>0</v>
      </c>
      <c r="BI6" s="125">
        <f t="shared" si="84"/>
        <v>0</v>
      </c>
      <c r="BJ6" s="125">
        <f t="shared" si="84"/>
        <v>0</v>
      </c>
      <c r="BK6" s="125">
        <f t="shared" si="84"/>
        <v>0</v>
      </c>
      <c r="BL6" s="125">
        <f t="shared" si="84"/>
        <v>0</v>
      </c>
      <c r="BM6" s="125">
        <f t="shared" si="84"/>
        <v>0</v>
      </c>
      <c r="BN6" s="125">
        <f t="shared" si="84"/>
        <v>0</v>
      </c>
      <c r="BO6" s="125">
        <f t="shared" si="84"/>
        <v>0</v>
      </c>
      <c r="BP6" s="125">
        <f t="shared" si="84"/>
        <v>0</v>
      </c>
      <c r="BQ6" s="125">
        <f t="shared" si="84"/>
        <v>0</v>
      </c>
      <c r="BR6" s="125">
        <f t="shared" si="84"/>
        <v>0</v>
      </c>
      <c r="BS6" s="125">
        <f t="shared" si="84"/>
        <v>0</v>
      </c>
      <c r="BT6" s="125">
        <f t="shared" si="84"/>
        <v>0</v>
      </c>
      <c r="BU6" s="125">
        <f t="shared" si="84"/>
        <v>0</v>
      </c>
      <c r="BV6" s="159" cm="1">
        <f t="array" ref="BV6">SUMPRODUCT((YEAR($N$4:$BU$4)=BV$4)*($N6:$BU6))</f>
        <v>0</v>
      </c>
      <c r="BW6" s="125" cm="1">
        <f t="array" ref="BW6">SUMPRODUCT((YEAR($N$4:$BU$4)=BW$4)*($N6:$BU6))</f>
        <v>0</v>
      </c>
      <c r="BX6" s="125" cm="1">
        <f t="array" ref="BX6">SUMPRODUCT((YEAR($N$4:$BU$4)=BX$4)*($N6:$BU6))</f>
        <v>0</v>
      </c>
      <c r="BY6" s="125" cm="1">
        <f t="array" ref="BY6">SUMPRODUCT((YEAR($N$4:$BU$4)=BY$4)*($N6:$BU6))</f>
        <v>0</v>
      </c>
      <c r="BZ6" s="125" cm="1">
        <f t="array" ref="BZ6">SUMPRODUCT((YEAR($N$4:$BU$4)=BZ$4)*($N6:$BU6))</f>
        <v>0</v>
      </c>
      <c r="CA6" s="349"/>
      <c r="CB6" s="156">
        <f t="shared" ref="CB6:CK13" si="85">N6*$L6</f>
        <v>0</v>
      </c>
      <c r="CC6" s="156">
        <f t="shared" si="85"/>
        <v>0</v>
      </c>
      <c r="CD6" s="156">
        <f t="shared" si="85"/>
        <v>0</v>
      </c>
      <c r="CE6" s="156">
        <f t="shared" si="85"/>
        <v>0</v>
      </c>
      <c r="CF6" s="156">
        <f t="shared" si="85"/>
        <v>0</v>
      </c>
      <c r="CG6" s="156">
        <f t="shared" si="85"/>
        <v>0</v>
      </c>
      <c r="CH6" s="156">
        <f t="shared" si="85"/>
        <v>0</v>
      </c>
      <c r="CI6" s="156">
        <f t="shared" si="85"/>
        <v>0</v>
      </c>
      <c r="CJ6" s="156">
        <f t="shared" si="85"/>
        <v>0</v>
      </c>
      <c r="CK6" s="156">
        <f t="shared" si="85"/>
        <v>0</v>
      </c>
      <c r="CL6" s="156">
        <f t="shared" ref="CL6:CU13" si="86">X6*$L6</f>
        <v>0</v>
      </c>
      <c r="CM6" s="156">
        <f t="shared" si="86"/>
        <v>0</v>
      </c>
      <c r="CN6" s="156">
        <f t="shared" si="86"/>
        <v>0</v>
      </c>
      <c r="CO6" s="156">
        <f t="shared" si="86"/>
        <v>0</v>
      </c>
      <c r="CP6" s="156">
        <f t="shared" si="86"/>
        <v>0</v>
      </c>
      <c r="CQ6" s="156">
        <f t="shared" si="86"/>
        <v>0</v>
      </c>
      <c r="CR6" s="156">
        <f t="shared" si="86"/>
        <v>0</v>
      </c>
      <c r="CS6" s="156">
        <f t="shared" si="86"/>
        <v>0</v>
      </c>
      <c r="CT6" s="156">
        <f t="shared" si="86"/>
        <v>0</v>
      </c>
      <c r="CU6" s="156">
        <f t="shared" si="86"/>
        <v>0</v>
      </c>
      <c r="CV6" s="156">
        <f t="shared" ref="CV6:DE13" si="87">AH6*$L6</f>
        <v>0</v>
      </c>
      <c r="CW6" s="156">
        <f t="shared" si="87"/>
        <v>0</v>
      </c>
      <c r="CX6" s="156">
        <f t="shared" si="87"/>
        <v>0</v>
      </c>
      <c r="CY6" s="156">
        <f t="shared" si="87"/>
        <v>0</v>
      </c>
      <c r="CZ6" s="156">
        <f t="shared" si="87"/>
        <v>0</v>
      </c>
      <c r="DA6" s="156">
        <f t="shared" si="87"/>
        <v>0</v>
      </c>
      <c r="DB6" s="156">
        <f t="shared" si="87"/>
        <v>0</v>
      </c>
      <c r="DC6" s="156">
        <f t="shared" si="87"/>
        <v>0</v>
      </c>
      <c r="DD6" s="156">
        <f t="shared" si="87"/>
        <v>0</v>
      </c>
      <c r="DE6" s="156">
        <f t="shared" si="87"/>
        <v>0</v>
      </c>
      <c r="DF6" s="156">
        <f t="shared" ref="DF6:DO13" si="88">AR6*$L6</f>
        <v>0</v>
      </c>
      <c r="DG6" s="156">
        <f t="shared" si="88"/>
        <v>0</v>
      </c>
      <c r="DH6" s="156">
        <f t="shared" si="88"/>
        <v>0</v>
      </c>
      <c r="DI6" s="156">
        <f t="shared" si="88"/>
        <v>0</v>
      </c>
      <c r="DJ6" s="156">
        <f t="shared" si="88"/>
        <v>0</v>
      </c>
      <c r="DK6" s="156">
        <f t="shared" si="88"/>
        <v>0</v>
      </c>
      <c r="DL6" s="156">
        <f t="shared" si="88"/>
        <v>0</v>
      </c>
      <c r="DM6" s="156">
        <f t="shared" si="88"/>
        <v>0</v>
      </c>
      <c r="DN6" s="156">
        <f t="shared" si="88"/>
        <v>0</v>
      </c>
      <c r="DO6" s="156">
        <f t="shared" si="88"/>
        <v>0</v>
      </c>
      <c r="DP6" s="156">
        <f t="shared" ref="DP6:DY13" si="89">BB6*$L6</f>
        <v>0</v>
      </c>
      <c r="DQ6" s="156">
        <f t="shared" si="89"/>
        <v>0</v>
      </c>
      <c r="DR6" s="156">
        <f t="shared" si="89"/>
        <v>0</v>
      </c>
      <c r="DS6" s="156">
        <f t="shared" si="89"/>
        <v>0</v>
      </c>
      <c r="DT6" s="156">
        <f t="shared" si="89"/>
        <v>0</v>
      </c>
      <c r="DU6" s="156">
        <f t="shared" si="89"/>
        <v>0</v>
      </c>
      <c r="DV6" s="156">
        <f t="shared" si="89"/>
        <v>0</v>
      </c>
      <c r="DW6" s="156">
        <f t="shared" si="89"/>
        <v>0</v>
      </c>
      <c r="DX6" s="156">
        <f t="shared" si="89"/>
        <v>0</v>
      </c>
      <c r="DY6" s="156">
        <f t="shared" si="89"/>
        <v>0</v>
      </c>
      <c r="DZ6" s="156">
        <f t="shared" ref="DZ6:EI13" si="90">BL6*$L6</f>
        <v>0</v>
      </c>
      <c r="EA6" s="156">
        <f t="shared" si="90"/>
        <v>0</v>
      </c>
      <c r="EB6" s="156">
        <f t="shared" si="90"/>
        <v>0</v>
      </c>
      <c r="EC6" s="156">
        <f t="shared" si="90"/>
        <v>0</v>
      </c>
      <c r="ED6" s="156">
        <f t="shared" si="90"/>
        <v>0</v>
      </c>
      <c r="EE6" s="156">
        <f t="shared" si="90"/>
        <v>0</v>
      </c>
      <c r="EF6" s="156">
        <f t="shared" si="90"/>
        <v>0</v>
      </c>
      <c r="EG6" s="156">
        <f t="shared" si="90"/>
        <v>0</v>
      </c>
      <c r="EH6" s="156">
        <f t="shared" si="90"/>
        <v>0</v>
      </c>
      <c r="EI6" s="125">
        <f t="shared" si="90"/>
        <v>0</v>
      </c>
      <c r="EJ6" s="159" cm="1">
        <f t="array" ref="EJ6">SUMPRODUCT((YEAR($CB$4:$EI$4)=EJ$4)*($CB6:$EI6))</f>
        <v>0</v>
      </c>
      <c r="EK6" s="125" cm="1">
        <f t="array" ref="EK6">SUMPRODUCT((YEAR($CB$4:$EI$4)=EK$4)*($CB6:$EI6))</f>
        <v>0</v>
      </c>
      <c r="EL6" s="125" cm="1">
        <f t="array" ref="EL6">SUMPRODUCT((YEAR($CB$4:$EI$4)=EL$4)*($CB6:$EI6))</f>
        <v>0</v>
      </c>
      <c r="EM6" s="125" cm="1">
        <f t="array" ref="EM6">SUMPRODUCT((YEAR($CB$4:$EI$4)=EM$4)*($CB6:$EI6))</f>
        <v>0</v>
      </c>
      <c r="EN6" s="158" cm="1">
        <f t="array" ref="EN6">SUMPRODUCT((YEAR($CB$4:$EI$4)=EN$4)*($CB6:$EI6))</f>
        <v>0</v>
      </c>
      <c r="EO6" s="349"/>
      <c r="EP6" s="156">
        <f>IF(AND(MONTH($I6)=MONTH(EP$4),YEAR($I6)=YEAR(EP$4)),$H6*$M6,0)</f>
        <v>0</v>
      </c>
      <c r="EQ6" s="156">
        <f t="shared" ref="EQ6:GW10" si="91">IF(AND(MONTH($I6)=MONTH(EQ$4),YEAR($I6)=YEAR(EQ$4)),$H6*$M6,0)</f>
        <v>0</v>
      </c>
      <c r="ER6" s="156">
        <f t="shared" si="91"/>
        <v>0</v>
      </c>
      <c r="ES6" s="156">
        <f t="shared" si="91"/>
        <v>0</v>
      </c>
      <c r="ET6" s="156">
        <f t="shared" si="91"/>
        <v>0</v>
      </c>
      <c r="EU6" s="156">
        <f t="shared" si="91"/>
        <v>0</v>
      </c>
      <c r="EV6" s="156">
        <f t="shared" si="91"/>
        <v>0</v>
      </c>
      <c r="EW6" s="156">
        <f t="shared" si="91"/>
        <v>0</v>
      </c>
      <c r="EX6" s="156">
        <f t="shared" si="91"/>
        <v>0</v>
      </c>
      <c r="EY6" s="156">
        <f t="shared" si="91"/>
        <v>0</v>
      </c>
      <c r="EZ6" s="156">
        <f t="shared" si="91"/>
        <v>0</v>
      </c>
      <c r="FA6" s="156">
        <f t="shared" si="91"/>
        <v>0</v>
      </c>
      <c r="FB6" s="156">
        <f t="shared" si="91"/>
        <v>0</v>
      </c>
      <c r="FC6" s="156">
        <f t="shared" si="91"/>
        <v>0</v>
      </c>
      <c r="FD6" s="156">
        <f t="shared" si="91"/>
        <v>0</v>
      </c>
      <c r="FE6" s="156">
        <f t="shared" si="91"/>
        <v>0</v>
      </c>
      <c r="FF6" s="156">
        <f t="shared" si="91"/>
        <v>0</v>
      </c>
      <c r="FG6" s="156">
        <f t="shared" si="91"/>
        <v>0</v>
      </c>
      <c r="FH6" s="156">
        <f t="shared" si="91"/>
        <v>0</v>
      </c>
      <c r="FI6" s="156">
        <f t="shared" si="91"/>
        <v>0</v>
      </c>
      <c r="FJ6" s="156">
        <f t="shared" si="91"/>
        <v>0</v>
      </c>
      <c r="FK6" s="156">
        <f t="shared" si="91"/>
        <v>0</v>
      </c>
      <c r="FL6" s="156">
        <f t="shared" si="91"/>
        <v>0</v>
      </c>
      <c r="FM6" s="156">
        <f t="shared" si="91"/>
        <v>0</v>
      </c>
      <c r="FN6" s="156">
        <f t="shared" si="91"/>
        <v>0</v>
      </c>
      <c r="FO6" s="156">
        <f t="shared" si="91"/>
        <v>0</v>
      </c>
      <c r="FP6" s="156">
        <f t="shared" si="91"/>
        <v>0</v>
      </c>
      <c r="FQ6" s="156">
        <f t="shared" si="91"/>
        <v>0</v>
      </c>
      <c r="FR6" s="156">
        <f t="shared" si="91"/>
        <v>0</v>
      </c>
      <c r="FS6" s="156">
        <f t="shared" si="91"/>
        <v>0</v>
      </c>
      <c r="FT6" s="156">
        <f t="shared" si="91"/>
        <v>0</v>
      </c>
      <c r="FU6" s="156">
        <f t="shared" si="91"/>
        <v>0</v>
      </c>
      <c r="FV6" s="156">
        <f t="shared" si="91"/>
        <v>0</v>
      </c>
      <c r="FW6" s="156">
        <f t="shared" si="91"/>
        <v>0</v>
      </c>
      <c r="FX6" s="156">
        <f t="shared" si="91"/>
        <v>0</v>
      </c>
      <c r="FY6" s="156">
        <f t="shared" si="91"/>
        <v>0</v>
      </c>
      <c r="FZ6" s="156">
        <f t="shared" si="91"/>
        <v>0</v>
      </c>
      <c r="GA6" s="156">
        <f t="shared" si="91"/>
        <v>0</v>
      </c>
      <c r="GB6" s="156">
        <f t="shared" si="91"/>
        <v>0</v>
      </c>
      <c r="GC6" s="156">
        <f t="shared" si="91"/>
        <v>0</v>
      </c>
      <c r="GD6" s="156">
        <f t="shared" si="91"/>
        <v>0</v>
      </c>
      <c r="GE6" s="156">
        <f t="shared" si="91"/>
        <v>0</v>
      </c>
      <c r="GF6" s="156">
        <f t="shared" si="91"/>
        <v>0</v>
      </c>
      <c r="GG6" s="156">
        <f t="shared" si="91"/>
        <v>0</v>
      </c>
      <c r="GH6" s="156">
        <f t="shared" si="91"/>
        <v>0</v>
      </c>
      <c r="GI6" s="156">
        <f t="shared" si="91"/>
        <v>0</v>
      </c>
      <c r="GJ6" s="156">
        <f t="shared" si="91"/>
        <v>0</v>
      </c>
      <c r="GK6" s="156">
        <f t="shared" si="91"/>
        <v>0</v>
      </c>
      <c r="GL6" s="156">
        <f t="shared" si="91"/>
        <v>0</v>
      </c>
      <c r="GM6" s="156">
        <f t="shared" si="91"/>
        <v>0</v>
      </c>
      <c r="GN6" s="156">
        <f t="shared" si="91"/>
        <v>0</v>
      </c>
      <c r="GO6" s="156">
        <f t="shared" si="91"/>
        <v>0</v>
      </c>
      <c r="GP6" s="156">
        <f t="shared" si="91"/>
        <v>0</v>
      </c>
      <c r="GQ6" s="156">
        <f t="shared" si="91"/>
        <v>0</v>
      </c>
      <c r="GR6" s="156">
        <f t="shared" si="91"/>
        <v>0</v>
      </c>
      <c r="GS6" s="156">
        <f t="shared" si="91"/>
        <v>0</v>
      </c>
      <c r="GT6" s="156">
        <f t="shared" si="91"/>
        <v>0</v>
      </c>
      <c r="GU6" s="156">
        <f t="shared" si="91"/>
        <v>0</v>
      </c>
      <c r="GV6" s="156">
        <f t="shared" si="91"/>
        <v>0</v>
      </c>
      <c r="GW6" s="125">
        <f t="shared" si="91"/>
        <v>0</v>
      </c>
      <c r="GX6" s="159" cm="1">
        <f t="array" ref="GX6">SUMPRODUCT((YEAR($EQ$4:$GW$4)=GX$4)*($EQ6:$GW6))</f>
        <v>0</v>
      </c>
      <c r="GY6" s="125" cm="1">
        <f t="array" ref="GY6">SUMPRODUCT((YEAR($EQ$4:$GW$4)=GY$4)*($EQ6:$GW6))</f>
        <v>0</v>
      </c>
      <c r="GZ6" s="125" cm="1">
        <f t="array" ref="GZ6">SUMPRODUCT((YEAR($EQ$4:$GW$4)=GZ$4)*($EQ6:$GW6))</f>
        <v>0</v>
      </c>
      <c r="HA6" s="125" cm="1">
        <f t="array" ref="HA6">SUMPRODUCT((YEAR($EQ$4:$GW$4)=HA$4)*($EQ6:$GW6))</f>
        <v>0</v>
      </c>
      <c r="HB6" s="158" cm="1">
        <f t="array" ref="HB6">SUMPRODUCT((YEAR($EQ$4:$GW$4)=HB$4)*($EQ6:$GW6))</f>
        <v>0</v>
      </c>
      <c r="HC6" s="300"/>
      <c r="HD6" s="301"/>
      <c r="HE6" s="301"/>
      <c r="HF6" s="301"/>
      <c r="HG6" s="301"/>
      <c r="HH6" s="89"/>
      <c r="HI6" s="89"/>
      <c r="HJ6" s="89"/>
      <c r="HK6" s="89"/>
      <c r="HL6" s="89"/>
      <c r="HM6" s="89"/>
      <c r="HN6" s="89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</row>
    <row r="7" spans="1:305" s="8" customFormat="1">
      <c r="A7" s="14"/>
      <c r="B7" s="21"/>
      <c r="C7" s="198"/>
      <c r="D7" s="198"/>
      <c r="E7" s="199"/>
      <c r="F7" s="520"/>
      <c r="G7" s="520"/>
      <c r="H7" s="521"/>
      <c r="I7" s="201"/>
      <c r="J7" s="201"/>
      <c r="K7" s="522"/>
      <c r="L7" s="522"/>
      <c r="M7" s="522"/>
      <c r="N7" s="125">
        <f t="shared" si="82"/>
        <v>0</v>
      </c>
      <c r="O7" s="125">
        <f t="shared" ref="O7:AT7" si="92">IF(AND($I7&lt;=O$3,$I7&gt;N$3),$H7/12*((O$3-$I7+1)/(O$3-N$3)),IF(OR($J7="",$J7&gt;N$3),IF($I7&lt;=O$4,IF(YEAR($I7)&lt;2023,$H7/12*(1+$K7)^(YEAR(O$4)-YEAR($N$4)),IF(YEAR(O$4)-YEAR($I7)=1,$H7/12*(1+($K7*(DATE(YEAR($I7),12,31)-$I7)/365))^(YEAR(O$4)-YEAR($I7)),$H7/12*(1+$K7)^(YEAR(O$4)-YEAR($I7)))),IF(AND($I7&gt;=O$4,$I7&lt;=EOMONTH(O$4,0)),$H7/12*(P$4-$I7)/30,0)),0))</f>
        <v>0</v>
      </c>
      <c r="P7" s="125">
        <f t="shared" si="92"/>
        <v>0</v>
      </c>
      <c r="Q7" s="125">
        <f t="shared" si="92"/>
        <v>0</v>
      </c>
      <c r="R7" s="125">
        <f t="shared" si="92"/>
        <v>0</v>
      </c>
      <c r="S7" s="125">
        <f t="shared" si="92"/>
        <v>0</v>
      </c>
      <c r="T7" s="125">
        <f t="shared" si="92"/>
        <v>0</v>
      </c>
      <c r="U7" s="125">
        <f t="shared" si="92"/>
        <v>0</v>
      </c>
      <c r="V7" s="125">
        <f t="shared" si="92"/>
        <v>0</v>
      </c>
      <c r="W7" s="125">
        <f t="shared" si="92"/>
        <v>0</v>
      </c>
      <c r="X7" s="125">
        <f t="shared" si="92"/>
        <v>0</v>
      </c>
      <c r="Y7" s="125">
        <f t="shared" si="92"/>
        <v>0</v>
      </c>
      <c r="Z7" s="125">
        <f t="shared" si="92"/>
        <v>0</v>
      </c>
      <c r="AA7" s="125">
        <f t="shared" si="92"/>
        <v>0</v>
      </c>
      <c r="AB7" s="125">
        <f t="shared" si="92"/>
        <v>0</v>
      </c>
      <c r="AC7" s="125">
        <f t="shared" si="92"/>
        <v>0</v>
      </c>
      <c r="AD7" s="125">
        <f t="shared" si="92"/>
        <v>0</v>
      </c>
      <c r="AE7" s="125">
        <f t="shared" si="92"/>
        <v>0</v>
      </c>
      <c r="AF7" s="125">
        <f t="shared" si="92"/>
        <v>0</v>
      </c>
      <c r="AG7" s="125">
        <f t="shared" si="92"/>
        <v>0</v>
      </c>
      <c r="AH7" s="125">
        <f t="shared" si="92"/>
        <v>0</v>
      </c>
      <c r="AI7" s="125">
        <f t="shared" si="92"/>
        <v>0</v>
      </c>
      <c r="AJ7" s="125">
        <f t="shared" si="92"/>
        <v>0</v>
      </c>
      <c r="AK7" s="125">
        <f t="shared" si="92"/>
        <v>0</v>
      </c>
      <c r="AL7" s="125">
        <f t="shared" si="92"/>
        <v>0</v>
      </c>
      <c r="AM7" s="125">
        <f t="shared" si="92"/>
        <v>0</v>
      </c>
      <c r="AN7" s="125">
        <f t="shared" si="92"/>
        <v>0</v>
      </c>
      <c r="AO7" s="125">
        <f t="shared" si="92"/>
        <v>0</v>
      </c>
      <c r="AP7" s="125">
        <f t="shared" si="92"/>
        <v>0</v>
      </c>
      <c r="AQ7" s="125">
        <f t="shared" si="92"/>
        <v>0</v>
      </c>
      <c r="AR7" s="125">
        <f t="shared" si="92"/>
        <v>0</v>
      </c>
      <c r="AS7" s="125">
        <f t="shared" si="92"/>
        <v>0</v>
      </c>
      <c r="AT7" s="125">
        <f t="shared" si="92"/>
        <v>0</v>
      </c>
      <c r="AU7" s="125">
        <f t="shared" ref="AU7:BU7" si="93">IF(AND($I7&lt;=AU$3,$I7&gt;AT$3),$H7/12*((AU$3-$I7+1)/(AU$3-AT$3)),IF(OR($J7="",$J7&gt;AT$3),IF($I7&lt;=AU$4,IF(YEAR($I7)&lt;2023,$H7/12*(1+$K7)^(YEAR(AU$4)-YEAR($N$4)),IF(YEAR(AU$4)-YEAR($I7)=1,$H7/12*(1+($K7*(DATE(YEAR($I7),12,31)-$I7)/365))^(YEAR(AU$4)-YEAR($I7)),$H7/12*(1+$K7)^(YEAR(AU$4)-YEAR($I7)))),IF(AND($I7&gt;=AU$4,$I7&lt;=EOMONTH(AU$4,0)),$H7/12*(AV$4-$I7)/30,0)),0))</f>
        <v>0</v>
      </c>
      <c r="AV7" s="125">
        <f t="shared" si="93"/>
        <v>0</v>
      </c>
      <c r="AW7" s="125">
        <f t="shared" si="93"/>
        <v>0</v>
      </c>
      <c r="AX7" s="125">
        <f t="shared" si="93"/>
        <v>0</v>
      </c>
      <c r="AY7" s="125">
        <f t="shared" si="93"/>
        <v>0</v>
      </c>
      <c r="AZ7" s="125">
        <f t="shared" si="93"/>
        <v>0</v>
      </c>
      <c r="BA7" s="125">
        <f t="shared" si="93"/>
        <v>0</v>
      </c>
      <c r="BB7" s="125">
        <f t="shared" si="93"/>
        <v>0</v>
      </c>
      <c r="BC7" s="125">
        <f t="shared" si="93"/>
        <v>0</v>
      </c>
      <c r="BD7" s="125">
        <f t="shared" si="93"/>
        <v>0</v>
      </c>
      <c r="BE7" s="125">
        <f t="shared" si="93"/>
        <v>0</v>
      </c>
      <c r="BF7" s="125">
        <f t="shared" si="93"/>
        <v>0</v>
      </c>
      <c r="BG7" s="125">
        <f t="shared" si="93"/>
        <v>0</v>
      </c>
      <c r="BH7" s="125">
        <f t="shared" si="93"/>
        <v>0</v>
      </c>
      <c r="BI7" s="125">
        <f t="shared" si="93"/>
        <v>0</v>
      </c>
      <c r="BJ7" s="125">
        <f t="shared" si="93"/>
        <v>0</v>
      </c>
      <c r="BK7" s="125">
        <f t="shared" si="93"/>
        <v>0</v>
      </c>
      <c r="BL7" s="125">
        <f t="shared" si="93"/>
        <v>0</v>
      </c>
      <c r="BM7" s="125">
        <f t="shared" si="93"/>
        <v>0</v>
      </c>
      <c r="BN7" s="125">
        <f t="shared" si="93"/>
        <v>0</v>
      </c>
      <c r="BO7" s="125">
        <f t="shared" si="93"/>
        <v>0</v>
      </c>
      <c r="BP7" s="125">
        <f t="shared" si="93"/>
        <v>0</v>
      </c>
      <c r="BQ7" s="125">
        <f t="shared" si="93"/>
        <v>0</v>
      </c>
      <c r="BR7" s="125">
        <f t="shared" si="93"/>
        <v>0</v>
      </c>
      <c r="BS7" s="125">
        <f t="shared" si="93"/>
        <v>0</v>
      </c>
      <c r="BT7" s="125">
        <f t="shared" si="93"/>
        <v>0</v>
      </c>
      <c r="BU7" s="125">
        <f t="shared" si="93"/>
        <v>0</v>
      </c>
      <c r="BV7" s="159" cm="1">
        <f t="array" ref="BV7">SUMPRODUCT((YEAR($N$4:$BU$4)=BV$4)*($N7:$BU7))</f>
        <v>0</v>
      </c>
      <c r="BW7" s="125" cm="1">
        <f t="array" ref="BW7">SUMPRODUCT((YEAR($N$4:$BU$4)=BW$4)*($N7:$BU7))</f>
        <v>0</v>
      </c>
      <c r="BX7" s="125" cm="1">
        <f t="array" ref="BX7">SUMPRODUCT((YEAR($N$4:$BU$4)=BX$4)*($N7:$BU7))</f>
        <v>0</v>
      </c>
      <c r="BY7" s="125" cm="1">
        <f t="array" ref="BY7">SUMPRODUCT((YEAR($N$4:$BU$4)=BY$4)*($N7:$BU7))</f>
        <v>0</v>
      </c>
      <c r="BZ7" s="125" cm="1">
        <f t="array" ref="BZ7">SUMPRODUCT((YEAR($N$4:$BU$4)=BZ$4)*($N7:$BU7))</f>
        <v>0</v>
      </c>
      <c r="CA7" s="299"/>
      <c r="CB7" s="125">
        <f t="shared" si="85"/>
        <v>0</v>
      </c>
      <c r="CC7" s="125">
        <f t="shared" si="85"/>
        <v>0</v>
      </c>
      <c r="CD7" s="125">
        <f t="shared" si="85"/>
        <v>0</v>
      </c>
      <c r="CE7" s="125">
        <f t="shared" si="85"/>
        <v>0</v>
      </c>
      <c r="CF7" s="125">
        <f t="shared" si="85"/>
        <v>0</v>
      </c>
      <c r="CG7" s="125">
        <f t="shared" si="85"/>
        <v>0</v>
      </c>
      <c r="CH7" s="125">
        <f t="shared" si="85"/>
        <v>0</v>
      </c>
      <c r="CI7" s="125">
        <f t="shared" si="85"/>
        <v>0</v>
      </c>
      <c r="CJ7" s="125">
        <f t="shared" si="85"/>
        <v>0</v>
      </c>
      <c r="CK7" s="125">
        <f t="shared" si="85"/>
        <v>0</v>
      </c>
      <c r="CL7" s="125">
        <f t="shared" si="86"/>
        <v>0</v>
      </c>
      <c r="CM7" s="125">
        <f t="shared" si="86"/>
        <v>0</v>
      </c>
      <c r="CN7" s="125">
        <f t="shared" si="86"/>
        <v>0</v>
      </c>
      <c r="CO7" s="125">
        <f t="shared" si="86"/>
        <v>0</v>
      </c>
      <c r="CP7" s="125">
        <f t="shared" si="86"/>
        <v>0</v>
      </c>
      <c r="CQ7" s="125">
        <f t="shared" si="86"/>
        <v>0</v>
      </c>
      <c r="CR7" s="125">
        <f t="shared" si="86"/>
        <v>0</v>
      </c>
      <c r="CS7" s="125">
        <f t="shared" si="86"/>
        <v>0</v>
      </c>
      <c r="CT7" s="125">
        <f t="shared" si="86"/>
        <v>0</v>
      </c>
      <c r="CU7" s="125">
        <f t="shared" si="86"/>
        <v>0</v>
      </c>
      <c r="CV7" s="125">
        <f t="shared" si="87"/>
        <v>0</v>
      </c>
      <c r="CW7" s="125">
        <f t="shared" si="87"/>
        <v>0</v>
      </c>
      <c r="CX7" s="125">
        <f t="shared" si="87"/>
        <v>0</v>
      </c>
      <c r="CY7" s="125">
        <f t="shared" si="87"/>
        <v>0</v>
      </c>
      <c r="CZ7" s="125">
        <f t="shared" si="87"/>
        <v>0</v>
      </c>
      <c r="DA7" s="125">
        <f t="shared" si="87"/>
        <v>0</v>
      </c>
      <c r="DB7" s="125">
        <f t="shared" si="87"/>
        <v>0</v>
      </c>
      <c r="DC7" s="125">
        <f t="shared" si="87"/>
        <v>0</v>
      </c>
      <c r="DD7" s="125">
        <f t="shared" si="87"/>
        <v>0</v>
      </c>
      <c r="DE7" s="125">
        <f t="shared" si="87"/>
        <v>0</v>
      </c>
      <c r="DF7" s="125">
        <f t="shared" si="88"/>
        <v>0</v>
      </c>
      <c r="DG7" s="125">
        <f t="shared" si="88"/>
        <v>0</v>
      </c>
      <c r="DH7" s="125">
        <f t="shared" si="88"/>
        <v>0</v>
      </c>
      <c r="DI7" s="125">
        <f t="shared" si="88"/>
        <v>0</v>
      </c>
      <c r="DJ7" s="125">
        <f t="shared" si="88"/>
        <v>0</v>
      </c>
      <c r="DK7" s="125">
        <f t="shared" si="88"/>
        <v>0</v>
      </c>
      <c r="DL7" s="125">
        <f t="shared" si="88"/>
        <v>0</v>
      </c>
      <c r="DM7" s="125">
        <f t="shared" si="88"/>
        <v>0</v>
      </c>
      <c r="DN7" s="125">
        <f t="shared" si="88"/>
        <v>0</v>
      </c>
      <c r="DO7" s="125">
        <f t="shared" si="88"/>
        <v>0</v>
      </c>
      <c r="DP7" s="125">
        <f t="shared" si="89"/>
        <v>0</v>
      </c>
      <c r="DQ7" s="125">
        <f t="shared" si="89"/>
        <v>0</v>
      </c>
      <c r="DR7" s="125">
        <f t="shared" si="89"/>
        <v>0</v>
      </c>
      <c r="DS7" s="125">
        <f t="shared" si="89"/>
        <v>0</v>
      </c>
      <c r="DT7" s="125">
        <f t="shared" si="89"/>
        <v>0</v>
      </c>
      <c r="DU7" s="125">
        <f t="shared" si="89"/>
        <v>0</v>
      </c>
      <c r="DV7" s="125">
        <f t="shared" si="89"/>
        <v>0</v>
      </c>
      <c r="DW7" s="125">
        <f t="shared" si="89"/>
        <v>0</v>
      </c>
      <c r="DX7" s="125">
        <f t="shared" si="89"/>
        <v>0</v>
      </c>
      <c r="DY7" s="125">
        <f t="shared" si="89"/>
        <v>0</v>
      </c>
      <c r="DZ7" s="125">
        <f t="shared" si="90"/>
        <v>0</v>
      </c>
      <c r="EA7" s="125">
        <f t="shared" si="90"/>
        <v>0</v>
      </c>
      <c r="EB7" s="125">
        <f t="shared" si="90"/>
        <v>0</v>
      </c>
      <c r="EC7" s="125">
        <f t="shared" si="90"/>
        <v>0</v>
      </c>
      <c r="ED7" s="125">
        <f t="shared" si="90"/>
        <v>0</v>
      </c>
      <c r="EE7" s="125">
        <f t="shared" si="90"/>
        <v>0</v>
      </c>
      <c r="EF7" s="125">
        <f t="shared" si="90"/>
        <v>0</v>
      </c>
      <c r="EG7" s="125">
        <f t="shared" si="90"/>
        <v>0</v>
      </c>
      <c r="EH7" s="125">
        <f t="shared" si="90"/>
        <v>0</v>
      </c>
      <c r="EI7" s="125">
        <f t="shared" si="90"/>
        <v>0</v>
      </c>
      <c r="EJ7" s="159" cm="1">
        <f t="array" ref="EJ7">SUMPRODUCT((YEAR($CB$4:$EI$4)=EJ$4)*($CB7:$EI7))</f>
        <v>0</v>
      </c>
      <c r="EK7" s="125" cm="1">
        <f t="array" ref="EK7">SUMPRODUCT((YEAR($CB$4:$EI$4)=EK$4)*($CB7:$EI7))</f>
        <v>0</v>
      </c>
      <c r="EL7" s="125" cm="1">
        <f t="array" ref="EL7">SUMPRODUCT((YEAR($CB$4:$EI$4)=EL$4)*($CB7:$EI7))</f>
        <v>0</v>
      </c>
      <c r="EM7" s="125" cm="1">
        <f t="array" ref="EM7">SUMPRODUCT((YEAR($CB$4:$EI$4)=EM$4)*($CB7:$EI7))</f>
        <v>0</v>
      </c>
      <c r="EN7" s="158" cm="1">
        <f t="array" ref="EN7">SUMPRODUCT((YEAR($CB$4:$EI$4)=EN$4)*($CB7:$EI7))</f>
        <v>0</v>
      </c>
      <c r="EO7" s="299"/>
      <c r="EP7" s="159">
        <f t="shared" ref="EP7:FE25" si="94">IF(AND(MONTH($I7)=MONTH(EP$4),YEAR($I7)=YEAR(EP$4)),$H7*$M7,0)</f>
        <v>0</v>
      </c>
      <c r="EQ7" s="125">
        <f t="shared" si="94"/>
        <v>0</v>
      </c>
      <c r="ER7" s="125">
        <f t="shared" si="94"/>
        <v>0</v>
      </c>
      <c r="ES7" s="125">
        <f t="shared" si="94"/>
        <v>0</v>
      </c>
      <c r="ET7" s="125">
        <f t="shared" si="94"/>
        <v>0</v>
      </c>
      <c r="EU7" s="125">
        <f t="shared" si="94"/>
        <v>0</v>
      </c>
      <c r="EV7" s="125">
        <f t="shared" si="94"/>
        <v>0</v>
      </c>
      <c r="EW7" s="125">
        <f t="shared" si="94"/>
        <v>0</v>
      </c>
      <c r="EX7" s="125">
        <f t="shared" si="94"/>
        <v>0</v>
      </c>
      <c r="EY7" s="125">
        <f t="shared" si="94"/>
        <v>0</v>
      </c>
      <c r="EZ7" s="125">
        <f t="shared" si="94"/>
        <v>0</v>
      </c>
      <c r="FA7" s="125">
        <f t="shared" si="94"/>
        <v>0</v>
      </c>
      <c r="FB7" s="125">
        <f t="shared" si="94"/>
        <v>0</v>
      </c>
      <c r="FC7" s="125">
        <f t="shared" si="94"/>
        <v>0</v>
      </c>
      <c r="FD7" s="125">
        <f t="shared" si="94"/>
        <v>0</v>
      </c>
      <c r="FE7" s="125">
        <f t="shared" si="94"/>
        <v>0</v>
      </c>
      <c r="FF7" s="125">
        <f t="shared" si="91"/>
        <v>0</v>
      </c>
      <c r="FG7" s="125">
        <f t="shared" si="91"/>
        <v>0</v>
      </c>
      <c r="FH7" s="125">
        <f t="shared" si="91"/>
        <v>0</v>
      </c>
      <c r="FI7" s="125">
        <f t="shared" si="91"/>
        <v>0</v>
      </c>
      <c r="FJ7" s="125">
        <f t="shared" si="91"/>
        <v>0</v>
      </c>
      <c r="FK7" s="125">
        <f t="shared" si="91"/>
        <v>0</v>
      </c>
      <c r="FL7" s="125">
        <f t="shared" si="91"/>
        <v>0</v>
      </c>
      <c r="FM7" s="125">
        <f t="shared" si="91"/>
        <v>0</v>
      </c>
      <c r="FN7" s="125">
        <f t="shared" si="91"/>
        <v>0</v>
      </c>
      <c r="FO7" s="125">
        <f t="shared" si="91"/>
        <v>0</v>
      </c>
      <c r="FP7" s="125">
        <f t="shared" si="91"/>
        <v>0</v>
      </c>
      <c r="FQ7" s="125">
        <f t="shared" si="91"/>
        <v>0</v>
      </c>
      <c r="FR7" s="125">
        <f t="shared" si="91"/>
        <v>0</v>
      </c>
      <c r="FS7" s="125">
        <f t="shared" si="91"/>
        <v>0</v>
      </c>
      <c r="FT7" s="125">
        <f t="shared" si="91"/>
        <v>0</v>
      </c>
      <c r="FU7" s="125">
        <f t="shared" si="91"/>
        <v>0</v>
      </c>
      <c r="FV7" s="125">
        <f t="shared" si="91"/>
        <v>0</v>
      </c>
      <c r="FW7" s="125">
        <f t="shared" si="91"/>
        <v>0</v>
      </c>
      <c r="FX7" s="125">
        <f t="shared" si="91"/>
        <v>0</v>
      </c>
      <c r="FY7" s="125">
        <f t="shared" si="91"/>
        <v>0</v>
      </c>
      <c r="FZ7" s="125">
        <f t="shared" si="91"/>
        <v>0</v>
      </c>
      <c r="GA7" s="125">
        <f t="shared" si="91"/>
        <v>0</v>
      </c>
      <c r="GB7" s="125">
        <f t="shared" si="91"/>
        <v>0</v>
      </c>
      <c r="GC7" s="125">
        <f t="shared" si="91"/>
        <v>0</v>
      </c>
      <c r="GD7" s="125">
        <f t="shared" si="91"/>
        <v>0</v>
      </c>
      <c r="GE7" s="125">
        <f t="shared" si="91"/>
        <v>0</v>
      </c>
      <c r="GF7" s="125">
        <f t="shared" si="91"/>
        <v>0</v>
      </c>
      <c r="GG7" s="125">
        <f t="shared" si="91"/>
        <v>0</v>
      </c>
      <c r="GH7" s="125">
        <f t="shared" si="91"/>
        <v>0</v>
      </c>
      <c r="GI7" s="125">
        <f t="shared" si="91"/>
        <v>0</v>
      </c>
      <c r="GJ7" s="125">
        <f t="shared" si="91"/>
        <v>0</v>
      </c>
      <c r="GK7" s="125">
        <f t="shared" si="91"/>
        <v>0</v>
      </c>
      <c r="GL7" s="125">
        <f t="shared" si="91"/>
        <v>0</v>
      </c>
      <c r="GM7" s="125">
        <f t="shared" si="91"/>
        <v>0</v>
      </c>
      <c r="GN7" s="125">
        <f t="shared" si="91"/>
        <v>0</v>
      </c>
      <c r="GO7" s="125">
        <f t="shared" si="91"/>
        <v>0</v>
      </c>
      <c r="GP7" s="125">
        <f t="shared" si="91"/>
        <v>0</v>
      </c>
      <c r="GQ7" s="125">
        <f t="shared" si="91"/>
        <v>0</v>
      </c>
      <c r="GR7" s="125">
        <f t="shared" si="91"/>
        <v>0</v>
      </c>
      <c r="GS7" s="125">
        <f t="shared" si="91"/>
        <v>0</v>
      </c>
      <c r="GT7" s="125">
        <f t="shared" si="91"/>
        <v>0</v>
      </c>
      <c r="GU7" s="125">
        <f t="shared" si="91"/>
        <v>0</v>
      </c>
      <c r="GV7" s="125">
        <f t="shared" si="91"/>
        <v>0</v>
      </c>
      <c r="GW7" s="125">
        <f t="shared" si="91"/>
        <v>0</v>
      </c>
      <c r="GX7" s="159" cm="1">
        <f t="array" ref="GX7">SUMPRODUCT((YEAR($EQ$4:$GW$4)=GX$4)*($EQ7:$GW7))</f>
        <v>0</v>
      </c>
      <c r="GY7" s="125" cm="1">
        <f t="array" ref="GY7">SUMPRODUCT((YEAR($EQ$4:$GW$4)=GY$4)*($EQ7:$GW7))</f>
        <v>0</v>
      </c>
      <c r="GZ7" s="125" cm="1">
        <f t="array" ref="GZ7">SUMPRODUCT((YEAR($EQ$4:$GW$4)=GZ$4)*($EQ7:$GW7))</f>
        <v>0</v>
      </c>
      <c r="HA7" s="125" cm="1">
        <f t="array" ref="HA7">SUMPRODUCT((YEAR($EQ$4:$GW$4)=HA$4)*($EQ7:$GW7))</f>
        <v>0</v>
      </c>
      <c r="HB7" s="158" cm="1">
        <f t="array" ref="HB7">SUMPRODUCT((YEAR($EQ$4:$GW$4)=HB$4)*($EQ7:$GW7))</f>
        <v>0</v>
      </c>
      <c r="HC7" s="300"/>
      <c r="HD7" s="301"/>
      <c r="HE7" s="301"/>
      <c r="HF7" s="301"/>
      <c r="HG7" s="301"/>
      <c r="HH7" s="89"/>
      <c r="HI7" s="89"/>
      <c r="HJ7" s="89"/>
      <c r="HK7" s="89"/>
      <c r="HL7" s="89"/>
      <c r="HM7" s="89"/>
      <c r="HN7" s="89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</row>
    <row r="8" spans="1:305" s="8" customFormat="1">
      <c r="A8" s="14"/>
      <c r="B8" s="21"/>
      <c r="C8" s="198"/>
      <c r="D8" s="198"/>
      <c r="E8" s="199"/>
      <c r="F8" s="520"/>
      <c r="G8" s="520"/>
      <c r="H8" s="521"/>
      <c r="I8" s="201"/>
      <c r="J8" s="201"/>
      <c r="K8" s="522"/>
      <c r="L8" s="522"/>
      <c r="M8" s="522"/>
      <c r="N8" s="125">
        <f t="shared" si="82"/>
        <v>0</v>
      </c>
      <c r="O8" s="125">
        <f t="shared" ref="O8:AT8" si="95">IF(AND($I8&lt;=O$3,$I8&gt;N$3),$H8/12*((O$3-$I8+1)/(O$3-N$3)),IF(OR($J8="",$J8&gt;N$3),IF($I8&lt;=O$4,IF(YEAR($I8)&lt;2023,$H8/12*(1+$K8)^(YEAR(O$4)-YEAR($N$4)),IF(YEAR(O$4)-YEAR($I8)=1,$H8/12*(1+($K8*(DATE(YEAR($I8),12,31)-$I8)/365))^(YEAR(O$4)-YEAR($I8)),$H8/12*(1+$K8)^(YEAR(O$4)-YEAR($I8)))),IF(AND($I8&gt;=O$4,$I8&lt;=EOMONTH(O$4,0)),$H8/12*(P$4-$I8)/30,0)),0))</f>
        <v>0</v>
      </c>
      <c r="P8" s="125">
        <f t="shared" si="95"/>
        <v>0</v>
      </c>
      <c r="Q8" s="125">
        <f t="shared" si="95"/>
        <v>0</v>
      </c>
      <c r="R8" s="125">
        <f t="shared" si="95"/>
        <v>0</v>
      </c>
      <c r="S8" s="125">
        <f t="shared" si="95"/>
        <v>0</v>
      </c>
      <c r="T8" s="125">
        <f t="shared" si="95"/>
        <v>0</v>
      </c>
      <c r="U8" s="125">
        <f t="shared" si="95"/>
        <v>0</v>
      </c>
      <c r="V8" s="125">
        <f t="shared" si="95"/>
        <v>0</v>
      </c>
      <c r="W8" s="125">
        <f t="shared" si="95"/>
        <v>0</v>
      </c>
      <c r="X8" s="125">
        <f t="shared" si="95"/>
        <v>0</v>
      </c>
      <c r="Y8" s="125">
        <f t="shared" si="95"/>
        <v>0</v>
      </c>
      <c r="Z8" s="125">
        <f t="shared" si="95"/>
        <v>0</v>
      </c>
      <c r="AA8" s="125">
        <f t="shared" si="95"/>
        <v>0</v>
      </c>
      <c r="AB8" s="125">
        <f t="shared" si="95"/>
        <v>0</v>
      </c>
      <c r="AC8" s="125">
        <f t="shared" si="95"/>
        <v>0</v>
      </c>
      <c r="AD8" s="125">
        <f t="shared" si="95"/>
        <v>0</v>
      </c>
      <c r="AE8" s="125">
        <f t="shared" si="95"/>
        <v>0</v>
      </c>
      <c r="AF8" s="125">
        <f t="shared" si="95"/>
        <v>0</v>
      </c>
      <c r="AG8" s="125">
        <f t="shared" si="95"/>
        <v>0</v>
      </c>
      <c r="AH8" s="125">
        <f t="shared" si="95"/>
        <v>0</v>
      </c>
      <c r="AI8" s="125">
        <f t="shared" si="95"/>
        <v>0</v>
      </c>
      <c r="AJ8" s="125">
        <f t="shared" si="95"/>
        <v>0</v>
      </c>
      <c r="AK8" s="125">
        <f t="shared" si="95"/>
        <v>0</v>
      </c>
      <c r="AL8" s="125">
        <f t="shared" si="95"/>
        <v>0</v>
      </c>
      <c r="AM8" s="125">
        <f t="shared" si="95"/>
        <v>0</v>
      </c>
      <c r="AN8" s="125">
        <f t="shared" si="95"/>
        <v>0</v>
      </c>
      <c r="AO8" s="125">
        <f t="shared" si="95"/>
        <v>0</v>
      </c>
      <c r="AP8" s="125">
        <f t="shared" si="95"/>
        <v>0</v>
      </c>
      <c r="AQ8" s="125">
        <f t="shared" si="95"/>
        <v>0</v>
      </c>
      <c r="AR8" s="125">
        <f t="shared" si="95"/>
        <v>0</v>
      </c>
      <c r="AS8" s="125">
        <f t="shared" si="95"/>
        <v>0</v>
      </c>
      <c r="AT8" s="125">
        <f t="shared" si="95"/>
        <v>0</v>
      </c>
      <c r="AU8" s="125">
        <f t="shared" ref="AU8:BU8" si="96">IF(AND($I8&lt;=AU$3,$I8&gt;AT$3),$H8/12*((AU$3-$I8+1)/(AU$3-AT$3)),IF(OR($J8="",$J8&gt;AT$3),IF($I8&lt;=AU$4,IF(YEAR($I8)&lt;2023,$H8/12*(1+$K8)^(YEAR(AU$4)-YEAR($N$4)),IF(YEAR(AU$4)-YEAR($I8)=1,$H8/12*(1+($K8*(DATE(YEAR($I8),12,31)-$I8)/365))^(YEAR(AU$4)-YEAR($I8)),$H8/12*(1+$K8)^(YEAR(AU$4)-YEAR($I8)))),IF(AND($I8&gt;=AU$4,$I8&lt;=EOMONTH(AU$4,0)),$H8/12*(AV$4-$I8)/30,0)),0))</f>
        <v>0</v>
      </c>
      <c r="AV8" s="125">
        <f t="shared" si="96"/>
        <v>0</v>
      </c>
      <c r="AW8" s="125">
        <f t="shared" si="96"/>
        <v>0</v>
      </c>
      <c r="AX8" s="125">
        <f t="shared" si="96"/>
        <v>0</v>
      </c>
      <c r="AY8" s="125">
        <f t="shared" si="96"/>
        <v>0</v>
      </c>
      <c r="AZ8" s="125">
        <f t="shared" si="96"/>
        <v>0</v>
      </c>
      <c r="BA8" s="125">
        <f t="shared" si="96"/>
        <v>0</v>
      </c>
      <c r="BB8" s="125">
        <f t="shared" si="96"/>
        <v>0</v>
      </c>
      <c r="BC8" s="125">
        <f t="shared" si="96"/>
        <v>0</v>
      </c>
      <c r="BD8" s="125">
        <f t="shared" si="96"/>
        <v>0</v>
      </c>
      <c r="BE8" s="125">
        <f t="shared" si="96"/>
        <v>0</v>
      </c>
      <c r="BF8" s="125">
        <f t="shared" si="96"/>
        <v>0</v>
      </c>
      <c r="BG8" s="125">
        <f t="shared" si="96"/>
        <v>0</v>
      </c>
      <c r="BH8" s="125">
        <f t="shared" si="96"/>
        <v>0</v>
      </c>
      <c r="BI8" s="125">
        <f t="shared" si="96"/>
        <v>0</v>
      </c>
      <c r="BJ8" s="125">
        <f t="shared" si="96"/>
        <v>0</v>
      </c>
      <c r="BK8" s="125">
        <f t="shared" si="96"/>
        <v>0</v>
      </c>
      <c r="BL8" s="125">
        <f t="shared" si="96"/>
        <v>0</v>
      </c>
      <c r="BM8" s="125">
        <f t="shared" si="96"/>
        <v>0</v>
      </c>
      <c r="BN8" s="125">
        <f t="shared" si="96"/>
        <v>0</v>
      </c>
      <c r="BO8" s="125">
        <f t="shared" si="96"/>
        <v>0</v>
      </c>
      <c r="BP8" s="125">
        <f t="shared" si="96"/>
        <v>0</v>
      </c>
      <c r="BQ8" s="125">
        <f t="shared" si="96"/>
        <v>0</v>
      </c>
      <c r="BR8" s="125">
        <f t="shared" si="96"/>
        <v>0</v>
      </c>
      <c r="BS8" s="125">
        <f t="shared" si="96"/>
        <v>0</v>
      </c>
      <c r="BT8" s="125">
        <f t="shared" si="96"/>
        <v>0</v>
      </c>
      <c r="BU8" s="125">
        <f t="shared" si="96"/>
        <v>0</v>
      </c>
      <c r="BV8" s="159" cm="1">
        <f t="array" ref="BV8">SUMPRODUCT((YEAR($N$4:$BU$4)=BV$4)*($N8:$BU8))</f>
        <v>0</v>
      </c>
      <c r="BW8" s="125" cm="1">
        <f t="array" ref="BW8">SUMPRODUCT((YEAR($N$4:$BU$4)=BW$4)*($N8:$BU8))</f>
        <v>0</v>
      </c>
      <c r="BX8" s="125" cm="1">
        <f t="array" ref="BX8">SUMPRODUCT((YEAR($N$4:$BU$4)=BX$4)*($N8:$BU8))</f>
        <v>0</v>
      </c>
      <c r="BY8" s="125" cm="1">
        <f t="array" ref="BY8">SUMPRODUCT((YEAR($N$4:$BU$4)=BY$4)*($N8:$BU8))</f>
        <v>0</v>
      </c>
      <c r="BZ8" s="125" cm="1">
        <f t="array" ref="BZ8">SUMPRODUCT((YEAR($N$4:$BU$4)=BZ$4)*($N8:$BU8))</f>
        <v>0</v>
      </c>
      <c r="CA8" s="299"/>
      <c r="CB8" s="125">
        <f t="shared" si="85"/>
        <v>0</v>
      </c>
      <c r="CC8" s="125">
        <f t="shared" si="85"/>
        <v>0</v>
      </c>
      <c r="CD8" s="125">
        <f t="shared" si="85"/>
        <v>0</v>
      </c>
      <c r="CE8" s="125">
        <f t="shared" si="85"/>
        <v>0</v>
      </c>
      <c r="CF8" s="125">
        <f t="shared" si="85"/>
        <v>0</v>
      </c>
      <c r="CG8" s="125">
        <f t="shared" si="85"/>
        <v>0</v>
      </c>
      <c r="CH8" s="125">
        <f t="shared" si="85"/>
        <v>0</v>
      </c>
      <c r="CI8" s="125">
        <f t="shared" si="85"/>
        <v>0</v>
      </c>
      <c r="CJ8" s="125">
        <f t="shared" si="85"/>
        <v>0</v>
      </c>
      <c r="CK8" s="125">
        <f t="shared" si="85"/>
        <v>0</v>
      </c>
      <c r="CL8" s="125">
        <f t="shared" si="86"/>
        <v>0</v>
      </c>
      <c r="CM8" s="125">
        <f t="shared" si="86"/>
        <v>0</v>
      </c>
      <c r="CN8" s="125">
        <f t="shared" si="86"/>
        <v>0</v>
      </c>
      <c r="CO8" s="125">
        <f t="shared" si="86"/>
        <v>0</v>
      </c>
      <c r="CP8" s="125">
        <f t="shared" si="86"/>
        <v>0</v>
      </c>
      <c r="CQ8" s="125">
        <f t="shared" si="86"/>
        <v>0</v>
      </c>
      <c r="CR8" s="125">
        <f t="shared" si="86"/>
        <v>0</v>
      </c>
      <c r="CS8" s="125">
        <f t="shared" si="86"/>
        <v>0</v>
      </c>
      <c r="CT8" s="125">
        <f t="shared" si="86"/>
        <v>0</v>
      </c>
      <c r="CU8" s="125">
        <f t="shared" si="86"/>
        <v>0</v>
      </c>
      <c r="CV8" s="125">
        <f t="shared" si="87"/>
        <v>0</v>
      </c>
      <c r="CW8" s="125">
        <f t="shared" si="87"/>
        <v>0</v>
      </c>
      <c r="CX8" s="125">
        <f t="shared" si="87"/>
        <v>0</v>
      </c>
      <c r="CY8" s="125">
        <f t="shared" si="87"/>
        <v>0</v>
      </c>
      <c r="CZ8" s="125">
        <f t="shared" si="87"/>
        <v>0</v>
      </c>
      <c r="DA8" s="125">
        <f t="shared" si="87"/>
        <v>0</v>
      </c>
      <c r="DB8" s="125">
        <f t="shared" si="87"/>
        <v>0</v>
      </c>
      <c r="DC8" s="125">
        <f t="shared" si="87"/>
        <v>0</v>
      </c>
      <c r="DD8" s="125">
        <f t="shared" si="87"/>
        <v>0</v>
      </c>
      <c r="DE8" s="125">
        <f t="shared" si="87"/>
        <v>0</v>
      </c>
      <c r="DF8" s="125">
        <f t="shared" si="88"/>
        <v>0</v>
      </c>
      <c r="DG8" s="125">
        <f t="shared" si="88"/>
        <v>0</v>
      </c>
      <c r="DH8" s="125">
        <f t="shared" si="88"/>
        <v>0</v>
      </c>
      <c r="DI8" s="125">
        <f t="shared" si="88"/>
        <v>0</v>
      </c>
      <c r="DJ8" s="125">
        <f t="shared" si="88"/>
        <v>0</v>
      </c>
      <c r="DK8" s="125">
        <f t="shared" si="88"/>
        <v>0</v>
      </c>
      <c r="DL8" s="125">
        <f t="shared" si="88"/>
        <v>0</v>
      </c>
      <c r="DM8" s="125">
        <f t="shared" si="88"/>
        <v>0</v>
      </c>
      <c r="DN8" s="125">
        <f t="shared" si="88"/>
        <v>0</v>
      </c>
      <c r="DO8" s="125">
        <f t="shared" si="88"/>
        <v>0</v>
      </c>
      <c r="DP8" s="125">
        <f t="shared" si="89"/>
        <v>0</v>
      </c>
      <c r="DQ8" s="125">
        <f t="shared" si="89"/>
        <v>0</v>
      </c>
      <c r="DR8" s="125">
        <f t="shared" si="89"/>
        <v>0</v>
      </c>
      <c r="DS8" s="125">
        <f t="shared" si="89"/>
        <v>0</v>
      </c>
      <c r="DT8" s="125">
        <f t="shared" si="89"/>
        <v>0</v>
      </c>
      <c r="DU8" s="125">
        <f t="shared" si="89"/>
        <v>0</v>
      </c>
      <c r="DV8" s="125">
        <f t="shared" si="89"/>
        <v>0</v>
      </c>
      <c r="DW8" s="125">
        <f t="shared" si="89"/>
        <v>0</v>
      </c>
      <c r="DX8" s="125">
        <f t="shared" si="89"/>
        <v>0</v>
      </c>
      <c r="DY8" s="125">
        <f t="shared" si="89"/>
        <v>0</v>
      </c>
      <c r="DZ8" s="125">
        <f t="shared" si="90"/>
        <v>0</v>
      </c>
      <c r="EA8" s="125">
        <f t="shared" si="90"/>
        <v>0</v>
      </c>
      <c r="EB8" s="125">
        <f t="shared" si="90"/>
        <v>0</v>
      </c>
      <c r="EC8" s="125">
        <f t="shared" si="90"/>
        <v>0</v>
      </c>
      <c r="ED8" s="125">
        <f t="shared" si="90"/>
        <v>0</v>
      </c>
      <c r="EE8" s="125">
        <f t="shared" si="90"/>
        <v>0</v>
      </c>
      <c r="EF8" s="125">
        <f t="shared" si="90"/>
        <v>0</v>
      </c>
      <c r="EG8" s="125">
        <f t="shared" si="90"/>
        <v>0</v>
      </c>
      <c r="EH8" s="125">
        <f t="shared" si="90"/>
        <v>0</v>
      </c>
      <c r="EI8" s="125">
        <f t="shared" si="90"/>
        <v>0</v>
      </c>
      <c r="EJ8" s="159" cm="1">
        <f t="array" ref="EJ8">SUMPRODUCT((YEAR($CB$4:$EI$4)=EJ$4)*($CB8:$EI8))</f>
        <v>0</v>
      </c>
      <c r="EK8" s="125" cm="1">
        <f t="array" ref="EK8">SUMPRODUCT((YEAR($CB$4:$EI$4)=EK$4)*($CB8:$EI8))</f>
        <v>0</v>
      </c>
      <c r="EL8" s="125" cm="1">
        <f t="array" ref="EL8">SUMPRODUCT((YEAR($CB$4:$EI$4)=EL$4)*($CB8:$EI8))</f>
        <v>0</v>
      </c>
      <c r="EM8" s="125" cm="1">
        <f t="array" ref="EM8">SUMPRODUCT((YEAR($CB$4:$EI$4)=EM$4)*($CB8:$EI8))</f>
        <v>0</v>
      </c>
      <c r="EN8" s="158" cm="1">
        <f t="array" ref="EN8">SUMPRODUCT((YEAR($CB$4:$EI$4)=EN$4)*($CB8:$EI8))</f>
        <v>0</v>
      </c>
      <c r="EO8" s="299"/>
      <c r="EP8" s="159">
        <f t="shared" si="94"/>
        <v>0</v>
      </c>
      <c r="EQ8" s="125">
        <f t="shared" si="91"/>
        <v>0</v>
      </c>
      <c r="ER8" s="125">
        <f t="shared" si="91"/>
        <v>0</v>
      </c>
      <c r="ES8" s="125">
        <f t="shared" si="91"/>
        <v>0</v>
      </c>
      <c r="ET8" s="125">
        <f t="shared" si="91"/>
        <v>0</v>
      </c>
      <c r="EU8" s="125">
        <f t="shared" si="91"/>
        <v>0</v>
      </c>
      <c r="EV8" s="125">
        <f t="shared" si="91"/>
        <v>0</v>
      </c>
      <c r="EW8" s="125">
        <f t="shared" si="91"/>
        <v>0</v>
      </c>
      <c r="EX8" s="125">
        <f t="shared" si="91"/>
        <v>0</v>
      </c>
      <c r="EY8" s="125">
        <f t="shared" si="91"/>
        <v>0</v>
      </c>
      <c r="EZ8" s="125">
        <f t="shared" si="91"/>
        <v>0</v>
      </c>
      <c r="FA8" s="125">
        <f t="shared" si="91"/>
        <v>0</v>
      </c>
      <c r="FB8" s="125">
        <f t="shared" si="91"/>
        <v>0</v>
      </c>
      <c r="FC8" s="125">
        <f t="shared" si="91"/>
        <v>0</v>
      </c>
      <c r="FD8" s="125">
        <f t="shared" si="91"/>
        <v>0</v>
      </c>
      <c r="FE8" s="125">
        <f t="shared" si="91"/>
        <v>0</v>
      </c>
      <c r="FF8" s="125">
        <f t="shared" si="91"/>
        <v>0</v>
      </c>
      <c r="FG8" s="125">
        <f t="shared" si="91"/>
        <v>0</v>
      </c>
      <c r="FH8" s="125">
        <f t="shared" si="91"/>
        <v>0</v>
      </c>
      <c r="FI8" s="125">
        <f t="shared" si="91"/>
        <v>0</v>
      </c>
      <c r="FJ8" s="125">
        <f t="shared" si="91"/>
        <v>0</v>
      </c>
      <c r="FK8" s="125">
        <f t="shared" si="91"/>
        <v>0</v>
      </c>
      <c r="FL8" s="125">
        <f t="shared" si="91"/>
        <v>0</v>
      </c>
      <c r="FM8" s="125">
        <f t="shared" si="91"/>
        <v>0</v>
      </c>
      <c r="FN8" s="125">
        <f t="shared" si="91"/>
        <v>0</v>
      </c>
      <c r="FO8" s="125">
        <f t="shared" si="91"/>
        <v>0</v>
      </c>
      <c r="FP8" s="125">
        <f t="shared" si="91"/>
        <v>0</v>
      </c>
      <c r="FQ8" s="125">
        <f t="shared" si="91"/>
        <v>0</v>
      </c>
      <c r="FR8" s="125">
        <f t="shared" si="91"/>
        <v>0</v>
      </c>
      <c r="FS8" s="125">
        <f t="shared" si="91"/>
        <v>0</v>
      </c>
      <c r="FT8" s="125">
        <f t="shared" si="91"/>
        <v>0</v>
      </c>
      <c r="FU8" s="125">
        <f t="shared" si="91"/>
        <v>0</v>
      </c>
      <c r="FV8" s="125">
        <f t="shared" si="91"/>
        <v>0</v>
      </c>
      <c r="FW8" s="125">
        <f t="shared" si="91"/>
        <v>0</v>
      </c>
      <c r="FX8" s="125">
        <f t="shared" si="91"/>
        <v>0</v>
      </c>
      <c r="FY8" s="125">
        <f t="shared" si="91"/>
        <v>0</v>
      </c>
      <c r="FZ8" s="125">
        <f t="shared" si="91"/>
        <v>0</v>
      </c>
      <c r="GA8" s="125">
        <f t="shared" si="91"/>
        <v>0</v>
      </c>
      <c r="GB8" s="125">
        <f t="shared" si="91"/>
        <v>0</v>
      </c>
      <c r="GC8" s="125">
        <f t="shared" si="91"/>
        <v>0</v>
      </c>
      <c r="GD8" s="125">
        <f t="shared" si="91"/>
        <v>0</v>
      </c>
      <c r="GE8" s="125">
        <f t="shared" si="91"/>
        <v>0</v>
      </c>
      <c r="GF8" s="125">
        <f t="shared" si="91"/>
        <v>0</v>
      </c>
      <c r="GG8" s="125">
        <f t="shared" si="91"/>
        <v>0</v>
      </c>
      <c r="GH8" s="125">
        <f t="shared" si="91"/>
        <v>0</v>
      </c>
      <c r="GI8" s="125">
        <f t="shared" si="91"/>
        <v>0</v>
      </c>
      <c r="GJ8" s="125">
        <f t="shared" si="91"/>
        <v>0</v>
      </c>
      <c r="GK8" s="125">
        <f t="shared" si="91"/>
        <v>0</v>
      </c>
      <c r="GL8" s="125">
        <f t="shared" si="91"/>
        <v>0</v>
      </c>
      <c r="GM8" s="125">
        <f t="shared" si="91"/>
        <v>0</v>
      </c>
      <c r="GN8" s="125">
        <f t="shared" si="91"/>
        <v>0</v>
      </c>
      <c r="GO8" s="125">
        <f t="shared" si="91"/>
        <v>0</v>
      </c>
      <c r="GP8" s="125">
        <f t="shared" si="91"/>
        <v>0</v>
      </c>
      <c r="GQ8" s="125">
        <f t="shared" si="91"/>
        <v>0</v>
      </c>
      <c r="GR8" s="125">
        <f t="shared" si="91"/>
        <v>0</v>
      </c>
      <c r="GS8" s="125">
        <f t="shared" si="91"/>
        <v>0</v>
      </c>
      <c r="GT8" s="125">
        <f t="shared" si="91"/>
        <v>0</v>
      </c>
      <c r="GU8" s="125">
        <f t="shared" si="91"/>
        <v>0</v>
      </c>
      <c r="GV8" s="125">
        <f t="shared" si="91"/>
        <v>0</v>
      </c>
      <c r="GW8" s="125">
        <f t="shared" si="91"/>
        <v>0</v>
      </c>
      <c r="GX8" s="159" cm="1">
        <f t="array" ref="GX8">SUMPRODUCT((YEAR($EQ$4:$GW$4)=GX$4)*($EQ8:$GW8))</f>
        <v>0</v>
      </c>
      <c r="GY8" s="125" cm="1">
        <f t="array" ref="GY8">SUMPRODUCT((YEAR($EQ$4:$GW$4)=GY$4)*($EQ8:$GW8))</f>
        <v>0</v>
      </c>
      <c r="GZ8" s="125" cm="1">
        <f t="array" ref="GZ8">SUMPRODUCT((YEAR($EQ$4:$GW$4)=GZ$4)*($EQ8:$GW8))</f>
        <v>0</v>
      </c>
      <c r="HA8" s="125" cm="1">
        <f t="array" ref="HA8">SUMPRODUCT((YEAR($EQ$4:$GW$4)=HA$4)*($EQ8:$GW8))</f>
        <v>0</v>
      </c>
      <c r="HB8" s="158" cm="1">
        <f t="array" ref="HB8">SUMPRODUCT((YEAR($EQ$4:$GW$4)=HB$4)*($EQ8:$GW8))</f>
        <v>0</v>
      </c>
      <c r="HC8" s="300"/>
      <c r="HD8" s="301"/>
      <c r="HE8" s="301"/>
      <c r="HF8" s="301"/>
      <c r="HG8" s="301"/>
      <c r="HH8" s="89"/>
      <c r="HI8" s="89"/>
      <c r="HJ8" s="89"/>
      <c r="HK8" s="89"/>
      <c r="HL8" s="89"/>
      <c r="HM8" s="89"/>
      <c r="HN8" s="89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</row>
    <row r="9" spans="1:305" s="8" customFormat="1">
      <c r="A9" s="14"/>
      <c r="B9" s="21"/>
      <c r="C9" s="198"/>
      <c r="D9" s="198"/>
      <c r="E9" s="199"/>
      <c r="F9" s="520"/>
      <c r="G9" s="520"/>
      <c r="H9" s="521"/>
      <c r="I9" s="201"/>
      <c r="J9" s="201"/>
      <c r="K9" s="522"/>
      <c r="L9" s="522"/>
      <c r="M9" s="522"/>
      <c r="N9" s="125">
        <f t="shared" si="82"/>
        <v>0</v>
      </c>
      <c r="O9" s="125">
        <f t="shared" ref="O9:AT9" si="97">IF(AND($I9&lt;=O$3,$I9&gt;N$3),$H9/12*((O$3-$I9+1)/(O$3-N$3)),IF(OR($J9="",$J9&gt;N$3),IF($I9&lt;=O$4,IF(YEAR($I9)&lt;2023,$H9/12*(1+$K9)^(YEAR(O$4)-YEAR($N$4)),IF(YEAR(O$4)-YEAR($I9)=1,$H9/12*(1+($K9*(DATE(YEAR($I9),12,31)-$I9)/365))^(YEAR(O$4)-YEAR($I9)),$H9/12*(1+$K9)^(YEAR(O$4)-YEAR($I9)))),IF(AND($I9&gt;=O$4,$I9&lt;=EOMONTH(O$4,0)),$H9/12*(P$4-$I9)/30,0)),0))</f>
        <v>0</v>
      </c>
      <c r="P9" s="125">
        <f t="shared" si="97"/>
        <v>0</v>
      </c>
      <c r="Q9" s="125">
        <f t="shared" si="97"/>
        <v>0</v>
      </c>
      <c r="R9" s="125">
        <f t="shared" si="97"/>
        <v>0</v>
      </c>
      <c r="S9" s="125">
        <f t="shared" si="97"/>
        <v>0</v>
      </c>
      <c r="T9" s="125">
        <f t="shared" si="97"/>
        <v>0</v>
      </c>
      <c r="U9" s="125">
        <f t="shared" si="97"/>
        <v>0</v>
      </c>
      <c r="V9" s="125">
        <f t="shared" si="97"/>
        <v>0</v>
      </c>
      <c r="W9" s="125">
        <f t="shared" si="97"/>
        <v>0</v>
      </c>
      <c r="X9" s="125">
        <f t="shared" si="97"/>
        <v>0</v>
      </c>
      <c r="Y9" s="125">
        <f t="shared" si="97"/>
        <v>0</v>
      </c>
      <c r="Z9" s="125">
        <f t="shared" si="97"/>
        <v>0</v>
      </c>
      <c r="AA9" s="125">
        <f t="shared" si="97"/>
        <v>0</v>
      </c>
      <c r="AB9" s="125">
        <f t="shared" si="97"/>
        <v>0</v>
      </c>
      <c r="AC9" s="125">
        <f t="shared" si="97"/>
        <v>0</v>
      </c>
      <c r="AD9" s="125">
        <f t="shared" si="97"/>
        <v>0</v>
      </c>
      <c r="AE9" s="125">
        <f t="shared" si="97"/>
        <v>0</v>
      </c>
      <c r="AF9" s="125">
        <f t="shared" si="97"/>
        <v>0</v>
      </c>
      <c r="AG9" s="125">
        <f t="shared" si="97"/>
        <v>0</v>
      </c>
      <c r="AH9" s="125">
        <f t="shared" si="97"/>
        <v>0</v>
      </c>
      <c r="AI9" s="125">
        <f t="shared" si="97"/>
        <v>0</v>
      </c>
      <c r="AJ9" s="125">
        <f t="shared" si="97"/>
        <v>0</v>
      </c>
      <c r="AK9" s="125">
        <f t="shared" si="97"/>
        <v>0</v>
      </c>
      <c r="AL9" s="125">
        <f t="shared" si="97"/>
        <v>0</v>
      </c>
      <c r="AM9" s="125">
        <f t="shared" si="97"/>
        <v>0</v>
      </c>
      <c r="AN9" s="125">
        <f t="shared" si="97"/>
        <v>0</v>
      </c>
      <c r="AO9" s="125">
        <f t="shared" si="97"/>
        <v>0</v>
      </c>
      <c r="AP9" s="125">
        <f t="shared" si="97"/>
        <v>0</v>
      </c>
      <c r="AQ9" s="125">
        <f t="shared" si="97"/>
        <v>0</v>
      </c>
      <c r="AR9" s="125">
        <f t="shared" si="97"/>
        <v>0</v>
      </c>
      <c r="AS9" s="125">
        <f t="shared" si="97"/>
        <v>0</v>
      </c>
      <c r="AT9" s="125">
        <f t="shared" si="97"/>
        <v>0</v>
      </c>
      <c r="AU9" s="125">
        <f t="shared" ref="AU9:BU9" si="98">IF(AND($I9&lt;=AU$3,$I9&gt;AT$3),$H9/12*((AU$3-$I9+1)/(AU$3-AT$3)),IF(OR($J9="",$J9&gt;AT$3),IF($I9&lt;=AU$4,IF(YEAR($I9)&lt;2023,$H9/12*(1+$K9)^(YEAR(AU$4)-YEAR($N$4)),IF(YEAR(AU$4)-YEAR($I9)=1,$H9/12*(1+($K9*(DATE(YEAR($I9),12,31)-$I9)/365))^(YEAR(AU$4)-YEAR($I9)),$H9/12*(1+$K9)^(YEAR(AU$4)-YEAR($I9)))),IF(AND($I9&gt;=AU$4,$I9&lt;=EOMONTH(AU$4,0)),$H9/12*(AV$4-$I9)/30,0)),0))</f>
        <v>0</v>
      </c>
      <c r="AV9" s="125">
        <f t="shared" si="98"/>
        <v>0</v>
      </c>
      <c r="AW9" s="125">
        <f t="shared" si="98"/>
        <v>0</v>
      </c>
      <c r="AX9" s="125">
        <f t="shared" si="98"/>
        <v>0</v>
      </c>
      <c r="AY9" s="125">
        <f t="shared" si="98"/>
        <v>0</v>
      </c>
      <c r="AZ9" s="125">
        <f t="shared" si="98"/>
        <v>0</v>
      </c>
      <c r="BA9" s="125">
        <f t="shared" si="98"/>
        <v>0</v>
      </c>
      <c r="BB9" s="125">
        <f t="shared" si="98"/>
        <v>0</v>
      </c>
      <c r="BC9" s="125">
        <f t="shared" si="98"/>
        <v>0</v>
      </c>
      <c r="BD9" s="125">
        <f t="shared" si="98"/>
        <v>0</v>
      </c>
      <c r="BE9" s="125">
        <f t="shared" si="98"/>
        <v>0</v>
      </c>
      <c r="BF9" s="125">
        <f t="shared" si="98"/>
        <v>0</v>
      </c>
      <c r="BG9" s="125">
        <f t="shared" si="98"/>
        <v>0</v>
      </c>
      <c r="BH9" s="125">
        <f t="shared" si="98"/>
        <v>0</v>
      </c>
      <c r="BI9" s="125">
        <f t="shared" si="98"/>
        <v>0</v>
      </c>
      <c r="BJ9" s="125">
        <f t="shared" si="98"/>
        <v>0</v>
      </c>
      <c r="BK9" s="125">
        <f t="shared" si="98"/>
        <v>0</v>
      </c>
      <c r="BL9" s="125">
        <f t="shared" si="98"/>
        <v>0</v>
      </c>
      <c r="BM9" s="125">
        <f t="shared" si="98"/>
        <v>0</v>
      </c>
      <c r="BN9" s="125">
        <f t="shared" si="98"/>
        <v>0</v>
      </c>
      <c r="BO9" s="125">
        <f t="shared" si="98"/>
        <v>0</v>
      </c>
      <c r="BP9" s="125">
        <f t="shared" si="98"/>
        <v>0</v>
      </c>
      <c r="BQ9" s="125">
        <f t="shared" si="98"/>
        <v>0</v>
      </c>
      <c r="BR9" s="125">
        <f t="shared" si="98"/>
        <v>0</v>
      </c>
      <c r="BS9" s="125">
        <f t="shared" si="98"/>
        <v>0</v>
      </c>
      <c r="BT9" s="125">
        <f t="shared" si="98"/>
        <v>0</v>
      </c>
      <c r="BU9" s="125">
        <f t="shared" si="98"/>
        <v>0</v>
      </c>
      <c r="BV9" s="159" cm="1">
        <f t="array" ref="BV9">SUMPRODUCT((YEAR($N$4:$BU$4)=BV$4)*($N9:$BU9))</f>
        <v>0</v>
      </c>
      <c r="BW9" s="125" cm="1">
        <f t="array" ref="BW9">SUMPRODUCT((YEAR($N$4:$BU$4)=BW$4)*($N9:$BU9))</f>
        <v>0</v>
      </c>
      <c r="BX9" s="125" cm="1">
        <f t="array" ref="BX9">SUMPRODUCT((YEAR($N$4:$BU$4)=BX$4)*($N9:$BU9))</f>
        <v>0</v>
      </c>
      <c r="BY9" s="125" cm="1">
        <f t="array" ref="BY9">SUMPRODUCT((YEAR($N$4:$BU$4)=BY$4)*($N9:$BU9))</f>
        <v>0</v>
      </c>
      <c r="BZ9" s="125" cm="1">
        <f t="array" ref="BZ9">SUMPRODUCT((YEAR($N$4:$BU$4)=BZ$4)*($N9:$BU9))</f>
        <v>0</v>
      </c>
      <c r="CA9" s="299"/>
      <c r="CB9" s="125">
        <f t="shared" si="85"/>
        <v>0</v>
      </c>
      <c r="CC9" s="125">
        <f t="shared" si="85"/>
        <v>0</v>
      </c>
      <c r="CD9" s="125">
        <f t="shared" si="85"/>
        <v>0</v>
      </c>
      <c r="CE9" s="125">
        <f t="shared" si="85"/>
        <v>0</v>
      </c>
      <c r="CF9" s="125">
        <f t="shared" si="85"/>
        <v>0</v>
      </c>
      <c r="CG9" s="125">
        <f t="shared" si="85"/>
        <v>0</v>
      </c>
      <c r="CH9" s="125">
        <f t="shared" si="85"/>
        <v>0</v>
      </c>
      <c r="CI9" s="125">
        <f t="shared" si="85"/>
        <v>0</v>
      </c>
      <c r="CJ9" s="125">
        <f t="shared" si="85"/>
        <v>0</v>
      </c>
      <c r="CK9" s="125">
        <f t="shared" si="85"/>
        <v>0</v>
      </c>
      <c r="CL9" s="125">
        <f t="shared" si="86"/>
        <v>0</v>
      </c>
      <c r="CM9" s="125">
        <f t="shared" si="86"/>
        <v>0</v>
      </c>
      <c r="CN9" s="125">
        <f t="shared" si="86"/>
        <v>0</v>
      </c>
      <c r="CO9" s="125">
        <f t="shared" si="86"/>
        <v>0</v>
      </c>
      <c r="CP9" s="125">
        <f t="shared" si="86"/>
        <v>0</v>
      </c>
      <c r="CQ9" s="125">
        <f t="shared" si="86"/>
        <v>0</v>
      </c>
      <c r="CR9" s="125">
        <f t="shared" si="86"/>
        <v>0</v>
      </c>
      <c r="CS9" s="125">
        <f t="shared" si="86"/>
        <v>0</v>
      </c>
      <c r="CT9" s="125">
        <f t="shared" si="86"/>
        <v>0</v>
      </c>
      <c r="CU9" s="125">
        <f t="shared" si="86"/>
        <v>0</v>
      </c>
      <c r="CV9" s="125">
        <f t="shared" si="87"/>
        <v>0</v>
      </c>
      <c r="CW9" s="125">
        <f t="shared" si="87"/>
        <v>0</v>
      </c>
      <c r="CX9" s="125">
        <f t="shared" si="87"/>
        <v>0</v>
      </c>
      <c r="CY9" s="125">
        <f t="shared" si="87"/>
        <v>0</v>
      </c>
      <c r="CZ9" s="125">
        <f t="shared" si="87"/>
        <v>0</v>
      </c>
      <c r="DA9" s="125">
        <f t="shared" si="87"/>
        <v>0</v>
      </c>
      <c r="DB9" s="125">
        <f t="shared" si="87"/>
        <v>0</v>
      </c>
      <c r="DC9" s="125">
        <f t="shared" si="87"/>
        <v>0</v>
      </c>
      <c r="DD9" s="125">
        <f t="shared" si="87"/>
        <v>0</v>
      </c>
      <c r="DE9" s="125">
        <f t="shared" si="87"/>
        <v>0</v>
      </c>
      <c r="DF9" s="125">
        <f t="shared" si="88"/>
        <v>0</v>
      </c>
      <c r="DG9" s="125">
        <f t="shared" si="88"/>
        <v>0</v>
      </c>
      <c r="DH9" s="125">
        <f t="shared" si="88"/>
        <v>0</v>
      </c>
      <c r="DI9" s="125">
        <f t="shared" si="88"/>
        <v>0</v>
      </c>
      <c r="DJ9" s="125">
        <f t="shared" si="88"/>
        <v>0</v>
      </c>
      <c r="DK9" s="125">
        <f t="shared" si="88"/>
        <v>0</v>
      </c>
      <c r="DL9" s="125">
        <f t="shared" si="88"/>
        <v>0</v>
      </c>
      <c r="DM9" s="125">
        <f t="shared" si="88"/>
        <v>0</v>
      </c>
      <c r="DN9" s="125">
        <f t="shared" si="88"/>
        <v>0</v>
      </c>
      <c r="DO9" s="125">
        <f t="shared" si="88"/>
        <v>0</v>
      </c>
      <c r="DP9" s="125">
        <f t="shared" si="89"/>
        <v>0</v>
      </c>
      <c r="DQ9" s="125">
        <f t="shared" si="89"/>
        <v>0</v>
      </c>
      <c r="DR9" s="125">
        <f t="shared" si="89"/>
        <v>0</v>
      </c>
      <c r="DS9" s="125">
        <f t="shared" si="89"/>
        <v>0</v>
      </c>
      <c r="DT9" s="125">
        <f t="shared" si="89"/>
        <v>0</v>
      </c>
      <c r="DU9" s="125">
        <f t="shared" si="89"/>
        <v>0</v>
      </c>
      <c r="DV9" s="125">
        <f t="shared" si="89"/>
        <v>0</v>
      </c>
      <c r="DW9" s="125">
        <f t="shared" si="89"/>
        <v>0</v>
      </c>
      <c r="DX9" s="125">
        <f t="shared" si="89"/>
        <v>0</v>
      </c>
      <c r="DY9" s="125">
        <f t="shared" si="89"/>
        <v>0</v>
      </c>
      <c r="DZ9" s="125">
        <f t="shared" si="90"/>
        <v>0</v>
      </c>
      <c r="EA9" s="125">
        <f t="shared" si="90"/>
        <v>0</v>
      </c>
      <c r="EB9" s="125">
        <f t="shared" si="90"/>
        <v>0</v>
      </c>
      <c r="EC9" s="125">
        <f t="shared" si="90"/>
        <v>0</v>
      </c>
      <c r="ED9" s="125">
        <f t="shared" si="90"/>
        <v>0</v>
      </c>
      <c r="EE9" s="125">
        <f t="shared" si="90"/>
        <v>0</v>
      </c>
      <c r="EF9" s="125">
        <f t="shared" si="90"/>
        <v>0</v>
      </c>
      <c r="EG9" s="125">
        <f t="shared" si="90"/>
        <v>0</v>
      </c>
      <c r="EH9" s="125">
        <f t="shared" si="90"/>
        <v>0</v>
      </c>
      <c r="EI9" s="125">
        <f t="shared" si="90"/>
        <v>0</v>
      </c>
      <c r="EJ9" s="159" cm="1">
        <f t="array" ref="EJ9">SUMPRODUCT((YEAR($CB$4:$EI$4)=EJ$4)*($CB9:$EI9))</f>
        <v>0</v>
      </c>
      <c r="EK9" s="125" cm="1">
        <f t="array" ref="EK9">SUMPRODUCT((YEAR($CB$4:$EI$4)=EK$4)*($CB9:$EI9))</f>
        <v>0</v>
      </c>
      <c r="EL9" s="125" cm="1">
        <f t="array" ref="EL9">SUMPRODUCT((YEAR($CB$4:$EI$4)=EL$4)*($CB9:$EI9))</f>
        <v>0</v>
      </c>
      <c r="EM9" s="125" cm="1">
        <f t="array" ref="EM9">SUMPRODUCT((YEAR($CB$4:$EI$4)=EM$4)*($CB9:$EI9))</f>
        <v>0</v>
      </c>
      <c r="EN9" s="158" cm="1">
        <f t="array" ref="EN9">SUMPRODUCT((YEAR($CB$4:$EI$4)=EN$4)*($CB9:$EI9))</f>
        <v>0</v>
      </c>
      <c r="EO9" s="299"/>
      <c r="EP9" s="159">
        <f t="shared" si="94"/>
        <v>0</v>
      </c>
      <c r="EQ9" s="125">
        <f t="shared" si="91"/>
        <v>0</v>
      </c>
      <c r="ER9" s="125">
        <f t="shared" si="91"/>
        <v>0</v>
      </c>
      <c r="ES9" s="125">
        <f t="shared" si="91"/>
        <v>0</v>
      </c>
      <c r="ET9" s="125">
        <f t="shared" si="91"/>
        <v>0</v>
      </c>
      <c r="EU9" s="125">
        <f t="shared" si="91"/>
        <v>0</v>
      </c>
      <c r="EV9" s="125">
        <f t="shared" si="91"/>
        <v>0</v>
      </c>
      <c r="EW9" s="125">
        <f t="shared" si="91"/>
        <v>0</v>
      </c>
      <c r="EX9" s="125">
        <f t="shared" si="91"/>
        <v>0</v>
      </c>
      <c r="EY9" s="125">
        <f t="shared" si="91"/>
        <v>0</v>
      </c>
      <c r="EZ9" s="125">
        <f t="shared" si="91"/>
        <v>0</v>
      </c>
      <c r="FA9" s="125">
        <f t="shared" si="91"/>
        <v>0</v>
      </c>
      <c r="FB9" s="125">
        <f t="shared" si="91"/>
        <v>0</v>
      </c>
      <c r="FC9" s="125">
        <f t="shared" si="91"/>
        <v>0</v>
      </c>
      <c r="FD9" s="125">
        <f t="shared" si="91"/>
        <v>0</v>
      </c>
      <c r="FE9" s="125">
        <f t="shared" si="91"/>
        <v>0</v>
      </c>
      <c r="FF9" s="125">
        <f t="shared" si="91"/>
        <v>0</v>
      </c>
      <c r="FG9" s="125">
        <f t="shared" si="91"/>
        <v>0</v>
      </c>
      <c r="FH9" s="125">
        <f t="shared" si="91"/>
        <v>0</v>
      </c>
      <c r="FI9" s="125">
        <f t="shared" si="91"/>
        <v>0</v>
      </c>
      <c r="FJ9" s="125">
        <f t="shared" si="91"/>
        <v>0</v>
      </c>
      <c r="FK9" s="125">
        <f t="shared" si="91"/>
        <v>0</v>
      </c>
      <c r="FL9" s="125">
        <f t="shared" si="91"/>
        <v>0</v>
      </c>
      <c r="FM9" s="125">
        <f t="shared" si="91"/>
        <v>0</v>
      </c>
      <c r="FN9" s="125">
        <f t="shared" si="91"/>
        <v>0</v>
      </c>
      <c r="FO9" s="125">
        <f t="shared" si="91"/>
        <v>0</v>
      </c>
      <c r="FP9" s="125">
        <f t="shared" si="91"/>
        <v>0</v>
      </c>
      <c r="FQ9" s="125">
        <f t="shared" si="91"/>
        <v>0</v>
      </c>
      <c r="FR9" s="125">
        <f t="shared" si="91"/>
        <v>0</v>
      </c>
      <c r="FS9" s="125">
        <f t="shared" si="91"/>
        <v>0</v>
      </c>
      <c r="FT9" s="125">
        <f t="shared" si="91"/>
        <v>0</v>
      </c>
      <c r="FU9" s="125">
        <f t="shared" si="91"/>
        <v>0</v>
      </c>
      <c r="FV9" s="125">
        <f t="shared" si="91"/>
        <v>0</v>
      </c>
      <c r="FW9" s="125">
        <f t="shared" si="91"/>
        <v>0</v>
      </c>
      <c r="FX9" s="125">
        <f t="shared" si="91"/>
        <v>0</v>
      </c>
      <c r="FY9" s="125">
        <f t="shared" si="91"/>
        <v>0</v>
      </c>
      <c r="FZ9" s="125">
        <f t="shared" si="91"/>
        <v>0</v>
      </c>
      <c r="GA9" s="125">
        <f t="shared" si="91"/>
        <v>0</v>
      </c>
      <c r="GB9" s="125">
        <f t="shared" si="91"/>
        <v>0</v>
      </c>
      <c r="GC9" s="125">
        <f t="shared" si="91"/>
        <v>0</v>
      </c>
      <c r="GD9" s="125">
        <f t="shared" si="91"/>
        <v>0</v>
      </c>
      <c r="GE9" s="125">
        <f t="shared" si="91"/>
        <v>0</v>
      </c>
      <c r="GF9" s="125">
        <f t="shared" si="91"/>
        <v>0</v>
      </c>
      <c r="GG9" s="125">
        <f t="shared" si="91"/>
        <v>0</v>
      </c>
      <c r="GH9" s="125">
        <f t="shared" si="91"/>
        <v>0</v>
      </c>
      <c r="GI9" s="125">
        <f t="shared" si="91"/>
        <v>0</v>
      </c>
      <c r="GJ9" s="125">
        <f t="shared" si="91"/>
        <v>0</v>
      </c>
      <c r="GK9" s="125">
        <f t="shared" si="91"/>
        <v>0</v>
      </c>
      <c r="GL9" s="125">
        <f t="shared" si="91"/>
        <v>0</v>
      </c>
      <c r="GM9" s="125">
        <f t="shared" si="91"/>
        <v>0</v>
      </c>
      <c r="GN9" s="125">
        <f t="shared" si="91"/>
        <v>0</v>
      </c>
      <c r="GO9" s="125">
        <f t="shared" si="91"/>
        <v>0</v>
      </c>
      <c r="GP9" s="125">
        <f t="shared" si="91"/>
        <v>0</v>
      </c>
      <c r="GQ9" s="125">
        <f t="shared" si="91"/>
        <v>0</v>
      </c>
      <c r="GR9" s="125">
        <f t="shared" si="91"/>
        <v>0</v>
      </c>
      <c r="GS9" s="125">
        <f t="shared" si="91"/>
        <v>0</v>
      </c>
      <c r="GT9" s="125">
        <f t="shared" si="91"/>
        <v>0</v>
      </c>
      <c r="GU9" s="125">
        <f t="shared" si="91"/>
        <v>0</v>
      </c>
      <c r="GV9" s="125">
        <f t="shared" si="91"/>
        <v>0</v>
      </c>
      <c r="GW9" s="125">
        <f t="shared" si="91"/>
        <v>0</v>
      </c>
      <c r="GX9" s="159" cm="1">
        <f t="array" ref="GX9">SUMPRODUCT((YEAR($EQ$4:$GW$4)=GX$4)*($EQ9:$GW9))</f>
        <v>0</v>
      </c>
      <c r="GY9" s="125" cm="1">
        <f t="array" ref="GY9">SUMPRODUCT((YEAR($EQ$4:$GW$4)=GY$4)*($EQ9:$GW9))</f>
        <v>0</v>
      </c>
      <c r="GZ9" s="125" cm="1">
        <f t="array" ref="GZ9">SUMPRODUCT((YEAR($EQ$4:$GW$4)=GZ$4)*($EQ9:$GW9))</f>
        <v>0</v>
      </c>
      <c r="HA9" s="125" cm="1">
        <f t="array" ref="HA9">SUMPRODUCT((YEAR($EQ$4:$GW$4)=HA$4)*($EQ9:$GW9))</f>
        <v>0</v>
      </c>
      <c r="HB9" s="158" cm="1">
        <f t="array" ref="HB9">SUMPRODUCT((YEAR($EQ$4:$GW$4)=HB$4)*($EQ9:$GW9))</f>
        <v>0</v>
      </c>
      <c r="HC9" s="300"/>
      <c r="HD9" s="301"/>
      <c r="HE9" s="301"/>
      <c r="HF9" s="301"/>
      <c r="HG9" s="301"/>
      <c r="HH9" s="89"/>
      <c r="HI9" s="89"/>
      <c r="HJ9" s="89"/>
      <c r="HK9" s="89"/>
      <c r="HL9" s="89"/>
      <c r="HM9" s="89"/>
      <c r="HN9" s="89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</row>
    <row r="10" spans="1:305" s="8" customFormat="1">
      <c r="A10" s="14"/>
      <c r="B10" s="21"/>
      <c r="C10" s="198"/>
      <c r="D10" s="198"/>
      <c r="E10" s="199"/>
      <c r="F10" s="520"/>
      <c r="G10" s="520"/>
      <c r="H10" s="521"/>
      <c r="I10" s="201"/>
      <c r="J10" s="201"/>
      <c r="K10" s="522"/>
      <c r="L10" s="522"/>
      <c r="M10" s="522"/>
      <c r="N10" s="125">
        <f t="shared" si="82"/>
        <v>0</v>
      </c>
      <c r="O10" s="125">
        <f t="shared" ref="O10:AT10" si="99">IF(AND($I10&lt;=O$3,$I10&gt;N$3),$H10/12*((O$3-$I10+1)/(O$3-N$3)),IF(OR($J10="",$J10&gt;N$3),IF($I10&lt;=O$4,IF(YEAR($I10)&lt;2023,$H10/12*(1+$K10)^(YEAR(O$4)-YEAR($N$4)),IF(YEAR(O$4)-YEAR($I10)=1,$H10/12*(1+($K10*(DATE(YEAR($I10),12,31)-$I10)/365))^(YEAR(O$4)-YEAR($I10)),$H10/12*(1+$K10)^(YEAR(O$4)-YEAR($I10)))),IF(AND($I10&gt;=O$4,$I10&lt;=EOMONTH(O$4,0)),$H10/12*(P$4-$I10)/30,0)),0))</f>
        <v>0</v>
      </c>
      <c r="P10" s="125">
        <f t="shared" si="99"/>
        <v>0</v>
      </c>
      <c r="Q10" s="125">
        <f t="shared" si="99"/>
        <v>0</v>
      </c>
      <c r="R10" s="125">
        <f t="shared" si="99"/>
        <v>0</v>
      </c>
      <c r="S10" s="125">
        <f t="shared" si="99"/>
        <v>0</v>
      </c>
      <c r="T10" s="125">
        <f t="shared" si="99"/>
        <v>0</v>
      </c>
      <c r="U10" s="125">
        <f t="shared" si="99"/>
        <v>0</v>
      </c>
      <c r="V10" s="125">
        <f t="shared" si="99"/>
        <v>0</v>
      </c>
      <c r="W10" s="125">
        <f t="shared" si="99"/>
        <v>0</v>
      </c>
      <c r="X10" s="125">
        <f t="shared" si="99"/>
        <v>0</v>
      </c>
      <c r="Y10" s="125">
        <f t="shared" si="99"/>
        <v>0</v>
      </c>
      <c r="Z10" s="125">
        <f t="shared" si="99"/>
        <v>0</v>
      </c>
      <c r="AA10" s="125">
        <f t="shared" si="99"/>
        <v>0</v>
      </c>
      <c r="AB10" s="125">
        <f t="shared" si="99"/>
        <v>0</v>
      </c>
      <c r="AC10" s="125">
        <f t="shared" si="99"/>
        <v>0</v>
      </c>
      <c r="AD10" s="125">
        <f t="shared" si="99"/>
        <v>0</v>
      </c>
      <c r="AE10" s="125">
        <f t="shared" si="99"/>
        <v>0</v>
      </c>
      <c r="AF10" s="125">
        <f t="shared" si="99"/>
        <v>0</v>
      </c>
      <c r="AG10" s="125">
        <f t="shared" si="99"/>
        <v>0</v>
      </c>
      <c r="AH10" s="125">
        <f t="shared" si="99"/>
        <v>0</v>
      </c>
      <c r="AI10" s="125">
        <f t="shared" si="99"/>
        <v>0</v>
      </c>
      <c r="AJ10" s="125">
        <f t="shared" si="99"/>
        <v>0</v>
      </c>
      <c r="AK10" s="125">
        <f t="shared" si="99"/>
        <v>0</v>
      </c>
      <c r="AL10" s="125">
        <f t="shared" si="99"/>
        <v>0</v>
      </c>
      <c r="AM10" s="125">
        <f t="shared" si="99"/>
        <v>0</v>
      </c>
      <c r="AN10" s="125">
        <f t="shared" si="99"/>
        <v>0</v>
      </c>
      <c r="AO10" s="125">
        <f t="shared" si="99"/>
        <v>0</v>
      </c>
      <c r="AP10" s="125">
        <f t="shared" si="99"/>
        <v>0</v>
      </c>
      <c r="AQ10" s="125">
        <f t="shared" si="99"/>
        <v>0</v>
      </c>
      <c r="AR10" s="125">
        <f t="shared" si="99"/>
        <v>0</v>
      </c>
      <c r="AS10" s="125">
        <f t="shared" si="99"/>
        <v>0</v>
      </c>
      <c r="AT10" s="125">
        <f t="shared" si="99"/>
        <v>0</v>
      </c>
      <c r="AU10" s="125">
        <f t="shared" ref="AU10:BU10" si="100">IF(AND($I10&lt;=AU$3,$I10&gt;AT$3),$H10/12*((AU$3-$I10+1)/(AU$3-AT$3)),IF(OR($J10="",$J10&gt;AT$3),IF($I10&lt;=AU$4,IF(YEAR($I10)&lt;2023,$H10/12*(1+$K10)^(YEAR(AU$4)-YEAR($N$4)),IF(YEAR(AU$4)-YEAR($I10)=1,$H10/12*(1+($K10*(DATE(YEAR($I10),12,31)-$I10)/365))^(YEAR(AU$4)-YEAR($I10)),$H10/12*(1+$K10)^(YEAR(AU$4)-YEAR($I10)))),IF(AND($I10&gt;=AU$4,$I10&lt;=EOMONTH(AU$4,0)),$H10/12*(AV$4-$I10)/30,0)),0))</f>
        <v>0</v>
      </c>
      <c r="AV10" s="125">
        <f t="shared" si="100"/>
        <v>0</v>
      </c>
      <c r="AW10" s="125">
        <f t="shared" si="100"/>
        <v>0</v>
      </c>
      <c r="AX10" s="125">
        <f t="shared" si="100"/>
        <v>0</v>
      </c>
      <c r="AY10" s="125">
        <f t="shared" si="100"/>
        <v>0</v>
      </c>
      <c r="AZ10" s="125">
        <f t="shared" si="100"/>
        <v>0</v>
      </c>
      <c r="BA10" s="125">
        <f t="shared" si="100"/>
        <v>0</v>
      </c>
      <c r="BB10" s="125">
        <f t="shared" si="100"/>
        <v>0</v>
      </c>
      <c r="BC10" s="125">
        <f t="shared" si="100"/>
        <v>0</v>
      </c>
      <c r="BD10" s="125">
        <f t="shared" si="100"/>
        <v>0</v>
      </c>
      <c r="BE10" s="125">
        <f t="shared" si="100"/>
        <v>0</v>
      </c>
      <c r="BF10" s="125">
        <f t="shared" si="100"/>
        <v>0</v>
      </c>
      <c r="BG10" s="125">
        <f t="shared" si="100"/>
        <v>0</v>
      </c>
      <c r="BH10" s="125">
        <f t="shared" si="100"/>
        <v>0</v>
      </c>
      <c r="BI10" s="125">
        <f t="shared" si="100"/>
        <v>0</v>
      </c>
      <c r="BJ10" s="125">
        <f t="shared" si="100"/>
        <v>0</v>
      </c>
      <c r="BK10" s="125">
        <f t="shared" si="100"/>
        <v>0</v>
      </c>
      <c r="BL10" s="125">
        <f t="shared" si="100"/>
        <v>0</v>
      </c>
      <c r="BM10" s="125">
        <f t="shared" si="100"/>
        <v>0</v>
      </c>
      <c r="BN10" s="125">
        <f t="shared" si="100"/>
        <v>0</v>
      </c>
      <c r="BO10" s="125">
        <f t="shared" si="100"/>
        <v>0</v>
      </c>
      <c r="BP10" s="125">
        <f t="shared" si="100"/>
        <v>0</v>
      </c>
      <c r="BQ10" s="125">
        <f t="shared" si="100"/>
        <v>0</v>
      </c>
      <c r="BR10" s="125">
        <f t="shared" si="100"/>
        <v>0</v>
      </c>
      <c r="BS10" s="125">
        <f t="shared" si="100"/>
        <v>0</v>
      </c>
      <c r="BT10" s="125">
        <f t="shared" si="100"/>
        <v>0</v>
      </c>
      <c r="BU10" s="125">
        <f t="shared" si="100"/>
        <v>0</v>
      </c>
      <c r="BV10" s="159" cm="1">
        <f t="array" ref="BV10">SUMPRODUCT((YEAR($N$4:$BU$4)=BV$4)*($N10:$BU10))</f>
        <v>0</v>
      </c>
      <c r="BW10" s="125" cm="1">
        <f t="array" ref="BW10">SUMPRODUCT((YEAR($N$4:$BU$4)=BW$4)*($N10:$BU10))</f>
        <v>0</v>
      </c>
      <c r="BX10" s="125" cm="1">
        <f t="array" ref="BX10">SUMPRODUCT((YEAR($N$4:$BU$4)=BX$4)*($N10:$BU10))</f>
        <v>0</v>
      </c>
      <c r="BY10" s="125" cm="1">
        <f t="array" ref="BY10">SUMPRODUCT((YEAR($N$4:$BU$4)=BY$4)*($N10:$BU10))</f>
        <v>0</v>
      </c>
      <c r="BZ10" s="125" cm="1">
        <f t="array" ref="BZ10">SUMPRODUCT((YEAR($N$4:$BU$4)=BZ$4)*($N10:$BU10))</f>
        <v>0</v>
      </c>
      <c r="CA10" s="299"/>
      <c r="CB10" s="125">
        <f t="shared" si="85"/>
        <v>0</v>
      </c>
      <c r="CC10" s="125">
        <f t="shared" si="85"/>
        <v>0</v>
      </c>
      <c r="CD10" s="125">
        <f t="shared" si="85"/>
        <v>0</v>
      </c>
      <c r="CE10" s="125">
        <f t="shared" si="85"/>
        <v>0</v>
      </c>
      <c r="CF10" s="125">
        <f t="shared" si="85"/>
        <v>0</v>
      </c>
      <c r="CG10" s="125">
        <f t="shared" si="85"/>
        <v>0</v>
      </c>
      <c r="CH10" s="125">
        <f t="shared" si="85"/>
        <v>0</v>
      </c>
      <c r="CI10" s="125">
        <f t="shared" si="85"/>
        <v>0</v>
      </c>
      <c r="CJ10" s="125">
        <f t="shared" si="85"/>
        <v>0</v>
      </c>
      <c r="CK10" s="125">
        <f t="shared" si="85"/>
        <v>0</v>
      </c>
      <c r="CL10" s="125">
        <f t="shared" si="86"/>
        <v>0</v>
      </c>
      <c r="CM10" s="125">
        <f t="shared" si="86"/>
        <v>0</v>
      </c>
      <c r="CN10" s="125">
        <f t="shared" si="86"/>
        <v>0</v>
      </c>
      <c r="CO10" s="125">
        <f t="shared" si="86"/>
        <v>0</v>
      </c>
      <c r="CP10" s="125">
        <f t="shared" si="86"/>
        <v>0</v>
      </c>
      <c r="CQ10" s="125">
        <f t="shared" si="86"/>
        <v>0</v>
      </c>
      <c r="CR10" s="125">
        <f t="shared" si="86"/>
        <v>0</v>
      </c>
      <c r="CS10" s="125">
        <f t="shared" si="86"/>
        <v>0</v>
      </c>
      <c r="CT10" s="125">
        <f t="shared" si="86"/>
        <v>0</v>
      </c>
      <c r="CU10" s="125">
        <f t="shared" si="86"/>
        <v>0</v>
      </c>
      <c r="CV10" s="125">
        <f t="shared" si="87"/>
        <v>0</v>
      </c>
      <c r="CW10" s="125">
        <f t="shared" si="87"/>
        <v>0</v>
      </c>
      <c r="CX10" s="125">
        <f t="shared" si="87"/>
        <v>0</v>
      </c>
      <c r="CY10" s="125">
        <f t="shared" si="87"/>
        <v>0</v>
      </c>
      <c r="CZ10" s="125">
        <f t="shared" si="87"/>
        <v>0</v>
      </c>
      <c r="DA10" s="125">
        <f t="shared" si="87"/>
        <v>0</v>
      </c>
      <c r="DB10" s="125">
        <f t="shared" si="87"/>
        <v>0</v>
      </c>
      <c r="DC10" s="125">
        <f t="shared" si="87"/>
        <v>0</v>
      </c>
      <c r="DD10" s="125">
        <f t="shared" si="87"/>
        <v>0</v>
      </c>
      <c r="DE10" s="125">
        <f t="shared" si="87"/>
        <v>0</v>
      </c>
      <c r="DF10" s="125">
        <f t="shared" si="88"/>
        <v>0</v>
      </c>
      <c r="DG10" s="125">
        <f t="shared" si="88"/>
        <v>0</v>
      </c>
      <c r="DH10" s="125">
        <f t="shared" si="88"/>
        <v>0</v>
      </c>
      <c r="DI10" s="125">
        <f t="shared" si="88"/>
        <v>0</v>
      </c>
      <c r="DJ10" s="125">
        <f t="shared" si="88"/>
        <v>0</v>
      </c>
      <c r="DK10" s="125">
        <f t="shared" si="88"/>
        <v>0</v>
      </c>
      <c r="DL10" s="125">
        <f t="shared" si="88"/>
        <v>0</v>
      </c>
      <c r="DM10" s="125">
        <f t="shared" si="88"/>
        <v>0</v>
      </c>
      <c r="DN10" s="125">
        <f t="shared" si="88"/>
        <v>0</v>
      </c>
      <c r="DO10" s="125">
        <f t="shared" si="88"/>
        <v>0</v>
      </c>
      <c r="DP10" s="125">
        <f t="shared" si="89"/>
        <v>0</v>
      </c>
      <c r="DQ10" s="125">
        <f t="shared" si="89"/>
        <v>0</v>
      </c>
      <c r="DR10" s="125">
        <f t="shared" si="89"/>
        <v>0</v>
      </c>
      <c r="DS10" s="125">
        <f t="shared" si="89"/>
        <v>0</v>
      </c>
      <c r="DT10" s="125">
        <f t="shared" si="89"/>
        <v>0</v>
      </c>
      <c r="DU10" s="125">
        <f t="shared" si="89"/>
        <v>0</v>
      </c>
      <c r="DV10" s="125">
        <f t="shared" si="89"/>
        <v>0</v>
      </c>
      <c r="DW10" s="125">
        <f t="shared" si="89"/>
        <v>0</v>
      </c>
      <c r="DX10" s="125">
        <f t="shared" si="89"/>
        <v>0</v>
      </c>
      <c r="DY10" s="125">
        <f t="shared" si="89"/>
        <v>0</v>
      </c>
      <c r="DZ10" s="125">
        <f t="shared" si="90"/>
        <v>0</v>
      </c>
      <c r="EA10" s="125">
        <f t="shared" si="90"/>
        <v>0</v>
      </c>
      <c r="EB10" s="125">
        <f t="shared" si="90"/>
        <v>0</v>
      </c>
      <c r="EC10" s="125">
        <f t="shared" si="90"/>
        <v>0</v>
      </c>
      <c r="ED10" s="125">
        <f t="shared" si="90"/>
        <v>0</v>
      </c>
      <c r="EE10" s="125">
        <f t="shared" si="90"/>
        <v>0</v>
      </c>
      <c r="EF10" s="125">
        <f t="shared" si="90"/>
        <v>0</v>
      </c>
      <c r="EG10" s="125">
        <f t="shared" si="90"/>
        <v>0</v>
      </c>
      <c r="EH10" s="125">
        <f t="shared" si="90"/>
        <v>0</v>
      </c>
      <c r="EI10" s="125">
        <f t="shared" si="90"/>
        <v>0</v>
      </c>
      <c r="EJ10" s="159" cm="1">
        <f t="array" ref="EJ10">SUMPRODUCT((YEAR($CB$4:$EI$4)=EJ$4)*($CB10:$EI10))</f>
        <v>0</v>
      </c>
      <c r="EK10" s="125" cm="1">
        <f t="array" ref="EK10">SUMPRODUCT((YEAR($CB$4:$EI$4)=EK$4)*($CB10:$EI10))</f>
        <v>0</v>
      </c>
      <c r="EL10" s="125" cm="1">
        <f t="array" ref="EL10">SUMPRODUCT((YEAR($CB$4:$EI$4)=EL$4)*($CB10:$EI10))</f>
        <v>0</v>
      </c>
      <c r="EM10" s="125" cm="1">
        <f t="array" ref="EM10">SUMPRODUCT((YEAR($CB$4:$EI$4)=EM$4)*($CB10:$EI10))</f>
        <v>0</v>
      </c>
      <c r="EN10" s="158" cm="1">
        <f t="array" ref="EN10">SUMPRODUCT((YEAR($CB$4:$EI$4)=EN$4)*($CB10:$EI10))</f>
        <v>0</v>
      </c>
      <c r="EO10" s="299"/>
      <c r="EP10" s="159">
        <f t="shared" si="94"/>
        <v>0</v>
      </c>
      <c r="EQ10" s="125">
        <f t="shared" si="91"/>
        <v>0</v>
      </c>
      <c r="ER10" s="125">
        <f t="shared" si="91"/>
        <v>0</v>
      </c>
      <c r="ES10" s="125">
        <f t="shared" si="91"/>
        <v>0</v>
      </c>
      <c r="ET10" s="125">
        <f t="shared" si="91"/>
        <v>0</v>
      </c>
      <c r="EU10" s="125">
        <f t="shared" si="91"/>
        <v>0</v>
      </c>
      <c r="EV10" s="125">
        <f t="shared" si="91"/>
        <v>0</v>
      </c>
      <c r="EW10" s="125">
        <f t="shared" si="91"/>
        <v>0</v>
      </c>
      <c r="EX10" s="125">
        <f t="shared" si="91"/>
        <v>0</v>
      </c>
      <c r="EY10" s="125">
        <f t="shared" si="91"/>
        <v>0</v>
      </c>
      <c r="EZ10" s="125">
        <f t="shared" si="91"/>
        <v>0</v>
      </c>
      <c r="FA10" s="125">
        <f t="shared" si="91"/>
        <v>0</v>
      </c>
      <c r="FB10" s="125">
        <f t="shared" si="91"/>
        <v>0</v>
      </c>
      <c r="FC10" s="125">
        <f t="shared" si="91"/>
        <v>0</v>
      </c>
      <c r="FD10" s="125">
        <f t="shared" si="91"/>
        <v>0</v>
      </c>
      <c r="FE10" s="125">
        <f t="shared" si="91"/>
        <v>0</v>
      </c>
      <c r="FF10" s="125">
        <f t="shared" si="91"/>
        <v>0</v>
      </c>
      <c r="FG10" s="125">
        <f t="shared" si="91"/>
        <v>0</v>
      </c>
      <c r="FH10" s="125">
        <f t="shared" si="91"/>
        <v>0</v>
      </c>
      <c r="FI10" s="125">
        <f t="shared" si="91"/>
        <v>0</v>
      </c>
      <c r="FJ10" s="125">
        <f t="shared" si="91"/>
        <v>0</v>
      </c>
      <c r="FK10" s="125">
        <f t="shared" si="91"/>
        <v>0</v>
      </c>
      <c r="FL10" s="125">
        <f t="shared" si="91"/>
        <v>0</v>
      </c>
      <c r="FM10" s="125">
        <f t="shared" si="91"/>
        <v>0</v>
      </c>
      <c r="FN10" s="125">
        <f t="shared" si="91"/>
        <v>0</v>
      </c>
      <c r="FO10" s="125">
        <f t="shared" si="91"/>
        <v>0</v>
      </c>
      <c r="FP10" s="125">
        <f t="shared" si="91"/>
        <v>0</v>
      </c>
      <c r="FQ10" s="125">
        <f t="shared" si="91"/>
        <v>0</v>
      </c>
      <c r="FR10" s="125">
        <f t="shared" si="91"/>
        <v>0</v>
      </c>
      <c r="FS10" s="125">
        <f t="shared" si="91"/>
        <v>0</v>
      </c>
      <c r="FT10" s="125">
        <f t="shared" si="91"/>
        <v>0</v>
      </c>
      <c r="FU10" s="125">
        <f t="shared" si="91"/>
        <v>0</v>
      </c>
      <c r="FV10" s="125">
        <f t="shared" si="91"/>
        <v>0</v>
      </c>
      <c r="FW10" s="125">
        <f t="shared" si="91"/>
        <v>0</v>
      </c>
      <c r="FX10" s="125">
        <f t="shared" si="91"/>
        <v>0</v>
      </c>
      <c r="FY10" s="125">
        <f t="shared" ref="EQ10:GW14" si="101">IF(AND(MONTH($I10)=MONTH(FY$4),YEAR($I10)=YEAR(FY$4)),$H10*$M10,0)</f>
        <v>0</v>
      </c>
      <c r="FZ10" s="125">
        <f t="shared" si="101"/>
        <v>0</v>
      </c>
      <c r="GA10" s="125">
        <f t="shared" si="101"/>
        <v>0</v>
      </c>
      <c r="GB10" s="125">
        <f t="shared" si="101"/>
        <v>0</v>
      </c>
      <c r="GC10" s="125">
        <f t="shared" si="101"/>
        <v>0</v>
      </c>
      <c r="GD10" s="125">
        <f t="shared" si="101"/>
        <v>0</v>
      </c>
      <c r="GE10" s="125">
        <f t="shared" si="101"/>
        <v>0</v>
      </c>
      <c r="GF10" s="125">
        <f t="shared" si="101"/>
        <v>0</v>
      </c>
      <c r="GG10" s="125">
        <f t="shared" si="101"/>
        <v>0</v>
      </c>
      <c r="GH10" s="125">
        <f t="shared" si="101"/>
        <v>0</v>
      </c>
      <c r="GI10" s="125">
        <f t="shared" si="101"/>
        <v>0</v>
      </c>
      <c r="GJ10" s="125">
        <f t="shared" si="101"/>
        <v>0</v>
      </c>
      <c r="GK10" s="125">
        <f t="shared" si="101"/>
        <v>0</v>
      </c>
      <c r="GL10" s="125">
        <f t="shared" si="101"/>
        <v>0</v>
      </c>
      <c r="GM10" s="125">
        <f t="shared" si="101"/>
        <v>0</v>
      </c>
      <c r="GN10" s="125">
        <f t="shared" si="101"/>
        <v>0</v>
      </c>
      <c r="GO10" s="125">
        <f t="shared" si="101"/>
        <v>0</v>
      </c>
      <c r="GP10" s="125">
        <f t="shared" si="101"/>
        <v>0</v>
      </c>
      <c r="GQ10" s="125">
        <f t="shared" si="101"/>
        <v>0</v>
      </c>
      <c r="GR10" s="125">
        <f t="shared" si="101"/>
        <v>0</v>
      </c>
      <c r="GS10" s="125">
        <f t="shared" si="101"/>
        <v>0</v>
      </c>
      <c r="GT10" s="125">
        <f t="shared" si="101"/>
        <v>0</v>
      </c>
      <c r="GU10" s="125">
        <f t="shared" si="101"/>
        <v>0</v>
      </c>
      <c r="GV10" s="125">
        <f t="shared" si="101"/>
        <v>0</v>
      </c>
      <c r="GW10" s="125">
        <f t="shared" si="101"/>
        <v>0</v>
      </c>
      <c r="GX10" s="159" cm="1">
        <f t="array" ref="GX10">SUMPRODUCT((YEAR($EQ$4:$GW$4)=GX$4)*($EQ10:$GW10))</f>
        <v>0</v>
      </c>
      <c r="GY10" s="125" cm="1">
        <f t="array" ref="GY10">SUMPRODUCT((YEAR($EQ$4:$GW$4)=GY$4)*($EQ10:$GW10))</f>
        <v>0</v>
      </c>
      <c r="GZ10" s="125" cm="1">
        <f t="array" ref="GZ10">SUMPRODUCT((YEAR($EQ$4:$GW$4)=GZ$4)*($EQ10:$GW10))</f>
        <v>0</v>
      </c>
      <c r="HA10" s="125" cm="1">
        <f t="array" ref="HA10">SUMPRODUCT((YEAR($EQ$4:$GW$4)=HA$4)*($EQ10:$GW10))</f>
        <v>0</v>
      </c>
      <c r="HB10" s="158" cm="1">
        <f t="array" ref="HB10">SUMPRODUCT((YEAR($EQ$4:$GW$4)=HB$4)*($EQ10:$GW10))</f>
        <v>0</v>
      </c>
      <c r="HC10" s="300"/>
      <c r="HD10" s="301"/>
      <c r="HE10" s="301"/>
      <c r="HF10" s="301"/>
      <c r="HG10" s="301"/>
      <c r="HH10" s="89"/>
      <c r="HI10" s="89"/>
      <c r="HJ10" s="89"/>
      <c r="HK10" s="89"/>
      <c r="HL10" s="89"/>
      <c r="HM10" s="89"/>
      <c r="HN10" s="89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</row>
    <row r="11" spans="1:305" s="8" customFormat="1">
      <c r="A11" s="14"/>
      <c r="B11" s="21"/>
      <c r="C11" s="198"/>
      <c r="D11" s="198"/>
      <c r="E11" s="199"/>
      <c r="F11" s="520"/>
      <c r="G11" s="520"/>
      <c r="H11" s="521"/>
      <c r="I11" s="201"/>
      <c r="J11" s="201"/>
      <c r="K11" s="522"/>
      <c r="L11" s="522"/>
      <c r="M11" s="522"/>
      <c r="N11" s="125">
        <f t="shared" si="82"/>
        <v>0</v>
      </c>
      <c r="O11" s="125">
        <f t="shared" ref="O11:AT11" si="102">IF(AND($I11&lt;=O$3,$I11&gt;N$3),$H11/12*((O$3-$I11+1)/(O$3-N$3)),IF(OR($J11="",$J11&gt;N$3),IF($I11&lt;=O$4,IF(YEAR($I11)&lt;2023,$H11/12*(1+$K11)^(YEAR(O$4)-YEAR($N$4)),IF(YEAR(O$4)-YEAR($I11)=1,$H11/12*(1+($K11*(DATE(YEAR($I11),12,31)-$I11)/365))^(YEAR(O$4)-YEAR($I11)),$H11/12*(1+$K11)^(YEAR(O$4)-YEAR($I11)))),IF(AND($I11&gt;=O$4,$I11&lt;=EOMONTH(O$4,0)),$H11/12*(P$4-$I11)/30,0)),0))</f>
        <v>0</v>
      </c>
      <c r="P11" s="125">
        <f t="shared" si="102"/>
        <v>0</v>
      </c>
      <c r="Q11" s="125">
        <f t="shared" si="102"/>
        <v>0</v>
      </c>
      <c r="R11" s="125">
        <f t="shared" si="102"/>
        <v>0</v>
      </c>
      <c r="S11" s="125">
        <f t="shared" si="102"/>
        <v>0</v>
      </c>
      <c r="T11" s="125">
        <f t="shared" si="102"/>
        <v>0</v>
      </c>
      <c r="U11" s="125">
        <f t="shared" si="102"/>
        <v>0</v>
      </c>
      <c r="V11" s="125">
        <f t="shared" si="102"/>
        <v>0</v>
      </c>
      <c r="W11" s="125">
        <f t="shared" si="102"/>
        <v>0</v>
      </c>
      <c r="X11" s="125">
        <f t="shared" si="102"/>
        <v>0</v>
      </c>
      <c r="Y11" s="125">
        <f t="shared" si="102"/>
        <v>0</v>
      </c>
      <c r="Z11" s="125">
        <f t="shared" si="102"/>
        <v>0</v>
      </c>
      <c r="AA11" s="125">
        <f t="shared" si="102"/>
        <v>0</v>
      </c>
      <c r="AB11" s="125">
        <f t="shared" si="102"/>
        <v>0</v>
      </c>
      <c r="AC11" s="125">
        <f t="shared" si="102"/>
        <v>0</v>
      </c>
      <c r="AD11" s="125">
        <f t="shared" si="102"/>
        <v>0</v>
      </c>
      <c r="AE11" s="125">
        <f t="shared" si="102"/>
        <v>0</v>
      </c>
      <c r="AF11" s="125">
        <f t="shared" si="102"/>
        <v>0</v>
      </c>
      <c r="AG11" s="125">
        <f t="shared" si="102"/>
        <v>0</v>
      </c>
      <c r="AH11" s="125">
        <f t="shared" si="102"/>
        <v>0</v>
      </c>
      <c r="AI11" s="125">
        <f t="shared" si="102"/>
        <v>0</v>
      </c>
      <c r="AJ11" s="125">
        <f t="shared" si="102"/>
        <v>0</v>
      </c>
      <c r="AK11" s="125">
        <f t="shared" si="102"/>
        <v>0</v>
      </c>
      <c r="AL11" s="125">
        <f t="shared" si="102"/>
        <v>0</v>
      </c>
      <c r="AM11" s="125">
        <f t="shared" si="102"/>
        <v>0</v>
      </c>
      <c r="AN11" s="125">
        <f t="shared" si="102"/>
        <v>0</v>
      </c>
      <c r="AO11" s="125">
        <f t="shared" si="102"/>
        <v>0</v>
      </c>
      <c r="AP11" s="125">
        <f t="shared" si="102"/>
        <v>0</v>
      </c>
      <c r="AQ11" s="125">
        <f t="shared" si="102"/>
        <v>0</v>
      </c>
      <c r="AR11" s="125">
        <f t="shared" si="102"/>
        <v>0</v>
      </c>
      <c r="AS11" s="125">
        <f t="shared" si="102"/>
        <v>0</v>
      </c>
      <c r="AT11" s="125">
        <f t="shared" si="102"/>
        <v>0</v>
      </c>
      <c r="AU11" s="125">
        <f t="shared" ref="AU11:BU11" si="103">IF(AND($I11&lt;=AU$3,$I11&gt;AT$3),$H11/12*((AU$3-$I11+1)/(AU$3-AT$3)),IF(OR($J11="",$J11&gt;AT$3),IF($I11&lt;=AU$4,IF(YEAR($I11)&lt;2023,$H11/12*(1+$K11)^(YEAR(AU$4)-YEAR($N$4)),IF(YEAR(AU$4)-YEAR($I11)=1,$H11/12*(1+($K11*(DATE(YEAR($I11),12,31)-$I11)/365))^(YEAR(AU$4)-YEAR($I11)),$H11/12*(1+$K11)^(YEAR(AU$4)-YEAR($I11)))),IF(AND($I11&gt;=AU$4,$I11&lt;=EOMONTH(AU$4,0)),$H11/12*(AV$4-$I11)/30,0)),0))</f>
        <v>0</v>
      </c>
      <c r="AV11" s="125">
        <f t="shared" si="103"/>
        <v>0</v>
      </c>
      <c r="AW11" s="125">
        <f t="shared" si="103"/>
        <v>0</v>
      </c>
      <c r="AX11" s="125">
        <f t="shared" si="103"/>
        <v>0</v>
      </c>
      <c r="AY11" s="125">
        <f t="shared" si="103"/>
        <v>0</v>
      </c>
      <c r="AZ11" s="125">
        <f t="shared" si="103"/>
        <v>0</v>
      </c>
      <c r="BA11" s="125">
        <f t="shared" si="103"/>
        <v>0</v>
      </c>
      <c r="BB11" s="125">
        <f t="shared" si="103"/>
        <v>0</v>
      </c>
      <c r="BC11" s="125">
        <f t="shared" si="103"/>
        <v>0</v>
      </c>
      <c r="BD11" s="125">
        <f t="shared" si="103"/>
        <v>0</v>
      </c>
      <c r="BE11" s="125">
        <f t="shared" si="103"/>
        <v>0</v>
      </c>
      <c r="BF11" s="125">
        <f t="shared" si="103"/>
        <v>0</v>
      </c>
      <c r="BG11" s="125">
        <f t="shared" si="103"/>
        <v>0</v>
      </c>
      <c r="BH11" s="125">
        <f t="shared" si="103"/>
        <v>0</v>
      </c>
      <c r="BI11" s="125">
        <f t="shared" si="103"/>
        <v>0</v>
      </c>
      <c r="BJ11" s="125">
        <f t="shared" si="103"/>
        <v>0</v>
      </c>
      <c r="BK11" s="125">
        <f t="shared" si="103"/>
        <v>0</v>
      </c>
      <c r="BL11" s="125">
        <f t="shared" si="103"/>
        <v>0</v>
      </c>
      <c r="BM11" s="125">
        <f t="shared" si="103"/>
        <v>0</v>
      </c>
      <c r="BN11" s="125">
        <f t="shared" si="103"/>
        <v>0</v>
      </c>
      <c r="BO11" s="125">
        <f t="shared" si="103"/>
        <v>0</v>
      </c>
      <c r="BP11" s="125">
        <f t="shared" si="103"/>
        <v>0</v>
      </c>
      <c r="BQ11" s="125">
        <f t="shared" si="103"/>
        <v>0</v>
      </c>
      <c r="BR11" s="125">
        <f t="shared" si="103"/>
        <v>0</v>
      </c>
      <c r="BS11" s="125">
        <f t="shared" si="103"/>
        <v>0</v>
      </c>
      <c r="BT11" s="125">
        <f t="shared" si="103"/>
        <v>0</v>
      </c>
      <c r="BU11" s="125">
        <f t="shared" si="103"/>
        <v>0</v>
      </c>
      <c r="BV11" s="159" cm="1">
        <f t="array" ref="BV11">SUMPRODUCT((YEAR($N$4:$BU$4)=BV$4)*($N11:$BU11))</f>
        <v>0</v>
      </c>
      <c r="BW11" s="125" cm="1">
        <f t="array" ref="BW11">SUMPRODUCT((YEAR($N$4:$BU$4)=BW$4)*($N11:$BU11))</f>
        <v>0</v>
      </c>
      <c r="BX11" s="125" cm="1">
        <f t="array" ref="BX11">SUMPRODUCT((YEAR($N$4:$BU$4)=BX$4)*($N11:$BU11))</f>
        <v>0</v>
      </c>
      <c r="BY11" s="125" cm="1">
        <f t="array" ref="BY11">SUMPRODUCT((YEAR($N$4:$BU$4)=BY$4)*($N11:$BU11))</f>
        <v>0</v>
      </c>
      <c r="BZ11" s="125" cm="1">
        <f t="array" ref="BZ11">SUMPRODUCT((YEAR($N$4:$BU$4)=BZ$4)*($N11:$BU11))</f>
        <v>0</v>
      </c>
      <c r="CA11" s="299"/>
      <c r="CB11" s="125">
        <f t="shared" si="85"/>
        <v>0</v>
      </c>
      <c r="CC11" s="125">
        <f t="shared" si="85"/>
        <v>0</v>
      </c>
      <c r="CD11" s="125">
        <f t="shared" si="85"/>
        <v>0</v>
      </c>
      <c r="CE11" s="125">
        <f t="shared" si="85"/>
        <v>0</v>
      </c>
      <c r="CF11" s="125">
        <f t="shared" si="85"/>
        <v>0</v>
      </c>
      <c r="CG11" s="125">
        <f t="shared" si="85"/>
        <v>0</v>
      </c>
      <c r="CH11" s="125">
        <f t="shared" si="85"/>
        <v>0</v>
      </c>
      <c r="CI11" s="125">
        <f t="shared" si="85"/>
        <v>0</v>
      </c>
      <c r="CJ11" s="125">
        <f t="shared" si="85"/>
        <v>0</v>
      </c>
      <c r="CK11" s="125">
        <f t="shared" si="85"/>
        <v>0</v>
      </c>
      <c r="CL11" s="125">
        <f t="shared" si="86"/>
        <v>0</v>
      </c>
      <c r="CM11" s="125">
        <f t="shared" si="86"/>
        <v>0</v>
      </c>
      <c r="CN11" s="125">
        <f t="shared" si="86"/>
        <v>0</v>
      </c>
      <c r="CO11" s="125">
        <f t="shared" si="86"/>
        <v>0</v>
      </c>
      <c r="CP11" s="125">
        <f t="shared" si="86"/>
        <v>0</v>
      </c>
      <c r="CQ11" s="125">
        <f t="shared" si="86"/>
        <v>0</v>
      </c>
      <c r="CR11" s="125">
        <f t="shared" si="86"/>
        <v>0</v>
      </c>
      <c r="CS11" s="125">
        <f t="shared" si="86"/>
        <v>0</v>
      </c>
      <c r="CT11" s="125">
        <f t="shared" si="86"/>
        <v>0</v>
      </c>
      <c r="CU11" s="125">
        <f t="shared" si="86"/>
        <v>0</v>
      </c>
      <c r="CV11" s="125">
        <f t="shared" si="87"/>
        <v>0</v>
      </c>
      <c r="CW11" s="125">
        <f t="shared" si="87"/>
        <v>0</v>
      </c>
      <c r="CX11" s="125">
        <f t="shared" si="87"/>
        <v>0</v>
      </c>
      <c r="CY11" s="125">
        <f t="shared" si="87"/>
        <v>0</v>
      </c>
      <c r="CZ11" s="125">
        <f t="shared" si="87"/>
        <v>0</v>
      </c>
      <c r="DA11" s="125">
        <f t="shared" si="87"/>
        <v>0</v>
      </c>
      <c r="DB11" s="125">
        <f t="shared" si="87"/>
        <v>0</v>
      </c>
      <c r="DC11" s="125">
        <f t="shared" si="87"/>
        <v>0</v>
      </c>
      <c r="DD11" s="125">
        <f t="shared" si="87"/>
        <v>0</v>
      </c>
      <c r="DE11" s="125">
        <f t="shared" si="87"/>
        <v>0</v>
      </c>
      <c r="DF11" s="125">
        <f t="shared" si="88"/>
        <v>0</v>
      </c>
      <c r="DG11" s="125">
        <f t="shared" si="88"/>
        <v>0</v>
      </c>
      <c r="DH11" s="125">
        <f t="shared" si="88"/>
        <v>0</v>
      </c>
      <c r="DI11" s="125">
        <f t="shared" si="88"/>
        <v>0</v>
      </c>
      <c r="DJ11" s="125">
        <f t="shared" si="88"/>
        <v>0</v>
      </c>
      <c r="DK11" s="125">
        <f t="shared" si="88"/>
        <v>0</v>
      </c>
      <c r="DL11" s="125">
        <f t="shared" si="88"/>
        <v>0</v>
      </c>
      <c r="DM11" s="125">
        <f t="shared" si="88"/>
        <v>0</v>
      </c>
      <c r="DN11" s="125">
        <f t="shared" si="88"/>
        <v>0</v>
      </c>
      <c r="DO11" s="125">
        <f t="shared" si="88"/>
        <v>0</v>
      </c>
      <c r="DP11" s="125">
        <f t="shared" si="89"/>
        <v>0</v>
      </c>
      <c r="DQ11" s="125">
        <f t="shared" si="89"/>
        <v>0</v>
      </c>
      <c r="DR11" s="125">
        <f t="shared" si="89"/>
        <v>0</v>
      </c>
      <c r="DS11" s="125">
        <f t="shared" si="89"/>
        <v>0</v>
      </c>
      <c r="DT11" s="125">
        <f t="shared" si="89"/>
        <v>0</v>
      </c>
      <c r="DU11" s="125">
        <f t="shared" si="89"/>
        <v>0</v>
      </c>
      <c r="DV11" s="125">
        <f t="shared" si="89"/>
        <v>0</v>
      </c>
      <c r="DW11" s="125">
        <f t="shared" si="89"/>
        <v>0</v>
      </c>
      <c r="DX11" s="125">
        <f t="shared" si="89"/>
        <v>0</v>
      </c>
      <c r="DY11" s="125">
        <f t="shared" si="89"/>
        <v>0</v>
      </c>
      <c r="DZ11" s="125">
        <f t="shared" si="90"/>
        <v>0</v>
      </c>
      <c r="EA11" s="125">
        <f t="shared" si="90"/>
        <v>0</v>
      </c>
      <c r="EB11" s="125">
        <f t="shared" si="90"/>
        <v>0</v>
      </c>
      <c r="EC11" s="125">
        <f t="shared" si="90"/>
        <v>0</v>
      </c>
      <c r="ED11" s="125">
        <f t="shared" si="90"/>
        <v>0</v>
      </c>
      <c r="EE11" s="125">
        <f t="shared" si="90"/>
        <v>0</v>
      </c>
      <c r="EF11" s="125">
        <f t="shared" si="90"/>
        <v>0</v>
      </c>
      <c r="EG11" s="125">
        <f t="shared" si="90"/>
        <v>0</v>
      </c>
      <c r="EH11" s="125">
        <f t="shared" si="90"/>
        <v>0</v>
      </c>
      <c r="EI11" s="125">
        <f t="shared" si="90"/>
        <v>0</v>
      </c>
      <c r="EJ11" s="159" cm="1">
        <f t="array" ref="EJ11">SUMPRODUCT((YEAR($CB$4:$EI$4)=EJ$4)*($CB11:$EI11))</f>
        <v>0</v>
      </c>
      <c r="EK11" s="125" cm="1">
        <f t="array" ref="EK11">SUMPRODUCT((YEAR($CB$4:$EI$4)=EK$4)*($CB11:$EI11))</f>
        <v>0</v>
      </c>
      <c r="EL11" s="125" cm="1">
        <f t="array" ref="EL11">SUMPRODUCT((YEAR($CB$4:$EI$4)=EL$4)*($CB11:$EI11))</f>
        <v>0</v>
      </c>
      <c r="EM11" s="125" cm="1">
        <f t="array" ref="EM11">SUMPRODUCT((YEAR($CB$4:$EI$4)=EM$4)*($CB11:$EI11))</f>
        <v>0</v>
      </c>
      <c r="EN11" s="158" cm="1">
        <f t="array" ref="EN11">SUMPRODUCT((YEAR($CB$4:$EI$4)=EN$4)*($CB11:$EI11))</f>
        <v>0</v>
      </c>
      <c r="EO11" s="299"/>
      <c r="EP11" s="159">
        <f t="shared" si="94"/>
        <v>0</v>
      </c>
      <c r="EQ11" s="125">
        <f t="shared" si="101"/>
        <v>0</v>
      </c>
      <c r="ER11" s="125">
        <f t="shared" si="101"/>
        <v>0</v>
      </c>
      <c r="ES11" s="125">
        <f t="shared" si="101"/>
        <v>0</v>
      </c>
      <c r="ET11" s="125">
        <f t="shared" si="101"/>
        <v>0</v>
      </c>
      <c r="EU11" s="125">
        <f t="shared" si="101"/>
        <v>0</v>
      </c>
      <c r="EV11" s="125">
        <f t="shared" si="101"/>
        <v>0</v>
      </c>
      <c r="EW11" s="125">
        <f t="shared" si="101"/>
        <v>0</v>
      </c>
      <c r="EX11" s="125">
        <f t="shared" si="101"/>
        <v>0</v>
      </c>
      <c r="EY11" s="125">
        <f t="shared" si="101"/>
        <v>0</v>
      </c>
      <c r="EZ11" s="125">
        <f t="shared" si="101"/>
        <v>0</v>
      </c>
      <c r="FA11" s="125">
        <f t="shared" si="101"/>
        <v>0</v>
      </c>
      <c r="FB11" s="125">
        <f t="shared" si="101"/>
        <v>0</v>
      </c>
      <c r="FC11" s="125">
        <f t="shared" si="101"/>
        <v>0</v>
      </c>
      <c r="FD11" s="125">
        <f t="shared" si="101"/>
        <v>0</v>
      </c>
      <c r="FE11" s="125">
        <f t="shared" si="101"/>
        <v>0</v>
      </c>
      <c r="FF11" s="125">
        <f t="shared" si="101"/>
        <v>0</v>
      </c>
      <c r="FG11" s="125">
        <f t="shared" si="101"/>
        <v>0</v>
      </c>
      <c r="FH11" s="125">
        <f t="shared" si="101"/>
        <v>0</v>
      </c>
      <c r="FI11" s="125">
        <f t="shared" si="101"/>
        <v>0</v>
      </c>
      <c r="FJ11" s="125">
        <f t="shared" si="101"/>
        <v>0</v>
      </c>
      <c r="FK11" s="125">
        <f t="shared" si="101"/>
        <v>0</v>
      </c>
      <c r="FL11" s="125">
        <f t="shared" si="101"/>
        <v>0</v>
      </c>
      <c r="FM11" s="125">
        <f t="shared" si="101"/>
        <v>0</v>
      </c>
      <c r="FN11" s="125">
        <f t="shared" si="101"/>
        <v>0</v>
      </c>
      <c r="FO11" s="125">
        <f t="shared" si="101"/>
        <v>0</v>
      </c>
      <c r="FP11" s="125">
        <f t="shared" si="101"/>
        <v>0</v>
      </c>
      <c r="FQ11" s="125">
        <f t="shared" si="101"/>
        <v>0</v>
      </c>
      <c r="FR11" s="125">
        <f t="shared" si="101"/>
        <v>0</v>
      </c>
      <c r="FS11" s="125">
        <f t="shared" si="101"/>
        <v>0</v>
      </c>
      <c r="FT11" s="125">
        <f t="shared" si="101"/>
        <v>0</v>
      </c>
      <c r="FU11" s="125">
        <f t="shared" si="101"/>
        <v>0</v>
      </c>
      <c r="FV11" s="125">
        <f t="shared" si="101"/>
        <v>0</v>
      </c>
      <c r="FW11" s="125">
        <f t="shared" si="101"/>
        <v>0</v>
      </c>
      <c r="FX11" s="125">
        <f t="shared" si="101"/>
        <v>0</v>
      </c>
      <c r="FY11" s="125">
        <f t="shared" si="101"/>
        <v>0</v>
      </c>
      <c r="FZ11" s="125">
        <f t="shared" si="101"/>
        <v>0</v>
      </c>
      <c r="GA11" s="125">
        <f t="shared" si="101"/>
        <v>0</v>
      </c>
      <c r="GB11" s="125">
        <f t="shared" si="101"/>
        <v>0</v>
      </c>
      <c r="GC11" s="125">
        <f t="shared" si="101"/>
        <v>0</v>
      </c>
      <c r="GD11" s="125">
        <f t="shared" si="101"/>
        <v>0</v>
      </c>
      <c r="GE11" s="125">
        <f t="shared" si="101"/>
        <v>0</v>
      </c>
      <c r="GF11" s="125">
        <f t="shared" si="101"/>
        <v>0</v>
      </c>
      <c r="GG11" s="125">
        <f t="shared" si="101"/>
        <v>0</v>
      </c>
      <c r="GH11" s="125">
        <f t="shared" si="101"/>
        <v>0</v>
      </c>
      <c r="GI11" s="125">
        <f t="shared" si="101"/>
        <v>0</v>
      </c>
      <c r="GJ11" s="125">
        <f t="shared" si="101"/>
        <v>0</v>
      </c>
      <c r="GK11" s="125">
        <f t="shared" si="101"/>
        <v>0</v>
      </c>
      <c r="GL11" s="125">
        <f t="shared" si="101"/>
        <v>0</v>
      </c>
      <c r="GM11" s="125">
        <f t="shared" si="101"/>
        <v>0</v>
      </c>
      <c r="GN11" s="125">
        <f t="shared" si="101"/>
        <v>0</v>
      </c>
      <c r="GO11" s="125">
        <f t="shared" si="101"/>
        <v>0</v>
      </c>
      <c r="GP11" s="125">
        <f t="shared" si="101"/>
        <v>0</v>
      </c>
      <c r="GQ11" s="125">
        <f t="shared" si="101"/>
        <v>0</v>
      </c>
      <c r="GR11" s="125">
        <f t="shared" si="101"/>
        <v>0</v>
      </c>
      <c r="GS11" s="125">
        <f t="shared" si="101"/>
        <v>0</v>
      </c>
      <c r="GT11" s="125">
        <f t="shared" si="101"/>
        <v>0</v>
      </c>
      <c r="GU11" s="125">
        <f t="shared" si="101"/>
        <v>0</v>
      </c>
      <c r="GV11" s="125">
        <f t="shared" si="101"/>
        <v>0</v>
      </c>
      <c r="GW11" s="125">
        <f t="shared" si="101"/>
        <v>0</v>
      </c>
      <c r="GX11" s="159" cm="1">
        <f t="array" ref="GX11">SUMPRODUCT((YEAR($EQ$4:$GW$4)=GX$4)*($EQ11:$GW11))</f>
        <v>0</v>
      </c>
      <c r="GY11" s="125" cm="1">
        <f t="array" ref="GY11">SUMPRODUCT((YEAR($EQ$4:$GW$4)=GY$4)*($EQ11:$GW11))</f>
        <v>0</v>
      </c>
      <c r="GZ11" s="125" cm="1">
        <f t="array" ref="GZ11">SUMPRODUCT((YEAR($EQ$4:$GW$4)=GZ$4)*($EQ11:$GW11))</f>
        <v>0</v>
      </c>
      <c r="HA11" s="125" cm="1">
        <f t="array" ref="HA11">SUMPRODUCT((YEAR($EQ$4:$GW$4)=HA$4)*($EQ11:$GW11))</f>
        <v>0</v>
      </c>
      <c r="HB11" s="158" cm="1">
        <f t="array" ref="HB11">SUMPRODUCT((YEAR($EQ$4:$GW$4)=HB$4)*($EQ11:$GW11))</f>
        <v>0</v>
      </c>
      <c r="HC11" s="300"/>
      <c r="HD11" s="301"/>
      <c r="HE11" s="301"/>
      <c r="HF11" s="301"/>
      <c r="HG11" s="301"/>
      <c r="HH11" s="89"/>
      <c r="HI11" s="89"/>
      <c r="HJ11" s="89"/>
      <c r="HK11" s="89"/>
      <c r="HL11" s="89"/>
      <c r="HM11" s="89"/>
      <c r="HN11" s="89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</row>
    <row r="12" spans="1:305" s="8" customFormat="1">
      <c r="A12" s="14"/>
      <c r="B12" s="21"/>
      <c r="C12" s="198"/>
      <c r="D12" s="198"/>
      <c r="E12" s="199"/>
      <c r="F12" s="520"/>
      <c r="G12" s="520"/>
      <c r="H12" s="521"/>
      <c r="I12" s="201"/>
      <c r="J12" s="201"/>
      <c r="K12" s="522"/>
      <c r="L12" s="522"/>
      <c r="M12" s="522"/>
      <c r="N12" s="125">
        <f t="shared" si="82"/>
        <v>0</v>
      </c>
      <c r="O12" s="125">
        <f t="shared" ref="O12:AT12" si="104">IF(AND($I12&lt;=O$3,$I12&gt;N$3),$H12/12*((O$3-$I12+1)/(O$3-N$3)),IF(OR($J12="",$J12&gt;N$3),IF($I12&lt;=O$4,IF(YEAR($I12)&lt;2023,$H12/12*(1+$K12)^(YEAR(O$4)-YEAR($N$4)),IF(YEAR(O$4)-YEAR($I12)=1,$H12/12*(1+($K12*(DATE(YEAR($I12),12,31)-$I12)/365))^(YEAR(O$4)-YEAR($I12)),$H12/12*(1+$K12)^(YEAR(O$4)-YEAR($I12)))),IF(AND($I12&gt;=O$4,$I12&lt;=EOMONTH(O$4,0)),$H12/12*(P$4-$I12)/30,0)),0))</f>
        <v>0</v>
      </c>
      <c r="P12" s="125">
        <f t="shared" si="104"/>
        <v>0</v>
      </c>
      <c r="Q12" s="125">
        <f t="shared" si="104"/>
        <v>0</v>
      </c>
      <c r="R12" s="125">
        <f t="shared" si="104"/>
        <v>0</v>
      </c>
      <c r="S12" s="125">
        <f t="shared" si="104"/>
        <v>0</v>
      </c>
      <c r="T12" s="125">
        <f t="shared" si="104"/>
        <v>0</v>
      </c>
      <c r="U12" s="125">
        <f t="shared" si="104"/>
        <v>0</v>
      </c>
      <c r="V12" s="125">
        <f t="shared" si="104"/>
        <v>0</v>
      </c>
      <c r="W12" s="125">
        <f t="shared" si="104"/>
        <v>0</v>
      </c>
      <c r="X12" s="125">
        <f t="shared" si="104"/>
        <v>0</v>
      </c>
      <c r="Y12" s="125">
        <f t="shared" si="104"/>
        <v>0</v>
      </c>
      <c r="Z12" s="125">
        <f t="shared" si="104"/>
        <v>0</v>
      </c>
      <c r="AA12" s="125">
        <f t="shared" si="104"/>
        <v>0</v>
      </c>
      <c r="AB12" s="125">
        <f t="shared" si="104"/>
        <v>0</v>
      </c>
      <c r="AC12" s="125">
        <f t="shared" si="104"/>
        <v>0</v>
      </c>
      <c r="AD12" s="125">
        <f t="shared" si="104"/>
        <v>0</v>
      </c>
      <c r="AE12" s="125">
        <f t="shared" si="104"/>
        <v>0</v>
      </c>
      <c r="AF12" s="125">
        <f t="shared" si="104"/>
        <v>0</v>
      </c>
      <c r="AG12" s="125">
        <f t="shared" si="104"/>
        <v>0</v>
      </c>
      <c r="AH12" s="125">
        <f t="shared" si="104"/>
        <v>0</v>
      </c>
      <c r="AI12" s="125">
        <f t="shared" si="104"/>
        <v>0</v>
      </c>
      <c r="AJ12" s="125">
        <f t="shared" si="104"/>
        <v>0</v>
      </c>
      <c r="AK12" s="125">
        <f t="shared" si="104"/>
        <v>0</v>
      </c>
      <c r="AL12" s="125">
        <f t="shared" si="104"/>
        <v>0</v>
      </c>
      <c r="AM12" s="125">
        <f t="shared" si="104"/>
        <v>0</v>
      </c>
      <c r="AN12" s="125">
        <f t="shared" si="104"/>
        <v>0</v>
      </c>
      <c r="AO12" s="125">
        <f t="shared" si="104"/>
        <v>0</v>
      </c>
      <c r="AP12" s="125">
        <f t="shared" si="104"/>
        <v>0</v>
      </c>
      <c r="AQ12" s="125">
        <f t="shared" si="104"/>
        <v>0</v>
      </c>
      <c r="AR12" s="125">
        <f t="shared" si="104"/>
        <v>0</v>
      </c>
      <c r="AS12" s="125">
        <f t="shared" si="104"/>
        <v>0</v>
      </c>
      <c r="AT12" s="125">
        <f t="shared" si="104"/>
        <v>0</v>
      </c>
      <c r="AU12" s="125">
        <f t="shared" ref="AU12:BU12" si="105">IF(AND($I12&lt;=AU$3,$I12&gt;AT$3),$H12/12*((AU$3-$I12+1)/(AU$3-AT$3)),IF(OR($J12="",$J12&gt;AT$3),IF($I12&lt;=AU$4,IF(YEAR($I12)&lt;2023,$H12/12*(1+$K12)^(YEAR(AU$4)-YEAR($N$4)),IF(YEAR(AU$4)-YEAR($I12)=1,$H12/12*(1+($K12*(DATE(YEAR($I12),12,31)-$I12)/365))^(YEAR(AU$4)-YEAR($I12)),$H12/12*(1+$K12)^(YEAR(AU$4)-YEAR($I12)))),IF(AND($I12&gt;=AU$4,$I12&lt;=EOMONTH(AU$4,0)),$H12/12*(AV$4-$I12)/30,0)),0))</f>
        <v>0</v>
      </c>
      <c r="AV12" s="125">
        <f t="shared" si="105"/>
        <v>0</v>
      </c>
      <c r="AW12" s="125">
        <f t="shared" si="105"/>
        <v>0</v>
      </c>
      <c r="AX12" s="125">
        <f t="shared" si="105"/>
        <v>0</v>
      </c>
      <c r="AY12" s="125">
        <f t="shared" si="105"/>
        <v>0</v>
      </c>
      <c r="AZ12" s="125">
        <f t="shared" si="105"/>
        <v>0</v>
      </c>
      <c r="BA12" s="125">
        <f t="shared" si="105"/>
        <v>0</v>
      </c>
      <c r="BB12" s="125">
        <f t="shared" si="105"/>
        <v>0</v>
      </c>
      <c r="BC12" s="125">
        <f t="shared" si="105"/>
        <v>0</v>
      </c>
      <c r="BD12" s="125">
        <f t="shared" si="105"/>
        <v>0</v>
      </c>
      <c r="BE12" s="125">
        <f t="shared" si="105"/>
        <v>0</v>
      </c>
      <c r="BF12" s="125">
        <f t="shared" si="105"/>
        <v>0</v>
      </c>
      <c r="BG12" s="125">
        <f t="shared" si="105"/>
        <v>0</v>
      </c>
      <c r="BH12" s="125">
        <f t="shared" si="105"/>
        <v>0</v>
      </c>
      <c r="BI12" s="125">
        <f t="shared" si="105"/>
        <v>0</v>
      </c>
      <c r="BJ12" s="125">
        <f t="shared" si="105"/>
        <v>0</v>
      </c>
      <c r="BK12" s="125">
        <f t="shared" si="105"/>
        <v>0</v>
      </c>
      <c r="BL12" s="125">
        <f t="shared" si="105"/>
        <v>0</v>
      </c>
      <c r="BM12" s="125">
        <f t="shared" si="105"/>
        <v>0</v>
      </c>
      <c r="BN12" s="125">
        <f t="shared" si="105"/>
        <v>0</v>
      </c>
      <c r="BO12" s="125">
        <f t="shared" si="105"/>
        <v>0</v>
      </c>
      <c r="BP12" s="125">
        <f t="shared" si="105"/>
        <v>0</v>
      </c>
      <c r="BQ12" s="125">
        <f t="shared" si="105"/>
        <v>0</v>
      </c>
      <c r="BR12" s="125">
        <f t="shared" si="105"/>
        <v>0</v>
      </c>
      <c r="BS12" s="125">
        <f t="shared" si="105"/>
        <v>0</v>
      </c>
      <c r="BT12" s="125">
        <f t="shared" si="105"/>
        <v>0</v>
      </c>
      <c r="BU12" s="125">
        <f t="shared" si="105"/>
        <v>0</v>
      </c>
      <c r="BV12" s="159" cm="1">
        <f t="array" ref="BV12">SUMPRODUCT((YEAR($N$4:$BU$4)=BV$4)*($N12:$BU12))</f>
        <v>0</v>
      </c>
      <c r="BW12" s="125" cm="1">
        <f t="array" ref="BW12">SUMPRODUCT((YEAR($N$4:$BU$4)=BW$4)*($N12:$BU12))</f>
        <v>0</v>
      </c>
      <c r="BX12" s="125" cm="1">
        <f t="array" ref="BX12">SUMPRODUCT((YEAR($N$4:$BU$4)=BX$4)*($N12:$BU12))</f>
        <v>0</v>
      </c>
      <c r="BY12" s="125" cm="1">
        <f t="array" ref="BY12">SUMPRODUCT((YEAR($N$4:$BU$4)=BY$4)*($N12:$BU12))</f>
        <v>0</v>
      </c>
      <c r="BZ12" s="125" cm="1">
        <f t="array" ref="BZ12">SUMPRODUCT((YEAR($N$4:$BU$4)=BZ$4)*($N12:$BU12))</f>
        <v>0</v>
      </c>
      <c r="CA12" s="299"/>
      <c r="CB12" s="125">
        <f t="shared" si="85"/>
        <v>0</v>
      </c>
      <c r="CC12" s="125">
        <f t="shared" si="85"/>
        <v>0</v>
      </c>
      <c r="CD12" s="125">
        <f t="shared" si="85"/>
        <v>0</v>
      </c>
      <c r="CE12" s="125">
        <f t="shared" si="85"/>
        <v>0</v>
      </c>
      <c r="CF12" s="125">
        <f t="shared" si="85"/>
        <v>0</v>
      </c>
      <c r="CG12" s="125">
        <f t="shared" si="85"/>
        <v>0</v>
      </c>
      <c r="CH12" s="125">
        <f t="shared" si="85"/>
        <v>0</v>
      </c>
      <c r="CI12" s="125">
        <f t="shared" si="85"/>
        <v>0</v>
      </c>
      <c r="CJ12" s="125">
        <f t="shared" si="85"/>
        <v>0</v>
      </c>
      <c r="CK12" s="125">
        <f t="shared" si="85"/>
        <v>0</v>
      </c>
      <c r="CL12" s="125">
        <f t="shared" si="86"/>
        <v>0</v>
      </c>
      <c r="CM12" s="125">
        <f t="shared" si="86"/>
        <v>0</v>
      </c>
      <c r="CN12" s="125">
        <f t="shared" si="86"/>
        <v>0</v>
      </c>
      <c r="CO12" s="125">
        <f t="shared" si="86"/>
        <v>0</v>
      </c>
      <c r="CP12" s="125">
        <f t="shared" si="86"/>
        <v>0</v>
      </c>
      <c r="CQ12" s="125">
        <f t="shared" si="86"/>
        <v>0</v>
      </c>
      <c r="CR12" s="125">
        <f t="shared" si="86"/>
        <v>0</v>
      </c>
      <c r="CS12" s="125">
        <f t="shared" si="86"/>
        <v>0</v>
      </c>
      <c r="CT12" s="125">
        <f t="shared" si="86"/>
        <v>0</v>
      </c>
      <c r="CU12" s="125">
        <f t="shared" si="86"/>
        <v>0</v>
      </c>
      <c r="CV12" s="125">
        <f t="shared" si="87"/>
        <v>0</v>
      </c>
      <c r="CW12" s="125">
        <f t="shared" si="87"/>
        <v>0</v>
      </c>
      <c r="CX12" s="125">
        <f t="shared" si="87"/>
        <v>0</v>
      </c>
      <c r="CY12" s="125">
        <f t="shared" si="87"/>
        <v>0</v>
      </c>
      <c r="CZ12" s="125">
        <f t="shared" si="87"/>
        <v>0</v>
      </c>
      <c r="DA12" s="125">
        <f t="shared" si="87"/>
        <v>0</v>
      </c>
      <c r="DB12" s="125">
        <f t="shared" si="87"/>
        <v>0</v>
      </c>
      <c r="DC12" s="125">
        <f t="shared" si="87"/>
        <v>0</v>
      </c>
      <c r="DD12" s="125">
        <f t="shared" si="87"/>
        <v>0</v>
      </c>
      <c r="DE12" s="125">
        <f t="shared" si="87"/>
        <v>0</v>
      </c>
      <c r="DF12" s="125">
        <f t="shared" si="88"/>
        <v>0</v>
      </c>
      <c r="DG12" s="125">
        <f t="shared" si="88"/>
        <v>0</v>
      </c>
      <c r="DH12" s="125">
        <f t="shared" si="88"/>
        <v>0</v>
      </c>
      <c r="DI12" s="125">
        <f t="shared" si="88"/>
        <v>0</v>
      </c>
      <c r="DJ12" s="125">
        <f t="shared" si="88"/>
        <v>0</v>
      </c>
      <c r="DK12" s="125">
        <f t="shared" si="88"/>
        <v>0</v>
      </c>
      <c r="DL12" s="125">
        <f t="shared" si="88"/>
        <v>0</v>
      </c>
      <c r="DM12" s="125">
        <f t="shared" si="88"/>
        <v>0</v>
      </c>
      <c r="DN12" s="125">
        <f t="shared" si="88"/>
        <v>0</v>
      </c>
      <c r="DO12" s="125">
        <f t="shared" si="88"/>
        <v>0</v>
      </c>
      <c r="DP12" s="125">
        <f t="shared" si="89"/>
        <v>0</v>
      </c>
      <c r="DQ12" s="125">
        <f t="shared" si="89"/>
        <v>0</v>
      </c>
      <c r="DR12" s="125">
        <f t="shared" si="89"/>
        <v>0</v>
      </c>
      <c r="DS12" s="125">
        <f t="shared" si="89"/>
        <v>0</v>
      </c>
      <c r="DT12" s="125">
        <f t="shared" si="89"/>
        <v>0</v>
      </c>
      <c r="DU12" s="125">
        <f t="shared" si="89"/>
        <v>0</v>
      </c>
      <c r="DV12" s="125">
        <f t="shared" si="89"/>
        <v>0</v>
      </c>
      <c r="DW12" s="125">
        <f t="shared" si="89"/>
        <v>0</v>
      </c>
      <c r="DX12" s="125">
        <f t="shared" si="89"/>
        <v>0</v>
      </c>
      <c r="DY12" s="125">
        <f t="shared" si="89"/>
        <v>0</v>
      </c>
      <c r="DZ12" s="125">
        <f t="shared" si="90"/>
        <v>0</v>
      </c>
      <c r="EA12" s="125">
        <f t="shared" si="90"/>
        <v>0</v>
      </c>
      <c r="EB12" s="125">
        <f t="shared" si="90"/>
        <v>0</v>
      </c>
      <c r="EC12" s="125">
        <f t="shared" si="90"/>
        <v>0</v>
      </c>
      <c r="ED12" s="125">
        <f t="shared" si="90"/>
        <v>0</v>
      </c>
      <c r="EE12" s="125">
        <f t="shared" si="90"/>
        <v>0</v>
      </c>
      <c r="EF12" s="125">
        <f t="shared" si="90"/>
        <v>0</v>
      </c>
      <c r="EG12" s="125">
        <f t="shared" si="90"/>
        <v>0</v>
      </c>
      <c r="EH12" s="125">
        <f t="shared" si="90"/>
        <v>0</v>
      </c>
      <c r="EI12" s="125">
        <f t="shared" si="90"/>
        <v>0</v>
      </c>
      <c r="EJ12" s="159" cm="1">
        <f t="array" ref="EJ12">SUMPRODUCT((YEAR($CB$4:$EI$4)=EJ$4)*($CB12:$EI12))</f>
        <v>0</v>
      </c>
      <c r="EK12" s="125" cm="1">
        <f t="array" ref="EK12">SUMPRODUCT((YEAR($CB$4:$EI$4)=EK$4)*($CB12:$EI12))</f>
        <v>0</v>
      </c>
      <c r="EL12" s="125" cm="1">
        <f t="array" ref="EL12">SUMPRODUCT((YEAR($CB$4:$EI$4)=EL$4)*($CB12:$EI12))</f>
        <v>0</v>
      </c>
      <c r="EM12" s="125" cm="1">
        <f t="array" ref="EM12">SUMPRODUCT((YEAR($CB$4:$EI$4)=EM$4)*($CB12:$EI12))</f>
        <v>0</v>
      </c>
      <c r="EN12" s="158" cm="1">
        <f t="array" ref="EN12">SUMPRODUCT((YEAR($CB$4:$EI$4)=EN$4)*($CB12:$EI12))</f>
        <v>0</v>
      </c>
      <c r="EO12" s="299"/>
      <c r="EP12" s="159">
        <f t="shared" si="94"/>
        <v>0</v>
      </c>
      <c r="EQ12" s="125">
        <f t="shared" si="101"/>
        <v>0</v>
      </c>
      <c r="ER12" s="125">
        <f t="shared" si="101"/>
        <v>0</v>
      </c>
      <c r="ES12" s="125">
        <f t="shared" si="101"/>
        <v>0</v>
      </c>
      <c r="ET12" s="125">
        <f t="shared" si="101"/>
        <v>0</v>
      </c>
      <c r="EU12" s="125">
        <f t="shared" si="101"/>
        <v>0</v>
      </c>
      <c r="EV12" s="125">
        <f t="shared" si="101"/>
        <v>0</v>
      </c>
      <c r="EW12" s="125">
        <f t="shared" si="101"/>
        <v>0</v>
      </c>
      <c r="EX12" s="125">
        <f t="shared" si="101"/>
        <v>0</v>
      </c>
      <c r="EY12" s="125">
        <f t="shared" si="101"/>
        <v>0</v>
      </c>
      <c r="EZ12" s="125">
        <f t="shared" si="101"/>
        <v>0</v>
      </c>
      <c r="FA12" s="125">
        <f t="shared" si="101"/>
        <v>0</v>
      </c>
      <c r="FB12" s="125">
        <f t="shared" si="101"/>
        <v>0</v>
      </c>
      <c r="FC12" s="125">
        <f t="shared" si="101"/>
        <v>0</v>
      </c>
      <c r="FD12" s="125">
        <f t="shared" si="101"/>
        <v>0</v>
      </c>
      <c r="FE12" s="125">
        <f t="shared" si="101"/>
        <v>0</v>
      </c>
      <c r="FF12" s="125">
        <f t="shared" si="101"/>
        <v>0</v>
      </c>
      <c r="FG12" s="125">
        <f t="shared" si="101"/>
        <v>0</v>
      </c>
      <c r="FH12" s="125">
        <f t="shared" si="101"/>
        <v>0</v>
      </c>
      <c r="FI12" s="125">
        <f t="shared" si="101"/>
        <v>0</v>
      </c>
      <c r="FJ12" s="125">
        <f t="shared" si="101"/>
        <v>0</v>
      </c>
      <c r="FK12" s="125">
        <f t="shared" si="101"/>
        <v>0</v>
      </c>
      <c r="FL12" s="125">
        <f t="shared" si="101"/>
        <v>0</v>
      </c>
      <c r="FM12" s="125">
        <f t="shared" si="101"/>
        <v>0</v>
      </c>
      <c r="FN12" s="125">
        <f t="shared" si="101"/>
        <v>0</v>
      </c>
      <c r="FO12" s="125">
        <f t="shared" si="101"/>
        <v>0</v>
      </c>
      <c r="FP12" s="125">
        <f t="shared" si="101"/>
        <v>0</v>
      </c>
      <c r="FQ12" s="125">
        <f t="shared" si="101"/>
        <v>0</v>
      </c>
      <c r="FR12" s="125">
        <f t="shared" si="101"/>
        <v>0</v>
      </c>
      <c r="FS12" s="125">
        <f t="shared" si="101"/>
        <v>0</v>
      </c>
      <c r="FT12" s="125">
        <f t="shared" si="101"/>
        <v>0</v>
      </c>
      <c r="FU12" s="125">
        <f t="shared" si="101"/>
        <v>0</v>
      </c>
      <c r="FV12" s="125">
        <f t="shared" si="101"/>
        <v>0</v>
      </c>
      <c r="FW12" s="125">
        <f t="shared" si="101"/>
        <v>0</v>
      </c>
      <c r="FX12" s="125">
        <f t="shared" si="101"/>
        <v>0</v>
      </c>
      <c r="FY12" s="125">
        <f t="shared" si="101"/>
        <v>0</v>
      </c>
      <c r="FZ12" s="125">
        <f t="shared" si="101"/>
        <v>0</v>
      </c>
      <c r="GA12" s="125">
        <f t="shared" si="101"/>
        <v>0</v>
      </c>
      <c r="GB12" s="125">
        <f t="shared" si="101"/>
        <v>0</v>
      </c>
      <c r="GC12" s="125">
        <f t="shared" si="101"/>
        <v>0</v>
      </c>
      <c r="GD12" s="125">
        <f t="shared" si="101"/>
        <v>0</v>
      </c>
      <c r="GE12" s="125">
        <f t="shared" si="101"/>
        <v>0</v>
      </c>
      <c r="GF12" s="125">
        <f t="shared" si="101"/>
        <v>0</v>
      </c>
      <c r="GG12" s="125">
        <f t="shared" si="101"/>
        <v>0</v>
      </c>
      <c r="GH12" s="125">
        <f t="shared" si="101"/>
        <v>0</v>
      </c>
      <c r="GI12" s="125">
        <f t="shared" si="101"/>
        <v>0</v>
      </c>
      <c r="GJ12" s="125">
        <f t="shared" si="101"/>
        <v>0</v>
      </c>
      <c r="GK12" s="125">
        <f t="shared" si="101"/>
        <v>0</v>
      </c>
      <c r="GL12" s="125">
        <f t="shared" si="101"/>
        <v>0</v>
      </c>
      <c r="GM12" s="125">
        <f t="shared" si="101"/>
        <v>0</v>
      </c>
      <c r="GN12" s="125">
        <f t="shared" si="101"/>
        <v>0</v>
      </c>
      <c r="GO12" s="125">
        <f t="shared" si="101"/>
        <v>0</v>
      </c>
      <c r="GP12" s="125">
        <f t="shared" si="101"/>
        <v>0</v>
      </c>
      <c r="GQ12" s="125">
        <f t="shared" si="101"/>
        <v>0</v>
      </c>
      <c r="GR12" s="125">
        <f t="shared" si="101"/>
        <v>0</v>
      </c>
      <c r="GS12" s="125">
        <f t="shared" si="101"/>
        <v>0</v>
      </c>
      <c r="GT12" s="125">
        <f t="shared" si="101"/>
        <v>0</v>
      </c>
      <c r="GU12" s="125">
        <f t="shared" si="101"/>
        <v>0</v>
      </c>
      <c r="GV12" s="125">
        <f t="shared" si="101"/>
        <v>0</v>
      </c>
      <c r="GW12" s="125">
        <f t="shared" si="101"/>
        <v>0</v>
      </c>
      <c r="GX12" s="159" cm="1">
        <f t="array" ref="GX12">SUMPRODUCT((YEAR($EQ$4:$GW$4)=GX$4)*($EQ12:$GW12))</f>
        <v>0</v>
      </c>
      <c r="GY12" s="125" cm="1">
        <f t="array" ref="GY12">SUMPRODUCT((YEAR($EQ$4:$GW$4)=GY$4)*($EQ12:$GW12))</f>
        <v>0</v>
      </c>
      <c r="GZ12" s="125" cm="1">
        <f t="array" ref="GZ12">SUMPRODUCT((YEAR($EQ$4:$GW$4)=GZ$4)*($EQ12:$GW12))</f>
        <v>0</v>
      </c>
      <c r="HA12" s="125" cm="1">
        <f t="array" ref="HA12">SUMPRODUCT((YEAR($EQ$4:$GW$4)=HA$4)*($EQ12:$GW12))</f>
        <v>0</v>
      </c>
      <c r="HB12" s="158" cm="1">
        <f t="array" ref="HB12">SUMPRODUCT((YEAR($EQ$4:$GW$4)=HB$4)*($EQ12:$GW12))</f>
        <v>0</v>
      </c>
      <c r="HC12" s="300"/>
      <c r="HD12" s="301"/>
      <c r="HE12" s="301"/>
      <c r="HF12" s="301"/>
      <c r="HG12" s="301"/>
      <c r="HH12" s="89"/>
      <c r="HI12" s="89"/>
      <c r="HJ12" s="89"/>
      <c r="HK12" s="89"/>
      <c r="HL12" s="89"/>
      <c r="HM12" s="89"/>
      <c r="HN12" s="89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</row>
    <row r="13" spans="1:305" s="8" customFormat="1">
      <c r="A13" s="14"/>
      <c r="B13" s="21"/>
      <c r="C13" s="198"/>
      <c r="D13" s="198"/>
      <c r="E13" s="199"/>
      <c r="F13" s="520"/>
      <c r="G13" s="520"/>
      <c r="H13" s="521"/>
      <c r="I13" s="201"/>
      <c r="J13" s="201"/>
      <c r="K13" s="522"/>
      <c r="L13" s="522"/>
      <c r="M13" s="522"/>
      <c r="N13" s="125">
        <f t="shared" si="82"/>
        <v>0</v>
      </c>
      <c r="O13" s="125">
        <f t="shared" ref="O13:AT13" si="106">IF(AND($I13&lt;=O$3,$I13&gt;N$3),$H13/12*((O$3-$I13+1)/(O$3-N$3)),IF(OR($J13="",$J13&gt;N$3),IF($I13&lt;=O$4,IF(YEAR($I13)&lt;2023,$H13/12*(1+$K13)^(YEAR(O$4)-YEAR($N$4)),IF(YEAR(O$4)-YEAR($I13)=1,$H13/12*(1+($K13*(DATE(YEAR($I13),12,31)-$I13)/365))^(YEAR(O$4)-YEAR($I13)),$H13/12*(1+$K13)^(YEAR(O$4)-YEAR($I13)))),IF(AND($I13&gt;=O$4,$I13&lt;=EOMONTH(O$4,0)),$H13/12*(P$4-$I13)/30,0)),0))</f>
        <v>0</v>
      </c>
      <c r="P13" s="125">
        <f t="shared" si="106"/>
        <v>0</v>
      </c>
      <c r="Q13" s="125">
        <f t="shared" si="106"/>
        <v>0</v>
      </c>
      <c r="R13" s="125">
        <f t="shared" si="106"/>
        <v>0</v>
      </c>
      <c r="S13" s="125">
        <f t="shared" si="106"/>
        <v>0</v>
      </c>
      <c r="T13" s="125">
        <f t="shared" si="106"/>
        <v>0</v>
      </c>
      <c r="U13" s="125">
        <f t="shared" si="106"/>
        <v>0</v>
      </c>
      <c r="V13" s="125">
        <f t="shared" si="106"/>
        <v>0</v>
      </c>
      <c r="W13" s="125">
        <f t="shared" si="106"/>
        <v>0</v>
      </c>
      <c r="X13" s="125">
        <f t="shared" si="106"/>
        <v>0</v>
      </c>
      <c r="Y13" s="125">
        <f t="shared" si="106"/>
        <v>0</v>
      </c>
      <c r="Z13" s="125">
        <f t="shared" si="106"/>
        <v>0</v>
      </c>
      <c r="AA13" s="125">
        <f t="shared" si="106"/>
        <v>0</v>
      </c>
      <c r="AB13" s="125">
        <f t="shared" si="106"/>
        <v>0</v>
      </c>
      <c r="AC13" s="125">
        <f t="shared" si="106"/>
        <v>0</v>
      </c>
      <c r="AD13" s="125">
        <f t="shared" si="106"/>
        <v>0</v>
      </c>
      <c r="AE13" s="125">
        <f t="shared" si="106"/>
        <v>0</v>
      </c>
      <c r="AF13" s="125">
        <f t="shared" si="106"/>
        <v>0</v>
      </c>
      <c r="AG13" s="125">
        <f t="shared" si="106"/>
        <v>0</v>
      </c>
      <c r="AH13" s="125">
        <f t="shared" si="106"/>
        <v>0</v>
      </c>
      <c r="AI13" s="125">
        <f t="shared" si="106"/>
        <v>0</v>
      </c>
      <c r="AJ13" s="125">
        <f t="shared" si="106"/>
        <v>0</v>
      </c>
      <c r="AK13" s="125">
        <f t="shared" si="106"/>
        <v>0</v>
      </c>
      <c r="AL13" s="125">
        <f t="shared" si="106"/>
        <v>0</v>
      </c>
      <c r="AM13" s="125">
        <f t="shared" si="106"/>
        <v>0</v>
      </c>
      <c r="AN13" s="125">
        <f t="shared" si="106"/>
        <v>0</v>
      </c>
      <c r="AO13" s="125">
        <f t="shared" si="106"/>
        <v>0</v>
      </c>
      <c r="AP13" s="125">
        <f t="shared" si="106"/>
        <v>0</v>
      </c>
      <c r="AQ13" s="125">
        <f t="shared" si="106"/>
        <v>0</v>
      </c>
      <c r="AR13" s="125">
        <f t="shared" si="106"/>
        <v>0</v>
      </c>
      <c r="AS13" s="125">
        <f t="shared" si="106"/>
        <v>0</v>
      </c>
      <c r="AT13" s="125">
        <f t="shared" si="106"/>
        <v>0</v>
      </c>
      <c r="AU13" s="125">
        <f t="shared" ref="AU13:BU13" si="107">IF(AND($I13&lt;=AU$3,$I13&gt;AT$3),$H13/12*((AU$3-$I13+1)/(AU$3-AT$3)),IF(OR($J13="",$J13&gt;AT$3),IF($I13&lt;=AU$4,IF(YEAR($I13)&lt;2023,$H13/12*(1+$K13)^(YEAR(AU$4)-YEAR($N$4)),IF(YEAR(AU$4)-YEAR($I13)=1,$H13/12*(1+($K13*(DATE(YEAR($I13),12,31)-$I13)/365))^(YEAR(AU$4)-YEAR($I13)),$H13/12*(1+$K13)^(YEAR(AU$4)-YEAR($I13)))),IF(AND($I13&gt;=AU$4,$I13&lt;=EOMONTH(AU$4,0)),$H13/12*(AV$4-$I13)/30,0)),0))</f>
        <v>0</v>
      </c>
      <c r="AV13" s="125">
        <f t="shared" si="107"/>
        <v>0</v>
      </c>
      <c r="AW13" s="125">
        <f t="shared" si="107"/>
        <v>0</v>
      </c>
      <c r="AX13" s="125">
        <f t="shared" si="107"/>
        <v>0</v>
      </c>
      <c r="AY13" s="125">
        <f t="shared" si="107"/>
        <v>0</v>
      </c>
      <c r="AZ13" s="125">
        <f t="shared" si="107"/>
        <v>0</v>
      </c>
      <c r="BA13" s="125">
        <f t="shared" si="107"/>
        <v>0</v>
      </c>
      <c r="BB13" s="125">
        <f t="shared" si="107"/>
        <v>0</v>
      </c>
      <c r="BC13" s="125">
        <f t="shared" si="107"/>
        <v>0</v>
      </c>
      <c r="BD13" s="125">
        <f t="shared" si="107"/>
        <v>0</v>
      </c>
      <c r="BE13" s="125">
        <f t="shared" si="107"/>
        <v>0</v>
      </c>
      <c r="BF13" s="125">
        <f t="shared" si="107"/>
        <v>0</v>
      </c>
      <c r="BG13" s="125">
        <f t="shared" si="107"/>
        <v>0</v>
      </c>
      <c r="BH13" s="125">
        <f t="shared" si="107"/>
        <v>0</v>
      </c>
      <c r="BI13" s="125">
        <f t="shared" si="107"/>
        <v>0</v>
      </c>
      <c r="BJ13" s="125">
        <f t="shared" si="107"/>
        <v>0</v>
      </c>
      <c r="BK13" s="125">
        <f t="shared" si="107"/>
        <v>0</v>
      </c>
      <c r="BL13" s="125">
        <f t="shared" si="107"/>
        <v>0</v>
      </c>
      <c r="BM13" s="125">
        <f t="shared" si="107"/>
        <v>0</v>
      </c>
      <c r="BN13" s="125">
        <f t="shared" si="107"/>
        <v>0</v>
      </c>
      <c r="BO13" s="125">
        <f t="shared" si="107"/>
        <v>0</v>
      </c>
      <c r="BP13" s="125">
        <f t="shared" si="107"/>
        <v>0</v>
      </c>
      <c r="BQ13" s="125">
        <f t="shared" si="107"/>
        <v>0</v>
      </c>
      <c r="BR13" s="125">
        <f t="shared" si="107"/>
        <v>0</v>
      </c>
      <c r="BS13" s="125">
        <f t="shared" si="107"/>
        <v>0</v>
      </c>
      <c r="BT13" s="125">
        <f t="shared" si="107"/>
        <v>0</v>
      </c>
      <c r="BU13" s="125">
        <f t="shared" si="107"/>
        <v>0</v>
      </c>
      <c r="BV13" s="159" cm="1">
        <f t="array" ref="BV13">SUMPRODUCT((YEAR($N$4:$BU$4)=BV$4)*($N13:$BU13))</f>
        <v>0</v>
      </c>
      <c r="BW13" s="125" cm="1">
        <f t="array" ref="BW13">SUMPRODUCT((YEAR($N$4:$BU$4)=BW$4)*($N13:$BU13))</f>
        <v>0</v>
      </c>
      <c r="BX13" s="125" cm="1">
        <f t="array" ref="BX13">SUMPRODUCT((YEAR($N$4:$BU$4)=BX$4)*($N13:$BU13))</f>
        <v>0</v>
      </c>
      <c r="BY13" s="125" cm="1">
        <f t="array" ref="BY13">SUMPRODUCT((YEAR($N$4:$BU$4)=BY$4)*($N13:$BU13))</f>
        <v>0</v>
      </c>
      <c r="BZ13" s="125" cm="1">
        <f t="array" ref="BZ13">SUMPRODUCT((YEAR($N$4:$BU$4)=BZ$4)*($N13:$BU13))</f>
        <v>0</v>
      </c>
      <c r="CA13" s="299"/>
      <c r="CB13" s="125">
        <f t="shared" si="85"/>
        <v>0</v>
      </c>
      <c r="CC13" s="125">
        <f t="shared" si="85"/>
        <v>0</v>
      </c>
      <c r="CD13" s="125">
        <f t="shared" si="85"/>
        <v>0</v>
      </c>
      <c r="CE13" s="125">
        <f t="shared" si="85"/>
        <v>0</v>
      </c>
      <c r="CF13" s="125">
        <f t="shared" si="85"/>
        <v>0</v>
      </c>
      <c r="CG13" s="125">
        <f t="shared" si="85"/>
        <v>0</v>
      </c>
      <c r="CH13" s="125">
        <f t="shared" si="85"/>
        <v>0</v>
      </c>
      <c r="CI13" s="125">
        <f t="shared" si="85"/>
        <v>0</v>
      </c>
      <c r="CJ13" s="125">
        <f t="shared" si="85"/>
        <v>0</v>
      </c>
      <c r="CK13" s="125">
        <f t="shared" si="85"/>
        <v>0</v>
      </c>
      <c r="CL13" s="125">
        <f t="shared" si="86"/>
        <v>0</v>
      </c>
      <c r="CM13" s="125">
        <f t="shared" si="86"/>
        <v>0</v>
      </c>
      <c r="CN13" s="125">
        <f t="shared" si="86"/>
        <v>0</v>
      </c>
      <c r="CO13" s="125">
        <f t="shared" si="86"/>
        <v>0</v>
      </c>
      <c r="CP13" s="125">
        <f t="shared" si="86"/>
        <v>0</v>
      </c>
      <c r="CQ13" s="125">
        <f t="shared" si="86"/>
        <v>0</v>
      </c>
      <c r="CR13" s="125">
        <f t="shared" si="86"/>
        <v>0</v>
      </c>
      <c r="CS13" s="125">
        <f t="shared" si="86"/>
        <v>0</v>
      </c>
      <c r="CT13" s="125">
        <f t="shared" si="86"/>
        <v>0</v>
      </c>
      <c r="CU13" s="125">
        <f t="shared" si="86"/>
        <v>0</v>
      </c>
      <c r="CV13" s="125">
        <f t="shared" si="87"/>
        <v>0</v>
      </c>
      <c r="CW13" s="125">
        <f t="shared" si="87"/>
        <v>0</v>
      </c>
      <c r="CX13" s="125">
        <f t="shared" si="87"/>
        <v>0</v>
      </c>
      <c r="CY13" s="125">
        <f t="shared" si="87"/>
        <v>0</v>
      </c>
      <c r="CZ13" s="125">
        <f t="shared" si="87"/>
        <v>0</v>
      </c>
      <c r="DA13" s="125">
        <f t="shared" si="87"/>
        <v>0</v>
      </c>
      <c r="DB13" s="125">
        <f t="shared" si="87"/>
        <v>0</v>
      </c>
      <c r="DC13" s="125">
        <f t="shared" si="87"/>
        <v>0</v>
      </c>
      <c r="DD13" s="125">
        <f t="shared" si="87"/>
        <v>0</v>
      </c>
      <c r="DE13" s="125">
        <f t="shared" si="87"/>
        <v>0</v>
      </c>
      <c r="DF13" s="125">
        <f t="shared" si="88"/>
        <v>0</v>
      </c>
      <c r="DG13" s="125">
        <f t="shared" si="88"/>
        <v>0</v>
      </c>
      <c r="DH13" s="125">
        <f t="shared" si="88"/>
        <v>0</v>
      </c>
      <c r="DI13" s="125">
        <f t="shared" si="88"/>
        <v>0</v>
      </c>
      <c r="DJ13" s="125">
        <f t="shared" si="88"/>
        <v>0</v>
      </c>
      <c r="DK13" s="125">
        <f t="shared" si="88"/>
        <v>0</v>
      </c>
      <c r="DL13" s="125">
        <f t="shared" si="88"/>
        <v>0</v>
      </c>
      <c r="DM13" s="125">
        <f t="shared" si="88"/>
        <v>0</v>
      </c>
      <c r="DN13" s="125">
        <f t="shared" si="88"/>
        <v>0</v>
      </c>
      <c r="DO13" s="125">
        <f t="shared" si="88"/>
        <v>0</v>
      </c>
      <c r="DP13" s="125">
        <f t="shared" si="89"/>
        <v>0</v>
      </c>
      <c r="DQ13" s="125">
        <f t="shared" si="89"/>
        <v>0</v>
      </c>
      <c r="DR13" s="125">
        <f t="shared" si="89"/>
        <v>0</v>
      </c>
      <c r="DS13" s="125">
        <f t="shared" si="89"/>
        <v>0</v>
      </c>
      <c r="DT13" s="125">
        <f t="shared" si="89"/>
        <v>0</v>
      </c>
      <c r="DU13" s="125">
        <f t="shared" si="89"/>
        <v>0</v>
      </c>
      <c r="DV13" s="125">
        <f t="shared" si="89"/>
        <v>0</v>
      </c>
      <c r="DW13" s="125">
        <f t="shared" si="89"/>
        <v>0</v>
      </c>
      <c r="DX13" s="125">
        <f t="shared" si="89"/>
        <v>0</v>
      </c>
      <c r="DY13" s="125">
        <f t="shared" si="89"/>
        <v>0</v>
      </c>
      <c r="DZ13" s="125">
        <f t="shared" si="90"/>
        <v>0</v>
      </c>
      <c r="EA13" s="125">
        <f t="shared" si="90"/>
        <v>0</v>
      </c>
      <c r="EB13" s="125">
        <f t="shared" si="90"/>
        <v>0</v>
      </c>
      <c r="EC13" s="125">
        <f t="shared" si="90"/>
        <v>0</v>
      </c>
      <c r="ED13" s="125">
        <f t="shared" si="90"/>
        <v>0</v>
      </c>
      <c r="EE13" s="125">
        <f t="shared" si="90"/>
        <v>0</v>
      </c>
      <c r="EF13" s="125">
        <f t="shared" si="90"/>
        <v>0</v>
      </c>
      <c r="EG13" s="125">
        <f t="shared" si="90"/>
        <v>0</v>
      </c>
      <c r="EH13" s="125">
        <f t="shared" si="90"/>
        <v>0</v>
      </c>
      <c r="EI13" s="125">
        <f t="shared" si="90"/>
        <v>0</v>
      </c>
      <c r="EJ13" s="159" cm="1">
        <f t="array" ref="EJ13">SUMPRODUCT((YEAR($CB$4:$EI$4)=EJ$4)*($CB13:$EI13))</f>
        <v>0</v>
      </c>
      <c r="EK13" s="125" cm="1">
        <f t="array" ref="EK13">SUMPRODUCT((YEAR($CB$4:$EI$4)=EK$4)*($CB13:$EI13))</f>
        <v>0</v>
      </c>
      <c r="EL13" s="125" cm="1">
        <f t="array" ref="EL13">SUMPRODUCT((YEAR($CB$4:$EI$4)=EL$4)*($CB13:$EI13))</f>
        <v>0</v>
      </c>
      <c r="EM13" s="125" cm="1">
        <f t="array" ref="EM13">SUMPRODUCT((YEAR($CB$4:$EI$4)=EM$4)*($CB13:$EI13))</f>
        <v>0</v>
      </c>
      <c r="EN13" s="158" cm="1">
        <f t="array" ref="EN13">SUMPRODUCT((YEAR($CB$4:$EI$4)=EN$4)*($CB13:$EI13))</f>
        <v>0</v>
      </c>
      <c r="EO13" s="299"/>
      <c r="EP13" s="159">
        <f t="shared" si="94"/>
        <v>0</v>
      </c>
      <c r="EQ13" s="125">
        <f t="shared" si="101"/>
        <v>0</v>
      </c>
      <c r="ER13" s="125">
        <f t="shared" si="101"/>
        <v>0</v>
      </c>
      <c r="ES13" s="125">
        <f t="shared" si="101"/>
        <v>0</v>
      </c>
      <c r="ET13" s="125">
        <f t="shared" si="101"/>
        <v>0</v>
      </c>
      <c r="EU13" s="125">
        <f t="shared" si="101"/>
        <v>0</v>
      </c>
      <c r="EV13" s="125">
        <f t="shared" si="101"/>
        <v>0</v>
      </c>
      <c r="EW13" s="125">
        <f t="shared" si="101"/>
        <v>0</v>
      </c>
      <c r="EX13" s="125">
        <f t="shared" si="101"/>
        <v>0</v>
      </c>
      <c r="EY13" s="125">
        <f t="shared" si="101"/>
        <v>0</v>
      </c>
      <c r="EZ13" s="125">
        <f t="shared" si="101"/>
        <v>0</v>
      </c>
      <c r="FA13" s="125">
        <f t="shared" si="101"/>
        <v>0</v>
      </c>
      <c r="FB13" s="125">
        <f t="shared" si="101"/>
        <v>0</v>
      </c>
      <c r="FC13" s="125">
        <f t="shared" si="101"/>
        <v>0</v>
      </c>
      <c r="FD13" s="125">
        <f t="shared" si="101"/>
        <v>0</v>
      </c>
      <c r="FE13" s="125">
        <f t="shared" si="101"/>
        <v>0</v>
      </c>
      <c r="FF13" s="125">
        <f t="shared" si="101"/>
        <v>0</v>
      </c>
      <c r="FG13" s="125">
        <f t="shared" si="101"/>
        <v>0</v>
      </c>
      <c r="FH13" s="125">
        <f t="shared" si="101"/>
        <v>0</v>
      </c>
      <c r="FI13" s="125">
        <f t="shared" si="101"/>
        <v>0</v>
      </c>
      <c r="FJ13" s="125">
        <f t="shared" si="101"/>
        <v>0</v>
      </c>
      <c r="FK13" s="125">
        <f t="shared" si="101"/>
        <v>0</v>
      </c>
      <c r="FL13" s="125">
        <f t="shared" si="101"/>
        <v>0</v>
      </c>
      <c r="FM13" s="125">
        <f t="shared" si="101"/>
        <v>0</v>
      </c>
      <c r="FN13" s="125">
        <f t="shared" si="101"/>
        <v>0</v>
      </c>
      <c r="FO13" s="125">
        <f t="shared" si="101"/>
        <v>0</v>
      </c>
      <c r="FP13" s="125">
        <f t="shared" si="101"/>
        <v>0</v>
      </c>
      <c r="FQ13" s="125">
        <f t="shared" si="101"/>
        <v>0</v>
      </c>
      <c r="FR13" s="125">
        <f t="shared" si="101"/>
        <v>0</v>
      </c>
      <c r="FS13" s="125">
        <f t="shared" si="101"/>
        <v>0</v>
      </c>
      <c r="FT13" s="125">
        <f t="shared" si="101"/>
        <v>0</v>
      </c>
      <c r="FU13" s="125">
        <f t="shared" si="101"/>
        <v>0</v>
      </c>
      <c r="FV13" s="125">
        <f t="shared" si="101"/>
        <v>0</v>
      </c>
      <c r="FW13" s="125">
        <f t="shared" si="101"/>
        <v>0</v>
      </c>
      <c r="FX13" s="125">
        <f t="shared" si="101"/>
        <v>0</v>
      </c>
      <c r="FY13" s="125">
        <f t="shared" si="101"/>
        <v>0</v>
      </c>
      <c r="FZ13" s="125">
        <f t="shared" si="101"/>
        <v>0</v>
      </c>
      <c r="GA13" s="125">
        <f t="shared" si="101"/>
        <v>0</v>
      </c>
      <c r="GB13" s="125">
        <f t="shared" si="101"/>
        <v>0</v>
      </c>
      <c r="GC13" s="125">
        <f t="shared" si="101"/>
        <v>0</v>
      </c>
      <c r="GD13" s="125">
        <f t="shared" si="101"/>
        <v>0</v>
      </c>
      <c r="GE13" s="125">
        <f t="shared" si="101"/>
        <v>0</v>
      </c>
      <c r="GF13" s="125">
        <f t="shared" si="101"/>
        <v>0</v>
      </c>
      <c r="GG13" s="125">
        <f t="shared" si="101"/>
        <v>0</v>
      </c>
      <c r="GH13" s="125">
        <f t="shared" si="101"/>
        <v>0</v>
      </c>
      <c r="GI13" s="125">
        <f t="shared" si="101"/>
        <v>0</v>
      </c>
      <c r="GJ13" s="125">
        <f t="shared" si="101"/>
        <v>0</v>
      </c>
      <c r="GK13" s="125">
        <f t="shared" si="101"/>
        <v>0</v>
      </c>
      <c r="GL13" s="125">
        <f t="shared" si="101"/>
        <v>0</v>
      </c>
      <c r="GM13" s="125">
        <f t="shared" si="101"/>
        <v>0</v>
      </c>
      <c r="GN13" s="125">
        <f t="shared" si="101"/>
        <v>0</v>
      </c>
      <c r="GO13" s="125">
        <f t="shared" si="101"/>
        <v>0</v>
      </c>
      <c r="GP13" s="125">
        <f t="shared" si="101"/>
        <v>0</v>
      </c>
      <c r="GQ13" s="125">
        <f t="shared" si="101"/>
        <v>0</v>
      </c>
      <c r="GR13" s="125">
        <f t="shared" si="101"/>
        <v>0</v>
      </c>
      <c r="GS13" s="125">
        <f t="shared" si="101"/>
        <v>0</v>
      </c>
      <c r="GT13" s="125">
        <f t="shared" si="101"/>
        <v>0</v>
      </c>
      <c r="GU13" s="125">
        <f t="shared" si="101"/>
        <v>0</v>
      </c>
      <c r="GV13" s="125">
        <f t="shared" si="101"/>
        <v>0</v>
      </c>
      <c r="GW13" s="125">
        <f t="shared" si="101"/>
        <v>0</v>
      </c>
      <c r="GX13" s="159" cm="1">
        <f t="array" ref="GX13">SUMPRODUCT((YEAR($EQ$4:$GW$4)=GX$4)*($EQ13:$GW13))</f>
        <v>0</v>
      </c>
      <c r="GY13" s="125" cm="1">
        <f t="array" ref="GY13">SUMPRODUCT((YEAR($EQ$4:$GW$4)=GY$4)*($EQ13:$GW13))</f>
        <v>0</v>
      </c>
      <c r="GZ13" s="125" cm="1">
        <f t="array" ref="GZ13">SUMPRODUCT((YEAR($EQ$4:$GW$4)=GZ$4)*($EQ13:$GW13))</f>
        <v>0</v>
      </c>
      <c r="HA13" s="125" cm="1">
        <f t="array" ref="HA13">SUMPRODUCT((YEAR($EQ$4:$GW$4)=HA$4)*($EQ13:$GW13))</f>
        <v>0</v>
      </c>
      <c r="HB13" s="158" cm="1">
        <f t="array" ref="HB13">SUMPRODUCT((YEAR($EQ$4:$GW$4)=HB$4)*($EQ13:$GW13))</f>
        <v>0</v>
      </c>
      <c r="HC13" s="300"/>
      <c r="HD13" s="301"/>
      <c r="HE13" s="301"/>
      <c r="HF13" s="301"/>
      <c r="HG13" s="301"/>
      <c r="HH13" s="89"/>
      <c r="HI13" s="89"/>
      <c r="HJ13" s="89"/>
      <c r="HK13" s="89"/>
      <c r="HL13" s="89"/>
      <c r="HM13" s="89"/>
      <c r="HN13" s="89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</row>
    <row r="14" spans="1:305" s="8" customFormat="1">
      <c r="A14" s="14"/>
      <c r="B14" s="21"/>
      <c r="C14" s="198"/>
      <c r="D14" s="198"/>
      <c r="E14" s="199"/>
      <c r="F14" s="520"/>
      <c r="G14" s="520"/>
      <c r="H14" s="521"/>
      <c r="I14" s="201"/>
      <c r="J14" s="201"/>
      <c r="K14" s="522"/>
      <c r="L14" s="522"/>
      <c r="M14" s="522"/>
      <c r="N14" s="125">
        <f t="shared" si="82"/>
        <v>0</v>
      </c>
      <c r="O14" s="125">
        <f t="shared" ref="O14:AT14" si="108">IF(AND($I14&lt;=O$3,$I14&gt;N$3),$H14/12*((O$3-$I14+1)/(O$3-N$3)),IF(OR($J14="",$J14&gt;N$3),IF($I14&lt;=O$4,IF(YEAR($I14)&lt;2023,$H14/12*(1+$K14)^(YEAR(O$4)-YEAR($N$4)),IF(YEAR(O$4)-YEAR($I14)=1,$H14/12*(1+($K14*(DATE(YEAR($I14),12,31)-$I14)/365))^(YEAR(O$4)-YEAR($I14)),$H14/12*(1+$K14)^(YEAR(O$4)-YEAR($I14)))),IF(AND($I14&gt;=O$4,$I14&lt;=EOMONTH(O$4,0)),$H14/12*(P$4-$I14)/30,0)),0))</f>
        <v>0</v>
      </c>
      <c r="P14" s="125">
        <f t="shared" si="108"/>
        <v>0</v>
      </c>
      <c r="Q14" s="125">
        <f t="shared" si="108"/>
        <v>0</v>
      </c>
      <c r="R14" s="125">
        <f t="shared" si="108"/>
        <v>0</v>
      </c>
      <c r="S14" s="125">
        <f t="shared" si="108"/>
        <v>0</v>
      </c>
      <c r="T14" s="125">
        <f t="shared" si="108"/>
        <v>0</v>
      </c>
      <c r="U14" s="125">
        <f t="shared" si="108"/>
        <v>0</v>
      </c>
      <c r="V14" s="125">
        <f t="shared" si="108"/>
        <v>0</v>
      </c>
      <c r="W14" s="125">
        <f t="shared" si="108"/>
        <v>0</v>
      </c>
      <c r="X14" s="125">
        <f t="shared" si="108"/>
        <v>0</v>
      </c>
      <c r="Y14" s="125">
        <f t="shared" si="108"/>
        <v>0</v>
      </c>
      <c r="Z14" s="125">
        <f t="shared" si="108"/>
        <v>0</v>
      </c>
      <c r="AA14" s="125">
        <f t="shared" si="108"/>
        <v>0</v>
      </c>
      <c r="AB14" s="125">
        <f t="shared" si="108"/>
        <v>0</v>
      </c>
      <c r="AC14" s="125">
        <f t="shared" si="108"/>
        <v>0</v>
      </c>
      <c r="AD14" s="125">
        <f t="shared" si="108"/>
        <v>0</v>
      </c>
      <c r="AE14" s="125">
        <f t="shared" si="108"/>
        <v>0</v>
      </c>
      <c r="AF14" s="125">
        <f t="shared" si="108"/>
        <v>0</v>
      </c>
      <c r="AG14" s="125">
        <f t="shared" si="108"/>
        <v>0</v>
      </c>
      <c r="AH14" s="125">
        <f t="shared" si="108"/>
        <v>0</v>
      </c>
      <c r="AI14" s="125">
        <f t="shared" si="108"/>
        <v>0</v>
      </c>
      <c r="AJ14" s="125">
        <f t="shared" si="108"/>
        <v>0</v>
      </c>
      <c r="AK14" s="125">
        <f t="shared" si="108"/>
        <v>0</v>
      </c>
      <c r="AL14" s="125">
        <f t="shared" si="108"/>
        <v>0</v>
      </c>
      <c r="AM14" s="125">
        <f t="shared" si="108"/>
        <v>0</v>
      </c>
      <c r="AN14" s="125">
        <f t="shared" si="108"/>
        <v>0</v>
      </c>
      <c r="AO14" s="125">
        <f t="shared" si="108"/>
        <v>0</v>
      </c>
      <c r="AP14" s="125">
        <f t="shared" si="108"/>
        <v>0</v>
      </c>
      <c r="AQ14" s="125">
        <f t="shared" si="108"/>
        <v>0</v>
      </c>
      <c r="AR14" s="125">
        <f t="shared" si="108"/>
        <v>0</v>
      </c>
      <c r="AS14" s="125">
        <f t="shared" si="108"/>
        <v>0</v>
      </c>
      <c r="AT14" s="125">
        <f t="shared" si="108"/>
        <v>0</v>
      </c>
      <c r="AU14" s="125">
        <f t="shared" ref="AU14:BU14" si="109">IF(AND($I14&lt;=AU$3,$I14&gt;AT$3),$H14/12*((AU$3-$I14+1)/(AU$3-AT$3)),IF(OR($J14="",$J14&gt;AT$3),IF($I14&lt;=AU$4,IF(YEAR($I14)&lt;2023,$H14/12*(1+$K14)^(YEAR(AU$4)-YEAR($N$4)),IF(YEAR(AU$4)-YEAR($I14)=1,$H14/12*(1+($K14*(DATE(YEAR($I14),12,31)-$I14)/365))^(YEAR(AU$4)-YEAR($I14)),$H14/12*(1+$K14)^(YEAR(AU$4)-YEAR($I14)))),IF(AND($I14&gt;=AU$4,$I14&lt;=EOMONTH(AU$4,0)),$H14/12*(AV$4-$I14)/30,0)),0))</f>
        <v>0</v>
      </c>
      <c r="AV14" s="125">
        <f t="shared" si="109"/>
        <v>0</v>
      </c>
      <c r="AW14" s="125">
        <f t="shared" si="109"/>
        <v>0</v>
      </c>
      <c r="AX14" s="125">
        <f t="shared" si="109"/>
        <v>0</v>
      </c>
      <c r="AY14" s="125">
        <f t="shared" si="109"/>
        <v>0</v>
      </c>
      <c r="AZ14" s="125">
        <f t="shared" si="109"/>
        <v>0</v>
      </c>
      <c r="BA14" s="125">
        <f t="shared" si="109"/>
        <v>0</v>
      </c>
      <c r="BB14" s="125">
        <f t="shared" si="109"/>
        <v>0</v>
      </c>
      <c r="BC14" s="125">
        <f t="shared" si="109"/>
        <v>0</v>
      </c>
      <c r="BD14" s="125">
        <f t="shared" si="109"/>
        <v>0</v>
      </c>
      <c r="BE14" s="125">
        <f t="shared" si="109"/>
        <v>0</v>
      </c>
      <c r="BF14" s="125">
        <f t="shared" si="109"/>
        <v>0</v>
      </c>
      <c r="BG14" s="125">
        <f t="shared" si="109"/>
        <v>0</v>
      </c>
      <c r="BH14" s="125">
        <f t="shared" si="109"/>
        <v>0</v>
      </c>
      <c r="BI14" s="125">
        <f t="shared" si="109"/>
        <v>0</v>
      </c>
      <c r="BJ14" s="125">
        <f t="shared" si="109"/>
        <v>0</v>
      </c>
      <c r="BK14" s="125">
        <f t="shared" si="109"/>
        <v>0</v>
      </c>
      <c r="BL14" s="125">
        <f t="shared" si="109"/>
        <v>0</v>
      </c>
      <c r="BM14" s="125">
        <f t="shared" si="109"/>
        <v>0</v>
      </c>
      <c r="BN14" s="125">
        <f t="shared" si="109"/>
        <v>0</v>
      </c>
      <c r="BO14" s="125">
        <f t="shared" si="109"/>
        <v>0</v>
      </c>
      <c r="BP14" s="125">
        <f t="shared" si="109"/>
        <v>0</v>
      </c>
      <c r="BQ14" s="125">
        <f t="shared" si="109"/>
        <v>0</v>
      </c>
      <c r="BR14" s="125">
        <f t="shared" si="109"/>
        <v>0</v>
      </c>
      <c r="BS14" s="125">
        <f t="shared" si="109"/>
        <v>0</v>
      </c>
      <c r="BT14" s="125">
        <f t="shared" si="109"/>
        <v>0</v>
      </c>
      <c r="BU14" s="125">
        <f t="shared" si="109"/>
        <v>0</v>
      </c>
      <c r="BV14" s="159" cm="1">
        <f t="array" ref="BV14">SUMPRODUCT((YEAR($N$4:$BU$4)=BV$4)*($N14:$BU14))</f>
        <v>0</v>
      </c>
      <c r="BW14" s="125" cm="1">
        <f t="array" ref="BW14">SUMPRODUCT((YEAR($N$4:$BU$4)=BW$4)*($N14:$BU14))</f>
        <v>0</v>
      </c>
      <c r="BX14" s="125" cm="1">
        <f t="array" ref="BX14">SUMPRODUCT((YEAR($N$4:$BU$4)=BX$4)*($N14:$BU14))</f>
        <v>0</v>
      </c>
      <c r="BY14" s="125" cm="1">
        <f t="array" ref="BY14">SUMPRODUCT((YEAR($N$4:$BU$4)=BY$4)*($N14:$BU14))</f>
        <v>0</v>
      </c>
      <c r="BZ14" s="125" cm="1">
        <f t="array" ref="BZ14">SUMPRODUCT((YEAR($N$4:$BU$4)=BZ$4)*($N14:$BU14))</f>
        <v>0</v>
      </c>
      <c r="CA14" s="299"/>
      <c r="CB14" s="125">
        <f t="shared" ref="CB14:CB25" si="110">N14*$L14</f>
        <v>0</v>
      </c>
      <c r="CC14" s="125">
        <f t="shared" ref="CC14:CC25" si="111">O14*$L14</f>
        <v>0</v>
      </c>
      <c r="CD14" s="125">
        <f t="shared" ref="CD14:CD25" si="112">P14*$L14</f>
        <v>0</v>
      </c>
      <c r="CE14" s="125">
        <f t="shared" ref="CE14:CE25" si="113">Q14*$L14</f>
        <v>0</v>
      </c>
      <c r="CF14" s="125">
        <f t="shared" ref="CF14:CF25" si="114">R14*$L14</f>
        <v>0</v>
      </c>
      <c r="CG14" s="125">
        <f t="shared" ref="CG14:CG25" si="115">S14*$L14</f>
        <v>0</v>
      </c>
      <c r="CH14" s="125">
        <f t="shared" ref="CH14:CH25" si="116">T14*$L14</f>
        <v>0</v>
      </c>
      <c r="CI14" s="125">
        <f t="shared" ref="CI14:CI25" si="117">U14*$L14</f>
        <v>0</v>
      </c>
      <c r="CJ14" s="125">
        <f t="shared" ref="CJ14:CJ25" si="118">V14*$L14</f>
        <v>0</v>
      </c>
      <c r="CK14" s="125">
        <f t="shared" ref="CK14:CK25" si="119">W14*$L14</f>
        <v>0</v>
      </c>
      <c r="CL14" s="125">
        <f t="shared" ref="CL14:CL25" si="120">X14*$L14</f>
        <v>0</v>
      </c>
      <c r="CM14" s="125">
        <f t="shared" ref="CM14:CM25" si="121">Y14*$L14</f>
        <v>0</v>
      </c>
      <c r="CN14" s="125">
        <f t="shared" ref="CN14:CN25" si="122">Z14*$L14</f>
        <v>0</v>
      </c>
      <c r="CO14" s="125">
        <f t="shared" ref="CO14:CO25" si="123">AA14*$L14</f>
        <v>0</v>
      </c>
      <c r="CP14" s="125">
        <f t="shared" ref="CP14:CP25" si="124">AB14*$L14</f>
        <v>0</v>
      </c>
      <c r="CQ14" s="125">
        <f t="shared" ref="CQ14:CQ25" si="125">AC14*$L14</f>
        <v>0</v>
      </c>
      <c r="CR14" s="125">
        <f t="shared" ref="CR14:CR25" si="126">AD14*$L14</f>
        <v>0</v>
      </c>
      <c r="CS14" s="125">
        <f t="shared" ref="CS14:CS25" si="127">AE14*$L14</f>
        <v>0</v>
      </c>
      <c r="CT14" s="125">
        <f t="shared" ref="CT14:CT25" si="128">AF14*$L14</f>
        <v>0</v>
      </c>
      <c r="CU14" s="125">
        <f t="shared" ref="CU14:CU25" si="129">AG14*$L14</f>
        <v>0</v>
      </c>
      <c r="CV14" s="125">
        <f t="shared" ref="CV14:CV25" si="130">AH14*$L14</f>
        <v>0</v>
      </c>
      <c r="CW14" s="125">
        <f t="shared" ref="CW14:CW25" si="131">AI14*$L14</f>
        <v>0</v>
      </c>
      <c r="CX14" s="125">
        <f t="shared" ref="CX14:CX25" si="132">AJ14*$L14</f>
        <v>0</v>
      </c>
      <c r="CY14" s="125">
        <f t="shared" ref="CY14:CY25" si="133">AK14*$L14</f>
        <v>0</v>
      </c>
      <c r="CZ14" s="125">
        <f t="shared" ref="CZ14:CZ25" si="134">AL14*$L14</f>
        <v>0</v>
      </c>
      <c r="DA14" s="125">
        <f t="shared" ref="DA14:DA25" si="135">AM14*$L14</f>
        <v>0</v>
      </c>
      <c r="DB14" s="125">
        <f t="shared" ref="DB14:DB25" si="136">AN14*$L14</f>
        <v>0</v>
      </c>
      <c r="DC14" s="125">
        <f t="shared" ref="DC14:DC25" si="137">AO14*$L14</f>
        <v>0</v>
      </c>
      <c r="DD14" s="125">
        <f t="shared" ref="DD14:DD25" si="138">AP14*$L14</f>
        <v>0</v>
      </c>
      <c r="DE14" s="125">
        <f t="shared" ref="DE14:DE25" si="139">AQ14*$L14</f>
        <v>0</v>
      </c>
      <c r="DF14" s="125">
        <f t="shared" ref="DF14:DF25" si="140">AR14*$L14</f>
        <v>0</v>
      </c>
      <c r="DG14" s="125">
        <f t="shared" ref="DG14:DG25" si="141">AS14*$L14</f>
        <v>0</v>
      </c>
      <c r="DH14" s="125">
        <f t="shared" ref="DH14:DH25" si="142">AT14*$L14</f>
        <v>0</v>
      </c>
      <c r="DI14" s="125">
        <f t="shared" ref="DI14:DI25" si="143">AU14*$L14</f>
        <v>0</v>
      </c>
      <c r="DJ14" s="125">
        <f t="shared" ref="DJ14:DJ25" si="144">AV14*$L14</f>
        <v>0</v>
      </c>
      <c r="DK14" s="125">
        <f t="shared" ref="DK14:DK25" si="145">AW14*$L14</f>
        <v>0</v>
      </c>
      <c r="DL14" s="125">
        <f t="shared" ref="DL14:DL25" si="146">AX14*$L14</f>
        <v>0</v>
      </c>
      <c r="DM14" s="125">
        <f t="shared" ref="DM14:DM25" si="147">AY14*$L14</f>
        <v>0</v>
      </c>
      <c r="DN14" s="125">
        <f t="shared" ref="DN14:DN25" si="148">AZ14*$L14</f>
        <v>0</v>
      </c>
      <c r="DO14" s="125">
        <f t="shared" ref="DO14:DO25" si="149">BA14*$L14</f>
        <v>0</v>
      </c>
      <c r="DP14" s="125">
        <f t="shared" ref="DP14:DP25" si="150">BB14*$L14</f>
        <v>0</v>
      </c>
      <c r="DQ14" s="125">
        <f t="shared" ref="DQ14:DQ25" si="151">BC14*$L14</f>
        <v>0</v>
      </c>
      <c r="DR14" s="125">
        <f t="shared" ref="DR14:DR25" si="152">BD14*$L14</f>
        <v>0</v>
      </c>
      <c r="DS14" s="125">
        <f t="shared" ref="DS14:DS25" si="153">BE14*$L14</f>
        <v>0</v>
      </c>
      <c r="DT14" s="125">
        <f t="shared" ref="DT14:DT25" si="154">BF14*$L14</f>
        <v>0</v>
      </c>
      <c r="DU14" s="125">
        <f t="shared" ref="DU14:DU25" si="155">BG14*$L14</f>
        <v>0</v>
      </c>
      <c r="DV14" s="125">
        <f t="shared" ref="DV14:DV25" si="156">BH14*$L14</f>
        <v>0</v>
      </c>
      <c r="DW14" s="125">
        <f t="shared" ref="DW14:DW25" si="157">BI14*$L14</f>
        <v>0</v>
      </c>
      <c r="DX14" s="125">
        <f t="shared" ref="DX14:DX25" si="158">BJ14*$L14</f>
        <v>0</v>
      </c>
      <c r="DY14" s="125">
        <f t="shared" ref="DY14:DY25" si="159">BK14*$L14</f>
        <v>0</v>
      </c>
      <c r="DZ14" s="125">
        <f t="shared" ref="DZ14:DZ25" si="160">BL14*$L14</f>
        <v>0</v>
      </c>
      <c r="EA14" s="125">
        <f t="shared" ref="EA14:EA25" si="161">BM14*$L14</f>
        <v>0</v>
      </c>
      <c r="EB14" s="125">
        <f t="shared" ref="EB14:EB25" si="162">BN14*$L14</f>
        <v>0</v>
      </c>
      <c r="EC14" s="125">
        <f t="shared" ref="EC14:EC25" si="163">BO14*$L14</f>
        <v>0</v>
      </c>
      <c r="ED14" s="125">
        <f t="shared" ref="ED14:ED25" si="164">BP14*$L14</f>
        <v>0</v>
      </c>
      <c r="EE14" s="125">
        <f t="shared" ref="EE14:EE25" si="165">BQ14*$L14</f>
        <v>0</v>
      </c>
      <c r="EF14" s="125">
        <f t="shared" ref="EF14:EF25" si="166">BR14*$L14</f>
        <v>0</v>
      </c>
      <c r="EG14" s="125">
        <f t="shared" ref="EG14:EG25" si="167">BS14*$L14</f>
        <v>0</v>
      </c>
      <c r="EH14" s="125">
        <f t="shared" ref="EH14:EH25" si="168">BT14*$L14</f>
        <v>0</v>
      </c>
      <c r="EI14" s="125">
        <f t="shared" ref="EI14:EI25" si="169">BU14*$L14</f>
        <v>0</v>
      </c>
      <c r="EJ14" s="159" cm="1">
        <f t="array" ref="EJ14">SUMPRODUCT((YEAR($CB$4:$EI$4)=EJ$4)*($CB14:$EI14))</f>
        <v>0</v>
      </c>
      <c r="EK14" s="125" cm="1">
        <f t="array" ref="EK14">SUMPRODUCT((YEAR($CB$4:$EI$4)=EK$4)*($CB14:$EI14))</f>
        <v>0</v>
      </c>
      <c r="EL14" s="125" cm="1">
        <f t="array" ref="EL14">SUMPRODUCT((YEAR($CB$4:$EI$4)=EL$4)*($CB14:$EI14))</f>
        <v>0</v>
      </c>
      <c r="EM14" s="125" cm="1">
        <f t="array" ref="EM14">SUMPRODUCT((YEAR($CB$4:$EI$4)=EM$4)*($CB14:$EI14))</f>
        <v>0</v>
      </c>
      <c r="EN14" s="158" cm="1">
        <f t="array" ref="EN14">SUMPRODUCT((YEAR($CB$4:$EI$4)=EN$4)*($CB14:$EI14))</f>
        <v>0</v>
      </c>
      <c r="EO14" s="299"/>
      <c r="EP14" s="159">
        <f t="shared" si="94"/>
        <v>0</v>
      </c>
      <c r="EQ14" s="125">
        <f t="shared" si="101"/>
        <v>0</v>
      </c>
      <c r="ER14" s="125">
        <f t="shared" si="101"/>
        <v>0</v>
      </c>
      <c r="ES14" s="125">
        <f t="shared" si="101"/>
        <v>0</v>
      </c>
      <c r="ET14" s="125">
        <f t="shared" si="101"/>
        <v>0</v>
      </c>
      <c r="EU14" s="125">
        <f t="shared" si="101"/>
        <v>0</v>
      </c>
      <c r="EV14" s="125">
        <f t="shared" si="101"/>
        <v>0</v>
      </c>
      <c r="EW14" s="125">
        <f t="shared" si="101"/>
        <v>0</v>
      </c>
      <c r="EX14" s="125">
        <f t="shared" si="101"/>
        <v>0</v>
      </c>
      <c r="EY14" s="125">
        <f t="shared" si="101"/>
        <v>0</v>
      </c>
      <c r="EZ14" s="125">
        <f t="shared" si="101"/>
        <v>0</v>
      </c>
      <c r="FA14" s="125">
        <f t="shared" si="101"/>
        <v>0</v>
      </c>
      <c r="FB14" s="125">
        <f t="shared" si="101"/>
        <v>0</v>
      </c>
      <c r="FC14" s="125">
        <f t="shared" si="101"/>
        <v>0</v>
      </c>
      <c r="FD14" s="125">
        <f t="shared" si="101"/>
        <v>0</v>
      </c>
      <c r="FE14" s="125">
        <f t="shared" si="101"/>
        <v>0</v>
      </c>
      <c r="FF14" s="125">
        <f t="shared" si="101"/>
        <v>0</v>
      </c>
      <c r="FG14" s="125">
        <f t="shared" si="101"/>
        <v>0</v>
      </c>
      <c r="FH14" s="125">
        <f t="shared" si="101"/>
        <v>0</v>
      </c>
      <c r="FI14" s="125">
        <f t="shared" si="101"/>
        <v>0</v>
      </c>
      <c r="FJ14" s="125">
        <f t="shared" si="101"/>
        <v>0</v>
      </c>
      <c r="FK14" s="125">
        <f t="shared" si="101"/>
        <v>0</v>
      </c>
      <c r="FL14" s="125">
        <f t="shared" si="101"/>
        <v>0</v>
      </c>
      <c r="FM14" s="125">
        <f t="shared" si="101"/>
        <v>0</v>
      </c>
      <c r="FN14" s="125">
        <f t="shared" si="101"/>
        <v>0</v>
      </c>
      <c r="FO14" s="125">
        <f t="shared" si="101"/>
        <v>0</v>
      </c>
      <c r="FP14" s="125">
        <f t="shared" si="101"/>
        <v>0</v>
      </c>
      <c r="FQ14" s="125">
        <f t="shared" si="101"/>
        <v>0</v>
      </c>
      <c r="FR14" s="125">
        <f t="shared" si="101"/>
        <v>0</v>
      </c>
      <c r="FS14" s="125">
        <f t="shared" si="101"/>
        <v>0</v>
      </c>
      <c r="FT14" s="125">
        <f t="shared" si="101"/>
        <v>0</v>
      </c>
      <c r="FU14" s="125">
        <f t="shared" si="101"/>
        <v>0</v>
      </c>
      <c r="FV14" s="125">
        <f t="shared" si="101"/>
        <v>0</v>
      </c>
      <c r="FW14" s="125">
        <f t="shared" si="101"/>
        <v>0</v>
      </c>
      <c r="FX14" s="125">
        <f t="shared" si="101"/>
        <v>0</v>
      </c>
      <c r="FY14" s="125">
        <f t="shared" si="101"/>
        <v>0</v>
      </c>
      <c r="FZ14" s="125">
        <f t="shared" si="101"/>
        <v>0</v>
      </c>
      <c r="GA14" s="125">
        <f t="shared" si="101"/>
        <v>0</v>
      </c>
      <c r="GB14" s="125">
        <f t="shared" si="101"/>
        <v>0</v>
      </c>
      <c r="GC14" s="125">
        <f t="shared" si="101"/>
        <v>0</v>
      </c>
      <c r="GD14" s="125">
        <f t="shared" si="101"/>
        <v>0</v>
      </c>
      <c r="GE14" s="125">
        <f t="shared" si="101"/>
        <v>0</v>
      </c>
      <c r="GF14" s="125">
        <f t="shared" si="101"/>
        <v>0</v>
      </c>
      <c r="GG14" s="125">
        <f t="shared" si="101"/>
        <v>0</v>
      </c>
      <c r="GH14" s="125">
        <f t="shared" si="101"/>
        <v>0</v>
      </c>
      <c r="GI14" s="125">
        <f t="shared" si="101"/>
        <v>0</v>
      </c>
      <c r="GJ14" s="125">
        <f t="shared" si="101"/>
        <v>0</v>
      </c>
      <c r="GK14" s="125">
        <f t="shared" si="101"/>
        <v>0</v>
      </c>
      <c r="GL14" s="125">
        <f t="shared" si="101"/>
        <v>0</v>
      </c>
      <c r="GM14" s="125">
        <f t="shared" si="101"/>
        <v>0</v>
      </c>
      <c r="GN14" s="125">
        <f t="shared" si="101"/>
        <v>0</v>
      </c>
      <c r="GO14" s="125">
        <f t="shared" si="101"/>
        <v>0</v>
      </c>
      <c r="GP14" s="125">
        <f t="shared" si="101"/>
        <v>0</v>
      </c>
      <c r="GQ14" s="125">
        <f t="shared" si="101"/>
        <v>0</v>
      </c>
      <c r="GR14" s="125">
        <f t="shared" ref="EQ14:GW19" si="170">IF(AND(MONTH($I14)=MONTH(GR$4),YEAR($I14)=YEAR(GR$4)),$H14*$M14,0)</f>
        <v>0</v>
      </c>
      <c r="GS14" s="125">
        <f t="shared" si="170"/>
        <v>0</v>
      </c>
      <c r="GT14" s="125">
        <f t="shared" si="170"/>
        <v>0</v>
      </c>
      <c r="GU14" s="125">
        <f t="shared" si="170"/>
        <v>0</v>
      </c>
      <c r="GV14" s="125">
        <f t="shared" si="170"/>
        <v>0</v>
      </c>
      <c r="GW14" s="125">
        <f t="shared" si="170"/>
        <v>0</v>
      </c>
      <c r="GX14" s="159" cm="1">
        <f t="array" ref="GX14">SUMPRODUCT((YEAR($EQ$4:$GW$4)=GX$4)*($EQ14:$GW14))</f>
        <v>0</v>
      </c>
      <c r="GY14" s="125" cm="1">
        <f t="array" ref="GY14">SUMPRODUCT((YEAR($EQ$4:$GW$4)=GY$4)*($EQ14:$GW14))</f>
        <v>0</v>
      </c>
      <c r="GZ14" s="125" cm="1">
        <f t="array" ref="GZ14">SUMPRODUCT((YEAR($EQ$4:$GW$4)=GZ$4)*($EQ14:$GW14))</f>
        <v>0</v>
      </c>
      <c r="HA14" s="125" cm="1">
        <f t="array" ref="HA14">SUMPRODUCT((YEAR($EQ$4:$GW$4)=HA$4)*($EQ14:$GW14))</f>
        <v>0</v>
      </c>
      <c r="HB14" s="158" cm="1">
        <f t="array" ref="HB14">SUMPRODUCT((YEAR($EQ$4:$GW$4)=HB$4)*($EQ14:$GW14))</f>
        <v>0</v>
      </c>
      <c r="HC14" s="300"/>
      <c r="HD14" s="301"/>
      <c r="HE14" s="301"/>
      <c r="HF14" s="301"/>
      <c r="HG14" s="301"/>
      <c r="HH14" s="89"/>
      <c r="HI14" s="89"/>
      <c r="HJ14" s="89"/>
      <c r="HK14" s="89"/>
      <c r="HL14" s="89"/>
      <c r="HM14" s="89"/>
      <c r="HN14" s="89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</row>
    <row r="15" spans="1:305" s="8" customFormat="1">
      <c r="A15" s="14"/>
      <c r="B15" s="21"/>
      <c r="C15" s="198"/>
      <c r="D15" s="198"/>
      <c r="E15" s="199"/>
      <c r="F15" s="520"/>
      <c r="G15" s="520"/>
      <c r="H15" s="521"/>
      <c r="I15" s="201"/>
      <c r="J15" s="201"/>
      <c r="K15" s="522"/>
      <c r="L15" s="522"/>
      <c r="M15" s="522"/>
      <c r="N15" s="125">
        <f t="shared" si="82"/>
        <v>0</v>
      </c>
      <c r="O15" s="125">
        <f t="shared" ref="O15:AT15" si="171">IF(AND($I15&lt;=O$3,$I15&gt;N$3),$H15/12*((O$3-$I15+1)/(O$3-N$3)),IF(OR($J15="",$J15&gt;N$3),IF($I15&lt;=O$4,IF(YEAR($I15)&lt;2023,$H15/12*(1+$K15)^(YEAR(O$4)-YEAR($N$4)),IF(YEAR(O$4)-YEAR($I15)=1,$H15/12*(1+($K15*(DATE(YEAR($I15),12,31)-$I15)/365))^(YEAR(O$4)-YEAR($I15)),$H15/12*(1+$K15)^(YEAR(O$4)-YEAR($I15)))),IF(AND($I15&gt;=O$4,$I15&lt;=EOMONTH(O$4,0)),$H15/12*(P$4-$I15)/30,0)),0))</f>
        <v>0</v>
      </c>
      <c r="P15" s="125">
        <f t="shared" si="171"/>
        <v>0</v>
      </c>
      <c r="Q15" s="125">
        <f t="shared" si="171"/>
        <v>0</v>
      </c>
      <c r="R15" s="125">
        <f t="shared" si="171"/>
        <v>0</v>
      </c>
      <c r="S15" s="125">
        <f t="shared" si="171"/>
        <v>0</v>
      </c>
      <c r="T15" s="125">
        <f t="shared" si="171"/>
        <v>0</v>
      </c>
      <c r="U15" s="125">
        <f t="shared" si="171"/>
        <v>0</v>
      </c>
      <c r="V15" s="125">
        <f t="shared" si="171"/>
        <v>0</v>
      </c>
      <c r="W15" s="125">
        <f t="shared" si="171"/>
        <v>0</v>
      </c>
      <c r="X15" s="125">
        <f t="shared" si="171"/>
        <v>0</v>
      </c>
      <c r="Y15" s="125">
        <f t="shared" si="171"/>
        <v>0</v>
      </c>
      <c r="Z15" s="125">
        <f t="shared" si="171"/>
        <v>0</v>
      </c>
      <c r="AA15" s="125">
        <f t="shared" si="171"/>
        <v>0</v>
      </c>
      <c r="AB15" s="125">
        <f t="shared" si="171"/>
        <v>0</v>
      </c>
      <c r="AC15" s="125">
        <f t="shared" si="171"/>
        <v>0</v>
      </c>
      <c r="AD15" s="125">
        <f t="shared" si="171"/>
        <v>0</v>
      </c>
      <c r="AE15" s="125">
        <f t="shared" si="171"/>
        <v>0</v>
      </c>
      <c r="AF15" s="125">
        <f t="shared" si="171"/>
        <v>0</v>
      </c>
      <c r="AG15" s="125">
        <f t="shared" si="171"/>
        <v>0</v>
      </c>
      <c r="AH15" s="125">
        <f t="shared" si="171"/>
        <v>0</v>
      </c>
      <c r="AI15" s="125">
        <f t="shared" si="171"/>
        <v>0</v>
      </c>
      <c r="AJ15" s="125">
        <f t="shared" si="171"/>
        <v>0</v>
      </c>
      <c r="AK15" s="125">
        <f t="shared" si="171"/>
        <v>0</v>
      </c>
      <c r="AL15" s="125">
        <f t="shared" si="171"/>
        <v>0</v>
      </c>
      <c r="AM15" s="125">
        <f t="shared" si="171"/>
        <v>0</v>
      </c>
      <c r="AN15" s="125">
        <f t="shared" si="171"/>
        <v>0</v>
      </c>
      <c r="AO15" s="125">
        <f t="shared" si="171"/>
        <v>0</v>
      </c>
      <c r="AP15" s="125">
        <f t="shared" si="171"/>
        <v>0</v>
      </c>
      <c r="AQ15" s="125">
        <f t="shared" si="171"/>
        <v>0</v>
      </c>
      <c r="AR15" s="125">
        <f t="shared" si="171"/>
        <v>0</v>
      </c>
      <c r="AS15" s="125">
        <f t="shared" si="171"/>
        <v>0</v>
      </c>
      <c r="AT15" s="125">
        <f t="shared" si="171"/>
        <v>0</v>
      </c>
      <c r="AU15" s="125">
        <f t="shared" ref="AU15:BU15" si="172">IF(AND($I15&lt;=AU$3,$I15&gt;AT$3),$H15/12*((AU$3-$I15+1)/(AU$3-AT$3)),IF(OR($J15="",$J15&gt;AT$3),IF($I15&lt;=AU$4,IF(YEAR($I15)&lt;2023,$H15/12*(1+$K15)^(YEAR(AU$4)-YEAR($N$4)),IF(YEAR(AU$4)-YEAR($I15)=1,$H15/12*(1+($K15*(DATE(YEAR($I15),12,31)-$I15)/365))^(YEAR(AU$4)-YEAR($I15)),$H15/12*(1+$K15)^(YEAR(AU$4)-YEAR($I15)))),IF(AND($I15&gt;=AU$4,$I15&lt;=EOMONTH(AU$4,0)),$H15/12*(AV$4-$I15)/30,0)),0))</f>
        <v>0</v>
      </c>
      <c r="AV15" s="125">
        <f t="shared" si="172"/>
        <v>0</v>
      </c>
      <c r="AW15" s="125">
        <f t="shared" si="172"/>
        <v>0</v>
      </c>
      <c r="AX15" s="125">
        <f t="shared" si="172"/>
        <v>0</v>
      </c>
      <c r="AY15" s="125">
        <f t="shared" si="172"/>
        <v>0</v>
      </c>
      <c r="AZ15" s="125">
        <f t="shared" si="172"/>
        <v>0</v>
      </c>
      <c r="BA15" s="125">
        <f t="shared" si="172"/>
        <v>0</v>
      </c>
      <c r="BB15" s="125">
        <f t="shared" si="172"/>
        <v>0</v>
      </c>
      <c r="BC15" s="125">
        <f t="shared" si="172"/>
        <v>0</v>
      </c>
      <c r="BD15" s="125">
        <f t="shared" si="172"/>
        <v>0</v>
      </c>
      <c r="BE15" s="125">
        <f t="shared" si="172"/>
        <v>0</v>
      </c>
      <c r="BF15" s="125">
        <f t="shared" si="172"/>
        <v>0</v>
      </c>
      <c r="BG15" s="125">
        <f t="shared" si="172"/>
        <v>0</v>
      </c>
      <c r="BH15" s="125">
        <f t="shared" si="172"/>
        <v>0</v>
      </c>
      <c r="BI15" s="125">
        <f t="shared" si="172"/>
        <v>0</v>
      </c>
      <c r="BJ15" s="125">
        <f t="shared" si="172"/>
        <v>0</v>
      </c>
      <c r="BK15" s="125">
        <f t="shared" si="172"/>
        <v>0</v>
      </c>
      <c r="BL15" s="125">
        <f t="shared" si="172"/>
        <v>0</v>
      </c>
      <c r="BM15" s="125">
        <f t="shared" si="172"/>
        <v>0</v>
      </c>
      <c r="BN15" s="125">
        <f t="shared" si="172"/>
        <v>0</v>
      </c>
      <c r="BO15" s="125">
        <f t="shared" si="172"/>
        <v>0</v>
      </c>
      <c r="BP15" s="125">
        <f t="shared" si="172"/>
        <v>0</v>
      </c>
      <c r="BQ15" s="125">
        <f t="shared" si="172"/>
        <v>0</v>
      </c>
      <c r="BR15" s="125">
        <f t="shared" si="172"/>
        <v>0</v>
      </c>
      <c r="BS15" s="125">
        <f t="shared" si="172"/>
        <v>0</v>
      </c>
      <c r="BT15" s="125">
        <f t="shared" si="172"/>
        <v>0</v>
      </c>
      <c r="BU15" s="125">
        <f t="shared" si="172"/>
        <v>0</v>
      </c>
      <c r="BV15" s="159" cm="1">
        <f t="array" ref="BV15">SUMPRODUCT((YEAR($N$4:$BU$4)=BV$4)*($N15:$BU15))</f>
        <v>0</v>
      </c>
      <c r="BW15" s="125" cm="1">
        <f t="array" ref="BW15">SUMPRODUCT((YEAR($N$4:$BU$4)=BW$4)*($N15:$BU15))</f>
        <v>0</v>
      </c>
      <c r="BX15" s="125" cm="1">
        <f t="array" ref="BX15">SUMPRODUCT((YEAR($N$4:$BU$4)=BX$4)*($N15:$BU15))</f>
        <v>0</v>
      </c>
      <c r="BY15" s="125" cm="1">
        <f t="array" ref="BY15">SUMPRODUCT((YEAR($N$4:$BU$4)=BY$4)*($N15:$BU15))</f>
        <v>0</v>
      </c>
      <c r="BZ15" s="125" cm="1">
        <f t="array" ref="BZ15">SUMPRODUCT((YEAR($N$4:$BU$4)=BZ$4)*($N15:$BU15))</f>
        <v>0</v>
      </c>
      <c r="CA15" s="299"/>
      <c r="CB15" s="125">
        <f t="shared" si="110"/>
        <v>0</v>
      </c>
      <c r="CC15" s="125">
        <f t="shared" si="111"/>
        <v>0</v>
      </c>
      <c r="CD15" s="125">
        <f t="shared" si="112"/>
        <v>0</v>
      </c>
      <c r="CE15" s="125">
        <f t="shared" si="113"/>
        <v>0</v>
      </c>
      <c r="CF15" s="125">
        <f t="shared" si="114"/>
        <v>0</v>
      </c>
      <c r="CG15" s="125">
        <f t="shared" si="115"/>
        <v>0</v>
      </c>
      <c r="CH15" s="125">
        <f t="shared" si="116"/>
        <v>0</v>
      </c>
      <c r="CI15" s="125">
        <f t="shared" si="117"/>
        <v>0</v>
      </c>
      <c r="CJ15" s="125">
        <f t="shared" si="118"/>
        <v>0</v>
      </c>
      <c r="CK15" s="125">
        <f t="shared" si="119"/>
        <v>0</v>
      </c>
      <c r="CL15" s="125">
        <f t="shared" si="120"/>
        <v>0</v>
      </c>
      <c r="CM15" s="125">
        <f t="shared" si="121"/>
        <v>0</v>
      </c>
      <c r="CN15" s="125">
        <f t="shared" si="122"/>
        <v>0</v>
      </c>
      <c r="CO15" s="125">
        <f t="shared" si="123"/>
        <v>0</v>
      </c>
      <c r="CP15" s="125">
        <f t="shared" si="124"/>
        <v>0</v>
      </c>
      <c r="CQ15" s="125">
        <f t="shared" si="125"/>
        <v>0</v>
      </c>
      <c r="CR15" s="125">
        <f t="shared" si="126"/>
        <v>0</v>
      </c>
      <c r="CS15" s="125">
        <f t="shared" si="127"/>
        <v>0</v>
      </c>
      <c r="CT15" s="125">
        <f t="shared" si="128"/>
        <v>0</v>
      </c>
      <c r="CU15" s="125">
        <f t="shared" si="129"/>
        <v>0</v>
      </c>
      <c r="CV15" s="125">
        <f t="shared" si="130"/>
        <v>0</v>
      </c>
      <c r="CW15" s="125">
        <f t="shared" si="131"/>
        <v>0</v>
      </c>
      <c r="CX15" s="125">
        <f t="shared" si="132"/>
        <v>0</v>
      </c>
      <c r="CY15" s="125">
        <f t="shared" si="133"/>
        <v>0</v>
      </c>
      <c r="CZ15" s="125">
        <f t="shared" si="134"/>
        <v>0</v>
      </c>
      <c r="DA15" s="125">
        <f t="shared" si="135"/>
        <v>0</v>
      </c>
      <c r="DB15" s="125">
        <f t="shared" si="136"/>
        <v>0</v>
      </c>
      <c r="DC15" s="125">
        <f t="shared" si="137"/>
        <v>0</v>
      </c>
      <c r="DD15" s="125">
        <f t="shared" si="138"/>
        <v>0</v>
      </c>
      <c r="DE15" s="125">
        <f t="shared" si="139"/>
        <v>0</v>
      </c>
      <c r="DF15" s="125">
        <f t="shared" si="140"/>
        <v>0</v>
      </c>
      <c r="DG15" s="125">
        <f t="shared" si="141"/>
        <v>0</v>
      </c>
      <c r="DH15" s="125">
        <f t="shared" si="142"/>
        <v>0</v>
      </c>
      <c r="DI15" s="125">
        <f t="shared" si="143"/>
        <v>0</v>
      </c>
      <c r="DJ15" s="125">
        <f t="shared" si="144"/>
        <v>0</v>
      </c>
      <c r="DK15" s="125">
        <f t="shared" si="145"/>
        <v>0</v>
      </c>
      <c r="DL15" s="125">
        <f t="shared" si="146"/>
        <v>0</v>
      </c>
      <c r="DM15" s="125">
        <f t="shared" si="147"/>
        <v>0</v>
      </c>
      <c r="DN15" s="125">
        <f t="shared" si="148"/>
        <v>0</v>
      </c>
      <c r="DO15" s="125">
        <f t="shared" si="149"/>
        <v>0</v>
      </c>
      <c r="DP15" s="125">
        <f t="shared" si="150"/>
        <v>0</v>
      </c>
      <c r="DQ15" s="125">
        <f t="shared" si="151"/>
        <v>0</v>
      </c>
      <c r="DR15" s="125">
        <f t="shared" si="152"/>
        <v>0</v>
      </c>
      <c r="DS15" s="125">
        <f t="shared" si="153"/>
        <v>0</v>
      </c>
      <c r="DT15" s="125">
        <f t="shared" si="154"/>
        <v>0</v>
      </c>
      <c r="DU15" s="125">
        <f t="shared" si="155"/>
        <v>0</v>
      </c>
      <c r="DV15" s="125">
        <f t="shared" si="156"/>
        <v>0</v>
      </c>
      <c r="DW15" s="125">
        <f t="shared" si="157"/>
        <v>0</v>
      </c>
      <c r="DX15" s="125">
        <f t="shared" si="158"/>
        <v>0</v>
      </c>
      <c r="DY15" s="125">
        <f t="shared" si="159"/>
        <v>0</v>
      </c>
      <c r="DZ15" s="125">
        <f t="shared" si="160"/>
        <v>0</v>
      </c>
      <c r="EA15" s="125">
        <f t="shared" si="161"/>
        <v>0</v>
      </c>
      <c r="EB15" s="125">
        <f t="shared" si="162"/>
        <v>0</v>
      </c>
      <c r="EC15" s="125">
        <f t="shared" si="163"/>
        <v>0</v>
      </c>
      <c r="ED15" s="125">
        <f t="shared" si="164"/>
        <v>0</v>
      </c>
      <c r="EE15" s="125">
        <f t="shared" si="165"/>
        <v>0</v>
      </c>
      <c r="EF15" s="125">
        <f t="shared" si="166"/>
        <v>0</v>
      </c>
      <c r="EG15" s="125">
        <f t="shared" si="167"/>
        <v>0</v>
      </c>
      <c r="EH15" s="125">
        <f t="shared" si="168"/>
        <v>0</v>
      </c>
      <c r="EI15" s="125">
        <f t="shared" si="169"/>
        <v>0</v>
      </c>
      <c r="EJ15" s="159" cm="1">
        <f t="array" ref="EJ15">SUMPRODUCT((YEAR($CB$4:$EI$4)=EJ$4)*($CB15:$EI15))</f>
        <v>0</v>
      </c>
      <c r="EK15" s="125" cm="1">
        <f t="array" ref="EK15">SUMPRODUCT((YEAR($CB$4:$EI$4)=EK$4)*($CB15:$EI15))</f>
        <v>0</v>
      </c>
      <c r="EL15" s="125" cm="1">
        <f t="array" ref="EL15">SUMPRODUCT((YEAR($CB$4:$EI$4)=EL$4)*($CB15:$EI15))</f>
        <v>0</v>
      </c>
      <c r="EM15" s="125" cm="1">
        <f t="array" ref="EM15">SUMPRODUCT((YEAR($CB$4:$EI$4)=EM$4)*($CB15:$EI15))</f>
        <v>0</v>
      </c>
      <c r="EN15" s="158" cm="1">
        <f t="array" ref="EN15">SUMPRODUCT((YEAR($CB$4:$EI$4)=EN$4)*($CB15:$EI15))</f>
        <v>0</v>
      </c>
      <c r="EO15" s="299"/>
      <c r="EP15" s="159">
        <f t="shared" si="94"/>
        <v>0</v>
      </c>
      <c r="EQ15" s="125">
        <f t="shared" si="170"/>
        <v>0</v>
      </c>
      <c r="ER15" s="125">
        <f t="shared" si="170"/>
        <v>0</v>
      </c>
      <c r="ES15" s="125">
        <f t="shared" si="170"/>
        <v>0</v>
      </c>
      <c r="ET15" s="125">
        <f t="shared" si="170"/>
        <v>0</v>
      </c>
      <c r="EU15" s="125">
        <f t="shared" si="170"/>
        <v>0</v>
      </c>
      <c r="EV15" s="125">
        <f t="shared" si="170"/>
        <v>0</v>
      </c>
      <c r="EW15" s="125">
        <f t="shared" si="170"/>
        <v>0</v>
      </c>
      <c r="EX15" s="125">
        <f t="shared" si="170"/>
        <v>0</v>
      </c>
      <c r="EY15" s="125">
        <f t="shared" si="170"/>
        <v>0</v>
      </c>
      <c r="EZ15" s="125">
        <f t="shared" si="170"/>
        <v>0</v>
      </c>
      <c r="FA15" s="125">
        <f t="shared" si="170"/>
        <v>0</v>
      </c>
      <c r="FB15" s="125">
        <f t="shared" si="170"/>
        <v>0</v>
      </c>
      <c r="FC15" s="125">
        <f t="shared" si="170"/>
        <v>0</v>
      </c>
      <c r="FD15" s="125">
        <f t="shared" si="170"/>
        <v>0</v>
      </c>
      <c r="FE15" s="125">
        <f t="shared" si="170"/>
        <v>0</v>
      </c>
      <c r="FF15" s="125">
        <f t="shared" si="170"/>
        <v>0</v>
      </c>
      <c r="FG15" s="125">
        <f t="shared" si="170"/>
        <v>0</v>
      </c>
      <c r="FH15" s="125">
        <f t="shared" si="170"/>
        <v>0</v>
      </c>
      <c r="FI15" s="125">
        <f t="shared" si="170"/>
        <v>0</v>
      </c>
      <c r="FJ15" s="125">
        <f t="shared" si="170"/>
        <v>0</v>
      </c>
      <c r="FK15" s="125">
        <f t="shared" si="170"/>
        <v>0</v>
      </c>
      <c r="FL15" s="125">
        <f t="shared" si="170"/>
        <v>0</v>
      </c>
      <c r="FM15" s="125">
        <f t="shared" si="170"/>
        <v>0</v>
      </c>
      <c r="FN15" s="125">
        <f t="shared" si="170"/>
        <v>0</v>
      </c>
      <c r="FO15" s="125">
        <f t="shared" si="170"/>
        <v>0</v>
      </c>
      <c r="FP15" s="125">
        <f t="shared" si="170"/>
        <v>0</v>
      </c>
      <c r="FQ15" s="125">
        <f t="shared" si="170"/>
        <v>0</v>
      </c>
      <c r="FR15" s="125">
        <f t="shared" si="170"/>
        <v>0</v>
      </c>
      <c r="FS15" s="125">
        <f t="shared" si="170"/>
        <v>0</v>
      </c>
      <c r="FT15" s="125">
        <f t="shared" si="170"/>
        <v>0</v>
      </c>
      <c r="FU15" s="125">
        <f t="shared" si="170"/>
        <v>0</v>
      </c>
      <c r="FV15" s="125">
        <f t="shared" si="170"/>
        <v>0</v>
      </c>
      <c r="FW15" s="125">
        <f t="shared" si="170"/>
        <v>0</v>
      </c>
      <c r="FX15" s="125">
        <f t="shared" si="170"/>
        <v>0</v>
      </c>
      <c r="FY15" s="125">
        <f t="shared" si="170"/>
        <v>0</v>
      </c>
      <c r="FZ15" s="125">
        <f t="shared" si="170"/>
        <v>0</v>
      </c>
      <c r="GA15" s="125">
        <f t="shared" si="170"/>
        <v>0</v>
      </c>
      <c r="GB15" s="125">
        <f t="shared" si="170"/>
        <v>0</v>
      </c>
      <c r="GC15" s="125">
        <f t="shared" si="170"/>
        <v>0</v>
      </c>
      <c r="GD15" s="125">
        <f t="shared" si="170"/>
        <v>0</v>
      </c>
      <c r="GE15" s="125">
        <f t="shared" si="170"/>
        <v>0</v>
      </c>
      <c r="GF15" s="125">
        <f t="shared" si="170"/>
        <v>0</v>
      </c>
      <c r="GG15" s="125">
        <f t="shared" si="170"/>
        <v>0</v>
      </c>
      <c r="GH15" s="125">
        <f t="shared" si="170"/>
        <v>0</v>
      </c>
      <c r="GI15" s="125">
        <f t="shared" si="170"/>
        <v>0</v>
      </c>
      <c r="GJ15" s="125">
        <f t="shared" si="170"/>
        <v>0</v>
      </c>
      <c r="GK15" s="125">
        <f t="shared" si="170"/>
        <v>0</v>
      </c>
      <c r="GL15" s="125">
        <f t="shared" si="170"/>
        <v>0</v>
      </c>
      <c r="GM15" s="125">
        <f t="shared" si="170"/>
        <v>0</v>
      </c>
      <c r="GN15" s="125">
        <f t="shared" si="170"/>
        <v>0</v>
      </c>
      <c r="GO15" s="125">
        <f t="shared" si="170"/>
        <v>0</v>
      </c>
      <c r="GP15" s="125">
        <f t="shared" si="170"/>
        <v>0</v>
      </c>
      <c r="GQ15" s="125">
        <f t="shared" si="170"/>
        <v>0</v>
      </c>
      <c r="GR15" s="125">
        <f t="shared" si="170"/>
        <v>0</v>
      </c>
      <c r="GS15" s="125">
        <f t="shared" si="170"/>
        <v>0</v>
      </c>
      <c r="GT15" s="125">
        <f t="shared" si="170"/>
        <v>0</v>
      </c>
      <c r="GU15" s="125">
        <f t="shared" si="170"/>
        <v>0</v>
      </c>
      <c r="GV15" s="125">
        <f t="shared" si="170"/>
        <v>0</v>
      </c>
      <c r="GW15" s="125">
        <f t="shared" si="170"/>
        <v>0</v>
      </c>
      <c r="GX15" s="159" cm="1">
        <f t="array" ref="GX15">SUMPRODUCT((YEAR($EQ$4:$GW$4)=GX$4)*($EQ15:$GW15))</f>
        <v>0</v>
      </c>
      <c r="GY15" s="125" cm="1">
        <f t="array" ref="GY15">SUMPRODUCT((YEAR($EQ$4:$GW$4)=GY$4)*($EQ15:$GW15))</f>
        <v>0</v>
      </c>
      <c r="GZ15" s="125" cm="1">
        <f t="array" ref="GZ15">SUMPRODUCT((YEAR($EQ$4:$GW$4)=GZ$4)*($EQ15:$GW15))</f>
        <v>0</v>
      </c>
      <c r="HA15" s="125" cm="1">
        <f t="array" ref="HA15">SUMPRODUCT((YEAR($EQ$4:$GW$4)=HA$4)*($EQ15:$GW15))</f>
        <v>0</v>
      </c>
      <c r="HB15" s="158" cm="1">
        <f t="array" ref="HB15">SUMPRODUCT((YEAR($EQ$4:$GW$4)=HB$4)*($EQ15:$GW15))</f>
        <v>0</v>
      </c>
      <c r="HC15" s="300"/>
      <c r="HD15" s="301"/>
      <c r="HE15" s="301"/>
      <c r="HF15" s="301"/>
      <c r="HG15" s="301"/>
      <c r="HH15" s="89"/>
      <c r="HI15" s="89"/>
      <c r="HJ15" s="89"/>
      <c r="HK15" s="89"/>
      <c r="HL15" s="89"/>
      <c r="HM15" s="89"/>
      <c r="HN15" s="89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</row>
    <row r="16" spans="1:305" s="8" customFormat="1">
      <c r="A16" s="14"/>
      <c r="B16" s="21"/>
      <c r="C16" s="198"/>
      <c r="D16" s="198"/>
      <c r="E16" s="199"/>
      <c r="F16" s="520"/>
      <c r="G16" s="520"/>
      <c r="H16" s="521"/>
      <c r="I16" s="201"/>
      <c r="J16" s="201"/>
      <c r="K16" s="522"/>
      <c r="L16" s="522"/>
      <c r="M16" s="522"/>
      <c r="N16" s="125">
        <f t="shared" si="82"/>
        <v>0</v>
      </c>
      <c r="O16" s="125">
        <f t="shared" ref="O16:AT16" si="173">IF(AND($I16&lt;=O$3,$I16&gt;N$3),$H16/12*((O$3-$I16+1)/(O$3-N$3)),IF(OR($J16="",$J16&gt;N$3),IF($I16&lt;=O$4,IF(YEAR($I16)&lt;2023,$H16/12*(1+$K16)^(YEAR(O$4)-YEAR($N$4)),IF(YEAR(O$4)-YEAR($I16)=1,$H16/12*(1+($K16*(DATE(YEAR($I16),12,31)-$I16)/365))^(YEAR(O$4)-YEAR($I16)),$H16/12*(1+$K16)^(YEAR(O$4)-YEAR($I16)))),IF(AND($I16&gt;=O$4,$I16&lt;=EOMONTH(O$4,0)),$H16/12*(P$4-$I16)/30,0)),0))</f>
        <v>0</v>
      </c>
      <c r="P16" s="125">
        <f t="shared" si="173"/>
        <v>0</v>
      </c>
      <c r="Q16" s="125">
        <f t="shared" si="173"/>
        <v>0</v>
      </c>
      <c r="R16" s="125">
        <f t="shared" si="173"/>
        <v>0</v>
      </c>
      <c r="S16" s="125">
        <f t="shared" si="173"/>
        <v>0</v>
      </c>
      <c r="T16" s="125">
        <f t="shared" si="173"/>
        <v>0</v>
      </c>
      <c r="U16" s="125">
        <f t="shared" si="173"/>
        <v>0</v>
      </c>
      <c r="V16" s="125">
        <f t="shared" si="173"/>
        <v>0</v>
      </c>
      <c r="W16" s="125">
        <f t="shared" si="173"/>
        <v>0</v>
      </c>
      <c r="X16" s="125">
        <f t="shared" si="173"/>
        <v>0</v>
      </c>
      <c r="Y16" s="125">
        <f t="shared" si="173"/>
        <v>0</v>
      </c>
      <c r="Z16" s="125">
        <f t="shared" si="173"/>
        <v>0</v>
      </c>
      <c r="AA16" s="125">
        <f t="shared" si="173"/>
        <v>0</v>
      </c>
      <c r="AB16" s="125">
        <f t="shared" si="173"/>
        <v>0</v>
      </c>
      <c r="AC16" s="125">
        <f t="shared" si="173"/>
        <v>0</v>
      </c>
      <c r="AD16" s="125">
        <f t="shared" si="173"/>
        <v>0</v>
      </c>
      <c r="AE16" s="125">
        <f t="shared" si="173"/>
        <v>0</v>
      </c>
      <c r="AF16" s="125">
        <f t="shared" si="173"/>
        <v>0</v>
      </c>
      <c r="AG16" s="125">
        <f t="shared" si="173"/>
        <v>0</v>
      </c>
      <c r="AH16" s="125">
        <f t="shared" si="173"/>
        <v>0</v>
      </c>
      <c r="AI16" s="125">
        <f t="shared" si="173"/>
        <v>0</v>
      </c>
      <c r="AJ16" s="125">
        <f t="shared" si="173"/>
        <v>0</v>
      </c>
      <c r="AK16" s="125">
        <f t="shared" si="173"/>
        <v>0</v>
      </c>
      <c r="AL16" s="125">
        <f t="shared" si="173"/>
        <v>0</v>
      </c>
      <c r="AM16" s="125">
        <f t="shared" si="173"/>
        <v>0</v>
      </c>
      <c r="AN16" s="125">
        <f t="shared" si="173"/>
        <v>0</v>
      </c>
      <c r="AO16" s="125">
        <f t="shared" si="173"/>
        <v>0</v>
      </c>
      <c r="AP16" s="125">
        <f t="shared" si="173"/>
        <v>0</v>
      </c>
      <c r="AQ16" s="125">
        <f t="shared" si="173"/>
        <v>0</v>
      </c>
      <c r="AR16" s="125">
        <f t="shared" si="173"/>
        <v>0</v>
      </c>
      <c r="AS16" s="125">
        <f t="shared" si="173"/>
        <v>0</v>
      </c>
      <c r="AT16" s="125">
        <f t="shared" si="173"/>
        <v>0</v>
      </c>
      <c r="AU16" s="125">
        <f t="shared" ref="AU16:BU16" si="174">IF(AND($I16&lt;=AU$3,$I16&gt;AT$3),$H16/12*((AU$3-$I16+1)/(AU$3-AT$3)),IF(OR($J16="",$J16&gt;AT$3),IF($I16&lt;=AU$4,IF(YEAR($I16)&lt;2023,$H16/12*(1+$K16)^(YEAR(AU$4)-YEAR($N$4)),IF(YEAR(AU$4)-YEAR($I16)=1,$H16/12*(1+($K16*(DATE(YEAR($I16),12,31)-$I16)/365))^(YEAR(AU$4)-YEAR($I16)),$H16/12*(1+$K16)^(YEAR(AU$4)-YEAR($I16)))),IF(AND($I16&gt;=AU$4,$I16&lt;=EOMONTH(AU$4,0)),$H16/12*(AV$4-$I16)/30,0)),0))</f>
        <v>0</v>
      </c>
      <c r="AV16" s="125">
        <f t="shared" si="174"/>
        <v>0</v>
      </c>
      <c r="AW16" s="125">
        <f t="shared" si="174"/>
        <v>0</v>
      </c>
      <c r="AX16" s="125">
        <f t="shared" si="174"/>
        <v>0</v>
      </c>
      <c r="AY16" s="125">
        <f t="shared" si="174"/>
        <v>0</v>
      </c>
      <c r="AZ16" s="125">
        <f t="shared" si="174"/>
        <v>0</v>
      </c>
      <c r="BA16" s="125">
        <f t="shared" si="174"/>
        <v>0</v>
      </c>
      <c r="BB16" s="125">
        <f t="shared" si="174"/>
        <v>0</v>
      </c>
      <c r="BC16" s="125">
        <f t="shared" si="174"/>
        <v>0</v>
      </c>
      <c r="BD16" s="125">
        <f t="shared" si="174"/>
        <v>0</v>
      </c>
      <c r="BE16" s="125">
        <f t="shared" si="174"/>
        <v>0</v>
      </c>
      <c r="BF16" s="125">
        <f t="shared" si="174"/>
        <v>0</v>
      </c>
      <c r="BG16" s="125">
        <f t="shared" si="174"/>
        <v>0</v>
      </c>
      <c r="BH16" s="125">
        <f t="shared" si="174"/>
        <v>0</v>
      </c>
      <c r="BI16" s="125">
        <f t="shared" si="174"/>
        <v>0</v>
      </c>
      <c r="BJ16" s="125">
        <f t="shared" si="174"/>
        <v>0</v>
      </c>
      <c r="BK16" s="125">
        <f t="shared" si="174"/>
        <v>0</v>
      </c>
      <c r="BL16" s="125">
        <f t="shared" si="174"/>
        <v>0</v>
      </c>
      <c r="BM16" s="125">
        <f t="shared" si="174"/>
        <v>0</v>
      </c>
      <c r="BN16" s="125">
        <f t="shared" si="174"/>
        <v>0</v>
      </c>
      <c r="BO16" s="125">
        <f t="shared" si="174"/>
        <v>0</v>
      </c>
      <c r="BP16" s="125">
        <f t="shared" si="174"/>
        <v>0</v>
      </c>
      <c r="BQ16" s="125">
        <f t="shared" si="174"/>
        <v>0</v>
      </c>
      <c r="BR16" s="125">
        <f t="shared" si="174"/>
        <v>0</v>
      </c>
      <c r="BS16" s="125">
        <f t="shared" si="174"/>
        <v>0</v>
      </c>
      <c r="BT16" s="125">
        <f t="shared" si="174"/>
        <v>0</v>
      </c>
      <c r="BU16" s="125">
        <f t="shared" si="174"/>
        <v>0</v>
      </c>
      <c r="BV16" s="159" cm="1">
        <f t="array" ref="BV16">SUMPRODUCT((YEAR($N$4:$BU$4)=BV$4)*($N16:$BU16))</f>
        <v>0</v>
      </c>
      <c r="BW16" s="125" cm="1">
        <f t="array" ref="BW16">SUMPRODUCT((YEAR($N$4:$BU$4)=BW$4)*($N16:$BU16))</f>
        <v>0</v>
      </c>
      <c r="BX16" s="125" cm="1">
        <f t="array" ref="BX16">SUMPRODUCT((YEAR($N$4:$BU$4)=BX$4)*($N16:$BU16))</f>
        <v>0</v>
      </c>
      <c r="BY16" s="125" cm="1">
        <f t="array" ref="BY16">SUMPRODUCT((YEAR($N$4:$BU$4)=BY$4)*($N16:$BU16))</f>
        <v>0</v>
      </c>
      <c r="BZ16" s="125" cm="1">
        <f t="array" ref="BZ16">SUMPRODUCT((YEAR($N$4:$BU$4)=BZ$4)*($N16:$BU16))</f>
        <v>0</v>
      </c>
      <c r="CA16" s="299"/>
      <c r="CB16" s="125">
        <f t="shared" si="110"/>
        <v>0</v>
      </c>
      <c r="CC16" s="125">
        <f t="shared" si="111"/>
        <v>0</v>
      </c>
      <c r="CD16" s="125">
        <f t="shared" si="112"/>
        <v>0</v>
      </c>
      <c r="CE16" s="125">
        <f t="shared" si="113"/>
        <v>0</v>
      </c>
      <c r="CF16" s="125">
        <f t="shared" si="114"/>
        <v>0</v>
      </c>
      <c r="CG16" s="125">
        <f t="shared" si="115"/>
        <v>0</v>
      </c>
      <c r="CH16" s="125">
        <f t="shared" si="116"/>
        <v>0</v>
      </c>
      <c r="CI16" s="125">
        <f t="shared" si="117"/>
        <v>0</v>
      </c>
      <c r="CJ16" s="125">
        <f t="shared" si="118"/>
        <v>0</v>
      </c>
      <c r="CK16" s="125">
        <f t="shared" si="119"/>
        <v>0</v>
      </c>
      <c r="CL16" s="125">
        <f t="shared" si="120"/>
        <v>0</v>
      </c>
      <c r="CM16" s="125">
        <f t="shared" si="121"/>
        <v>0</v>
      </c>
      <c r="CN16" s="125">
        <f t="shared" si="122"/>
        <v>0</v>
      </c>
      <c r="CO16" s="125">
        <f t="shared" si="123"/>
        <v>0</v>
      </c>
      <c r="CP16" s="125">
        <f t="shared" si="124"/>
        <v>0</v>
      </c>
      <c r="CQ16" s="125">
        <f t="shared" si="125"/>
        <v>0</v>
      </c>
      <c r="CR16" s="125">
        <f t="shared" si="126"/>
        <v>0</v>
      </c>
      <c r="CS16" s="125">
        <f t="shared" si="127"/>
        <v>0</v>
      </c>
      <c r="CT16" s="125">
        <f t="shared" si="128"/>
        <v>0</v>
      </c>
      <c r="CU16" s="125">
        <f t="shared" si="129"/>
        <v>0</v>
      </c>
      <c r="CV16" s="125">
        <f t="shared" si="130"/>
        <v>0</v>
      </c>
      <c r="CW16" s="125">
        <f t="shared" si="131"/>
        <v>0</v>
      </c>
      <c r="CX16" s="125">
        <f t="shared" si="132"/>
        <v>0</v>
      </c>
      <c r="CY16" s="125">
        <f t="shared" si="133"/>
        <v>0</v>
      </c>
      <c r="CZ16" s="125">
        <f t="shared" si="134"/>
        <v>0</v>
      </c>
      <c r="DA16" s="125">
        <f t="shared" si="135"/>
        <v>0</v>
      </c>
      <c r="DB16" s="125">
        <f t="shared" si="136"/>
        <v>0</v>
      </c>
      <c r="DC16" s="125">
        <f t="shared" si="137"/>
        <v>0</v>
      </c>
      <c r="DD16" s="125">
        <f t="shared" si="138"/>
        <v>0</v>
      </c>
      <c r="DE16" s="125">
        <f t="shared" si="139"/>
        <v>0</v>
      </c>
      <c r="DF16" s="125">
        <f t="shared" si="140"/>
        <v>0</v>
      </c>
      <c r="DG16" s="125">
        <f t="shared" si="141"/>
        <v>0</v>
      </c>
      <c r="DH16" s="125">
        <f t="shared" si="142"/>
        <v>0</v>
      </c>
      <c r="DI16" s="125">
        <f t="shared" si="143"/>
        <v>0</v>
      </c>
      <c r="DJ16" s="125">
        <f t="shared" si="144"/>
        <v>0</v>
      </c>
      <c r="DK16" s="125">
        <f t="shared" si="145"/>
        <v>0</v>
      </c>
      <c r="DL16" s="125">
        <f t="shared" si="146"/>
        <v>0</v>
      </c>
      <c r="DM16" s="125">
        <f t="shared" si="147"/>
        <v>0</v>
      </c>
      <c r="DN16" s="125">
        <f t="shared" si="148"/>
        <v>0</v>
      </c>
      <c r="DO16" s="125">
        <f t="shared" si="149"/>
        <v>0</v>
      </c>
      <c r="DP16" s="125">
        <f t="shared" si="150"/>
        <v>0</v>
      </c>
      <c r="DQ16" s="125">
        <f t="shared" si="151"/>
        <v>0</v>
      </c>
      <c r="DR16" s="125">
        <f t="shared" si="152"/>
        <v>0</v>
      </c>
      <c r="DS16" s="125">
        <f t="shared" si="153"/>
        <v>0</v>
      </c>
      <c r="DT16" s="125">
        <f t="shared" si="154"/>
        <v>0</v>
      </c>
      <c r="DU16" s="125">
        <f t="shared" si="155"/>
        <v>0</v>
      </c>
      <c r="DV16" s="125">
        <f t="shared" si="156"/>
        <v>0</v>
      </c>
      <c r="DW16" s="125">
        <f t="shared" si="157"/>
        <v>0</v>
      </c>
      <c r="DX16" s="125">
        <f t="shared" si="158"/>
        <v>0</v>
      </c>
      <c r="DY16" s="125">
        <f t="shared" si="159"/>
        <v>0</v>
      </c>
      <c r="DZ16" s="125">
        <f t="shared" si="160"/>
        <v>0</v>
      </c>
      <c r="EA16" s="125">
        <f t="shared" si="161"/>
        <v>0</v>
      </c>
      <c r="EB16" s="125">
        <f t="shared" si="162"/>
        <v>0</v>
      </c>
      <c r="EC16" s="125">
        <f t="shared" si="163"/>
        <v>0</v>
      </c>
      <c r="ED16" s="125">
        <f t="shared" si="164"/>
        <v>0</v>
      </c>
      <c r="EE16" s="125">
        <f t="shared" si="165"/>
        <v>0</v>
      </c>
      <c r="EF16" s="125">
        <f t="shared" si="166"/>
        <v>0</v>
      </c>
      <c r="EG16" s="125">
        <f t="shared" si="167"/>
        <v>0</v>
      </c>
      <c r="EH16" s="125">
        <f t="shared" si="168"/>
        <v>0</v>
      </c>
      <c r="EI16" s="125">
        <f t="shared" si="169"/>
        <v>0</v>
      </c>
      <c r="EJ16" s="159" cm="1">
        <f t="array" ref="EJ16">SUMPRODUCT((YEAR($CB$4:$EI$4)=EJ$4)*($CB16:$EI16))</f>
        <v>0</v>
      </c>
      <c r="EK16" s="125" cm="1">
        <f t="array" ref="EK16">SUMPRODUCT((YEAR($CB$4:$EI$4)=EK$4)*($CB16:$EI16))</f>
        <v>0</v>
      </c>
      <c r="EL16" s="125" cm="1">
        <f t="array" ref="EL16">SUMPRODUCT((YEAR($CB$4:$EI$4)=EL$4)*($CB16:$EI16))</f>
        <v>0</v>
      </c>
      <c r="EM16" s="125" cm="1">
        <f t="array" ref="EM16">SUMPRODUCT((YEAR($CB$4:$EI$4)=EM$4)*($CB16:$EI16))</f>
        <v>0</v>
      </c>
      <c r="EN16" s="158" cm="1">
        <f t="array" ref="EN16">SUMPRODUCT((YEAR($CB$4:$EI$4)=EN$4)*($CB16:$EI16))</f>
        <v>0</v>
      </c>
      <c r="EO16" s="299"/>
      <c r="EP16" s="159">
        <f t="shared" si="94"/>
        <v>0</v>
      </c>
      <c r="EQ16" s="125">
        <f t="shared" si="170"/>
        <v>0</v>
      </c>
      <c r="ER16" s="125">
        <f t="shared" si="170"/>
        <v>0</v>
      </c>
      <c r="ES16" s="125">
        <f t="shared" si="170"/>
        <v>0</v>
      </c>
      <c r="ET16" s="125">
        <f t="shared" si="170"/>
        <v>0</v>
      </c>
      <c r="EU16" s="125">
        <f t="shared" si="170"/>
        <v>0</v>
      </c>
      <c r="EV16" s="125">
        <f t="shared" si="170"/>
        <v>0</v>
      </c>
      <c r="EW16" s="125">
        <f t="shared" si="170"/>
        <v>0</v>
      </c>
      <c r="EX16" s="125">
        <f t="shared" si="170"/>
        <v>0</v>
      </c>
      <c r="EY16" s="125">
        <f t="shared" si="170"/>
        <v>0</v>
      </c>
      <c r="EZ16" s="125">
        <f t="shared" si="170"/>
        <v>0</v>
      </c>
      <c r="FA16" s="125">
        <f t="shared" si="170"/>
        <v>0</v>
      </c>
      <c r="FB16" s="125">
        <f t="shared" si="170"/>
        <v>0</v>
      </c>
      <c r="FC16" s="125">
        <f t="shared" si="170"/>
        <v>0</v>
      </c>
      <c r="FD16" s="125">
        <f t="shared" si="170"/>
        <v>0</v>
      </c>
      <c r="FE16" s="125">
        <f t="shared" si="170"/>
        <v>0</v>
      </c>
      <c r="FF16" s="125">
        <f t="shared" si="170"/>
        <v>0</v>
      </c>
      <c r="FG16" s="125">
        <f t="shared" si="170"/>
        <v>0</v>
      </c>
      <c r="FH16" s="125">
        <f t="shared" si="170"/>
        <v>0</v>
      </c>
      <c r="FI16" s="125">
        <f t="shared" si="170"/>
        <v>0</v>
      </c>
      <c r="FJ16" s="125">
        <f t="shared" si="170"/>
        <v>0</v>
      </c>
      <c r="FK16" s="125">
        <f t="shared" si="170"/>
        <v>0</v>
      </c>
      <c r="FL16" s="125">
        <f t="shared" si="170"/>
        <v>0</v>
      </c>
      <c r="FM16" s="125">
        <f t="shared" si="170"/>
        <v>0</v>
      </c>
      <c r="FN16" s="125">
        <f t="shared" si="170"/>
        <v>0</v>
      </c>
      <c r="FO16" s="125">
        <f t="shared" si="170"/>
        <v>0</v>
      </c>
      <c r="FP16" s="125">
        <f t="shared" si="170"/>
        <v>0</v>
      </c>
      <c r="FQ16" s="125">
        <f t="shared" si="170"/>
        <v>0</v>
      </c>
      <c r="FR16" s="125">
        <f t="shared" si="170"/>
        <v>0</v>
      </c>
      <c r="FS16" s="125">
        <f t="shared" si="170"/>
        <v>0</v>
      </c>
      <c r="FT16" s="125">
        <f t="shared" si="170"/>
        <v>0</v>
      </c>
      <c r="FU16" s="125">
        <f t="shared" si="170"/>
        <v>0</v>
      </c>
      <c r="FV16" s="125">
        <f t="shared" si="170"/>
        <v>0</v>
      </c>
      <c r="FW16" s="125">
        <f t="shared" si="170"/>
        <v>0</v>
      </c>
      <c r="FX16" s="125">
        <f t="shared" si="170"/>
        <v>0</v>
      </c>
      <c r="FY16" s="125">
        <f t="shared" si="170"/>
        <v>0</v>
      </c>
      <c r="FZ16" s="125">
        <f t="shared" si="170"/>
        <v>0</v>
      </c>
      <c r="GA16" s="125">
        <f t="shared" si="170"/>
        <v>0</v>
      </c>
      <c r="GB16" s="125">
        <f t="shared" si="170"/>
        <v>0</v>
      </c>
      <c r="GC16" s="125">
        <f t="shared" si="170"/>
        <v>0</v>
      </c>
      <c r="GD16" s="125">
        <f t="shared" si="170"/>
        <v>0</v>
      </c>
      <c r="GE16" s="125">
        <f t="shared" si="170"/>
        <v>0</v>
      </c>
      <c r="GF16" s="125">
        <f t="shared" si="170"/>
        <v>0</v>
      </c>
      <c r="GG16" s="125">
        <f t="shared" si="170"/>
        <v>0</v>
      </c>
      <c r="GH16" s="125">
        <f t="shared" si="170"/>
        <v>0</v>
      </c>
      <c r="GI16" s="125">
        <f t="shared" si="170"/>
        <v>0</v>
      </c>
      <c r="GJ16" s="125">
        <f t="shared" si="170"/>
        <v>0</v>
      </c>
      <c r="GK16" s="125">
        <f t="shared" si="170"/>
        <v>0</v>
      </c>
      <c r="GL16" s="125">
        <f t="shared" si="170"/>
        <v>0</v>
      </c>
      <c r="GM16" s="125">
        <f t="shared" si="170"/>
        <v>0</v>
      </c>
      <c r="GN16" s="125">
        <f t="shared" si="170"/>
        <v>0</v>
      </c>
      <c r="GO16" s="125">
        <f t="shared" si="170"/>
        <v>0</v>
      </c>
      <c r="GP16" s="125">
        <f t="shared" si="170"/>
        <v>0</v>
      </c>
      <c r="GQ16" s="125">
        <f t="shared" si="170"/>
        <v>0</v>
      </c>
      <c r="GR16" s="125">
        <f t="shared" si="170"/>
        <v>0</v>
      </c>
      <c r="GS16" s="125">
        <f t="shared" si="170"/>
        <v>0</v>
      </c>
      <c r="GT16" s="125">
        <f t="shared" si="170"/>
        <v>0</v>
      </c>
      <c r="GU16" s="125">
        <f t="shared" si="170"/>
        <v>0</v>
      </c>
      <c r="GV16" s="125">
        <f t="shared" si="170"/>
        <v>0</v>
      </c>
      <c r="GW16" s="125">
        <f t="shared" si="170"/>
        <v>0</v>
      </c>
      <c r="GX16" s="159" cm="1">
        <f t="array" ref="GX16">SUMPRODUCT((YEAR($EQ$4:$GW$4)=GX$4)*($EQ16:$GW16))</f>
        <v>0</v>
      </c>
      <c r="GY16" s="125" cm="1">
        <f t="array" ref="GY16">SUMPRODUCT((YEAR($EQ$4:$GW$4)=GY$4)*($EQ16:$GW16))</f>
        <v>0</v>
      </c>
      <c r="GZ16" s="125" cm="1">
        <f t="array" ref="GZ16">SUMPRODUCT((YEAR($EQ$4:$GW$4)=GZ$4)*($EQ16:$GW16))</f>
        <v>0</v>
      </c>
      <c r="HA16" s="125" cm="1">
        <f t="array" ref="HA16">SUMPRODUCT((YEAR($EQ$4:$GW$4)=HA$4)*($EQ16:$GW16))</f>
        <v>0</v>
      </c>
      <c r="HB16" s="158" cm="1">
        <f t="array" ref="HB16">SUMPRODUCT((YEAR($EQ$4:$GW$4)=HB$4)*($EQ16:$GW16))</f>
        <v>0</v>
      </c>
      <c r="HC16" s="300"/>
      <c r="HD16" s="301"/>
      <c r="HE16" s="301"/>
      <c r="HF16" s="301"/>
      <c r="HG16" s="301"/>
      <c r="HH16" s="89"/>
      <c r="HI16" s="89"/>
      <c r="HJ16" s="89"/>
      <c r="HK16" s="89"/>
      <c r="HL16" s="89"/>
      <c r="HM16" s="89"/>
      <c r="HN16" s="89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</row>
    <row r="17" spans="1:305" s="8" customFormat="1">
      <c r="A17" s="14"/>
      <c r="B17" s="21"/>
      <c r="C17" s="198"/>
      <c r="D17" s="198"/>
      <c r="E17" s="199"/>
      <c r="F17" s="520"/>
      <c r="G17" s="520"/>
      <c r="H17" s="521"/>
      <c r="I17" s="201"/>
      <c r="J17" s="201"/>
      <c r="K17" s="522"/>
      <c r="L17" s="522"/>
      <c r="M17" s="522"/>
      <c r="N17" s="125">
        <f t="shared" si="82"/>
        <v>0</v>
      </c>
      <c r="O17" s="125">
        <f t="shared" ref="O17:AT17" si="175">IF(AND($I17&lt;=O$3,$I17&gt;N$3),$H17/12*((O$3-$I17+1)/(O$3-N$3)),IF(OR($J17="",$J17&gt;N$3),IF($I17&lt;=O$4,IF(YEAR($I17)&lt;2023,$H17/12*(1+$K17)^(YEAR(O$4)-YEAR($N$4)),IF(YEAR(O$4)-YEAR($I17)=1,$H17/12*(1+($K17*(DATE(YEAR($I17),12,31)-$I17)/365))^(YEAR(O$4)-YEAR($I17)),$H17/12*(1+$K17)^(YEAR(O$4)-YEAR($I17)))),IF(AND($I17&gt;=O$4,$I17&lt;=EOMONTH(O$4,0)),$H17/12*(P$4-$I17)/30,0)),0))</f>
        <v>0</v>
      </c>
      <c r="P17" s="125">
        <f t="shared" si="175"/>
        <v>0</v>
      </c>
      <c r="Q17" s="125">
        <f t="shared" si="175"/>
        <v>0</v>
      </c>
      <c r="R17" s="125">
        <f t="shared" si="175"/>
        <v>0</v>
      </c>
      <c r="S17" s="125">
        <f t="shared" si="175"/>
        <v>0</v>
      </c>
      <c r="T17" s="125">
        <f t="shared" si="175"/>
        <v>0</v>
      </c>
      <c r="U17" s="125">
        <f t="shared" si="175"/>
        <v>0</v>
      </c>
      <c r="V17" s="125">
        <f t="shared" si="175"/>
        <v>0</v>
      </c>
      <c r="W17" s="125">
        <f t="shared" si="175"/>
        <v>0</v>
      </c>
      <c r="X17" s="125">
        <f t="shared" si="175"/>
        <v>0</v>
      </c>
      <c r="Y17" s="125">
        <f t="shared" si="175"/>
        <v>0</v>
      </c>
      <c r="Z17" s="125">
        <f t="shared" si="175"/>
        <v>0</v>
      </c>
      <c r="AA17" s="125">
        <f t="shared" si="175"/>
        <v>0</v>
      </c>
      <c r="AB17" s="125">
        <f t="shared" si="175"/>
        <v>0</v>
      </c>
      <c r="AC17" s="125">
        <f t="shared" si="175"/>
        <v>0</v>
      </c>
      <c r="AD17" s="125">
        <f t="shared" si="175"/>
        <v>0</v>
      </c>
      <c r="AE17" s="125">
        <f t="shared" si="175"/>
        <v>0</v>
      </c>
      <c r="AF17" s="125">
        <f t="shared" si="175"/>
        <v>0</v>
      </c>
      <c r="AG17" s="125">
        <f t="shared" si="175"/>
        <v>0</v>
      </c>
      <c r="AH17" s="125">
        <f t="shared" si="175"/>
        <v>0</v>
      </c>
      <c r="AI17" s="125">
        <f t="shared" si="175"/>
        <v>0</v>
      </c>
      <c r="AJ17" s="125">
        <f t="shared" si="175"/>
        <v>0</v>
      </c>
      <c r="AK17" s="125">
        <f t="shared" si="175"/>
        <v>0</v>
      </c>
      <c r="AL17" s="125">
        <f t="shared" si="175"/>
        <v>0</v>
      </c>
      <c r="AM17" s="125">
        <f t="shared" si="175"/>
        <v>0</v>
      </c>
      <c r="AN17" s="125">
        <f t="shared" si="175"/>
        <v>0</v>
      </c>
      <c r="AO17" s="125">
        <f t="shared" si="175"/>
        <v>0</v>
      </c>
      <c r="AP17" s="125">
        <f t="shared" si="175"/>
        <v>0</v>
      </c>
      <c r="AQ17" s="125">
        <f t="shared" si="175"/>
        <v>0</v>
      </c>
      <c r="AR17" s="125">
        <f t="shared" si="175"/>
        <v>0</v>
      </c>
      <c r="AS17" s="125">
        <f t="shared" si="175"/>
        <v>0</v>
      </c>
      <c r="AT17" s="125">
        <f t="shared" si="175"/>
        <v>0</v>
      </c>
      <c r="AU17" s="125">
        <f t="shared" ref="AU17:BU17" si="176">IF(AND($I17&lt;=AU$3,$I17&gt;AT$3),$H17/12*((AU$3-$I17+1)/(AU$3-AT$3)),IF(OR($J17="",$J17&gt;AT$3),IF($I17&lt;=AU$4,IF(YEAR($I17)&lt;2023,$H17/12*(1+$K17)^(YEAR(AU$4)-YEAR($N$4)),IF(YEAR(AU$4)-YEAR($I17)=1,$H17/12*(1+($K17*(DATE(YEAR($I17),12,31)-$I17)/365))^(YEAR(AU$4)-YEAR($I17)),$H17/12*(1+$K17)^(YEAR(AU$4)-YEAR($I17)))),IF(AND($I17&gt;=AU$4,$I17&lt;=EOMONTH(AU$4,0)),$H17/12*(AV$4-$I17)/30,0)),0))</f>
        <v>0</v>
      </c>
      <c r="AV17" s="125">
        <f t="shared" si="176"/>
        <v>0</v>
      </c>
      <c r="AW17" s="125">
        <f t="shared" si="176"/>
        <v>0</v>
      </c>
      <c r="AX17" s="125">
        <f t="shared" si="176"/>
        <v>0</v>
      </c>
      <c r="AY17" s="125">
        <f t="shared" si="176"/>
        <v>0</v>
      </c>
      <c r="AZ17" s="125">
        <f t="shared" si="176"/>
        <v>0</v>
      </c>
      <c r="BA17" s="125">
        <f t="shared" si="176"/>
        <v>0</v>
      </c>
      <c r="BB17" s="125">
        <f t="shared" si="176"/>
        <v>0</v>
      </c>
      <c r="BC17" s="125">
        <f t="shared" si="176"/>
        <v>0</v>
      </c>
      <c r="BD17" s="125">
        <f t="shared" si="176"/>
        <v>0</v>
      </c>
      <c r="BE17" s="125">
        <f t="shared" si="176"/>
        <v>0</v>
      </c>
      <c r="BF17" s="125">
        <f t="shared" si="176"/>
        <v>0</v>
      </c>
      <c r="BG17" s="125">
        <f t="shared" si="176"/>
        <v>0</v>
      </c>
      <c r="BH17" s="125">
        <f t="shared" si="176"/>
        <v>0</v>
      </c>
      <c r="BI17" s="125">
        <f t="shared" si="176"/>
        <v>0</v>
      </c>
      <c r="BJ17" s="125">
        <f t="shared" si="176"/>
        <v>0</v>
      </c>
      <c r="BK17" s="125">
        <f t="shared" si="176"/>
        <v>0</v>
      </c>
      <c r="BL17" s="125">
        <f t="shared" si="176"/>
        <v>0</v>
      </c>
      <c r="BM17" s="125">
        <f t="shared" si="176"/>
        <v>0</v>
      </c>
      <c r="BN17" s="125">
        <f t="shared" si="176"/>
        <v>0</v>
      </c>
      <c r="BO17" s="125">
        <f t="shared" si="176"/>
        <v>0</v>
      </c>
      <c r="BP17" s="125">
        <f t="shared" si="176"/>
        <v>0</v>
      </c>
      <c r="BQ17" s="125">
        <f t="shared" si="176"/>
        <v>0</v>
      </c>
      <c r="BR17" s="125">
        <f t="shared" si="176"/>
        <v>0</v>
      </c>
      <c r="BS17" s="125">
        <f t="shared" si="176"/>
        <v>0</v>
      </c>
      <c r="BT17" s="125">
        <f t="shared" si="176"/>
        <v>0</v>
      </c>
      <c r="BU17" s="125">
        <f t="shared" si="176"/>
        <v>0</v>
      </c>
      <c r="BV17" s="159" cm="1">
        <f t="array" ref="BV17">SUMPRODUCT((YEAR($N$4:$BU$4)=BV$4)*($N17:$BU17))</f>
        <v>0</v>
      </c>
      <c r="BW17" s="125" cm="1">
        <f t="array" ref="BW17">SUMPRODUCT((YEAR($N$4:$BU$4)=BW$4)*($N17:$BU17))</f>
        <v>0</v>
      </c>
      <c r="BX17" s="125" cm="1">
        <f t="array" ref="BX17">SUMPRODUCT((YEAR($N$4:$BU$4)=BX$4)*($N17:$BU17))</f>
        <v>0</v>
      </c>
      <c r="BY17" s="125" cm="1">
        <f t="array" ref="BY17">SUMPRODUCT((YEAR($N$4:$BU$4)=BY$4)*($N17:$BU17))</f>
        <v>0</v>
      </c>
      <c r="BZ17" s="125" cm="1">
        <f t="array" ref="BZ17">SUMPRODUCT((YEAR($N$4:$BU$4)=BZ$4)*($N17:$BU17))</f>
        <v>0</v>
      </c>
      <c r="CA17" s="299"/>
      <c r="CB17" s="125">
        <f t="shared" si="110"/>
        <v>0</v>
      </c>
      <c r="CC17" s="125">
        <f t="shared" si="111"/>
        <v>0</v>
      </c>
      <c r="CD17" s="125">
        <f t="shared" si="112"/>
        <v>0</v>
      </c>
      <c r="CE17" s="125">
        <f t="shared" si="113"/>
        <v>0</v>
      </c>
      <c r="CF17" s="125">
        <f t="shared" si="114"/>
        <v>0</v>
      </c>
      <c r="CG17" s="125">
        <f t="shared" si="115"/>
        <v>0</v>
      </c>
      <c r="CH17" s="125">
        <f t="shared" si="116"/>
        <v>0</v>
      </c>
      <c r="CI17" s="125">
        <f t="shared" si="117"/>
        <v>0</v>
      </c>
      <c r="CJ17" s="125">
        <f t="shared" si="118"/>
        <v>0</v>
      </c>
      <c r="CK17" s="125">
        <f t="shared" si="119"/>
        <v>0</v>
      </c>
      <c r="CL17" s="125">
        <f t="shared" si="120"/>
        <v>0</v>
      </c>
      <c r="CM17" s="125">
        <f t="shared" si="121"/>
        <v>0</v>
      </c>
      <c r="CN17" s="125">
        <f t="shared" si="122"/>
        <v>0</v>
      </c>
      <c r="CO17" s="125">
        <f t="shared" si="123"/>
        <v>0</v>
      </c>
      <c r="CP17" s="125">
        <f t="shared" si="124"/>
        <v>0</v>
      </c>
      <c r="CQ17" s="125">
        <f t="shared" si="125"/>
        <v>0</v>
      </c>
      <c r="CR17" s="125">
        <f t="shared" si="126"/>
        <v>0</v>
      </c>
      <c r="CS17" s="125">
        <f t="shared" si="127"/>
        <v>0</v>
      </c>
      <c r="CT17" s="125">
        <f t="shared" si="128"/>
        <v>0</v>
      </c>
      <c r="CU17" s="125">
        <f t="shared" si="129"/>
        <v>0</v>
      </c>
      <c r="CV17" s="125">
        <f t="shared" si="130"/>
        <v>0</v>
      </c>
      <c r="CW17" s="125">
        <f t="shared" si="131"/>
        <v>0</v>
      </c>
      <c r="CX17" s="125">
        <f t="shared" si="132"/>
        <v>0</v>
      </c>
      <c r="CY17" s="125">
        <f t="shared" si="133"/>
        <v>0</v>
      </c>
      <c r="CZ17" s="125">
        <f t="shared" si="134"/>
        <v>0</v>
      </c>
      <c r="DA17" s="125">
        <f t="shared" si="135"/>
        <v>0</v>
      </c>
      <c r="DB17" s="125">
        <f t="shared" si="136"/>
        <v>0</v>
      </c>
      <c r="DC17" s="125">
        <f t="shared" si="137"/>
        <v>0</v>
      </c>
      <c r="DD17" s="125">
        <f t="shared" si="138"/>
        <v>0</v>
      </c>
      <c r="DE17" s="125">
        <f t="shared" si="139"/>
        <v>0</v>
      </c>
      <c r="DF17" s="125">
        <f t="shared" si="140"/>
        <v>0</v>
      </c>
      <c r="DG17" s="125">
        <f t="shared" si="141"/>
        <v>0</v>
      </c>
      <c r="DH17" s="125">
        <f t="shared" si="142"/>
        <v>0</v>
      </c>
      <c r="DI17" s="125">
        <f t="shared" si="143"/>
        <v>0</v>
      </c>
      <c r="DJ17" s="125">
        <f t="shared" si="144"/>
        <v>0</v>
      </c>
      <c r="DK17" s="125">
        <f t="shared" si="145"/>
        <v>0</v>
      </c>
      <c r="DL17" s="125">
        <f t="shared" si="146"/>
        <v>0</v>
      </c>
      <c r="DM17" s="125">
        <f t="shared" si="147"/>
        <v>0</v>
      </c>
      <c r="DN17" s="125">
        <f t="shared" si="148"/>
        <v>0</v>
      </c>
      <c r="DO17" s="125">
        <f t="shared" si="149"/>
        <v>0</v>
      </c>
      <c r="DP17" s="125">
        <f t="shared" si="150"/>
        <v>0</v>
      </c>
      <c r="DQ17" s="125">
        <f t="shared" si="151"/>
        <v>0</v>
      </c>
      <c r="DR17" s="125">
        <f t="shared" si="152"/>
        <v>0</v>
      </c>
      <c r="DS17" s="125">
        <f t="shared" si="153"/>
        <v>0</v>
      </c>
      <c r="DT17" s="125">
        <f t="shared" si="154"/>
        <v>0</v>
      </c>
      <c r="DU17" s="125">
        <f t="shared" si="155"/>
        <v>0</v>
      </c>
      <c r="DV17" s="125">
        <f t="shared" si="156"/>
        <v>0</v>
      </c>
      <c r="DW17" s="125">
        <f t="shared" si="157"/>
        <v>0</v>
      </c>
      <c r="DX17" s="125">
        <f t="shared" si="158"/>
        <v>0</v>
      </c>
      <c r="DY17" s="125">
        <f t="shared" si="159"/>
        <v>0</v>
      </c>
      <c r="DZ17" s="125">
        <f t="shared" si="160"/>
        <v>0</v>
      </c>
      <c r="EA17" s="125">
        <f t="shared" si="161"/>
        <v>0</v>
      </c>
      <c r="EB17" s="125">
        <f t="shared" si="162"/>
        <v>0</v>
      </c>
      <c r="EC17" s="125">
        <f t="shared" si="163"/>
        <v>0</v>
      </c>
      <c r="ED17" s="125">
        <f t="shared" si="164"/>
        <v>0</v>
      </c>
      <c r="EE17" s="125">
        <f t="shared" si="165"/>
        <v>0</v>
      </c>
      <c r="EF17" s="125">
        <f t="shared" si="166"/>
        <v>0</v>
      </c>
      <c r="EG17" s="125">
        <f t="shared" si="167"/>
        <v>0</v>
      </c>
      <c r="EH17" s="125">
        <f t="shared" si="168"/>
        <v>0</v>
      </c>
      <c r="EI17" s="125">
        <f t="shared" si="169"/>
        <v>0</v>
      </c>
      <c r="EJ17" s="159" cm="1">
        <f t="array" ref="EJ17">SUMPRODUCT((YEAR($CB$4:$EI$4)=EJ$4)*($CB17:$EI17))</f>
        <v>0</v>
      </c>
      <c r="EK17" s="125" cm="1">
        <f t="array" ref="EK17">SUMPRODUCT((YEAR($CB$4:$EI$4)=EK$4)*($CB17:$EI17))</f>
        <v>0</v>
      </c>
      <c r="EL17" s="125" cm="1">
        <f t="array" ref="EL17">SUMPRODUCT((YEAR($CB$4:$EI$4)=EL$4)*($CB17:$EI17))</f>
        <v>0</v>
      </c>
      <c r="EM17" s="125" cm="1">
        <f t="array" ref="EM17">SUMPRODUCT((YEAR($CB$4:$EI$4)=EM$4)*($CB17:$EI17))</f>
        <v>0</v>
      </c>
      <c r="EN17" s="158" cm="1">
        <f t="array" ref="EN17">SUMPRODUCT((YEAR($CB$4:$EI$4)=EN$4)*($CB17:$EI17))</f>
        <v>0</v>
      </c>
      <c r="EO17" s="299"/>
      <c r="EP17" s="159">
        <f t="shared" si="94"/>
        <v>0</v>
      </c>
      <c r="EQ17" s="125">
        <f t="shared" si="170"/>
        <v>0</v>
      </c>
      <c r="ER17" s="125">
        <f t="shared" si="170"/>
        <v>0</v>
      </c>
      <c r="ES17" s="125">
        <f t="shared" si="170"/>
        <v>0</v>
      </c>
      <c r="ET17" s="125">
        <f t="shared" si="170"/>
        <v>0</v>
      </c>
      <c r="EU17" s="125">
        <f t="shared" si="170"/>
        <v>0</v>
      </c>
      <c r="EV17" s="125">
        <f t="shared" si="170"/>
        <v>0</v>
      </c>
      <c r="EW17" s="125">
        <f t="shared" si="170"/>
        <v>0</v>
      </c>
      <c r="EX17" s="125">
        <f t="shared" si="170"/>
        <v>0</v>
      </c>
      <c r="EY17" s="125">
        <f t="shared" si="170"/>
        <v>0</v>
      </c>
      <c r="EZ17" s="125">
        <f t="shared" si="170"/>
        <v>0</v>
      </c>
      <c r="FA17" s="125">
        <f t="shared" si="170"/>
        <v>0</v>
      </c>
      <c r="FB17" s="125">
        <f t="shared" si="170"/>
        <v>0</v>
      </c>
      <c r="FC17" s="125">
        <f t="shared" si="170"/>
        <v>0</v>
      </c>
      <c r="FD17" s="125">
        <f t="shared" si="170"/>
        <v>0</v>
      </c>
      <c r="FE17" s="125">
        <f t="shared" si="170"/>
        <v>0</v>
      </c>
      <c r="FF17" s="125">
        <f t="shared" si="170"/>
        <v>0</v>
      </c>
      <c r="FG17" s="125">
        <f t="shared" si="170"/>
        <v>0</v>
      </c>
      <c r="FH17" s="125">
        <f t="shared" si="170"/>
        <v>0</v>
      </c>
      <c r="FI17" s="125">
        <f t="shared" si="170"/>
        <v>0</v>
      </c>
      <c r="FJ17" s="125">
        <f t="shared" si="170"/>
        <v>0</v>
      </c>
      <c r="FK17" s="125">
        <f t="shared" si="170"/>
        <v>0</v>
      </c>
      <c r="FL17" s="125">
        <f t="shared" si="170"/>
        <v>0</v>
      </c>
      <c r="FM17" s="125">
        <f t="shared" si="170"/>
        <v>0</v>
      </c>
      <c r="FN17" s="125">
        <f t="shared" si="170"/>
        <v>0</v>
      </c>
      <c r="FO17" s="125">
        <f t="shared" si="170"/>
        <v>0</v>
      </c>
      <c r="FP17" s="125">
        <f t="shared" si="170"/>
        <v>0</v>
      </c>
      <c r="FQ17" s="125">
        <f t="shared" si="170"/>
        <v>0</v>
      </c>
      <c r="FR17" s="125">
        <f t="shared" si="170"/>
        <v>0</v>
      </c>
      <c r="FS17" s="125">
        <f t="shared" si="170"/>
        <v>0</v>
      </c>
      <c r="FT17" s="125">
        <f t="shared" si="170"/>
        <v>0</v>
      </c>
      <c r="FU17" s="125">
        <f t="shared" si="170"/>
        <v>0</v>
      </c>
      <c r="FV17" s="125">
        <f t="shared" si="170"/>
        <v>0</v>
      </c>
      <c r="FW17" s="125">
        <f t="shared" si="170"/>
        <v>0</v>
      </c>
      <c r="FX17" s="125">
        <f t="shared" si="170"/>
        <v>0</v>
      </c>
      <c r="FY17" s="125">
        <f t="shared" si="170"/>
        <v>0</v>
      </c>
      <c r="FZ17" s="125">
        <f t="shared" si="170"/>
        <v>0</v>
      </c>
      <c r="GA17" s="125">
        <f t="shared" si="170"/>
        <v>0</v>
      </c>
      <c r="GB17" s="125">
        <f t="shared" si="170"/>
        <v>0</v>
      </c>
      <c r="GC17" s="125">
        <f t="shared" si="170"/>
        <v>0</v>
      </c>
      <c r="GD17" s="125">
        <f t="shared" si="170"/>
        <v>0</v>
      </c>
      <c r="GE17" s="125">
        <f t="shared" si="170"/>
        <v>0</v>
      </c>
      <c r="GF17" s="125">
        <f t="shared" si="170"/>
        <v>0</v>
      </c>
      <c r="GG17" s="125">
        <f t="shared" si="170"/>
        <v>0</v>
      </c>
      <c r="GH17" s="125">
        <f t="shared" si="170"/>
        <v>0</v>
      </c>
      <c r="GI17" s="125">
        <f t="shared" si="170"/>
        <v>0</v>
      </c>
      <c r="GJ17" s="125">
        <f t="shared" si="170"/>
        <v>0</v>
      </c>
      <c r="GK17" s="125">
        <f t="shared" si="170"/>
        <v>0</v>
      </c>
      <c r="GL17" s="125">
        <f t="shared" si="170"/>
        <v>0</v>
      </c>
      <c r="GM17" s="125">
        <f t="shared" si="170"/>
        <v>0</v>
      </c>
      <c r="GN17" s="125">
        <f t="shared" si="170"/>
        <v>0</v>
      </c>
      <c r="GO17" s="125">
        <f t="shared" si="170"/>
        <v>0</v>
      </c>
      <c r="GP17" s="125">
        <f t="shared" si="170"/>
        <v>0</v>
      </c>
      <c r="GQ17" s="125">
        <f t="shared" si="170"/>
        <v>0</v>
      </c>
      <c r="GR17" s="125">
        <f t="shared" si="170"/>
        <v>0</v>
      </c>
      <c r="GS17" s="125">
        <f t="shared" si="170"/>
        <v>0</v>
      </c>
      <c r="GT17" s="125">
        <f t="shared" si="170"/>
        <v>0</v>
      </c>
      <c r="GU17" s="125">
        <f t="shared" si="170"/>
        <v>0</v>
      </c>
      <c r="GV17" s="125">
        <f t="shared" si="170"/>
        <v>0</v>
      </c>
      <c r="GW17" s="125">
        <f t="shared" si="170"/>
        <v>0</v>
      </c>
      <c r="GX17" s="159" cm="1">
        <f t="array" ref="GX17">SUMPRODUCT((YEAR($EQ$4:$GW$4)=GX$4)*($EQ17:$GW17))</f>
        <v>0</v>
      </c>
      <c r="GY17" s="125" cm="1">
        <f t="array" ref="GY17">SUMPRODUCT((YEAR($EQ$4:$GW$4)=GY$4)*($EQ17:$GW17))</f>
        <v>0</v>
      </c>
      <c r="GZ17" s="125" cm="1">
        <f t="array" ref="GZ17">SUMPRODUCT((YEAR($EQ$4:$GW$4)=GZ$4)*($EQ17:$GW17))</f>
        <v>0</v>
      </c>
      <c r="HA17" s="125" cm="1">
        <f t="array" ref="HA17">SUMPRODUCT((YEAR($EQ$4:$GW$4)=HA$4)*($EQ17:$GW17))</f>
        <v>0</v>
      </c>
      <c r="HB17" s="158" cm="1">
        <f t="array" ref="HB17">SUMPRODUCT((YEAR($EQ$4:$GW$4)=HB$4)*($EQ17:$GW17))</f>
        <v>0</v>
      </c>
      <c r="HC17" s="300"/>
      <c r="HD17" s="301"/>
      <c r="HE17" s="301"/>
      <c r="HF17" s="301"/>
      <c r="HG17" s="301"/>
      <c r="HH17" s="89"/>
      <c r="HI17" s="89"/>
      <c r="HJ17" s="89"/>
      <c r="HK17" s="89"/>
      <c r="HL17" s="89"/>
      <c r="HM17" s="89"/>
      <c r="HN17" s="89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</row>
    <row r="18" spans="1:305" s="8" customFormat="1">
      <c r="A18" s="14"/>
      <c r="B18" s="21"/>
      <c r="C18" s="198"/>
      <c r="D18" s="198"/>
      <c r="E18" s="199"/>
      <c r="F18" s="520"/>
      <c r="G18" s="520"/>
      <c r="H18" s="521"/>
      <c r="I18" s="201"/>
      <c r="J18" s="201"/>
      <c r="K18" s="522"/>
      <c r="L18" s="522"/>
      <c r="M18" s="522"/>
      <c r="N18" s="125">
        <f t="shared" si="82"/>
        <v>0</v>
      </c>
      <c r="O18" s="125">
        <f t="shared" ref="O18:AT18" si="177">IF(AND($I18&lt;=O$3,$I18&gt;N$3),$H18/12*((O$3-$I18+1)/(O$3-N$3)),IF(OR($J18="",$J18&gt;N$3),IF($I18&lt;=O$4,IF(YEAR($I18)&lt;2023,$H18/12*(1+$K18)^(YEAR(O$4)-YEAR($N$4)),IF(YEAR(O$4)-YEAR($I18)=1,$H18/12*(1+($K18*(DATE(YEAR($I18),12,31)-$I18)/365))^(YEAR(O$4)-YEAR($I18)),$H18/12*(1+$K18)^(YEAR(O$4)-YEAR($I18)))),IF(AND($I18&gt;=O$4,$I18&lt;=EOMONTH(O$4,0)),$H18/12*(P$4-$I18)/30,0)),0))</f>
        <v>0</v>
      </c>
      <c r="P18" s="125">
        <f t="shared" si="177"/>
        <v>0</v>
      </c>
      <c r="Q18" s="125">
        <f t="shared" si="177"/>
        <v>0</v>
      </c>
      <c r="R18" s="125">
        <f t="shared" si="177"/>
        <v>0</v>
      </c>
      <c r="S18" s="125">
        <f t="shared" si="177"/>
        <v>0</v>
      </c>
      <c r="T18" s="125">
        <f t="shared" si="177"/>
        <v>0</v>
      </c>
      <c r="U18" s="125">
        <f t="shared" si="177"/>
        <v>0</v>
      </c>
      <c r="V18" s="125">
        <f t="shared" si="177"/>
        <v>0</v>
      </c>
      <c r="W18" s="125">
        <f t="shared" si="177"/>
        <v>0</v>
      </c>
      <c r="X18" s="125">
        <f t="shared" si="177"/>
        <v>0</v>
      </c>
      <c r="Y18" s="125">
        <f t="shared" si="177"/>
        <v>0</v>
      </c>
      <c r="Z18" s="125">
        <f t="shared" si="177"/>
        <v>0</v>
      </c>
      <c r="AA18" s="125">
        <f t="shared" si="177"/>
        <v>0</v>
      </c>
      <c r="AB18" s="125">
        <f t="shared" si="177"/>
        <v>0</v>
      </c>
      <c r="AC18" s="125">
        <f t="shared" si="177"/>
        <v>0</v>
      </c>
      <c r="AD18" s="125">
        <f t="shared" si="177"/>
        <v>0</v>
      </c>
      <c r="AE18" s="125">
        <f t="shared" si="177"/>
        <v>0</v>
      </c>
      <c r="AF18" s="125">
        <f t="shared" si="177"/>
        <v>0</v>
      </c>
      <c r="AG18" s="125">
        <f t="shared" si="177"/>
        <v>0</v>
      </c>
      <c r="AH18" s="125">
        <f t="shared" si="177"/>
        <v>0</v>
      </c>
      <c r="AI18" s="125">
        <f t="shared" si="177"/>
        <v>0</v>
      </c>
      <c r="AJ18" s="125">
        <f t="shared" si="177"/>
        <v>0</v>
      </c>
      <c r="AK18" s="125">
        <f t="shared" si="177"/>
        <v>0</v>
      </c>
      <c r="AL18" s="125">
        <f t="shared" si="177"/>
        <v>0</v>
      </c>
      <c r="AM18" s="125">
        <f t="shared" si="177"/>
        <v>0</v>
      </c>
      <c r="AN18" s="125">
        <f t="shared" si="177"/>
        <v>0</v>
      </c>
      <c r="AO18" s="125">
        <f t="shared" si="177"/>
        <v>0</v>
      </c>
      <c r="AP18" s="125">
        <f t="shared" si="177"/>
        <v>0</v>
      </c>
      <c r="AQ18" s="125">
        <f t="shared" si="177"/>
        <v>0</v>
      </c>
      <c r="AR18" s="125">
        <f t="shared" si="177"/>
        <v>0</v>
      </c>
      <c r="AS18" s="125">
        <f t="shared" si="177"/>
        <v>0</v>
      </c>
      <c r="AT18" s="125">
        <f t="shared" si="177"/>
        <v>0</v>
      </c>
      <c r="AU18" s="125">
        <f t="shared" ref="AU18:BU18" si="178">IF(AND($I18&lt;=AU$3,$I18&gt;AT$3),$H18/12*((AU$3-$I18+1)/(AU$3-AT$3)),IF(OR($J18="",$J18&gt;AT$3),IF($I18&lt;=AU$4,IF(YEAR($I18)&lt;2023,$H18/12*(1+$K18)^(YEAR(AU$4)-YEAR($N$4)),IF(YEAR(AU$4)-YEAR($I18)=1,$H18/12*(1+($K18*(DATE(YEAR($I18),12,31)-$I18)/365))^(YEAR(AU$4)-YEAR($I18)),$H18/12*(1+$K18)^(YEAR(AU$4)-YEAR($I18)))),IF(AND($I18&gt;=AU$4,$I18&lt;=EOMONTH(AU$4,0)),$H18/12*(AV$4-$I18)/30,0)),0))</f>
        <v>0</v>
      </c>
      <c r="AV18" s="125">
        <f t="shared" si="178"/>
        <v>0</v>
      </c>
      <c r="AW18" s="125">
        <f t="shared" si="178"/>
        <v>0</v>
      </c>
      <c r="AX18" s="125">
        <f t="shared" si="178"/>
        <v>0</v>
      </c>
      <c r="AY18" s="125">
        <f t="shared" si="178"/>
        <v>0</v>
      </c>
      <c r="AZ18" s="125">
        <f t="shared" si="178"/>
        <v>0</v>
      </c>
      <c r="BA18" s="125">
        <f t="shared" si="178"/>
        <v>0</v>
      </c>
      <c r="BB18" s="125">
        <f t="shared" si="178"/>
        <v>0</v>
      </c>
      <c r="BC18" s="125">
        <f t="shared" si="178"/>
        <v>0</v>
      </c>
      <c r="BD18" s="125">
        <f t="shared" si="178"/>
        <v>0</v>
      </c>
      <c r="BE18" s="125">
        <f t="shared" si="178"/>
        <v>0</v>
      </c>
      <c r="BF18" s="125">
        <f t="shared" si="178"/>
        <v>0</v>
      </c>
      <c r="BG18" s="125">
        <f t="shared" si="178"/>
        <v>0</v>
      </c>
      <c r="BH18" s="125">
        <f t="shared" si="178"/>
        <v>0</v>
      </c>
      <c r="BI18" s="125">
        <f t="shared" si="178"/>
        <v>0</v>
      </c>
      <c r="BJ18" s="125">
        <f t="shared" si="178"/>
        <v>0</v>
      </c>
      <c r="BK18" s="125">
        <f t="shared" si="178"/>
        <v>0</v>
      </c>
      <c r="BL18" s="125">
        <f t="shared" si="178"/>
        <v>0</v>
      </c>
      <c r="BM18" s="125">
        <f t="shared" si="178"/>
        <v>0</v>
      </c>
      <c r="BN18" s="125">
        <f t="shared" si="178"/>
        <v>0</v>
      </c>
      <c r="BO18" s="125">
        <f t="shared" si="178"/>
        <v>0</v>
      </c>
      <c r="BP18" s="125">
        <f t="shared" si="178"/>
        <v>0</v>
      </c>
      <c r="BQ18" s="125">
        <f t="shared" si="178"/>
        <v>0</v>
      </c>
      <c r="BR18" s="125">
        <f t="shared" si="178"/>
        <v>0</v>
      </c>
      <c r="BS18" s="125">
        <f t="shared" si="178"/>
        <v>0</v>
      </c>
      <c r="BT18" s="125">
        <f t="shared" si="178"/>
        <v>0</v>
      </c>
      <c r="BU18" s="125">
        <f t="shared" si="178"/>
        <v>0</v>
      </c>
      <c r="BV18" s="159" cm="1">
        <f t="array" ref="BV18">SUMPRODUCT((YEAR($N$4:$BU$4)=BV$4)*($N18:$BU18))</f>
        <v>0</v>
      </c>
      <c r="BW18" s="125" cm="1">
        <f t="array" ref="BW18">SUMPRODUCT((YEAR($N$4:$BU$4)=BW$4)*($N18:$BU18))</f>
        <v>0</v>
      </c>
      <c r="BX18" s="125" cm="1">
        <f t="array" ref="BX18">SUMPRODUCT((YEAR($N$4:$BU$4)=BX$4)*($N18:$BU18))</f>
        <v>0</v>
      </c>
      <c r="BY18" s="125" cm="1">
        <f t="array" ref="BY18">SUMPRODUCT((YEAR($N$4:$BU$4)=BY$4)*($N18:$BU18))</f>
        <v>0</v>
      </c>
      <c r="BZ18" s="125" cm="1">
        <f t="array" ref="BZ18">SUMPRODUCT((YEAR($N$4:$BU$4)=BZ$4)*($N18:$BU18))</f>
        <v>0</v>
      </c>
      <c r="CA18" s="299"/>
      <c r="CB18" s="125">
        <f t="shared" si="110"/>
        <v>0</v>
      </c>
      <c r="CC18" s="125">
        <f t="shared" si="111"/>
        <v>0</v>
      </c>
      <c r="CD18" s="125">
        <f t="shared" si="112"/>
        <v>0</v>
      </c>
      <c r="CE18" s="125">
        <f t="shared" si="113"/>
        <v>0</v>
      </c>
      <c r="CF18" s="125">
        <f t="shared" si="114"/>
        <v>0</v>
      </c>
      <c r="CG18" s="125">
        <f t="shared" si="115"/>
        <v>0</v>
      </c>
      <c r="CH18" s="125">
        <f t="shared" si="116"/>
        <v>0</v>
      </c>
      <c r="CI18" s="125">
        <f t="shared" si="117"/>
        <v>0</v>
      </c>
      <c r="CJ18" s="125">
        <f t="shared" si="118"/>
        <v>0</v>
      </c>
      <c r="CK18" s="125">
        <f t="shared" si="119"/>
        <v>0</v>
      </c>
      <c r="CL18" s="125">
        <f t="shared" si="120"/>
        <v>0</v>
      </c>
      <c r="CM18" s="125">
        <f t="shared" si="121"/>
        <v>0</v>
      </c>
      <c r="CN18" s="125">
        <f t="shared" si="122"/>
        <v>0</v>
      </c>
      <c r="CO18" s="125">
        <f t="shared" si="123"/>
        <v>0</v>
      </c>
      <c r="CP18" s="125">
        <f t="shared" si="124"/>
        <v>0</v>
      </c>
      <c r="CQ18" s="125">
        <f t="shared" si="125"/>
        <v>0</v>
      </c>
      <c r="CR18" s="125">
        <f t="shared" si="126"/>
        <v>0</v>
      </c>
      <c r="CS18" s="125">
        <f t="shared" si="127"/>
        <v>0</v>
      </c>
      <c r="CT18" s="125">
        <f t="shared" si="128"/>
        <v>0</v>
      </c>
      <c r="CU18" s="125">
        <f t="shared" si="129"/>
        <v>0</v>
      </c>
      <c r="CV18" s="125">
        <f t="shared" si="130"/>
        <v>0</v>
      </c>
      <c r="CW18" s="125">
        <f t="shared" si="131"/>
        <v>0</v>
      </c>
      <c r="CX18" s="125">
        <f t="shared" si="132"/>
        <v>0</v>
      </c>
      <c r="CY18" s="125">
        <f t="shared" si="133"/>
        <v>0</v>
      </c>
      <c r="CZ18" s="125">
        <f t="shared" si="134"/>
        <v>0</v>
      </c>
      <c r="DA18" s="125">
        <f t="shared" si="135"/>
        <v>0</v>
      </c>
      <c r="DB18" s="125">
        <f t="shared" si="136"/>
        <v>0</v>
      </c>
      <c r="DC18" s="125">
        <f t="shared" si="137"/>
        <v>0</v>
      </c>
      <c r="DD18" s="125">
        <f t="shared" si="138"/>
        <v>0</v>
      </c>
      <c r="DE18" s="125">
        <f t="shared" si="139"/>
        <v>0</v>
      </c>
      <c r="DF18" s="125">
        <f t="shared" si="140"/>
        <v>0</v>
      </c>
      <c r="DG18" s="125">
        <f t="shared" si="141"/>
        <v>0</v>
      </c>
      <c r="DH18" s="125">
        <f t="shared" si="142"/>
        <v>0</v>
      </c>
      <c r="DI18" s="125">
        <f t="shared" si="143"/>
        <v>0</v>
      </c>
      <c r="DJ18" s="125">
        <f t="shared" si="144"/>
        <v>0</v>
      </c>
      <c r="DK18" s="125">
        <f t="shared" si="145"/>
        <v>0</v>
      </c>
      <c r="DL18" s="125">
        <f t="shared" si="146"/>
        <v>0</v>
      </c>
      <c r="DM18" s="125">
        <f t="shared" si="147"/>
        <v>0</v>
      </c>
      <c r="DN18" s="125">
        <f t="shared" si="148"/>
        <v>0</v>
      </c>
      <c r="DO18" s="125">
        <f t="shared" si="149"/>
        <v>0</v>
      </c>
      <c r="DP18" s="125">
        <f t="shared" si="150"/>
        <v>0</v>
      </c>
      <c r="DQ18" s="125">
        <f t="shared" si="151"/>
        <v>0</v>
      </c>
      <c r="DR18" s="125">
        <f t="shared" si="152"/>
        <v>0</v>
      </c>
      <c r="DS18" s="125">
        <f t="shared" si="153"/>
        <v>0</v>
      </c>
      <c r="DT18" s="125">
        <f t="shared" si="154"/>
        <v>0</v>
      </c>
      <c r="DU18" s="125">
        <f t="shared" si="155"/>
        <v>0</v>
      </c>
      <c r="DV18" s="125">
        <f t="shared" si="156"/>
        <v>0</v>
      </c>
      <c r="DW18" s="125">
        <f t="shared" si="157"/>
        <v>0</v>
      </c>
      <c r="DX18" s="125">
        <f t="shared" si="158"/>
        <v>0</v>
      </c>
      <c r="DY18" s="125">
        <f t="shared" si="159"/>
        <v>0</v>
      </c>
      <c r="DZ18" s="125">
        <f t="shared" si="160"/>
        <v>0</v>
      </c>
      <c r="EA18" s="125">
        <f t="shared" si="161"/>
        <v>0</v>
      </c>
      <c r="EB18" s="125">
        <f t="shared" si="162"/>
        <v>0</v>
      </c>
      <c r="EC18" s="125">
        <f t="shared" si="163"/>
        <v>0</v>
      </c>
      <c r="ED18" s="125">
        <f t="shared" si="164"/>
        <v>0</v>
      </c>
      <c r="EE18" s="125">
        <f t="shared" si="165"/>
        <v>0</v>
      </c>
      <c r="EF18" s="125">
        <f t="shared" si="166"/>
        <v>0</v>
      </c>
      <c r="EG18" s="125">
        <f t="shared" si="167"/>
        <v>0</v>
      </c>
      <c r="EH18" s="125">
        <f t="shared" si="168"/>
        <v>0</v>
      </c>
      <c r="EI18" s="125">
        <f t="shared" si="169"/>
        <v>0</v>
      </c>
      <c r="EJ18" s="159" cm="1">
        <f t="array" ref="EJ18">SUMPRODUCT((YEAR($CB$4:$EI$4)=EJ$4)*($CB18:$EI18))</f>
        <v>0</v>
      </c>
      <c r="EK18" s="125" cm="1">
        <f t="array" ref="EK18">SUMPRODUCT((YEAR($CB$4:$EI$4)=EK$4)*($CB18:$EI18))</f>
        <v>0</v>
      </c>
      <c r="EL18" s="125" cm="1">
        <f t="array" ref="EL18">SUMPRODUCT((YEAR($CB$4:$EI$4)=EL$4)*($CB18:$EI18))</f>
        <v>0</v>
      </c>
      <c r="EM18" s="125" cm="1">
        <f t="array" ref="EM18">SUMPRODUCT((YEAR($CB$4:$EI$4)=EM$4)*($CB18:$EI18))</f>
        <v>0</v>
      </c>
      <c r="EN18" s="158" cm="1">
        <f t="array" ref="EN18">SUMPRODUCT((YEAR($CB$4:$EI$4)=EN$4)*($CB18:$EI18))</f>
        <v>0</v>
      </c>
      <c r="EO18" s="299"/>
      <c r="EP18" s="159">
        <f t="shared" si="94"/>
        <v>0</v>
      </c>
      <c r="EQ18" s="125">
        <f t="shared" si="170"/>
        <v>0</v>
      </c>
      <c r="ER18" s="125">
        <f t="shared" si="170"/>
        <v>0</v>
      </c>
      <c r="ES18" s="125">
        <f t="shared" si="170"/>
        <v>0</v>
      </c>
      <c r="ET18" s="125">
        <f t="shared" si="170"/>
        <v>0</v>
      </c>
      <c r="EU18" s="125">
        <f t="shared" si="170"/>
        <v>0</v>
      </c>
      <c r="EV18" s="125">
        <f t="shared" si="170"/>
        <v>0</v>
      </c>
      <c r="EW18" s="125">
        <f t="shared" si="170"/>
        <v>0</v>
      </c>
      <c r="EX18" s="125">
        <f t="shared" si="170"/>
        <v>0</v>
      </c>
      <c r="EY18" s="125">
        <f t="shared" si="170"/>
        <v>0</v>
      </c>
      <c r="EZ18" s="125">
        <f t="shared" si="170"/>
        <v>0</v>
      </c>
      <c r="FA18" s="125">
        <f t="shared" si="170"/>
        <v>0</v>
      </c>
      <c r="FB18" s="125">
        <f t="shared" si="170"/>
        <v>0</v>
      </c>
      <c r="FC18" s="125">
        <f t="shared" si="170"/>
        <v>0</v>
      </c>
      <c r="FD18" s="125">
        <f t="shared" si="170"/>
        <v>0</v>
      </c>
      <c r="FE18" s="125">
        <f t="shared" si="170"/>
        <v>0</v>
      </c>
      <c r="FF18" s="125">
        <f t="shared" si="170"/>
        <v>0</v>
      </c>
      <c r="FG18" s="125">
        <f t="shared" si="170"/>
        <v>0</v>
      </c>
      <c r="FH18" s="125">
        <f t="shared" si="170"/>
        <v>0</v>
      </c>
      <c r="FI18" s="125">
        <f t="shared" si="170"/>
        <v>0</v>
      </c>
      <c r="FJ18" s="125">
        <f t="shared" si="170"/>
        <v>0</v>
      </c>
      <c r="FK18" s="125">
        <f t="shared" si="170"/>
        <v>0</v>
      </c>
      <c r="FL18" s="125">
        <f t="shared" si="170"/>
        <v>0</v>
      </c>
      <c r="FM18" s="125">
        <f t="shared" si="170"/>
        <v>0</v>
      </c>
      <c r="FN18" s="125">
        <f t="shared" si="170"/>
        <v>0</v>
      </c>
      <c r="FO18" s="125">
        <f t="shared" si="170"/>
        <v>0</v>
      </c>
      <c r="FP18" s="125">
        <f t="shared" si="170"/>
        <v>0</v>
      </c>
      <c r="FQ18" s="125">
        <f t="shared" si="170"/>
        <v>0</v>
      </c>
      <c r="FR18" s="125">
        <f t="shared" si="170"/>
        <v>0</v>
      </c>
      <c r="FS18" s="125">
        <f t="shared" si="170"/>
        <v>0</v>
      </c>
      <c r="FT18" s="125">
        <f t="shared" si="170"/>
        <v>0</v>
      </c>
      <c r="FU18" s="125">
        <f t="shared" si="170"/>
        <v>0</v>
      </c>
      <c r="FV18" s="125">
        <f t="shared" si="170"/>
        <v>0</v>
      </c>
      <c r="FW18" s="125">
        <f t="shared" si="170"/>
        <v>0</v>
      </c>
      <c r="FX18" s="125">
        <f t="shared" si="170"/>
        <v>0</v>
      </c>
      <c r="FY18" s="125">
        <f t="shared" si="170"/>
        <v>0</v>
      </c>
      <c r="FZ18" s="125">
        <f t="shared" si="170"/>
        <v>0</v>
      </c>
      <c r="GA18" s="125">
        <f t="shared" si="170"/>
        <v>0</v>
      </c>
      <c r="GB18" s="125">
        <f t="shared" si="170"/>
        <v>0</v>
      </c>
      <c r="GC18" s="125">
        <f t="shared" si="170"/>
        <v>0</v>
      </c>
      <c r="GD18" s="125">
        <f t="shared" si="170"/>
        <v>0</v>
      </c>
      <c r="GE18" s="125">
        <f t="shared" si="170"/>
        <v>0</v>
      </c>
      <c r="GF18" s="125">
        <f t="shared" si="170"/>
        <v>0</v>
      </c>
      <c r="GG18" s="125">
        <f t="shared" si="170"/>
        <v>0</v>
      </c>
      <c r="GH18" s="125">
        <f t="shared" si="170"/>
        <v>0</v>
      </c>
      <c r="GI18" s="125">
        <f t="shared" si="170"/>
        <v>0</v>
      </c>
      <c r="GJ18" s="125">
        <f t="shared" si="170"/>
        <v>0</v>
      </c>
      <c r="GK18" s="125">
        <f t="shared" si="170"/>
        <v>0</v>
      </c>
      <c r="GL18" s="125">
        <f t="shared" si="170"/>
        <v>0</v>
      </c>
      <c r="GM18" s="125">
        <f t="shared" si="170"/>
        <v>0</v>
      </c>
      <c r="GN18" s="125">
        <f t="shared" si="170"/>
        <v>0</v>
      </c>
      <c r="GO18" s="125">
        <f t="shared" si="170"/>
        <v>0</v>
      </c>
      <c r="GP18" s="125">
        <f t="shared" si="170"/>
        <v>0</v>
      </c>
      <c r="GQ18" s="125">
        <f t="shared" si="170"/>
        <v>0</v>
      </c>
      <c r="GR18" s="125">
        <f t="shared" si="170"/>
        <v>0</v>
      </c>
      <c r="GS18" s="125">
        <f t="shared" si="170"/>
        <v>0</v>
      </c>
      <c r="GT18" s="125">
        <f t="shared" si="170"/>
        <v>0</v>
      </c>
      <c r="GU18" s="125">
        <f t="shared" si="170"/>
        <v>0</v>
      </c>
      <c r="GV18" s="125">
        <f t="shared" si="170"/>
        <v>0</v>
      </c>
      <c r="GW18" s="125">
        <f t="shared" si="170"/>
        <v>0</v>
      </c>
      <c r="GX18" s="159" cm="1">
        <f t="array" ref="GX18">SUMPRODUCT((YEAR($EQ$4:$GW$4)=GX$4)*($EQ18:$GW18))</f>
        <v>0</v>
      </c>
      <c r="GY18" s="125" cm="1">
        <f t="array" ref="GY18">SUMPRODUCT((YEAR($EQ$4:$GW$4)=GY$4)*($EQ18:$GW18))</f>
        <v>0</v>
      </c>
      <c r="GZ18" s="125" cm="1">
        <f t="array" ref="GZ18">SUMPRODUCT((YEAR($EQ$4:$GW$4)=GZ$4)*($EQ18:$GW18))</f>
        <v>0</v>
      </c>
      <c r="HA18" s="125" cm="1">
        <f t="array" ref="HA18">SUMPRODUCT((YEAR($EQ$4:$GW$4)=HA$4)*($EQ18:$GW18))</f>
        <v>0</v>
      </c>
      <c r="HB18" s="158" cm="1">
        <f t="array" ref="HB18">SUMPRODUCT((YEAR($EQ$4:$GW$4)=HB$4)*($EQ18:$GW18))</f>
        <v>0</v>
      </c>
      <c r="HC18" s="300"/>
      <c r="HD18" s="301"/>
      <c r="HE18" s="301"/>
      <c r="HF18" s="301"/>
      <c r="HG18" s="301"/>
      <c r="HH18" s="89"/>
      <c r="HI18" s="89"/>
      <c r="HJ18" s="89"/>
      <c r="HK18" s="89"/>
      <c r="HL18" s="89"/>
      <c r="HM18" s="89"/>
      <c r="HN18" s="89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</row>
    <row r="19" spans="1:305" s="8" customFormat="1">
      <c r="A19" s="14"/>
      <c r="B19" s="21"/>
      <c r="C19" s="198"/>
      <c r="D19" s="198"/>
      <c r="E19" s="199"/>
      <c r="F19" s="520"/>
      <c r="G19" s="520"/>
      <c r="H19" s="521"/>
      <c r="I19" s="201"/>
      <c r="J19" s="201"/>
      <c r="K19" s="522"/>
      <c r="L19" s="522"/>
      <c r="M19" s="522"/>
      <c r="N19" s="125">
        <f t="shared" si="82"/>
        <v>0</v>
      </c>
      <c r="O19" s="125">
        <f t="shared" ref="O19:AT19" si="179">IF(AND($I19&lt;=O$3,$I19&gt;N$3),$H19/12*((O$3-$I19+1)/(O$3-N$3)),IF(OR($J19="",$J19&gt;N$3),IF($I19&lt;=O$4,IF(YEAR($I19)&lt;2023,$H19/12*(1+$K19)^(YEAR(O$4)-YEAR($N$4)),IF(YEAR(O$4)-YEAR($I19)=1,$H19/12*(1+($K19*(DATE(YEAR($I19),12,31)-$I19)/365))^(YEAR(O$4)-YEAR($I19)),$H19/12*(1+$K19)^(YEAR(O$4)-YEAR($I19)))),IF(AND($I19&gt;=O$4,$I19&lt;=EOMONTH(O$4,0)),$H19/12*(P$4-$I19)/30,0)),0))</f>
        <v>0</v>
      </c>
      <c r="P19" s="125">
        <f t="shared" si="179"/>
        <v>0</v>
      </c>
      <c r="Q19" s="125">
        <f t="shared" si="179"/>
        <v>0</v>
      </c>
      <c r="R19" s="125">
        <f t="shared" si="179"/>
        <v>0</v>
      </c>
      <c r="S19" s="125">
        <f t="shared" si="179"/>
        <v>0</v>
      </c>
      <c r="T19" s="125">
        <f t="shared" si="179"/>
        <v>0</v>
      </c>
      <c r="U19" s="125">
        <f t="shared" si="179"/>
        <v>0</v>
      </c>
      <c r="V19" s="125">
        <f t="shared" si="179"/>
        <v>0</v>
      </c>
      <c r="W19" s="125">
        <f t="shared" si="179"/>
        <v>0</v>
      </c>
      <c r="X19" s="125">
        <f t="shared" si="179"/>
        <v>0</v>
      </c>
      <c r="Y19" s="125">
        <f t="shared" si="179"/>
        <v>0</v>
      </c>
      <c r="Z19" s="125">
        <f t="shared" si="179"/>
        <v>0</v>
      </c>
      <c r="AA19" s="125">
        <f t="shared" si="179"/>
        <v>0</v>
      </c>
      <c r="AB19" s="125">
        <f t="shared" si="179"/>
        <v>0</v>
      </c>
      <c r="AC19" s="125">
        <f t="shared" si="179"/>
        <v>0</v>
      </c>
      <c r="AD19" s="125">
        <f t="shared" si="179"/>
        <v>0</v>
      </c>
      <c r="AE19" s="125">
        <f t="shared" si="179"/>
        <v>0</v>
      </c>
      <c r="AF19" s="125">
        <f t="shared" si="179"/>
        <v>0</v>
      </c>
      <c r="AG19" s="125">
        <f t="shared" si="179"/>
        <v>0</v>
      </c>
      <c r="AH19" s="125">
        <f t="shared" si="179"/>
        <v>0</v>
      </c>
      <c r="AI19" s="125">
        <f t="shared" si="179"/>
        <v>0</v>
      </c>
      <c r="AJ19" s="125">
        <f t="shared" si="179"/>
        <v>0</v>
      </c>
      <c r="AK19" s="125">
        <f t="shared" si="179"/>
        <v>0</v>
      </c>
      <c r="AL19" s="125">
        <f t="shared" si="179"/>
        <v>0</v>
      </c>
      <c r="AM19" s="125">
        <f t="shared" si="179"/>
        <v>0</v>
      </c>
      <c r="AN19" s="125">
        <f t="shared" si="179"/>
        <v>0</v>
      </c>
      <c r="AO19" s="125">
        <f t="shared" si="179"/>
        <v>0</v>
      </c>
      <c r="AP19" s="125">
        <f t="shared" si="179"/>
        <v>0</v>
      </c>
      <c r="AQ19" s="125">
        <f t="shared" si="179"/>
        <v>0</v>
      </c>
      <c r="AR19" s="125">
        <f t="shared" si="179"/>
        <v>0</v>
      </c>
      <c r="AS19" s="125">
        <f t="shared" si="179"/>
        <v>0</v>
      </c>
      <c r="AT19" s="125">
        <f t="shared" si="179"/>
        <v>0</v>
      </c>
      <c r="AU19" s="125">
        <f t="shared" ref="AU19:BU19" si="180">IF(AND($I19&lt;=AU$3,$I19&gt;AT$3),$H19/12*((AU$3-$I19+1)/(AU$3-AT$3)),IF(OR($J19="",$J19&gt;AT$3),IF($I19&lt;=AU$4,IF(YEAR($I19)&lt;2023,$H19/12*(1+$K19)^(YEAR(AU$4)-YEAR($N$4)),IF(YEAR(AU$4)-YEAR($I19)=1,$H19/12*(1+($K19*(DATE(YEAR($I19),12,31)-$I19)/365))^(YEAR(AU$4)-YEAR($I19)),$H19/12*(1+$K19)^(YEAR(AU$4)-YEAR($I19)))),IF(AND($I19&gt;=AU$4,$I19&lt;=EOMONTH(AU$4,0)),$H19/12*(AV$4-$I19)/30,0)),0))</f>
        <v>0</v>
      </c>
      <c r="AV19" s="125">
        <f t="shared" si="180"/>
        <v>0</v>
      </c>
      <c r="AW19" s="125">
        <f t="shared" si="180"/>
        <v>0</v>
      </c>
      <c r="AX19" s="125">
        <f t="shared" si="180"/>
        <v>0</v>
      </c>
      <c r="AY19" s="125">
        <f t="shared" si="180"/>
        <v>0</v>
      </c>
      <c r="AZ19" s="125">
        <f t="shared" si="180"/>
        <v>0</v>
      </c>
      <c r="BA19" s="125">
        <f t="shared" si="180"/>
        <v>0</v>
      </c>
      <c r="BB19" s="125">
        <f t="shared" si="180"/>
        <v>0</v>
      </c>
      <c r="BC19" s="125">
        <f t="shared" si="180"/>
        <v>0</v>
      </c>
      <c r="BD19" s="125">
        <f t="shared" si="180"/>
        <v>0</v>
      </c>
      <c r="BE19" s="125">
        <f t="shared" si="180"/>
        <v>0</v>
      </c>
      <c r="BF19" s="125">
        <f t="shared" si="180"/>
        <v>0</v>
      </c>
      <c r="BG19" s="125">
        <f t="shared" si="180"/>
        <v>0</v>
      </c>
      <c r="BH19" s="125">
        <f t="shared" si="180"/>
        <v>0</v>
      </c>
      <c r="BI19" s="125">
        <f t="shared" si="180"/>
        <v>0</v>
      </c>
      <c r="BJ19" s="125">
        <f t="shared" si="180"/>
        <v>0</v>
      </c>
      <c r="BK19" s="125">
        <f t="shared" si="180"/>
        <v>0</v>
      </c>
      <c r="BL19" s="125">
        <f t="shared" si="180"/>
        <v>0</v>
      </c>
      <c r="BM19" s="125">
        <f t="shared" si="180"/>
        <v>0</v>
      </c>
      <c r="BN19" s="125">
        <f t="shared" si="180"/>
        <v>0</v>
      </c>
      <c r="BO19" s="125">
        <f t="shared" si="180"/>
        <v>0</v>
      </c>
      <c r="BP19" s="125">
        <f t="shared" si="180"/>
        <v>0</v>
      </c>
      <c r="BQ19" s="125">
        <f t="shared" si="180"/>
        <v>0</v>
      </c>
      <c r="BR19" s="125">
        <f t="shared" si="180"/>
        <v>0</v>
      </c>
      <c r="BS19" s="125">
        <f t="shared" si="180"/>
        <v>0</v>
      </c>
      <c r="BT19" s="125">
        <f t="shared" si="180"/>
        <v>0</v>
      </c>
      <c r="BU19" s="125">
        <f t="shared" si="180"/>
        <v>0</v>
      </c>
      <c r="BV19" s="159" cm="1">
        <f t="array" ref="BV19">SUMPRODUCT((YEAR($N$4:$BU$4)=BV$4)*($N19:$BU19))</f>
        <v>0</v>
      </c>
      <c r="BW19" s="125" cm="1">
        <f t="array" ref="BW19">SUMPRODUCT((YEAR($N$4:$BU$4)=BW$4)*($N19:$BU19))</f>
        <v>0</v>
      </c>
      <c r="BX19" s="125" cm="1">
        <f t="array" ref="BX19">SUMPRODUCT((YEAR($N$4:$BU$4)=BX$4)*($N19:$BU19))</f>
        <v>0</v>
      </c>
      <c r="BY19" s="125" cm="1">
        <f t="array" ref="BY19">SUMPRODUCT((YEAR($N$4:$BU$4)=BY$4)*($N19:$BU19))</f>
        <v>0</v>
      </c>
      <c r="BZ19" s="125" cm="1">
        <f t="array" ref="BZ19">SUMPRODUCT((YEAR($N$4:$BU$4)=BZ$4)*($N19:$BU19))</f>
        <v>0</v>
      </c>
      <c r="CA19" s="299"/>
      <c r="CB19" s="125">
        <f t="shared" si="110"/>
        <v>0</v>
      </c>
      <c r="CC19" s="125">
        <f t="shared" si="111"/>
        <v>0</v>
      </c>
      <c r="CD19" s="125">
        <f t="shared" si="112"/>
        <v>0</v>
      </c>
      <c r="CE19" s="125">
        <f t="shared" si="113"/>
        <v>0</v>
      </c>
      <c r="CF19" s="125">
        <f t="shared" si="114"/>
        <v>0</v>
      </c>
      <c r="CG19" s="125">
        <f t="shared" si="115"/>
        <v>0</v>
      </c>
      <c r="CH19" s="125">
        <f t="shared" si="116"/>
        <v>0</v>
      </c>
      <c r="CI19" s="125">
        <f t="shared" si="117"/>
        <v>0</v>
      </c>
      <c r="CJ19" s="125">
        <f t="shared" si="118"/>
        <v>0</v>
      </c>
      <c r="CK19" s="125">
        <f t="shared" si="119"/>
        <v>0</v>
      </c>
      <c r="CL19" s="125">
        <f t="shared" si="120"/>
        <v>0</v>
      </c>
      <c r="CM19" s="125">
        <f t="shared" si="121"/>
        <v>0</v>
      </c>
      <c r="CN19" s="125">
        <f t="shared" si="122"/>
        <v>0</v>
      </c>
      <c r="CO19" s="125">
        <f t="shared" si="123"/>
        <v>0</v>
      </c>
      <c r="CP19" s="125">
        <f t="shared" si="124"/>
        <v>0</v>
      </c>
      <c r="CQ19" s="125">
        <f t="shared" si="125"/>
        <v>0</v>
      </c>
      <c r="CR19" s="125">
        <f t="shared" si="126"/>
        <v>0</v>
      </c>
      <c r="CS19" s="125">
        <f t="shared" si="127"/>
        <v>0</v>
      </c>
      <c r="CT19" s="125">
        <f t="shared" si="128"/>
        <v>0</v>
      </c>
      <c r="CU19" s="125">
        <f t="shared" si="129"/>
        <v>0</v>
      </c>
      <c r="CV19" s="125">
        <f t="shared" si="130"/>
        <v>0</v>
      </c>
      <c r="CW19" s="125">
        <f t="shared" si="131"/>
        <v>0</v>
      </c>
      <c r="CX19" s="125">
        <f t="shared" si="132"/>
        <v>0</v>
      </c>
      <c r="CY19" s="125">
        <f t="shared" si="133"/>
        <v>0</v>
      </c>
      <c r="CZ19" s="125">
        <f t="shared" si="134"/>
        <v>0</v>
      </c>
      <c r="DA19" s="125">
        <f t="shared" si="135"/>
        <v>0</v>
      </c>
      <c r="DB19" s="125">
        <f t="shared" si="136"/>
        <v>0</v>
      </c>
      <c r="DC19" s="125">
        <f t="shared" si="137"/>
        <v>0</v>
      </c>
      <c r="DD19" s="125">
        <f t="shared" si="138"/>
        <v>0</v>
      </c>
      <c r="DE19" s="125">
        <f t="shared" si="139"/>
        <v>0</v>
      </c>
      <c r="DF19" s="125">
        <f t="shared" si="140"/>
        <v>0</v>
      </c>
      <c r="DG19" s="125">
        <f t="shared" si="141"/>
        <v>0</v>
      </c>
      <c r="DH19" s="125">
        <f t="shared" si="142"/>
        <v>0</v>
      </c>
      <c r="DI19" s="125">
        <f t="shared" si="143"/>
        <v>0</v>
      </c>
      <c r="DJ19" s="125">
        <f t="shared" si="144"/>
        <v>0</v>
      </c>
      <c r="DK19" s="125">
        <f t="shared" si="145"/>
        <v>0</v>
      </c>
      <c r="DL19" s="125">
        <f t="shared" si="146"/>
        <v>0</v>
      </c>
      <c r="DM19" s="125">
        <f t="shared" si="147"/>
        <v>0</v>
      </c>
      <c r="DN19" s="125">
        <f t="shared" si="148"/>
        <v>0</v>
      </c>
      <c r="DO19" s="125">
        <f t="shared" si="149"/>
        <v>0</v>
      </c>
      <c r="DP19" s="125">
        <f t="shared" si="150"/>
        <v>0</v>
      </c>
      <c r="DQ19" s="125">
        <f t="shared" si="151"/>
        <v>0</v>
      </c>
      <c r="DR19" s="125">
        <f t="shared" si="152"/>
        <v>0</v>
      </c>
      <c r="DS19" s="125">
        <f t="shared" si="153"/>
        <v>0</v>
      </c>
      <c r="DT19" s="125">
        <f t="shared" si="154"/>
        <v>0</v>
      </c>
      <c r="DU19" s="125">
        <f t="shared" si="155"/>
        <v>0</v>
      </c>
      <c r="DV19" s="125">
        <f t="shared" si="156"/>
        <v>0</v>
      </c>
      <c r="DW19" s="125">
        <f t="shared" si="157"/>
        <v>0</v>
      </c>
      <c r="DX19" s="125">
        <f t="shared" si="158"/>
        <v>0</v>
      </c>
      <c r="DY19" s="125">
        <f t="shared" si="159"/>
        <v>0</v>
      </c>
      <c r="DZ19" s="125">
        <f t="shared" si="160"/>
        <v>0</v>
      </c>
      <c r="EA19" s="125">
        <f t="shared" si="161"/>
        <v>0</v>
      </c>
      <c r="EB19" s="125">
        <f t="shared" si="162"/>
        <v>0</v>
      </c>
      <c r="EC19" s="125">
        <f t="shared" si="163"/>
        <v>0</v>
      </c>
      <c r="ED19" s="125">
        <f t="shared" si="164"/>
        <v>0</v>
      </c>
      <c r="EE19" s="125">
        <f t="shared" si="165"/>
        <v>0</v>
      </c>
      <c r="EF19" s="125">
        <f t="shared" si="166"/>
        <v>0</v>
      </c>
      <c r="EG19" s="125">
        <f t="shared" si="167"/>
        <v>0</v>
      </c>
      <c r="EH19" s="125">
        <f t="shared" si="168"/>
        <v>0</v>
      </c>
      <c r="EI19" s="125">
        <f t="shared" si="169"/>
        <v>0</v>
      </c>
      <c r="EJ19" s="159" cm="1">
        <f t="array" ref="EJ19">SUMPRODUCT((YEAR($CB$4:$EI$4)=EJ$4)*($CB19:$EI19))</f>
        <v>0</v>
      </c>
      <c r="EK19" s="125" cm="1">
        <f t="array" ref="EK19">SUMPRODUCT((YEAR($CB$4:$EI$4)=EK$4)*($CB19:$EI19))</f>
        <v>0</v>
      </c>
      <c r="EL19" s="125" cm="1">
        <f t="array" ref="EL19">SUMPRODUCT((YEAR($CB$4:$EI$4)=EL$4)*($CB19:$EI19))</f>
        <v>0</v>
      </c>
      <c r="EM19" s="125" cm="1">
        <f t="array" ref="EM19">SUMPRODUCT((YEAR($CB$4:$EI$4)=EM$4)*($CB19:$EI19))</f>
        <v>0</v>
      </c>
      <c r="EN19" s="158" cm="1">
        <f t="array" ref="EN19">SUMPRODUCT((YEAR($CB$4:$EI$4)=EN$4)*($CB19:$EI19))</f>
        <v>0</v>
      </c>
      <c r="EO19" s="299"/>
      <c r="EP19" s="159">
        <f t="shared" si="94"/>
        <v>0</v>
      </c>
      <c r="EQ19" s="125">
        <f t="shared" si="170"/>
        <v>0</v>
      </c>
      <c r="ER19" s="125">
        <f t="shared" si="170"/>
        <v>0</v>
      </c>
      <c r="ES19" s="125">
        <f t="shared" si="170"/>
        <v>0</v>
      </c>
      <c r="ET19" s="125">
        <f t="shared" si="170"/>
        <v>0</v>
      </c>
      <c r="EU19" s="125">
        <f t="shared" si="170"/>
        <v>0</v>
      </c>
      <c r="EV19" s="125">
        <f t="shared" si="170"/>
        <v>0</v>
      </c>
      <c r="EW19" s="125">
        <f t="shared" si="170"/>
        <v>0</v>
      </c>
      <c r="EX19" s="125">
        <f t="shared" si="170"/>
        <v>0</v>
      </c>
      <c r="EY19" s="125">
        <f t="shared" si="170"/>
        <v>0</v>
      </c>
      <c r="EZ19" s="125">
        <f t="shared" si="170"/>
        <v>0</v>
      </c>
      <c r="FA19" s="125">
        <f t="shared" si="170"/>
        <v>0</v>
      </c>
      <c r="FB19" s="125">
        <f t="shared" si="170"/>
        <v>0</v>
      </c>
      <c r="FC19" s="125">
        <f t="shared" si="170"/>
        <v>0</v>
      </c>
      <c r="FD19" s="125">
        <f t="shared" ref="EQ19:GW23" si="181">IF(AND(MONTH($I19)=MONTH(FD$4),YEAR($I19)=YEAR(FD$4)),$H19*$M19,0)</f>
        <v>0</v>
      </c>
      <c r="FE19" s="125">
        <f t="shared" si="181"/>
        <v>0</v>
      </c>
      <c r="FF19" s="125">
        <f t="shared" si="181"/>
        <v>0</v>
      </c>
      <c r="FG19" s="125">
        <f t="shared" si="181"/>
        <v>0</v>
      </c>
      <c r="FH19" s="125">
        <f t="shared" si="181"/>
        <v>0</v>
      </c>
      <c r="FI19" s="125">
        <f t="shared" si="181"/>
        <v>0</v>
      </c>
      <c r="FJ19" s="125">
        <f t="shared" si="181"/>
        <v>0</v>
      </c>
      <c r="FK19" s="125">
        <f t="shared" si="181"/>
        <v>0</v>
      </c>
      <c r="FL19" s="125">
        <f t="shared" si="181"/>
        <v>0</v>
      </c>
      <c r="FM19" s="125">
        <f t="shared" si="181"/>
        <v>0</v>
      </c>
      <c r="FN19" s="125">
        <f t="shared" si="181"/>
        <v>0</v>
      </c>
      <c r="FO19" s="125">
        <f t="shared" si="181"/>
        <v>0</v>
      </c>
      <c r="FP19" s="125">
        <f t="shared" si="181"/>
        <v>0</v>
      </c>
      <c r="FQ19" s="125">
        <f t="shared" si="181"/>
        <v>0</v>
      </c>
      <c r="FR19" s="125">
        <f t="shared" si="181"/>
        <v>0</v>
      </c>
      <c r="FS19" s="125">
        <f t="shared" si="181"/>
        <v>0</v>
      </c>
      <c r="FT19" s="125">
        <f t="shared" si="181"/>
        <v>0</v>
      </c>
      <c r="FU19" s="125">
        <f t="shared" si="181"/>
        <v>0</v>
      </c>
      <c r="FV19" s="125">
        <f t="shared" si="181"/>
        <v>0</v>
      </c>
      <c r="FW19" s="125">
        <f t="shared" si="181"/>
        <v>0</v>
      </c>
      <c r="FX19" s="125">
        <f t="shared" si="181"/>
        <v>0</v>
      </c>
      <c r="FY19" s="125">
        <f t="shared" si="181"/>
        <v>0</v>
      </c>
      <c r="FZ19" s="125">
        <f t="shared" si="181"/>
        <v>0</v>
      </c>
      <c r="GA19" s="125">
        <f t="shared" si="181"/>
        <v>0</v>
      </c>
      <c r="GB19" s="125">
        <f t="shared" si="181"/>
        <v>0</v>
      </c>
      <c r="GC19" s="125">
        <f t="shared" si="181"/>
        <v>0</v>
      </c>
      <c r="GD19" s="125">
        <f t="shared" si="181"/>
        <v>0</v>
      </c>
      <c r="GE19" s="125">
        <f t="shared" si="181"/>
        <v>0</v>
      </c>
      <c r="GF19" s="125">
        <f t="shared" si="181"/>
        <v>0</v>
      </c>
      <c r="GG19" s="125">
        <f t="shared" si="181"/>
        <v>0</v>
      </c>
      <c r="GH19" s="125">
        <f t="shared" si="181"/>
        <v>0</v>
      </c>
      <c r="GI19" s="125">
        <f t="shared" si="181"/>
        <v>0</v>
      </c>
      <c r="GJ19" s="125">
        <f t="shared" si="181"/>
        <v>0</v>
      </c>
      <c r="GK19" s="125">
        <f t="shared" si="181"/>
        <v>0</v>
      </c>
      <c r="GL19" s="125">
        <f t="shared" si="181"/>
        <v>0</v>
      </c>
      <c r="GM19" s="125">
        <f t="shared" si="181"/>
        <v>0</v>
      </c>
      <c r="GN19" s="125">
        <f t="shared" si="181"/>
        <v>0</v>
      </c>
      <c r="GO19" s="125">
        <f t="shared" si="181"/>
        <v>0</v>
      </c>
      <c r="GP19" s="125">
        <f t="shared" si="181"/>
        <v>0</v>
      </c>
      <c r="GQ19" s="125">
        <f t="shared" si="181"/>
        <v>0</v>
      </c>
      <c r="GR19" s="125">
        <f t="shared" si="181"/>
        <v>0</v>
      </c>
      <c r="GS19" s="125">
        <f t="shared" si="181"/>
        <v>0</v>
      </c>
      <c r="GT19" s="125">
        <f t="shared" si="181"/>
        <v>0</v>
      </c>
      <c r="GU19" s="125">
        <f t="shared" si="181"/>
        <v>0</v>
      </c>
      <c r="GV19" s="125">
        <f t="shared" si="181"/>
        <v>0</v>
      </c>
      <c r="GW19" s="125">
        <f t="shared" si="181"/>
        <v>0</v>
      </c>
      <c r="GX19" s="159" cm="1">
        <f t="array" ref="GX19">SUMPRODUCT((YEAR($EQ$4:$GW$4)=GX$4)*($EQ19:$GW19))</f>
        <v>0</v>
      </c>
      <c r="GY19" s="125" cm="1">
        <f t="array" ref="GY19">SUMPRODUCT((YEAR($EQ$4:$GW$4)=GY$4)*($EQ19:$GW19))</f>
        <v>0</v>
      </c>
      <c r="GZ19" s="125" cm="1">
        <f t="array" ref="GZ19">SUMPRODUCT((YEAR($EQ$4:$GW$4)=GZ$4)*($EQ19:$GW19))</f>
        <v>0</v>
      </c>
      <c r="HA19" s="125" cm="1">
        <f t="array" ref="HA19">SUMPRODUCT((YEAR($EQ$4:$GW$4)=HA$4)*($EQ19:$GW19))</f>
        <v>0</v>
      </c>
      <c r="HB19" s="158" cm="1">
        <f t="array" ref="HB19">SUMPRODUCT((YEAR($EQ$4:$GW$4)=HB$4)*($EQ19:$GW19))</f>
        <v>0</v>
      </c>
      <c r="HC19" s="300"/>
      <c r="HD19" s="301"/>
      <c r="HE19" s="301"/>
      <c r="HF19" s="301"/>
      <c r="HG19" s="301"/>
      <c r="HH19" s="89"/>
      <c r="HI19" s="89"/>
      <c r="HJ19" s="89"/>
      <c r="HK19" s="89"/>
      <c r="HL19" s="89"/>
      <c r="HM19" s="89"/>
      <c r="HN19" s="89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</row>
    <row r="20" spans="1:305" s="8" customFormat="1">
      <c r="A20" s="14"/>
      <c r="B20" s="21"/>
      <c r="C20" s="198"/>
      <c r="D20" s="198"/>
      <c r="E20" s="199"/>
      <c r="F20" s="520"/>
      <c r="G20" s="520"/>
      <c r="H20" s="521"/>
      <c r="I20" s="201"/>
      <c r="J20" s="201"/>
      <c r="K20" s="522"/>
      <c r="L20" s="522"/>
      <c r="M20" s="522"/>
      <c r="N20" s="125">
        <f t="shared" si="82"/>
        <v>0</v>
      </c>
      <c r="O20" s="125">
        <f t="shared" ref="O20:AT20" si="182">IF(AND($I20&lt;=O$3,$I20&gt;N$3),$H20/12*((O$3-$I20+1)/(O$3-N$3)),IF(OR($J20="",$J20&gt;N$3),IF($I20&lt;=O$4,IF(YEAR($I20)&lt;2023,$H20/12*(1+$K20)^(YEAR(O$4)-YEAR($N$4)),IF(YEAR(O$4)-YEAR($I20)=1,$H20/12*(1+($K20*(DATE(YEAR($I20),12,31)-$I20)/365))^(YEAR(O$4)-YEAR($I20)),$H20/12*(1+$K20)^(YEAR(O$4)-YEAR($I20)))),IF(AND($I20&gt;=O$4,$I20&lt;=EOMONTH(O$4,0)),$H20/12*(P$4-$I20)/30,0)),0))</f>
        <v>0</v>
      </c>
      <c r="P20" s="125">
        <f t="shared" si="182"/>
        <v>0</v>
      </c>
      <c r="Q20" s="125">
        <f t="shared" si="182"/>
        <v>0</v>
      </c>
      <c r="R20" s="125">
        <f t="shared" si="182"/>
        <v>0</v>
      </c>
      <c r="S20" s="125">
        <f t="shared" si="182"/>
        <v>0</v>
      </c>
      <c r="T20" s="125">
        <f t="shared" si="182"/>
        <v>0</v>
      </c>
      <c r="U20" s="125">
        <f t="shared" si="182"/>
        <v>0</v>
      </c>
      <c r="V20" s="125">
        <f t="shared" si="182"/>
        <v>0</v>
      </c>
      <c r="W20" s="125">
        <f t="shared" si="182"/>
        <v>0</v>
      </c>
      <c r="X20" s="125">
        <f t="shared" si="182"/>
        <v>0</v>
      </c>
      <c r="Y20" s="125">
        <f t="shared" si="182"/>
        <v>0</v>
      </c>
      <c r="Z20" s="125">
        <f t="shared" si="182"/>
        <v>0</v>
      </c>
      <c r="AA20" s="125">
        <f t="shared" si="182"/>
        <v>0</v>
      </c>
      <c r="AB20" s="125">
        <f t="shared" si="182"/>
        <v>0</v>
      </c>
      <c r="AC20" s="125">
        <f t="shared" si="182"/>
        <v>0</v>
      </c>
      <c r="AD20" s="125">
        <f t="shared" si="182"/>
        <v>0</v>
      </c>
      <c r="AE20" s="125">
        <f t="shared" si="182"/>
        <v>0</v>
      </c>
      <c r="AF20" s="125">
        <f t="shared" si="182"/>
        <v>0</v>
      </c>
      <c r="AG20" s="125">
        <f t="shared" si="182"/>
        <v>0</v>
      </c>
      <c r="AH20" s="125">
        <f t="shared" si="182"/>
        <v>0</v>
      </c>
      <c r="AI20" s="125">
        <f t="shared" si="182"/>
        <v>0</v>
      </c>
      <c r="AJ20" s="125">
        <f t="shared" si="182"/>
        <v>0</v>
      </c>
      <c r="AK20" s="125">
        <f t="shared" si="182"/>
        <v>0</v>
      </c>
      <c r="AL20" s="125">
        <f t="shared" si="182"/>
        <v>0</v>
      </c>
      <c r="AM20" s="125">
        <f t="shared" si="182"/>
        <v>0</v>
      </c>
      <c r="AN20" s="125">
        <f t="shared" si="182"/>
        <v>0</v>
      </c>
      <c r="AO20" s="125">
        <f t="shared" si="182"/>
        <v>0</v>
      </c>
      <c r="AP20" s="125">
        <f t="shared" si="182"/>
        <v>0</v>
      </c>
      <c r="AQ20" s="125">
        <f t="shared" si="182"/>
        <v>0</v>
      </c>
      <c r="AR20" s="125">
        <f t="shared" si="182"/>
        <v>0</v>
      </c>
      <c r="AS20" s="125">
        <f t="shared" si="182"/>
        <v>0</v>
      </c>
      <c r="AT20" s="125">
        <f t="shared" si="182"/>
        <v>0</v>
      </c>
      <c r="AU20" s="125">
        <f t="shared" ref="AU20:BU20" si="183">IF(AND($I20&lt;=AU$3,$I20&gt;AT$3),$H20/12*((AU$3-$I20+1)/(AU$3-AT$3)),IF(OR($J20="",$J20&gt;AT$3),IF($I20&lt;=AU$4,IF(YEAR($I20)&lt;2023,$H20/12*(1+$K20)^(YEAR(AU$4)-YEAR($N$4)),IF(YEAR(AU$4)-YEAR($I20)=1,$H20/12*(1+($K20*(DATE(YEAR($I20),12,31)-$I20)/365))^(YEAR(AU$4)-YEAR($I20)),$H20/12*(1+$K20)^(YEAR(AU$4)-YEAR($I20)))),IF(AND($I20&gt;=AU$4,$I20&lt;=EOMONTH(AU$4,0)),$H20/12*(AV$4-$I20)/30,0)),0))</f>
        <v>0</v>
      </c>
      <c r="AV20" s="125">
        <f t="shared" si="183"/>
        <v>0</v>
      </c>
      <c r="AW20" s="125">
        <f t="shared" si="183"/>
        <v>0</v>
      </c>
      <c r="AX20" s="125">
        <f t="shared" si="183"/>
        <v>0</v>
      </c>
      <c r="AY20" s="125">
        <f t="shared" si="183"/>
        <v>0</v>
      </c>
      <c r="AZ20" s="125">
        <f t="shared" si="183"/>
        <v>0</v>
      </c>
      <c r="BA20" s="125">
        <f t="shared" si="183"/>
        <v>0</v>
      </c>
      <c r="BB20" s="125">
        <f t="shared" si="183"/>
        <v>0</v>
      </c>
      <c r="BC20" s="125">
        <f t="shared" si="183"/>
        <v>0</v>
      </c>
      <c r="BD20" s="125">
        <f t="shared" si="183"/>
        <v>0</v>
      </c>
      <c r="BE20" s="125">
        <f t="shared" si="183"/>
        <v>0</v>
      </c>
      <c r="BF20" s="125">
        <f t="shared" si="183"/>
        <v>0</v>
      </c>
      <c r="BG20" s="125">
        <f t="shared" si="183"/>
        <v>0</v>
      </c>
      <c r="BH20" s="125">
        <f t="shared" si="183"/>
        <v>0</v>
      </c>
      <c r="BI20" s="125">
        <f t="shared" si="183"/>
        <v>0</v>
      </c>
      <c r="BJ20" s="125">
        <f t="shared" si="183"/>
        <v>0</v>
      </c>
      <c r="BK20" s="125">
        <f t="shared" si="183"/>
        <v>0</v>
      </c>
      <c r="BL20" s="125">
        <f t="shared" si="183"/>
        <v>0</v>
      </c>
      <c r="BM20" s="125">
        <f t="shared" si="183"/>
        <v>0</v>
      </c>
      <c r="BN20" s="125">
        <f t="shared" si="183"/>
        <v>0</v>
      </c>
      <c r="BO20" s="125">
        <f t="shared" si="183"/>
        <v>0</v>
      </c>
      <c r="BP20" s="125">
        <f t="shared" si="183"/>
        <v>0</v>
      </c>
      <c r="BQ20" s="125">
        <f t="shared" si="183"/>
        <v>0</v>
      </c>
      <c r="BR20" s="125">
        <f t="shared" si="183"/>
        <v>0</v>
      </c>
      <c r="BS20" s="125">
        <f t="shared" si="183"/>
        <v>0</v>
      </c>
      <c r="BT20" s="125">
        <f t="shared" si="183"/>
        <v>0</v>
      </c>
      <c r="BU20" s="125">
        <f t="shared" si="183"/>
        <v>0</v>
      </c>
      <c r="BV20" s="159" cm="1">
        <f t="array" ref="BV20">SUMPRODUCT((YEAR($N$4:$BU$4)=BV$4)*($N20:$BU20))</f>
        <v>0</v>
      </c>
      <c r="BW20" s="125" cm="1">
        <f t="array" ref="BW20">SUMPRODUCT((YEAR($N$4:$BU$4)=BW$4)*($N20:$BU20))</f>
        <v>0</v>
      </c>
      <c r="BX20" s="125" cm="1">
        <f t="array" ref="BX20">SUMPRODUCT((YEAR($N$4:$BU$4)=BX$4)*($N20:$BU20))</f>
        <v>0</v>
      </c>
      <c r="BY20" s="125" cm="1">
        <f t="array" ref="BY20">SUMPRODUCT((YEAR($N$4:$BU$4)=BY$4)*($N20:$BU20))</f>
        <v>0</v>
      </c>
      <c r="BZ20" s="125" cm="1">
        <f t="array" ref="BZ20">SUMPRODUCT((YEAR($N$4:$BU$4)=BZ$4)*($N20:$BU20))</f>
        <v>0</v>
      </c>
      <c r="CA20" s="299"/>
      <c r="CB20" s="125">
        <f t="shared" si="110"/>
        <v>0</v>
      </c>
      <c r="CC20" s="125">
        <f t="shared" si="111"/>
        <v>0</v>
      </c>
      <c r="CD20" s="125">
        <f t="shared" si="112"/>
        <v>0</v>
      </c>
      <c r="CE20" s="125">
        <f t="shared" si="113"/>
        <v>0</v>
      </c>
      <c r="CF20" s="125">
        <f t="shared" si="114"/>
        <v>0</v>
      </c>
      <c r="CG20" s="125">
        <f t="shared" si="115"/>
        <v>0</v>
      </c>
      <c r="CH20" s="125">
        <f t="shared" si="116"/>
        <v>0</v>
      </c>
      <c r="CI20" s="125">
        <f t="shared" si="117"/>
        <v>0</v>
      </c>
      <c r="CJ20" s="125">
        <f t="shared" si="118"/>
        <v>0</v>
      </c>
      <c r="CK20" s="125">
        <f t="shared" si="119"/>
        <v>0</v>
      </c>
      <c r="CL20" s="125">
        <f t="shared" si="120"/>
        <v>0</v>
      </c>
      <c r="CM20" s="125">
        <f t="shared" si="121"/>
        <v>0</v>
      </c>
      <c r="CN20" s="125">
        <f t="shared" si="122"/>
        <v>0</v>
      </c>
      <c r="CO20" s="125">
        <f t="shared" si="123"/>
        <v>0</v>
      </c>
      <c r="CP20" s="125">
        <f t="shared" si="124"/>
        <v>0</v>
      </c>
      <c r="CQ20" s="125">
        <f t="shared" si="125"/>
        <v>0</v>
      </c>
      <c r="CR20" s="125">
        <f t="shared" si="126"/>
        <v>0</v>
      </c>
      <c r="CS20" s="125">
        <f t="shared" si="127"/>
        <v>0</v>
      </c>
      <c r="CT20" s="125">
        <f t="shared" si="128"/>
        <v>0</v>
      </c>
      <c r="CU20" s="125">
        <f t="shared" si="129"/>
        <v>0</v>
      </c>
      <c r="CV20" s="125">
        <f t="shared" si="130"/>
        <v>0</v>
      </c>
      <c r="CW20" s="125">
        <f t="shared" si="131"/>
        <v>0</v>
      </c>
      <c r="CX20" s="125">
        <f t="shared" si="132"/>
        <v>0</v>
      </c>
      <c r="CY20" s="125">
        <f t="shared" si="133"/>
        <v>0</v>
      </c>
      <c r="CZ20" s="125">
        <f t="shared" si="134"/>
        <v>0</v>
      </c>
      <c r="DA20" s="125">
        <f t="shared" si="135"/>
        <v>0</v>
      </c>
      <c r="DB20" s="125">
        <f t="shared" si="136"/>
        <v>0</v>
      </c>
      <c r="DC20" s="125">
        <f t="shared" si="137"/>
        <v>0</v>
      </c>
      <c r="DD20" s="125">
        <f t="shared" si="138"/>
        <v>0</v>
      </c>
      <c r="DE20" s="125">
        <f t="shared" si="139"/>
        <v>0</v>
      </c>
      <c r="DF20" s="125">
        <f t="shared" si="140"/>
        <v>0</v>
      </c>
      <c r="DG20" s="125">
        <f t="shared" si="141"/>
        <v>0</v>
      </c>
      <c r="DH20" s="125">
        <f t="shared" si="142"/>
        <v>0</v>
      </c>
      <c r="DI20" s="125">
        <f t="shared" si="143"/>
        <v>0</v>
      </c>
      <c r="DJ20" s="125">
        <f t="shared" si="144"/>
        <v>0</v>
      </c>
      <c r="DK20" s="125">
        <f t="shared" si="145"/>
        <v>0</v>
      </c>
      <c r="DL20" s="125">
        <f t="shared" si="146"/>
        <v>0</v>
      </c>
      <c r="DM20" s="125">
        <f t="shared" si="147"/>
        <v>0</v>
      </c>
      <c r="DN20" s="125">
        <f t="shared" si="148"/>
        <v>0</v>
      </c>
      <c r="DO20" s="125">
        <f t="shared" si="149"/>
        <v>0</v>
      </c>
      <c r="DP20" s="125">
        <f t="shared" si="150"/>
        <v>0</v>
      </c>
      <c r="DQ20" s="125">
        <f t="shared" si="151"/>
        <v>0</v>
      </c>
      <c r="DR20" s="125">
        <f t="shared" si="152"/>
        <v>0</v>
      </c>
      <c r="DS20" s="125">
        <f t="shared" si="153"/>
        <v>0</v>
      </c>
      <c r="DT20" s="125">
        <f t="shared" si="154"/>
        <v>0</v>
      </c>
      <c r="DU20" s="125">
        <f t="shared" si="155"/>
        <v>0</v>
      </c>
      <c r="DV20" s="125">
        <f t="shared" si="156"/>
        <v>0</v>
      </c>
      <c r="DW20" s="125">
        <f t="shared" si="157"/>
        <v>0</v>
      </c>
      <c r="DX20" s="125">
        <f t="shared" si="158"/>
        <v>0</v>
      </c>
      <c r="DY20" s="125">
        <f t="shared" si="159"/>
        <v>0</v>
      </c>
      <c r="DZ20" s="125">
        <f t="shared" si="160"/>
        <v>0</v>
      </c>
      <c r="EA20" s="125">
        <f t="shared" si="161"/>
        <v>0</v>
      </c>
      <c r="EB20" s="125">
        <f t="shared" si="162"/>
        <v>0</v>
      </c>
      <c r="EC20" s="125">
        <f t="shared" si="163"/>
        <v>0</v>
      </c>
      <c r="ED20" s="125">
        <f t="shared" si="164"/>
        <v>0</v>
      </c>
      <c r="EE20" s="125">
        <f t="shared" si="165"/>
        <v>0</v>
      </c>
      <c r="EF20" s="125">
        <f t="shared" si="166"/>
        <v>0</v>
      </c>
      <c r="EG20" s="125">
        <f t="shared" si="167"/>
        <v>0</v>
      </c>
      <c r="EH20" s="125">
        <f t="shared" si="168"/>
        <v>0</v>
      </c>
      <c r="EI20" s="125">
        <f t="shared" si="169"/>
        <v>0</v>
      </c>
      <c r="EJ20" s="159" cm="1">
        <f t="array" ref="EJ20">SUMPRODUCT((YEAR($CB$4:$EI$4)=EJ$4)*($CB20:$EI20))</f>
        <v>0</v>
      </c>
      <c r="EK20" s="125" cm="1">
        <f t="array" ref="EK20">SUMPRODUCT((YEAR($CB$4:$EI$4)=EK$4)*($CB20:$EI20))</f>
        <v>0</v>
      </c>
      <c r="EL20" s="125" cm="1">
        <f t="array" ref="EL20">SUMPRODUCT((YEAR($CB$4:$EI$4)=EL$4)*($CB20:$EI20))</f>
        <v>0</v>
      </c>
      <c r="EM20" s="125" cm="1">
        <f t="array" ref="EM20">SUMPRODUCT((YEAR($CB$4:$EI$4)=EM$4)*($CB20:$EI20))</f>
        <v>0</v>
      </c>
      <c r="EN20" s="158" cm="1">
        <f t="array" ref="EN20">SUMPRODUCT((YEAR($CB$4:$EI$4)=EN$4)*($CB20:$EI20))</f>
        <v>0</v>
      </c>
      <c r="EO20" s="299"/>
      <c r="EP20" s="159">
        <f t="shared" si="94"/>
        <v>0</v>
      </c>
      <c r="EQ20" s="125">
        <f t="shared" si="181"/>
        <v>0</v>
      </c>
      <c r="ER20" s="125">
        <f t="shared" si="181"/>
        <v>0</v>
      </c>
      <c r="ES20" s="125">
        <f t="shared" si="181"/>
        <v>0</v>
      </c>
      <c r="ET20" s="125">
        <f t="shared" si="181"/>
        <v>0</v>
      </c>
      <c r="EU20" s="125">
        <f t="shared" si="181"/>
        <v>0</v>
      </c>
      <c r="EV20" s="125">
        <f t="shared" si="181"/>
        <v>0</v>
      </c>
      <c r="EW20" s="125">
        <f t="shared" si="181"/>
        <v>0</v>
      </c>
      <c r="EX20" s="125">
        <f t="shared" si="181"/>
        <v>0</v>
      </c>
      <c r="EY20" s="125">
        <f t="shared" si="181"/>
        <v>0</v>
      </c>
      <c r="EZ20" s="125">
        <f t="shared" si="181"/>
        <v>0</v>
      </c>
      <c r="FA20" s="125">
        <f t="shared" si="181"/>
        <v>0</v>
      </c>
      <c r="FB20" s="125">
        <f t="shared" si="181"/>
        <v>0</v>
      </c>
      <c r="FC20" s="125">
        <f t="shared" si="181"/>
        <v>0</v>
      </c>
      <c r="FD20" s="125">
        <f t="shared" si="181"/>
        <v>0</v>
      </c>
      <c r="FE20" s="125">
        <f t="shared" si="181"/>
        <v>0</v>
      </c>
      <c r="FF20" s="125">
        <f t="shared" si="181"/>
        <v>0</v>
      </c>
      <c r="FG20" s="125">
        <f t="shared" si="181"/>
        <v>0</v>
      </c>
      <c r="FH20" s="125">
        <f t="shared" si="181"/>
        <v>0</v>
      </c>
      <c r="FI20" s="125">
        <f t="shared" si="181"/>
        <v>0</v>
      </c>
      <c r="FJ20" s="125">
        <f t="shared" si="181"/>
        <v>0</v>
      </c>
      <c r="FK20" s="125">
        <f t="shared" si="181"/>
        <v>0</v>
      </c>
      <c r="FL20" s="125">
        <f t="shared" si="181"/>
        <v>0</v>
      </c>
      <c r="FM20" s="125">
        <f t="shared" si="181"/>
        <v>0</v>
      </c>
      <c r="FN20" s="125">
        <f t="shared" si="181"/>
        <v>0</v>
      </c>
      <c r="FO20" s="125">
        <f t="shared" si="181"/>
        <v>0</v>
      </c>
      <c r="FP20" s="125">
        <f t="shared" si="181"/>
        <v>0</v>
      </c>
      <c r="FQ20" s="125">
        <f t="shared" si="181"/>
        <v>0</v>
      </c>
      <c r="FR20" s="125">
        <f t="shared" si="181"/>
        <v>0</v>
      </c>
      <c r="FS20" s="125">
        <f t="shared" si="181"/>
        <v>0</v>
      </c>
      <c r="FT20" s="125">
        <f t="shared" si="181"/>
        <v>0</v>
      </c>
      <c r="FU20" s="125">
        <f t="shared" si="181"/>
        <v>0</v>
      </c>
      <c r="FV20" s="125">
        <f t="shared" si="181"/>
        <v>0</v>
      </c>
      <c r="FW20" s="125">
        <f t="shared" si="181"/>
        <v>0</v>
      </c>
      <c r="FX20" s="125">
        <f t="shared" si="181"/>
        <v>0</v>
      </c>
      <c r="FY20" s="125">
        <f t="shared" si="181"/>
        <v>0</v>
      </c>
      <c r="FZ20" s="125">
        <f t="shared" si="181"/>
        <v>0</v>
      </c>
      <c r="GA20" s="125">
        <f t="shared" si="181"/>
        <v>0</v>
      </c>
      <c r="GB20" s="125">
        <f t="shared" si="181"/>
        <v>0</v>
      </c>
      <c r="GC20" s="125">
        <f t="shared" si="181"/>
        <v>0</v>
      </c>
      <c r="GD20" s="125">
        <f t="shared" si="181"/>
        <v>0</v>
      </c>
      <c r="GE20" s="125">
        <f t="shared" si="181"/>
        <v>0</v>
      </c>
      <c r="GF20" s="125">
        <f t="shared" si="181"/>
        <v>0</v>
      </c>
      <c r="GG20" s="125">
        <f t="shared" si="181"/>
        <v>0</v>
      </c>
      <c r="GH20" s="125">
        <f t="shared" si="181"/>
        <v>0</v>
      </c>
      <c r="GI20" s="125">
        <f t="shared" si="181"/>
        <v>0</v>
      </c>
      <c r="GJ20" s="125">
        <f t="shared" si="181"/>
        <v>0</v>
      </c>
      <c r="GK20" s="125">
        <f t="shared" si="181"/>
        <v>0</v>
      </c>
      <c r="GL20" s="125">
        <f t="shared" si="181"/>
        <v>0</v>
      </c>
      <c r="GM20" s="125">
        <f t="shared" si="181"/>
        <v>0</v>
      </c>
      <c r="GN20" s="125">
        <f t="shared" si="181"/>
        <v>0</v>
      </c>
      <c r="GO20" s="125">
        <f t="shared" si="181"/>
        <v>0</v>
      </c>
      <c r="GP20" s="125">
        <f t="shared" si="181"/>
        <v>0</v>
      </c>
      <c r="GQ20" s="125">
        <f t="shared" si="181"/>
        <v>0</v>
      </c>
      <c r="GR20" s="125">
        <f t="shared" si="181"/>
        <v>0</v>
      </c>
      <c r="GS20" s="125">
        <f t="shared" si="181"/>
        <v>0</v>
      </c>
      <c r="GT20" s="125">
        <f t="shared" si="181"/>
        <v>0</v>
      </c>
      <c r="GU20" s="125">
        <f t="shared" si="181"/>
        <v>0</v>
      </c>
      <c r="GV20" s="125">
        <f t="shared" si="181"/>
        <v>0</v>
      </c>
      <c r="GW20" s="125">
        <f t="shared" si="181"/>
        <v>0</v>
      </c>
      <c r="GX20" s="159" cm="1">
        <f t="array" ref="GX20">SUMPRODUCT((YEAR($EQ$4:$GW$4)=GX$4)*($EQ20:$GW20))</f>
        <v>0</v>
      </c>
      <c r="GY20" s="125" cm="1">
        <f t="array" ref="GY20">SUMPRODUCT((YEAR($EQ$4:$GW$4)=GY$4)*($EQ20:$GW20))</f>
        <v>0</v>
      </c>
      <c r="GZ20" s="125" cm="1">
        <f t="array" ref="GZ20">SUMPRODUCT((YEAR($EQ$4:$GW$4)=GZ$4)*($EQ20:$GW20))</f>
        <v>0</v>
      </c>
      <c r="HA20" s="125" cm="1">
        <f t="array" ref="HA20">SUMPRODUCT((YEAR($EQ$4:$GW$4)=HA$4)*($EQ20:$GW20))</f>
        <v>0</v>
      </c>
      <c r="HB20" s="158" cm="1">
        <f t="array" ref="HB20">SUMPRODUCT((YEAR($EQ$4:$GW$4)=HB$4)*($EQ20:$GW20))</f>
        <v>0</v>
      </c>
      <c r="HC20" s="300"/>
      <c r="HD20" s="301"/>
      <c r="HE20" s="301"/>
      <c r="HF20" s="301"/>
      <c r="HG20" s="301"/>
      <c r="HH20" s="89"/>
      <c r="HI20" s="89"/>
      <c r="HJ20" s="89"/>
      <c r="HK20" s="89"/>
      <c r="HL20" s="89"/>
      <c r="HM20" s="89"/>
      <c r="HN20" s="89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</row>
    <row r="21" spans="1:305" s="8" customFormat="1">
      <c r="A21" s="14"/>
      <c r="B21" s="21"/>
      <c r="C21" s="198"/>
      <c r="D21" s="198"/>
      <c r="E21" s="199"/>
      <c r="F21" s="520"/>
      <c r="G21" s="520"/>
      <c r="H21" s="521"/>
      <c r="I21" s="201"/>
      <c r="J21" s="201"/>
      <c r="K21" s="522"/>
      <c r="L21" s="522"/>
      <c r="M21" s="522"/>
      <c r="N21" s="125">
        <f t="shared" si="82"/>
        <v>0</v>
      </c>
      <c r="O21" s="125">
        <f t="shared" ref="O21:AT21" si="184">IF(AND($I21&lt;=O$3,$I21&gt;N$3),$H21/12*((O$3-$I21+1)/(O$3-N$3)),IF(OR($J21="",$J21&gt;N$3),IF($I21&lt;=O$4,IF(YEAR($I21)&lt;2023,$H21/12*(1+$K21)^(YEAR(O$4)-YEAR($N$4)),IF(YEAR(O$4)-YEAR($I21)=1,$H21/12*(1+($K21*(DATE(YEAR($I21),12,31)-$I21)/365))^(YEAR(O$4)-YEAR($I21)),$H21/12*(1+$K21)^(YEAR(O$4)-YEAR($I21)))),IF(AND($I21&gt;=O$4,$I21&lt;=EOMONTH(O$4,0)),$H21/12*(P$4-$I21)/30,0)),0))</f>
        <v>0</v>
      </c>
      <c r="P21" s="125">
        <f t="shared" si="184"/>
        <v>0</v>
      </c>
      <c r="Q21" s="125">
        <f t="shared" si="184"/>
        <v>0</v>
      </c>
      <c r="R21" s="125">
        <f t="shared" si="184"/>
        <v>0</v>
      </c>
      <c r="S21" s="125">
        <f t="shared" si="184"/>
        <v>0</v>
      </c>
      <c r="T21" s="125">
        <f t="shared" si="184"/>
        <v>0</v>
      </c>
      <c r="U21" s="125">
        <f t="shared" si="184"/>
        <v>0</v>
      </c>
      <c r="V21" s="125">
        <f t="shared" si="184"/>
        <v>0</v>
      </c>
      <c r="W21" s="125">
        <f t="shared" si="184"/>
        <v>0</v>
      </c>
      <c r="X21" s="125">
        <f t="shared" si="184"/>
        <v>0</v>
      </c>
      <c r="Y21" s="125">
        <f t="shared" si="184"/>
        <v>0</v>
      </c>
      <c r="Z21" s="125">
        <f t="shared" si="184"/>
        <v>0</v>
      </c>
      <c r="AA21" s="125">
        <f t="shared" si="184"/>
        <v>0</v>
      </c>
      <c r="AB21" s="125">
        <f t="shared" si="184"/>
        <v>0</v>
      </c>
      <c r="AC21" s="125">
        <f t="shared" si="184"/>
        <v>0</v>
      </c>
      <c r="AD21" s="125">
        <f t="shared" si="184"/>
        <v>0</v>
      </c>
      <c r="AE21" s="125">
        <f t="shared" si="184"/>
        <v>0</v>
      </c>
      <c r="AF21" s="125">
        <f t="shared" si="184"/>
        <v>0</v>
      </c>
      <c r="AG21" s="125">
        <f t="shared" si="184"/>
        <v>0</v>
      </c>
      <c r="AH21" s="125">
        <f t="shared" si="184"/>
        <v>0</v>
      </c>
      <c r="AI21" s="125">
        <f t="shared" si="184"/>
        <v>0</v>
      </c>
      <c r="AJ21" s="125">
        <f t="shared" si="184"/>
        <v>0</v>
      </c>
      <c r="AK21" s="125">
        <f t="shared" si="184"/>
        <v>0</v>
      </c>
      <c r="AL21" s="125">
        <f t="shared" si="184"/>
        <v>0</v>
      </c>
      <c r="AM21" s="125">
        <f t="shared" si="184"/>
        <v>0</v>
      </c>
      <c r="AN21" s="125">
        <f t="shared" si="184"/>
        <v>0</v>
      </c>
      <c r="AO21" s="125">
        <f t="shared" si="184"/>
        <v>0</v>
      </c>
      <c r="AP21" s="125">
        <f t="shared" si="184"/>
        <v>0</v>
      </c>
      <c r="AQ21" s="125">
        <f t="shared" si="184"/>
        <v>0</v>
      </c>
      <c r="AR21" s="125">
        <f t="shared" si="184"/>
        <v>0</v>
      </c>
      <c r="AS21" s="125">
        <f t="shared" si="184"/>
        <v>0</v>
      </c>
      <c r="AT21" s="125">
        <f t="shared" si="184"/>
        <v>0</v>
      </c>
      <c r="AU21" s="125">
        <f t="shared" ref="AU21:BU21" si="185">IF(AND($I21&lt;=AU$3,$I21&gt;AT$3),$H21/12*((AU$3-$I21+1)/(AU$3-AT$3)),IF(OR($J21="",$J21&gt;AT$3),IF($I21&lt;=AU$4,IF(YEAR($I21)&lt;2023,$H21/12*(1+$K21)^(YEAR(AU$4)-YEAR($N$4)),IF(YEAR(AU$4)-YEAR($I21)=1,$H21/12*(1+($K21*(DATE(YEAR($I21),12,31)-$I21)/365))^(YEAR(AU$4)-YEAR($I21)),$H21/12*(1+$K21)^(YEAR(AU$4)-YEAR($I21)))),IF(AND($I21&gt;=AU$4,$I21&lt;=EOMONTH(AU$4,0)),$H21/12*(AV$4-$I21)/30,0)),0))</f>
        <v>0</v>
      </c>
      <c r="AV21" s="125">
        <f t="shared" si="185"/>
        <v>0</v>
      </c>
      <c r="AW21" s="125">
        <f t="shared" si="185"/>
        <v>0</v>
      </c>
      <c r="AX21" s="125">
        <f t="shared" si="185"/>
        <v>0</v>
      </c>
      <c r="AY21" s="125">
        <f t="shared" si="185"/>
        <v>0</v>
      </c>
      <c r="AZ21" s="125">
        <f t="shared" si="185"/>
        <v>0</v>
      </c>
      <c r="BA21" s="125">
        <f t="shared" si="185"/>
        <v>0</v>
      </c>
      <c r="BB21" s="125">
        <f t="shared" si="185"/>
        <v>0</v>
      </c>
      <c r="BC21" s="125">
        <f t="shared" si="185"/>
        <v>0</v>
      </c>
      <c r="BD21" s="125">
        <f t="shared" si="185"/>
        <v>0</v>
      </c>
      <c r="BE21" s="125">
        <f t="shared" si="185"/>
        <v>0</v>
      </c>
      <c r="BF21" s="125">
        <f t="shared" si="185"/>
        <v>0</v>
      </c>
      <c r="BG21" s="125">
        <f t="shared" si="185"/>
        <v>0</v>
      </c>
      <c r="BH21" s="125">
        <f t="shared" si="185"/>
        <v>0</v>
      </c>
      <c r="BI21" s="125">
        <f t="shared" si="185"/>
        <v>0</v>
      </c>
      <c r="BJ21" s="125">
        <f t="shared" si="185"/>
        <v>0</v>
      </c>
      <c r="BK21" s="125">
        <f t="shared" si="185"/>
        <v>0</v>
      </c>
      <c r="BL21" s="125">
        <f t="shared" si="185"/>
        <v>0</v>
      </c>
      <c r="BM21" s="125">
        <f t="shared" si="185"/>
        <v>0</v>
      </c>
      <c r="BN21" s="125">
        <f t="shared" si="185"/>
        <v>0</v>
      </c>
      <c r="BO21" s="125">
        <f t="shared" si="185"/>
        <v>0</v>
      </c>
      <c r="BP21" s="125">
        <f t="shared" si="185"/>
        <v>0</v>
      </c>
      <c r="BQ21" s="125">
        <f t="shared" si="185"/>
        <v>0</v>
      </c>
      <c r="BR21" s="125">
        <f t="shared" si="185"/>
        <v>0</v>
      </c>
      <c r="BS21" s="125">
        <f t="shared" si="185"/>
        <v>0</v>
      </c>
      <c r="BT21" s="125">
        <f t="shared" si="185"/>
        <v>0</v>
      </c>
      <c r="BU21" s="125">
        <f t="shared" si="185"/>
        <v>0</v>
      </c>
      <c r="BV21" s="159" cm="1">
        <f t="array" ref="BV21">SUMPRODUCT((YEAR($N$4:$BU$4)=BV$4)*($N21:$BU21))</f>
        <v>0</v>
      </c>
      <c r="BW21" s="125" cm="1">
        <f t="array" ref="BW21">SUMPRODUCT((YEAR($N$4:$BU$4)=BW$4)*($N21:$BU21))</f>
        <v>0</v>
      </c>
      <c r="BX21" s="125" cm="1">
        <f t="array" ref="BX21">SUMPRODUCT((YEAR($N$4:$BU$4)=BX$4)*($N21:$BU21))</f>
        <v>0</v>
      </c>
      <c r="BY21" s="125" cm="1">
        <f t="array" ref="BY21">SUMPRODUCT((YEAR($N$4:$BU$4)=BY$4)*($N21:$BU21))</f>
        <v>0</v>
      </c>
      <c r="BZ21" s="125" cm="1">
        <f t="array" ref="BZ21">SUMPRODUCT((YEAR($N$4:$BU$4)=BZ$4)*($N21:$BU21))</f>
        <v>0</v>
      </c>
      <c r="CA21" s="299"/>
      <c r="CB21" s="125">
        <f t="shared" si="110"/>
        <v>0</v>
      </c>
      <c r="CC21" s="125">
        <f t="shared" si="111"/>
        <v>0</v>
      </c>
      <c r="CD21" s="125">
        <f t="shared" si="112"/>
        <v>0</v>
      </c>
      <c r="CE21" s="125">
        <f t="shared" si="113"/>
        <v>0</v>
      </c>
      <c r="CF21" s="125">
        <f t="shared" si="114"/>
        <v>0</v>
      </c>
      <c r="CG21" s="125">
        <f t="shared" si="115"/>
        <v>0</v>
      </c>
      <c r="CH21" s="125">
        <f t="shared" si="116"/>
        <v>0</v>
      </c>
      <c r="CI21" s="125">
        <f t="shared" si="117"/>
        <v>0</v>
      </c>
      <c r="CJ21" s="125">
        <f t="shared" si="118"/>
        <v>0</v>
      </c>
      <c r="CK21" s="125">
        <f t="shared" si="119"/>
        <v>0</v>
      </c>
      <c r="CL21" s="125">
        <f t="shared" si="120"/>
        <v>0</v>
      </c>
      <c r="CM21" s="125">
        <f t="shared" si="121"/>
        <v>0</v>
      </c>
      <c r="CN21" s="125">
        <f t="shared" si="122"/>
        <v>0</v>
      </c>
      <c r="CO21" s="125">
        <f t="shared" si="123"/>
        <v>0</v>
      </c>
      <c r="CP21" s="125">
        <f t="shared" si="124"/>
        <v>0</v>
      </c>
      <c r="CQ21" s="125">
        <f t="shared" si="125"/>
        <v>0</v>
      </c>
      <c r="CR21" s="125">
        <f t="shared" si="126"/>
        <v>0</v>
      </c>
      <c r="CS21" s="125">
        <f t="shared" si="127"/>
        <v>0</v>
      </c>
      <c r="CT21" s="125">
        <f t="shared" si="128"/>
        <v>0</v>
      </c>
      <c r="CU21" s="125">
        <f t="shared" si="129"/>
        <v>0</v>
      </c>
      <c r="CV21" s="125">
        <f t="shared" si="130"/>
        <v>0</v>
      </c>
      <c r="CW21" s="125">
        <f t="shared" si="131"/>
        <v>0</v>
      </c>
      <c r="CX21" s="125">
        <f t="shared" si="132"/>
        <v>0</v>
      </c>
      <c r="CY21" s="125">
        <f t="shared" si="133"/>
        <v>0</v>
      </c>
      <c r="CZ21" s="125">
        <f t="shared" si="134"/>
        <v>0</v>
      </c>
      <c r="DA21" s="125">
        <f t="shared" si="135"/>
        <v>0</v>
      </c>
      <c r="DB21" s="125">
        <f t="shared" si="136"/>
        <v>0</v>
      </c>
      <c r="DC21" s="125">
        <f t="shared" si="137"/>
        <v>0</v>
      </c>
      <c r="DD21" s="125">
        <f t="shared" si="138"/>
        <v>0</v>
      </c>
      <c r="DE21" s="125">
        <f t="shared" si="139"/>
        <v>0</v>
      </c>
      <c r="DF21" s="125">
        <f t="shared" si="140"/>
        <v>0</v>
      </c>
      <c r="DG21" s="125">
        <f t="shared" si="141"/>
        <v>0</v>
      </c>
      <c r="DH21" s="125">
        <f t="shared" si="142"/>
        <v>0</v>
      </c>
      <c r="DI21" s="125">
        <f t="shared" si="143"/>
        <v>0</v>
      </c>
      <c r="DJ21" s="125">
        <f t="shared" si="144"/>
        <v>0</v>
      </c>
      <c r="DK21" s="125">
        <f t="shared" si="145"/>
        <v>0</v>
      </c>
      <c r="DL21" s="125">
        <f t="shared" si="146"/>
        <v>0</v>
      </c>
      <c r="DM21" s="125">
        <f t="shared" si="147"/>
        <v>0</v>
      </c>
      <c r="DN21" s="125">
        <f t="shared" si="148"/>
        <v>0</v>
      </c>
      <c r="DO21" s="125">
        <f t="shared" si="149"/>
        <v>0</v>
      </c>
      <c r="DP21" s="125">
        <f t="shared" si="150"/>
        <v>0</v>
      </c>
      <c r="DQ21" s="125">
        <f t="shared" si="151"/>
        <v>0</v>
      </c>
      <c r="DR21" s="125">
        <f t="shared" si="152"/>
        <v>0</v>
      </c>
      <c r="DS21" s="125">
        <f t="shared" si="153"/>
        <v>0</v>
      </c>
      <c r="DT21" s="125">
        <f t="shared" si="154"/>
        <v>0</v>
      </c>
      <c r="DU21" s="125">
        <f t="shared" si="155"/>
        <v>0</v>
      </c>
      <c r="DV21" s="125">
        <f t="shared" si="156"/>
        <v>0</v>
      </c>
      <c r="DW21" s="125">
        <f t="shared" si="157"/>
        <v>0</v>
      </c>
      <c r="DX21" s="125">
        <f t="shared" si="158"/>
        <v>0</v>
      </c>
      <c r="DY21" s="125">
        <f t="shared" si="159"/>
        <v>0</v>
      </c>
      <c r="DZ21" s="125">
        <f t="shared" si="160"/>
        <v>0</v>
      </c>
      <c r="EA21" s="125">
        <f t="shared" si="161"/>
        <v>0</v>
      </c>
      <c r="EB21" s="125">
        <f t="shared" si="162"/>
        <v>0</v>
      </c>
      <c r="EC21" s="125">
        <f t="shared" si="163"/>
        <v>0</v>
      </c>
      <c r="ED21" s="125">
        <f t="shared" si="164"/>
        <v>0</v>
      </c>
      <c r="EE21" s="125">
        <f t="shared" si="165"/>
        <v>0</v>
      </c>
      <c r="EF21" s="125">
        <f t="shared" si="166"/>
        <v>0</v>
      </c>
      <c r="EG21" s="125">
        <f t="shared" si="167"/>
        <v>0</v>
      </c>
      <c r="EH21" s="125">
        <f t="shared" si="168"/>
        <v>0</v>
      </c>
      <c r="EI21" s="125">
        <f t="shared" si="169"/>
        <v>0</v>
      </c>
      <c r="EJ21" s="159" cm="1">
        <f t="array" ref="EJ21">SUMPRODUCT((YEAR($CB$4:$EI$4)=EJ$4)*($CB21:$EI21))</f>
        <v>0</v>
      </c>
      <c r="EK21" s="125" cm="1">
        <f t="array" ref="EK21">SUMPRODUCT((YEAR($CB$4:$EI$4)=EK$4)*($CB21:$EI21))</f>
        <v>0</v>
      </c>
      <c r="EL21" s="125" cm="1">
        <f t="array" ref="EL21">SUMPRODUCT((YEAR($CB$4:$EI$4)=EL$4)*($CB21:$EI21))</f>
        <v>0</v>
      </c>
      <c r="EM21" s="125" cm="1">
        <f t="array" ref="EM21">SUMPRODUCT((YEAR($CB$4:$EI$4)=EM$4)*($CB21:$EI21))</f>
        <v>0</v>
      </c>
      <c r="EN21" s="158" cm="1">
        <f t="array" ref="EN21">SUMPRODUCT((YEAR($CB$4:$EI$4)=EN$4)*($CB21:$EI21))</f>
        <v>0</v>
      </c>
      <c r="EO21" s="299"/>
      <c r="EP21" s="159">
        <f t="shared" si="94"/>
        <v>0</v>
      </c>
      <c r="EQ21" s="125">
        <f t="shared" si="181"/>
        <v>0</v>
      </c>
      <c r="ER21" s="125">
        <f t="shared" si="181"/>
        <v>0</v>
      </c>
      <c r="ES21" s="125">
        <f t="shared" si="181"/>
        <v>0</v>
      </c>
      <c r="ET21" s="125">
        <f t="shared" si="181"/>
        <v>0</v>
      </c>
      <c r="EU21" s="125">
        <f t="shared" si="181"/>
        <v>0</v>
      </c>
      <c r="EV21" s="125">
        <f t="shared" si="181"/>
        <v>0</v>
      </c>
      <c r="EW21" s="125">
        <f t="shared" si="181"/>
        <v>0</v>
      </c>
      <c r="EX21" s="125">
        <f t="shared" si="181"/>
        <v>0</v>
      </c>
      <c r="EY21" s="125">
        <f t="shared" si="181"/>
        <v>0</v>
      </c>
      <c r="EZ21" s="125">
        <f t="shared" si="181"/>
        <v>0</v>
      </c>
      <c r="FA21" s="125">
        <f t="shared" si="181"/>
        <v>0</v>
      </c>
      <c r="FB21" s="125">
        <f t="shared" si="181"/>
        <v>0</v>
      </c>
      <c r="FC21" s="125">
        <f t="shared" si="181"/>
        <v>0</v>
      </c>
      <c r="FD21" s="125">
        <f t="shared" si="181"/>
        <v>0</v>
      </c>
      <c r="FE21" s="125">
        <f t="shared" si="181"/>
        <v>0</v>
      </c>
      <c r="FF21" s="125">
        <f t="shared" si="181"/>
        <v>0</v>
      </c>
      <c r="FG21" s="125">
        <f t="shared" si="181"/>
        <v>0</v>
      </c>
      <c r="FH21" s="125">
        <f t="shared" si="181"/>
        <v>0</v>
      </c>
      <c r="FI21" s="125">
        <f t="shared" si="181"/>
        <v>0</v>
      </c>
      <c r="FJ21" s="125">
        <f t="shared" si="181"/>
        <v>0</v>
      </c>
      <c r="FK21" s="125">
        <f t="shared" si="181"/>
        <v>0</v>
      </c>
      <c r="FL21" s="125">
        <f t="shared" si="181"/>
        <v>0</v>
      </c>
      <c r="FM21" s="125">
        <f t="shared" si="181"/>
        <v>0</v>
      </c>
      <c r="FN21" s="125">
        <f t="shared" si="181"/>
        <v>0</v>
      </c>
      <c r="FO21" s="125">
        <f t="shared" si="181"/>
        <v>0</v>
      </c>
      <c r="FP21" s="125">
        <f t="shared" si="181"/>
        <v>0</v>
      </c>
      <c r="FQ21" s="125">
        <f t="shared" si="181"/>
        <v>0</v>
      </c>
      <c r="FR21" s="125">
        <f t="shared" si="181"/>
        <v>0</v>
      </c>
      <c r="FS21" s="125">
        <f t="shared" si="181"/>
        <v>0</v>
      </c>
      <c r="FT21" s="125">
        <f t="shared" si="181"/>
        <v>0</v>
      </c>
      <c r="FU21" s="125">
        <f t="shared" si="181"/>
        <v>0</v>
      </c>
      <c r="FV21" s="125">
        <f t="shared" si="181"/>
        <v>0</v>
      </c>
      <c r="FW21" s="125">
        <f t="shared" si="181"/>
        <v>0</v>
      </c>
      <c r="FX21" s="125">
        <f t="shared" si="181"/>
        <v>0</v>
      </c>
      <c r="FY21" s="125">
        <f t="shared" si="181"/>
        <v>0</v>
      </c>
      <c r="FZ21" s="125">
        <f t="shared" si="181"/>
        <v>0</v>
      </c>
      <c r="GA21" s="125">
        <f t="shared" si="181"/>
        <v>0</v>
      </c>
      <c r="GB21" s="125">
        <f t="shared" si="181"/>
        <v>0</v>
      </c>
      <c r="GC21" s="125">
        <f t="shared" si="181"/>
        <v>0</v>
      </c>
      <c r="GD21" s="125">
        <f t="shared" si="181"/>
        <v>0</v>
      </c>
      <c r="GE21" s="125">
        <f t="shared" si="181"/>
        <v>0</v>
      </c>
      <c r="GF21" s="125">
        <f t="shared" si="181"/>
        <v>0</v>
      </c>
      <c r="GG21" s="125">
        <f t="shared" si="181"/>
        <v>0</v>
      </c>
      <c r="GH21" s="125">
        <f t="shared" si="181"/>
        <v>0</v>
      </c>
      <c r="GI21" s="125">
        <f t="shared" si="181"/>
        <v>0</v>
      </c>
      <c r="GJ21" s="125">
        <f t="shared" si="181"/>
        <v>0</v>
      </c>
      <c r="GK21" s="125">
        <f t="shared" si="181"/>
        <v>0</v>
      </c>
      <c r="GL21" s="125">
        <f t="shared" si="181"/>
        <v>0</v>
      </c>
      <c r="GM21" s="125">
        <f t="shared" si="181"/>
        <v>0</v>
      </c>
      <c r="GN21" s="125">
        <f t="shared" si="181"/>
        <v>0</v>
      </c>
      <c r="GO21" s="125">
        <f t="shared" si="181"/>
        <v>0</v>
      </c>
      <c r="GP21" s="125">
        <f t="shared" si="181"/>
        <v>0</v>
      </c>
      <c r="GQ21" s="125">
        <f t="shared" si="181"/>
        <v>0</v>
      </c>
      <c r="GR21" s="125">
        <f t="shared" si="181"/>
        <v>0</v>
      </c>
      <c r="GS21" s="125">
        <f t="shared" si="181"/>
        <v>0</v>
      </c>
      <c r="GT21" s="125">
        <f t="shared" si="181"/>
        <v>0</v>
      </c>
      <c r="GU21" s="125">
        <f t="shared" si="181"/>
        <v>0</v>
      </c>
      <c r="GV21" s="125">
        <f t="shared" si="181"/>
        <v>0</v>
      </c>
      <c r="GW21" s="125">
        <f t="shared" si="181"/>
        <v>0</v>
      </c>
      <c r="GX21" s="159" cm="1">
        <f t="array" ref="GX21">SUMPRODUCT((YEAR($EQ$4:$GW$4)=GX$4)*($EQ21:$GW21))</f>
        <v>0</v>
      </c>
      <c r="GY21" s="125" cm="1">
        <f t="array" ref="GY21">SUMPRODUCT((YEAR($EQ$4:$GW$4)=GY$4)*($EQ21:$GW21))</f>
        <v>0</v>
      </c>
      <c r="GZ21" s="125" cm="1">
        <f t="array" ref="GZ21">SUMPRODUCT((YEAR($EQ$4:$GW$4)=GZ$4)*($EQ21:$GW21))</f>
        <v>0</v>
      </c>
      <c r="HA21" s="125" cm="1">
        <f t="array" ref="HA21">SUMPRODUCT((YEAR($EQ$4:$GW$4)=HA$4)*($EQ21:$GW21))</f>
        <v>0</v>
      </c>
      <c r="HB21" s="158" cm="1">
        <f t="array" ref="HB21">SUMPRODUCT((YEAR($EQ$4:$GW$4)=HB$4)*($EQ21:$GW21))</f>
        <v>0</v>
      </c>
      <c r="HC21" s="300"/>
      <c r="HD21" s="301"/>
      <c r="HE21" s="301"/>
      <c r="HF21" s="301"/>
      <c r="HG21" s="301"/>
      <c r="HH21" s="89"/>
      <c r="HI21" s="89"/>
      <c r="HJ21" s="89"/>
      <c r="HK21" s="89"/>
      <c r="HL21" s="89"/>
      <c r="HM21" s="89"/>
      <c r="HN21" s="89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</row>
    <row r="22" spans="1:305" s="8" customFormat="1">
      <c r="A22" s="14"/>
      <c r="B22" s="21"/>
      <c r="C22" s="198"/>
      <c r="D22" s="198"/>
      <c r="E22" s="199"/>
      <c r="F22" s="520"/>
      <c r="G22" s="520"/>
      <c r="H22" s="521"/>
      <c r="I22" s="201"/>
      <c r="J22" s="201"/>
      <c r="K22" s="522"/>
      <c r="L22" s="522"/>
      <c r="M22" s="522"/>
      <c r="N22" s="125">
        <f t="shared" si="82"/>
        <v>0</v>
      </c>
      <c r="O22" s="125">
        <f t="shared" ref="O22:AT22" si="186">IF(AND($I22&lt;=O$3,$I22&gt;N$3),$H22/12*((O$3-$I22+1)/(O$3-N$3)),IF(OR($J22="",$J22&gt;N$3),IF($I22&lt;=O$4,IF(YEAR($I22)&lt;2023,$H22/12*(1+$K22)^(YEAR(O$4)-YEAR($N$4)),IF(YEAR(O$4)-YEAR($I22)=1,$H22/12*(1+($K22*(DATE(YEAR($I22),12,31)-$I22)/365))^(YEAR(O$4)-YEAR($I22)),$H22/12*(1+$K22)^(YEAR(O$4)-YEAR($I22)))),IF(AND($I22&gt;=O$4,$I22&lt;=EOMONTH(O$4,0)),$H22/12*(P$4-$I22)/30,0)),0))</f>
        <v>0</v>
      </c>
      <c r="P22" s="125">
        <f t="shared" si="186"/>
        <v>0</v>
      </c>
      <c r="Q22" s="125">
        <f t="shared" si="186"/>
        <v>0</v>
      </c>
      <c r="R22" s="125">
        <f t="shared" si="186"/>
        <v>0</v>
      </c>
      <c r="S22" s="125">
        <f t="shared" si="186"/>
        <v>0</v>
      </c>
      <c r="T22" s="125">
        <f t="shared" si="186"/>
        <v>0</v>
      </c>
      <c r="U22" s="125">
        <f t="shared" si="186"/>
        <v>0</v>
      </c>
      <c r="V22" s="125">
        <f t="shared" si="186"/>
        <v>0</v>
      </c>
      <c r="W22" s="125">
        <f t="shared" si="186"/>
        <v>0</v>
      </c>
      <c r="X22" s="125">
        <f t="shared" si="186"/>
        <v>0</v>
      </c>
      <c r="Y22" s="125">
        <f t="shared" si="186"/>
        <v>0</v>
      </c>
      <c r="Z22" s="125">
        <f t="shared" si="186"/>
        <v>0</v>
      </c>
      <c r="AA22" s="125">
        <f t="shared" si="186"/>
        <v>0</v>
      </c>
      <c r="AB22" s="125">
        <f t="shared" si="186"/>
        <v>0</v>
      </c>
      <c r="AC22" s="125">
        <f t="shared" si="186"/>
        <v>0</v>
      </c>
      <c r="AD22" s="125">
        <f t="shared" si="186"/>
        <v>0</v>
      </c>
      <c r="AE22" s="125">
        <f t="shared" si="186"/>
        <v>0</v>
      </c>
      <c r="AF22" s="125">
        <f t="shared" si="186"/>
        <v>0</v>
      </c>
      <c r="AG22" s="125">
        <f t="shared" si="186"/>
        <v>0</v>
      </c>
      <c r="AH22" s="125">
        <f t="shared" si="186"/>
        <v>0</v>
      </c>
      <c r="AI22" s="125">
        <f t="shared" si="186"/>
        <v>0</v>
      </c>
      <c r="AJ22" s="125">
        <f t="shared" si="186"/>
        <v>0</v>
      </c>
      <c r="AK22" s="125">
        <f t="shared" si="186"/>
        <v>0</v>
      </c>
      <c r="AL22" s="125">
        <f t="shared" si="186"/>
        <v>0</v>
      </c>
      <c r="AM22" s="125">
        <f t="shared" si="186"/>
        <v>0</v>
      </c>
      <c r="AN22" s="125">
        <f t="shared" si="186"/>
        <v>0</v>
      </c>
      <c r="AO22" s="125">
        <f t="shared" si="186"/>
        <v>0</v>
      </c>
      <c r="AP22" s="125">
        <f t="shared" si="186"/>
        <v>0</v>
      </c>
      <c r="AQ22" s="125">
        <f t="shared" si="186"/>
        <v>0</v>
      </c>
      <c r="AR22" s="125">
        <f t="shared" si="186"/>
        <v>0</v>
      </c>
      <c r="AS22" s="125">
        <f t="shared" si="186"/>
        <v>0</v>
      </c>
      <c r="AT22" s="125">
        <f t="shared" si="186"/>
        <v>0</v>
      </c>
      <c r="AU22" s="125">
        <f t="shared" ref="AU22:BU22" si="187">IF(AND($I22&lt;=AU$3,$I22&gt;AT$3),$H22/12*((AU$3-$I22+1)/(AU$3-AT$3)),IF(OR($J22="",$J22&gt;AT$3),IF($I22&lt;=AU$4,IF(YEAR($I22)&lt;2023,$H22/12*(1+$K22)^(YEAR(AU$4)-YEAR($N$4)),IF(YEAR(AU$4)-YEAR($I22)=1,$H22/12*(1+($K22*(DATE(YEAR($I22),12,31)-$I22)/365))^(YEAR(AU$4)-YEAR($I22)),$H22/12*(1+$K22)^(YEAR(AU$4)-YEAR($I22)))),IF(AND($I22&gt;=AU$4,$I22&lt;=EOMONTH(AU$4,0)),$H22/12*(AV$4-$I22)/30,0)),0))</f>
        <v>0</v>
      </c>
      <c r="AV22" s="125">
        <f t="shared" si="187"/>
        <v>0</v>
      </c>
      <c r="AW22" s="125">
        <f t="shared" si="187"/>
        <v>0</v>
      </c>
      <c r="AX22" s="125">
        <f t="shared" si="187"/>
        <v>0</v>
      </c>
      <c r="AY22" s="125">
        <f t="shared" si="187"/>
        <v>0</v>
      </c>
      <c r="AZ22" s="125">
        <f t="shared" si="187"/>
        <v>0</v>
      </c>
      <c r="BA22" s="125">
        <f t="shared" si="187"/>
        <v>0</v>
      </c>
      <c r="BB22" s="125">
        <f t="shared" si="187"/>
        <v>0</v>
      </c>
      <c r="BC22" s="125">
        <f t="shared" si="187"/>
        <v>0</v>
      </c>
      <c r="BD22" s="125">
        <f t="shared" si="187"/>
        <v>0</v>
      </c>
      <c r="BE22" s="125">
        <f t="shared" si="187"/>
        <v>0</v>
      </c>
      <c r="BF22" s="125">
        <f t="shared" si="187"/>
        <v>0</v>
      </c>
      <c r="BG22" s="125">
        <f t="shared" si="187"/>
        <v>0</v>
      </c>
      <c r="BH22" s="125">
        <f t="shared" si="187"/>
        <v>0</v>
      </c>
      <c r="BI22" s="125">
        <f t="shared" si="187"/>
        <v>0</v>
      </c>
      <c r="BJ22" s="125">
        <f t="shared" si="187"/>
        <v>0</v>
      </c>
      <c r="BK22" s="125">
        <f t="shared" si="187"/>
        <v>0</v>
      </c>
      <c r="BL22" s="125">
        <f t="shared" si="187"/>
        <v>0</v>
      </c>
      <c r="BM22" s="125">
        <f t="shared" si="187"/>
        <v>0</v>
      </c>
      <c r="BN22" s="125">
        <f t="shared" si="187"/>
        <v>0</v>
      </c>
      <c r="BO22" s="125">
        <f t="shared" si="187"/>
        <v>0</v>
      </c>
      <c r="BP22" s="125">
        <f t="shared" si="187"/>
        <v>0</v>
      </c>
      <c r="BQ22" s="125">
        <f t="shared" si="187"/>
        <v>0</v>
      </c>
      <c r="BR22" s="125">
        <f t="shared" si="187"/>
        <v>0</v>
      </c>
      <c r="BS22" s="125">
        <f t="shared" si="187"/>
        <v>0</v>
      </c>
      <c r="BT22" s="125">
        <f t="shared" si="187"/>
        <v>0</v>
      </c>
      <c r="BU22" s="125">
        <f t="shared" si="187"/>
        <v>0</v>
      </c>
      <c r="BV22" s="159" cm="1">
        <f t="array" ref="BV22">SUMPRODUCT((YEAR($N$4:$BU$4)=BV$4)*($N22:$BU22))</f>
        <v>0</v>
      </c>
      <c r="BW22" s="125" cm="1">
        <f t="array" ref="BW22">SUMPRODUCT((YEAR($N$4:$BU$4)=BW$4)*($N22:$BU22))</f>
        <v>0</v>
      </c>
      <c r="BX22" s="125" cm="1">
        <f t="array" ref="BX22">SUMPRODUCT((YEAR($N$4:$BU$4)=BX$4)*($N22:$BU22))</f>
        <v>0</v>
      </c>
      <c r="BY22" s="125" cm="1">
        <f t="array" ref="BY22">SUMPRODUCT((YEAR($N$4:$BU$4)=BY$4)*($N22:$BU22))</f>
        <v>0</v>
      </c>
      <c r="BZ22" s="125" cm="1">
        <f t="array" ref="BZ22">SUMPRODUCT((YEAR($N$4:$BU$4)=BZ$4)*($N22:$BU22))</f>
        <v>0</v>
      </c>
      <c r="CA22" s="299"/>
      <c r="CB22" s="125">
        <f t="shared" si="110"/>
        <v>0</v>
      </c>
      <c r="CC22" s="125">
        <f t="shared" si="111"/>
        <v>0</v>
      </c>
      <c r="CD22" s="125">
        <f t="shared" si="112"/>
        <v>0</v>
      </c>
      <c r="CE22" s="125">
        <f t="shared" si="113"/>
        <v>0</v>
      </c>
      <c r="CF22" s="125">
        <f t="shared" si="114"/>
        <v>0</v>
      </c>
      <c r="CG22" s="125">
        <f t="shared" si="115"/>
        <v>0</v>
      </c>
      <c r="CH22" s="125">
        <f t="shared" si="116"/>
        <v>0</v>
      </c>
      <c r="CI22" s="125">
        <f t="shared" si="117"/>
        <v>0</v>
      </c>
      <c r="CJ22" s="125">
        <f t="shared" si="118"/>
        <v>0</v>
      </c>
      <c r="CK22" s="125">
        <f t="shared" si="119"/>
        <v>0</v>
      </c>
      <c r="CL22" s="125">
        <f t="shared" si="120"/>
        <v>0</v>
      </c>
      <c r="CM22" s="125">
        <f t="shared" si="121"/>
        <v>0</v>
      </c>
      <c r="CN22" s="125">
        <f t="shared" si="122"/>
        <v>0</v>
      </c>
      <c r="CO22" s="125">
        <f t="shared" si="123"/>
        <v>0</v>
      </c>
      <c r="CP22" s="125">
        <f t="shared" si="124"/>
        <v>0</v>
      </c>
      <c r="CQ22" s="125">
        <f t="shared" si="125"/>
        <v>0</v>
      </c>
      <c r="CR22" s="125">
        <f t="shared" si="126"/>
        <v>0</v>
      </c>
      <c r="CS22" s="125">
        <f t="shared" si="127"/>
        <v>0</v>
      </c>
      <c r="CT22" s="125">
        <f t="shared" si="128"/>
        <v>0</v>
      </c>
      <c r="CU22" s="125">
        <f t="shared" si="129"/>
        <v>0</v>
      </c>
      <c r="CV22" s="125">
        <f t="shared" si="130"/>
        <v>0</v>
      </c>
      <c r="CW22" s="125">
        <f t="shared" si="131"/>
        <v>0</v>
      </c>
      <c r="CX22" s="125">
        <f t="shared" si="132"/>
        <v>0</v>
      </c>
      <c r="CY22" s="125">
        <f t="shared" si="133"/>
        <v>0</v>
      </c>
      <c r="CZ22" s="125">
        <f t="shared" si="134"/>
        <v>0</v>
      </c>
      <c r="DA22" s="125">
        <f t="shared" si="135"/>
        <v>0</v>
      </c>
      <c r="DB22" s="125">
        <f t="shared" si="136"/>
        <v>0</v>
      </c>
      <c r="DC22" s="125">
        <f t="shared" si="137"/>
        <v>0</v>
      </c>
      <c r="DD22" s="125">
        <f t="shared" si="138"/>
        <v>0</v>
      </c>
      <c r="DE22" s="125">
        <f t="shared" si="139"/>
        <v>0</v>
      </c>
      <c r="DF22" s="125">
        <f t="shared" si="140"/>
        <v>0</v>
      </c>
      <c r="DG22" s="125">
        <f t="shared" si="141"/>
        <v>0</v>
      </c>
      <c r="DH22" s="125">
        <f t="shared" si="142"/>
        <v>0</v>
      </c>
      <c r="DI22" s="125">
        <f t="shared" si="143"/>
        <v>0</v>
      </c>
      <c r="DJ22" s="125">
        <f t="shared" si="144"/>
        <v>0</v>
      </c>
      <c r="DK22" s="125">
        <f t="shared" si="145"/>
        <v>0</v>
      </c>
      <c r="DL22" s="125">
        <f t="shared" si="146"/>
        <v>0</v>
      </c>
      <c r="DM22" s="125">
        <f t="shared" si="147"/>
        <v>0</v>
      </c>
      <c r="DN22" s="125">
        <f t="shared" si="148"/>
        <v>0</v>
      </c>
      <c r="DO22" s="125">
        <f t="shared" si="149"/>
        <v>0</v>
      </c>
      <c r="DP22" s="125">
        <f t="shared" si="150"/>
        <v>0</v>
      </c>
      <c r="DQ22" s="125">
        <f t="shared" si="151"/>
        <v>0</v>
      </c>
      <c r="DR22" s="125">
        <f t="shared" si="152"/>
        <v>0</v>
      </c>
      <c r="DS22" s="125">
        <f t="shared" si="153"/>
        <v>0</v>
      </c>
      <c r="DT22" s="125">
        <f t="shared" si="154"/>
        <v>0</v>
      </c>
      <c r="DU22" s="125">
        <f t="shared" si="155"/>
        <v>0</v>
      </c>
      <c r="DV22" s="125">
        <f t="shared" si="156"/>
        <v>0</v>
      </c>
      <c r="DW22" s="125">
        <f t="shared" si="157"/>
        <v>0</v>
      </c>
      <c r="DX22" s="125">
        <f t="shared" si="158"/>
        <v>0</v>
      </c>
      <c r="DY22" s="125">
        <f t="shared" si="159"/>
        <v>0</v>
      </c>
      <c r="DZ22" s="125">
        <f t="shared" si="160"/>
        <v>0</v>
      </c>
      <c r="EA22" s="125">
        <f t="shared" si="161"/>
        <v>0</v>
      </c>
      <c r="EB22" s="125">
        <f t="shared" si="162"/>
        <v>0</v>
      </c>
      <c r="EC22" s="125">
        <f t="shared" si="163"/>
        <v>0</v>
      </c>
      <c r="ED22" s="125">
        <f t="shared" si="164"/>
        <v>0</v>
      </c>
      <c r="EE22" s="125">
        <f t="shared" si="165"/>
        <v>0</v>
      </c>
      <c r="EF22" s="125">
        <f t="shared" si="166"/>
        <v>0</v>
      </c>
      <c r="EG22" s="125">
        <f t="shared" si="167"/>
        <v>0</v>
      </c>
      <c r="EH22" s="125">
        <f t="shared" si="168"/>
        <v>0</v>
      </c>
      <c r="EI22" s="125">
        <f t="shared" si="169"/>
        <v>0</v>
      </c>
      <c r="EJ22" s="159" cm="1">
        <f t="array" ref="EJ22">SUMPRODUCT((YEAR($CB$4:$EI$4)=EJ$4)*($CB22:$EI22))</f>
        <v>0</v>
      </c>
      <c r="EK22" s="125" cm="1">
        <f t="array" ref="EK22">SUMPRODUCT((YEAR($CB$4:$EI$4)=EK$4)*($CB22:$EI22))</f>
        <v>0</v>
      </c>
      <c r="EL22" s="125" cm="1">
        <f t="array" ref="EL22">SUMPRODUCT((YEAR($CB$4:$EI$4)=EL$4)*($CB22:$EI22))</f>
        <v>0</v>
      </c>
      <c r="EM22" s="125" cm="1">
        <f t="array" ref="EM22">SUMPRODUCT((YEAR($CB$4:$EI$4)=EM$4)*($CB22:$EI22))</f>
        <v>0</v>
      </c>
      <c r="EN22" s="158" cm="1">
        <f t="array" ref="EN22">SUMPRODUCT((YEAR($CB$4:$EI$4)=EN$4)*($CB22:$EI22))</f>
        <v>0</v>
      </c>
      <c r="EO22" s="299"/>
      <c r="EP22" s="159">
        <f t="shared" si="94"/>
        <v>0</v>
      </c>
      <c r="EQ22" s="125">
        <f t="shared" si="181"/>
        <v>0</v>
      </c>
      <c r="ER22" s="125">
        <f t="shared" si="181"/>
        <v>0</v>
      </c>
      <c r="ES22" s="125">
        <f t="shared" si="181"/>
        <v>0</v>
      </c>
      <c r="ET22" s="125">
        <f t="shared" si="181"/>
        <v>0</v>
      </c>
      <c r="EU22" s="125">
        <f t="shared" si="181"/>
        <v>0</v>
      </c>
      <c r="EV22" s="125">
        <f t="shared" si="181"/>
        <v>0</v>
      </c>
      <c r="EW22" s="125">
        <f t="shared" si="181"/>
        <v>0</v>
      </c>
      <c r="EX22" s="125">
        <f t="shared" si="181"/>
        <v>0</v>
      </c>
      <c r="EY22" s="125">
        <f t="shared" si="181"/>
        <v>0</v>
      </c>
      <c r="EZ22" s="125">
        <f t="shared" si="181"/>
        <v>0</v>
      </c>
      <c r="FA22" s="125">
        <f t="shared" si="181"/>
        <v>0</v>
      </c>
      <c r="FB22" s="125">
        <f t="shared" si="181"/>
        <v>0</v>
      </c>
      <c r="FC22" s="125">
        <f t="shared" si="181"/>
        <v>0</v>
      </c>
      <c r="FD22" s="125">
        <f t="shared" si="181"/>
        <v>0</v>
      </c>
      <c r="FE22" s="125">
        <f t="shared" si="181"/>
        <v>0</v>
      </c>
      <c r="FF22" s="125">
        <f t="shared" si="181"/>
        <v>0</v>
      </c>
      <c r="FG22" s="125">
        <f t="shared" si="181"/>
        <v>0</v>
      </c>
      <c r="FH22" s="125">
        <f t="shared" si="181"/>
        <v>0</v>
      </c>
      <c r="FI22" s="125">
        <f t="shared" si="181"/>
        <v>0</v>
      </c>
      <c r="FJ22" s="125">
        <f t="shared" si="181"/>
        <v>0</v>
      </c>
      <c r="FK22" s="125">
        <f t="shared" si="181"/>
        <v>0</v>
      </c>
      <c r="FL22" s="125">
        <f t="shared" si="181"/>
        <v>0</v>
      </c>
      <c r="FM22" s="125">
        <f t="shared" si="181"/>
        <v>0</v>
      </c>
      <c r="FN22" s="125">
        <f t="shared" si="181"/>
        <v>0</v>
      </c>
      <c r="FO22" s="125">
        <f t="shared" si="181"/>
        <v>0</v>
      </c>
      <c r="FP22" s="125">
        <f t="shared" si="181"/>
        <v>0</v>
      </c>
      <c r="FQ22" s="125">
        <f t="shared" si="181"/>
        <v>0</v>
      </c>
      <c r="FR22" s="125">
        <f t="shared" si="181"/>
        <v>0</v>
      </c>
      <c r="FS22" s="125">
        <f t="shared" si="181"/>
        <v>0</v>
      </c>
      <c r="FT22" s="125">
        <f t="shared" si="181"/>
        <v>0</v>
      </c>
      <c r="FU22" s="125">
        <f t="shared" si="181"/>
        <v>0</v>
      </c>
      <c r="FV22" s="125">
        <f t="shared" si="181"/>
        <v>0</v>
      </c>
      <c r="FW22" s="125">
        <f t="shared" si="181"/>
        <v>0</v>
      </c>
      <c r="FX22" s="125">
        <f t="shared" si="181"/>
        <v>0</v>
      </c>
      <c r="FY22" s="125">
        <f t="shared" si="181"/>
        <v>0</v>
      </c>
      <c r="FZ22" s="125">
        <f t="shared" si="181"/>
        <v>0</v>
      </c>
      <c r="GA22" s="125">
        <f t="shared" si="181"/>
        <v>0</v>
      </c>
      <c r="GB22" s="125">
        <f t="shared" si="181"/>
        <v>0</v>
      </c>
      <c r="GC22" s="125">
        <f t="shared" si="181"/>
        <v>0</v>
      </c>
      <c r="GD22" s="125">
        <f t="shared" si="181"/>
        <v>0</v>
      </c>
      <c r="GE22" s="125">
        <f t="shared" si="181"/>
        <v>0</v>
      </c>
      <c r="GF22" s="125">
        <f t="shared" si="181"/>
        <v>0</v>
      </c>
      <c r="GG22" s="125">
        <f t="shared" si="181"/>
        <v>0</v>
      </c>
      <c r="GH22" s="125">
        <f t="shared" si="181"/>
        <v>0</v>
      </c>
      <c r="GI22" s="125">
        <f t="shared" si="181"/>
        <v>0</v>
      </c>
      <c r="GJ22" s="125">
        <f t="shared" si="181"/>
        <v>0</v>
      </c>
      <c r="GK22" s="125">
        <f t="shared" si="181"/>
        <v>0</v>
      </c>
      <c r="GL22" s="125">
        <f t="shared" si="181"/>
        <v>0</v>
      </c>
      <c r="GM22" s="125">
        <f t="shared" si="181"/>
        <v>0</v>
      </c>
      <c r="GN22" s="125">
        <f t="shared" si="181"/>
        <v>0</v>
      </c>
      <c r="GO22" s="125">
        <f t="shared" si="181"/>
        <v>0</v>
      </c>
      <c r="GP22" s="125">
        <f t="shared" si="181"/>
        <v>0</v>
      </c>
      <c r="GQ22" s="125">
        <f t="shared" si="181"/>
        <v>0</v>
      </c>
      <c r="GR22" s="125">
        <f t="shared" si="181"/>
        <v>0</v>
      </c>
      <c r="GS22" s="125">
        <f t="shared" si="181"/>
        <v>0</v>
      </c>
      <c r="GT22" s="125">
        <f t="shared" si="181"/>
        <v>0</v>
      </c>
      <c r="GU22" s="125">
        <f t="shared" si="181"/>
        <v>0</v>
      </c>
      <c r="GV22" s="125">
        <f t="shared" si="181"/>
        <v>0</v>
      </c>
      <c r="GW22" s="125">
        <f t="shared" si="181"/>
        <v>0</v>
      </c>
      <c r="GX22" s="159" cm="1">
        <f t="array" ref="GX22">SUMPRODUCT((YEAR($EQ$4:$GW$4)=GX$4)*($EQ22:$GW22))</f>
        <v>0</v>
      </c>
      <c r="GY22" s="125" cm="1">
        <f t="array" ref="GY22">SUMPRODUCT((YEAR($EQ$4:$GW$4)=GY$4)*($EQ22:$GW22))</f>
        <v>0</v>
      </c>
      <c r="GZ22" s="125" cm="1">
        <f t="array" ref="GZ22">SUMPRODUCT((YEAR($EQ$4:$GW$4)=GZ$4)*($EQ22:$GW22))</f>
        <v>0</v>
      </c>
      <c r="HA22" s="125" cm="1">
        <f t="array" ref="HA22">SUMPRODUCT((YEAR($EQ$4:$GW$4)=HA$4)*($EQ22:$GW22))</f>
        <v>0</v>
      </c>
      <c r="HB22" s="158" cm="1">
        <f t="array" ref="HB22">SUMPRODUCT((YEAR($EQ$4:$GW$4)=HB$4)*($EQ22:$GW22))</f>
        <v>0</v>
      </c>
      <c r="HC22" s="300"/>
      <c r="HD22" s="301"/>
      <c r="HE22" s="301"/>
      <c r="HF22" s="301"/>
      <c r="HG22" s="301"/>
      <c r="HH22" s="89"/>
      <c r="HI22" s="89"/>
      <c r="HJ22" s="89"/>
      <c r="HK22" s="89"/>
      <c r="HL22" s="89"/>
      <c r="HM22" s="89"/>
      <c r="HN22" s="89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</row>
    <row r="23" spans="1:305" s="8" customFormat="1">
      <c r="A23" s="14"/>
      <c r="B23" s="21"/>
      <c r="C23" s="198"/>
      <c r="D23" s="198"/>
      <c r="E23" s="199"/>
      <c r="F23" s="520"/>
      <c r="G23" s="520"/>
      <c r="H23" s="521"/>
      <c r="I23" s="201"/>
      <c r="J23" s="201"/>
      <c r="K23" s="522"/>
      <c r="L23" s="522"/>
      <c r="M23" s="522"/>
      <c r="N23" s="125">
        <f t="shared" si="82"/>
        <v>0</v>
      </c>
      <c r="O23" s="125">
        <f t="shared" ref="O23:AT23" si="188">IF(AND($I23&lt;=O$3,$I23&gt;N$3),$H23/12*((O$3-$I23+1)/(O$3-N$3)),IF(OR($J23="",$J23&gt;N$3),IF($I23&lt;=O$4,IF(YEAR($I23)&lt;2023,$H23/12*(1+$K23)^(YEAR(O$4)-YEAR($N$4)),IF(YEAR(O$4)-YEAR($I23)=1,$H23/12*(1+($K23*(DATE(YEAR($I23),12,31)-$I23)/365))^(YEAR(O$4)-YEAR($I23)),$H23/12*(1+$K23)^(YEAR(O$4)-YEAR($I23)))),IF(AND($I23&gt;=O$4,$I23&lt;=EOMONTH(O$4,0)),$H23/12*(P$4-$I23)/30,0)),0))</f>
        <v>0</v>
      </c>
      <c r="P23" s="125">
        <f t="shared" si="188"/>
        <v>0</v>
      </c>
      <c r="Q23" s="125">
        <f t="shared" si="188"/>
        <v>0</v>
      </c>
      <c r="R23" s="125">
        <f t="shared" si="188"/>
        <v>0</v>
      </c>
      <c r="S23" s="125">
        <f t="shared" si="188"/>
        <v>0</v>
      </c>
      <c r="T23" s="125">
        <f t="shared" si="188"/>
        <v>0</v>
      </c>
      <c r="U23" s="125">
        <f t="shared" si="188"/>
        <v>0</v>
      </c>
      <c r="V23" s="125">
        <f t="shared" si="188"/>
        <v>0</v>
      </c>
      <c r="W23" s="125">
        <f t="shared" si="188"/>
        <v>0</v>
      </c>
      <c r="X23" s="125">
        <f t="shared" si="188"/>
        <v>0</v>
      </c>
      <c r="Y23" s="125">
        <f t="shared" si="188"/>
        <v>0</v>
      </c>
      <c r="Z23" s="125">
        <f t="shared" si="188"/>
        <v>0</v>
      </c>
      <c r="AA23" s="125">
        <f t="shared" si="188"/>
        <v>0</v>
      </c>
      <c r="AB23" s="125">
        <f t="shared" si="188"/>
        <v>0</v>
      </c>
      <c r="AC23" s="125">
        <f t="shared" si="188"/>
        <v>0</v>
      </c>
      <c r="AD23" s="125">
        <f t="shared" si="188"/>
        <v>0</v>
      </c>
      <c r="AE23" s="125">
        <f t="shared" si="188"/>
        <v>0</v>
      </c>
      <c r="AF23" s="125">
        <f t="shared" si="188"/>
        <v>0</v>
      </c>
      <c r="AG23" s="125">
        <f t="shared" si="188"/>
        <v>0</v>
      </c>
      <c r="AH23" s="125">
        <f t="shared" si="188"/>
        <v>0</v>
      </c>
      <c r="AI23" s="125">
        <f t="shared" si="188"/>
        <v>0</v>
      </c>
      <c r="AJ23" s="125">
        <f t="shared" si="188"/>
        <v>0</v>
      </c>
      <c r="AK23" s="125">
        <f t="shared" si="188"/>
        <v>0</v>
      </c>
      <c r="AL23" s="125">
        <f t="shared" si="188"/>
        <v>0</v>
      </c>
      <c r="AM23" s="125">
        <f t="shared" si="188"/>
        <v>0</v>
      </c>
      <c r="AN23" s="125">
        <f t="shared" si="188"/>
        <v>0</v>
      </c>
      <c r="AO23" s="125">
        <f t="shared" si="188"/>
        <v>0</v>
      </c>
      <c r="AP23" s="125">
        <f t="shared" si="188"/>
        <v>0</v>
      </c>
      <c r="AQ23" s="125">
        <f t="shared" si="188"/>
        <v>0</v>
      </c>
      <c r="AR23" s="125">
        <f t="shared" si="188"/>
        <v>0</v>
      </c>
      <c r="AS23" s="125">
        <f t="shared" si="188"/>
        <v>0</v>
      </c>
      <c r="AT23" s="125">
        <f t="shared" si="188"/>
        <v>0</v>
      </c>
      <c r="AU23" s="125">
        <f t="shared" ref="AU23:BU23" si="189">IF(AND($I23&lt;=AU$3,$I23&gt;AT$3),$H23/12*((AU$3-$I23+1)/(AU$3-AT$3)),IF(OR($J23="",$J23&gt;AT$3),IF($I23&lt;=AU$4,IF(YEAR($I23)&lt;2023,$H23/12*(1+$K23)^(YEAR(AU$4)-YEAR($N$4)),IF(YEAR(AU$4)-YEAR($I23)=1,$H23/12*(1+($K23*(DATE(YEAR($I23),12,31)-$I23)/365))^(YEAR(AU$4)-YEAR($I23)),$H23/12*(1+$K23)^(YEAR(AU$4)-YEAR($I23)))),IF(AND($I23&gt;=AU$4,$I23&lt;=EOMONTH(AU$4,0)),$H23/12*(AV$4-$I23)/30,0)),0))</f>
        <v>0</v>
      </c>
      <c r="AV23" s="125">
        <f t="shared" si="189"/>
        <v>0</v>
      </c>
      <c r="AW23" s="125">
        <f t="shared" si="189"/>
        <v>0</v>
      </c>
      <c r="AX23" s="125">
        <f t="shared" si="189"/>
        <v>0</v>
      </c>
      <c r="AY23" s="125">
        <f t="shared" si="189"/>
        <v>0</v>
      </c>
      <c r="AZ23" s="125">
        <f t="shared" si="189"/>
        <v>0</v>
      </c>
      <c r="BA23" s="125">
        <f t="shared" si="189"/>
        <v>0</v>
      </c>
      <c r="BB23" s="125">
        <f t="shared" si="189"/>
        <v>0</v>
      </c>
      <c r="BC23" s="125">
        <f t="shared" si="189"/>
        <v>0</v>
      </c>
      <c r="BD23" s="125">
        <f t="shared" si="189"/>
        <v>0</v>
      </c>
      <c r="BE23" s="125">
        <f t="shared" si="189"/>
        <v>0</v>
      </c>
      <c r="BF23" s="125">
        <f t="shared" si="189"/>
        <v>0</v>
      </c>
      <c r="BG23" s="125">
        <f t="shared" si="189"/>
        <v>0</v>
      </c>
      <c r="BH23" s="125">
        <f t="shared" si="189"/>
        <v>0</v>
      </c>
      <c r="BI23" s="125">
        <f t="shared" si="189"/>
        <v>0</v>
      </c>
      <c r="BJ23" s="125">
        <f t="shared" si="189"/>
        <v>0</v>
      </c>
      <c r="BK23" s="125">
        <f t="shared" si="189"/>
        <v>0</v>
      </c>
      <c r="BL23" s="125">
        <f t="shared" si="189"/>
        <v>0</v>
      </c>
      <c r="BM23" s="125">
        <f t="shared" si="189"/>
        <v>0</v>
      </c>
      <c r="BN23" s="125">
        <f t="shared" si="189"/>
        <v>0</v>
      </c>
      <c r="BO23" s="125">
        <f t="shared" si="189"/>
        <v>0</v>
      </c>
      <c r="BP23" s="125">
        <f t="shared" si="189"/>
        <v>0</v>
      </c>
      <c r="BQ23" s="125">
        <f t="shared" si="189"/>
        <v>0</v>
      </c>
      <c r="BR23" s="125">
        <f t="shared" si="189"/>
        <v>0</v>
      </c>
      <c r="BS23" s="125">
        <f t="shared" si="189"/>
        <v>0</v>
      </c>
      <c r="BT23" s="125">
        <f t="shared" si="189"/>
        <v>0</v>
      </c>
      <c r="BU23" s="125">
        <f t="shared" si="189"/>
        <v>0</v>
      </c>
      <c r="BV23" s="159" cm="1">
        <f t="array" ref="BV23">SUMPRODUCT((YEAR($N$4:$BU$4)=BV$4)*($N23:$BU23))</f>
        <v>0</v>
      </c>
      <c r="BW23" s="125" cm="1">
        <f t="array" ref="BW23">SUMPRODUCT((YEAR($N$4:$BU$4)=BW$4)*($N23:$BU23))</f>
        <v>0</v>
      </c>
      <c r="BX23" s="125" cm="1">
        <f t="array" ref="BX23">SUMPRODUCT((YEAR($N$4:$BU$4)=BX$4)*($N23:$BU23))</f>
        <v>0</v>
      </c>
      <c r="BY23" s="125" cm="1">
        <f t="array" ref="BY23">SUMPRODUCT((YEAR($N$4:$BU$4)=BY$4)*($N23:$BU23))</f>
        <v>0</v>
      </c>
      <c r="BZ23" s="125" cm="1">
        <f t="array" ref="BZ23">SUMPRODUCT((YEAR($N$4:$BU$4)=BZ$4)*($N23:$BU23))</f>
        <v>0</v>
      </c>
      <c r="CA23" s="299"/>
      <c r="CB23" s="125">
        <f t="shared" si="110"/>
        <v>0</v>
      </c>
      <c r="CC23" s="125">
        <f t="shared" si="111"/>
        <v>0</v>
      </c>
      <c r="CD23" s="125">
        <f t="shared" si="112"/>
        <v>0</v>
      </c>
      <c r="CE23" s="125">
        <f t="shared" si="113"/>
        <v>0</v>
      </c>
      <c r="CF23" s="125">
        <f t="shared" si="114"/>
        <v>0</v>
      </c>
      <c r="CG23" s="125">
        <f t="shared" si="115"/>
        <v>0</v>
      </c>
      <c r="CH23" s="125">
        <f t="shared" si="116"/>
        <v>0</v>
      </c>
      <c r="CI23" s="125">
        <f t="shared" si="117"/>
        <v>0</v>
      </c>
      <c r="CJ23" s="125">
        <f t="shared" si="118"/>
        <v>0</v>
      </c>
      <c r="CK23" s="125">
        <f t="shared" si="119"/>
        <v>0</v>
      </c>
      <c r="CL23" s="125">
        <f t="shared" si="120"/>
        <v>0</v>
      </c>
      <c r="CM23" s="125">
        <f t="shared" si="121"/>
        <v>0</v>
      </c>
      <c r="CN23" s="125">
        <f t="shared" si="122"/>
        <v>0</v>
      </c>
      <c r="CO23" s="125">
        <f t="shared" si="123"/>
        <v>0</v>
      </c>
      <c r="CP23" s="125">
        <f t="shared" si="124"/>
        <v>0</v>
      </c>
      <c r="CQ23" s="125">
        <f t="shared" si="125"/>
        <v>0</v>
      </c>
      <c r="CR23" s="125">
        <f t="shared" si="126"/>
        <v>0</v>
      </c>
      <c r="CS23" s="125">
        <f t="shared" si="127"/>
        <v>0</v>
      </c>
      <c r="CT23" s="125">
        <f t="shared" si="128"/>
        <v>0</v>
      </c>
      <c r="CU23" s="125">
        <f t="shared" si="129"/>
        <v>0</v>
      </c>
      <c r="CV23" s="125">
        <f t="shared" si="130"/>
        <v>0</v>
      </c>
      <c r="CW23" s="125">
        <f t="shared" si="131"/>
        <v>0</v>
      </c>
      <c r="CX23" s="125">
        <f t="shared" si="132"/>
        <v>0</v>
      </c>
      <c r="CY23" s="125">
        <f t="shared" si="133"/>
        <v>0</v>
      </c>
      <c r="CZ23" s="125">
        <f t="shared" si="134"/>
        <v>0</v>
      </c>
      <c r="DA23" s="125">
        <f t="shared" si="135"/>
        <v>0</v>
      </c>
      <c r="DB23" s="125">
        <f t="shared" si="136"/>
        <v>0</v>
      </c>
      <c r="DC23" s="125">
        <f t="shared" si="137"/>
        <v>0</v>
      </c>
      <c r="DD23" s="125">
        <f t="shared" si="138"/>
        <v>0</v>
      </c>
      <c r="DE23" s="125">
        <f t="shared" si="139"/>
        <v>0</v>
      </c>
      <c r="DF23" s="125">
        <f t="shared" si="140"/>
        <v>0</v>
      </c>
      <c r="DG23" s="125">
        <f t="shared" si="141"/>
        <v>0</v>
      </c>
      <c r="DH23" s="125">
        <f t="shared" si="142"/>
        <v>0</v>
      </c>
      <c r="DI23" s="125">
        <f t="shared" si="143"/>
        <v>0</v>
      </c>
      <c r="DJ23" s="125">
        <f t="shared" si="144"/>
        <v>0</v>
      </c>
      <c r="DK23" s="125">
        <f t="shared" si="145"/>
        <v>0</v>
      </c>
      <c r="DL23" s="125">
        <f t="shared" si="146"/>
        <v>0</v>
      </c>
      <c r="DM23" s="125">
        <f t="shared" si="147"/>
        <v>0</v>
      </c>
      <c r="DN23" s="125">
        <f t="shared" si="148"/>
        <v>0</v>
      </c>
      <c r="DO23" s="125">
        <f t="shared" si="149"/>
        <v>0</v>
      </c>
      <c r="DP23" s="125">
        <f t="shared" si="150"/>
        <v>0</v>
      </c>
      <c r="DQ23" s="125">
        <f t="shared" si="151"/>
        <v>0</v>
      </c>
      <c r="DR23" s="125">
        <f t="shared" si="152"/>
        <v>0</v>
      </c>
      <c r="DS23" s="125">
        <f t="shared" si="153"/>
        <v>0</v>
      </c>
      <c r="DT23" s="125">
        <f t="shared" si="154"/>
        <v>0</v>
      </c>
      <c r="DU23" s="125">
        <f t="shared" si="155"/>
        <v>0</v>
      </c>
      <c r="DV23" s="125">
        <f t="shared" si="156"/>
        <v>0</v>
      </c>
      <c r="DW23" s="125">
        <f t="shared" si="157"/>
        <v>0</v>
      </c>
      <c r="DX23" s="125">
        <f t="shared" si="158"/>
        <v>0</v>
      </c>
      <c r="DY23" s="125">
        <f t="shared" si="159"/>
        <v>0</v>
      </c>
      <c r="DZ23" s="125">
        <f t="shared" si="160"/>
        <v>0</v>
      </c>
      <c r="EA23" s="125">
        <f t="shared" si="161"/>
        <v>0</v>
      </c>
      <c r="EB23" s="125">
        <f t="shared" si="162"/>
        <v>0</v>
      </c>
      <c r="EC23" s="125">
        <f t="shared" si="163"/>
        <v>0</v>
      </c>
      <c r="ED23" s="125">
        <f t="shared" si="164"/>
        <v>0</v>
      </c>
      <c r="EE23" s="125">
        <f t="shared" si="165"/>
        <v>0</v>
      </c>
      <c r="EF23" s="125">
        <f t="shared" si="166"/>
        <v>0</v>
      </c>
      <c r="EG23" s="125">
        <f t="shared" si="167"/>
        <v>0</v>
      </c>
      <c r="EH23" s="125">
        <f t="shared" si="168"/>
        <v>0</v>
      </c>
      <c r="EI23" s="125">
        <f t="shared" si="169"/>
        <v>0</v>
      </c>
      <c r="EJ23" s="159" cm="1">
        <f t="array" ref="EJ23">SUMPRODUCT((YEAR($CB$4:$EI$4)=EJ$4)*($CB23:$EI23))</f>
        <v>0</v>
      </c>
      <c r="EK23" s="125" cm="1">
        <f t="array" ref="EK23">SUMPRODUCT((YEAR($CB$4:$EI$4)=EK$4)*($CB23:$EI23))</f>
        <v>0</v>
      </c>
      <c r="EL23" s="125" cm="1">
        <f t="array" ref="EL23">SUMPRODUCT((YEAR($CB$4:$EI$4)=EL$4)*($CB23:$EI23))</f>
        <v>0</v>
      </c>
      <c r="EM23" s="125" cm="1">
        <f t="array" ref="EM23">SUMPRODUCT((YEAR($CB$4:$EI$4)=EM$4)*($CB23:$EI23))</f>
        <v>0</v>
      </c>
      <c r="EN23" s="158" cm="1">
        <f t="array" ref="EN23">SUMPRODUCT((YEAR($CB$4:$EI$4)=EN$4)*($CB23:$EI23))</f>
        <v>0</v>
      </c>
      <c r="EO23" s="299"/>
      <c r="EP23" s="159">
        <f t="shared" si="94"/>
        <v>0</v>
      </c>
      <c r="EQ23" s="125">
        <f t="shared" si="181"/>
        <v>0</v>
      </c>
      <c r="ER23" s="125">
        <f t="shared" si="181"/>
        <v>0</v>
      </c>
      <c r="ES23" s="125">
        <f t="shared" si="181"/>
        <v>0</v>
      </c>
      <c r="ET23" s="125">
        <f t="shared" si="181"/>
        <v>0</v>
      </c>
      <c r="EU23" s="125">
        <f t="shared" si="181"/>
        <v>0</v>
      </c>
      <c r="EV23" s="125">
        <f t="shared" si="181"/>
        <v>0</v>
      </c>
      <c r="EW23" s="125">
        <f t="shared" si="181"/>
        <v>0</v>
      </c>
      <c r="EX23" s="125">
        <f t="shared" si="181"/>
        <v>0</v>
      </c>
      <c r="EY23" s="125">
        <f t="shared" si="181"/>
        <v>0</v>
      </c>
      <c r="EZ23" s="125">
        <f t="shared" si="181"/>
        <v>0</v>
      </c>
      <c r="FA23" s="125">
        <f t="shared" si="181"/>
        <v>0</v>
      </c>
      <c r="FB23" s="125">
        <f t="shared" si="181"/>
        <v>0</v>
      </c>
      <c r="FC23" s="125">
        <f t="shared" si="181"/>
        <v>0</v>
      </c>
      <c r="FD23" s="125">
        <f t="shared" si="181"/>
        <v>0</v>
      </c>
      <c r="FE23" s="125">
        <f t="shared" si="181"/>
        <v>0</v>
      </c>
      <c r="FF23" s="125">
        <f t="shared" si="181"/>
        <v>0</v>
      </c>
      <c r="FG23" s="125">
        <f t="shared" si="181"/>
        <v>0</v>
      </c>
      <c r="FH23" s="125">
        <f t="shared" si="181"/>
        <v>0</v>
      </c>
      <c r="FI23" s="125">
        <f t="shared" si="181"/>
        <v>0</v>
      </c>
      <c r="FJ23" s="125">
        <f t="shared" si="181"/>
        <v>0</v>
      </c>
      <c r="FK23" s="125">
        <f t="shared" si="181"/>
        <v>0</v>
      </c>
      <c r="FL23" s="125">
        <f t="shared" si="181"/>
        <v>0</v>
      </c>
      <c r="FM23" s="125">
        <f t="shared" si="181"/>
        <v>0</v>
      </c>
      <c r="FN23" s="125">
        <f t="shared" si="181"/>
        <v>0</v>
      </c>
      <c r="FO23" s="125">
        <f t="shared" si="181"/>
        <v>0</v>
      </c>
      <c r="FP23" s="125">
        <f t="shared" si="181"/>
        <v>0</v>
      </c>
      <c r="FQ23" s="125">
        <f t="shared" si="181"/>
        <v>0</v>
      </c>
      <c r="FR23" s="125">
        <f t="shared" si="181"/>
        <v>0</v>
      </c>
      <c r="FS23" s="125">
        <f t="shared" si="181"/>
        <v>0</v>
      </c>
      <c r="FT23" s="125">
        <f t="shared" si="181"/>
        <v>0</v>
      </c>
      <c r="FU23" s="125">
        <f t="shared" si="181"/>
        <v>0</v>
      </c>
      <c r="FV23" s="125">
        <f t="shared" si="181"/>
        <v>0</v>
      </c>
      <c r="FW23" s="125">
        <f t="shared" ref="EQ23:GW25" si="190">IF(AND(MONTH($I23)=MONTH(FW$4),YEAR($I23)=YEAR(FW$4)),$H23*$M23,0)</f>
        <v>0</v>
      </c>
      <c r="FX23" s="125">
        <f t="shared" si="190"/>
        <v>0</v>
      </c>
      <c r="FY23" s="125">
        <f t="shared" si="190"/>
        <v>0</v>
      </c>
      <c r="FZ23" s="125">
        <f t="shared" si="190"/>
        <v>0</v>
      </c>
      <c r="GA23" s="125">
        <f t="shared" si="190"/>
        <v>0</v>
      </c>
      <c r="GB23" s="125">
        <f t="shared" si="190"/>
        <v>0</v>
      </c>
      <c r="GC23" s="125">
        <f t="shared" si="190"/>
        <v>0</v>
      </c>
      <c r="GD23" s="125">
        <f t="shared" si="190"/>
        <v>0</v>
      </c>
      <c r="GE23" s="125">
        <f t="shared" si="190"/>
        <v>0</v>
      </c>
      <c r="GF23" s="125">
        <f t="shared" si="190"/>
        <v>0</v>
      </c>
      <c r="GG23" s="125">
        <f t="shared" si="190"/>
        <v>0</v>
      </c>
      <c r="GH23" s="125">
        <f t="shared" si="190"/>
        <v>0</v>
      </c>
      <c r="GI23" s="125">
        <f t="shared" si="190"/>
        <v>0</v>
      </c>
      <c r="GJ23" s="125">
        <f t="shared" si="190"/>
        <v>0</v>
      </c>
      <c r="GK23" s="125">
        <f t="shared" si="190"/>
        <v>0</v>
      </c>
      <c r="GL23" s="125">
        <f t="shared" si="190"/>
        <v>0</v>
      </c>
      <c r="GM23" s="125">
        <f t="shared" si="190"/>
        <v>0</v>
      </c>
      <c r="GN23" s="125">
        <f t="shared" si="190"/>
        <v>0</v>
      </c>
      <c r="GO23" s="125">
        <f t="shared" si="190"/>
        <v>0</v>
      </c>
      <c r="GP23" s="125">
        <f t="shared" si="190"/>
        <v>0</v>
      </c>
      <c r="GQ23" s="125">
        <f t="shared" si="190"/>
        <v>0</v>
      </c>
      <c r="GR23" s="125">
        <f t="shared" si="190"/>
        <v>0</v>
      </c>
      <c r="GS23" s="125">
        <f t="shared" si="190"/>
        <v>0</v>
      </c>
      <c r="GT23" s="125">
        <f t="shared" si="190"/>
        <v>0</v>
      </c>
      <c r="GU23" s="125">
        <f t="shared" si="190"/>
        <v>0</v>
      </c>
      <c r="GV23" s="125">
        <f t="shared" si="190"/>
        <v>0</v>
      </c>
      <c r="GW23" s="125">
        <f t="shared" si="190"/>
        <v>0</v>
      </c>
      <c r="GX23" s="159" cm="1">
        <f t="array" ref="GX23">SUMPRODUCT((YEAR($EQ$4:$GW$4)=GX$4)*($EQ23:$GW23))</f>
        <v>0</v>
      </c>
      <c r="GY23" s="125" cm="1">
        <f t="array" ref="GY23">SUMPRODUCT((YEAR($EQ$4:$GW$4)=GY$4)*($EQ23:$GW23))</f>
        <v>0</v>
      </c>
      <c r="GZ23" s="125" cm="1">
        <f t="array" ref="GZ23">SUMPRODUCT((YEAR($EQ$4:$GW$4)=GZ$4)*($EQ23:$GW23))</f>
        <v>0</v>
      </c>
      <c r="HA23" s="125" cm="1">
        <f t="array" ref="HA23">SUMPRODUCT((YEAR($EQ$4:$GW$4)=HA$4)*($EQ23:$GW23))</f>
        <v>0</v>
      </c>
      <c r="HB23" s="158" cm="1">
        <f t="array" ref="HB23">SUMPRODUCT((YEAR($EQ$4:$GW$4)=HB$4)*($EQ23:$GW23))</f>
        <v>0</v>
      </c>
      <c r="HC23" s="300"/>
      <c r="HD23" s="301"/>
      <c r="HE23" s="301"/>
      <c r="HF23" s="301"/>
      <c r="HG23" s="301"/>
      <c r="HH23" s="89"/>
      <c r="HI23" s="89"/>
      <c r="HJ23" s="89"/>
      <c r="HK23" s="89"/>
      <c r="HL23" s="89"/>
      <c r="HM23" s="89"/>
      <c r="HN23" s="89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</row>
    <row r="24" spans="1:305" s="8" customFormat="1">
      <c r="A24" s="14"/>
      <c r="B24" s="21"/>
      <c r="C24" s="198"/>
      <c r="D24" s="198"/>
      <c r="E24" s="199"/>
      <c r="F24" s="520"/>
      <c r="G24" s="520"/>
      <c r="H24" s="521"/>
      <c r="I24" s="201"/>
      <c r="J24" s="201"/>
      <c r="K24" s="522"/>
      <c r="L24" s="522"/>
      <c r="M24" s="522"/>
      <c r="N24" s="125">
        <f t="shared" si="82"/>
        <v>0</v>
      </c>
      <c r="O24" s="125">
        <f t="shared" ref="O24:AT24" si="191">IF(AND($I24&lt;=O$3,$I24&gt;N$3),$H24/12*((O$3-$I24+1)/(O$3-N$3)),IF(OR($J24="",$J24&gt;N$3),IF($I24&lt;=O$4,IF(YEAR($I24)&lt;2023,$H24/12*(1+$K24)^(YEAR(O$4)-YEAR($N$4)),IF(YEAR(O$4)-YEAR($I24)=1,$H24/12*(1+($K24*(DATE(YEAR($I24),12,31)-$I24)/365))^(YEAR(O$4)-YEAR($I24)),$H24/12*(1+$K24)^(YEAR(O$4)-YEAR($I24)))),IF(AND($I24&gt;=O$4,$I24&lt;=EOMONTH(O$4,0)),$H24/12*(P$4-$I24)/30,0)),0))</f>
        <v>0</v>
      </c>
      <c r="P24" s="125">
        <f t="shared" si="191"/>
        <v>0</v>
      </c>
      <c r="Q24" s="125">
        <f t="shared" si="191"/>
        <v>0</v>
      </c>
      <c r="R24" s="125">
        <f t="shared" si="191"/>
        <v>0</v>
      </c>
      <c r="S24" s="125">
        <f t="shared" si="191"/>
        <v>0</v>
      </c>
      <c r="T24" s="125">
        <f t="shared" si="191"/>
        <v>0</v>
      </c>
      <c r="U24" s="125">
        <f t="shared" si="191"/>
        <v>0</v>
      </c>
      <c r="V24" s="125">
        <f t="shared" si="191"/>
        <v>0</v>
      </c>
      <c r="W24" s="125">
        <f t="shared" si="191"/>
        <v>0</v>
      </c>
      <c r="X24" s="125">
        <f t="shared" si="191"/>
        <v>0</v>
      </c>
      <c r="Y24" s="125">
        <f t="shared" si="191"/>
        <v>0</v>
      </c>
      <c r="Z24" s="125">
        <f t="shared" si="191"/>
        <v>0</v>
      </c>
      <c r="AA24" s="125">
        <f t="shared" si="191"/>
        <v>0</v>
      </c>
      <c r="AB24" s="125">
        <f t="shared" si="191"/>
        <v>0</v>
      </c>
      <c r="AC24" s="125">
        <f t="shared" si="191"/>
        <v>0</v>
      </c>
      <c r="AD24" s="125">
        <f t="shared" si="191"/>
        <v>0</v>
      </c>
      <c r="AE24" s="125">
        <f t="shared" si="191"/>
        <v>0</v>
      </c>
      <c r="AF24" s="125">
        <f t="shared" si="191"/>
        <v>0</v>
      </c>
      <c r="AG24" s="125">
        <f t="shared" si="191"/>
        <v>0</v>
      </c>
      <c r="AH24" s="125">
        <f t="shared" si="191"/>
        <v>0</v>
      </c>
      <c r="AI24" s="125">
        <f t="shared" si="191"/>
        <v>0</v>
      </c>
      <c r="AJ24" s="125">
        <f t="shared" si="191"/>
        <v>0</v>
      </c>
      <c r="AK24" s="125">
        <f t="shared" si="191"/>
        <v>0</v>
      </c>
      <c r="AL24" s="125">
        <f t="shared" si="191"/>
        <v>0</v>
      </c>
      <c r="AM24" s="125">
        <f t="shared" si="191"/>
        <v>0</v>
      </c>
      <c r="AN24" s="125">
        <f t="shared" si="191"/>
        <v>0</v>
      </c>
      <c r="AO24" s="125">
        <f t="shared" si="191"/>
        <v>0</v>
      </c>
      <c r="AP24" s="125">
        <f t="shared" si="191"/>
        <v>0</v>
      </c>
      <c r="AQ24" s="125">
        <f t="shared" si="191"/>
        <v>0</v>
      </c>
      <c r="AR24" s="125">
        <f t="shared" si="191"/>
        <v>0</v>
      </c>
      <c r="AS24" s="125">
        <f t="shared" si="191"/>
        <v>0</v>
      </c>
      <c r="AT24" s="125">
        <f t="shared" si="191"/>
        <v>0</v>
      </c>
      <c r="AU24" s="125">
        <f t="shared" ref="AU24:BU24" si="192">IF(AND($I24&lt;=AU$3,$I24&gt;AT$3),$H24/12*((AU$3-$I24+1)/(AU$3-AT$3)),IF(OR($J24="",$J24&gt;AT$3),IF($I24&lt;=AU$4,IF(YEAR($I24)&lt;2023,$H24/12*(1+$K24)^(YEAR(AU$4)-YEAR($N$4)),IF(YEAR(AU$4)-YEAR($I24)=1,$H24/12*(1+($K24*(DATE(YEAR($I24),12,31)-$I24)/365))^(YEAR(AU$4)-YEAR($I24)),$H24/12*(1+$K24)^(YEAR(AU$4)-YEAR($I24)))),IF(AND($I24&gt;=AU$4,$I24&lt;=EOMONTH(AU$4,0)),$H24/12*(AV$4-$I24)/30,0)),0))</f>
        <v>0</v>
      </c>
      <c r="AV24" s="125">
        <f t="shared" si="192"/>
        <v>0</v>
      </c>
      <c r="AW24" s="125">
        <f t="shared" si="192"/>
        <v>0</v>
      </c>
      <c r="AX24" s="125">
        <f t="shared" si="192"/>
        <v>0</v>
      </c>
      <c r="AY24" s="125">
        <f t="shared" si="192"/>
        <v>0</v>
      </c>
      <c r="AZ24" s="125">
        <f t="shared" si="192"/>
        <v>0</v>
      </c>
      <c r="BA24" s="125">
        <f t="shared" si="192"/>
        <v>0</v>
      </c>
      <c r="BB24" s="125">
        <f t="shared" si="192"/>
        <v>0</v>
      </c>
      <c r="BC24" s="125">
        <f t="shared" si="192"/>
        <v>0</v>
      </c>
      <c r="BD24" s="125">
        <f t="shared" si="192"/>
        <v>0</v>
      </c>
      <c r="BE24" s="125">
        <f t="shared" si="192"/>
        <v>0</v>
      </c>
      <c r="BF24" s="125">
        <f t="shared" si="192"/>
        <v>0</v>
      </c>
      <c r="BG24" s="125">
        <f t="shared" si="192"/>
        <v>0</v>
      </c>
      <c r="BH24" s="125">
        <f t="shared" si="192"/>
        <v>0</v>
      </c>
      <c r="BI24" s="125">
        <f t="shared" si="192"/>
        <v>0</v>
      </c>
      <c r="BJ24" s="125">
        <f t="shared" si="192"/>
        <v>0</v>
      </c>
      <c r="BK24" s="125">
        <f t="shared" si="192"/>
        <v>0</v>
      </c>
      <c r="BL24" s="125">
        <f t="shared" si="192"/>
        <v>0</v>
      </c>
      <c r="BM24" s="125">
        <f t="shared" si="192"/>
        <v>0</v>
      </c>
      <c r="BN24" s="125">
        <f t="shared" si="192"/>
        <v>0</v>
      </c>
      <c r="BO24" s="125">
        <f t="shared" si="192"/>
        <v>0</v>
      </c>
      <c r="BP24" s="125">
        <f t="shared" si="192"/>
        <v>0</v>
      </c>
      <c r="BQ24" s="125">
        <f t="shared" si="192"/>
        <v>0</v>
      </c>
      <c r="BR24" s="125">
        <f t="shared" si="192"/>
        <v>0</v>
      </c>
      <c r="BS24" s="125">
        <f t="shared" si="192"/>
        <v>0</v>
      </c>
      <c r="BT24" s="125">
        <f t="shared" si="192"/>
        <v>0</v>
      </c>
      <c r="BU24" s="125">
        <f t="shared" si="192"/>
        <v>0</v>
      </c>
      <c r="BV24" s="159" cm="1">
        <f t="array" ref="BV24">SUMPRODUCT((YEAR($N$4:$BU$4)=BV$4)*($N24:$BU24))</f>
        <v>0</v>
      </c>
      <c r="BW24" s="125" cm="1">
        <f t="array" ref="BW24">SUMPRODUCT((YEAR($N$4:$BU$4)=BW$4)*($N24:$BU24))</f>
        <v>0</v>
      </c>
      <c r="BX24" s="125" cm="1">
        <f t="array" ref="BX24">SUMPRODUCT((YEAR($N$4:$BU$4)=BX$4)*($N24:$BU24))</f>
        <v>0</v>
      </c>
      <c r="BY24" s="125" cm="1">
        <f t="array" ref="BY24">SUMPRODUCT((YEAR($N$4:$BU$4)=BY$4)*($N24:$BU24))</f>
        <v>0</v>
      </c>
      <c r="BZ24" s="125" cm="1">
        <f t="array" ref="BZ24">SUMPRODUCT((YEAR($N$4:$BU$4)=BZ$4)*($N24:$BU24))</f>
        <v>0</v>
      </c>
      <c r="CA24" s="299"/>
      <c r="CB24" s="125">
        <f t="shared" si="110"/>
        <v>0</v>
      </c>
      <c r="CC24" s="125">
        <f t="shared" si="111"/>
        <v>0</v>
      </c>
      <c r="CD24" s="125">
        <f t="shared" si="112"/>
        <v>0</v>
      </c>
      <c r="CE24" s="125">
        <f t="shared" si="113"/>
        <v>0</v>
      </c>
      <c r="CF24" s="125">
        <f t="shared" si="114"/>
        <v>0</v>
      </c>
      <c r="CG24" s="125">
        <f t="shared" si="115"/>
        <v>0</v>
      </c>
      <c r="CH24" s="125">
        <f t="shared" si="116"/>
        <v>0</v>
      </c>
      <c r="CI24" s="125">
        <f t="shared" si="117"/>
        <v>0</v>
      </c>
      <c r="CJ24" s="125">
        <f t="shared" si="118"/>
        <v>0</v>
      </c>
      <c r="CK24" s="125">
        <f t="shared" si="119"/>
        <v>0</v>
      </c>
      <c r="CL24" s="125">
        <f t="shared" si="120"/>
        <v>0</v>
      </c>
      <c r="CM24" s="125">
        <f t="shared" si="121"/>
        <v>0</v>
      </c>
      <c r="CN24" s="125">
        <f t="shared" si="122"/>
        <v>0</v>
      </c>
      <c r="CO24" s="125">
        <f t="shared" si="123"/>
        <v>0</v>
      </c>
      <c r="CP24" s="125">
        <f t="shared" si="124"/>
        <v>0</v>
      </c>
      <c r="CQ24" s="125">
        <f t="shared" si="125"/>
        <v>0</v>
      </c>
      <c r="CR24" s="125">
        <f t="shared" si="126"/>
        <v>0</v>
      </c>
      <c r="CS24" s="125">
        <f t="shared" si="127"/>
        <v>0</v>
      </c>
      <c r="CT24" s="125">
        <f t="shared" si="128"/>
        <v>0</v>
      </c>
      <c r="CU24" s="125">
        <f t="shared" si="129"/>
        <v>0</v>
      </c>
      <c r="CV24" s="125">
        <f t="shared" si="130"/>
        <v>0</v>
      </c>
      <c r="CW24" s="125">
        <f t="shared" si="131"/>
        <v>0</v>
      </c>
      <c r="CX24" s="125">
        <f t="shared" si="132"/>
        <v>0</v>
      </c>
      <c r="CY24" s="125">
        <f t="shared" si="133"/>
        <v>0</v>
      </c>
      <c r="CZ24" s="125">
        <f t="shared" si="134"/>
        <v>0</v>
      </c>
      <c r="DA24" s="125">
        <f t="shared" si="135"/>
        <v>0</v>
      </c>
      <c r="DB24" s="125">
        <f t="shared" si="136"/>
        <v>0</v>
      </c>
      <c r="DC24" s="125">
        <f t="shared" si="137"/>
        <v>0</v>
      </c>
      <c r="DD24" s="125">
        <f t="shared" si="138"/>
        <v>0</v>
      </c>
      <c r="DE24" s="125">
        <f t="shared" si="139"/>
        <v>0</v>
      </c>
      <c r="DF24" s="125">
        <f t="shared" si="140"/>
        <v>0</v>
      </c>
      <c r="DG24" s="125">
        <f t="shared" si="141"/>
        <v>0</v>
      </c>
      <c r="DH24" s="125">
        <f t="shared" si="142"/>
        <v>0</v>
      </c>
      <c r="DI24" s="125">
        <f t="shared" si="143"/>
        <v>0</v>
      </c>
      <c r="DJ24" s="125">
        <f t="shared" si="144"/>
        <v>0</v>
      </c>
      <c r="DK24" s="125">
        <f t="shared" si="145"/>
        <v>0</v>
      </c>
      <c r="DL24" s="125">
        <f t="shared" si="146"/>
        <v>0</v>
      </c>
      <c r="DM24" s="125">
        <f t="shared" si="147"/>
        <v>0</v>
      </c>
      <c r="DN24" s="125">
        <f t="shared" si="148"/>
        <v>0</v>
      </c>
      <c r="DO24" s="125">
        <f t="shared" si="149"/>
        <v>0</v>
      </c>
      <c r="DP24" s="125">
        <f t="shared" si="150"/>
        <v>0</v>
      </c>
      <c r="DQ24" s="125">
        <f t="shared" si="151"/>
        <v>0</v>
      </c>
      <c r="DR24" s="125">
        <f t="shared" si="152"/>
        <v>0</v>
      </c>
      <c r="DS24" s="125">
        <f t="shared" si="153"/>
        <v>0</v>
      </c>
      <c r="DT24" s="125">
        <f t="shared" si="154"/>
        <v>0</v>
      </c>
      <c r="DU24" s="125">
        <f t="shared" si="155"/>
        <v>0</v>
      </c>
      <c r="DV24" s="125">
        <f t="shared" si="156"/>
        <v>0</v>
      </c>
      <c r="DW24" s="125">
        <f t="shared" si="157"/>
        <v>0</v>
      </c>
      <c r="DX24" s="125">
        <f t="shared" si="158"/>
        <v>0</v>
      </c>
      <c r="DY24" s="125">
        <f t="shared" si="159"/>
        <v>0</v>
      </c>
      <c r="DZ24" s="125">
        <f t="shared" si="160"/>
        <v>0</v>
      </c>
      <c r="EA24" s="125">
        <f t="shared" si="161"/>
        <v>0</v>
      </c>
      <c r="EB24" s="125">
        <f t="shared" si="162"/>
        <v>0</v>
      </c>
      <c r="EC24" s="125">
        <f t="shared" si="163"/>
        <v>0</v>
      </c>
      <c r="ED24" s="125">
        <f t="shared" si="164"/>
        <v>0</v>
      </c>
      <c r="EE24" s="125">
        <f t="shared" si="165"/>
        <v>0</v>
      </c>
      <c r="EF24" s="125">
        <f t="shared" si="166"/>
        <v>0</v>
      </c>
      <c r="EG24" s="125">
        <f t="shared" si="167"/>
        <v>0</v>
      </c>
      <c r="EH24" s="125">
        <f t="shared" si="168"/>
        <v>0</v>
      </c>
      <c r="EI24" s="125">
        <f t="shared" si="169"/>
        <v>0</v>
      </c>
      <c r="EJ24" s="159" cm="1">
        <f t="array" ref="EJ24">SUMPRODUCT((YEAR($CB$4:$EI$4)=EJ$4)*($CB24:$EI24))</f>
        <v>0</v>
      </c>
      <c r="EK24" s="125" cm="1">
        <f t="array" ref="EK24">SUMPRODUCT((YEAR($CB$4:$EI$4)=EK$4)*($CB24:$EI24))</f>
        <v>0</v>
      </c>
      <c r="EL24" s="125" cm="1">
        <f t="array" ref="EL24">SUMPRODUCT((YEAR($CB$4:$EI$4)=EL$4)*($CB24:$EI24))</f>
        <v>0</v>
      </c>
      <c r="EM24" s="125" cm="1">
        <f t="array" ref="EM24">SUMPRODUCT((YEAR($CB$4:$EI$4)=EM$4)*($CB24:$EI24))</f>
        <v>0</v>
      </c>
      <c r="EN24" s="158" cm="1">
        <f t="array" ref="EN24">SUMPRODUCT((YEAR($CB$4:$EI$4)=EN$4)*($CB24:$EI24))</f>
        <v>0</v>
      </c>
      <c r="EO24" s="299"/>
      <c r="EP24" s="159">
        <f t="shared" si="94"/>
        <v>0</v>
      </c>
      <c r="EQ24" s="125">
        <f t="shared" si="190"/>
        <v>0</v>
      </c>
      <c r="ER24" s="125">
        <f t="shared" si="190"/>
        <v>0</v>
      </c>
      <c r="ES24" s="125">
        <f t="shared" si="190"/>
        <v>0</v>
      </c>
      <c r="ET24" s="125">
        <f t="shared" si="190"/>
        <v>0</v>
      </c>
      <c r="EU24" s="125">
        <f t="shared" si="190"/>
        <v>0</v>
      </c>
      <c r="EV24" s="125">
        <f t="shared" si="190"/>
        <v>0</v>
      </c>
      <c r="EW24" s="125">
        <f t="shared" si="190"/>
        <v>0</v>
      </c>
      <c r="EX24" s="125">
        <f t="shared" si="190"/>
        <v>0</v>
      </c>
      <c r="EY24" s="125">
        <f t="shared" si="190"/>
        <v>0</v>
      </c>
      <c r="EZ24" s="125">
        <f t="shared" si="190"/>
        <v>0</v>
      </c>
      <c r="FA24" s="125">
        <f t="shared" si="190"/>
        <v>0</v>
      </c>
      <c r="FB24" s="125">
        <f t="shared" si="190"/>
        <v>0</v>
      </c>
      <c r="FC24" s="125">
        <f t="shared" si="190"/>
        <v>0</v>
      </c>
      <c r="FD24" s="125">
        <f t="shared" si="190"/>
        <v>0</v>
      </c>
      <c r="FE24" s="125">
        <f t="shared" si="190"/>
        <v>0</v>
      </c>
      <c r="FF24" s="125">
        <f t="shared" si="190"/>
        <v>0</v>
      </c>
      <c r="FG24" s="125">
        <f t="shared" si="190"/>
        <v>0</v>
      </c>
      <c r="FH24" s="125">
        <f t="shared" si="190"/>
        <v>0</v>
      </c>
      <c r="FI24" s="125">
        <f t="shared" si="190"/>
        <v>0</v>
      </c>
      <c r="FJ24" s="125">
        <f t="shared" si="190"/>
        <v>0</v>
      </c>
      <c r="FK24" s="125">
        <f t="shared" si="190"/>
        <v>0</v>
      </c>
      <c r="FL24" s="125">
        <f t="shared" si="190"/>
        <v>0</v>
      </c>
      <c r="FM24" s="125">
        <f t="shared" si="190"/>
        <v>0</v>
      </c>
      <c r="FN24" s="125">
        <f t="shared" si="190"/>
        <v>0</v>
      </c>
      <c r="FO24" s="125">
        <f t="shared" si="190"/>
        <v>0</v>
      </c>
      <c r="FP24" s="125">
        <f t="shared" si="190"/>
        <v>0</v>
      </c>
      <c r="FQ24" s="125">
        <f t="shared" si="190"/>
        <v>0</v>
      </c>
      <c r="FR24" s="125">
        <f t="shared" si="190"/>
        <v>0</v>
      </c>
      <c r="FS24" s="125">
        <f t="shared" si="190"/>
        <v>0</v>
      </c>
      <c r="FT24" s="125">
        <f t="shared" si="190"/>
        <v>0</v>
      </c>
      <c r="FU24" s="125">
        <f t="shared" si="190"/>
        <v>0</v>
      </c>
      <c r="FV24" s="125">
        <f t="shared" si="190"/>
        <v>0</v>
      </c>
      <c r="FW24" s="125">
        <f t="shared" si="190"/>
        <v>0</v>
      </c>
      <c r="FX24" s="125">
        <f t="shared" si="190"/>
        <v>0</v>
      </c>
      <c r="FY24" s="125">
        <f t="shared" si="190"/>
        <v>0</v>
      </c>
      <c r="FZ24" s="125">
        <f t="shared" si="190"/>
        <v>0</v>
      </c>
      <c r="GA24" s="125">
        <f t="shared" si="190"/>
        <v>0</v>
      </c>
      <c r="GB24" s="125">
        <f t="shared" si="190"/>
        <v>0</v>
      </c>
      <c r="GC24" s="125">
        <f t="shared" si="190"/>
        <v>0</v>
      </c>
      <c r="GD24" s="125">
        <f t="shared" si="190"/>
        <v>0</v>
      </c>
      <c r="GE24" s="125">
        <f t="shared" si="190"/>
        <v>0</v>
      </c>
      <c r="GF24" s="125">
        <f t="shared" si="190"/>
        <v>0</v>
      </c>
      <c r="GG24" s="125">
        <f t="shared" si="190"/>
        <v>0</v>
      </c>
      <c r="GH24" s="125">
        <f t="shared" si="190"/>
        <v>0</v>
      </c>
      <c r="GI24" s="125">
        <f t="shared" si="190"/>
        <v>0</v>
      </c>
      <c r="GJ24" s="125">
        <f t="shared" si="190"/>
        <v>0</v>
      </c>
      <c r="GK24" s="125">
        <f t="shared" si="190"/>
        <v>0</v>
      </c>
      <c r="GL24" s="125">
        <f t="shared" si="190"/>
        <v>0</v>
      </c>
      <c r="GM24" s="125">
        <f t="shared" si="190"/>
        <v>0</v>
      </c>
      <c r="GN24" s="125">
        <f t="shared" si="190"/>
        <v>0</v>
      </c>
      <c r="GO24" s="125">
        <f t="shared" si="190"/>
        <v>0</v>
      </c>
      <c r="GP24" s="125">
        <f t="shared" si="190"/>
        <v>0</v>
      </c>
      <c r="GQ24" s="125">
        <f t="shared" si="190"/>
        <v>0</v>
      </c>
      <c r="GR24" s="125">
        <f t="shared" si="190"/>
        <v>0</v>
      </c>
      <c r="GS24" s="125">
        <f t="shared" si="190"/>
        <v>0</v>
      </c>
      <c r="GT24" s="125">
        <f t="shared" si="190"/>
        <v>0</v>
      </c>
      <c r="GU24" s="125">
        <f t="shared" si="190"/>
        <v>0</v>
      </c>
      <c r="GV24" s="125">
        <f t="shared" si="190"/>
        <v>0</v>
      </c>
      <c r="GW24" s="125">
        <f t="shared" si="190"/>
        <v>0</v>
      </c>
      <c r="GX24" s="159" cm="1">
        <f t="array" ref="GX24">SUMPRODUCT((YEAR($EQ$4:$GW$4)=GX$4)*($EQ24:$GW24))</f>
        <v>0</v>
      </c>
      <c r="GY24" s="125" cm="1">
        <f t="array" ref="GY24">SUMPRODUCT((YEAR($EQ$4:$GW$4)=GY$4)*($EQ24:$GW24))</f>
        <v>0</v>
      </c>
      <c r="GZ24" s="125" cm="1">
        <f t="array" ref="GZ24">SUMPRODUCT((YEAR($EQ$4:$GW$4)=GZ$4)*($EQ24:$GW24))</f>
        <v>0</v>
      </c>
      <c r="HA24" s="125" cm="1">
        <f t="array" ref="HA24">SUMPRODUCT((YEAR($EQ$4:$GW$4)=HA$4)*($EQ24:$GW24))</f>
        <v>0</v>
      </c>
      <c r="HB24" s="158" cm="1">
        <f t="array" ref="HB24">SUMPRODUCT((YEAR($EQ$4:$GW$4)=HB$4)*($EQ24:$GW24))</f>
        <v>0</v>
      </c>
      <c r="HC24" s="300"/>
      <c r="HD24" s="301"/>
      <c r="HE24" s="301"/>
      <c r="HF24" s="301"/>
      <c r="HG24" s="301"/>
      <c r="HH24" s="89"/>
      <c r="HI24" s="89"/>
      <c r="HJ24" s="89"/>
      <c r="HK24" s="89"/>
      <c r="HL24" s="89"/>
      <c r="HM24" s="89"/>
      <c r="HN24" s="89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</row>
    <row r="25" spans="1:305" s="8" customFormat="1">
      <c r="A25" s="14"/>
      <c r="B25" s="21"/>
      <c r="C25" s="198"/>
      <c r="D25" s="198"/>
      <c r="E25" s="199"/>
      <c r="F25" s="520"/>
      <c r="G25" s="520"/>
      <c r="H25" s="521"/>
      <c r="I25" s="201"/>
      <c r="J25" s="201"/>
      <c r="K25" s="522"/>
      <c r="L25" s="522"/>
      <c r="M25" s="522"/>
      <c r="N25" s="125">
        <f t="shared" si="82"/>
        <v>0</v>
      </c>
      <c r="O25" s="125">
        <f t="shared" ref="O25:AT25" si="193">IF(AND($I25&lt;=O$3,$I25&gt;N$3),$H25/12*((O$3-$I25+1)/(O$3-N$3)),IF(OR($J25="",$J25&gt;N$3),IF($I25&lt;=O$4,IF(YEAR($I25)&lt;2023,$H25/12*(1+$K25)^(YEAR(O$4)-YEAR($N$4)),IF(YEAR(O$4)-YEAR($I25)=1,$H25/12*(1+($K25*(DATE(YEAR($I25),12,31)-$I25)/365))^(YEAR(O$4)-YEAR($I25)),$H25/12*(1+$K25)^(YEAR(O$4)-YEAR($I25)))),IF(AND($I25&gt;=O$4,$I25&lt;=EOMONTH(O$4,0)),$H25/12*(P$4-$I25)/30,0)),0))</f>
        <v>0</v>
      </c>
      <c r="P25" s="125">
        <f t="shared" si="193"/>
        <v>0</v>
      </c>
      <c r="Q25" s="125">
        <f t="shared" si="193"/>
        <v>0</v>
      </c>
      <c r="R25" s="125">
        <f t="shared" si="193"/>
        <v>0</v>
      </c>
      <c r="S25" s="125">
        <f t="shared" si="193"/>
        <v>0</v>
      </c>
      <c r="T25" s="125">
        <f t="shared" si="193"/>
        <v>0</v>
      </c>
      <c r="U25" s="125">
        <f t="shared" si="193"/>
        <v>0</v>
      </c>
      <c r="V25" s="125">
        <f t="shared" si="193"/>
        <v>0</v>
      </c>
      <c r="W25" s="125">
        <f t="shared" si="193"/>
        <v>0</v>
      </c>
      <c r="X25" s="125">
        <f t="shared" si="193"/>
        <v>0</v>
      </c>
      <c r="Y25" s="125">
        <f t="shared" si="193"/>
        <v>0</v>
      </c>
      <c r="Z25" s="125">
        <f t="shared" si="193"/>
        <v>0</v>
      </c>
      <c r="AA25" s="125">
        <f t="shared" si="193"/>
        <v>0</v>
      </c>
      <c r="AB25" s="125">
        <f t="shared" si="193"/>
        <v>0</v>
      </c>
      <c r="AC25" s="125">
        <f t="shared" si="193"/>
        <v>0</v>
      </c>
      <c r="AD25" s="125">
        <f t="shared" si="193"/>
        <v>0</v>
      </c>
      <c r="AE25" s="125">
        <f t="shared" si="193"/>
        <v>0</v>
      </c>
      <c r="AF25" s="125">
        <f t="shared" si="193"/>
        <v>0</v>
      </c>
      <c r="AG25" s="125">
        <f t="shared" si="193"/>
        <v>0</v>
      </c>
      <c r="AH25" s="125">
        <f t="shared" si="193"/>
        <v>0</v>
      </c>
      <c r="AI25" s="125">
        <f t="shared" si="193"/>
        <v>0</v>
      </c>
      <c r="AJ25" s="125">
        <f t="shared" si="193"/>
        <v>0</v>
      </c>
      <c r="AK25" s="125">
        <f t="shared" si="193"/>
        <v>0</v>
      </c>
      <c r="AL25" s="125">
        <f t="shared" si="193"/>
        <v>0</v>
      </c>
      <c r="AM25" s="125">
        <f t="shared" si="193"/>
        <v>0</v>
      </c>
      <c r="AN25" s="125">
        <f t="shared" si="193"/>
        <v>0</v>
      </c>
      <c r="AO25" s="125">
        <f t="shared" si="193"/>
        <v>0</v>
      </c>
      <c r="AP25" s="125">
        <f t="shared" si="193"/>
        <v>0</v>
      </c>
      <c r="AQ25" s="125">
        <f t="shared" si="193"/>
        <v>0</v>
      </c>
      <c r="AR25" s="125">
        <f t="shared" si="193"/>
        <v>0</v>
      </c>
      <c r="AS25" s="125">
        <f t="shared" si="193"/>
        <v>0</v>
      </c>
      <c r="AT25" s="125">
        <f t="shared" si="193"/>
        <v>0</v>
      </c>
      <c r="AU25" s="125">
        <f t="shared" ref="AU25:BU25" si="194">IF(AND($I25&lt;=AU$3,$I25&gt;AT$3),$H25/12*((AU$3-$I25+1)/(AU$3-AT$3)),IF(OR($J25="",$J25&gt;AT$3),IF($I25&lt;=AU$4,IF(YEAR($I25)&lt;2023,$H25/12*(1+$K25)^(YEAR(AU$4)-YEAR($N$4)),IF(YEAR(AU$4)-YEAR($I25)=1,$H25/12*(1+($K25*(DATE(YEAR($I25),12,31)-$I25)/365))^(YEAR(AU$4)-YEAR($I25)),$H25/12*(1+$K25)^(YEAR(AU$4)-YEAR($I25)))),IF(AND($I25&gt;=AU$4,$I25&lt;=EOMONTH(AU$4,0)),$H25/12*(AV$4-$I25)/30,0)),0))</f>
        <v>0</v>
      </c>
      <c r="AV25" s="125">
        <f t="shared" si="194"/>
        <v>0</v>
      </c>
      <c r="AW25" s="125">
        <f t="shared" si="194"/>
        <v>0</v>
      </c>
      <c r="AX25" s="125">
        <f t="shared" si="194"/>
        <v>0</v>
      </c>
      <c r="AY25" s="125">
        <f t="shared" si="194"/>
        <v>0</v>
      </c>
      <c r="AZ25" s="125">
        <f t="shared" si="194"/>
        <v>0</v>
      </c>
      <c r="BA25" s="125">
        <f t="shared" si="194"/>
        <v>0</v>
      </c>
      <c r="BB25" s="125">
        <f t="shared" si="194"/>
        <v>0</v>
      </c>
      <c r="BC25" s="125">
        <f t="shared" si="194"/>
        <v>0</v>
      </c>
      <c r="BD25" s="125">
        <f t="shared" si="194"/>
        <v>0</v>
      </c>
      <c r="BE25" s="125">
        <f t="shared" si="194"/>
        <v>0</v>
      </c>
      <c r="BF25" s="125">
        <f t="shared" si="194"/>
        <v>0</v>
      </c>
      <c r="BG25" s="125">
        <f t="shared" si="194"/>
        <v>0</v>
      </c>
      <c r="BH25" s="125">
        <f t="shared" si="194"/>
        <v>0</v>
      </c>
      <c r="BI25" s="125">
        <f t="shared" si="194"/>
        <v>0</v>
      </c>
      <c r="BJ25" s="125">
        <f t="shared" si="194"/>
        <v>0</v>
      </c>
      <c r="BK25" s="125">
        <f t="shared" si="194"/>
        <v>0</v>
      </c>
      <c r="BL25" s="125">
        <f t="shared" si="194"/>
        <v>0</v>
      </c>
      <c r="BM25" s="125">
        <f t="shared" si="194"/>
        <v>0</v>
      </c>
      <c r="BN25" s="125">
        <f t="shared" si="194"/>
        <v>0</v>
      </c>
      <c r="BO25" s="125">
        <f t="shared" si="194"/>
        <v>0</v>
      </c>
      <c r="BP25" s="125">
        <f t="shared" si="194"/>
        <v>0</v>
      </c>
      <c r="BQ25" s="125">
        <f t="shared" si="194"/>
        <v>0</v>
      </c>
      <c r="BR25" s="125">
        <f t="shared" si="194"/>
        <v>0</v>
      </c>
      <c r="BS25" s="125">
        <f t="shared" si="194"/>
        <v>0</v>
      </c>
      <c r="BT25" s="125">
        <f t="shared" si="194"/>
        <v>0</v>
      </c>
      <c r="BU25" s="125">
        <f t="shared" si="194"/>
        <v>0</v>
      </c>
      <c r="BV25" s="159" cm="1">
        <f t="array" ref="BV25">SUMPRODUCT((YEAR($N$4:$BU$4)=BV$4)*($N25:$BU25))</f>
        <v>0</v>
      </c>
      <c r="BW25" s="125" cm="1">
        <f t="array" ref="BW25">SUMPRODUCT((YEAR($N$4:$BU$4)=BW$4)*($N25:$BU25))</f>
        <v>0</v>
      </c>
      <c r="BX25" s="125" cm="1">
        <f t="array" ref="BX25">SUMPRODUCT((YEAR($N$4:$BU$4)=BX$4)*($N25:$BU25))</f>
        <v>0</v>
      </c>
      <c r="BY25" s="125" cm="1">
        <f t="array" ref="BY25">SUMPRODUCT((YEAR($N$4:$BU$4)=BY$4)*($N25:$BU25))</f>
        <v>0</v>
      </c>
      <c r="BZ25" s="125" cm="1">
        <f t="array" ref="BZ25">SUMPRODUCT((YEAR($N$4:$BU$4)=BZ$4)*($N25:$BU25))</f>
        <v>0</v>
      </c>
      <c r="CA25" s="299"/>
      <c r="CB25" s="125">
        <f t="shared" si="110"/>
        <v>0</v>
      </c>
      <c r="CC25" s="125">
        <f t="shared" si="111"/>
        <v>0</v>
      </c>
      <c r="CD25" s="125">
        <f t="shared" si="112"/>
        <v>0</v>
      </c>
      <c r="CE25" s="125">
        <f t="shared" si="113"/>
        <v>0</v>
      </c>
      <c r="CF25" s="125">
        <f t="shared" si="114"/>
        <v>0</v>
      </c>
      <c r="CG25" s="125">
        <f t="shared" si="115"/>
        <v>0</v>
      </c>
      <c r="CH25" s="125">
        <f t="shared" si="116"/>
        <v>0</v>
      </c>
      <c r="CI25" s="125">
        <f t="shared" si="117"/>
        <v>0</v>
      </c>
      <c r="CJ25" s="125">
        <f t="shared" si="118"/>
        <v>0</v>
      </c>
      <c r="CK25" s="125">
        <f t="shared" si="119"/>
        <v>0</v>
      </c>
      <c r="CL25" s="125">
        <f t="shared" si="120"/>
        <v>0</v>
      </c>
      <c r="CM25" s="125">
        <f t="shared" si="121"/>
        <v>0</v>
      </c>
      <c r="CN25" s="125">
        <f t="shared" si="122"/>
        <v>0</v>
      </c>
      <c r="CO25" s="125">
        <f t="shared" si="123"/>
        <v>0</v>
      </c>
      <c r="CP25" s="125">
        <f t="shared" si="124"/>
        <v>0</v>
      </c>
      <c r="CQ25" s="125">
        <f t="shared" si="125"/>
        <v>0</v>
      </c>
      <c r="CR25" s="125">
        <f t="shared" si="126"/>
        <v>0</v>
      </c>
      <c r="CS25" s="125">
        <f t="shared" si="127"/>
        <v>0</v>
      </c>
      <c r="CT25" s="125">
        <f t="shared" si="128"/>
        <v>0</v>
      </c>
      <c r="CU25" s="125">
        <f t="shared" si="129"/>
        <v>0</v>
      </c>
      <c r="CV25" s="125">
        <f t="shared" si="130"/>
        <v>0</v>
      </c>
      <c r="CW25" s="125">
        <f t="shared" si="131"/>
        <v>0</v>
      </c>
      <c r="CX25" s="125">
        <f t="shared" si="132"/>
        <v>0</v>
      </c>
      <c r="CY25" s="125">
        <f t="shared" si="133"/>
        <v>0</v>
      </c>
      <c r="CZ25" s="125">
        <f t="shared" si="134"/>
        <v>0</v>
      </c>
      <c r="DA25" s="125">
        <f t="shared" si="135"/>
        <v>0</v>
      </c>
      <c r="DB25" s="125">
        <f t="shared" si="136"/>
        <v>0</v>
      </c>
      <c r="DC25" s="125">
        <f t="shared" si="137"/>
        <v>0</v>
      </c>
      <c r="DD25" s="125">
        <f t="shared" si="138"/>
        <v>0</v>
      </c>
      <c r="DE25" s="125">
        <f t="shared" si="139"/>
        <v>0</v>
      </c>
      <c r="DF25" s="125">
        <f t="shared" si="140"/>
        <v>0</v>
      </c>
      <c r="DG25" s="125">
        <f t="shared" si="141"/>
        <v>0</v>
      </c>
      <c r="DH25" s="125">
        <f t="shared" si="142"/>
        <v>0</v>
      </c>
      <c r="DI25" s="125">
        <f t="shared" si="143"/>
        <v>0</v>
      </c>
      <c r="DJ25" s="125">
        <f t="shared" si="144"/>
        <v>0</v>
      </c>
      <c r="DK25" s="125">
        <f t="shared" si="145"/>
        <v>0</v>
      </c>
      <c r="DL25" s="125">
        <f t="shared" si="146"/>
        <v>0</v>
      </c>
      <c r="DM25" s="125">
        <f t="shared" si="147"/>
        <v>0</v>
      </c>
      <c r="DN25" s="125">
        <f t="shared" si="148"/>
        <v>0</v>
      </c>
      <c r="DO25" s="125">
        <f t="shared" si="149"/>
        <v>0</v>
      </c>
      <c r="DP25" s="125">
        <f t="shared" si="150"/>
        <v>0</v>
      </c>
      <c r="DQ25" s="125">
        <f t="shared" si="151"/>
        <v>0</v>
      </c>
      <c r="DR25" s="125">
        <f t="shared" si="152"/>
        <v>0</v>
      </c>
      <c r="DS25" s="125">
        <f t="shared" si="153"/>
        <v>0</v>
      </c>
      <c r="DT25" s="125">
        <f t="shared" si="154"/>
        <v>0</v>
      </c>
      <c r="DU25" s="125">
        <f t="shared" si="155"/>
        <v>0</v>
      </c>
      <c r="DV25" s="125">
        <f t="shared" si="156"/>
        <v>0</v>
      </c>
      <c r="DW25" s="125">
        <f t="shared" si="157"/>
        <v>0</v>
      </c>
      <c r="DX25" s="125">
        <f t="shared" si="158"/>
        <v>0</v>
      </c>
      <c r="DY25" s="125">
        <f t="shared" si="159"/>
        <v>0</v>
      </c>
      <c r="DZ25" s="125">
        <f t="shared" si="160"/>
        <v>0</v>
      </c>
      <c r="EA25" s="125">
        <f t="shared" si="161"/>
        <v>0</v>
      </c>
      <c r="EB25" s="125">
        <f t="shared" si="162"/>
        <v>0</v>
      </c>
      <c r="EC25" s="125">
        <f t="shared" si="163"/>
        <v>0</v>
      </c>
      <c r="ED25" s="125">
        <f t="shared" si="164"/>
        <v>0</v>
      </c>
      <c r="EE25" s="125">
        <f t="shared" si="165"/>
        <v>0</v>
      </c>
      <c r="EF25" s="125">
        <f t="shared" si="166"/>
        <v>0</v>
      </c>
      <c r="EG25" s="125">
        <f t="shared" si="167"/>
        <v>0</v>
      </c>
      <c r="EH25" s="125">
        <f t="shared" si="168"/>
        <v>0</v>
      </c>
      <c r="EI25" s="125">
        <f t="shared" si="169"/>
        <v>0</v>
      </c>
      <c r="EJ25" s="159" cm="1">
        <f t="array" ref="EJ25">SUMPRODUCT((YEAR($CB$4:$EI$4)=EJ$4)*($CB25:$EI25))</f>
        <v>0</v>
      </c>
      <c r="EK25" s="125" cm="1">
        <f t="array" ref="EK25">SUMPRODUCT((YEAR($CB$4:$EI$4)=EK$4)*($CB25:$EI25))</f>
        <v>0</v>
      </c>
      <c r="EL25" s="125" cm="1">
        <f t="array" ref="EL25">SUMPRODUCT((YEAR($CB$4:$EI$4)=EL$4)*($CB25:$EI25))</f>
        <v>0</v>
      </c>
      <c r="EM25" s="125" cm="1">
        <f t="array" ref="EM25">SUMPRODUCT((YEAR($CB$4:$EI$4)=EM$4)*($CB25:$EI25))</f>
        <v>0</v>
      </c>
      <c r="EN25" s="158" cm="1">
        <f t="array" ref="EN25">SUMPRODUCT((YEAR($CB$4:$EI$4)=EN$4)*($CB25:$EI25))</f>
        <v>0</v>
      </c>
      <c r="EO25" s="299"/>
      <c r="EP25" s="159">
        <f t="shared" si="94"/>
        <v>0</v>
      </c>
      <c r="EQ25" s="125">
        <f t="shared" si="190"/>
        <v>0</v>
      </c>
      <c r="ER25" s="125">
        <f t="shared" si="190"/>
        <v>0</v>
      </c>
      <c r="ES25" s="125">
        <f t="shared" si="190"/>
        <v>0</v>
      </c>
      <c r="ET25" s="125">
        <f t="shared" si="190"/>
        <v>0</v>
      </c>
      <c r="EU25" s="125">
        <f t="shared" si="190"/>
        <v>0</v>
      </c>
      <c r="EV25" s="125">
        <f t="shared" si="190"/>
        <v>0</v>
      </c>
      <c r="EW25" s="125">
        <f t="shared" si="190"/>
        <v>0</v>
      </c>
      <c r="EX25" s="125">
        <f t="shared" si="190"/>
        <v>0</v>
      </c>
      <c r="EY25" s="125">
        <f t="shared" si="190"/>
        <v>0</v>
      </c>
      <c r="EZ25" s="125">
        <f t="shared" si="190"/>
        <v>0</v>
      </c>
      <c r="FA25" s="125">
        <f t="shared" si="190"/>
        <v>0</v>
      </c>
      <c r="FB25" s="125">
        <f t="shared" si="190"/>
        <v>0</v>
      </c>
      <c r="FC25" s="125">
        <f t="shared" si="190"/>
        <v>0</v>
      </c>
      <c r="FD25" s="125">
        <f t="shared" si="190"/>
        <v>0</v>
      </c>
      <c r="FE25" s="125">
        <f t="shared" si="190"/>
        <v>0</v>
      </c>
      <c r="FF25" s="125">
        <f t="shared" si="190"/>
        <v>0</v>
      </c>
      <c r="FG25" s="125">
        <f t="shared" si="190"/>
        <v>0</v>
      </c>
      <c r="FH25" s="125">
        <f t="shared" si="190"/>
        <v>0</v>
      </c>
      <c r="FI25" s="125">
        <f t="shared" si="190"/>
        <v>0</v>
      </c>
      <c r="FJ25" s="125">
        <f t="shared" si="190"/>
        <v>0</v>
      </c>
      <c r="FK25" s="125">
        <f t="shared" si="190"/>
        <v>0</v>
      </c>
      <c r="FL25" s="125">
        <f t="shared" si="190"/>
        <v>0</v>
      </c>
      <c r="FM25" s="125">
        <f t="shared" si="190"/>
        <v>0</v>
      </c>
      <c r="FN25" s="125">
        <f t="shared" si="190"/>
        <v>0</v>
      </c>
      <c r="FO25" s="125">
        <f t="shared" si="190"/>
        <v>0</v>
      </c>
      <c r="FP25" s="125">
        <f t="shared" si="190"/>
        <v>0</v>
      </c>
      <c r="FQ25" s="125">
        <f t="shared" si="190"/>
        <v>0</v>
      </c>
      <c r="FR25" s="125">
        <f t="shared" si="190"/>
        <v>0</v>
      </c>
      <c r="FS25" s="125">
        <f t="shared" si="190"/>
        <v>0</v>
      </c>
      <c r="FT25" s="125">
        <f t="shared" si="190"/>
        <v>0</v>
      </c>
      <c r="FU25" s="125">
        <f t="shared" si="190"/>
        <v>0</v>
      </c>
      <c r="FV25" s="125">
        <f t="shared" si="190"/>
        <v>0</v>
      </c>
      <c r="FW25" s="125">
        <f t="shared" si="190"/>
        <v>0</v>
      </c>
      <c r="FX25" s="125">
        <f t="shared" si="190"/>
        <v>0</v>
      </c>
      <c r="FY25" s="125">
        <f t="shared" si="190"/>
        <v>0</v>
      </c>
      <c r="FZ25" s="125">
        <f t="shared" si="190"/>
        <v>0</v>
      </c>
      <c r="GA25" s="125">
        <f t="shared" si="190"/>
        <v>0</v>
      </c>
      <c r="GB25" s="125">
        <f t="shared" si="190"/>
        <v>0</v>
      </c>
      <c r="GC25" s="125">
        <f t="shared" si="190"/>
        <v>0</v>
      </c>
      <c r="GD25" s="125">
        <f t="shared" si="190"/>
        <v>0</v>
      </c>
      <c r="GE25" s="125">
        <f t="shared" si="190"/>
        <v>0</v>
      </c>
      <c r="GF25" s="125">
        <f t="shared" si="190"/>
        <v>0</v>
      </c>
      <c r="GG25" s="125">
        <f t="shared" si="190"/>
        <v>0</v>
      </c>
      <c r="GH25" s="125">
        <f t="shared" si="190"/>
        <v>0</v>
      </c>
      <c r="GI25" s="125">
        <f t="shared" si="190"/>
        <v>0</v>
      </c>
      <c r="GJ25" s="125">
        <f t="shared" si="190"/>
        <v>0</v>
      </c>
      <c r="GK25" s="125">
        <f t="shared" si="190"/>
        <v>0</v>
      </c>
      <c r="GL25" s="125">
        <f t="shared" si="190"/>
        <v>0</v>
      </c>
      <c r="GM25" s="125">
        <f t="shared" si="190"/>
        <v>0</v>
      </c>
      <c r="GN25" s="125">
        <f t="shared" si="190"/>
        <v>0</v>
      </c>
      <c r="GO25" s="125">
        <f t="shared" si="190"/>
        <v>0</v>
      </c>
      <c r="GP25" s="125">
        <f t="shared" si="190"/>
        <v>0</v>
      </c>
      <c r="GQ25" s="125">
        <f t="shared" si="190"/>
        <v>0</v>
      </c>
      <c r="GR25" s="125">
        <f t="shared" si="190"/>
        <v>0</v>
      </c>
      <c r="GS25" s="125">
        <f t="shared" si="190"/>
        <v>0</v>
      </c>
      <c r="GT25" s="125">
        <f t="shared" si="190"/>
        <v>0</v>
      </c>
      <c r="GU25" s="125">
        <f t="shared" si="190"/>
        <v>0</v>
      </c>
      <c r="GV25" s="125">
        <f t="shared" si="190"/>
        <v>0</v>
      </c>
      <c r="GW25" s="125">
        <f t="shared" si="190"/>
        <v>0</v>
      </c>
      <c r="GX25" s="159" cm="1">
        <f t="array" ref="GX25">SUMPRODUCT((YEAR($EQ$4:$GW$4)=GX$4)*($EQ25:$GW25))</f>
        <v>0</v>
      </c>
      <c r="GY25" s="125" cm="1">
        <f t="array" ref="GY25">SUMPRODUCT((YEAR($EQ$4:$GW$4)=GY$4)*($EQ25:$GW25))</f>
        <v>0</v>
      </c>
      <c r="GZ25" s="125" cm="1">
        <f t="array" ref="GZ25">SUMPRODUCT((YEAR($EQ$4:$GW$4)=GZ$4)*($EQ25:$GW25))</f>
        <v>0</v>
      </c>
      <c r="HA25" s="125" cm="1">
        <f t="array" ref="HA25">SUMPRODUCT((YEAR($EQ$4:$GW$4)=HA$4)*($EQ25:$GW25))</f>
        <v>0</v>
      </c>
      <c r="HB25" s="158" cm="1">
        <f t="array" ref="HB25">SUMPRODUCT((YEAR($EQ$4:$GW$4)=HB$4)*($EQ25:$GW25))</f>
        <v>0</v>
      </c>
      <c r="HC25" s="300"/>
      <c r="HD25" s="301"/>
      <c r="HE25" s="301"/>
      <c r="HF25" s="301"/>
      <c r="HG25" s="301"/>
      <c r="HH25" s="89"/>
      <c r="HI25" s="89"/>
      <c r="HJ25" s="89"/>
      <c r="HK25" s="89"/>
      <c r="HL25" s="89"/>
      <c r="HM25" s="89"/>
      <c r="HN25" s="89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</row>
    <row r="26" spans="1:305">
      <c r="C26" s="152"/>
      <c r="D26" s="152"/>
      <c r="E26" s="179"/>
      <c r="F26" s="520" t="s">
        <v>236</v>
      </c>
      <c r="G26" s="215" t="s">
        <v>657</v>
      </c>
      <c r="H26" s="523">
        <v>0</v>
      </c>
      <c r="I26" s="154"/>
      <c r="J26" s="154"/>
      <c r="K26" s="217"/>
      <c r="N26" s="125">
        <f t="shared" ref="N26:AS26" si="195">-SUMIF($F$6:$F$25,$F26,N$6:N$25)*$H$26</f>
        <v>0</v>
      </c>
      <c r="O26" s="125">
        <f t="shared" si="195"/>
        <v>0</v>
      </c>
      <c r="P26" s="125">
        <f t="shared" si="195"/>
        <v>0</v>
      </c>
      <c r="Q26" s="125">
        <f t="shared" si="195"/>
        <v>0</v>
      </c>
      <c r="R26" s="125">
        <f t="shared" si="195"/>
        <v>0</v>
      </c>
      <c r="S26" s="125">
        <f t="shared" si="195"/>
        <v>0</v>
      </c>
      <c r="T26" s="125">
        <f t="shared" si="195"/>
        <v>0</v>
      </c>
      <c r="U26" s="125">
        <f t="shared" si="195"/>
        <v>0</v>
      </c>
      <c r="V26" s="125">
        <f t="shared" si="195"/>
        <v>0</v>
      </c>
      <c r="W26" s="125">
        <f t="shared" si="195"/>
        <v>0</v>
      </c>
      <c r="X26" s="125">
        <f t="shared" si="195"/>
        <v>0</v>
      </c>
      <c r="Y26" s="125">
        <f t="shared" si="195"/>
        <v>0</v>
      </c>
      <c r="Z26" s="125">
        <f t="shared" si="195"/>
        <v>0</v>
      </c>
      <c r="AA26" s="125">
        <f t="shared" si="195"/>
        <v>0</v>
      </c>
      <c r="AB26" s="125">
        <f t="shared" si="195"/>
        <v>0</v>
      </c>
      <c r="AC26" s="125">
        <f t="shared" si="195"/>
        <v>0</v>
      </c>
      <c r="AD26" s="125">
        <f t="shared" si="195"/>
        <v>0</v>
      </c>
      <c r="AE26" s="125">
        <f t="shared" si="195"/>
        <v>0</v>
      </c>
      <c r="AF26" s="125">
        <f t="shared" si="195"/>
        <v>0</v>
      </c>
      <c r="AG26" s="125">
        <f t="shared" si="195"/>
        <v>0</v>
      </c>
      <c r="AH26" s="125">
        <f t="shared" si="195"/>
        <v>0</v>
      </c>
      <c r="AI26" s="125">
        <f t="shared" si="195"/>
        <v>0</v>
      </c>
      <c r="AJ26" s="125">
        <f t="shared" si="195"/>
        <v>0</v>
      </c>
      <c r="AK26" s="125">
        <f t="shared" si="195"/>
        <v>0</v>
      </c>
      <c r="AL26" s="125">
        <f t="shared" si="195"/>
        <v>0</v>
      </c>
      <c r="AM26" s="125">
        <f t="shared" si="195"/>
        <v>0</v>
      </c>
      <c r="AN26" s="125">
        <f t="shared" si="195"/>
        <v>0</v>
      </c>
      <c r="AO26" s="125">
        <f t="shared" si="195"/>
        <v>0</v>
      </c>
      <c r="AP26" s="125">
        <f t="shared" si="195"/>
        <v>0</v>
      </c>
      <c r="AQ26" s="125">
        <f t="shared" si="195"/>
        <v>0</v>
      </c>
      <c r="AR26" s="125">
        <f t="shared" si="195"/>
        <v>0</v>
      </c>
      <c r="AS26" s="125">
        <f t="shared" si="195"/>
        <v>0</v>
      </c>
      <c r="AT26" s="125">
        <f t="shared" ref="AT26:BU26" si="196">-SUMIF($F$6:$F$25,$F26,AT$6:AT$25)*$H$26</f>
        <v>0</v>
      </c>
      <c r="AU26" s="125">
        <f t="shared" si="196"/>
        <v>0</v>
      </c>
      <c r="AV26" s="125">
        <f t="shared" si="196"/>
        <v>0</v>
      </c>
      <c r="AW26" s="125">
        <f t="shared" si="196"/>
        <v>0</v>
      </c>
      <c r="AX26" s="125">
        <f t="shared" si="196"/>
        <v>0</v>
      </c>
      <c r="AY26" s="125">
        <f t="shared" si="196"/>
        <v>0</v>
      </c>
      <c r="AZ26" s="125">
        <f t="shared" si="196"/>
        <v>0</v>
      </c>
      <c r="BA26" s="125">
        <f t="shared" si="196"/>
        <v>0</v>
      </c>
      <c r="BB26" s="125">
        <f t="shared" si="196"/>
        <v>0</v>
      </c>
      <c r="BC26" s="125">
        <f t="shared" si="196"/>
        <v>0</v>
      </c>
      <c r="BD26" s="125">
        <f t="shared" si="196"/>
        <v>0</v>
      </c>
      <c r="BE26" s="125">
        <f t="shared" si="196"/>
        <v>0</v>
      </c>
      <c r="BF26" s="125">
        <f t="shared" si="196"/>
        <v>0</v>
      </c>
      <c r="BG26" s="125">
        <f t="shared" si="196"/>
        <v>0</v>
      </c>
      <c r="BH26" s="125">
        <f t="shared" si="196"/>
        <v>0</v>
      </c>
      <c r="BI26" s="125">
        <f t="shared" si="196"/>
        <v>0</v>
      </c>
      <c r="BJ26" s="125">
        <f t="shared" si="196"/>
        <v>0</v>
      </c>
      <c r="BK26" s="125">
        <f t="shared" si="196"/>
        <v>0</v>
      </c>
      <c r="BL26" s="125">
        <f t="shared" si="196"/>
        <v>0</v>
      </c>
      <c r="BM26" s="125">
        <f t="shared" si="196"/>
        <v>0</v>
      </c>
      <c r="BN26" s="125">
        <f t="shared" si="196"/>
        <v>0</v>
      </c>
      <c r="BO26" s="125">
        <f t="shared" si="196"/>
        <v>0</v>
      </c>
      <c r="BP26" s="125">
        <f t="shared" si="196"/>
        <v>0</v>
      </c>
      <c r="BQ26" s="125">
        <f t="shared" si="196"/>
        <v>0</v>
      </c>
      <c r="BR26" s="125">
        <f t="shared" si="196"/>
        <v>0</v>
      </c>
      <c r="BS26" s="125">
        <f t="shared" si="196"/>
        <v>0</v>
      </c>
      <c r="BT26" s="125">
        <f t="shared" si="196"/>
        <v>0</v>
      </c>
      <c r="BU26" s="125">
        <f t="shared" si="196"/>
        <v>0</v>
      </c>
      <c r="BV26" s="159" cm="1">
        <f t="array" ref="BV26">SUMPRODUCT((YEAR($N$4:$BU$4)=BV$4)*($N26:$BU26))</f>
        <v>0</v>
      </c>
      <c r="BW26" s="125" cm="1">
        <f t="array" ref="BW26">SUMPRODUCT((YEAR($N$4:$BU$4)=BW$4)*($N26:$BU26))</f>
        <v>0</v>
      </c>
      <c r="BX26" s="125" cm="1">
        <f t="array" ref="BX26">SUMPRODUCT((YEAR($N$4:$BU$4)=BX$4)*($N26:$BU26))</f>
        <v>0</v>
      </c>
      <c r="BY26" s="125" cm="1">
        <f t="array" ref="BY26">SUMPRODUCT((YEAR($N$4:$BU$4)=BY$4)*($N26:$BU26))</f>
        <v>0</v>
      </c>
      <c r="BZ26" s="125" cm="1">
        <f t="array" ref="BZ26">SUMPRODUCT((YEAR($N$4:$BU$4)=BZ$4)*($N26:$BU26))</f>
        <v>0</v>
      </c>
      <c r="CA26" s="299"/>
      <c r="CB26" s="125">
        <f t="shared" ref="CB26:DG26" si="197">-SUMIF($F$6:$F$25,$F26,CB$6:CB$25)*$H$26</f>
        <v>0</v>
      </c>
      <c r="CC26" s="125">
        <f t="shared" si="197"/>
        <v>0</v>
      </c>
      <c r="CD26" s="125">
        <f t="shared" si="197"/>
        <v>0</v>
      </c>
      <c r="CE26" s="125">
        <f t="shared" si="197"/>
        <v>0</v>
      </c>
      <c r="CF26" s="125">
        <f t="shared" si="197"/>
        <v>0</v>
      </c>
      <c r="CG26" s="125">
        <f t="shared" si="197"/>
        <v>0</v>
      </c>
      <c r="CH26" s="125">
        <f t="shared" si="197"/>
        <v>0</v>
      </c>
      <c r="CI26" s="125">
        <f t="shared" si="197"/>
        <v>0</v>
      </c>
      <c r="CJ26" s="125">
        <f t="shared" si="197"/>
        <v>0</v>
      </c>
      <c r="CK26" s="125">
        <f t="shared" si="197"/>
        <v>0</v>
      </c>
      <c r="CL26" s="125">
        <f t="shared" si="197"/>
        <v>0</v>
      </c>
      <c r="CM26" s="125">
        <f t="shared" si="197"/>
        <v>0</v>
      </c>
      <c r="CN26" s="125">
        <f t="shared" si="197"/>
        <v>0</v>
      </c>
      <c r="CO26" s="125">
        <f t="shared" si="197"/>
        <v>0</v>
      </c>
      <c r="CP26" s="125">
        <f t="shared" si="197"/>
        <v>0</v>
      </c>
      <c r="CQ26" s="125">
        <f t="shared" si="197"/>
        <v>0</v>
      </c>
      <c r="CR26" s="125">
        <f t="shared" si="197"/>
        <v>0</v>
      </c>
      <c r="CS26" s="125">
        <f t="shared" si="197"/>
        <v>0</v>
      </c>
      <c r="CT26" s="125">
        <f t="shared" si="197"/>
        <v>0</v>
      </c>
      <c r="CU26" s="125">
        <f t="shared" si="197"/>
        <v>0</v>
      </c>
      <c r="CV26" s="125">
        <f t="shared" si="197"/>
        <v>0</v>
      </c>
      <c r="CW26" s="125">
        <f t="shared" si="197"/>
        <v>0</v>
      </c>
      <c r="CX26" s="125">
        <f t="shared" si="197"/>
        <v>0</v>
      </c>
      <c r="CY26" s="125">
        <f t="shared" si="197"/>
        <v>0</v>
      </c>
      <c r="CZ26" s="125">
        <f t="shared" si="197"/>
        <v>0</v>
      </c>
      <c r="DA26" s="125">
        <f t="shared" si="197"/>
        <v>0</v>
      </c>
      <c r="DB26" s="125">
        <f t="shared" si="197"/>
        <v>0</v>
      </c>
      <c r="DC26" s="125">
        <f t="shared" si="197"/>
        <v>0</v>
      </c>
      <c r="DD26" s="125">
        <f t="shared" si="197"/>
        <v>0</v>
      </c>
      <c r="DE26" s="125">
        <f t="shared" si="197"/>
        <v>0</v>
      </c>
      <c r="DF26" s="125">
        <f t="shared" si="197"/>
        <v>0</v>
      </c>
      <c r="DG26" s="125">
        <f t="shared" si="197"/>
        <v>0</v>
      </c>
      <c r="DH26" s="125">
        <f t="shared" ref="DH26:EI26" si="198">-SUMIF($F$6:$F$25,$F26,DH$6:DH$25)*$H$26</f>
        <v>0</v>
      </c>
      <c r="DI26" s="125">
        <f t="shared" si="198"/>
        <v>0</v>
      </c>
      <c r="DJ26" s="125">
        <f t="shared" si="198"/>
        <v>0</v>
      </c>
      <c r="DK26" s="125">
        <f t="shared" si="198"/>
        <v>0</v>
      </c>
      <c r="DL26" s="125">
        <f t="shared" si="198"/>
        <v>0</v>
      </c>
      <c r="DM26" s="125">
        <f t="shared" si="198"/>
        <v>0</v>
      </c>
      <c r="DN26" s="125">
        <f t="shared" si="198"/>
        <v>0</v>
      </c>
      <c r="DO26" s="125">
        <f t="shared" si="198"/>
        <v>0</v>
      </c>
      <c r="DP26" s="125">
        <f t="shared" si="198"/>
        <v>0</v>
      </c>
      <c r="DQ26" s="125">
        <f t="shared" si="198"/>
        <v>0</v>
      </c>
      <c r="DR26" s="125">
        <f t="shared" si="198"/>
        <v>0</v>
      </c>
      <c r="DS26" s="125">
        <f t="shared" si="198"/>
        <v>0</v>
      </c>
      <c r="DT26" s="125">
        <f t="shared" si="198"/>
        <v>0</v>
      </c>
      <c r="DU26" s="125">
        <f t="shared" si="198"/>
        <v>0</v>
      </c>
      <c r="DV26" s="125">
        <f t="shared" si="198"/>
        <v>0</v>
      </c>
      <c r="DW26" s="125">
        <f t="shared" si="198"/>
        <v>0</v>
      </c>
      <c r="DX26" s="125">
        <f t="shared" si="198"/>
        <v>0</v>
      </c>
      <c r="DY26" s="125">
        <f t="shared" si="198"/>
        <v>0</v>
      </c>
      <c r="DZ26" s="125">
        <f t="shared" si="198"/>
        <v>0</v>
      </c>
      <c r="EA26" s="125">
        <f t="shared" si="198"/>
        <v>0</v>
      </c>
      <c r="EB26" s="125">
        <f t="shared" si="198"/>
        <v>0</v>
      </c>
      <c r="EC26" s="125">
        <f t="shared" si="198"/>
        <v>0</v>
      </c>
      <c r="ED26" s="125">
        <f t="shared" si="198"/>
        <v>0</v>
      </c>
      <c r="EE26" s="125">
        <f t="shared" si="198"/>
        <v>0</v>
      </c>
      <c r="EF26" s="125">
        <f t="shared" si="198"/>
        <v>0</v>
      </c>
      <c r="EG26" s="125">
        <f t="shared" si="198"/>
        <v>0</v>
      </c>
      <c r="EH26" s="125">
        <f t="shared" si="198"/>
        <v>0</v>
      </c>
      <c r="EI26" s="125">
        <f t="shared" si="198"/>
        <v>0</v>
      </c>
      <c r="EJ26" s="159" cm="1">
        <f t="array" ref="EJ26">SUMPRODUCT((YEAR($CB$4:$EI$4)=EJ$4)*($CB26:$EI26))</f>
        <v>0</v>
      </c>
      <c r="EK26" s="125" cm="1">
        <f t="array" ref="EK26">SUMPRODUCT((YEAR($CB$4:$EI$4)=EK$4)*($CB26:$EI26))</f>
        <v>0</v>
      </c>
      <c r="EL26" s="125" cm="1">
        <f t="array" ref="EL26">SUMPRODUCT((YEAR($CB$4:$EI$4)=EL$4)*($CB26:$EI26))</f>
        <v>0</v>
      </c>
      <c r="EM26" s="125" cm="1">
        <f t="array" ref="EM26">SUMPRODUCT((YEAR($CB$4:$EI$4)=EM$4)*($CB26:$EI26))</f>
        <v>0</v>
      </c>
      <c r="EN26" s="158" cm="1">
        <f t="array" ref="EN26">SUMPRODUCT((YEAR($CB$4:$EI$4)=EN$4)*($CB26:$EI26))</f>
        <v>0</v>
      </c>
      <c r="EO26" s="299"/>
      <c r="EP26" s="125">
        <f t="shared" ref="EP26:FU26" si="199">-SUMIF($F$6:$F$25,$F26,EP$6:EP$25)*$H$26</f>
        <v>0</v>
      </c>
      <c r="EQ26" s="125">
        <f t="shared" si="199"/>
        <v>0</v>
      </c>
      <c r="ER26" s="125">
        <f t="shared" si="199"/>
        <v>0</v>
      </c>
      <c r="ES26" s="125">
        <f t="shared" si="199"/>
        <v>0</v>
      </c>
      <c r="ET26" s="125">
        <f t="shared" si="199"/>
        <v>0</v>
      </c>
      <c r="EU26" s="125">
        <f t="shared" si="199"/>
        <v>0</v>
      </c>
      <c r="EV26" s="125">
        <f t="shared" si="199"/>
        <v>0</v>
      </c>
      <c r="EW26" s="125">
        <f t="shared" si="199"/>
        <v>0</v>
      </c>
      <c r="EX26" s="125">
        <f t="shared" si="199"/>
        <v>0</v>
      </c>
      <c r="EY26" s="125">
        <f t="shared" si="199"/>
        <v>0</v>
      </c>
      <c r="EZ26" s="125">
        <f t="shared" si="199"/>
        <v>0</v>
      </c>
      <c r="FA26" s="125">
        <f t="shared" si="199"/>
        <v>0</v>
      </c>
      <c r="FB26" s="125">
        <f t="shared" si="199"/>
        <v>0</v>
      </c>
      <c r="FC26" s="125">
        <f t="shared" si="199"/>
        <v>0</v>
      </c>
      <c r="FD26" s="125">
        <f t="shared" si="199"/>
        <v>0</v>
      </c>
      <c r="FE26" s="125">
        <f t="shared" si="199"/>
        <v>0</v>
      </c>
      <c r="FF26" s="125">
        <f t="shared" si="199"/>
        <v>0</v>
      </c>
      <c r="FG26" s="125">
        <f t="shared" si="199"/>
        <v>0</v>
      </c>
      <c r="FH26" s="125">
        <f t="shared" si="199"/>
        <v>0</v>
      </c>
      <c r="FI26" s="125">
        <f t="shared" si="199"/>
        <v>0</v>
      </c>
      <c r="FJ26" s="125">
        <f t="shared" si="199"/>
        <v>0</v>
      </c>
      <c r="FK26" s="125">
        <f t="shared" si="199"/>
        <v>0</v>
      </c>
      <c r="FL26" s="125">
        <f t="shared" si="199"/>
        <v>0</v>
      </c>
      <c r="FM26" s="125">
        <f t="shared" si="199"/>
        <v>0</v>
      </c>
      <c r="FN26" s="125">
        <f t="shared" si="199"/>
        <v>0</v>
      </c>
      <c r="FO26" s="125">
        <f t="shared" si="199"/>
        <v>0</v>
      </c>
      <c r="FP26" s="125">
        <f t="shared" si="199"/>
        <v>0</v>
      </c>
      <c r="FQ26" s="125">
        <f t="shared" si="199"/>
        <v>0</v>
      </c>
      <c r="FR26" s="125">
        <f t="shared" si="199"/>
        <v>0</v>
      </c>
      <c r="FS26" s="125">
        <f t="shared" si="199"/>
        <v>0</v>
      </c>
      <c r="FT26" s="125">
        <f t="shared" si="199"/>
        <v>0</v>
      </c>
      <c r="FU26" s="125">
        <f t="shared" si="199"/>
        <v>0</v>
      </c>
      <c r="FV26" s="125">
        <f t="shared" ref="FV26:GW26" si="200">-SUMIF($F$6:$F$25,$F26,FV$6:FV$25)*$H$26</f>
        <v>0</v>
      </c>
      <c r="FW26" s="125">
        <f t="shared" si="200"/>
        <v>0</v>
      </c>
      <c r="FX26" s="125">
        <f t="shared" si="200"/>
        <v>0</v>
      </c>
      <c r="FY26" s="125">
        <f t="shared" si="200"/>
        <v>0</v>
      </c>
      <c r="FZ26" s="125">
        <f t="shared" si="200"/>
        <v>0</v>
      </c>
      <c r="GA26" s="125">
        <f t="shared" si="200"/>
        <v>0</v>
      </c>
      <c r="GB26" s="125">
        <f t="shared" si="200"/>
        <v>0</v>
      </c>
      <c r="GC26" s="125">
        <f t="shared" si="200"/>
        <v>0</v>
      </c>
      <c r="GD26" s="125">
        <f t="shared" si="200"/>
        <v>0</v>
      </c>
      <c r="GE26" s="125">
        <f t="shared" si="200"/>
        <v>0</v>
      </c>
      <c r="GF26" s="125">
        <f t="shared" si="200"/>
        <v>0</v>
      </c>
      <c r="GG26" s="125">
        <f t="shared" si="200"/>
        <v>0</v>
      </c>
      <c r="GH26" s="125">
        <f t="shared" si="200"/>
        <v>0</v>
      </c>
      <c r="GI26" s="125">
        <f t="shared" si="200"/>
        <v>0</v>
      </c>
      <c r="GJ26" s="125">
        <f t="shared" si="200"/>
        <v>0</v>
      </c>
      <c r="GK26" s="125">
        <f t="shared" si="200"/>
        <v>0</v>
      </c>
      <c r="GL26" s="125">
        <f t="shared" si="200"/>
        <v>0</v>
      </c>
      <c r="GM26" s="125">
        <f t="shared" si="200"/>
        <v>0</v>
      </c>
      <c r="GN26" s="125">
        <f t="shared" si="200"/>
        <v>0</v>
      </c>
      <c r="GO26" s="125">
        <f t="shared" si="200"/>
        <v>0</v>
      </c>
      <c r="GP26" s="125">
        <f t="shared" si="200"/>
        <v>0</v>
      </c>
      <c r="GQ26" s="125">
        <f t="shared" si="200"/>
        <v>0</v>
      </c>
      <c r="GR26" s="125">
        <f t="shared" si="200"/>
        <v>0</v>
      </c>
      <c r="GS26" s="125">
        <f t="shared" si="200"/>
        <v>0</v>
      </c>
      <c r="GT26" s="125">
        <f t="shared" si="200"/>
        <v>0</v>
      </c>
      <c r="GU26" s="125">
        <f t="shared" si="200"/>
        <v>0</v>
      </c>
      <c r="GV26" s="125">
        <f t="shared" si="200"/>
        <v>0</v>
      </c>
      <c r="GW26" s="125">
        <f t="shared" si="200"/>
        <v>0</v>
      </c>
      <c r="GX26" s="159" cm="1">
        <f t="array" ref="GX26">SUMPRODUCT((YEAR($EQ$4:$GW$4)=GX$4)*($EQ26:$GW26))</f>
        <v>0</v>
      </c>
      <c r="GY26" s="125" cm="1">
        <f t="array" ref="GY26">SUMPRODUCT((YEAR($EQ$4:$GW$4)=GY$4)*($EQ26:$GW26))</f>
        <v>0</v>
      </c>
      <c r="GZ26" s="125" cm="1">
        <f t="array" ref="GZ26">SUMPRODUCT((YEAR($EQ$4:$GW$4)=GZ$4)*($EQ26:$GW26))</f>
        <v>0</v>
      </c>
      <c r="HA26" s="125" cm="1">
        <f t="array" ref="HA26">SUMPRODUCT((YEAR($EQ$4:$GW$4)=HA$4)*($EQ26:$GW26))</f>
        <v>0</v>
      </c>
      <c r="HB26" s="158" cm="1">
        <f t="array" ref="HB26">SUMPRODUCT((YEAR($EQ$4:$GW$4)=HB$4)*($EQ26:$GW26))</f>
        <v>0</v>
      </c>
      <c r="HC26" s="300"/>
      <c r="HD26" s="301"/>
      <c r="HE26" s="301"/>
      <c r="HF26" s="301"/>
      <c r="HG26" s="301"/>
    </row>
    <row r="27" spans="1:305">
      <c r="C27" s="152"/>
      <c r="D27" s="152"/>
      <c r="E27" s="179"/>
      <c r="F27" s="216" t="s">
        <v>89</v>
      </c>
      <c r="G27" s="215" t="s">
        <v>657</v>
      </c>
      <c r="H27" s="460">
        <f>H26</f>
        <v>0</v>
      </c>
      <c r="I27" s="154"/>
      <c r="J27" s="154"/>
      <c r="K27" s="217"/>
      <c r="N27" s="125">
        <f t="shared" ref="N27:BU27" si="201">-N26</f>
        <v>0</v>
      </c>
      <c r="O27" s="125">
        <f t="shared" si="201"/>
        <v>0</v>
      </c>
      <c r="P27" s="125">
        <f t="shared" si="201"/>
        <v>0</v>
      </c>
      <c r="Q27" s="125">
        <f t="shared" si="201"/>
        <v>0</v>
      </c>
      <c r="R27" s="125">
        <f t="shared" si="201"/>
        <v>0</v>
      </c>
      <c r="S27" s="125">
        <f t="shared" si="201"/>
        <v>0</v>
      </c>
      <c r="T27" s="125">
        <f t="shared" si="201"/>
        <v>0</v>
      </c>
      <c r="U27" s="125">
        <f t="shared" si="201"/>
        <v>0</v>
      </c>
      <c r="V27" s="125">
        <f t="shared" si="201"/>
        <v>0</v>
      </c>
      <c r="W27" s="125">
        <f t="shared" si="201"/>
        <v>0</v>
      </c>
      <c r="X27" s="125">
        <f t="shared" si="201"/>
        <v>0</v>
      </c>
      <c r="Y27" s="125">
        <f t="shared" si="201"/>
        <v>0</v>
      </c>
      <c r="Z27" s="125">
        <f t="shared" si="201"/>
        <v>0</v>
      </c>
      <c r="AA27" s="125">
        <f t="shared" si="201"/>
        <v>0</v>
      </c>
      <c r="AB27" s="125">
        <f t="shared" si="201"/>
        <v>0</v>
      </c>
      <c r="AC27" s="125">
        <f t="shared" si="201"/>
        <v>0</v>
      </c>
      <c r="AD27" s="125">
        <f t="shared" si="201"/>
        <v>0</v>
      </c>
      <c r="AE27" s="125">
        <f t="shared" si="201"/>
        <v>0</v>
      </c>
      <c r="AF27" s="125">
        <f t="shared" si="201"/>
        <v>0</v>
      </c>
      <c r="AG27" s="125">
        <f t="shared" si="201"/>
        <v>0</v>
      </c>
      <c r="AH27" s="125">
        <f t="shared" si="201"/>
        <v>0</v>
      </c>
      <c r="AI27" s="125">
        <f t="shared" si="201"/>
        <v>0</v>
      </c>
      <c r="AJ27" s="125">
        <f t="shared" si="201"/>
        <v>0</v>
      </c>
      <c r="AK27" s="125">
        <f t="shared" si="201"/>
        <v>0</v>
      </c>
      <c r="AL27" s="125">
        <f t="shared" si="201"/>
        <v>0</v>
      </c>
      <c r="AM27" s="125">
        <f t="shared" si="201"/>
        <v>0</v>
      </c>
      <c r="AN27" s="125">
        <f t="shared" si="201"/>
        <v>0</v>
      </c>
      <c r="AO27" s="125">
        <f t="shared" si="201"/>
        <v>0</v>
      </c>
      <c r="AP27" s="125">
        <f t="shared" si="201"/>
        <v>0</v>
      </c>
      <c r="AQ27" s="125">
        <f t="shared" si="201"/>
        <v>0</v>
      </c>
      <c r="AR27" s="125">
        <f t="shared" si="201"/>
        <v>0</v>
      </c>
      <c r="AS27" s="125">
        <f t="shared" si="201"/>
        <v>0</v>
      </c>
      <c r="AT27" s="125">
        <f t="shared" si="201"/>
        <v>0</v>
      </c>
      <c r="AU27" s="125">
        <f t="shared" si="201"/>
        <v>0</v>
      </c>
      <c r="AV27" s="125">
        <f t="shared" si="201"/>
        <v>0</v>
      </c>
      <c r="AW27" s="125">
        <f t="shared" si="201"/>
        <v>0</v>
      </c>
      <c r="AX27" s="125">
        <f t="shared" si="201"/>
        <v>0</v>
      </c>
      <c r="AY27" s="125">
        <f t="shared" si="201"/>
        <v>0</v>
      </c>
      <c r="AZ27" s="125">
        <f t="shared" si="201"/>
        <v>0</v>
      </c>
      <c r="BA27" s="125">
        <f t="shared" si="201"/>
        <v>0</v>
      </c>
      <c r="BB27" s="125">
        <f t="shared" si="201"/>
        <v>0</v>
      </c>
      <c r="BC27" s="125">
        <f t="shared" si="201"/>
        <v>0</v>
      </c>
      <c r="BD27" s="125">
        <f t="shared" si="201"/>
        <v>0</v>
      </c>
      <c r="BE27" s="125">
        <f t="shared" si="201"/>
        <v>0</v>
      </c>
      <c r="BF27" s="125">
        <f t="shared" si="201"/>
        <v>0</v>
      </c>
      <c r="BG27" s="125">
        <f t="shared" si="201"/>
        <v>0</v>
      </c>
      <c r="BH27" s="125">
        <f t="shared" si="201"/>
        <v>0</v>
      </c>
      <c r="BI27" s="125">
        <f t="shared" si="201"/>
        <v>0</v>
      </c>
      <c r="BJ27" s="125">
        <f t="shared" si="201"/>
        <v>0</v>
      </c>
      <c r="BK27" s="125">
        <f t="shared" si="201"/>
        <v>0</v>
      </c>
      <c r="BL27" s="125">
        <f t="shared" si="201"/>
        <v>0</v>
      </c>
      <c r="BM27" s="125">
        <f t="shared" si="201"/>
        <v>0</v>
      </c>
      <c r="BN27" s="125">
        <f t="shared" si="201"/>
        <v>0</v>
      </c>
      <c r="BO27" s="125">
        <f t="shared" si="201"/>
        <v>0</v>
      </c>
      <c r="BP27" s="125">
        <f t="shared" si="201"/>
        <v>0</v>
      </c>
      <c r="BQ27" s="125">
        <f t="shared" si="201"/>
        <v>0</v>
      </c>
      <c r="BR27" s="125">
        <f t="shared" si="201"/>
        <v>0</v>
      </c>
      <c r="BS27" s="125">
        <f t="shared" si="201"/>
        <v>0</v>
      </c>
      <c r="BT27" s="125">
        <f t="shared" si="201"/>
        <v>0</v>
      </c>
      <c r="BU27" s="125">
        <f t="shared" si="201"/>
        <v>0</v>
      </c>
      <c r="BV27" s="159" cm="1">
        <f t="array" ref="BV27">SUMPRODUCT((YEAR($N$4:$BU$4)=BV$4)*($N27:$BU27))</f>
        <v>0</v>
      </c>
      <c r="BW27" s="125" cm="1">
        <f t="array" ref="BW27">SUMPRODUCT((YEAR($N$4:$BU$4)=BW$4)*($N27:$BU27))</f>
        <v>0</v>
      </c>
      <c r="BX27" s="125" cm="1">
        <f t="array" ref="BX27">SUMPRODUCT((YEAR($N$4:$BU$4)=BX$4)*($N27:$BU27))</f>
        <v>0</v>
      </c>
      <c r="BY27" s="125" cm="1">
        <f t="array" ref="BY27">SUMPRODUCT((YEAR($N$4:$BU$4)=BY$4)*($N27:$BU27))</f>
        <v>0</v>
      </c>
      <c r="BZ27" s="125" cm="1">
        <f t="array" ref="BZ27">SUMPRODUCT((YEAR($N$4:$BU$4)=BZ$4)*($N27:$BU27))</f>
        <v>0</v>
      </c>
      <c r="CA27" s="299"/>
      <c r="CB27" s="125">
        <f t="shared" ref="CB27:EB27" si="202">-CB26</f>
        <v>0</v>
      </c>
      <c r="CC27" s="125">
        <f t="shared" si="202"/>
        <v>0</v>
      </c>
      <c r="CD27" s="125">
        <f t="shared" si="202"/>
        <v>0</v>
      </c>
      <c r="CE27" s="125">
        <f t="shared" si="202"/>
        <v>0</v>
      </c>
      <c r="CF27" s="125">
        <f t="shared" si="202"/>
        <v>0</v>
      </c>
      <c r="CG27" s="125">
        <f t="shared" si="202"/>
        <v>0</v>
      </c>
      <c r="CH27" s="125">
        <f t="shared" si="202"/>
        <v>0</v>
      </c>
      <c r="CI27" s="125">
        <f t="shared" si="202"/>
        <v>0</v>
      </c>
      <c r="CJ27" s="125">
        <f t="shared" si="202"/>
        <v>0</v>
      </c>
      <c r="CK27" s="125">
        <f t="shared" si="202"/>
        <v>0</v>
      </c>
      <c r="CL27" s="125">
        <f t="shared" si="202"/>
        <v>0</v>
      </c>
      <c r="CM27" s="125">
        <f t="shared" si="202"/>
        <v>0</v>
      </c>
      <c r="CN27" s="125">
        <f t="shared" si="202"/>
        <v>0</v>
      </c>
      <c r="CO27" s="125">
        <f t="shared" si="202"/>
        <v>0</v>
      </c>
      <c r="CP27" s="125">
        <f t="shared" si="202"/>
        <v>0</v>
      </c>
      <c r="CQ27" s="125">
        <f t="shared" si="202"/>
        <v>0</v>
      </c>
      <c r="CR27" s="125">
        <f t="shared" si="202"/>
        <v>0</v>
      </c>
      <c r="CS27" s="125">
        <f t="shared" si="202"/>
        <v>0</v>
      </c>
      <c r="CT27" s="125">
        <f t="shared" si="202"/>
        <v>0</v>
      </c>
      <c r="CU27" s="125">
        <f t="shared" si="202"/>
        <v>0</v>
      </c>
      <c r="CV27" s="125">
        <f t="shared" si="202"/>
        <v>0</v>
      </c>
      <c r="CW27" s="125">
        <f t="shared" si="202"/>
        <v>0</v>
      </c>
      <c r="CX27" s="125">
        <f t="shared" si="202"/>
        <v>0</v>
      </c>
      <c r="CY27" s="125">
        <f t="shared" si="202"/>
        <v>0</v>
      </c>
      <c r="CZ27" s="125">
        <f t="shared" si="202"/>
        <v>0</v>
      </c>
      <c r="DA27" s="125">
        <f t="shared" si="202"/>
        <v>0</v>
      </c>
      <c r="DB27" s="125">
        <f t="shared" si="202"/>
        <v>0</v>
      </c>
      <c r="DC27" s="125">
        <f t="shared" si="202"/>
        <v>0</v>
      </c>
      <c r="DD27" s="125">
        <f t="shared" si="202"/>
        <v>0</v>
      </c>
      <c r="DE27" s="125">
        <f t="shared" si="202"/>
        <v>0</v>
      </c>
      <c r="DF27" s="125">
        <f t="shared" si="202"/>
        <v>0</v>
      </c>
      <c r="DG27" s="125">
        <f t="shared" si="202"/>
        <v>0</v>
      </c>
      <c r="DH27" s="125">
        <f t="shared" si="202"/>
        <v>0</v>
      </c>
      <c r="DI27" s="125">
        <f t="shared" si="202"/>
        <v>0</v>
      </c>
      <c r="DJ27" s="125">
        <f t="shared" si="202"/>
        <v>0</v>
      </c>
      <c r="DK27" s="125">
        <f t="shared" si="202"/>
        <v>0</v>
      </c>
      <c r="DL27" s="125">
        <f t="shared" si="202"/>
        <v>0</v>
      </c>
      <c r="DM27" s="125">
        <f t="shared" si="202"/>
        <v>0</v>
      </c>
      <c r="DN27" s="125">
        <f t="shared" si="202"/>
        <v>0</v>
      </c>
      <c r="DO27" s="125">
        <f t="shared" si="202"/>
        <v>0</v>
      </c>
      <c r="DP27" s="125">
        <f t="shared" si="202"/>
        <v>0</v>
      </c>
      <c r="DQ27" s="125">
        <f t="shared" si="202"/>
        <v>0</v>
      </c>
      <c r="DR27" s="125">
        <f t="shared" si="202"/>
        <v>0</v>
      </c>
      <c r="DS27" s="125">
        <f t="shared" si="202"/>
        <v>0</v>
      </c>
      <c r="DT27" s="125">
        <f t="shared" si="202"/>
        <v>0</v>
      </c>
      <c r="DU27" s="125">
        <f t="shared" si="202"/>
        <v>0</v>
      </c>
      <c r="DV27" s="125">
        <f t="shared" si="202"/>
        <v>0</v>
      </c>
      <c r="DW27" s="125">
        <f t="shared" si="202"/>
        <v>0</v>
      </c>
      <c r="DX27" s="125">
        <f t="shared" si="202"/>
        <v>0</v>
      </c>
      <c r="DY27" s="125">
        <f t="shared" si="202"/>
        <v>0</v>
      </c>
      <c r="DZ27" s="125">
        <f t="shared" si="202"/>
        <v>0</v>
      </c>
      <c r="EA27" s="125">
        <f t="shared" si="202"/>
        <v>0</v>
      </c>
      <c r="EB27" s="125">
        <f t="shared" si="202"/>
        <v>0</v>
      </c>
      <c r="EC27" s="125">
        <f t="shared" ref="EC27:EI27" si="203">-EC26</f>
        <v>0</v>
      </c>
      <c r="ED27" s="125">
        <f t="shared" si="203"/>
        <v>0</v>
      </c>
      <c r="EE27" s="125">
        <f t="shared" si="203"/>
        <v>0</v>
      </c>
      <c r="EF27" s="125">
        <f t="shared" si="203"/>
        <v>0</v>
      </c>
      <c r="EG27" s="125">
        <f t="shared" si="203"/>
        <v>0</v>
      </c>
      <c r="EH27" s="125">
        <f t="shared" si="203"/>
        <v>0</v>
      </c>
      <c r="EI27" s="125">
        <f t="shared" si="203"/>
        <v>0</v>
      </c>
      <c r="EJ27" s="159" cm="1">
        <f t="array" ref="EJ27">SUMPRODUCT((YEAR($CB$4:$EI$4)=EJ$4)*($CB27:$EI27))</f>
        <v>0</v>
      </c>
      <c r="EK27" s="125" cm="1">
        <f t="array" ref="EK27">SUMPRODUCT((YEAR($CB$4:$EI$4)=EK$4)*($CB27:$EI27))</f>
        <v>0</v>
      </c>
      <c r="EL27" s="125" cm="1">
        <f t="array" ref="EL27">SUMPRODUCT((YEAR($CB$4:$EI$4)=EL$4)*($CB27:$EI27))</f>
        <v>0</v>
      </c>
      <c r="EM27" s="125" cm="1">
        <f t="array" ref="EM27">SUMPRODUCT((YEAR($CB$4:$EI$4)=EM$4)*($CB27:$EI27))</f>
        <v>0</v>
      </c>
      <c r="EN27" s="158" cm="1">
        <f t="array" ref="EN27">SUMPRODUCT((YEAR($CB$4:$EI$4)=EN$4)*($CB27:$EI27))</f>
        <v>0</v>
      </c>
      <c r="EO27" s="299"/>
      <c r="EP27" s="125">
        <f t="shared" ref="EP27:GW27" si="204">-EP26</f>
        <v>0</v>
      </c>
      <c r="EQ27" s="125">
        <f t="shared" si="204"/>
        <v>0</v>
      </c>
      <c r="ER27" s="125">
        <f t="shared" si="204"/>
        <v>0</v>
      </c>
      <c r="ES27" s="125">
        <f t="shared" si="204"/>
        <v>0</v>
      </c>
      <c r="ET27" s="125">
        <f t="shared" si="204"/>
        <v>0</v>
      </c>
      <c r="EU27" s="125">
        <f t="shared" si="204"/>
        <v>0</v>
      </c>
      <c r="EV27" s="125">
        <f t="shared" si="204"/>
        <v>0</v>
      </c>
      <c r="EW27" s="125">
        <f t="shared" si="204"/>
        <v>0</v>
      </c>
      <c r="EX27" s="125">
        <f t="shared" si="204"/>
        <v>0</v>
      </c>
      <c r="EY27" s="125">
        <f t="shared" si="204"/>
        <v>0</v>
      </c>
      <c r="EZ27" s="125">
        <f t="shared" si="204"/>
        <v>0</v>
      </c>
      <c r="FA27" s="125">
        <f t="shared" si="204"/>
        <v>0</v>
      </c>
      <c r="FB27" s="125">
        <f t="shared" si="204"/>
        <v>0</v>
      </c>
      <c r="FC27" s="125">
        <f t="shared" si="204"/>
        <v>0</v>
      </c>
      <c r="FD27" s="125">
        <f t="shared" si="204"/>
        <v>0</v>
      </c>
      <c r="FE27" s="125">
        <f t="shared" si="204"/>
        <v>0</v>
      </c>
      <c r="FF27" s="125">
        <f t="shared" si="204"/>
        <v>0</v>
      </c>
      <c r="FG27" s="125">
        <f t="shared" si="204"/>
        <v>0</v>
      </c>
      <c r="FH27" s="125">
        <f t="shared" si="204"/>
        <v>0</v>
      </c>
      <c r="FI27" s="125">
        <f t="shared" si="204"/>
        <v>0</v>
      </c>
      <c r="FJ27" s="125">
        <f t="shared" si="204"/>
        <v>0</v>
      </c>
      <c r="FK27" s="125">
        <f t="shared" si="204"/>
        <v>0</v>
      </c>
      <c r="FL27" s="125">
        <f t="shared" si="204"/>
        <v>0</v>
      </c>
      <c r="FM27" s="125">
        <f t="shared" si="204"/>
        <v>0</v>
      </c>
      <c r="FN27" s="125">
        <f t="shared" si="204"/>
        <v>0</v>
      </c>
      <c r="FO27" s="125">
        <f t="shared" si="204"/>
        <v>0</v>
      </c>
      <c r="FP27" s="125">
        <f t="shared" si="204"/>
        <v>0</v>
      </c>
      <c r="FQ27" s="125">
        <f t="shared" si="204"/>
        <v>0</v>
      </c>
      <c r="FR27" s="125">
        <f t="shared" si="204"/>
        <v>0</v>
      </c>
      <c r="FS27" s="125">
        <f t="shared" si="204"/>
        <v>0</v>
      </c>
      <c r="FT27" s="125">
        <f t="shared" si="204"/>
        <v>0</v>
      </c>
      <c r="FU27" s="125">
        <f t="shared" si="204"/>
        <v>0</v>
      </c>
      <c r="FV27" s="125">
        <f t="shared" si="204"/>
        <v>0</v>
      </c>
      <c r="FW27" s="125">
        <f t="shared" si="204"/>
        <v>0</v>
      </c>
      <c r="FX27" s="125">
        <f t="shared" si="204"/>
        <v>0</v>
      </c>
      <c r="FY27" s="125">
        <f t="shared" si="204"/>
        <v>0</v>
      </c>
      <c r="FZ27" s="125">
        <f t="shared" si="204"/>
        <v>0</v>
      </c>
      <c r="GA27" s="125">
        <f t="shared" si="204"/>
        <v>0</v>
      </c>
      <c r="GB27" s="125">
        <f t="shared" si="204"/>
        <v>0</v>
      </c>
      <c r="GC27" s="125">
        <f t="shared" si="204"/>
        <v>0</v>
      </c>
      <c r="GD27" s="125">
        <f t="shared" si="204"/>
        <v>0</v>
      </c>
      <c r="GE27" s="125">
        <f t="shared" si="204"/>
        <v>0</v>
      </c>
      <c r="GF27" s="125">
        <f t="shared" si="204"/>
        <v>0</v>
      </c>
      <c r="GG27" s="125">
        <f t="shared" si="204"/>
        <v>0</v>
      </c>
      <c r="GH27" s="125">
        <f t="shared" si="204"/>
        <v>0</v>
      </c>
      <c r="GI27" s="125">
        <f t="shared" si="204"/>
        <v>0</v>
      </c>
      <c r="GJ27" s="125">
        <f t="shared" si="204"/>
        <v>0</v>
      </c>
      <c r="GK27" s="125">
        <f t="shared" si="204"/>
        <v>0</v>
      </c>
      <c r="GL27" s="125">
        <f t="shared" si="204"/>
        <v>0</v>
      </c>
      <c r="GM27" s="125">
        <f t="shared" si="204"/>
        <v>0</v>
      </c>
      <c r="GN27" s="125">
        <f t="shared" si="204"/>
        <v>0</v>
      </c>
      <c r="GO27" s="125">
        <f t="shared" si="204"/>
        <v>0</v>
      </c>
      <c r="GP27" s="125">
        <f t="shared" si="204"/>
        <v>0</v>
      </c>
      <c r="GQ27" s="125">
        <f t="shared" si="204"/>
        <v>0</v>
      </c>
      <c r="GR27" s="125">
        <f t="shared" si="204"/>
        <v>0</v>
      </c>
      <c r="GS27" s="125">
        <f t="shared" si="204"/>
        <v>0</v>
      </c>
      <c r="GT27" s="125">
        <f t="shared" si="204"/>
        <v>0</v>
      </c>
      <c r="GU27" s="125">
        <f t="shared" si="204"/>
        <v>0</v>
      </c>
      <c r="GV27" s="125">
        <f t="shared" si="204"/>
        <v>0</v>
      </c>
      <c r="GW27" s="125">
        <f t="shared" si="204"/>
        <v>0</v>
      </c>
      <c r="GX27" s="159" cm="1">
        <f t="array" ref="GX27">SUMPRODUCT((YEAR($EQ$4:$GW$4)=GX$4)*($EQ27:$GW27))</f>
        <v>0</v>
      </c>
      <c r="GY27" s="125" cm="1">
        <f t="array" ref="GY27">SUMPRODUCT((YEAR($EQ$4:$GW$4)=GY$4)*($EQ27:$GW27))</f>
        <v>0</v>
      </c>
      <c r="GZ27" s="125" cm="1">
        <f t="array" ref="GZ27">SUMPRODUCT((YEAR($EQ$4:$GW$4)=GZ$4)*($EQ27:$GW27))</f>
        <v>0</v>
      </c>
      <c r="HA27" s="125" cm="1">
        <f t="array" ref="HA27">SUMPRODUCT((YEAR($EQ$4:$GW$4)=HA$4)*($EQ27:$GW27))</f>
        <v>0</v>
      </c>
      <c r="HB27" s="158" cm="1">
        <f t="array" ref="HB27">SUMPRODUCT((YEAR($EQ$4:$GW$4)=HB$4)*($EQ27:$GW27))</f>
        <v>0</v>
      </c>
      <c r="HC27" s="300"/>
      <c r="HD27" s="301"/>
      <c r="HE27" s="301"/>
      <c r="HF27" s="301"/>
      <c r="HG27" s="301"/>
    </row>
    <row r="28" spans="1:305">
      <c r="C28" s="302"/>
      <c r="D28" s="302"/>
      <c r="E28" s="303"/>
      <c r="F28" s="304"/>
      <c r="G28" s="302"/>
      <c r="H28" s="305"/>
      <c r="I28" s="306"/>
      <c r="J28" s="306"/>
      <c r="K28" s="307"/>
      <c r="L28" s="307"/>
      <c r="M28" s="307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66"/>
      <c r="CA28" s="309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66"/>
      <c r="EN28" s="308"/>
      <c r="EO28" s="309"/>
      <c r="EP28" s="151"/>
      <c r="EQ28" s="151"/>
      <c r="ER28" s="151"/>
      <c r="ES28" s="151"/>
      <c r="ET28" s="151"/>
      <c r="EU28" s="151"/>
      <c r="EV28" s="151"/>
      <c r="EW28" s="151"/>
      <c r="EX28" s="151"/>
      <c r="EY28" s="151"/>
      <c r="EZ28" s="151"/>
      <c r="FA28" s="151"/>
      <c r="FB28" s="151"/>
      <c r="FC28" s="151"/>
      <c r="FD28" s="151"/>
      <c r="FE28" s="151"/>
      <c r="FF28" s="151"/>
      <c r="FG28" s="151"/>
      <c r="FH28" s="151"/>
      <c r="FI28" s="151"/>
      <c r="FJ28" s="151"/>
      <c r="FK28" s="151"/>
      <c r="FL28" s="151"/>
      <c r="FM28" s="151"/>
      <c r="FN28" s="151"/>
      <c r="FO28" s="151"/>
      <c r="FP28" s="151"/>
      <c r="FQ28" s="151"/>
      <c r="FR28" s="151"/>
      <c r="FS28" s="151"/>
      <c r="FT28" s="151"/>
      <c r="FU28" s="151"/>
      <c r="FV28" s="151"/>
      <c r="FW28" s="151"/>
      <c r="FX28" s="151"/>
      <c r="FY28" s="151"/>
      <c r="FZ28" s="151"/>
      <c r="GA28" s="151"/>
      <c r="GB28" s="151"/>
      <c r="GC28" s="151"/>
      <c r="GD28" s="151"/>
      <c r="GE28" s="151"/>
      <c r="GF28" s="151"/>
      <c r="GG28" s="151"/>
      <c r="GH28" s="151"/>
      <c r="GI28" s="151"/>
      <c r="GJ28" s="151"/>
      <c r="GK28" s="151"/>
      <c r="GL28" s="151"/>
      <c r="GM28" s="151"/>
      <c r="GN28" s="151"/>
      <c r="GO28" s="151"/>
      <c r="GP28" s="151"/>
      <c r="GQ28" s="151"/>
      <c r="GR28" s="151"/>
      <c r="GS28" s="151"/>
      <c r="GT28" s="151"/>
      <c r="GU28" s="151"/>
      <c r="GV28" s="151"/>
      <c r="GW28" s="151"/>
      <c r="GX28" s="166"/>
      <c r="HB28" s="308"/>
      <c r="HC28" s="300"/>
      <c r="HD28" s="301"/>
      <c r="HE28" s="301"/>
      <c r="HF28" s="301"/>
      <c r="HG28" s="301"/>
    </row>
    <row r="29" spans="1:305">
      <c r="B29" s="22"/>
      <c r="C29" s="310" t="s">
        <v>198</v>
      </c>
      <c r="D29" s="311"/>
      <c r="E29" s="138"/>
      <c r="F29" s="312"/>
      <c r="G29" s="311"/>
      <c r="H29" s="313">
        <f>SUM(H6:H25)</f>
        <v>0</v>
      </c>
      <c r="I29" s="140"/>
      <c r="J29" s="140"/>
      <c r="K29" s="141"/>
      <c r="L29" s="141"/>
      <c r="M29" s="141"/>
      <c r="N29" s="772">
        <f t="shared" ref="N29:AS29" si="205">SUM(N6:N28)</f>
        <v>0</v>
      </c>
      <c r="O29" s="167">
        <f t="shared" si="205"/>
        <v>0</v>
      </c>
      <c r="P29" s="167">
        <f t="shared" si="205"/>
        <v>0</v>
      </c>
      <c r="Q29" s="167">
        <f t="shared" si="205"/>
        <v>0</v>
      </c>
      <c r="R29" s="167">
        <f t="shared" si="205"/>
        <v>0</v>
      </c>
      <c r="S29" s="167">
        <f t="shared" si="205"/>
        <v>0</v>
      </c>
      <c r="T29" s="167">
        <f t="shared" si="205"/>
        <v>0</v>
      </c>
      <c r="U29" s="167">
        <f t="shared" si="205"/>
        <v>0</v>
      </c>
      <c r="V29" s="167">
        <f t="shared" si="205"/>
        <v>0</v>
      </c>
      <c r="W29" s="167">
        <f t="shared" si="205"/>
        <v>0</v>
      </c>
      <c r="X29" s="167">
        <f t="shared" si="205"/>
        <v>0</v>
      </c>
      <c r="Y29" s="167">
        <f t="shared" si="205"/>
        <v>0</v>
      </c>
      <c r="Z29" s="167">
        <f t="shared" si="205"/>
        <v>0</v>
      </c>
      <c r="AA29" s="167">
        <f t="shared" si="205"/>
        <v>0</v>
      </c>
      <c r="AB29" s="167">
        <f t="shared" si="205"/>
        <v>0</v>
      </c>
      <c r="AC29" s="167">
        <f t="shared" si="205"/>
        <v>0</v>
      </c>
      <c r="AD29" s="167">
        <f t="shared" si="205"/>
        <v>0</v>
      </c>
      <c r="AE29" s="167">
        <f t="shared" si="205"/>
        <v>0</v>
      </c>
      <c r="AF29" s="167">
        <f t="shared" si="205"/>
        <v>0</v>
      </c>
      <c r="AG29" s="167">
        <f t="shared" si="205"/>
        <v>0</v>
      </c>
      <c r="AH29" s="167">
        <f t="shared" si="205"/>
        <v>0</v>
      </c>
      <c r="AI29" s="167">
        <f t="shared" si="205"/>
        <v>0</v>
      </c>
      <c r="AJ29" s="167">
        <f t="shared" si="205"/>
        <v>0</v>
      </c>
      <c r="AK29" s="167">
        <f t="shared" si="205"/>
        <v>0</v>
      </c>
      <c r="AL29" s="167">
        <f t="shared" si="205"/>
        <v>0</v>
      </c>
      <c r="AM29" s="167">
        <f t="shared" si="205"/>
        <v>0</v>
      </c>
      <c r="AN29" s="167">
        <f t="shared" si="205"/>
        <v>0</v>
      </c>
      <c r="AO29" s="167">
        <f t="shared" si="205"/>
        <v>0</v>
      </c>
      <c r="AP29" s="167">
        <f t="shared" si="205"/>
        <v>0</v>
      </c>
      <c r="AQ29" s="167">
        <f t="shared" si="205"/>
        <v>0</v>
      </c>
      <c r="AR29" s="167">
        <f t="shared" si="205"/>
        <v>0</v>
      </c>
      <c r="AS29" s="167">
        <f t="shared" si="205"/>
        <v>0</v>
      </c>
      <c r="AT29" s="167">
        <f t="shared" ref="AT29:BY29" si="206">SUM(AT6:AT28)</f>
        <v>0</v>
      </c>
      <c r="AU29" s="167">
        <f t="shared" si="206"/>
        <v>0</v>
      </c>
      <c r="AV29" s="167">
        <f t="shared" si="206"/>
        <v>0</v>
      </c>
      <c r="AW29" s="167">
        <f t="shared" si="206"/>
        <v>0</v>
      </c>
      <c r="AX29" s="167">
        <f t="shared" si="206"/>
        <v>0</v>
      </c>
      <c r="AY29" s="167">
        <f t="shared" si="206"/>
        <v>0</v>
      </c>
      <c r="AZ29" s="167">
        <f t="shared" si="206"/>
        <v>0</v>
      </c>
      <c r="BA29" s="167">
        <f t="shared" si="206"/>
        <v>0</v>
      </c>
      <c r="BB29" s="167">
        <f t="shared" si="206"/>
        <v>0</v>
      </c>
      <c r="BC29" s="167">
        <f t="shared" si="206"/>
        <v>0</v>
      </c>
      <c r="BD29" s="167">
        <f t="shared" si="206"/>
        <v>0</v>
      </c>
      <c r="BE29" s="167">
        <f t="shared" si="206"/>
        <v>0</v>
      </c>
      <c r="BF29" s="167">
        <f t="shared" si="206"/>
        <v>0</v>
      </c>
      <c r="BG29" s="167">
        <f t="shared" si="206"/>
        <v>0</v>
      </c>
      <c r="BH29" s="167">
        <f t="shared" si="206"/>
        <v>0</v>
      </c>
      <c r="BI29" s="167">
        <f t="shared" si="206"/>
        <v>0</v>
      </c>
      <c r="BJ29" s="167">
        <f t="shared" si="206"/>
        <v>0</v>
      </c>
      <c r="BK29" s="167">
        <f t="shared" si="206"/>
        <v>0</v>
      </c>
      <c r="BL29" s="167">
        <f t="shared" si="206"/>
        <v>0</v>
      </c>
      <c r="BM29" s="167">
        <f t="shared" si="206"/>
        <v>0</v>
      </c>
      <c r="BN29" s="167">
        <f t="shared" si="206"/>
        <v>0</v>
      </c>
      <c r="BO29" s="167">
        <f t="shared" si="206"/>
        <v>0</v>
      </c>
      <c r="BP29" s="167">
        <f t="shared" si="206"/>
        <v>0</v>
      </c>
      <c r="BQ29" s="167">
        <f t="shared" si="206"/>
        <v>0</v>
      </c>
      <c r="BR29" s="167">
        <f t="shared" si="206"/>
        <v>0</v>
      </c>
      <c r="BS29" s="167">
        <f t="shared" si="206"/>
        <v>0</v>
      </c>
      <c r="BT29" s="167">
        <f t="shared" si="206"/>
        <v>0</v>
      </c>
      <c r="BU29" s="167">
        <f t="shared" si="206"/>
        <v>0</v>
      </c>
      <c r="BV29" s="772">
        <f t="shared" si="206"/>
        <v>0</v>
      </c>
      <c r="BW29" s="167">
        <f t="shared" si="206"/>
        <v>0</v>
      </c>
      <c r="BX29" s="167">
        <f t="shared" si="206"/>
        <v>0</v>
      </c>
      <c r="BY29" s="167">
        <f t="shared" si="206"/>
        <v>0</v>
      </c>
      <c r="BZ29" s="314">
        <f t="shared" ref="BZ29" si="207">SUM(BZ6:BZ28)</f>
        <v>0</v>
      </c>
      <c r="CA29" s="309"/>
      <c r="CB29" s="772">
        <f t="shared" ref="CB29:DG29" si="208">SUM(CB6:CB28)</f>
        <v>0</v>
      </c>
      <c r="CC29" s="167">
        <f t="shared" si="208"/>
        <v>0</v>
      </c>
      <c r="CD29" s="167">
        <f t="shared" si="208"/>
        <v>0</v>
      </c>
      <c r="CE29" s="167">
        <f t="shared" si="208"/>
        <v>0</v>
      </c>
      <c r="CF29" s="167">
        <f t="shared" si="208"/>
        <v>0</v>
      </c>
      <c r="CG29" s="167">
        <f t="shared" si="208"/>
        <v>0</v>
      </c>
      <c r="CH29" s="167">
        <f t="shared" si="208"/>
        <v>0</v>
      </c>
      <c r="CI29" s="167">
        <f t="shared" si="208"/>
        <v>0</v>
      </c>
      <c r="CJ29" s="167">
        <f t="shared" si="208"/>
        <v>0</v>
      </c>
      <c r="CK29" s="167">
        <f t="shared" si="208"/>
        <v>0</v>
      </c>
      <c r="CL29" s="167">
        <f t="shared" si="208"/>
        <v>0</v>
      </c>
      <c r="CM29" s="167">
        <f t="shared" si="208"/>
        <v>0</v>
      </c>
      <c r="CN29" s="167">
        <f t="shared" si="208"/>
        <v>0</v>
      </c>
      <c r="CO29" s="167">
        <f t="shared" si="208"/>
        <v>0</v>
      </c>
      <c r="CP29" s="167">
        <f t="shared" si="208"/>
        <v>0</v>
      </c>
      <c r="CQ29" s="167">
        <f t="shared" si="208"/>
        <v>0</v>
      </c>
      <c r="CR29" s="167">
        <f t="shared" si="208"/>
        <v>0</v>
      </c>
      <c r="CS29" s="167">
        <f t="shared" si="208"/>
        <v>0</v>
      </c>
      <c r="CT29" s="167">
        <f t="shared" si="208"/>
        <v>0</v>
      </c>
      <c r="CU29" s="167">
        <f t="shared" si="208"/>
        <v>0</v>
      </c>
      <c r="CV29" s="167">
        <f t="shared" si="208"/>
        <v>0</v>
      </c>
      <c r="CW29" s="167">
        <f t="shared" si="208"/>
        <v>0</v>
      </c>
      <c r="CX29" s="167">
        <f t="shared" si="208"/>
        <v>0</v>
      </c>
      <c r="CY29" s="167">
        <f t="shared" si="208"/>
        <v>0</v>
      </c>
      <c r="CZ29" s="167">
        <f t="shared" si="208"/>
        <v>0</v>
      </c>
      <c r="DA29" s="167">
        <f t="shared" si="208"/>
        <v>0</v>
      </c>
      <c r="DB29" s="167">
        <f t="shared" si="208"/>
        <v>0</v>
      </c>
      <c r="DC29" s="167">
        <f t="shared" si="208"/>
        <v>0</v>
      </c>
      <c r="DD29" s="167">
        <f t="shared" si="208"/>
        <v>0</v>
      </c>
      <c r="DE29" s="167">
        <f t="shared" si="208"/>
        <v>0</v>
      </c>
      <c r="DF29" s="167">
        <f t="shared" si="208"/>
        <v>0</v>
      </c>
      <c r="DG29" s="167">
        <f t="shared" si="208"/>
        <v>0</v>
      </c>
      <c r="DH29" s="167">
        <f t="shared" ref="DH29:EM29" si="209">SUM(DH6:DH28)</f>
        <v>0</v>
      </c>
      <c r="DI29" s="167">
        <f t="shared" si="209"/>
        <v>0</v>
      </c>
      <c r="DJ29" s="167">
        <f t="shared" si="209"/>
        <v>0</v>
      </c>
      <c r="DK29" s="167">
        <f t="shared" si="209"/>
        <v>0</v>
      </c>
      <c r="DL29" s="167">
        <f t="shared" si="209"/>
        <v>0</v>
      </c>
      <c r="DM29" s="167">
        <f t="shared" si="209"/>
        <v>0</v>
      </c>
      <c r="DN29" s="167">
        <f t="shared" si="209"/>
        <v>0</v>
      </c>
      <c r="DO29" s="167">
        <f t="shared" si="209"/>
        <v>0</v>
      </c>
      <c r="DP29" s="167">
        <f t="shared" si="209"/>
        <v>0</v>
      </c>
      <c r="DQ29" s="167">
        <f t="shared" si="209"/>
        <v>0</v>
      </c>
      <c r="DR29" s="167">
        <f t="shared" si="209"/>
        <v>0</v>
      </c>
      <c r="DS29" s="167">
        <f t="shared" si="209"/>
        <v>0</v>
      </c>
      <c r="DT29" s="167">
        <f t="shared" si="209"/>
        <v>0</v>
      </c>
      <c r="DU29" s="167">
        <f t="shared" si="209"/>
        <v>0</v>
      </c>
      <c r="DV29" s="167">
        <f t="shared" si="209"/>
        <v>0</v>
      </c>
      <c r="DW29" s="167">
        <f t="shared" si="209"/>
        <v>0</v>
      </c>
      <c r="DX29" s="167">
        <f t="shared" si="209"/>
        <v>0</v>
      </c>
      <c r="DY29" s="167">
        <f t="shared" si="209"/>
        <v>0</v>
      </c>
      <c r="DZ29" s="167">
        <f t="shared" si="209"/>
        <v>0</v>
      </c>
      <c r="EA29" s="167">
        <f t="shared" si="209"/>
        <v>0</v>
      </c>
      <c r="EB29" s="167">
        <f t="shared" si="209"/>
        <v>0</v>
      </c>
      <c r="EC29" s="167">
        <f t="shared" si="209"/>
        <v>0</v>
      </c>
      <c r="ED29" s="167">
        <f t="shared" si="209"/>
        <v>0</v>
      </c>
      <c r="EE29" s="167">
        <f t="shared" si="209"/>
        <v>0</v>
      </c>
      <c r="EF29" s="167">
        <f t="shared" si="209"/>
        <v>0</v>
      </c>
      <c r="EG29" s="167">
        <f t="shared" si="209"/>
        <v>0</v>
      </c>
      <c r="EH29" s="167">
        <f t="shared" si="209"/>
        <v>0</v>
      </c>
      <c r="EI29" s="167">
        <f t="shared" si="209"/>
        <v>0</v>
      </c>
      <c r="EJ29" s="772">
        <f t="shared" si="209"/>
        <v>0</v>
      </c>
      <c r="EK29" s="167">
        <f t="shared" si="209"/>
        <v>0</v>
      </c>
      <c r="EL29" s="167">
        <f t="shared" si="209"/>
        <v>0</v>
      </c>
      <c r="EM29" s="167">
        <f t="shared" si="209"/>
        <v>0</v>
      </c>
      <c r="EN29" s="314">
        <f t="shared" ref="EN29" si="210">SUM(EN6:EN28)</f>
        <v>0</v>
      </c>
      <c r="EO29" s="309"/>
      <c r="EP29" s="772">
        <f t="shared" ref="EP29:FU29" si="211">SUM(EP6:EP28)</f>
        <v>0</v>
      </c>
      <c r="EQ29" s="167">
        <f t="shared" si="211"/>
        <v>0</v>
      </c>
      <c r="ER29" s="167">
        <f t="shared" si="211"/>
        <v>0</v>
      </c>
      <c r="ES29" s="167">
        <f t="shared" si="211"/>
        <v>0</v>
      </c>
      <c r="ET29" s="167">
        <f t="shared" si="211"/>
        <v>0</v>
      </c>
      <c r="EU29" s="167">
        <f t="shared" si="211"/>
        <v>0</v>
      </c>
      <c r="EV29" s="167">
        <f t="shared" si="211"/>
        <v>0</v>
      </c>
      <c r="EW29" s="167">
        <f t="shared" si="211"/>
        <v>0</v>
      </c>
      <c r="EX29" s="167">
        <f t="shared" si="211"/>
        <v>0</v>
      </c>
      <c r="EY29" s="167">
        <f t="shared" si="211"/>
        <v>0</v>
      </c>
      <c r="EZ29" s="167">
        <f t="shared" si="211"/>
        <v>0</v>
      </c>
      <c r="FA29" s="167">
        <f t="shared" si="211"/>
        <v>0</v>
      </c>
      <c r="FB29" s="167">
        <f t="shared" si="211"/>
        <v>0</v>
      </c>
      <c r="FC29" s="167">
        <f t="shared" si="211"/>
        <v>0</v>
      </c>
      <c r="FD29" s="167">
        <f t="shared" si="211"/>
        <v>0</v>
      </c>
      <c r="FE29" s="167">
        <f t="shared" si="211"/>
        <v>0</v>
      </c>
      <c r="FF29" s="167">
        <f t="shared" si="211"/>
        <v>0</v>
      </c>
      <c r="FG29" s="167">
        <f t="shared" si="211"/>
        <v>0</v>
      </c>
      <c r="FH29" s="167">
        <f t="shared" si="211"/>
        <v>0</v>
      </c>
      <c r="FI29" s="167">
        <f t="shared" si="211"/>
        <v>0</v>
      </c>
      <c r="FJ29" s="167">
        <f t="shared" si="211"/>
        <v>0</v>
      </c>
      <c r="FK29" s="167">
        <f t="shared" si="211"/>
        <v>0</v>
      </c>
      <c r="FL29" s="167">
        <f t="shared" si="211"/>
        <v>0</v>
      </c>
      <c r="FM29" s="167">
        <f t="shared" si="211"/>
        <v>0</v>
      </c>
      <c r="FN29" s="167">
        <f t="shared" si="211"/>
        <v>0</v>
      </c>
      <c r="FO29" s="167">
        <f t="shared" si="211"/>
        <v>0</v>
      </c>
      <c r="FP29" s="167">
        <f t="shared" si="211"/>
        <v>0</v>
      </c>
      <c r="FQ29" s="167">
        <f t="shared" si="211"/>
        <v>0</v>
      </c>
      <c r="FR29" s="167">
        <f t="shared" si="211"/>
        <v>0</v>
      </c>
      <c r="FS29" s="167">
        <f t="shared" si="211"/>
        <v>0</v>
      </c>
      <c r="FT29" s="167">
        <f t="shared" si="211"/>
        <v>0</v>
      </c>
      <c r="FU29" s="167">
        <f t="shared" si="211"/>
        <v>0</v>
      </c>
      <c r="FV29" s="167">
        <f t="shared" ref="FV29:HA29" si="212">SUM(FV6:FV28)</f>
        <v>0</v>
      </c>
      <c r="FW29" s="167">
        <f t="shared" si="212"/>
        <v>0</v>
      </c>
      <c r="FX29" s="167">
        <f t="shared" si="212"/>
        <v>0</v>
      </c>
      <c r="FY29" s="167">
        <f t="shared" si="212"/>
        <v>0</v>
      </c>
      <c r="FZ29" s="167">
        <f t="shared" si="212"/>
        <v>0</v>
      </c>
      <c r="GA29" s="167">
        <f t="shared" si="212"/>
        <v>0</v>
      </c>
      <c r="GB29" s="167">
        <f t="shared" si="212"/>
        <v>0</v>
      </c>
      <c r="GC29" s="167">
        <f t="shared" si="212"/>
        <v>0</v>
      </c>
      <c r="GD29" s="167">
        <f t="shared" si="212"/>
        <v>0</v>
      </c>
      <c r="GE29" s="167">
        <f t="shared" si="212"/>
        <v>0</v>
      </c>
      <c r="GF29" s="167">
        <f t="shared" si="212"/>
        <v>0</v>
      </c>
      <c r="GG29" s="167">
        <f t="shared" si="212"/>
        <v>0</v>
      </c>
      <c r="GH29" s="167">
        <f t="shared" si="212"/>
        <v>0</v>
      </c>
      <c r="GI29" s="167">
        <f t="shared" si="212"/>
        <v>0</v>
      </c>
      <c r="GJ29" s="167">
        <f t="shared" si="212"/>
        <v>0</v>
      </c>
      <c r="GK29" s="167">
        <f t="shared" si="212"/>
        <v>0</v>
      </c>
      <c r="GL29" s="167">
        <f t="shared" si="212"/>
        <v>0</v>
      </c>
      <c r="GM29" s="167">
        <f t="shared" si="212"/>
        <v>0</v>
      </c>
      <c r="GN29" s="167">
        <f t="shared" si="212"/>
        <v>0</v>
      </c>
      <c r="GO29" s="167">
        <f t="shared" si="212"/>
        <v>0</v>
      </c>
      <c r="GP29" s="167">
        <f t="shared" si="212"/>
        <v>0</v>
      </c>
      <c r="GQ29" s="167">
        <f t="shared" si="212"/>
        <v>0</v>
      </c>
      <c r="GR29" s="167">
        <f t="shared" si="212"/>
        <v>0</v>
      </c>
      <c r="GS29" s="167">
        <f t="shared" si="212"/>
        <v>0</v>
      </c>
      <c r="GT29" s="167">
        <f t="shared" si="212"/>
        <v>0</v>
      </c>
      <c r="GU29" s="167">
        <f t="shared" si="212"/>
        <v>0</v>
      </c>
      <c r="GV29" s="167">
        <f t="shared" si="212"/>
        <v>0</v>
      </c>
      <c r="GW29" s="167">
        <f t="shared" si="212"/>
        <v>0</v>
      </c>
      <c r="GX29" s="772">
        <f t="shared" si="212"/>
        <v>0</v>
      </c>
      <c r="GY29" s="167">
        <f t="shared" si="212"/>
        <v>0</v>
      </c>
      <c r="GZ29" s="167">
        <f t="shared" si="212"/>
        <v>0</v>
      </c>
      <c r="HA29" s="167">
        <f t="shared" si="212"/>
        <v>0</v>
      </c>
      <c r="HB29" s="314">
        <f t="shared" ref="HB29" si="213">SUM(HB6:HB28)</f>
        <v>0</v>
      </c>
      <c r="HC29" s="109"/>
      <c r="HD29" s="315"/>
      <c r="HE29" s="301"/>
      <c r="HF29" s="301"/>
      <c r="HG29" s="301"/>
      <c r="HS29" s="27"/>
      <c r="HT29" s="27"/>
      <c r="HU29" s="27"/>
      <c r="HV29" s="27"/>
      <c r="HW29" s="27"/>
      <c r="HX29" s="27"/>
      <c r="HY29" s="27"/>
      <c r="HZ29" s="27"/>
      <c r="IA29" s="27"/>
    </row>
    <row r="30" spans="1:305">
      <c r="B30" s="22"/>
      <c r="C30" s="310" t="s">
        <v>207</v>
      </c>
      <c r="D30" s="311"/>
      <c r="E30" s="138"/>
      <c r="F30" s="312"/>
      <c r="G30" s="311"/>
      <c r="H30" s="313"/>
      <c r="I30" s="140"/>
      <c r="J30" s="140"/>
      <c r="K30" s="141"/>
      <c r="L30" s="141"/>
      <c r="M30" s="141"/>
      <c r="N30" s="317">
        <f t="shared" ref="N30:AS30" si="214">COUNTIF(N$6:N$25,"&gt;0")</f>
        <v>0</v>
      </c>
      <c r="O30" s="316">
        <f t="shared" si="214"/>
        <v>0</v>
      </c>
      <c r="P30" s="316">
        <f t="shared" si="214"/>
        <v>0</v>
      </c>
      <c r="Q30" s="316">
        <f t="shared" si="214"/>
        <v>0</v>
      </c>
      <c r="R30" s="316">
        <f t="shared" si="214"/>
        <v>0</v>
      </c>
      <c r="S30" s="316">
        <f t="shared" si="214"/>
        <v>0</v>
      </c>
      <c r="T30" s="316">
        <f t="shared" si="214"/>
        <v>0</v>
      </c>
      <c r="U30" s="316">
        <f t="shared" si="214"/>
        <v>0</v>
      </c>
      <c r="V30" s="316">
        <f t="shared" si="214"/>
        <v>0</v>
      </c>
      <c r="W30" s="316">
        <f t="shared" si="214"/>
        <v>0</v>
      </c>
      <c r="X30" s="316">
        <f t="shared" si="214"/>
        <v>0</v>
      </c>
      <c r="Y30" s="316">
        <f t="shared" si="214"/>
        <v>0</v>
      </c>
      <c r="Z30" s="316">
        <f t="shared" si="214"/>
        <v>0</v>
      </c>
      <c r="AA30" s="316">
        <f t="shared" si="214"/>
        <v>0</v>
      </c>
      <c r="AB30" s="316">
        <f t="shared" si="214"/>
        <v>0</v>
      </c>
      <c r="AC30" s="316">
        <f t="shared" si="214"/>
        <v>0</v>
      </c>
      <c r="AD30" s="316">
        <f t="shared" si="214"/>
        <v>0</v>
      </c>
      <c r="AE30" s="316">
        <f t="shared" si="214"/>
        <v>0</v>
      </c>
      <c r="AF30" s="316">
        <f t="shared" si="214"/>
        <v>0</v>
      </c>
      <c r="AG30" s="316">
        <f t="shared" si="214"/>
        <v>0</v>
      </c>
      <c r="AH30" s="316">
        <f t="shared" si="214"/>
        <v>0</v>
      </c>
      <c r="AI30" s="316">
        <f t="shared" si="214"/>
        <v>0</v>
      </c>
      <c r="AJ30" s="316">
        <f t="shared" si="214"/>
        <v>0</v>
      </c>
      <c r="AK30" s="316">
        <f t="shared" si="214"/>
        <v>0</v>
      </c>
      <c r="AL30" s="316">
        <f t="shared" si="214"/>
        <v>0</v>
      </c>
      <c r="AM30" s="316">
        <f t="shared" si="214"/>
        <v>0</v>
      </c>
      <c r="AN30" s="316">
        <f t="shared" si="214"/>
        <v>0</v>
      </c>
      <c r="AO30" s="316">
        <f t="shared" si="214"/>
        <v>0</v>
      </c>
      <c r="AP30" s="316">
        <f t="shared" si="214"/>
        <v>0</v>
      </c>
      <c r="AQ30" s="316">
        <f t="shared" si="214"/>
        <v>0</v>
      </c>
      <c r="AR30" s="316">
        <f t="shared" si="214"/>
        <v>0</v>
      </c>
      <c r="AS30" s="316">
        <f t="shared" si="214"/>
        <v>0</v>
      </c>
      <c r="AT30" s="316">
        <f t="shared" ref="AT30:BU30" si="215">COUNTIF(AT$6:AT$25,"&gt;0")</f>
        <v>0</v>
      </c>
      <c r="AU30" s="316">
        <f t="shared" si="215"/>
        <v>0</v>
      </c>
      <c r="AV30" s="316">
        <f t="shared" si="215"/>
        <v>0</v>
      </c>
      <c r="AW30" s="316">
        <f t="shared" si="215"/>
        <v>0</v>
      </c>
      <c r="AX30" s="316">
        <f t="shared" si="215"/>
        <v>0</v>
      </c>
      <c r="AY30" s="316">
        <f t="shared" si="215"/>
        <v>0</v>
      </c>
      <c r="AZ30" s="316">
        <f t="shared" si="215"/>
        <v>0</v>
      </c>
      <c r="BA30" s="316">
        <f t="shared" si="215"/>
        <v>0</v>
      </c>
      <c r="BB30" s="316">
        <f t="shared" si="215"/>
        <v>0</v>
      </c>
      <c r="BC30" s="316">
        <f t="shared" si="215"/>
        <v>0</v>
      </c>
      <c r="BD30" s="316">
        <f t="shared" si="215"/>
        <v>0</v>
      </c>
      <c r="BE30" s="316">
        <f t="shared" si="215"/>
        <v>0</v>
      </c>
      <c r="BF30" s="316">
        <f t="shared" si="215"/>
        <v>0</v>
      </c>
      <c r="BG30" s="316">
        <f t="shared" si="215"/>
        <v>0</v>
      </c>
      <c r="BH30" s="316">
        <f t="shared" si="215"/>
        <v>0</v>
      </c>
      <c r="BI30" s="316">
        <f t="shared" si="215"/>
        <v>0</v>
      </c>
      <c r="BJ30" s="316">
        <f t="shared" si="215"/>
        <v>0</v>
      </c>
      <c r="BK30" s="316">
        <f t="shared" si="215"/>
        <v>0</v>
      </c>
      <c r="BL30" s="316">
        <f t="shared" si="215"/>
        <v>0</v>
      </c>
      <c r="BM30" s="316">
        <f t="shared" si="215"/>
        <v>0</v>
      </c>
      <c r="BN30" s="316">
        <f t="shared" si="215"/>
        <v>0</v>
      </c>
      <c r="BO30" s="316">
        <f t="shared" si="215"/>
        <v>0</v>
      </c>
      <c r="BP30" s="316">
        <f t="shared" si="215"/>
        <v>0</v>
      </c>
      <c r="BQ30" s="316">
        <f t="shared" si="215"/>
        <v>0</v>
      </c>
      <c r="BR30" s="316">
        <f t="shared" si="215"/>
        <v>0</v>
      </c>
      <c r="BS30" s="316">
        <f t="shared" si="215"/>
        <v>0</v>
      </c>
      <c r="BT30" s="316">
        <f t="shared" si="215"/>
        <v>0</v>
      </c>
      <c r="BU30" s="316">
        <f t="shared" si="215"/>
        <v>0</v>
      </c>
      <c r="BV30" s="317">
        <f>Y30</f>
        <v>0</v>
      </c>
      <c r="BW30" s="316">
        <f>AK30</f>
        <v>0</v>
      </c>
      <c r="BX30" s="316">
        <f>AW30</f>
        <v>0</v>
      </c>
      <c r="BY30" s="316">
        <f>BI30</f>
        <v>0</v>
      </c>
      <c r="BZ30" s="318">
        <f>BU30</f>
        <v>0</v>
      </c>
      <c r="CA30" s="309"/>
      <c r="CB30" s="317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6"/>
      <c r="CP30" s="316"/>
      <c r="CQ30" s="316"/>
      <c r="CR30" s="316"/>
      <c r="CS30" s="316"/>
      <c r="CT30" s="316"/>
      <c r="CU30" s="316"/>
      <c r="CV30" s="316"/>
      <c r="CW30" s="316"/>
      <c r="CX30" s="316"/>
      <c r="CY30" s="316"/>
      <c r="CZ30" s="316"/>
      <c r="DA30" s="316"/>
      <c r="DB30" s="316"/>
      <c r="DC30" s="316"/>
      <c r="DD30" s="316"/>
      <c r="DE30" s="316"/>
      <c r="DF30" s="316"/>
      <c r="DG30" s="316"/>
      <c r="DH30" s="316"/>
      <c r="DI30" s="316"/>
      <c r="DJ30" s="316"/>
      <c r="DK30" s="316"/>
      <c r="DL30" s="316"/>
      <c r="DM30" s="316"/>
      <c r="DN30" s="316"/>
      <c r="DO30" s="316"/>
      <c r="DP30" s="316"/>
      <c r="DQ30" s="316"/>
      <c r="DR30" s="316"/>
      <c r="DS30" s="316"/>
      <c r="DT30" s="316"/>
      <c r="DU30" s="316"/>
      <c r="DV30" s="316"/>
      <c r="DW30" s="316"/>
      <c r="DX30" s="316"/>
      <c r="DY30" s="316"/>
      <c r="DZ30" s="316"/>
      <c r="EA30" s="316"/>
      <c r="EB30" s="316"/>
      <c r="EC30" s="316"/>
      <c r="ED30" s="316"/>
      <c r="EE30" s="316"/>
      <c r="EF30" s="316"/>
      <c r="EG30" s="316"/>
      <c r="EH30" s="316"/>
      <c r="EI30" s="316"/>
      <c r="EJ30" s="317"/>
      <c r="EK30" s="316"/>
      <c r="EL30" s="316"/>
      <c r="EM30" s="316"/>
      <c r="EN30" s="318"/>
      <c r="EO30" s="309"/>
      <c r="EP30" s="317"/>
      <c r="EQ30" s="316"/>
      <c r="ER30" s="316"/>
      <c r="ES30" s="316"/>
      <c r="ET30" s="316"/>
      <c r="EU30" s="316"/>
      <c r="EV30" s="316"/>
      <c r="EW30" s="316"/>
      <c r="EX30" s="316"/>
      <c r="EY30" s="316"/>
      <c r="EZ30" s="316"/>
      <c r="FA30" s="316"/>
      <c r="FB30" s="316"/>
      <c r="FC30" s="316"/>
      <c r="FD30" s="316"/>
      <c r="FE30" s="316"/>
      <c r="FF30" s="316"/>
      <c r="FG30" s="316"/>
      <c r="FH30" s="316"/>
      <c r="FI30" s="316"/>
      <c r="FJ30" s="316"/>
      <c r="FK30" s="316"/>
      <c r="FL30" s="316"/>
      <c r="FM30" s="316"/>
      <c r="FN30" s="316"/>
      <c r="FO30" s="316"/>
      <c r="FP30" s="316"/>
      <c r="FQ30" s="316"/>
      <c r="FR30" s="316"/>
      <c r="FS30" s="316"/>
      <c r="FT30" s="316"/>
      <c r="FU30" s="316"/>
      <c r="FV30" s="316"/>
      <c r="FW30" s="316"/>
      <c r="FX30" s="316"/>
      <c r="FY30" s="316"/>
      <c r="FZ30" s="316"/>
      <c r="GA30" s="316"/>
      <c r="GB30" s="316"/>
      <c r="GC30" s="316"/>
      <c r="GD30" s="316"/>
      <c r="GE30" s="316"/>
      <c r="GF30" s="316"/>
      <c r="GG30" s="316"/>
      <c r="GH30" s="316"/>
      <c r="GI30" s="316"/>
      <c r="GJ30" s="316"/>
      <c r="GK30" s="316"/>
      <c r="GL30" s="316"/>
      <c r="GM30" s="316"/>
      <c r="GN30" s="316"/>
      <c r="GO30" s="316"/>
      <c r="GP30" s="316"/>
      <c r="GQ30" s="316"/>
      <c r="GR30" s="316"/>
      <c r="GS30" s="316"/>
      <c r="GT30" s="316"/>
      <c r="GU30" s="316"/>
      <c r="GV30" s="316"/>
      <c r="GW30" s="316"/>
      <c r="GX30" s="317"/>
      <c r="GY30" s="316"/>
      <c r="GZ30" s="316"/>
      <c r="HA30" s="316"/>
      <c r="HB30" s="318"/>
      <c r="HC30" s="109"/>
      <c r="HD30" s="315"/>
      <c r="HE30" s="301"/>
      <c r="HF30" s="301"/>
      <c r="HG30" s="301"/>
      <c r="HJ30" s="300"/>
      <c r="HS30" s="27"/>
      <c r="HT30" s="27"/>
      <c r="HU30" s="27"/>
      <c r="HV30" s="27"/>
      <c r="HW30" s="27"/>
      <c r="HX30" s="27"/>
      <c r="HY30" s="27"/>
      <c r="HZ30" s="27"/>
      <c r="IA30" s="27"/>
    </row>
    <row r="31" spans="1:305">
      <c r="C31" s="109"/>
      <c r="H31" s="319"/>
      <c r="K31" s="320"/>
      <c r="L31" s="320"/>
      <c r="M31" s="320"/>
      <c r="N31" s="322"/>
      <c r="O31" s="321"/>
      <c r="P31" s="321"/>
      <c r="Q31" s="321"/>
      <c r="R31" s="321"/>
      <c r="S31" s="323"/>
      <c r="T31" s="323"/>
      <c r="U31" s="323"/>
      <c r="V31" s="323"/>
      <c r="W31" s="323"/>
      <c r="X31" s="323"/>
      <c r="Y31" s="323"/>
      <c r="Z31" s="321"/>
      <c r="AA31" s="321"/>
      <c r="AB31" s="321"/>
      <c r="AC31" s="321"/>
      <c r="AD31" s="321"/>
      <c r="AE31" s="321"/>
      <c r="AF31" s="321"/>
      <c r="AG31" s="321"/>
      <c r="AH31" s="321"/>
      <c r="AI31" s="321"/>
      <c r="AJ31" s="321"/>
      <c r="AK31" s="321"/>
      <c r="AL31" s="321"/>
      <c r="AM31" s="321"/>
      <c r="AN31" s="321"/>
      <c r="AO31" s="321"/>
      <c r="AP31" s="321"/>
      <c r="AQ31" s="321"/>
      <c r="AR31" s="321"/>
      <c r="AS31" s="321"/>
      <c r="AT31" s="321"/>
      <c r="AU31" s="321"/>
      <c r="AV31" s="321"/>
      <c r="AW31" s="321"/>
      <c r="AX31" s="321"/>
      <c r="AY31" s="321"/>
      <c r="AZ31" s="321"/>
      <c r="BA31" s="321"/>
      <c r="BB31" s="321"/>
      <c r="BC31" s="321"/>
      <c r="BD31" s="321"/>
      <c r="BE31" s="321"/>
      <c r="BF31" s="321"/>
      <c r="BG31" s="321"/>
      <c r="BH31" s="321"/>
      <c r="BI31" s="321"/>
      <c r="BJ31" s="321"/>
      <c r="BK31" s="321"/>
      <c r="BL31" s="321"/>
      <c r="BM31" s="321"/>
      <c r="BN31" s="321"/>
      <c r="BO31" s="321"/>
      <c r="BP31" s="321"/>
      <c r="BQ31" s="321"/>
      <c r="BR31" s="321"/>
      <c r="BS31" s="321"/>
      <c r="BT31" s="321"/>
      <c r="BU31" s="321"/>
      <c r="BV31" s="324"/>
      <c r="BW31" s="324"/>
      <c r="BX31" s="324"/>
      <c r="BY31" s="324"/>
      <c r="BZ31" s="324"/>
      <c r="CA31" s="324"/>
      <c r="CB31" s="324"/>
      <c r="CC31" s="324"/>
      <c r="CD31" s="324"/>
      <c r="CE31" s="324"/>
      <c r="CF31" s="324"/>
      <c r="CG31" s="324"/>
      <c r="CH31" s="324"/>
      <c r="CI31" s="324"/>
      <c r="CJ31" s="324"/>
      <c r="CK31" s="324"/>
      <c r="CL31" s="324"/>
      <c r="CM31" s="324"/>
      <c r="CN31" s="325"/>
      <c r="CO31" s="324"/>
      <c r="CP31" s="324"/>
      <c r="CQ31" s="324"/>
      <c r="CR31" s="324"/>
      <c r="CS31" s="324"/>
      <c r="CT31" s="324"/>
      <c r="CU31" s="324"/>
      <c r="CV31" s="324"/>
      <c r="CW31" s="324"/>
      <c r="CX31" s="324"/>
      <c r="CY31" s="324"/>
      <c r="CZ31" s="324"/>
      <c r="DA31" s="324"/>
      <c r="DB31" s="324"/>
      <c r="DC31" s="324"/>
      <c r="DD31" s="324"/>
      <c r="DE31" s="324"/>
      <c r="DF31" s="324"/>
      <c r="DG31" s="324"/>
      <c r="DH31" s="324"/>
      <c r="DI31" s="324"/>
      <c r="DJ31" s="324"/>
      <c r="DK31" s="324"/>
      <c r="DL31" s="324"/>
      <c r="DM31" s="324"/>
      <c r="DN31" s="324"/>
      <c r="DO31" s="324"/>
      <c r="DP31" s="324"/>
      <c r="DQ31" s="324"/>
      <c r="DR31" s="324"/>
      <c r="DS31" s="324"/>
      <c r="DT31" s="324"/>
      <c r="DU31" s="324"/>
      <c r="DV31" s="324"/>
      <c r="DW31" s="324"/>
      <c r="DX31" s="324"/>
      <c r="DY31" s="324"/>
      <c r="DZ31" s="324"/>
      <c r="EA31" s="324"/>
      <c r="EB31" s="324"/>
      <c r="EC31" s="324"/>
      <c r="ED31" s="324"/>
      <c r="EE31" s="324"/>
      <c r="EF31" s="324"/>
      <c r="EG31" s="324"/>
      <c r="EH31" s="324"/>
      <c r="EI31" s="324"/>
      <c r="EJ31" s="324"/>
      <c r="EK31" s="324"/>
      <c r="EL31" s="324"/>
      <c r="EM31" s="324"/>
      <c r="EN31" s="324"/>
      <c r="EO31" s="324"/>
      <c r="EP31" s="324"/>
      <c r="EQ31" s="324"/>
      <c r="ER31" s="324"/>
      <c r="ES31" s="324"/>
      <c r="ET31" s="324"/>
      <c r="EU31" s="324"/>
      <c r="EV31" s="324"/>
      <c r="EW31" s="324"/>
      <c r="EX31" s="324"/>
      <c r="EY31" s="324"/>
      <c r="EZ31" s="324"/>
      <c r="FA31" s="324"/>
      <c r="FB31" s="325"/>
      <c r="FC31" s="324"/>
      <c r="FD31" s="324"/>
      <c r="FE31" s="324"/>
      <c r="FF31" s="324"/>
      <c r="FG31" s="324"/>
      <c r="FH31" s="324"/>
      <c r="FI31" s="324"/>
      <c r="FJ31" s="324"/>
      <c r="FK31" s="324"/>
      <c r="FL31" s="324"/>
      <c r="FM31" s="324"/>
      <c r="FN31" s="324"/>
      <c r="FO31" s="324"/>
      <c r="FP31" s="324"/>
      <c r="FQ31" s="324"/>
      <c r="FR31" s="324"/>
      <c r="FS31" s="324"/>
      <c r="FT31" s="324"/>
      <c r="FU31" s="324"/>
      <c r="FV31" s="324"/>
      <c r="FW31" s="324"/>
      <c r="FX31" s="324"/>
      <c r="FY31" s="324"/>
      <c r="FZ31" s="324"/>
      <c r="GA31" s="324"/>
      <c r="GB31" s="324"/>
      <c r="GC31" s="324"/>
      <c r="GD31" s="324"/>
      <c r="GE31" s="324"/>
      <c r="GF31" s="324"/>
      <c r="GG31" s="324"/>
      <c r="GH31" s="324"/>
      <c r="GI31" s="324"/>
      <c r="GJ31" s="324"/>
      <c r="GK31" s="324"/>
      <c r="GL31" s="324"/>
      <c r="GM31" s="324"/>
      <c r="GN31" s="324"/>
      <c r="GO31" s="324"/>
      <c r="GP31" s="324"/>
      <c r="GQ31" s="324"/>
      <c r="GR31" s="324"/>
      <c r="GS31" s="324"/>
      <c r="GT31" s="324"/>
      <c r="GU31" s="324"/>
      <c r="GV31" s="324"/>
      <c r="GW31" s="324"/>
      <c r="GX31" s="324"/>
      <c r="GY31" s="324"/>
      <c r="GZ31" s="324"/>
      <c r="HA31" s="324"/>
      <c r="HB31" s="324"/>
      <c r="HE31" s="301"/>
      <c r="HF31" s="301"/>
      <c r="HG31" s="301"/>
      <c r="HH31" s="300"/>
      <c r="HI31" s="300"/>
      <c r="HO31" s="22"/>
      <c r="HP31" s="22"/>
      <c r="HQ31" s="22"/>
      <c r="HR31" s="22"/>
      <c r="HS31" s="27"/>
      <c r="HT31" s="27"/>
      <c r="HU31" s="27"/>
      <c r="HV31" s="27"/>
      <c r="HW31" s="27"/>
      <c r="HX31" s="27"/>
      <c r="HY31" s="27"/>
      <c r="HZ31" s="27"/>
      <c r="IA31" s="27"/>
    </row>
    <row r="32" spans="1:305" s="22" customFormat="1">
      <c r="A32" s="14"/>
      <c r="B32" s="23"/>
      <c r="C32" s="114"/>
      <c r="D32" s="114"/>
      <c r="E32" s="170"/>
      <c r="F32" s="326"/>
      <c r="G32" s="114"/>
      <c r="H32" s="327"/>
      <c r="I32" s="170"/>
      <c r="J32" s="170"/>
      <c r="K32" s="171"/>
      <c r="L32" s="171"/>
      <c r="M32" s="171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9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9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  <c r="FF32" s="114"/>
      <c r="FG32" s="114"/>
      <c r="FH32" s="114"/>
      <c r="FI32" s="114"/>
      <c r="FJ32" s="114"/>
      <c r="FK32" s="114"/>
      <c r="FL32" s="114"/>
      <c r="FM32" s="114"/>
      <c r="FN32" s="114"/>
      <c r="FO32" s="114"/>
      <c r="FP32" s="114"/>
      <c r="FQ32" s="114"/>
      <c r="FR32" s="114"/>
      <c r="FS32" s="114"/>
      <c r="FT32" s="114"/>
      <c r="FU32" s="114"/>
      <c r="FV32" s="114"/>
      <c r="FW32" s="114"/>
      <c r="FX32" s="114"/>
      <c r="FY32" s="114"/>
      <c r="FZ32" s="114"/>
      <c r="GA32" s="114"/>
      <c r="GB32" s="114"/>
      <c r="GC32" s="114"/>
      <c r="GD32" s="114"/>
      <c r="GE32" s="114"/>
      <c r="GF32" s="114"/>
      <c r="GG32" s="114"/>
      <c r="GH32" s="114"/>
      <c r="GI32" s="114"/>
      <c r="GJ32" s="114"/>
      <c r="GK32" s="114"/>
      <c r="GL32" s="114"/>
      <c r="GM32" s="114"/>
      <c r="GN32" s="114"/>
      <c r="GO32" s="114"/>
      <c r="GP32" s="114"/>
      <c r="GQ32" s="114"/>
      <c r="GR32" s="114"/>
      <c r="GS32" s="114"/>
      <c r="GT32" s="114"/>
      <c r="GU32" s="114"/>
      <c r="GV32" s="114"/>
      <c r="GW32" s="114"/>
      <c r="GX32" s="114"/>
      <c r="GY32" s="114"/>
      <c r="GZ32" s="114"/>
      <c r="HA32" s="114"/>
      <c r="HB32" s="114"/>
      <c r="HC32" s="114"/>
      <c r="HD32" s="315"/>
      <c r="HE32" s="301"/>
      <c r="HF32" s="301"/>
      <c r="HG32" s="301"/>
      <c r="HH32" s="300"/>
      <c r="HI32" s="300"/>
      <c r="HJ32" s="89"/>
      <c r="HK32" s="89"/>
      <c r="HL32" s="89"/>
      <c r="HM32" s="89"/>
      <c r="HN32" s="109"/>
      <c r="HP32" s="21"/>
      <c r="HS32" s="21"/>
      <c r="HT32" s="21"/>
      <c r="HU32" s="21"/>
      <c r="HV32" s="21"/>
      <c r="HW32" s="21"/>
      <c r="HX32" s="21"/>
      <c r="HY32" s="21"/>
      <c r="HZ32" s="21"/>
      <c r="IA32" s="21"/>
    </row>
    <row r="33" spans="1:235" s="22" customFormat="1">
      <c r="A33" s="14"/>
      <c r="B33" s="21"/>
      <c r="C33" s="328" t="s">
        <v>200</v>
      </c>
      <c r="D33" s="142"/>
      <c r="E33" s="306"/>
      <c r="F33" s="329" t="s">
        <v>188</v>
      </c>
      <c r="G33" s="146"/>
      <c r="H33" s="330"/>
      <c r="I33" s="143"/>
      <c r="J33" s="143"/>
      <c r="K33" s="145"/>
      <c r="L33" s="145"/>
      <c r="M33" s="145"/>
      <c r="N33" s="331">
        <f t="shared" ref="N33:AS33" si="216">N4</f>
        <v>44957</v>
      </c>
      <c r="O33" s="331">
        <f t="shared" si="216"/>
        <v>44985</v>
      </c>
      <c r="P33" s="331">
        <f t="shared" si="216"/>
        <v>45016</v>
      </c>
      <c r="Q33" s="331">
        <f t="shared" si="216"/>
        <v>45046</v>
      </c>
      <c r="R33" s="331">
        <f t="shared" si="216"/>
        <v>45077</v>
      </c>
      <c r="S33" s="331">
        <f t="shared" si="216"/>
        <v>45107</v>
      </c>
      <c r="T33" s="331">
        <f t="shared" si="216"/>
        <v>45138</v>
      </c>
      <c r="U33" s="331">
        <f t="shared" si="216"/>
        <v>45169</v>
      </c>
      <c r="V33" s="331">
        <f t="shared" si="216"/>
        <v>45199</v>
      </c>
      <c r="W33" s="331">
        <f t="shared" si="216"/>
        <v>45230</v>
      </c>
      <c r="X33" s="331">
        <f t="shared" si="216"/>
        <v>45260</v>
      </c>
      <c r="Y33" s="331">
        <f t="shared" si="216"/>
        <v>45291</v>
      </c>
      <c r="Z33" s="331">
        <f t="shared" si="216"/>
        <v>45322</v>
      </c>
      <c r="AA33" s="331">
        <f t="shared" si="216"/>
        <v>45351</v>
      </c>
      <c r="AB33" s="331">
        <f t="shared" si="216"/>
        <v>45382</v>
      </c>
      <c r="AC33" s="331">
        <f t="shared" si="216"/>
        <v>45412</v>
      </c>
      <c r="AD33" s="331">
        <f t="shared" si="216"/>
        <v>45443</v>
      </c>
      <c r="AE33" s="331">
        <f t="shared" si="216"/>
        <v>45473</v>
      </c>
      <c r="AF33" s="331">
        <f t="shared" si="216"/>
        <v>45504</v>
      </c>
      <c r="AG33" s="331">
        <f t="shared" si="216"/>
        <v>45535</v>
      </c>
      <c r="AH33" s="331">
        <f t="shared" si="216"/>
        <v>45565</v>
      </c>
      <c r="AI33" s="331">
        <f t="shared" si="216"/>
        <v>45596</v>
      </c>
      <c r="AJ33" s="331">
        <f t="shared" si="216"/>
        <v>45626</v>
      </c>
      <c r="AK33" s="331">
        <f t="shared" si="216"/>
        <v>45657</v>
      </c>
      <c r="AL33" s="331">
        <f t="shared" si="216"/>
        <v>45688</v>
      </c>
      <c r="AM33" s="331">
        <f t="shared" si="216"/>
        <v>45716</v>
      </c>
      <c r="AN33" s="331">
        <f t="shared" si="216"/>
        <v>45747</v>
      </c>
      <c r="AO33" s="331">
        <f t="shared" si="216"/>
        <v>45777</v>
      </c>
      <c r="AP33" s="331">
        <f t="shared" si="216"/>
        <v>45808</v>
      </c>
      <c r="AQ33" s="331">
        <f t="shared" si="216"/>
        <v>45838</v>
      </c>
      <c r="AR33" s="331">
        <f t="shared" si="216"/>
        <v>45869</v>
      </c>
      <c r="AS33" s="331">
        <f t="shared" si="216"/>
        <v>45900</v>
      </c>
      <c r="AT33" s="331">
        <f t="shared" ref="AT33:BZ33" si="217">AT4</f>
        <v>45930</v>
      </c>
      <c r="AU33" s="331">
        <f t="shared" si="217"/>
        <v>45961</v>
      </c>
      <c r="AV33" s="331">
        <f t="shared" si="217"/>
        <v>45991</v>
      </c>
      <c r="AW33" s="331">
        <f t="shared" si="217"/>
        <v>46022</v>
      </c>
      <c r="AX33" s="331">
        <f t="shared" si="217"/>
        <v>46053</v>
      </c>
      <c r="AY33" s="331">
        <f t="shared" si="217"/>
        <v>46081</v>
      </c>
      <c r="AZ33" s="331">
        <f t="shared" si="217"/>
        <v>46112</v>
      </c>
      <c r="BA33" s="331">
        <f t="shared" si="217"/>
        <v>46142</v>
      </c>
      <c r="BB33" s="331">
        <f t="shared" si="217"/>
        <v>46173</v>
      </c>
      <c r="BC33" s="331">
        <f t="shared" si="217"/>
        <v>46203</v>
      </c>
      <c r="BD33" s="331">
        <f t="shared" si="217"/>
        <v>46234</v>
      </c>
      <c r="BE33" s="331">
        <f t="shared" si="217"/>
        <v>46265</v>
      </c>
      <c r="BF33" s="331">
        <f t="shared" si="217"/>
        <v>46295</v>
      </c>
      <c r="BG33" s="331">
        <f t="shared" si="217"/>
        <v>46326</v>
      </c>
      <c r="BH33" s="331">
        <f t="shared" si="217"/>
        <v>46356</v>
      </c>
      <c r="BI33" s="331">
        <f t="shared" si="217"/>
        <v>46387</v>
      </c>
      <c r="BJ33" s="331">
        <f t="shared" si="217"/>
        <v>46418</v>
      </c>
      <c r="BK33" s="331">
        <f t="shared" si="217"/>
        <v>46446</v>
      </c>
      <c r="BL33" s="331">
        <f t="shared" si="217"/>
        <v>46477</v>
      </c>
      <c r="BM33" s="331">
        <f t="shared" si="217"/>
        <v>46507</v>
      </c>
      <c r="BN33" s="331">
        <f t="shared" si="217"/>
        <v>46538</v>
      </c>
      <c r="BO33" s="331">
        <f t="shared" si="217"/>
        <v>46568</v>
      </c>
      <c r="BP33" s="331">
        <f t="shared" si="217"/>
        <v>46599</v>
      </c>
      <c r="BQ33" s="331">
        <f t="shared" si="217"/>
        <v>46630</v>
      </c>
      <c r="BR33" s="331">
        <f t="shared" si="217"/>
        <v>46660</v>
      </c>
      <c r="BS33" s="331">
        <f t="shared" si="217"/>
        <v>46691</v>
      </c>
      <c r="BT33" s="331">
        <f t="shared" si="217"/>
        <v>46721</v>
      </c>
      <c r="BU33" s="331">
        <f t="shared" si="217"/>
        <v>46752</v>
      </c>
      <c r="BV33" s="148">
        <f t="shared" si="217"/>
        <v>2023</v>
      </c>
      <c r="BW33" s="149">
        <f t="shared" si="217"/>
        <v>2024</v>
      </c>
      <c r="BX33" s="149">
        <f t="shared" si="217"/>
        <v>2025</v>
      </c>
      <c r="BY33" s="149">
        <f t="shared" si="217"/>
        <v>2026</v>
      </c>
      <c r="BZ33" s="150">
        <f t="shared" si="217"/>
        <v>2027</v>
      </c>
      <c r="CA33" s="332"/>
      <c r="CB33" s="331">
        <f t="shared" ref="CB33:DG33" si="218">CB4</f>
        <v>44957</v>
      </c>
      <c r="CC33" s="331">
        <f t="shared" si="218"/>
        <v>44985</v>
      </c>
      <c r="CD33" s="331">
        <f t="shared" si="218"/>
        <v>45016</v>
      </c>
      <c r="CE33" s="331">
        <f t="shared" si="218"/>
        <v>45046</v>
      </c>
      <c r="CF33" s="331">
        <f t="shared" si="218"/>
        <v>45077</v>
      </c>
      <c r="CG33" s="331">
        <f t="shared" si="218"/>
        <v>45107</v>
      </c>
      <c r="CH33" s="331">
        <f t="shared" si="218"/>
        <v>45138</v>
      </c>
      <c r="CI33" s="331">
        <f t="shared" si="218"/>
        <v>45169</v>
      </c>
      <c r="CJ33" s="331">
        <f t="shared" si="218"/>
        <v>45199</v>
      </c>
      <c r="CK33" s="331">
        <f t="shared" si="218"/>
        <v>45230</v>
      </c>
      <c r="CL33" s="331">
        <f t="shared" si="218"/>
        <v>45260</v>
      </c>
      <c r="CM33" s="331">
        <f t="shared" si="218"/>
        <v>45291</v>
      </c>
      <c r="CN33" s="331">
        <f t="shared" si="218"/>
        <v>45322</v>
      </c>
      <c r="CO33" s="331">
        <f t="shared" si="218"/>
        <v>45351</v>
      </c>
      <c r="CP33" s="331">
        <f t="shared" si="218"/>
        <v>45382</v>
      </c>
      <c r="CQ33" s="331">
        <f t="shared" si="218"/>
        <v>45412</v>
      </c>
      <c r="CR33" s="331">
        <f t="shared" si="218"/>
        <v>45443</v>
      </c>
      <c r="CS33" s="331">
        <f t="shared" si="218"/>
        <v>45473</v>
      </c>
      <c r="CT33" s="331">
        <f t="shared" si="218"/>
        <v>45504</v>
      </c>
      <c r="CU33" s="331">
        <f t="shared" si="218"/>
        <v>45535</v>
      </c>
      <c r="CV33" s="331">
        <f t="shared" si="218"/>
        <v>45565</v>
      </c>
      <c r="CW33" s="331">
        <f t="shared" si="218"/>
        <v>45596</v>
      </c>
      <c r="CX33" s="331">
        <f t="shared" si="218"/>
        <v>45626</v>
      </c>
      <c r="CY33" s="331">
        <f t="shared" si="218"/>
        <v>45657</v>
      </c>
      <c r="CZ33" s="331">
        <f t="shared" si="218"/>
        <v>45688</v>
      </c>
      <c r="DA33" s="331">
        <f t="shared" si="218"/>
        <v>45716</v>
      </c>
      <c r="DB33" s="331">
        <f t="shared" si="218"/>
        <v>45747</v>
      </c>
      <c r="DC33" s="331">
        <f t="shared" si="218"/>
        <v>45777</v>
      </c>
      <c r="DD33" s="331">
        <f t="shared" si="218"/>
        <v>45808</v>
      </c>
      <c r="DE33" s="331">
        <f t="shared" si="218"/>
        <v>45838</v>
      </c>
      <c r="DF33" s="331">
        <f t="shared" si="218"/>
        <v>45869</v>
      </c>
      <c r="DG33" s="331">
        <f t="shared" si="218"/>
        <v>45900</v>
      </c>
      <c r="DH33" s="331">
        <f t="shared" ref="DH33:EN33" si="219">DH4</f>
        <v>45930</v>
      </c>
      <c r="DI33" s="331">
        <f t="shared" si="219"/>
        <v>45961</v>
      </c>
      <c r="DJ33" s="331">
        <f t="shared" si="219"/>
        <v>45991</v>
      </c>
      <c r="DK33" s="331">
        <f t="shared" si="219"/>
        <v>46022</v>
      </c>
      <c r="DL33" s="331">
        <f t="shared" si="219"/>
        <v>46053</v>
      </c>
      <c r="DM33" s="331">
        <f t="shared" si="219"/>
        <v>46081</v>
      </c>
      <c r="DN33" s="331">
        <f t="shared" si="219"/>
        <v>46112</v>
      </c>
      <c r="DO33" s="331">
        <f t="shared" si="219"/>
        <v>46142</v>
      </c>
      <c r="DP33" s="331">
        <f t="shared" si="219"/>
        <v>46173</v>
      </c>
      <c r="DQ33" s="331">
        <f t="shared" si="219"/>
        <v>46203</v>
      </c>
      <c r="DR33" s="331">
        <f t="shared" si="219"/>
        <v>46234</v>
      </c>
      <c r="DS33" s="331">
        <f t="shared" si="219"/>
        <v>46265</v>
      </c>
      <c r="DT33" s="331">
        <f t="shared" si="219"/>
        <v>46295</v>
      </c>
      <c r="DU33" s="331">
        <f t="shared" si="219"/>
        <v>46326</v>
      </c>
      <c r="DV33" s="331">
        <f t="shared" si="219"/>
        <v>46356</v>
      </c>
      <c r="DW33" s="331">
        <f t="shared" si="219"/>
        <v>46387</v>
      </c>
      <c r="DX33" s="331">
        <f t="shared" si="219"/>
        <v>46418</v>
      </c>
      <c r="DY33" s="331">
        <f t="shared" si="219"/>
        <v>46446</v>
      </c>
      <c r="DZ33" s="331">
        <f t="shared" si="219"/>
        <v>46477</v>
      </c>
      <c r="EA33" s="331">
        <f t="shared" si="219"/>
        <v>46507</v>
      </c>
      <c r="EB33" s="331">
        <f t="shared" si="219"/>
        <v>46538</v>
      </c>
      <c r="EC33" s="331">
        <f t="shared" si="219"/>
        <v>46568</v>
      </c>
      <c r="ED33" s="331">
        <f t="shared" si="219"/>
        <v>46599</v>
      </c>
      <c r="EE33" s="331">
        <f t="shared" si="219"/>
        <v>46630</v>
      </c>
      <c r="EF33" s="331">
        <f t="shared" si="219"/>
        <v>46660</v>
      </c>
      <c r="EG33" s="331">
        <f t="shared" si="219"/>
        <v>46691</v>
      </c>
      <c r="EH33" s="331">
        <f t="shared" si="219"/>
        <v>46721</v>
      </c>
      <c r="EI33" s="331">
        <f t="shared" si="219"/>
        <v>46752</v>
      </c>
      <c r="EJ33" s="148">
        <f t="shared" si="219"/>
        <v>2023</v>
      </c>
      <c r="EK33" s="149">
        <f t="shared" si="219"/>
        <v>2024</v>
      </c>
      <c r="EL33" s="149">
        <f t="shared" si="219"/>
        <v>2025</v>
      </c>
      <c r="EM33" s="149">
        <f t="shared" si="219"/>
        <v>2026</v>
      </c>
      <c r="EN33" s="150">
        <f t="shared" si="219"/>
        <v>2027</v>
      </c>
      <c r="EO33" s="332"/>
      <c r="EP33" s="331">
        <f t="shared" ref="EP33:FU33" si="220">EP4</f>
        <v>44957</v>
      </c>
      <c r="EQ33" s="331">
        <f t="shared" si="220"/>
        <v>44985</v>
      </c>
      <c r="ER33" s="331">
        <f t="shared" si="220"/>
        <v>45016</v>
      </c>
      <c r="ES33" s="331">
        <f t="shared" si="220"/>
        <v>45046</v>
      </c>
      <c r="ET33" s="331">
        <f t="shared" si="220"/>
        <v>45077</v>
      </c>
      <c r="EU33" s="331">
        <f t="shared" si="220"/>
        <v>45107</v>
      </c>
      <c r="EV33" s="331">
        <f t="shared" si="220"/>
        <v>45138</v>
      </c>
      <c r="EW33" s="331">
        <f t="shared" si="220"/>
        <v>45169</v>
      </c>
      <c r="EX33" s="331">
        <f t="shared" si="220"/>
        <v>45199</v>
      </c>
      <c r="EY33" s="331">
        <f t="shared" si="220"/>
        <v>45230</v>
      </c>
      <c r="EZ33" s="331">
        <f t="shared" si="220"/>
        <v>45260</v>
      </c>
      <c r="FA33" s="331">
        <f t="shared" si="220"/>
        <v>45291</v>
      </c>
      <c r="FB33" s="331">
        <f t="shared" si="220"/>
        <v>45322</v>
      </c>
      <c r="FC33" s="331">
        <f t="shared" si="220"/>
        <v>45351</v>
      </c>
      <c r="FD33" s="331">
        <f t="shared" si="220"/>
        <v>45382</v>
      </c>
      <c r="FE33" s="331">
        <f t="shared" si="220"/>
        <v>45412</v>
      </c>
      <c r="FF33" s="331">
        <f t="shared" si="220"/>
        <v>45443</v>
      </c>
      <c r="FG33" s="331">
        <f t="shared" si="220"/>
        <v>45473</v>
      </c>
      <c r="FH33" s="331">
        <f t="shared" si="220"/>
        <v>45504</v>
      </c>
      <c r="FI33" s="331">
        <f t="shared" si="220"/>
        <v>45535</v>
      </c>
      <c r="FJ33" s="331">
        <f t="shared" si="220"/>
        <v>45565</v>
      </c>
      <c r="FK33" s="331">
        <f t="shared" si="220"/>
        <v>45596</v>
      </c>
      <c r="FL33" s="331">
        <f t="shared" si="220"/>
        <v>45626</v>
      </c>
      <c r="FM33" s="331">
        <f t="shared" si="220"/>
        <v>45657</v>
      </c>
      <c r="FN33" s="331">
        <f t="shared" si="220"/>
        <v>45688</v>
      </c>
      <c r="FO33" s="331">
        <f t="shared" si="220"/>
        <v>45716</v>
      </c>
      <c r="FP33" s="331">
        <f t="shared" si="220"/>
        <v>45747</v>
      </c>
      <c r="FQ33" s="331">
        <f t="shared" si="220"/>
        <v>45777</v>
      </c>
      <c r="FR33" s="331">
        <f t="shared" si="220"/>
        <v>45808</v>
      </c>
      <c r="FS33" s="331">
        <f t="shared" si="220"/>
        <v>45838</v>
      </c>
      <c r="FT33" s="331">
        <f t="shared" si="220"/>
        <v>45869</v>
      </c>
      <c r="FU33" s="331">
        <f t="shared" si="220"/>
        <v>45900</v>
      </c>
      <c r="FV33" s="331">
        <f t="shared" ref="FV33:HB33" si="221">FV4</f>
        <v>45930</v>
      </c>
      <c r="FW33" s="331">
        <f t="shared" si="221"/>
        <v>45961</v>
      </c>
      <c r="FX33" s="331">
        <f t="shared" si="221"/>
        <v>45991</v>
      </c>
      <c r="FY33" s="331">
        <f t="shared" si="221"/>
        <v>46022</v>
      </c>
      <c r="FZ33" s="331">
        <f t="shared" si="221"/>
        <v>46053</v>
      </c>
      <c r="GA33" s="331">
        <f t="shared" si="221"/>
        <v>46081</v>
      </c>
      <c r="GB33" s="331">
        <f t="shared" si="221"/>
        <v>46112</v>
      </c>
      <c r="GC33" s="331">
        <f t="shared" si="221"/>
        <v>46142</v>
      </c>
      <c r="GD33" s="331">
        <f t="shared" si="221"/>
        <v>46173</v>
      </c>
      <c r="GE33" s="331">
        <f t="shared" si="221"/>
        <v>46203</v>
      </c>
      <c r="GF33" s="331">
        <f t="shared" si="221"/>
        <v>46234</v>
      </c>
      <c r="GG33" s="331">
        <f t="shared" si="221"/>
        <v>46265</v>
      </c>
      <c r="GH33" s="331">
        <f t="shared" si="221"/>
        <v>46295</v>
      </c>
      <c r="GI33" s="331">
        <f t="shared" si="221"/>
        <v>46326</v>
      </c>
      <c r="GJ33" s="331">
        <f t="shared" si="221"/>
        <v>46356</v>
      </c>
      <c r="GK33" s="331">
        <f t="shared" si="221"/>
        <v>46387</v>
      </c>
      <c r="GL33" s="331">
        <f t="shared" si="221"/>
        <v>46418</v>
      </c>
      <c r="GM33" s="331">
        <f t="shared" si="221"/>
        <v>46446</v>
      </c>
      <c r="GN33" s="331">
        <f t="shared" si="221"/>
        <v>46477</v>
      </c>
      <c r="GO33" s="331">
        <f t="shared" si="221"/>
        <v>46507</v>
      </c>
      <c r="GP33" s="331">
        <f t="shared" si="221"/>
        <v>46538</v>
      </c>
      <c r="GQ33" s="331">
        <f t="shared" si="221"/>
        <v>46568</v>
      </c>
      <c r="GR33" s="331">
        <f t="shared" si="221"/>
        <v>46599</v>
      </c>
      <c r="GS33" s="331">
        <f t="shared" si="221"/>
        <v>46630</v>
      </c>
      <c r="GT33" s="331">
        <f t="shared" si="221"/>
        <v>46660</v>
      </c>
      <c r="GU33" s="331">
        <f t="shared" si="221"/>
        <v>46691</v>
      </c>
      <c r="GV33" s="331">
        <f t="shared" si="221"/>
        <v>46721</v>
      </c>
      <c r="GW33" s="331">
        <f t="shared" si="221"/>
        <v>46752</v>
      </c>
      <c r="GX33" s="148">
        <f t="shared" si="221"/>
        <v>2023</v>
      </c>
      <c r="GY33" s="149">
        <f t="shared" si="221"/>
        <v>2024</v>
      </c>
      <c r="GZ33" s="149">
        <f t="shared" si="221"/>
        <v>2025</v>
      </c>
      <c r="HA33" s="149">
        <f t="shared" si="221"/>
        <v>2026</v>
      </c>
      <c r="HB33" s="150">
        <f t="shared" si="221"/>
        <v>2027</v>
      </c>
      <c r="HC33" s="89"/>
      <c r="HD33" s="94"/>
      <c r="HE33" s="301"/>
      <c r="HF33" s="301"/>
      <c r="HG33" s="301"/>
      <c r="HH33" s="300"/>
      <c r="HI33" s="300"/>
      <c r="HJ33" s="109"/>
      <c r="HK33" s="109"/>
      <c r="HL33" s="109"/>
      <c r="HM33" s="89"/>
      <c r="HN33" s="109"/>
      <c r="HO33" s="21"/>
      <c r="HP33" s="23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</row>
    <row r="34" spans="1:235">
      <c r="B34" s="24"/>
      <c r="C34" s="119"/>
      <c r="D34" s="115"/>
      <c r="E34" s="333"/>
      <c r="F34" s="334" t="str">
        <f>Setup!D$13</f>
        <v>Cost of Sales</v>
      </c>
      <c r="G34" s="119"/>
      <c r="H34" s="119"/>
      <c r="I34" s="120"/>
      <c r="J34" s="120"/>
      <c r="K34" s="120"/>
      <c r="L34" s="120"/>
      <c r="M34" s="120"/>
      <c r="N34" s="124">
        <f t="shared" ref="N34:W39" si="222">SUMIF($F$6:$F$28,$F34,N$6:N$28)</f>
        <v>0</v>
      </c>
      <c r="O34" s="124">
        <f t="shared" si="222"/>
        <v>0</v>
      </c>
      <c r="P34" s="124">
        <f t="shared" si="222"/>
        <v>0</v>
      </c>
      <c r="Q34" s="124">
        <f t="shared" si="222"/>
        <v>0</v>
      </c>
      <c r="R34" s="124">
        <f t="shared" si="222"/>
        <v>0</v>
      </c>
      <c r="S34" s="124">
        <f t="shared" si="222"/>
        <v>0</v>
      </c>
      <c r="T34" s="124">
        <f t="shared" si="222"/>
        <v>0</v>
      </c>
      <c r="U34" s="124">
        <f t="shared" si="222"/>
        <v>0</v>
      </c>
      <c r="V34" s="124">
        <f t="shared" si="222"/>
        <v>0</v>
      </c>
      <c r="W34" s="124">
        <f t="shared" si="222"/>
        <v>0</v>
      </c>
      <c r="X34" s="124">
        <f t="shared" ref="X34:AG39" si="223">SUMIF($F$6:$F$28,$F34,X$6:X$28)</f>
        <v>0</v>
      </c>
      <c r="Y34" s="124">
        <f t="shared" si="223"/>
        <v>0</v>
      </c>
      <c r="Z34" s="124">
        <f t="shared" si="223"/>
        <v>0</v>
      </c>
      <c r="AA34" s="124">
        <f t="shared" si="223"/>
        <v>0</v>
      </c>
      <c r="AB34" s="124">
        <f t="shared" si="223"/>
        <v>0</v>
      </c>
      <c r="AC34" s="124">
        <f t="shared" si="223"/>
        <v>0</v>
      </c>
      <c r="AD34" s="124">
        <f t="shared" si="223"/>
        <v>0</v>
      </c>
      <c r="AE34" s="124">
        <f t="shared" si="223"/>
        <v>0</v>
      </c>
      <c r="AF34" s="124">
        <f t="shared" si="223"/>
        <v>0</v>
      </c>
      <c r="AG34" s="124">
        <f t="shared" si="223"/>
        <v>0</v>
      </c>
      <c r="AH34" s="124">
        <f t="shared" ref="AH34:AQ39" si="224">SUMIF($F$6:$F$28,$F34,AH$6:AH$28)</f>
        <v>0</v>
      </c>
      <c r="AI34" s="124">
        <f t="shared" si="224"/>
        <v>0</v>
      </c>
      <c r="AJ34" s="124">
        <f t="shared" si="224"/>
        <v>0</v>
      </c>
      <c r="AK34" s="124">
        <f t="shared" si="224"/>
        <v>0</v>
      </c>
      <c r="AL34" s="124">
        <f t="shared" si="224"/>
        <v>0</v>
      </c>
      <c r="AM34" s="124">
        <f t="shared" si="224"/>
        <v>0</v>
      </c>
      <c r="AN34" s="124">
        <f t="shared" si="224"/>
        <v>0</v>
      </c>
      <c r="AO34" s="124">
        <f t="shared" si="224"/>
        <v>0</v>
      </c>
      <c r="AP34" s="124">
        <f t="shared" si="224"/>
        <v>0</v>
      </c>
      <c r="AQ34" s="124">
        <f t="shared" si="224"/>
        <v>0</v>
      </c>
      <c r="AR34" s="124">
        <f t="shared" ref="AR34:BA39" si="225">SUMIF($F$6:$F$28,$F34,AR$6:AR$28)</f>
        <v>0</v>
      </c>
      <c r="AS34" s="124">
        <f t="shared" si="225"/>
        <v>0</v>
      </c>
      <c r="AT34" s="124">
        <f t="shared" si="225"/>
        <v>0</v>
      </c>
      <c r="AU34" s="124">
        <f t="shared" si="225"/>
        <v>0</v>
      </c>
      <c r="AV34" s="124">
        <f t="shared" si="225"/>
        <v>0</v>
      </c>
      <c r="AW34" s="124">
        <f t="shared" si="225"/>
        <v>0</v>
      </c>
      <c r="AX34" s="124">
        <f t="shared" si="225"/>
        <v>0</v>
      </c>
      <c r="AY34" s="124">
        <f t="shared" si="225"/>
        <v>0</v>
      </c>
      <c r="AZ34" s="124">
        <f t="shared" si="225"/>
        <v>0</v>
      </c>
      <c r="BA34" s="124">
        <f t="shared" si="225"/>
        <v>0</v>
      </c>
      <c r="BB34" s="124">
        <f t="shared" ref="BB34:BK39" si="226">SUMIF($F$6:$F$28,$F34,BB$6:BB$28)</f>
        <v>0</v>
      </c>
      <c r="BC34" s="124">
        <f t="shared" si="226"/>
        <v>0</v>
      </c>
      <c r="BD34" s="124">
        <f t="shared" si="226"/>
        <v>0</v>
      </c>
      <c r="BE34" s="124">
        <f t="shared" si="226"/>
        <v>0</v>
      </c>
      <c r="BF34" s="124">
        <f t="shared" si="226"/>
        <v>0</v>
      </c>
      <c r="BG34" s="124">
        <f t="shared" si="226"/>
        <v>0</v>
      </c>
      <c r="BH34" s="124">
        <f t="shared" si="226"/>
        <v>0</v>
      </c>
      <c r="BI34" s="124">
        <f t="shared" si="226"/>
        <v>0</v>
      </c>
      <c r="BJ34" s="124">
        <f t="shared" si="226"/>
        <v>0</v>
      </c>
      <c r="BK34" s="124">
        <f t="shared" si="226"/>
        <v>0</v>
      </c>
      <c r="BL34" s="124">
        <f t="shared" ref="BL34:BZ39" si="227">SUMIF($F$6:$F$28,$F34,BL$6:BL$28)</f>
        <v>0</v>
      </c>
      <c r="BM34" s="124">
        <f t="shared" si="227"/>
        <v>0</v>
      </c>
      <c r="BN34" s="124">
        <f t="shared" si="227"/>
        <v>0</v>
      </c>
      <c r="BO34" s="124">
        <f t="shared" si="227"/>
        <v>0</v>
      </c>
      <c r="BP34" s="124">
        <f t="shared" si="227"/>
        <v>0</v>
      </c>
      <c r="BQ34" s="124">
        <f t="shared" si="227"/>
        <v>0</v>
      </c>
      <c r="BR34" s="124">
        <f t="shared" si="227"/>
        <v>0</v>
      </c>
      <c r="BS34" s="124">
        <f t="shared" si="227"/>
        <v>0</v>
      </c>
      <c r="BT34" s="124">
        <f t="shared" si="227"/>
        <v>0</v>
      </c>
      <c r="BU34" s="124">
        <f t="shared" si="227"/>
        <v>0</v>
      </c>
      <c r="BV34" s="127">
        <f t="shared" si="227"/>
        <v>0</v>
      </c>
      <c r="BW34" s="124">
        <f t="shared" si="227"/>
        <v>0</v>
      </c>
      <c r="BX34" s="124">
        <f t="shared" si="227"/>
        <v>0</v>
      </c>
      <c r="BY34" s="124">
        <f t="shared" si="227"/>
        <v>0</v>
      </c>
      <c r="BZ34" s="126">
        <f t="shared" si="227"/>
        <v>0</v>
      </c>
      <c r="CA34" s="335"/>
      <c r="CB34" s="124">
        <f t="shared" ref="CB34:CK39" si="228">SUMIF($F$6:$F$28,$F34,CB$6:CB$28)</f>
        <v>0</v>
      </c>
      <c r="CC34" s="124">
        <f t="shared" si="228"/>
        <v>0</v>
      </c>
      <c r="CD34" s="124">
        <f t="shared" si="228"/>
        <v>0</v>
      </c>
      <c r="CE34" s="124">
        <f t="shared" si="228"/>
        <v>0</v>
      </c>
      <c r="CF34" s="124">
        <f t="shared" si="228"/>
        <v>0</v>
      </c>
      <c r="CG34" s="124">
        <f t="shared" si="228"/>
        <v>0</v>
      </c>
      <c r="CH34" s="124">
        <f t="shared" si="228"/>
        <v>0</v>
      </c>
      <c r="CI34" s="124">
        <f t="shared" si="228"/>
        <v>0</v>
      </c>
      <c r="CJ34" s="124">
        <f t="shared" si="228"/>
        <v>0</v>
      </c>
      <c r="CK34" s="124">
        <f t="shared" si="228"/>
        <v>0</v>
      </c>
      <c r="CL34" s="124">
        <f t="shared" ref="CL34:CU39" si="229">SUMIF($F$6:$F$28,$F34,CL$6:CL$28)</f>
        <v>0</v>
      </c>
      <c r="CM34" s="124">
        <f t="shared" si="229"/>
        <v>0</v>
      </c>
      <c r="CN34" s="124">
        <f t="shared" si="229"/>
        <v>0</v>
      </c>
      <c r="CO34" s="124">
        <f t="shared" si="229"/>
        <v>0</v>
      </c>
      <c r="CP34" s="124">
        <f t="shared" si="229"/>
        <v>0</v>
      </c>
      <c r="CQ34" s="124">
        <f t="shared" si="229"/>
        <v>0</v>
      </c>
      <c r="CR34" s="124">
        <f t="shared" si="229"/>
        <v>0</v>
      </c>
      <c r="CS34" s="124">
        <f t="shared" si="229"/>
        <v>0</v>
      </c>
      <c r="CT34" s="124">
        <f t="shared" si="229"/>
        <v>0</v>
      </c>
      <c r="CU34" s="124">
        <f t="shared" si="229"/>
        <v>0</v>
      </c>
      <c r="CV34" s="124">
        <f t="shared" ref="CV34:DE39" si="230">SUMIF($F$6:$F$28,$F34,CV$6:CV$28)</f>
        <v>0</v>
      </c>
      <c r="CW34" s="124">
        <f t="shared" si="230"/>
        <v>0</v>
      </c>
      <c r="CX34" s="124">
        <f t="shared" si="230"/>
        <v>0</v>
      </c>
      <c r="CY34" s="124">
        <f t="shared" si="230"/>
        <v>0</v>
      </c>
      <c r="CZ34" s="124">
        <f t="shared" si="230"/>
        <v>0</v>
      </c>
      <c r="DA34" s="124">
        <f t="shared" si="230"/>
        <v>0</v>
      </c>
      <c r="DB34" s="124">
        <f t="shared" si="230"/>
        <v>0</v>
      </c>
      <c r="DC34" s="124">
        <f t="shared" si="230"/>
        <v>0</v>
      </c>
      <c r="DD34" s="124">
        <f t="shared" si="230"/>
        <v>0</v>
      </c>
      <c r="DE34" s="124">
        <f t="shared" si="230"/>
        <v>0</v>
      </c>
      <c r="DF34" s="124">
        <f t="shared" ref="DF34:DO39" si="231">SUMIF($F$6:$F$28,$F34,DF$6:DF$28)</f>
        <v>0</v>
      </c>
      <c r="DG34" s="124">
        <f t="shared" si="231"/>
        <v>0</v>
      </c>
      <c r="DH34" s="124">
        <f t="shared" si="231"/>
        <v>0</v>
      </c>
      <c r="DI34" s="124">
        <f t="shared" si="231"/>
        <v>0</v>
      </c>
      <c r="DJ34" s="124">
        <f t="shared" si="231"/>
        <v>0</v>
      </c>
      <c r="DK34" s="124">
        <f t="shared" si="231"/>
        <v>0</v>
      </c>
      <c r="DL34" s="124">
        <f t="shared" si="231"/>
        <v>0</v>
      </c>
      <c r="DM34" s="124">
        <f t="shared" si="231"/>
        <v>0</v>
      </c>
      <c r="DN34" s="124">
        <f t="shared" si="231"/>
        <v>0</v>
      </c>
      <c r="DO34" s="124">
        <f t="shared" si="231"/>
        <v>0</v>
      </c>
      <c r="DP34" s="124">
        <f t="shared" ref="DP34:DY39" si="232">SUMIF($F$6:$F$28,$F34,DP$6:DP$28)</f>
        <v>0</v>
      </c>
      <c r="DQ34" s="124">
        <f t="shared" si="232"/>
        <v>0</v>
      </c>
      <c r="DR34" s="124">
        <f t="shared" si="232"/>
        <v>0</v>
      </c>
      <c r="DS34" s="124">
        <f t="shared" si="232"/>
        <v>0</v>
      </c>
      <c r="DT34" s="124">
        <f t="shared" si="232"/>
        <v>0</v>
      </c>
      <c r="DU34" s="124">
        <f t="shared" si="232"/>
        <v>0</v>
      </c>
      <c r="DV34" s="124">
        <f t="shared" si="232"/>
        <v>0</v>
      </c>
      <c r="DW34" s="124">
        <f t="shared" si="232"/>
        <v>0</v>
      </c>
      <c r="DX34" s="124">
        <f t="shared" si="232"/>
        <v>0</v>
      </c>
      <c r="DY34" s="124">
        <f t="shared" si="232"/>
        <v>0</v>
      </c>
      <c r="DZ34" s="124">
        <f t="shared" ref="DZ34:EN39" si="233">SUMIF($F$6:$F$28,$F34,DZ$6:DZ$28)</f>
        <v>0</v>
      </c>
      <c r="EA34" s="124">
        <f t="shared" si="233"/>
        <v>0</v>
      </c>
      <c r="EB34" s="124">
        <f t="shared" si="233"/>
        <v>0</v>
      </c>
      <c r="EC34" s="124">
        <f t="shared" si="233"/>
        <v>0</v>
      </c>
      <c r="ED34" s="124">
        <f t="shared" si="233"/>
        <v>0</v>
      </c>
      <c r="EE34" s="124">
        <f t="shared" si="233"/>
        <v>0</v>
      </c>
      <c r="EF34" s="124">
        <f t="shared" si="233"/>
        <v>0</v>
      </c>
      <c r="EG34" s="124">
        <f t="shared" si="233"/>
        <v>0</v>
      </c>
      <c r="EH34" s="124">
        <f t="shared" si="233"/>
        <v>0</v>
      </c>
      <c r="EI34" s="124">
        <f t="shared" si="233"/>
        <v>0</v>
      </c>
      <c r="EJ34" s="127">
        <f t="shared" si="233"/>
        <v>0</v>
      </c>
      <c r="EK34" s="124">
        <f t="shared" si="233"/>
        <v>0</v>
      </c>
      <c r="EL34" s="124">
        <f t="shared" si="233"/>
        <v>0</v>
      </c>
      <c r="EM34" s="124">
        <f t="shared" si="233"/>
        <v>0</v>
      </c>
      <c r="EN34" s="126">
        <f t="shared" si="233"/>
        <v>0</v>
      </c>
      <c r="EO34" s="335"/>
      <c r="EP34" s="124">
        <f t="shared" ref="EP34:EY39" si="234">SUMIF($F$6:$F$28,$F34,EP$6:EP$28)</f>
        <v>0</v>
      </c>
      <c r="EQ34" s="124">
        <f t="shared" si="234"/>
        <v>0</v>
      </c>
      <c r="ER34" s="124">
        <f t="shared" si="234"/>
        <v>0</v>
      </c>
      <c r="ES34" s="124">
        <f t="shared" si="234"/>
        <v>0</v>
      </c>
      <c r="ET34" s="124">
        <f t="shared" si="234"/>
        <v>0</v>
      </c>
      <c r="EU34" s="124">
        <f t="shared" si="234"/>
        <v>0</v>
      </c>
      <c r="EV34" s="124">
        <f t="shared" si="234"/>
        <v>0</v>
      </c>
      <c r="EW34" s="124">
        <f t="shared" si="234"/>
        <v>0</v>
      </c>
      <c r="EX34" s="124">
        <f t="shared" si="234"/>
        <v>0</v>
      </c>
      <c r="EY34" s="124">
        <f t="shared" si="234"/>
        <v>0</v>
      </c>
      <c r="EZ34" s="124">
        <f t="shared" ref="EZ34:FI39" si="235">SUMIF($F$6:$F$28,$F34,EZ$6:EZ$28)</f>
        <v>0</v>
      </c>
      <c r="FA34" s="124">
        <f t="shared" si="235"/>
        <v>0</v>
      </c>
      <c r="FB34" s="124">
        <f t="shared" si="235"/>
        <v>0</v>
      </c>
      <c r="FC34" s="124">
        <f t="shared" si="235"/>
        <v>0</v>
      </c>
      <c r="FD34" s="124">
        <f t="shared" si="235"/>
        <v>0</v>
      </c>
      <c r="FE34" s="124">
        <f t="shared" si="235"/>
        <v>0</v>
      </c>
      <c r="FF34" s="124">
        <f t="shared" si="235"/>
        <v>0</v>
      </c>
      <c r="FG34" s="124">
        <f t="shared" si="235"/>
        <v>0</v>
      </c>
      <c r="FH34" s="124">
        <f t="shared" si="235"/>
        <v>0</v>
      </c>
      <c r="FI34" s="124">
        <f t="shared" si="235"/>
        <v>0</v>
      </c>
      <c r="FJ34" s="124">
        <f t="shared" ref="FJ34:FS39" si="236">SUMIF($F$6:$F$28,$F34,FJ$6:FJ$28)</f>
        <v>0</v>
      </c>
      <c r="FK34" s="124">
        <f t="shared" si="236"/>
        <v>0</v>
      </c>
      <c r="FL34" s="124">
        <f t="shared" si="236"/>
        <v>0</v>
      </c>
      <c r="FM34" s="124">
        <f t="shared" si="236"/>
        <v>0</v>
      </c>
      <c r="FN34" s="124">
        <f t="shared" si="236"/>
        <v>0</v>
      </c>
      <c r="FO34" s="124">
        <f t="shared" si="236"/>
        <v>0</v>
      </c>
      <c r="FP34" s="124">
        <f t="shared" si="236"/>
        <v>0</v>
      </c>
      <c r="FQ34" s="124">
        <f t="shared" si="236"/>
        <v>0</v>
      </c>
      <c r="FR34" s="124">
        <f t="shared" si="236"/>
        <v>0</v>
      </c>
      <c r="FS34" s="124">
        <f t="shared" si="236"/>
        <v>0</v>
      </c>
      <c r="FT34" s="124">
        <f t="shared" ref="FT34:GC39" si="237">SUMIF($F$6:$F$28,$F34,FT$6:FT$28)</f>
        <v>0</v>
      </c>
      <c r="FU34" s="124">
        <f t="shared" si="237"/>
        <v>0</v>
      </c>
      <c r="FV34" s="124">
        <f t="shared" si="237"/>
        <v>0</v>
      </c>
      <c r="FW34" s="124">
        <f t="shared" si="237"/>
        <v>0</v>
      </c>
      <c r="FX34" s="124">
        <f t="shared" si="237"/>
        <v>0</v>
      </c>
      <c r="FY34" s="124">
        <f t="shared" si="237"/>
        <v>0</v>
      </c>
      <c r="FZ34" s="124">
        <f t="shared" si="237"/>
        <v>0</v>
      </c>
      <c r="GA34" s="124">
        <f t="shared" si="237"/>
        <v>0</v>
      </c>
      <c r="GB34" s="124">
        <f t="shared" si="237"/>
        <v>0</v>
      </c>
      <c r="GC34" s="124">
        <f t="shared" si="237"/>
        <v>0</v>
      </c>
      <c r="GD34" s="124">
        <f t="shared" ref="GD34:GM39" si="238">SUMIF($F$6:$F$28,$F34,GD$6:GD$28)</f>
        <v>0</v>
      </c>
      <c r="GE34" s="124">
        <f t="shared" si="238"/>
        <v>0</v>
      </c>
      <c r="GF34" s="124">
        <f t="shared" si="238"/>
        <v>0</v>
      </c>
      <c r="GG34" s="124">
        <f t="shared" si="238"/>
        <v>0</v>
      </c>
      <c r="GH34" s="124">
        <f t="shared" si="238"/>
        <v>0</v>
      </c>
      <c r="GI34" s="124">
        <f t="shared" si="238"/>
        <v>0</v>
      </c>
      <c r="GJ34" s="124">
        <f t="shared" si="238"/>
        <v>0</v>
      </c>
      <c r="GK34" s="124">
        <f t="shared" si="238"/>
        <v>0</v>
      </c>
      <c r="GL34" s="124">
        <f t="shared" si="238"/>
        <v>0</v>
      </c>
      <c r="GM34" s="124">
        <f t="shared" si="238"/>
        <v>0</v>
      </c>
      <c r="GN34" s="124">
        <f t="shared" ref="GN34:HB39" si="239">SUMIF($F$6:$F$28,$F34,GN$6:GN$28)</f>
        <v>0</v>
      </c>
      <c r="GO34" s="124">
        <f t="shared" si="239"/>
        <v>0</v>
      </c>
      <c r="GP34" s="124">
        <f t="shared" si="239"/>
        <v>0</v>
      </c>
      <c r="GQ34" s="124">
        <f t="shared" si="239"/>
        <v>0</v>
      </c>
      <c r="GR34" s="124">
        <f t="shared" si="239"/>
        <v>0</v>
      </c>
      <c r="GS34" s="124">
        <f t="shared" si="239"/>
        <v>0</v>
      </c>
      <c r="GT34" s="124">
        <f t="shared" si="239"/>
        <v>0</v>
      </c>
      <c r="GU34" s="124">
        <f t="shared" si="239"/>
        <v>0</v>
      </c>
      <c r="GV34" s="124">
        <f t="shared" si="239"/>
        <v>0</v>
      </c>
      <c r="GW34" s="124">
        <f t="shared" si="239"/>
        <v>0</v>
      </c>
      <c r="GX34" s="127">
        <f t="shared" si="239"/>
        <v>0</v>
      </c>
      <c r="GY34" s="124">
        <f t="shared" si="239"/>
        <v>0</v>
      </c>
      <c r="GZ34" s="124">
        <f t="shared" si="239"/>
        <v>0</v>
      </c>
      <c r="HA34" s="124">
        <f t="shared" si="239"/>
        <v>0</v>
      </c>
      <c r="HB34" s="126">
        <f t="shared" si="239"/>
        <v>0</v>
      </c>
      <c r="HC34" s="115"/>
      <c r="HD34" s="134"/>
      <c r="HE34" s="301"/>
      <c r="HF34" s="301"/>
      <c r="HG34" s="301"/>
      <c r="HJ34" s="109"/>
      <c r="HK34" s="109"/>
      <c r="HL34" s="109"/>
      <c r="HM34" s="109"/>
      <c r="HO34" s="23"/>
      <c r="HQ34" s="23"/>
      <c r="HR34" s="23"/>
    </row>
    <row r="35" spans="1:235" s="23" customFormat="1">
      <c r="A35" s="14"/>
      <c r="B35" s="24"/>
      <c r="C35" s="115"/>
      <c r="D35" s="115"/>
      <c r="E35" s="333"/>
      <c r="F35" s="334" t="str">
        <f>Setup!D$14</f>
        <v>Research &amp; Development</v>
      </c>
      <c r="G35" s="119"/>
      <c r="H35" s="119"/>
      <c r="I35" s="120"/>
      <c r="J35" s="120"/>
      <c r="K35" s="120"/>
      <c r="L35" s="120"/>
      <c r="M35" s="120"/>
      <c r="N35" s="124">
        <f t="shared" si="222"/>
        <v>0</v>
      </c>
      <c r="O35" s="124">
        <f t="shared" si="222"/>
        <v>0</v>
      </c>
      <c r="P35" s="124">
        <f t="shared" si="222"/>
        <v>0</v>
      </c>
      <c r="Q35" s="124">
        <f t="shared" si="222"/>
        <v>0</v>
      </c>
      <c r="R35" s="124">
        <f t="shared" si="222"/>
        <v>0</v>
      </c>
      <c r="S35" s="124">
        <f t="shared" si="222"/>
        <v>0</v>
      </c>
      <c r="T35" s="124">
        <f t="shared" si="222"/>
        <v>0</v>
      </c>
      <c r="U35" s="124">
        <f t="shared" si="222"/>
        <v>0</v>
      </c>
      <c r="V35" s="124">
        <f t="shared" si="222"/>
        <v>0</v>
      </c>
      <c r="W35" s="124">
        <f t="shared" si="222"/>
        <v>0</v>
      </c>
      <c r="X35" s="124">
        <f t="shared" si="223"/>
        <v>0</v>
      </c>
      <c r="Y35" s="124">
        <f t="shared" si="223"/>
        <v>0</v>
      </c>
      <c r="Z35" s="124">
        <f t="shared" si="223"/>
        <v>0</v>
      </c>
      <c r="AA35" s="124">
        <f t="shared" si="223"/>
        <v>0</v>
      </c>
      <c r="AB35" s="124">
        <f t="shared" si="223"/>
        <v>0</v>
      </c>
      <c r="AC35" s="124">
        <f t="shared" si="223"/>
        <v>0</v>
      </c>
      <c r="AD35" s="124">
        <f t="shared" si="223"/>
        <v>0</v>
      </c>
      <c r="AE35" s="124">
        <f t="shared" si="223"/>
        <v>0</v>
      </c>
      <c r="AF35" s="124">
        <f t="shared" si="223"/>
        <v>0</v>
      </c>
      <c r="AG35" s="124">
        <f t="shared" si="223"/>
        <v>0</v>
      </c>
      <c r="AH35" s="124">
        <f t="shared" si="224"/>
        <v>0</v>
      </c>
      <c r="AI35" s="124">
        <f t="shared" si="224"/>
        <v>0</v>
      </c>
      <c r="AJ35" s="124">
        <f t="shared" si="224"/>
        <v>0</v>
      </c>
      <c r="AK35" s="124">
        <f t="shared" si="224"/>
        <v>0</v>
      </c>
      <c r="AL35" s="124">
        <f t="shared" si="224"/>
        <v>0</v>
      </c>
      <c r="AM35" s="124">
        <f t="shared" si="224"/>
        <v>0</v>
      </c>
      <c r="AN35" s="124">
        <f t="shared" si="224"/>
        <v>0</v>
      </c>
      <c r="AO35" s="124">
        <f t="shared" si="224"/>
        <v>0</v>
      </c>
      <c r="AP35" s="124">
        <f t="shared" si="224"/>
        <v>0</v>
      </c>
      <c r="AQ35" s="124">
        <f t="shared" si="224"/>
        <v>0</v>
      </c>
      <c r="AR35" s="124">
        <f t="shared" si="225"/>
        <v>0</v>
      </c>
      <c r="AS35" s="124">
        <f t="shared" si="225"/>
        <v>0</v>
      </c>
      <c r="AT35" s="124">
        <f t="shared" si="225"/>
        <v>0</v>
      </c>
      <c r="AU35" s="124">
        <f t="shared" si="225"/>
        <v>0</v>
      </c>
      <c r="AV35" s="124">
        <f t="shared" si="225"/>
        <v>0</v>
      </c>
      <c r="AW35" s="124">
        <f t="shared" si="225"/>
        <v>0</v>
      </c>
      <c r="AX35" s="124">
        <f t="shared" si="225"/>
        <v>0</v>
      </c>
      <c r="AY35" s="124">
        <f t="shared" si="225"/>
        <v>0</v>
      </c>
      <c r="AZ35" s="124">
        <f t="shared" si="225"/>
        <v>0</v>
      </c>
      <c r="BA35" s="124">
        <f t="shared" si="225"/>
        <v>0</v>
      </c>
      <c r="BB35" s="124">
        <f t="shared" si="226"/>
        <v>0</v>
      </c>
      <c r="BC35" s="124">
        <f t="shared" si="226"/>
        <v>0</v>
      </c>
      <c r="BD35" s="124">
        <f t="shared" si="226"/>
        <v>0</v>
      </c>
      <c r="BE35" s="124">
        <f t="shared" si="226"/>
        <v>0</v>
      </c>
      <c r="BF35" s="124">
        <f t="shared" si="226"/>
        <v>0</v>
      </c>
      <c r="BG35" s="124">
        <f t="shared" si="226"/>
        <v>0</v>
      </c>
      <c r="BH35" s="124">
        <f t="shared" si="226"/>
        <v>0</v>
      </c>
      <c r="BI35" s="124">
        <f t="shared" si="226"/>
        <v>0</v>
      </c>
      <c r="BJ35" s="124">
        <f t="shared" si="226"/>
        <v>0</v>
      </c>
      <c r="BK35" s="124">
        <f t="shared" si="226"/>
        <v>0</v>
      </c>
      <c r="BL35" s="124">
        <f t="shared" si="227"/>
        <v>0</v>
      </c>
      <c r="BM35" s="124">
        <f t="shared" si="227"/>
        <v>0</v>
      </c>
      <c r="BN35" s="124">
        <f t="shared" si="227"/>
        <v>0</v>
      </c>
      <c r="BO35" s="124">
        <f t="shared" si="227"/>
        <v>0</v>
      </c>
      <c r="BP35" s="124">
        <f t="shared" si="227"/>
        <v>0</v>
      </c>
      <c r="BQ35" s="124">
        <f t="shared" si="227"/>
        <v>0</v>
      </c>
      <c r="BR35" s="124">
        <f t="shared" si="227"/>
        <v>0</v>
      </c>
      <c r="BS35" s="124">
        <f t="shared" si="227"/>
        <v>0</v>
      </c>
      <c r="BT35" s="124">
        <f t="shared" si="227"/>
        <v>0</v>
      </c>
      <c r="BU35" s="124">
        <f t="shared" si="227"/>
        <v>0</v>
      </c>
      <c r="BV35" s="127">
        <f t="shared" si="227"/>
        <v>0</v>
      </c>
      <c r="BW35" s="124">
        <f t="shared" si="227"/>
        <v>0</v>
      </c>
      <c r="BX35" s="124">
        <f t="shared" si="227"/>
        <v>0</v>
      </c>
      <c r="BY35" s="124">
        <f t="shared" si="227"/>
        <v>0</v>
      </c>
      <c r="BZ35" s="126">
        <f t="shared" si="227"/>
        <v>0</v>
      </c>
      <c r="CA35" s="335"/>
      <c r="CB35" s="124">
        <f t="shared" si="228"/>
        <v>0</v>
      </c>
      <c r="CC35" s="124">
        <f t="shared" si="228"/>
        <v>0</v>
      </c>
      <c r="CD35" s="124">
        <f t="shared" si="228"/>
        <v>0</v>
      </c>
      <c r="CE35" s="124">
        <f t="shared" si="228"/>
        <v>0</v>
      </c>
      <c r="CF35" s="124">
        <f t="shared" si="228"/>
        <v>0</v>
      </c>
      <c r="CG35" s="124">
        <f t="shared" si="228"/>
        <v>0</v>
      </c>
      <c r="CH35" s="124">
        <f t="shared" si="228"/>
        <v>0</v>
      </c>
      <c r="CI35" s="124">
        <f t="shared" si="228"/>
        <v>0</v>
      </c>
      <c r="CJ35" s="124">
        <f t="shared" si="228"/>
        <v>0</v>
      </c>
      <c r="CK35" s="124">
        <f t="shared" si="228"/>
        <v>0</v>
      </c>
      <c r="CL35" s="124">
        <f t="shared" si="229"/>
        <v>0</v>
      </c>
      <c r="CM35" s="124">
        <f t="shared" si="229"/>
        <v>0</v>
      </c>
      <c r="CN35" s="124">
        <f t="shared" si="229"/>
        <v>0</v>
      </c>
      <c r="CO35" s="124">
        <f t="shared" si="229"/>
        <v>0</v>
      </c>
      <c r="CP35" s="124">
        <f t="shared" si="229"/>
        <v>0</v>
      </c>
      <c r="CQ35" s="124">
        <f t="shared" si="229"/>
        <v>0</v>
      </c>
      <c r="CR35" s="124">
        <f t="shared" si="229"/>
        <v>0</v>
      </c>
      <c r="CS35" s="124">
        <f t="shared" si="229"/>
        <v>0</v>
      </c>
      <c r="CT35" s="124">
        <f t="shared" si="229"/>
        <v>0</v>
      </c>
      <c r="CU35" s="124">
        <f t="shared" si="229"/>
        <v>0</v>
      </c>
      <c r="CV35" s="124">
        <f t="shared" si="230"/>
        <v>0</v>
      </c>
      <c r="CW35" s="124">
        <f t="shared" si="230"/>
        <v>0</v>
      </c>
      <c r="CX35" s="124">
        <f t="shared" si="230"/>
        <v>0</v>
      </c>
      <c r="CY35" s="124">
        <f t="shared" si="230"/>
        <v>0</v>
      </c>
      <c r="CZ35" s="124">
        <f t="shared" si="230"/>
        <v>0</v>
      </c>
      <c r="DA35" s="124">
        <f t="shared" si="230"/>
        <v>0</v>
      </c>
      <c r="DB35" s="124">
        <f t="shared" si="230"/>
        <v>0</v>
      </c>
      <c r="DC35" s="124">
        <f t="shared" si="230"/>
        <v>0</v>
      </c>
      <c r="DD35" s="124">
        <f t="shared" si="230"/>
        <v>0</v>
      </c>
      <c r="DE35" s="124">
        <f t="shared" si="230"/>
        <v>0</v>
      </c>
      <c r="DF35" s="124">
        <f t="shared" si="231"/>
        <v>0</v>
      </c>
      <c r="DG35" s="124">
        <f t="shared" si="231"/>
        <v>0</v>
      </c>
      <c r="DH35" s="124">
        <f t="shared" si="231"/>
        <v>0</v>
      </c>
      <c r="DI35" s="124">
        <f t="shared" si="231"/>
        <v>0</v>
      </c>
      <c r="DJ35" s="124">
        <f t="shared" si="231"/>
        <v>0</v>
      </c>
      <c r="DK35" s="124">
        <f t="shared" si="231"/>
        <v>0</v>
      </c>
      <c r="DL35" s="124">
        <f t="shared" si="231"/>
        <v>0</v>
      </c>
      <c r="DM35" s="124">
        <f t="shared" si="231"/>
        <v>0</v>
      </c>
      <c r="DN35" s="124">
        <f t="shared" si="231"/>
        <v>0</v>
      </c>
      <c r="DO35" s="124">
        <f t="shared" si="231"/>
        <v>0</v>
      </c>
      <c r="DP35" s="124">
        <f t="shared" si="232"/>
        <v>0</v>
      </c>
      <c r="DQ35" s="124">
        <f t="shared" si="232"/>
        <v>0</v>
      </c>
      <c r="DR35" s="124">
        <f t="shared" si="232"/>
        <v>0</v>
      </c>
      <c r="DS35" s="124">
        <f t="shared" si="232"/>
        <v>0</v>
      </c>
      <c r="DT35" s="124">
        <f t="shared" si="232"/>
        <v>0</v>
      </c>
      <c r="DU35" s="124">
        <f t="shared" si="232"/>
        <v>0</v>
      </c>
      <c r="DV35" s="124">
        <f t="shared" si="232"/>
        <v>0</v>
      </c>
      <c r="DW35" s="124">
        <f t="shared" si="232"/>
        <v>0</v>
      </c>
      <c r="DX35" s="124">
        <f t="shared" si="232"/>
        <v>0</v>
      </c>
      <c r="DY35" s="124">
        <f t="shared" si="232"/>
        <v>0</v>
      </c>
      <c r="DZ35" s="124">
        <f t="shared" si="233"/>
        <v>0</v>
      </c>
      <c r="EA35" s="124">
        <f t="shared" si="233"/>
        <v>0</v>
      </c>
      <c r="EB35" s="124">
        <f t="shared" si="233"/>
        <v>0</v>
      </c>
      <c r="EC35" s="124">
        <f t="shared" si="233"/>
        <v>0</v>
      </c>
      <c r="ED35" s="124">
        <f t="shared" si="233"/>
        <v>0</v>
      </c>
      <c r="EE35" s="124">
        <f t="shared" si="233"/>
        <v>0</v>
      </c>
      <c r="EF35" s="124">
        <f t="shared" si="233"/>
        <v>0</v>
      </c>
      <c r="EG35" s="124">
        <f t="shared" si="233"/>
        <v>0</v>
      </c>
      <c r="EH35" s="124">
        <f t="shared" si="233"/>
        <v>0</v>
      </c>
      <c r="EI35" s="124">
        <f t="shared" si="233"/>
        <v>0</v>
      </c>
      <c r="EJ35" s="127">
        <f t="shared" si="233"/>
        <v>0</v>
      </c>
      <c r="EK35" s="124">
        <f t="shared" si="233"/>
        <v>0</v>
      </c>
      <c r="EL35" s="124">
        <f t="shared" si="233"/>
        <v>0</v>
      </c>
      <c r="EM35" s="124">
        <f t="shared" si="233"/>
        <v>0</v>
      </c>
      <c r="EN35" s="126">
        <f t="shared" si="233"/>
        <v>0</v>
      </c>
      <c r="EO35" s="335"/>
      <c r="EP35" s="124">
        <f t="shared" si="234"/>
        <v>0</v>
      </c>
      <c r="EQ35" s="124">
        <f t="shared" si="234"/>
        <v>0</v>
      </c>
      <c r="ER35" s="124">
        <f t="shared" si="234"/>
        <v>0</v>
      </c>
      <c r="ES35" s="124">
        <f t="shared" si="234"/>
        <v>0</v>
      </c>
      <c r="ET35" s="124">
        <f t="shared" si="234"/>
        <v>0</v>
      </c>
      <c r="EU35" s="124">
        <f t="shared" si="234"/>
        <v>0</v>
      </c>
      <c r="EV35" s="124">
        <f t="shared" si="234"/>
        <v>0</v>
      </c>
      <c r="EW35" s="124">
        <f t="shared" si="234"/>
        <v>0</v>
      </c>
      <c r="EX35" s="124">
        <f t="shared" si="234"/>
        <v>0</v>
      </c>
      <c r="EY35" s="124">
        <f t="shared" si="234"/>
        <v>0</v>
      </c>
      <c r="EZ35" s="124">
        <f t="shared" si="235"/>
        <v>0</v>
      </c>
      <c r="FA35" s="124">
        <f t="shared" si="235"/>
        <v>0</v>
      </c>
      <c r="FB35" s="124">
        <f t="shared" si="235"/>
        <v>0</v>
      </c>
      <c r="FC35" s="124">
        <f t="shared" si="235"/>
        <v>0</v>
      </c>
      <c r="FD35" s="124">
        <f t="shared" si="235"/>
        <v>0</v>
      </c>
      <c r="FE35" s="124">
        <f t="shared" si="235"/>
        <v>0</v>
      </c>
      <c r="FF35" s="124">
        <f t="shared" si="235"/>
        <v>0</v>
      </c>
      <c r="FG35" s="124">
        <f t="shared" si="235"/>
        <v>0</v>
      </c>
      <c r="FH35" s="124">
        <f t="shared" si="235"/>
        <v>0</v>
      </c>
      <c r="FI35" s="124">
        <f t="shared" si="235"/>
        <v>0</v>
      </c>
      <c r="FJ35" s="124">
        <f t="shared" si="236"/>
        <v>0</v>
      </c>
      <c r="FK35" s="124">
        <f t="shared" si="236"/>
        <v>0</v>
      </c>
      <c r="FL35" s="124">
        <f t="shared" si="236"/>
        <v>0</v>
      </c>
      <c r="FM35" s="124">
        <f t="shared" si="236"/>
        <v>0</v>
      </c>
      <c r="FN35" s="124">
        <f t="shared" si="236"/>
        <v>0</v>
      </c>
      <c r="FO35" s="124">
        <f t="shared" si="236"/>
        <v>0</v>
      </c>
      <c r="FP35" s="124">
        <f t="shared" si="236"/>
        <v>0</v>
      </c>
      <c r="FQ35" s="124">
        <f t="shared" si="236"/>
        <v>0</v>
      </c>
      <c r="FR35" s="124">
        <f t="shared" si="236"/>
        <v>0</v>
      </c>
      <c r="FS35" s="124">
        <f t="shared" si="236"/>
        <v>0</v>
      </c>
      <c r="FT35" s="124">
        <f t="shared" si="237"/>
        <v>0</v>
      </c>
      <c r="FU35" s="124">
        <f t="shared" si="237"/>
        <v>0</v>
      </c>
      <c r="FV35" s="124">
        <f t="shared" si="237"/>
        <v>0</v>
      </c>
      <c r="FW35" s="124">
        <f t="shared" si="237"/>
        <v>0</v>
      </c>
      <c r="FX35" s="124">
        <f t="shared" si="237"/>
        <v>0</v>
      </c>
      <c r="FY35" s="124">
        <f t="shared" si="237"/>
        <v>0</v>
      </c>
      <c r="FZ35" s="124">
        <f t="shared" si="237"/>
        <v>0</v>
      </c>
      <c r="GA35" s="124">
        <f t="shared" si="237"/>
        <v>0</v>
      </c>
      <c r="GB35" s="124">
        <f t="shared" si="237"/>
        <v>0</v>
      </c>
      <c r="GC35" s="124">
        <f t="shared" si="237"/>
        <v>0</v>
      </c>
      <c r="GD35" s="124">
        <f t="shared" si="238"/>
        <v>0</v>
      </c>
      <c r="GE35" s="124">
        <f t="shared" si="238"/>
        <v>0</v>
      </c>
      <c r="GF35" s="124">
        <f t="shared" si="238"/>
        <v>0</v>
      </c>
      <c r="GG35" s="124">
        <f t="shared" si="238"/>
        <v>0</v>
      </c>
      <c r="GH35" s="124">
        <f t="shared" si="238"/>
        <v>0</v>
      </c>
      <c r="GI35" s="124">
        <f t="shared" si="238"/>
        <v>0</v>
      </c>
      <c r="GJ35" s="124">
        <f t="shared" si="238"/>
        <v>0</v>
      </c>
      <c r="GK35" s="124">
        <f t="shared" si="238"/>
        <v>0</v>
      </c>
      <c r="GL35" s="124">
        <f t="shared" si="238"/>
        <v>0</v>
      </c>
      <c r="GM35" s="124">
        <f t="shared" si="238"/>
        <v>0</v>
      </c>
      <c r="GN35" s="124">
        <f t="shared" si="239"/>
        <v>0</v>
      </c>
      <c r="GO35" s="124">
        <f t="shared" si="239"/>
        <v>0</v>
      </c>
      <c r="GP35" s="124">
        <f t="shared" si="239"/>
        <v>0</v>
      </c>
      <c r="GQ35" s="124">
        <f t="shared" si="239"/>
        <v>0</v>
      </c>
      <c r="GR35" s="124">
        <f t="shared" si="239"/>
        <v>0</v>
      </c>
      <c r="GS35" s="124">
        <f t="shared" si="239"/>
        <v>0</v>
      </c>
      <c r="GT35" s="124">
        <f t="shared" si="239"/>
        <v>0</v>
      </c>
      <c r="GU35" s="124">
        <f t="shared" si="239"/>
        <v>0</v>
      </c>
      <c r="GV35" s="124">
        <f t="shared" si="239"/>
        <v>0</v>
      </c>
      <c r="GW35" s="124">
        <f t="shared" si="239"/>
        <v>0</v>
      </c>
      <c r="GX35" s="127">
        <f t="shared" si="239"/>
        <v>0</v>
      </c>
      <c r="GY35" s="124">
        <f t="shared" si="239"/>
        <v>0</v>
      </c>
      <c r="GZ35" s="124">
        <f t="shared" si="239"/>
        <v>0</v>
      </c>
      <c r="HA35" s="124">
        <f t="shared" si="239"/>
        <v>0</v>
      </c>
      <c r="HB35" s="126">
        <f t="shared" si="239"/>
        <v>0</v>
      </c>
      <c r="HC35" s="115"/>
      <c r="HD35" s="134"/>
      <c r="HE35" s="301"/>
      <c r="HF35" s="301"/>
      <c r="HG35" s="301"/>
      <c r="HH35" s="89"/>
      <c r="HI35" s="89"/>
      <c r="HJ35" s="89"/>
      <c r="HK35" s="89"/>
      <c r="HL35" s="89"/>
      <c r="HM35" s="109"/>
      <c r="HN35" s="114"/>
      <c r="HO35" s="21"/>
      <c r="HP35" s="24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</row>
    <row r="36" spans="1:235" s="23" customFormat="1">
      <c r="A36" s="14"/>
      <c r="B36" s="24"/>
      <c r="C36" s="115"/>
      <c r="D36" s="115"/>
      <c r="E36" s="333"/>
      <c r="F36" s="334" t="str">
        <f>Setup!D$15</f>
        <v>Sales &amp; Marketing</v>
      </c>
      <c r="G36" s="119"/>
      <c r="H36" s="119"/>
      <c r="I36" s="120"/>
      <c r="J36" s="120"/>
      <c r="K36" s="120"/>
      <c r="L36" s="120"/>
      <c r="M36" s="120"/>
      <c r="N36" s="124">
        <f t="shared" si="222"/>
        <v>0</v>
      </c>
      <c r="O36" s="124">
        <f t="shared" si="222"/>
        <v>0</v>
      </c>
      <c r="P36" s="124">
        <f t="shared" si="222"/>
        <v>0</v>
      </c>
      <c r="Q36" s="124">
        <f t="shared" si="222"/>
        <v>0</v>
      </c>
      <c r="R36" s="124">
        <f t="shared" si="222"/>
        <v>0</v>
      </c>
      <c r="S36" s="124">
        <f t="shared" si="222"/>
        <v>0</v>
      </c>
      <c r="T36" s="124">
        <f t="shared" si="222"/>
        <v>0</v>
      </c>
      <c r="U36" s="124">
        <f t="shared" si="222"/>
        <v>0</v>
      </c>
      <c r="V36" s="124">
        <f t="shared" si="222"/>
        <v>0</v>
      </c>
      <c r="W36" s="124">
        <f t="shared" si="222"/>
        <v>0</v>
      </c>
      <c r="X36" s="124">
        <f t="shared" si="223"/>
        <v>0</v>
      </c>
      <c r="Y36" s="124">
        <f t="shared" si="223"/>
        <v>0</v>
      </c>
      <c r="Z36" s="124">
        <f t="shared" si="223"/>
        <v>0</v>
      </c>
      <c r="AA36" s="124">
        <f t="shared" si="223"/>
        <v>0</v>
      </c>
      <c r="AB36" s="124">
        <f t="shared" si="223"/>
        <v>0</v>
      </c>
      <c r="AC36" s="124">
        <f t="shared" si="223"/>
        <v>0</v>
      </c>
      <c r="AD36" s="124">
        <f t="shared" si="223"/>
        <v>0</v>
      </c>
      <c r="AE36" s="124">
        <f t="shared" si="223"/>
        <v>0</v>
      </c>
      <c r="AF36" s="124">
        <f t="shared" si="223"/>
        <v>0</v>
      </c>
      <c r="AG36" s="124">
        <f t="shared" si="223"/>
        <v>0</v>
      </c>
      <c r="AH36" s="124">
        <f t="shared" si="224"/>
        <v>0</v>
      </c>
      <c r="AI36" s="124">
        <f t="shared" si="224"/>
        <v>0</v>
      </c>
      <c r="AJ36" s="124">
        <f t="shared" si="224"/>
        <v>0</v>
      </c>
      <c r="AK36" s="124">
        <f t="shared" si="224"/>
        <v>0</v>
      </c>
      <c r="AL36" s="124">
        <f t="shared" si="224"/>
        <v>0</v>
      </c>
      <c r="AM36" s="124">
        <f t="shared" si="224"/>
        <v>0</v>
      </c>
      <c r="AN36" s="124">
        <f t="shared" si="224"/>
        <v>0</v>
      </c>
      <c r="AO36" s="124">
        <f t="shared" si="224"/>
        <v>0</v>
      </c>
      <c r="AP36" s="124">
        <f t="shared" si="224"/>
        <v>0</v>
      </c>
      <c r="AQ36" s="124">
        <f t="shared" si="224"/>
        <v>0</v>
      </c>
      <c r="AR36" s="124">
        <f t="shared" si="225"/>
        <v>0</v>
      </c>
      <c r="AS36" s="124">
        <f t="shared" si="225"/>
        <v>0</v>
      </c>
      <c r="AT36" s="124">
        <f t="shared" si="225"/>
        <v>0</v>
      </c>
      <c r="AU36" s="124">
        <f t="shared" si="225"/>
        <v>0</v>
      </c>
      <c r="AV36" s="124">
        <f t="shared" si="225"/>
        <v>0</v>
      </c>
      <c r="AW36" s="124">
        <f t="shared" si="225"/>
        <v>0</v>
      </c>
      <c r="AX36" s="124">
        <f t="shared" si="225"/>
        <v>0</v>
      </c>
      <c r="AY36" s="124">
        <f t="shared" si="225"/>
        <v>0</v>
      </c>
      <c r="AZ36" s="124">
        <f t="shared" si="225"/>
        <v>0</v>
      </c>
      <c r="BA36" s="124">
        <f t="shared" si="225"/>
        <v>0</v>
      </c>
      <c r="BB36" s="124">
        <f t="shared" si="226"/>
        <v>0</v>
      </c>
      <c r="BC36" s="124">
        <f t="shared" si="226"/>
        <v>0</v>
      </c>
      <c r="BD36" s="124">
        <f t="shared" si="226"/>
        <v>0</v>
      </c>
      <c r="BE36" s="124">
        <f t="shared" si="226"/>
        <v>0</v>
      </c>
      <c r="BF36" s="124">
        <f t="shared" si="226"/>
        <v>0</v>
      </c>
      <c r="BG36" s="124">
        <f t="shared" si="226"/>
        <v>0</v>
      </c>
      <c r="BH36" s="124">
        <f t="shared" si="226"/>
        <v>0</v>
      </c>
      <c r="BI36" s="124">
        <f t="shared" si="226"/>
        <v>0</v>
      </c>
      <c r="BJ36" s="124">
        <f t="shared" si="226"/>
        <v>0</v>
      </c>
      <c r="BK36" s="124">
        <f t="shared" si="226"/>
        <v>0</v>
      </c>
      <c r="BL36" s="124">
        <f t="shared" si="227"/>
        <v>0</v>
      </c>
      <c r="BM36" s="124">
        <f t="shared" si="227"/>
        <v>0</v>
      </c>
      <c r="BN36" s="124">
        <f t="shared" si="227"/>
        <v>0</v>
      </c>
      <c r="BO36" s="124">
        <f t="shared" si="227"/>
        <v>0</v>
      </c>
      <c r="BP36" s="124">
        <f t="shared" si="227"/>
        <v>0</v>
      </c>
      <c r="BQ36" s="124">
        <f t="shared" si="227"/>
        <v>0</v>
      </c>
      <c r="BR36" s="124">
        <f t="shared" si="227"/>
        <v>0</v>
      </c>
      <c r="BS36" s="124">
        <f t="shared" si="227"/>
        <v>0</v>
      </c>
      <c r="BT36" s="124">
        <f t="shared" si="227"/>
        <v>0</v>
      </c>
      <c r="BU36" s="124">
        <f t="shared" si="227"/>
        <v>0</v>
      </c>
      <c r="BV36" s="127">
        <f t="shared" si="227"/>
        <v>0</v>
      </c>
      <c r="BW36" s="124">
        <f t="shared" si="227"/>
        <v>0</v>
      </c>
      <c r="BX36" s="124">
        <f t="shared" si="227"/>
        <v>0</v>
      </c>
      <c r="BY36" s="124">
        <f t="shared" si="227"/>
        <v>0</v>
      </c>
      <c r="BZ36" s="126">
        <f t="shared" si="227"/>
        <v>0</v>
      </c>
      <c r="CA36" s="335"/>
      <c r="CB36" s="124">
        <f t="shared" si="228"/>
        <v>0</v>
      </c>
      <c r="CC36" s="124">
        <f t="shared" si="228"/>
        <v>0</v>
      </c>
      <c r="CD36" s="124">
        <f t="shared" si="228"/>
        <v>0</v>
      </c>
      <c r="CE36" s="124">
        <f t="shared" si="228"/>
        <v>0</v>
      </c>
      <c r="CF36" s="124">
        <f t="shared" si="228"/>
        <v>0</v>
      </c>
      <c r="CG36" s="124">
        <f t="shared" si="228"/>
        <v>0</v>
      </c>
      <c r="CH36" s="124">
        <f t="shared" si="228"/>
        <v>0</v>
      </c>
      <c r="CI36" s="124">
        <f t="shared" si="228"/>
        <v>0</v>
      </c>
      <c r="CJ36" s="124">
        <f t="shared" si="228"/>
        <v>0</v>
      </c>
      <c r="CK36" s="124">
        <f t="shared" si="228"/>
        <v>0</v>
      </c>
      <c r="CL36" s="124">
        <f t="shared" si="229"/>
        <v>0</v>
      </c>
      <c r="CM36" s="124">
        <f t="shared" si="229"/>
        <v>0</v>
      </c>
      <c r="CN36" s="124">
        <f t="shared" si="229"/>
        <v>0</v>
      </c>
      <c r="CO36" s="124">
        <f t="shared" si="229"/>
        <v>0</v>
      </c>
      <c r="CP36" s="124">
        <f t="shared" si="229"/>
        <v>0</v>
      </c>
      <c r="CQ36" s="124">
        <f t="shared" si="229"/>
        <v>0</v>
      </c>
      <c r="CR36" s="124">
        <f t="shared" si="229"/>
        <v>0</v>
      </c>
      <c r="CS36" s="124">
        <f t="shared" si="229"/>
        <v>0</v>
      </c>
      <c r="CT36" s="124">
        <f t="shared" si="229"/>
        <v>0</v>
      </c>
      <c r="CU36" s="124">
        <f t="shared" si="229"/>
        <v>0</v>
      </c>
      <c r="CV36" s="124">
        <f t="shared" si="230"/>
        <v>0</v>
      </c>
      <c r="CW36" s="124">
        <f t="shared" si="230"/>
        <v>0</v>
      </c>
      <c r="CX36" s="124">
        <f t="shared" si="230"/>
        <v>0</v>
      </c>
      <c r="CY36" s="124">
        <f t="shared" si="230"/>
        <v>0</v>
      </c>
      <c r="CZ36" s="124">
        <f t="shared" si="230"/>
        <v>0</v>
      </c>
      <c r="DA36" s="124">
        <f t="shared" si="230"/>
        <v>0</v>
      </c>
      <c r="DB36" s="124">
        <f t="shared" si="230"/>
        <v>0</v>
      </c>
      <c r="DC36" s="124">
        <f t="shared" si="230"/>
        <v>0</v>
      </c>
      <c r="DD36" s="124">
        <f t="shared" si="230"/>
        <v>0</v>
      </c>
      <c r="DE36" s="124">
        <f t="shared" si="230"/>
        <v>0</v>
      </c>
      <c r="DF36" s="124">
        <f t="shared" si="231"/>
        <v>0</v>
      </c>
      <c r="DG36" s="124">
        <f t="shared" si="231"/>
        <v>0</v>
      </c>
      <c r="DH36" s="124">
        <f t="shared" si="231"/>
        <v>0</v>
      </c>
      <c r="DI36" s="124">
        <f t="shared" si="231"/>
        <v>0</v>
      </c>
      <c r="DJ36" s="124">
        <f t="shared" si="231"/>
        <v>0</v>
      </c>
      <c r="DK36" s="124">
        <f t="shared" si="231"/>
        <v>0</v>
      </c>
      <c r="DL36" s="124">
        <f t="shared" si="231"/>
        <v>0</v>
      </c>
      <c r="DM36" s="124">
        <f t="shared" si="231"/>
        <v>0</v>
      </c>
      <c r="DN36" s="124">
        <f t="shared" si="231"/>
        <v>0</v>
      </c>
      <c r="DO36" s="124">
        <f t="shared" si="231"/>
        <v>0</v>
      </c>
      <c r="DP36" s="124">
        <f t="shared" si="232"/>
        <v>0</v>
      </c>
      <c r="DQ36" s="124">
        <f t="shared" si="232"/>
        <v>0</v>
      </c>
      <c r="DR36" s="124">
        <f t="shared" si="232"/>
        <v>0</v>
      </c>
      <c r="DS36" s="124">
        <f t="shared" si="232"/>
        <v>0</v>
      </c>
      <c r="DT36" s="124">
        <f t="shared" si="232"/>
        <v>0</v>
      </c>
      <c r="DU36" s="124">
        <f t="shared" si="232"/>
        <v>0</v>
      </c>
      <c r="DV36" s="124">
        <f t="shared" si="232"/>
        <v>0</v>
      </c>
      <c r="DW36" s="124">
        <f t="shared" si="232"/>
        <v>0</v>
      </c>
      <c r="DX36" s="124">
        <f t="shared" si="232"/>
        <v>0</v>
      </c>
      <c r="DY36" s="124">
        <f t="shared" si="232"/>
        <v>0</v>
      </c>
      <c r="DZ36" s="124">
        <f t="shared" si="233"/>
        <v>0</v>
      </c>
      <c r="EA36" s="124">
        <f t="shared" si="233"/>
        <v>0</v>
      </c>
      <c r="EB36" s="124">
        <f t="shared" si="233"/>
        <v>0</v>
      </c>
      <c r="EC36" s="124">
        <f t="shared" si="233"/>
        <v>0</v>
      </c>
      <c r="ED36" s="124">
        <f t="shared" si="233"/>
        <v>0</v>
      </c>
      <c r="EE36" s="124">
        <f t="shared" si="233"/>
        <v>0</v>
      </c>
      <c r="EF36" s="124">
        <f t="shared" si="233"/>
        <v>0</v>
      </c>
      <c r="EG36" s="124">
        <f t="shared" si="233"/>
        <v>0</v>
      </c>
      <c r="EH36" s="124">
        <f t="shared" si="233"/>
        <v>0</v>
      </c>
      <c r="EI36" s="124">
        <f t="shared" si="233"/>
        <v>0</v>
      </c>
      <c r="EJ36" s="127">
        <f t="shared" si="233"/>
        <v>0</v>
      </c>
      <c r="EK36" s="124">
        <f t="shared" si="233"/>
        <v>0</v>
      </c>
      <c r="EL36" s="124">
        <f t="shared" si="233"/>
        <v>0</v>
      </c>
      <c r="EM36" s="124">
        <f t="shared" si="233"/>
        <v>0</v>
      </c>
      <c r="EN36" s="126">
        <f t="shared" si="233"/>
        <v>0</v>
      </c>
      <c r="EO36" s="335"/>
      <c r="EP36" s="124">
        <f t="shared" si="234"/>
        <v>0</v>
      </c>
      <c r="EQ36" s="124">
        <f t="shared" si="234"/>
        <v>0</v>
      </c>
      <c r="ER36" s="124">
        <f t="shared" si="234"/>
        <v>0</v>
      </c>
      <c r="ES36" s="124">
        <f t="shared" si="234"/>
        <v>0</v>
      </c>
      <c r="ET36" s="124">
        <f t="shared" si="234"/>
        <v>0</v>
      </c>
      <c r="EU36" s="124">
        <f t="shared" si="234"/>
        <v>0</v>
      </c>
      <c r="EV36" s="124">
        <f t="shared" si="234"/>
        <v>0</v>
      </c>
      <c r="EW36" s="124">
        <f t="shared" si="234"/>
        <v>0</v>
      </c>
      <c r="EX36" s="124">
        <f t="shared" si="234"/>
        <v>0</v>
      </c>
      <c r="EY36" s="124">
        <f t="shared" si="234"/>
        <v>0</v>
      </c>
      <c r="EZ36" s="124">
        <f t="shared" si="235"/>
        <v>0</v>
      </c>
      <c r="FA36" s="124">
        <f t="shared" si="235"/>
        <v>0</v>
      </c>
      <c r="FB36" s="124">
        <f t="shared" si="235"/>
        <v>0</v>
      </c>
      <c r="FC36" s="124">
        <f t="shared" si="235"/>
        <v>0</v>
      </c>
      <c r="FD36" s="124">
        <f t="shared" si="235"/>
        <v>0</v>
      </c>
      <c r="FE36" s="124">
        <f t="shared" si="235"/>
        <v>0</v>
      </c>
      <c r="FF36" s="124">
        <f t="shared" si="235"/>
        <v>0</v>
      </c>
      <c r="FG36" s="124">
        <f t="shared" si="235"/>
        <v>0</v>
      </c>
      <c r="FH36" s="124">
        <f t="shared" si="235"/>
        <v>0</v>
      </c>
      <c r="FI36" s="124">
        <f t="shared" si="235"/>
        <v>0</v>
      </c>
      <c r="FJ36" s="124">
        <f t="shared" si="236"/>
        <v>0</v>
      </c>
      <c r="FK36" s="124">
        <f t="shared" si="236"/>
        <v>0</v>
      </c>
      <c r="FL36" s="124">
        <f t="shared" si="236"/>
        <v>0</v>
      </c>
      <c r="FM36" s="124">
        <f t="shared" si="236"/>
        <v>0</v>
      </c>
      <c r="FN36" s="124">
        <f t="shared" si="236"/>
        <v>0</v>
      </c>
      <c r="FO36" s="124">
        <f t="shared" si="236"/>
        <v>0</v>
      </c>
      <c r="FP36" s="124">
        <f t="shared" si="236"/>
        <v>0</v>
      </c>
      <c r="FQ36" s="124">
        <f t="shared" si="236"/>
        <v>0</v>
      </c>
      <c r="FR36" s="124">
        <f t="shared" si="236"/>
        <v>0</v>
      </c>
      <c r="FS36" s="124">
        <f t="shared" si="236"/>
        <v>0</v>
      </c>
      <c r="FT36" s="124">
        <f t="shared" si="237"/>
        <v>0</v>
      </c>
      <c r="FU36" s="124">
        <f t="shared" si="237"/>
        <v>0</v>
      </c>
      <c r="FV36" s="124">
        <f t="shared" si="237"/>
        <v>0</v>
      </c>
      <c r="FW36" s="124">
        <f t="shared" si="237"/>
        <v>0</v>
      </c>
      <c r="FX36" s="124">
        <f t="shared" si="237"/>
        <v>0</v>
      </c>
      <c r="FY36" s="124">
        <f t="shared" si="237"/>
        <v>0</v>
      </c>
      <c r="FZ36" s="124">
        <f t="shared" si="237"/>
        <v>0</v>
      </c>
      <c r="GA36" s="124">
        <f t="shared" si="237"/>
        <v>0</v>
      </c>
      <c r="GB36" s="124">
        <f t="shared" si="237"/>
        <v>0</v>
      </c>
      <c r="GC36" s="124">
        <f t="shared" si="237"/>
        <v>0</v>
      </c>
      <c r="GD36" s="124">
        <f t="shared" si="238"/>
        <v>0</v>
      </c>
      <c r="GE36" s="124">
        <f t="shared" si="238"/>
        <v>0</v>
      </c>
      <c r="GF36" s="124">
        <f t="shared" si="238"/>
        <v>0</v>
      </c>
      <c r="GG36" s="124">
        <f t="shared" si="238"/>
        <v>0</v>
      </c>
      <c r="GH36" s="124">
        <f t="shared" si="238"/>
        <v>0</v>
      </c>
      <c r="GI36" s="124">
        <f t="shared" si="238"/>
        <v>0</v>
      </c>
      <c r="GJ36" s="124">
        <f t="shared" si="238"/>
        <v>0</v>
      </c>
      <c r="GK36" s="124">
        <f t="shared" si="238"/>
        <v>0</v>
      </c>
      <c r="GL36" s="124">
        <f t="shared" si="238"/>
        <v>0</v>
      </c>
      <c r="GM36" s="124">
        <f t="shared" si="238"/>
        <v>0</v>
      </c>
      <c r="GN36" s="124">
        <f t="shared" si="239"/>
        <v>0</v>
      </c>
      <c r="GO36" s="124">
        <f t="shared" si="239"/>
        <v>0</v>
      </c>
      <c r="GP36" s="124">
        <f t="shared" si="239"/>
        <v>0</v>
      </c>
      <c r="GQ36" s="124">
        <f t="shared" si="239"/>
        <v>0</v>
      </c>
      <c r="GR36" s="124">
        <f t="shared" si="239"/>
        <v>0</v>
      </c>
      <c r="GS36" s="124">
        <f t="shared" si="239"/>
        <v>0</v>
      </c>
      <c r="GT36" s="124">
        <f t="shared" si="239"/>
        <v>0</v>
      </c>
      <c r="GU36" s="124">
        <f t="shared" si="239"/>
        <v>0</v>
      </c>
      <c r="GV36" s="124">
        <f t="shared" si="239"/>
        <v>0</v>
      </c>
      <c r="GW36" s="124">
        <f t="shared" si="239"/>
        <v>0</v>
      </c>
      <c r="GX36" s="127">
        <f t="shared" si="239"/>
        <v>0</v>
      </c>
      <c r="GY36" s="124">
        <f t="shared" si="239"/>
        <v>0</v>
      </c>
      <c r="GZ36" s="124">
        <f t="shared" si="239"/>
        <v>0</v>
      </c>
      <c r="HA36" s="124">
        <f t="shared" si="239"/>
        <v>0</v>
      </c>
      <c r="HB36" s="126">
        <f t="shared" si="239"/>
        <v>0</v>
      </c>
      <c r="HC36" s="115"/>
      <c r="HD36" s="134"/>
      <c r="HE36" s="301"/>
      <c r="HF36" s="301"/>
      <c r="HG36" s="94"/>
      <c r="HH36" s="89"/>
      <c r="HI36" s="89"/>
      <c r="HJ36" s="89"/>
      <c r="HK36" s="89"/>
      <c r="HL36" s="89"/>
      <c r="HM36" s="109"/>
      <c r="HN36" s="114"/>
      <c r="HO36" s="21"/>
      <c r="HP36" s="24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</row>
    <row r="37" spans="1:235">
      <c r="B37" s="24"/>
      <c r="C37" s="115"/>
      <c r="D37" s="115"/>
      <c r="E37" s="333"/>
      <c r="F37" s="334" t="str">
        <f>Setup!D$16</f>
        <v>Business Development</v>
      </c>
      <c r="G37" s="119"/>
      <c r="H37" s="119"/>
      <c r="I37" s="120"/>
      <c r="J37" s="120"/>
      <c r="K37" s="120"/>
      <c r="L37" s="120"/>
      <c r="M37" s="120"/>
      <c r="N37" s="124">
        <f t="shared" si="222"/>
        <v>0</v>
      </c>
      <c r="O37" s="124">
        <f t="shared" si="222"/>
        <v>0</v>
      </c>
      <c r="P37" s="124">
        <f t="shared" si="222"/>
        <v>0</v>
      </c>
      <c r="Q37" s="124">
        <f t="shared" si="222"/>
        <v>0</v>
      </c>
      <c r="R37" s="124">
        <f t="shared" si="222"/>
        <v>0</v>
      </c>
      <c r="S37" s="124">
        <f t="shared" si="222"/>
        <v>0</v>
      </c>
      <c r="T37" s="124">
        <f t="shared" si="222"/>
        <v>0</v>
      </c>
      <c r="U37" s="124">
        <f t="shared" si="222"/>
        <v>0</v>
      </c>
      <c r="V37" s="124">
        <f t="shared" si="222"/>
        <v>0</v>
      </c>
      <c r="W37" s="124">
        <f t="shared" si="222"/>
        <v>0</v>
      </c>
      <c r="X37" s="124">
        <f t="shared" si="223"/>
        <v>0</v>
      </c>
      <c r="Y37" s="124">
        <f t="shared" si="223"/>
        <v>0</v>
      </c>
      <c r="Z37" s="124">
        <f t="shared" si="223"/>
        <v>0</v>
      </c>
      <c r="AA37" s="124">
        <f t="shared" si="223"/>
        <v>0</v>
      </c>
      <c r="AB37" s="124">
        <f t="shared" si="223"/>
        <v>0</v>
      </c>
      <c r="AC37" s="124">
        <f t="shared" si="223"/>
        <v>0</v>
      </c>
      <c r="AD37" s="124">
        <f t="shared" si="223"/>
        <v>0</v>
      </c>
      <c r="AE37" s="124">
        <f t="shared" si="223"/>
        <v>0</v>
      </c>
      <c r="AF37" s="124">
        <f t="shared" si="223"/>
        <v>0</v>
      </c>
      <c r="AG37" s="124">
        <f t="shared" si="223"/>
        <v>0</v>
      </c>
      <c r="AH37" s="124">
        <f t="shared" si="224"/>
        <v>0</v>
      </c>
      <c r="AI37" s="124">
        <f t="shared" si="224"/>
        <v>0</v>
      </c>
      <c r="AJ37" s="124">
        <f t="shared" si="224"/>
        <v>0</v>
      </c>
      <c r="AK37" s="124">
        <f t="shared" si="224"/>
        <v>0</v>
      </c>
      <c r="AL37" s="124">
        <f t="shared" si="224"/>
        <v>0</v>
      </c>
      <c r="AM37" s="124">
        <f t="shared" si="224"/>
        <v>0</v>
      </c>
      <c r="AN37" s="124">
        <f t="shared" si="224"/>
        <v>0</v>
      </c>
      <c r="AO37" s="124">
        <f t="shared" si="224"/>
        <v>0</v>
      </c>
      <c r="AP37" s="124">
        <f t="shared" si="224"/>
        <v>0</v>
      </c>
      <c r="AQ37" s="124">
        <f t="shared" si="224"/>
        <v>0</v>
      </c>
      <c r="AR37" s="124">
        <f t="shared" si="225"/>
        <v>0</v>
      </c>
      <c r="AS37" s="124">
        <f t="shared" si="225"/>
        <v>0</v>
      </c>
      <c r="AT37" s="124">
        <f t="shared" si="225"/>
        <v>0</v>
      </c>
      <c r="AU37" s="124">
        <f t="shared" si="225"/>
        <v>0</v>
      </c>
      <c r="AV37" s="124">
        <f t="shared" si="225"/>
        <v>0</v>
      </c>
      <c r="AW37" s="124">
        <f t="shared" si="225"/>
        <v>0</v>
      </c>
      <c r="AX37" s="124">
        <f t="shared" si="225"/>
        <v>0</v>
      </c>
      <c r="AY37" s="124">
        <f t="shared" si="225"/>
        <v>0</v>
      </c>
      <c r="AZ37" s="124">
        <f t="shared" si="225"/>
        <v>0</v>
      </c>
      <c r="BA37" s="124">
        <f t="shared" si="225"/>
        <v>0</v>
      </c>
      <c r="BB37" s="124">
        <f t="shared" si="226"/>
        <v>0</v>
      </c>
      <c r="BC37" s="124">
        <f t="shared" si="226"/>
        <v>0</v>
      </c>
      <c r="BD37" s="124">
        <f t="shared" si="226"/>
        <v>0</v>
      </c>
      <c r="BE37" s="124">
        <f t="shared" si="226"/>
        <v>0</v>
      </c>
      <c r="BF37" s="124">
        <f t="shared" si="226"/>
        <v>0</v>
      </c>
      <c r="BG37" s="124">
        <f t="shared" si="226"/>
        <v>0</v>
      </c>
      <c r="BH37" s="124">
        <f t="shared" si="226"/>
        <v>0</v>
      </c>
      <c r="BI37" s="124">
        <f t="shared" si="226"/>
        <v>0</v>
      </c>
      <c r="BJ37" s="124">
        <f t="shared" si="226"/>
        <v>0</v>
      </c>
      <c r="BK37" s="124">
        <f t="shared" si="226"/>
        <v>0</v>
      </c>
      <c r="BL37" s="124">
        <f t="shared" si="227"/>
        <v>0</v>
      </c>
      <c r="BM37" s="124">
        <f t="shared" si="227"/>
        <v>0</v>
      </c>
      <c r="BN37" s="124">
        <f t="shared" si="227"/>
        <v>0</v>
      </c>
      <c r="BO37" s="124">
        <f t="shared" si="227"/>
        <v>0</v>
      </c>
      <c r="BP37" s="124">
        <f t="shared" si="227"/>
        <v>0</v>
      </c>
      <c r="BQ37" s="124">
        <f t="shared" si="227"/>
        <v>0</v>
      </c>
      <c r="BR37" s="124">
        <f t="shared" si="227"/>
        <v>0</v>
      </c>
      <c r="BS37" s="124">
        <f t="shared" si="227"/>
        <v>0</v>
      </c>
      <c r="BT37" s="124">
        <f t="shared" si="227"/>
        <v>0</v>
      </c>
      <c r="BU37" s="124">
        <f t="shared" si="227"/>
        <v>0</v>
      </c>
      <c r="BV37" s="127">
        <f t="shared" si="227"/>
        <v>0</v>
      </c>
      <c r="BW37" s="124">
        <f t="shared" si="227"/>
        <v>0</v>
      </c>
      <c r="BX37" s="124">
        <f t="shared" si="227"/>
        <v>0</v>
      </c>
      <c r="BY37" s="124">
        <f t="shared" si="227"/>
        <v>0</v>
      </c>
      <c r="BZ37" s="126">
        <f t="shared" si="227"/>
        <v>0</v>
      </c>
      <c r="CA37" s="335"/>
      <c r="CB37" s="124">
        <f t="shared" si="228"/>
        <v>0</v>
      </c>
      <c r="CC37" s="124">
        <f t="shared" si="228"/>
        <v>0</v>
      </c>
      <c r="CD37" s="124">
        <f t="shared" si="228"/>
        <v>0</v>
      </c>
      <c r="CE37" s="124">
        <f t="shared" si="228"/>
        <v>0</v>
      </c>
      <c r="CF37" s="124">
        <f t="shared" si="228"/>
        <v>0</v>
      </c>
      <c r="CG37" s="124">
        <f t="shared" si="228"/>
        <v>0</v>
      </c>
      <c r="CH37" s="124">
        <f t="shared" si="228"/>
        <v>0</v>
      </c>
      <c r="CI37" s="124">
        <f t="shared" si="228"/>
        <v>0</v>
      </c>
      <c r="CJ37" s="124">
        <f t="shared" si="228"/>
        <v>0</v>
      </c>
      <c r="CK37" s="124">
        <f t="shared" si="228"/>
        <v>0</v>
      </c>
      <c r="CL37" s="124">
        <f t="shared" si="229"/>
        <v>0</v>
      </c>
      <c r="CM37" s="124">
        <f t="shared" si="229"/>
        <v>0</v>
      </c>
      <c r="CN37" s="124">
        <f t="shared" si="229"/>
        <v>0</v>
      </c>
      <c r="CO37" s="124">
        <f t="shared" si="229"/>
        <v>0</v>
      </c>
      <c r="CP37" s="124">
        <f t="shared" si="229"/>
        <v>0</v>
      </c>
      <c r="CQ37" s="124">
        <f t="shared" si="229"/>
        <v>0</v>
      </c>
      <c r="CR37" s="124">
        <f t="shared" si="229"/>
        <v>0</v>
      </c>
      <c r="CS37" s="124">
        <f t="shared" si="229"/>
        <v>0</v>
      </c>
      <c r="CT37" s="124">
        <f t="shared" si="229"/>
        <v>0</v>
      </c>
      <c r="CU37" s="124">
        <f t="shared" si="229"/>
        <v>0</v>
      </c>
      <c r="CV37" s="124">
        <f t="shared" si="230"/>
        <v>0</v>
      </c>
      <c r="CW37" s="124">
        <f t="shared" si="230"/>
        <v>0</v>
      </c>
      <c r="CX37" s="124">
        <f t="shared" si="230"/>
        <v>0</v>
      </c>
      <c r="CY37" s="124">
        <f t="shared" si="230"/>
        <v>0</v>
      </c>
      <c r="CZ37" s="124">
        <f t="shared" si="230"/>
        <v>0</v>
      </c>
      <c r="DA37" s="124">
        <f t="shared" si="230"/>
        <v>0</v>
      </c>
      <c r="DB37" s="124">
        <f t="shared" si="230"/>
        <v>0</v>
      </c>
      <c r="DC37" s="124">
        <f t="shared" si="230"/>
        <v>0</v>
      </c>
      <c r="DD37" s="124">
        <f t="shared" si="230"/>
        <v>0</v>
      </c>
      <c r="DE37" s="124">
        <f t="shared" si="230"/>
        <v>0</v>
      </c>
      <c r="DF37" s="124">
        <f t="shared" si="231"/>
        <v>0</v>
      </c>
      <c r="DG37" s="124">
        <f t="shared" si="231"/>
        <v>0</v>
      </c>
      <c r="DH37" s="124">
        <f t="shared" si="231"/>
        <v>0</v>
      </c>
      <c r="DI37" s="124">
        <f t="shared" si="231"/>
        <v>0</v>
      </c>
      <c r="DJ37" s="124">
        <f t="shared" si="231"/>
        <v>0</v>
      </c>
      <c r="DK37" s="124">
        <f t="shared" si="231"/>
        <v>0</v>
      </c>
      <c r="DL37" s="124">
        <f t="shared" si="231"/>
        <v>0</v>
      </c>
      <c r="DM37" s="124">
        <f t="shared" si="231"/>
        <v>0</v>
      </c>
      <c r="DN37" s="124">
        <f t="shared" si="231"/>
        <v>0</v>
      </c>
      <c r="DO37" s="124">
        <f t="shared" si="231"/>
        <v>0</v>
      </c>
      <c r="DP37" s="124">
        <f t="shared" si="232"/>
        <v>0</v>
      </c>
      <c r="DQ37" s="124">
        <f t="shared" si="232"/>
        <v>0</v>
      </c>
      <c r="DR37" s="124">
        <f t="shared" si="232"/>
        <v>0</v>
      </c>
      <c r="DS37" s="124">
        <f t="shared" si="232"/>
        <v>0</v>
      </c>
      <c r="DT37" s="124">
        <f t="shared" si="232"/>
        <v>0</v>
      </c>
      <c r="DU37" s="124">
        <f t="shared" si="232"/>
        <v>0</v>
      </c>
      <c r="DV37" s="124">
        <f t="shared" si="232"/>
        <v>0</v>
      </c>
      <c r="DW37" s="124">
        <f t="shared" si="232"/>
        <v>0</v>
      </c>
      <c r="DX37" s="124">
        <f t="shared" si="232"/>
        <v>0</v>
      </c>
      <c r="DY37" s="124">
        <f t="shared" si="232"/>
        <v>0</v>
      </c>
      <c r="DZ37" s="124">
        <f t="shared" si="233"/>
        <v>0</v>
      </c>
      <c r="EA37" s="124">
        <f t="shared" si="233"/>
        <v>0</v>
      </c>
      <c r="EB37" s="124">
        <f t="shared" si="233"/>
        <v>0</v>
      </c>
      <c r="EC37" s="124">
        <f t="shared" si="233"/>
        <v>0</v>
      </c>
      <c r="ED37" s="124">
        <f t="shared" si="233"/>
        <v>0</v>
      </c>
      <c r="EE37" s="124">
        <f t="shared" si="233"/>
        <v>0</v>
      </c>
      <c r="EF37" s="124">
        <f t="shared" si="233"/>
        <v>0</v>
      </c>
      <c r="EG37" s="124">
        <f t="shared" si="233"/>
        <v>0</v>
      </c>
      <c r="EH37" s="124">
        <f t="shared" si="233"/>
        <v>0</v>
      </c>
      <c r="EI37" s="124">
        <f t="shared" si="233"/>
        <v>0</v>
      </c>
      <c r="EJ37" s="127">
        <f t="shared" si="233"/>
        <v>0</v>
      </c>
      <c r="EK37" s="124">
        <f t="shared" si="233"/>
        <v>0</v>
      </c>
      <c r="EL37" s="124">
        <f t="shared" si="233"/>
        <v>0</v>
      </c>
      <c r="EM37" s="124">
        <f t="shared" si="233"/>
        <v>0</v>
      </c>
      <c r="EN37" s="126">
        <f t="shared" si="233"/>
        <v>0</v>
      </c>
      <c r="EO37" s="335"/>
      <c r="EP37" s="124">
        <f t="shared" si="234"/>
        <v>0</v>
      </c>
      <c r="EQ37" s="124">
        <f t="shared" si="234"/>
        <v>0</v>
      </c>
      <c r="ER37" s="124">
        <f t="shared" si="234"/>
        <v>0</v>
      </c>
      <c r="ES37" s="124">
        <f t="shared" si="234"/>
        <v>0</v>
      </c>
      <c r="ET37" s="124">
        <f t="shared" si="234"/>
        <v>0</v>
      </c>
      <c r="EU37" s="124">
        <f t="shared" si="234"/>
        <v>0</v>
      </c>
      <c r="EV37" s="124">
        <f t="shared" si="234"/>
        <v>0</v>
      </c>
      <c r="EW37" s="124">
        <f t="shared" si="234"/>
        <v>0</v>
      </c>
      <c r="EX37" s="124">
        <f t="shared" si="234"/>
        <v>0</v>
      </c>
      <c r="EY37" s="124">
        <f t="shared" si="234"/>
        <v>0</v>
      </c>
      <c r="EZ37" s="124">
        <f t="shared" si="235"/>
        <v>0</v>
      </c>
      <c r="FA37" s="124">
        <f t="shared" si="235"/>
        <v>0</v>
      </c>
      <c r="FB37" s="124">
        <f t="shared" si="235"/>
        <v>0</v>
      </c>
      <c r="FC37" s="124">
        <f t="shared" si="235"/>
        <v>0</v>
      </c>
      <c r="FD37" s="124">
        <f t="shared" si="235"/>
        <v>0</v>
      </c>
      <c r="FE37" s="124">
        <f t="shared" si="235"/>
        <v>0</v>
      </c>
      <c r="FF37" s="124">
        <f t="shared" si="235"/>
        <v>0</v>
      </c>
      <c r="FG37" s="124">
        <f t="shared" si="235"/>
        <v>0</v>
      </c>
      <c r="FH37" s="124">
        <f t="shared" si="235"/>
        <v>0</v>
      </c>
      <c r="FI37" s="124">
        <f t="shared" si="235"/>
        <v>0</v>
      </c>
      <c r="FJ37" s="124">
        <f t="shared" si="236"/>
        <v>0</v>
      </c>
      <c r="FK37" s="124">
        <f t="shared" si="236"/>
        <v>0</v>
      </c>
      <c r="FL37" s="124">
        <f t="shared" si="236"/>
        <v>0</v>
      </c>
      <c r="FM37" s="124">
        <f t="shared" si="236"/>
        <v>0</v>
      </c>
      <c r="FN37" s="124">
        <f t="shared" si="236"/>
        <v>0</v>
      </c>
      <c r="FO37" s="124">
        <f t="shared" si="236"/>
        <v>0</v>
      </c>
      <c r="FP37" s="124">
        <f t="shared" si="236"/>
        <v>0</v>
      </c>
      <c r="FQ37" s="124">
        <f t="shared" si="236"/>
        <v>0</v>
      </c>
      <c r="FR37" s="124">
        <f t="shared" si="236"/>
        <v>0</v>
      </c>
      <c r="FS37" s="124">
        <f t="shared" si="236"/>
        <v>0</v>
      </c>
      <c r="FT37" s="124">
        <f t="shared" si="237"/>
        <v>0</v>
      </c>
      <c r="FU37" s="124">
        <f t="shared" si="237"/>
        <v>0</v>
      </c>
      <c r="FV37" s="124">
        <f t="shared" si="237"/>
        <v>0</v>
      </c>
      <c r="FW37" s="124">
        <f t="shared" si="237"/>
        <v>0</v>
      </c>
      <c r="FX37" s="124">
        <f t="shared" si="237"/>
        <v>0</v>
      </c>
      <c r="FY37" s="124">
        <f t="shared" si="237"/>
        <v>0</v>
      </c>
      <c r="FZ37" s="124">
        <f t="shared" si="237"/>
        <v>0</v>
      </c>
      <c r="GA37" s="124">
        <f t="shared" si="237"/>
        <v>0</v>
      </c>
      <c r="GB37" s="124">
        <f t="shared" si="237"/>
        <v>0</v>
      </c>
      <c r="GC37" s="124">
        <f t="shared" si="237"/>
        <v>0</v>
      </c>
      <c r="GD37" s="124">
        <f t="shared" si="238"/>
        <v>0</v>
      </c>
      <c r="GE37" s="124">
        <f t="shared" si="238"/>
        <v>0</v>
      </c>
      <c r="GF37" s="124">
        <f t="shared" si="238"/>
        <v>0</v>
      </c>
      <c r="GG37" s="124">
        <f t="shared" si="238"/>
        <v>0</v>
      </c>
      <c r="GH37" s="124">
        <f t="shared" si="238"/>
        <v>0</v>
      </c>
      <c r="GI37" s="124">
        <f t="shared" si="238"/>
        <v>0</v>
      </c>
      <c r="GJ37" s="124">
        <f t="shared" si="238"/>
        <v>0</v>
      </c>
      <c r="GK37" s="124">
        <f t="shared" si="238"/>
        <v>0</v>
      </c>
      <c r="GL37" s="124">
        <f t="shared" si="238"/>
        <v>0</v>
      </c>
      <c r="GM37" s="124">
        <f t="shared" si="238"/>
        <v>0</v>
      </c>
      <c r="GN37" s="124">
        <f t="shared" si="239"/>
        <v>0</v>
      </c>
      <c r="GO37" s="124">
        <f t="shared" si="239"/>
        <v>0</v>
      </c>
      <c r="GP37" s="124">
        <f t="shared" si="239"/>
        <v>0</v>
      </c>
      <c r="GQ37" s="124">
        <f t="shared" si="239"/>
        <v>0</v>
      </c>
      <c r="GR37" s="124">
        <f t="shared" si="239"/>
        <v>0</v>
      </c>
      <c r="GS37" s="124">
        <f t="shared" si="239"/>
        <v>0</v>
      </c>
      <c r="GT37" s="124">
        <f t="shared" si="239"/>
        <v>0</v>
      </c>
      <c r="GU37" s="124">
        <f t="shared" si="239"/>
        <v>0</v>
      </c>
      <c r="GV37" s="124">
        <f t="shared" si="239"/>
        <v>0</v>
      </c>
      <c r="GW37" s="124">
        <f t="shared" si="239"/>
        <v>0</v>
      </c>
      <c r="GX37" s="127">
        <f t="shared" si="239"/>
        <v>0</v>
      </c>
      <c r="GY37" s="124">
        <f t="shared" si="239"/>
        <v>0</v>
      </c>
      <c r="GZ37" s="124">
        <f t="shared" si="239"/>
        <v>0</v>
      </c>
      <c r="HA37" s="124">
        <f t="shared" si="239"/>
        <v>0</v>
      </c>
      <c r="HB37" s="126">
        <f t="shared" si="239"/>
        <v>0</v>
      </c>
      <c r="HC37" s="115"/>
      <c r="HD37" s="134"/>
      <c r="HE37" s="301"/>
      <c r="HH37" s="109"/>
      <c r="HI37" s="109"/>
      <c r="HJ37" s="114"/>
      <c r="HK37" s="114"/>
      <c r="HL37" s="114"/>
      <c r="HO37" s="24"/>
      <c r="HP37" s="24"/>
      <c r="HQ37" s="24"/>
      <c r="HR37" s="24"/>
    </row>
    <row r="38" spans="1:235" s="24" customFormat="1">
      <c r="A38" s="14"/>
      <c r="C38" s="115"/>
      <c r="D38" s="115"/>
      <c r="E38" s="333"/>
      <c r="F38" s="334" t="str">
        <f>Setup!D$17</f>
        <v>Operations</v>
      </c>
      <c r="G38" s="119"/>
      <c r="H38" s="119"/>
      <c r="I38" s="120"/>
      <c r="J38" s="120"/>
      <c r="K38" s="120"/>
      <c r="L38" s="120"/>
      <c r="M38" s="120"/>
      <c r="N38" s="124">
        <f t="shared" si="222"/>
        <v>0</v>
      </c>
      <c r="O38" s="124">
        <f t="shared" si="222"/>
        <v>0</v>
      </c>
      <c r="P38" s="124">
        <f t="shared" si="222"/>
        <v>0</v>
      </c>
      <c r="Q38" s="124">
        <f t="shared" si="222"/>
        <v>0</v>
      </c>
      <c r="R38" s="124">
        <f t="shared" si="222"/>
        <v>0</v>
      </c>
      <c r="S38" s="124">
        <f t="shared" si="222"/>
        <v>0</v>
      </c>
      <c r="T38" s="124">
        <f t="shared" si="222"/>
        <v>0</v>
      </c>
      <c r="U38" s="124">
        <f t="shared" si="222"/>
        <v>0</v>
      </c>
      <c r="V38" s="124">
        <f t="shared" si="222"/>
        <v>0</v>
      </c>
      <c r="W38" s="124">
        <f t="shared" si="222"/>
        <v>0</v>
      </c>
      <c r="X38" s="124">
        <f t="shared" si="223"/>
        <v>0</v>
      </c>
      <c r="Y38" s="124">
        <f t="shared" si="223"/>
        <v>0</v>
      </c>
      <c r="Z38" s="124">
        <f t="shared" si="223"/>
        <v>0</v>
      </c>
      <c r="AA38" s="124">
        <f t="shared" si="223"/>
        <v>0</v>
      </c>
      <c r="AB38" s="124">
        <f t="shared" si="223"/>
        <v>0</v>
      </c>
      <c r="AC38" s="124">
        <f t="shared" si="223"/>
        <v>0</v>
      </c>
      <c r="AD38" s="124">
        <f t="shared" si="223"/>
        <v>0</v>
      </c>
      <c r="AE38" s="124">
        <f t="shared" si="223"/>
        <v>0</v>
      </c>
      <c r="AF38" s="124">
        <f t="shared" si="223"/>
        <v>0</v>
      </c>
      <c r="AG38" s="124">
        <f t="shared" si="223"/>
        <v>0</v>
      </c>
      <c r="AH38" s="124">
        <f t="shared" si="224"/>
        <v>0</v>
      </c>
      <c r="AI38" s="124">
        <f t="shared" si="224"/>
        <v>0</v>
      </c>
      <c r="AJ38" s="124">
        <f t="shared" si="224"/>
        <v>0</v>
      </c>
      <c r="AK38" s="124">
        <f t="shared" si="224"/>
        <v>0</v>
      </c>
      <c r="AL38" s="124">
        <f t="shared" si="224"/>
        <v>0</v>
      </c>
      <c r="AM38" s="124">
        <f t="shared" si="224"/>
        <v>0</v>
      </c>
      <c r="AN38" s="124">
        <f t="shared" si="224"/>
        <v>0</v>
      </c>
      <c r="AO38" s="124">
        <f t="shared" si="224"/>
        <v>0</v>
      </c>
      <c r="AP38" s="124">
        <f t="shared" si="224"/>
        <v>0</v>
      </c>
      <c r="AQ38" s="124">
        <f t="shared" si="224"/>
        <v>0</v>
      </c>
      <c r="AR38" s="124">
        <f t="shared" si="225"/>
        <v>0</v>
      </c>
      <c r="AS38" s="124">
        <f t="shared" si="225"/>
        <v>0</v>
      </c>
      <c r="AT38" s="124">
        <f t="shared" si="225"/>
        <v>0</v>
      </c>
      <c r="AU38" s="124">
        <f t="shared" si="225"/>
        <v>0</v>
      </c>
      <c r="AV38" s="124">
        <f t="shared" si="225"/>
        <v>0</v>
      </c>
      <c r="AW38" s="124">
        <f t="shared" si="225"/>
        <v>0</v>
      </c>
      <c r="AX38" s="124">
        <f t="shared" si="225"/>
        <v>0</v>
      </c>
      <c r="AY38" s="124">
        <f t="shared" si="225"/>
        <v>0</v>
      </c>
      <c r="AZ38" s="124">
        <f t="shared" si="225"/>
        <v>0</v>
      </c>
      <c r="BA38" s="124">
        <f t="shared" si="225"/>
        <v>0</v>
      </c>
      <c r="BB38" s="124">
        <f t="shared" si="226"/>
        <v>0</v>
      </c>
      <c r="BC38" s="124">
        <f t="shared" si="226"/>
        <v>0</v>
      </c>
      <c r="BD38" s="124">
        <f t="shared" si="226"/>
        <v>0</v>
      </c>
      <c r="BE38" s="124">
        <f t="shared" si="226"/>
        <v>0</v>
      </c>
      <c r="BF38" s="124">
        <f t="shared" si="226"/>
        <v>0</v>
      </c>
      <c r="BG38" s="124">
        <f t="shared" si="226"/>
        <v>0</v>
      </c>
      <c r="BH38" s="124">
        <f t="shared" si="226"/>
        <v>0</v>
      </c>
      <c r="BI38" s="124">
        <f t="shared" si="226"/>
        <v>0</v>
      </c>
      <c r="BJ38" s="124">
        <f t="shared" si="226"/>
        <v>0</v>
      </c>
      <c r="BK38" s="124">
        <f t="shared" si="226"/>
        <v>0</v>
      </c>
      <c r="BL38" s="124">
        <f t="shared" si="227"/>
        <v>0</v>
      </c>
      <c r="BM38" s="124">
        <f t="shared" si="227"/>
        <v>0</v>
      </c>
      <c r="BN38" s="124">
        <f t="shared" si="227"/>
        <v>0</v>
      </c>
      <c r="BO38" s="124">
        <f t="shared" si="227"/>
        <v>0</v>
      </c>
      <c r="BP38" s="124">
        <f t="shared" si="227"/>
        <v>0</v>
      </c>
      <c r="BQ38" s="124">
        <f t="shared" si="227"/>
        <v>0</v>
      </c>
      <c r="BR38" s="124">
        <f t="shared" si="227"/>
        <v>0</v>
      </c>
      <c r="BS38" s="124">
        <f t="shared" si="227"/>
        <v>0</v>
      </c>
      <c r="BT38" s="124">
        <f t="shared" si="227"/>
        <v>0</v>
      </c>
      <c r="BU38" s="124">
        <f t="shared" si="227"/>
        <v>0</v>
      </c>
      <c r="BV38" s="127">
        <f t="shared" si="227"/>
        <v>0</v>
      </c>
      <c r="BW38" s="124">
        <f t="shared" si="227"/>
        <v>0</v>
      </c>
      <c r="BX38" s="124">
        <f t="shared" si="227"/>
        <v>0</v>
      </c>
      <c r="BY38" s="124">
        <f t="shared" si="227"/>
        <v>0</v>
      </c>
      <c r="BZ38" s="126">
        <f t="shared" si="227"/>
        <v>0</v>
      </c>
      <c r="CA38" s="335"/>
      <c r="CB38" s="124">
        <f t="shared" si="228"/>
        <v>0</v>
      </c>
      <c r="CC38" s="124">
        <f t="shared" si="228"/>
        <v>0</v>
      </c>
      <c r="CD38" s="124">
        <f t="shared" si="228"/>
        <v>0</v>
      </c>
      <c r="CE38" s="124">
        <f t="shared" si="228"/>
        <v>0</v>
      </c>
      <c r="CF38" s="124">
        <f t="shared" si="228"/>
        <v>0</v>
      </c>
      <c r="CG38" s="124">
        <f t="shared" si="228"/>
        <v>0</v>
      </c>
      <c r="CH38" s="124">
        <f t="shared" si="228"/>
        <v>0</v>
      </c>
      <c r="CI38" s="124">
        <f t="shared" si="228"/>
        <v>0</v>
      </c>
      <c r="CJ38" s="124">
        <f t="shared" si="228"/>
        <v>0</v>
      </c>
      <c r="CK38" s="124">
        <f t="shared" si="228"/>
        <v>0</v>
      </c>
      <c r="CL38" s="124">
        <f t="shared" si="229"/>
        <v>0</v>
      </c>
      <c r="CM38" s="124">
        <f t="shared" si="229"/>
        <v>0</v>
      </c>
      <c r="CN38" s="124">
        <f t="shared" si="229"/>
        <v>0</v>
      </c>
      <c r="CO38" s="124">
        <f t="shared" si="229"/>
        <v>0</v>
      </c>
      <c r="CP38" s="124">
        <f t="shared" si="229"/>
        <v>0</v>
      </c>
      <c r="CQ38" s="124">
        <f t="shared" si="229"/>
        <v>0</v>
      </c>
      <c r="CR38" s="124">
        <f t="shared" si="229"/>
        <v>0</v>
      </c>
      <c r="CS38" s="124">
        <f t="shared" si="229"/>
        <v>0</v>
      </c>
      <c r="CT38" s="124">
        <f t="shared" si="229"/>
        <v>0</v>
      </c>
      <c r="CU38" s="124">
        <f t="shared" si="229"/>
        <v>0</v>
      </c>
      <c r="CV38" s="124">
        <f t="shared" si="230"/>
        <v>0</v>
      </c>
      <c r="CW38" s="124">
        <f t="shared" si="230"/>
        <v>0</v>
      </c>
      <c r="CX38" s="124">
        <f t="shared" si="230"/>
        <v>0</v>
      </c>
      <c r="CY38" s="124">
        <f t="shared" si="230"/>
        <v>0</v>
      </c>
      <c r="CZ38" s="124">
        <f t="shared" si="230"/>
        <v>0</v>
      </c>
      <c r="DA38" s="124">
        <f t="shared" si="230"/>
        <v>0</v>
      </c>
      <c r="DB38" s="124">
        <f t="shared" si="230"/>
        <v>0</v>
      </c>
      <c r="DC38" s="124">
        <f t="shared" si="230"/>
        <v>0</v>
      </c>
      <c r="DD38" s="124">
        <f t="shared" si="230"/>
        <v>0</v>
      </c>
      <c r="DE38" s="124">
        <f t="shared" si="230"/>
        <v>0</v>
      </c>
      <c r="DF38" s="124">
        <f t="shared" si="231"/>
        <v>0</v>
      </c>
      <c r="DG38" s="124">
        <f t="shared" si="231"/>
        <v>0</v>
      </c>
      <c r="DH38" s="124">
        <f t="shared" si="231"/>
        <v>0</v>
      </c>
      <c r="DI38" s="124">
        <f t="shared" si="231"/>
        <v>0</v>
      </c>
      <c r="DJ38" s="124">
        <f t="shared" si="231"/>
        <v>0</v>
      </c>
      <c r="DK38" s="124">
        <f t="shared" si="231"/>
        <v>0</v>
      </c>
      <c r="DL38" s="124">
        <f t="shared" si="231"/>
        <v>0</v>
      </c>
      <c r="DM38" s="124">
        <f t="shared" si="231"/>
        <v>0</v>
      </c>
      <c r="DN38" s="124">
        <f t="shared" si="231"/>
        <v>0</v>
      </c>
      <c r="DO38" s="124">
        <f t="shared" si="231"/>
        <v>0</v>
      </c>
      <c r="DP38" s="124">
        <f t="shared" si="232"/>
        <v>0</v>
      </c>
      <c r="DQ38" s="124">
        <f t="shared" si="232"/>
        <v>0</v>
      </c>
      <c r="DR38" s="124">
        <f t="shared" si="232"/>
        <v>0</v>
      </c>
      <c r="DS38" s="124">
        <f t="shared" si="232"/>
        <v>0</v>
      </c>
      <c r="DT38" s="124">
        <f t="shared" si="232"/>
        <v>0</v>
      </c>
      <c r="DU38" s="124">
        <f t="shared" si="232"/>
        <v>0</v>
      </c>
      <c r="DV38" s="124">
        <f t="shared" si="232"/>
        <v>0</v>
      </c>
      <c r="DW38" s="124">
        <f t="shared" si="232"/>
        <v>0</v>
      </c>
      <c r="DX38" s="124">
        <f t="shared" si="232"/>
        <v>0</v>
      </c>
      <c r="DY38" s="124">
        <f t="shared" si="232"/>
        <v>0</v>
      </c>
      <c r="DZ38" s="124">
        <f t="shared" si="233"/>
        <v>0</v>
      </c>
      <c r="EA38" s="124">
        <f t="shared" si="233"/>
        <v>0</v>
      </c>
      <c r="EB38" s="124">
        <f t="shared" si="233"/>
        <v>0</v>
      </c>
      <c r="EC38" s="124">
        <f t="shared" si="233"/>
        <v>0</v>
      </c>
      <c r="ED38" s="124">
        <f t="shared" si="233"/>
        <v>0</v>
      </c>
      <c r="EE38" s="124">
        <f t="shared" si="233"/>
        <v>0</v>
      </c>
      <c r="EF38" s="124">
        <f t="shared" si="233"/>
        <v>0</v>
      </c>
      <c r="EG38" s="124">
        <f t="shared" si="233"/>
        <v>0</v>
      </c>
      <c r="EH38" s="124">
        <f t="shared" si="233"/>
        <v>0</v>
      </c>
      <c r="EI38" s="124">
        <f t="shared" si="233"/>
        <v>0</v>
      </c>
      <c r="EJ38" s="127">
        <f t="shared" si="233"/>
        <v>0</v>
      </c>
      <c r="EK38" s="124">
        <f t="shared" si="233"/>
        <v>0</v>
      </c>
      <c r="EL38" s="124">
        <f t="shared" si="233"/>
        <v>0</v>
      </c>
      <c r="EM38" s="124">
        <f t="shared" si="233"/>
        <v>0</v>
      </c>
      <c r="EN38" s="126">
        <f t="shared" si="233"/>
        <v>0</v>
      </c>
      <c r="EO38" s="335"/>
      <c r="EP38" s="124">
        <f t="shared" si="234"/>
        <v>0</v>
      </c>
      <c r="EQ38" s="124">
        <f t="shared" si="234"/>
        <v>0</v>
      </c>
      <c r="ER38" s="124">
        <f t="shared" si="234"/>
        <v>0</v>
      </c>
      <c r="ES38" s="124">
        <f t="shared" si="234"/>
        <v>0</v>
      </c>
      <c r="ET38" s="124">
        <f t="shared" si="234"/>
        <v>0</v>
      </c>
      <c r="EU38" s="124">
        <f t="shared" si="234"/>
        <v>0</v>
      </c>
      <c r="EV38" s="124">
        <f t="shared" si="234"/>
        <v>0</v>
      </c>
      <c r="EW38" s="124">
        <f t="shared" si="234"/>
        <v>0</v>
      </c>
      <c r="EX38" s="124">
        <f t="shared" si="234"/>
        <v>0</v>
      </c>
      <c r="EY38" s="124">
        <f t="shared" si="234"/>
        <v>0</v>
      </c>
      <c r="EZ38" s="124">
        <f t="shared" si="235"/>
        <v>0</v>
      </c>
      <c r="FA38" s="124">
        <f t="shared" si="235"/>
        <v>0</v>
      </c>
      <c r="FB38" s="124">
        <f t="shared" si="235"/>
        <v>0</v>
      </c>
      <c r="FC38" s="124">
        <f t="shared" si="235"/>
        <v>0</v>
      </c>
      <c r="FD38" s="124">
        <f t="shared" si="235"/>
        <v>0</v>
      </c>
      <c r="FE38" s="124">
        <f t="shared" si="235"/>
        <v>0</v>
      </c>
      <c r="FF38" s="124">
        <f t="shared" si="235"/>
        <v>0</v>
      </c>
      <c r="FG38" s="124">
        <f t="shared" si="235"/>
        <v>0</v>
      </c>
      <c r="FH38" s="124">
        <f t="shared" si="235"/>
        <v>0</v>
      </c>
      <c r="FI38" s="124">
        <f t="shared" si="235"/>
        <v>0</v>
      </c>
      <c r="FJ38" s="124">
        <f t="shared" si="236"/>
        <v>0</v>
      </c>
      <c r="FK38" s="124">
        <f t="shared" si="236"/>
        <v>0</v>
      </c>
      <c r="FL38" s="124">
        <f t="shared" si="236"/>
        <v>0</v>
      </c>
      <c r="FM38" s="124">
        <f t="shared" si="236"/>
        <v>0</v>
      </c>
      <c r="FN38" s="124">
        <f t="shared" si="236"/>
        <v>0</v>
      </c>
      <c r="FO38" s="124">
        <f t="shared" si="236"/>
        <v>0</v>
      </c>
      <c r="FP38" s="124">
        <f t="shared" si="236"/>
        <v>0</v>
      </c>
      <c r="FQ38" s="124">
        <f t="shared" si="236"/>
        <v>0</v>
      </c>
      <c r="FR38" s="124">
        <f t="shared" si="236"/>
        <v>0</v>
      </c>
      <c r="FS38" s="124">
        <f t="shared" si="236"/>
        <v>0</v>
      </c>
      <c r="FT38" s="124">
        <f t="shared" si="237"/>
        <v>0</v>
      </c>
      <c r="FU38" s="124">
        <f t="shared" si="237"/>
        <v>0</v>
      </c>
      <c r="FV38" s="124">
        <f t="shared" si="237"/>
        <v>0</v>
      </c>
      <c r="FW38" s="124">
        <f t="shared" si="237"/>
        <v>0</v>
      </c>
      <c r="FX38" s="124">
        <f t="shared" si="237"/>
        <v>0</v>
      </c>
      <c r="FY38" s="124">
        <f t="shared" si="237"/>
        <v>0</v>
      </c>
      <c r="FZ38" s="124">
        <f t="shared" si="237"/>
        <v>0</v>
      </c>
      <c r="GA38" s="124">
        <f t="shared" si="237"/>
        <v>0</v>
      </c>
      <c r="GB38" s="124">
        <f t="shared" si="237"/>
        <v>0</v>
      </c>
      <c r="GC38" s="124">
        <f t="shared" si="237"/>
        <v>0</v>
      </c>
      <c r="GD38" s="124">
        <f t="shared" si="238"/>
        <v>0</v>
      </c>
      <c r="GE38" s="124">
        <f t="shared" si="238"/>
        <v>0</v>
      </c>
      <c r="GF38" s="124">
        <f t="shared" si="238"/>
        <v>0</v>
      </c>
      <c r="GG38" s="124">
        <f t="shared" si="238"/>
        <v>0</v>
      </c>
      <c r="GH38" s="124">
        <f t="shared" si="238"/>
        <v>0</v>
      </c>
      <c r="GI38" s="124">
        <f t="shared" si="238"/>
        <v>0</v>
      </c>
      <c r="GJ38" s="124">
        <f t="shared" si="238"/>
        <v>0</v>
      </c>
      <c r="GK38" s="124">
        <f t="shared" si="238"/>
        <v>0</v>
      </c>
      <c r="GL38" s="124">
        <f t="shared" si="238"/>
        <v>0</v>
      </c>
      <c r="GM38" s="124">
        <f t="shared" si="238"/>
        <v>0</v>
      </c>
      <c r="GN38" s="124">
        <f t="shared" si="239"/>
        <v>0</v>
      </c>
      <c r="GO38" s="124">
        <f t="shared" si="239"/>
        <v>0</v>
      </c>
      <c r="GP38" s="124">
        <f t="shared" si="239"/>
        <v>0</v>
      </c>
      <c r="GQ38" s="124">
        <f t="shared" si="239"/>
        <v>0</v>
      </c>
      <c r="GR38" s="124">
        <f t="shared" si="239"/>
        <v>0</v>
      </c>
      <c r="GS38" s="124">
        <f t="shared" si="239"/>
        <v>0</v>
      </c>
      <c r="GT38" s="124">
        <f t="shared" si="239"/>
        <v>0</v>
      </c>
      <c r="GU38" s="124">
        <f t="shared" si="239"/>
        <v>0</v>
      </c>
      <c r="GV38" s="124">
        <f t="shared" si="239"/>
        <v>0</v>
      </c>
      <c r="GW38" s="124">
        <f t="shared" si="239"/>
        <v>0</v>
      </c>
      <c r="GX38" s="127">
        <f t="shared" si="239"/>
        <v>0</v>
      </c>
      <c r="GY38" s="124">
        <f t="shared" si="239"/>
        <v>0</v>
      </c>
      <c r="GZ38" s="124">
        <f t="shared" si="239"/>
        <v>0</v>
      </c>
      <c r="HA38" s="124">
        <f t="shared" si="239"/>
        <v>0</v>
      </c>
      <c r="HB38" s="126">
        <f t="shared" si="239"/>
        <v>0</v>
      </c>
      <c r="HC38" s="115"/>
      <c r="HD38" s="134"/>
      <c r="HE38" s="301"/>
      <c r="HF38" s="94"/>
      <c r="HG38" s="315"/>
      <c r="HH38" s="109"/>
      <c r="HI38" s="109"/>
      <c r="HJ38" s="89"/>
      <c r="HK38" s="89"/>
      <c r="HL38" s="89"/>
      <c r="HM38" s="114"/>
      <c r="HN38" s="115"/>
      <c r="HS38" s="21"/>
      <c r="HT38" s="21"/>
      <c r="HU38" s="21"/>
      <c r="HV38" s="21"/>
      <c r="HW38" s="21"/>
      <c r="HX38" s="21"/>
      <c r="HY38" s="21"/>
      <c r="HZ38" s="21"/>
      <c r="IA38" s="21"/>
    </row>
    <row r="39" spans="1:235" s="24" customFormat="1">
      <c r="A39" s="14"/>
      <c r="C39" s="115"/>
      <c r="D39" s="115"/>
      <c r="E39" s="333"/>
      <c r="F39" s="334" t="str">
        <f>Setup!D$18</f>
        <v>General &amp; Administrative</v>
      </c>
      <c r="G39" s="119"/>
      <c r="H39" s="119"/>
      <c r="I39" s="120"/>
      <c r="J39" s="120"/>
      <c r="K39" s="120"/>
      <c r="L39" s="120"/>
      <c r="M39" s="120"/>
      <c r="N39" s="124">
        <f t="shared" si="222"/>
        <v>0</v>
      </c>
      <c r="O39" s="124">
        <f t="shared" si="222"/>
        <v>0</v>
      </c>
      <c r="P39" s="124">
        <f t="shared" si="222"/>
        <v>0</v>
      </c>
      <c r="Q39" s="124">
        <f t="shared" si="222"/>
        <v>0</v>
      </c>
      <c r="R39" s="124">
        <f t="shared" si="222"/>
        <v>0</v>
      </c>
      <c r="S39" s="124">
        <f t="shared" si="222"/>
        <v>0</v>
      </c>
      <c r="T39" s="124">
        <f t="shared" si="222"/>
        <v>0</v>
      </c>
      <c r="U39" s="124">
        <f t="shared" si="222"/>
        <v>0</v>
      </c>
      <c r="V39" s="124">
        <f t="shared" si="222"/>
        <v>0</v>
      </c>
      <c r="W39" s="124">
        <f t="shared" si="222"/>
        <v>0</v>
      </c>
      <c r="X39" s="124">
        <f t="shared" si="223"/>
        <v>0</v>
      </c>
      <c r="Y39" s="124">
        <f t="shared" si="223"/>
        <v>0</v>
      </c>
      <c r="Z39" s="124">
        <f t="shared" si="223"/>
        <v>0</v>
      </c>
      <c r="AA39" s="124">
        <f t="shared" si="223"/>
        <v>0</v>
      </c>
      <c r="AB39" s="124">
        <f t="shared" si="223"/>
        <v>0</v>
      </c>
      <c r="AC39" s="124">
        <f t="shared" si="223"/>
        <v>0</v>
      </c>
      <c r="AD39" s="124">
        <f t="shared" si="223"/>
        <v>0</v>
      </c>
      <c r="AE39" s="124">
        <f t="shared" si="223"/>
        <v>0</v>
      </c>
      <c r="AF39" s="124">
        <f t="shared" si="223"/>
        <v>0</v>
      </c>
      <c r="AG39" s="124">
        <f t="shared" si="223"/>
        <v>0</v>
      </c>
      <c r="AH39" s="124">
        <f t="shared" si="224"/>
        <v>0</v>
      </c>
      <c r="AI39" s="124">
        <f t="shared" si="224"/>
        <v>0</v>
      </c>
      <c r="AJ39" s="124">
        <f t="shared" si="224"/>
        <v>0</v>
      </c>
      <c r="AK39" s="124">
        <f t="shared" si="224"/>
        <v>0</v>
      </c>
      <c r="AL39" s="124">
        <f t="shared" si="224"/>
        <v>0</v>
      </c>
      <c r="AM39" s="124">
        <f t="shared" si="224"/>
        <v>0</v>
      </c>
      <c r="AN39" s="124">
        <f t="shared" si="224"/>
        <v>0</v>
      </c>
      <c r="AO39" s="124">
        <f t="shared" si="224"/>
        <v>0</v>
      </c>
      <c r="AP39" s="124">
        <f t="shared" si="224"/>
        <v>0</v>
      </c>
      <c r="AQ39" s="124">
        <f t="shared" si="224"/>
        <v>0</v>
      </c>
      <c r="AR39" s="124">
        <f t="shared" si="225"/>
        <v>0</v>
      </c>
      <c r="AS39" s="124">
        <f t="shared" si="225"/>
        <v>0</v>
      </c>
      <c r="AT39" s="124">
        <f t="shared" si="225"/>
        <v>0</v>
      </c>
      <c r="AU39" s="124">
        <f t="shared" si="225"/>
        <v>0</v>
      </c>
      <c r="AV39" s="124">
        <f t="shared" si="225"/>
        <v>0</v>
      </c>
      <c r="AW39" s="124">
        <f t="shared" si="225"/>
        <v>0</v>
      </c>
      <c r="AX39" s="124">
        <f t="shared" si="225"/>
        <v>0</v>
      </c>
      <c r="AY39" s="124">
        <f t="shared" si="225"/>
        <v>0</v>
      </c>
      <c r="AZ39" s="124">
        <f t="shared" si="225"/>
        <v>0</v>
      </c>
      <c r="BA39" s="124">
        <f t="shared" si="225"/>
        <v>0</v>
      </c>
      <c r="BB39" s="124">
        <f t="shared" si="226"/>
        <v>0</v>
      </c>
      <c r="BC39" s="124">
        <f t="shared" si="226"/>
        <v>0</v>
      </c>
      <c r="BD39" s="124">
        <f t="shared" si="226"/>
        <v>0</v>
      </c>
      <c r="BE39" s="124">
        <f t="shared" si="226"/>
        <v>0</v>
      </c>
      <c r="BF39" s="124">
        <f t="shared" si="226"/>
        <v>0</v>
      </c>
      <c r="BG39" s="124">
        <f t="shared" si="226"/>
        <v>0</v>
      </c>
      <c r="BH39" s="124">
        <f t="shared" si="226"/>
        <v>0</v>
      </c>
      <c r="BI39" s="124">
        <f t="shared" si="226"/>
        <v>0</v>
      </c>
      <c r="BJ39" s="124">
        <f t="shared" si="226"/>
        <v>0</v>
      </c>
      <c r="BK39" s="124">
        <f t="shared" si="226"/>
        <v>0</v>
      </c>
      <c r="BL39" s="124">
        <f t="shared" si="227"/>
        <v>0</v>
      </c>
      <c r="BM39" s="124">
        <f t="shared" si="227"/>
        <v>0</v>
      </c>
      <c r="BN39" s="124">
        <f t="shared" si="227"/>
        <v>0</v>
      </c>
      <c r="BO39" s="124">
        <f t="shared" si="227"/>
        <v>0</v>
      </c>
      <c r="BP39" s="124">
        <f t="shared" si="227"/>
        <v>0</v>
      </c>
      <c r="BQ39" s="124">
        <f t="shared" si="227"/>
        <v>0</v>
      </c>
      <c r="BR39" s="124">
        <f t="shared" si="227"/>
        <v>0</v>
      </c>
      <c r="BS39" s="124">
        <f t="shared" si="227"/>
        <v>0</v>
      </c>
      <c r="BT39" s="124">
        <f t="shared" si="227"/>
        <v>0</v>
      </c>
      <c r="BU39" s="124">
        <f t="shared" si="227"/>
        <v>0</v>
      </c>
      <c r="BV39" s="127">
        <f t="shared" si="227"/>
        <v>0</v>
      </c>
      <c r="BW39" s="124">
        <f t="shared" si="227"/>
        <v>0</v>
      </c>
      <c r="BX39" s="124">
        <f t="shared" si="227"/>
        <v>0</v>
      </c>
      <c r="BY39" s="124">
        <f t="shared" si="227"/>
        <v>0</v>
      </c>
      <c r="BZ39" s="126">
        <f t="shared" si="227"/>
        <v>0</v>
      </c>
      <c r="CA39" s="335"/>
      <c r="CB39" s="124">
        <f t="shared" si="228"/>
        <v>0</v>
      </c>
      <c r="CC39" s="124">
        <f t="shared" si="228"/>
        <v>0</v>
      </c>
      <c r="CD39" s="124">
        <f t="shared" si="228"/>
        <v>0</v>
      </c>
      <c r="CE39" s="124">
        <f t="shared" si="228"/>
        <v>0</v>
      </c>
      <c r="CF39" s="124">
        <f t="shared" si="228"/>
        <v>0</v>
      </c>
      <c r="CG39" s="124">
        <f t="shared" si="228"/>
        <v>0</v>
      </c>
      <c r="CH39" s="124">
        <f t="shared" si="228"/>
        <v>0</v>
      </c>
      <c r="CI39" s="124">
        <f t="shared" si="228"/>
        <v>0</v>
      </c>
      <c r="CJ39" s="124">
        <f t="shared" si="228"/>
        <v>0</v>
      </c>
      <c r="CK39" s="124">
        <f t="shared" si="228"/>
        <v>0</v>
      </c>
      <c r="CL39" s="124">
        <f t="shared" si="229"/>
        <v>0</v>
      </c>
      <c r="CM39" s="124">
        <f t="shared" si="229"/>
        <v>0</v>
      </c>
      <c r="CN39" s="124">
        <f t="shared" si="229"/>
        <v>0</v>
      </c>
      <c r="CO39" s="124">
        <f t="shared" si="229"/>
        <v>0</v>
      </c>
      <c r="CP39" s="124">
        <f t="shared" si="229"/>
        <v>0</v>
      </c>
      <c r="CQ39" s="124">
        <f t="shared" si="229"/>
        <v>0</v>
      </c>
      <c r="CR39" s="124">
        <f t="shared" si="229"/>
        <v>0</v>
      </c>
      <c r="CS39" s="124">
        <f t="shared" si="229"/>
        <v>0</v>
      </c>
      <c r="CT39" s="124">
        <f t="shared" si="229"/>
        <v>0</v>
      </c>
      <c r="CU39" s="124">
        <f t="shared" si="229"/>
        <v>0</v>
      </c>
      <c r="CV39" s="124">
        <f t="shared" si="230"/>
        <v>0</v>
      </c>
      <c r="CW39" s="124">
        <f t="shared" si="230"/>
        <v>0</v>
      </c>
      <c r="CX39" s="124">
        <f t="shared" si="230"/>
        <v>0</v>
      </c>
      <c r="CY39" s="124">
        <f t="shared" si="230"/>
        <v>0</v>
      </c>
      <c r="CZ39" s="124">
        <f t="shared" si="230"/>
        <v>0</v>
      </c>
      <c r="DA39" s="124">
        <f t="shared" si="230"/>
        <v>0</v>
      </c>
      <c r="DB39" s="124">
        <f t="shared" si="230"/>
        <v>0</v>
      </c>
      <c r="DC39" s="124">
        <f t="shared" si="230"/>
        <v>0</v>
      </c>
      <c r="DD39" s="124">
        <f t="shared" si="230"/>
        <v>0</v>
      </c>
      <c r="DE39" s="124">
        <f t="shared" si="230"/>
        <v>0</v>
      </c>
      <c r="DF39" s="124">
        <f t="shared" si="231"/>
        <v>0</v>
      </c>
      <c r="DG39" s="124">
        <f t="shared" si="231"/>
        <v>0</v>
      </c>
      <c r="DH39" s="124">
        <f t="shared" si="231"/>
        <v>0</v>
      </c>
      <c r="DI39" s="124">
        <f t="shared" si="231"/>
        <v>0</v>
      </c>
      <c r="DJ39" s="124">
        <f t="shared" si="231"/>
        <v>0</v>
      </c>
      <c r="DK39" s="124">
        <f t="shared" si="231"/>
        <v>0</v>
      </c>
      <c r="DL39" s="124">
        <f t="shared" si="231"/>
        <v>0</v>
      </c>
      <c r="DM39" s="124">
        <f t="shared" si="231"/>
        <v>0</v>
      </c>
      <c r="DN39" s="124">
        <f t="shared" si="231"/>
        <v>0</v>
      </c>
      <c r="DO39" s="124">
        <f t="shared" si="231"/>
        <v>0</v>
      </c>
      <c r="DP39" s="124">
        <f t="shared" si="232"/>
        <v>0</v>
      </c>
      <c r="DQ39" s="124">
        <f t="shared" si="232"/>
        <v>0</v>
      </c>
      <c r="DR39" s="124">
        <f t="shared" si="232"/>
        <v>0</v>
      </c>
      <c r="DS39" s="124">
        <f t="shared" si="232"/>
        <v>0</v>
      </c>
      <c r="DT39" s="124">
        <f t="shared" si="232"/>
        <v>0</v>
      </c>
      <c r="DU39" s="124">
        <f t="shared" si="232"/>
        <v>0</v>
      </c>
      <c r="DV39" s="124">
        <f t="shared" si="232"/>
        <v>0</v>
      </c>
      <c r="DW39" s="124">
        <f t="shared" si="232"/>
        <v>0</v>
      </c>
      <c r="DX39" s="124">
        <f t="shared" si="232"/>
        <v>0</v>
      </c>
      <c r="DY39" s="124">
        <f t="shared" si="232"/>
        <v>0</v>
      </c>
      <c r="DZ39" s="124">
        <f t="shared" si="233"/>
        <v>0</v>
      </c>
      <c r="EA39" s="124">
        <f t="shared" si="233"/>
        <v>0</v>
      </c>
      <c r="EB39" s="124">
        <f t="shared" si="233"/>
        <v>0</v>
      </c>
      <c r="EC39" s="124">
        <f t="shared" si="233"/>
        <v>0</v>
      </c>
      <c r="ED39" s="124">
        <f t="shared" si="233"/>
        <v>0</v>
      </c>
      <c r="EE39" s="124">
        <f t="shared" si="233"/>
        <v>0</v>
      </c>
      <c r="EF39" s="124">
        <f t="shared" si="233"/>
        <v>0</v>
      </c>
      <c r="EG39" s="124">
        <f t="shared" si="233"/>
        <v>0</v>
      </c>
      <c r="EH39" s="124">
        <f t="shared" si="233"/>
        <v>0</v>
      </c>
      <c r="EI39" s="124">
        <f t="shared" si="233"/>
        <v>0</v>
      </c>
      <c r="EJ39" s="127">
        <f t="shared" si="233"/>
        <v>0</v>
      </c>
      <c r="EK39" s="124">
        <f t="shared" si="233"/>
        <v>0</v>
      </c>
      <c r="EL39" s="124">
        <f t="shared" si="233"/>
        <v>0</v>
      </c>
      <c r="EM39" s="124">
        <f t="shared" si="233"/>
        <v>0</v>
      </c>
      <c r="EN39" s="126">
        <f t="shared" si="233"/>
        <v>0</v>
      </c>
      <c r="EO39" s="335"/>
      <c r="EP39" s="124">
        <f t="shared" si="234"/>
        <v>0</v>
      </c>
      <c r="EQ39" s="124">
        <f t="shared" si="234"/>
        <v>0</v>
      </c>
      <c r="ER39" s="124">
        <f t="shared" si="234"/>
        <v>0</v>
      </c>
      <c r="ES39" s="124">
        <f t="shared" si="234"/>
        <v>0</v>
      </c>
      <c r="ET39" s="124">
        <f t="shared" si="234"/>
        <v>0</v>
      </c>
      <c r="EU39" s="124">
        <f t="shared" si="234"/>
        <v>0</v>
      </c>
      <c r="EV39" s="124">
        <f t="shared" si="234"/>
        <v>0</v>
      </c>
      <c r="EW39" s="124">
        <f t="shared" si="234"/>
        <v>0</v>
      </c>
      <c r="EX39" s="124">
        <f t="shared" si="234"/>
        <v>0</v>
      </c>
      <c r="EY39" s="124">
        <f t="shared" si="234"/>
        <v>0</v>
      </c>
      <c r="EZ39" s="124">
        <f t="shared" si="235"/>
        <v>0</v>
      </c>
      <c r="FA39" s="124">
        <f t="shared" si="235"/>
        <v>0</v>
      </c>
      <c r="FB39" s="124">
        <f t="shared" si="235"/>
        <v>0</v>
      </c>
      <c r="FC39" s="124">
        <f t="shared" si="235"/>
        <v>0</v>
      </c>
      <c r="FD39" s="124">
        <f t="shared" si="235"/>
        <v>0</v>
      </c>
      <c r="FE39" s="124">
        <f t="shared" si="235"/>
        <v>0</v>
      </c>
      <c r="FF39" s="124">
        <f t="shared" si="235"/>
        <v>0</v>
      </c>
      <c r="FG39" s="124">
        <f t="shared" si="235"/>
        <v>0</v>
      </c>
      <c r="FH39" s="124">
        <f t="shared" si="235"/>
        <v>0</v>
      </c>
      <c r="FI39" s="124">
        <f t="shared" si="235"/>
        <v>0</v>
      </c>
      <c r="FJ39" s="124">
        <f t="shared" si="236"/>
        <v>0</v>
      </c>
      <c r="FK39" s="124">
        <f t="shared" si="236"/>
        <v>0</v>
      </c>
      <c r="FL39" s="124">
        <f t="shared" si="236"/>
        <v>0</v>
      </c>
      <c r="FM39" s="124">
        <f t="shared" si="236"/>
        <v>0</v>
      </c>
      <c r="FN39" s="124">
        <f t="shared" si="236"/>
        <v>0</v>
      </c>
      <c r="FO39" s="124">
        <f t="shared" si="236"/>
        <v>0</v>
      </c>
      <c r="FP39" s="124">
        <f t="shared" si="236"/>
        <v>0</v>
      </c>
      <c r="FQ39" s="124">
        <f t="shared" si="236"/>
        <v>0</v>
      </c>
      <c r="FR39" s="124">
        <f t="shared" si="236"/>
        <v>0</v>
      </c>
      <c r="FS39" s="124">
        <f t="shared" si="236"/>
        <v>0</v>
      </c>
      <c r="FT39" s="124">
        <f t="shared" si="237"/>
        <v>0</v>
      </c>
      <c r="FU39" s="124">
        <f t="shared" si="237"/>
        <v>0</v>
      </c>
      <c r="FV39" s="124">
        <f t="shared" si="237"/>
        <v>0</v>
      </c>
      <c r="FW39" s="124">
        <f t="shared" si="237"/>
        <v>0</v>
      </c>
      <c r="FX39" s="124">
        <f t="shared" si="237"/>
        <v>0</v>
      </c>
      <c r="FY39" s="124">
        <f t="shared" si="237"/>
        <v>0</v>
      </c>
      <c r="FZ39" s="124">
        <f t="shared" si="237"/>
        <v>0</v>
      </c>
      <c r="GA39" s="124">
        <f t="shared" si="237"/>
        <v>0</v>
      </c>
      <c r="GB39" s="124">
        <f t="shared" si="237"/>
        <v>0</v>
      </c>
      <c r="GC39" s="124">
        <f t="shared" si="237"/>
        <v>0</v>
      </c>
      <c r="GD39" s="124">
        <f t="shared" si="238"/>
        <v>0</v>
      </c>
      <c r="GE39" s="124">
        <f t="shared" si="238"/>
        <v>0</v>
      </c>
      <c r="GF39" s="124">
        <f t="shared" si="238"/>
        <v>0</v>
      </c>
      <c r="GG39" s="124">
        <f t="shared" si="238"/>
        <v>0</v>
      </c>
      <c r="GH39" s="124">
        <f t="shared" si="238"/>
        <v>0</v>
      </c>
      <c r="GI39" s="124">
        <f t="shared" si="238"/>
        <v>0</v>
      </c>
      <c r="GJ39" s="124">
        <f t="shared" si="238"/>
        <v>0</v>
      </c>
      <c r="GK39" s="124">
        <f t="shared" si="238"/>
        <v>0</v>
      </c>
      <c r="GL39" s="124">
        <f t="shared" si="238"/>
        <v>0</v>
      </c>
      <c r="GM39" s="124">
        <f t="shared" si="238"/>
        <v>0</v>
      </c>
      <c r="GN39" s="124">
        <f t="shared" si="239"/>
        <v>0</v>
      </c>
      <c r="GO39" s="124">
        <f t="shared" si="239"/>
        <v>0</v>
      </c>
      <c r="GP39" s="124">
        <f t="shared" si="239"/>
        <v>0</v>
      </c>
      <c r="GQ39" s="124">
        <f t="shared" si="239"/>
        <v>0</v>
      </c>
      <c r="GR39" s="124">
        <f t="shared" si="239"/>
        <v>0</v>
      </c>
      <c r="GS39" s="124">
        <f t="shared" si="239"/>
        <v>0</v>
      </c>
      <c r="GT39" s="124">
        <f t="shared" si="239"/>
        <v>0</v>
      </c>
      <c r="GU39" s="124">
        <f t="shared" si="239"/>
        <v>0</v>
      </c>
      <c r="GV39" s="124">
        <f t="shared" si="239"/>
        <v>0</v>
      </c>
      <c r="GW39" s="124">
        <f t="shared" si="239"/>
        <v>0</v>
      </c>
      <c r="GX39" s="127">
        <f t="shared" si="239"/>
        <v>0</v>
      </c>
      <c r="GY39" s="124">
        <f t="shared" si="239"/>
        <v>0</v>
      </c>
      <c r="GZ39" s="124">
        <f t="shared" si="239"/>
        <v>0</v>
      </c>
      <c r="HA39" s="124">
        <f t="shared" si="239"/>
        <v>0</v>
      </c>
      <c r="HB39" s="126">
        <f t="shared" si="239"/>
        <v>0</v>
      </c>
      <c r="HC39" s="115"/>
      <c r="HD39" s="134"/>
      <c r="HE39" s="301"/>
      <c r="HF39" s="315"/>
      <c r="HG39" s="315"/>
      <c r="HH39" s="89"/>
      <c r="HI39" s="89"/>
      <c r="HJ39" s="115"/>
      <c r="HK39" s="115"/>
      <c r="HL39" s="115"/>
      <c r="HM39" s="89"/>
      <c r="HN39" s="115"/>
      <c r="HS39" s="21"/>
      <c r="HT39" s="21"/>
      <c r="HU39" s="21"/>
      <c r="HV39" s="21"/>
      <c r="HW39" s="21"/>
      <c r="HX39" s="21"/>
      <c r="HY39" s="21"/>
      <c r="HZ39" s="21"/>
      <c r="IA39" s="21"/>
    </row>
    <row r="40" spans="1:235" s="24" customFormat="1">
      <c r="A40" s="14"/>
      <c r="B40" s="25"/>
      <c r="C40" s="115"/>
      <c r="D40" s="115"/>
      <c r="E40" s="333"/>
      <c r="F40" s="334" t="s">
        <v>4</v>
      </c>
      <c r="G40" s="119"/>
      <c r="H40" s="119"/>
      <c r="I40" s="120"/>
      <c r="J40" s="120"/>
      <c r="K40" s="120"/>
      <c r="L40" s="120"/>
      <c r="M40" s="120"/>
      <c r="N40" s="131">
        <f t="shared" ref="N40:BZ40" si="240">SUM(N34:N39)</f>
        <v>0</v>
      </c>
      <c r="O40" s="131">
        <f t="shared" si="240"/>
        <v>0</v>
      </c>
      <c r="P40" s="131">
        <f t="shared" si="240"/>
        <v>0</v>
      </c>
      <c r="Q40" s="131">
        <f t="shared" si="240"/>
        <v>0</v>
      </c>
      <c r="R40" s="131">
        <f t="shared" si="240"/>
        <v>0</v>
      </c>
      <c r="S40" s="131">
        <f t="shared" si="240"/>
        <v>0</v>
      </c>
      <c r="T40" s="131">
        <f t="shared" si="240"/>
        <v>0</v>
      </c>
      <c r="U40" s="131">
        <f t="shared" si="240"/>
        <v>0</v>
      </c>
      <c r="V40" s="131">
        <f t="shared" si="240"/>
        <v>0</v>
      </c>
      <c r="W40" s="131">
        <f t="shared" si="240"/>
        <v>0</v>
      </c>
      <c r="X40" s="131">
        <f t="shared" si="240"/>
        <v>0</v>
      </c>
      <c r="Y40" s="131">
        <f t="shared" si="240"/>
        <v>0</v>
      </c>
      <c r="Z40" s="131">
        <f t="shared" si="240"/>
        <v>0</v>
      </c>
      <c r="AA40" s="131">
        <f t="shared" si="240"/>
        <v>0</v>
      </c>
      <c r="AB40" s="131">
        <f t="shared" si="240"/>
        <v>0</v>
      </c>
      <c r="AC40" s="131">
        <f t="shared" si="240"/>
        <v>0</v>
      </c>
      <c r="AD40" s="131">
        <f t="shared" si="240"/>
        <v>0</v>
      </c>
      <c r="AE40" s="131">
        <f t="shared" si="240"/>
        <v>0</v>
      </c>
      <c r="AF40" s="131">
        <f t="shared" si="240"/>
        <v>0</v>
      </c>
      <c r="AG40" s="131">
        <f t="shared" si="240"/>
        <v>0</v>
      </c>
      <c r="AH40" s="131">
        <f t="shared" si="240"/>
        <v>0</v>
      </c>
      <c r="AI40" s="131">
        <f t="shared" si="240"/>
        <v>0</v>
      </c>
      <c r="AJ40" s="131">
        <f t="shared" si="240"/>
        <v>0</v>
      </c>
      <c r="AK40" s="131">
        <f t="shared" si="240"/>
        <v>0</v>
      </c>
      <c r="AL40" s="131">
        <f t="shared" si="240"/>
        <v>0</v>
      </c>
      <c r="AM40" s="131">
        <f t="shared" si="240"/>
        <v>0</v>
      </c>
      <c r="AN40" s="131">
        <f t="shared" si="240"/>
        <v>0</v>
      </c>
      <c r="AO40" s="131">
        <f t="shared" si="240"/>
        <v>0</v>
      </c>
      <c r="AP40" s="131">
        <f t="shared" si="240"/>
        <v>0</v>
      </c>
      <c r="AQ40" s="131">
        <f t="shared" si="240"/>
        <v>0</v>
      </c>
      <c r="AR40" s="131">
        <f t="shared" si="240"/>
        <v>0</v>
      </c>
      <c r="AS40" s="131">
        <f t="shared" si="240"/>
        <v>0</v>
      </c>
      <c r="AT40" s="131">
        <f t="shared" si="240"/>
        <v>0</v>
      </c>
      <c r="AU40" s="131">
        <f t="shared" si="240"/>
        <v>0</v>
      </c>
      <c r="AV40" s="131">
        <f t="shared" si="240"/>
        <v>0</v>
      </c>
      <c r="AW40" s="131">
        <f t="shared" si="240"/>
        <v>0</v>
      </c>
      <c r="AX40" s="131">
        <f t="shared" si="240"/>
        <v>0</v>
      </c>
      <c r="AY40" s="131">
        <f t="shared" si="240"/>
        <v>0</v>
      </c>
      <c r="AZ40" s="131">
        <f t="shared" si="240"/>
        <v>0</v>
      </c>
      <c r="BA40" s="131">
        <f t="shared" si="240"/>
        <v>0</v>
      </c>
      <c r="BB40" s="131">
        <f t="shared" si="240"/>
        <v>0</v>
      </c>
      <c r="BC40" s="131">
        <f t="shared" si="240"/>
        <v>0</v>
      </c>
      <c r="BD40" s="131">
        <f t="shared" si="240"/>
        <v>0</v>
      </c>
      <c r="BE40" s="131">
        <f t="shared" si="240"/>
        <v>0</v>
      </c>
      <c r="BF40" s="131">
        <f t="shared" si="240"/>
        <v>0</v>
      </c>
      <c r="BG40" s="131">
        <f t="shared" si="240"/>
        <v>0</v>
      </c>
      <c r="BH40" s="131">
        <f t="shared" si="240"/>
        <v>0</v>
      </c>
      <c r="BI40" s="131">
        <f t="shared" si="240"/>
        <v>0</v>
      </c>
      <c r="BJ40" s="131">
        <f t="shared" ref="BJ40:BU40" si="241">SUM(BJ34:BJ39)</f>
        <v>0</v>
      </c>
      <c r="BK40" s="131">
        <f t="shared" si="241"/>
        <v>0</v>
      </c>
      <c r="BL40" s="131">
        <f t="shared" si="241"/>
        <v>0</v>
      </c>
      <c r="BM40" s="131">
        <f t="shared" si="241"/>
        <v>0</v>
      </c>
      <c r="BN40" s="131">
        <f t="shared" si="241"/>
        <v>0</v>
      </c>
      <c r="BO40" s="131">
        <f t="shared" si="241"/>
        <v>0</v>
      </c>
      <c r="BP40" s="131">
        <f t="shared" si="241"/>
        <v>0</v>
      </c>
      <c r="BQ40" s="131">
        <f t="shared" si="241"/>
        <v>0</v>
      </c>
      <c r="BR40" s="131">
        <f t="shared" si="241"/>
        <v>0</v>
      </c>
      <c r="BS40" s="131">
        <f t="shared" si="241"/>
        <v>0</v>
      </c>
      <c r="BT40" s="131">
        <f t="shared" si="241"/>
        <v>0</v>
      </c>
      <c r="BU40" s="131">
        <f t="shared" si="241"/>
        <v>0</v>
      </c>
      <c r="BV40" s="130">
        <f t="shared" si="240"/>
        <v>0</v>
      </c>
      <c r="BW40" s="131">
        <f t="shared" si="240"/>
        <v>0</v>
      </c>
      <c r="BX40" s="131">
        <f t="shared" si="240"/>
        <v>0</v>
      </c>
      <c r="BY40" s="131">
        <f t="shared" si="240"/>
        <v>0</v>
      </c>
      <c r="BZ40" s="132">
        <f t="shared" si="240"/>
        <v>0</v>
      </c>
      <c r="CA40" s="335"/>
      <c r="CB40" s="131">
        <f t="shared" ref="CB40:EL40" si="242">SUM(CB34:CB39)</f>
        <v>0</v>
      </c>
      <c r="CC40" s="131">
        <f t="shared" si="242"/>
        <v>0</v>
      </c>
      <c r="CD40" s="131">
        <f t="shared" si="242"/>
        <v>0</v>
      </c>
      <c r="CE40" s="131">
        <f t="shared" si="242"/>
        <v>0</v>
      </c>
      <c r="CF40" s="131">
        <f t="shared" si="242"/>
        <v>0</v>
      </c>
      <c r="CG40" s="131">
        <f t="shared" si="242"/>
        <v>0</v>
      </c>
      <c r="CH40" s="131">
        <f t="shared" si="242"/>
        <v>0</v>
      </c>
      <c r="CI40" s="131">
        <f t="shared" si="242"/>
        <v>0</v>
      </c>
      <c r="CJ40" s="131">
        <f t="shared" si="242"/>
        <v>0</v>
      </c>
      <c r="CK40" s="131">
        <f t="shared" si="242"/>
        <v>0</v>
      </c>
      <c r="CL40" s="131">
        <f t="shared" si="242"/>
        <v>0</v>
      </c>
      <c r="CM40" s="131">
        <f t="shared" si="242"/>
        <v>0</v>
      </c>
      <c r="CN40" s="131">
        <f t="shared" si="242"/>
        <v>0</v>
      </c>
      <c r="CO40" s="131">
        <f t="shared" si="242"/>
        <v>0</v>
      </c>
      <c r="CP40" s="131">
        <f t="shared" si="242"/>
        <v>0</v>
      </c>
      <c r="CQ40" s="131">
        <f t="shared" si="242"/>
        <v>0</v>
      </c>
      <c r="CR40" s="131">
        <f t="shared" si="242"/>
        <v>0</v>
      </c>
      <c r="CS40" s="131">
        <f t="shared" si="242"/>
        <v>0</v>
      </c>
      <c r="CT40" s="131">
        <f t="shared" si="242"/>
        <v>0</v>
      </c>
      <c r="CU40" s="131">
        <f t="shared" si="242"/>
        <v>0</v>
      </c>
      <c r="CV40" s="131">
        <f t="shared" si="242"/>
        <v>0</v>
      </c>
      <c r="CW40" s="131">
        <f t="shared" si="242"/>
        <v>0</v>
      </c>
      <c r="CX40" s="131">
        <f t="shared" si="242"/>
        <v>0</v>
      </c>
      <c r="CY40" s="131">
        <f t="shared" si="242"/>
        <v>0</v>
      </c>
      <c r="CZ40" s="131">
        <f t="shared" si="242"/>
        <v>0</v>
      </c>
      <c r="DA40" s="131">
        <f t="shared" si="242"/>
        <v>0</v>
      </c>
      <c r="DB40" s="131">
        <f t="shared" si="242"/>
        <v>0</v>
      </c>
      <c r="DC40" s="131">
        <f t="shared" si="242"/>
        <v>0</v>
      </c>
      <c r="DD40" s="131">
        <f t="shared" si="242"/>
        <v>0</v>
      </c>
      <c r="DE40" s="131">
        <f t="shared" si="242"/>
        <v>0</v>
      </c>
      <c r="DF40" s="131">
        <f t="shared" si="242"/>
        <v>0</v>
      </c>
      <c r="DG40" s="131">
        <f t="shared" si="242"/>
        <v>0</v>
      </c>
      <c r="DH40" s="131">
        <f t="shared" si="242"/>
        <v>0</v>
      </c>
      <c r="DI40" s="131">
        <f t="shared" si="242"/>
        <v>0</v>
      </c>
      <c r="DJ40" s="131">
        <f t="shared" si="242"/>
        <v>0</v>
      </c>
      <c r="DK40" s="131">
        <f t="shared" si="242"/>
        <v>0</v>
      </c>
      <c r="DL40" s="131">
        <f t="shared" si="242"/>
        <v>0</v>
      </c>
      <c r="DM40" s="131">
        <f t="shared" si="242"/>
        <v>0</v>
      </c>
      <c r="DN40" s="131">
        <f t="shared" si="242"/>
        <v>0</v>
      </c>
      <c r="DO40" s="131">
        <f t="shared" si="242"/>
        <v>0</v>
      </c>
      <c r="DP40" s="131">
        <f t="shared" si="242"/>
        <v>0</v>
      </c>
      <c r="DQ40" s="131">
        <f t="shared" si="242"/>
        <v>0</v>
      </c>
      <c r="DR40" s="131">
        <f t="shared" si="242"/>
        <v>0</v>
      </c>
      <c r="DS40" s="131">
        <f t="shared" si="242"/>
        <v>0</v>
      </c>
      <c r="DT40" s="131">
        <f t="shared" si="242"/>
        <v>0</v>
      </c>
      <c r="DU40" s="131">
        <f t="shared" si="242"/>
        <v>0</v>
      </c>
      <c r="DV40" s="131">
        <f t="shared" si="242"/>
        <v>0</v>
      </c>
      <c r="DW40" s="131">
        <f t="shared" si="242"/>
        <v>0</v>
      </c>
      <c r="DX40" s="131">
        <f t="shared" ref="DX40:EI40" si="243">SUM(DX34:DX39)</f>
        <v>0</v>
      </c>
      <c r="DY40" s="131">
        <f t="shared" si="243"/>
        <v>0</v>
      </c>
      <c r="DZ40" s="131">
        <f t="shared" si="243"/>
        <v>0</v>
      </c>
      <c r="EA40" s="131">
        <f t="shared" si="243"/>
        <v>0</v>
      </c>
      <c r="EB40" s="131">
        <f t="shared" si="243"/>
        <v>0</v>
      </c>
      <c r="EC40" s="131">
        <f t="shared" si="243"/>
        <v>0</v>
      </c>
      <c r="ED40" s="131">
        <f t="shared" si="243"/>
        <v>0</v>
      </c>
      <c r="EE40" s="131">
        <f t="shared" si="243"/>
        <v>0</v>
      </c>
      <c r="EF40" s="131">
        <f t="shared" si="243"/>
        <v>0</v>
      </c>
      <c r="EG40" s="131">
        <f t="shared" si="243"/>
        <v>0</v>
      </c>
      <c r="EH40" s="131">
        <f t="shared" si="243"/>
        <v>0</v>
      </c>
      <c r="EI40" s="131">
        <f t="shared" si="243"/>
        <v>0</v>
      </c>
      <c r="EJ40" s="130">
        <f t="shared" si="242"/>
        <v>0</v>
      </c>
      <c r="EK40" s="131">
        <f t="shared" si="242"/>
        <v>0</v>
      </c>
      <c r="EL40" s="131">
        <f t="shared" si="242"/>
        <v>0</v>
      </c>
      <c r="EM40" s="131">
        <f t="shared" ref="EM40:EN40" si="244">SUM(EM34:EM39)</f>
        <v>0</v>
      </c>
      <c r="EN40" s="132">
        <f t="shared" si="244"/>
        <v>0</v>
      </c>
      <c r="EO40" s="335"/>
      <c r="EP40" s="131">
        <f t="shared" ref="EP40:HA40" si="245">SUM(EP34:EP39)</f>
        <v>0</v>
      </c>
      <c r="EQ40" s="131">
        <f t="shared" si="245"/>
        <v>0</v>
      </c>
      <c r="ER40" s="131">
        <f t="shared" si="245"/>
        <v>0</v>
      </c>
      <c r="ES40" s="131">
        <f t="shared" si="245"/>
        <v>0</v>
      </c>
      <c r="ET40" s="131">
        <f t="shared" si="245"/>
        <v>0</v>
      </c>
      <c r="EU40" s="131">
        <f t="shared" si="245"/>
        <v>0</v>
      </c>
      <c r="EV40" s="131">
        <f t="shared" si="245"/>
        <v>0</v>
      </c>
      <c r="EW40" s="131">
        <f t="shared" si="245"/>
        <v>0</v>
      </c>
      <c r="EX40" s="131">
        <f t="shared" si="245"/>
        <v>0</v>
      </c>
      <c r="EY40" s="131">
        <f t="shared" si="245"/>
        <v>0</v>
      </c>
      <c r="EZ40" s="131">
        <f t="shared" si="245"/>
        <v>0</v>
      </c>
      <c r="FA40" s="131">
        <f t="shared" si="245"/>
        <v>0</v>
      </c>
      <c r="FB40" s="131">
        <f t="shared" si="245"/>
        <v>0</v>
      </c>
      <c r="FC40" s="131">
        <f t="shared" si="245"/>
        <v>0</v>
      </c>
      <c r="FD40" s="131">
        <f t="shared" si="245"/>
        <v>0</v>
      </c>
      <c r="FE40" s="131">
        <f t="shared" si="245"/>
        <v>0</v>
      </c>
      <c r="FF40" s="131">
        <f t="shared" si="245"/>
        <v>0</v>
      </c>
      <c r="FG40" s="131">
        <f t="shared" si="245"/>
        <v>0</v>
      </c>
      <c r="FH40" s="131">
        <f t="shared" si="245"/>
        <v>0</v>
      </c>
      <c r="FI40" s="131">
        <f t="shared" si="245"/>
        <v>0</v>
      </c>
      <c r="FJ40" s="131">
        <f t="shared" si="245"/>
        <v>0</v>
      </c>
      <c r="FK40" s="131">
        <f t="shared" si="245"/>
        <v>0</v>
      </c>
      <c r="FL40" s="131">
        <f t="shared" si="245"/>
        <v>0</v>
      </c>
      <c r="FM40" s="131">
        <f t="shared" si="245"/>
        <v>0</v>
      </c>
      <c r="FN40" s="131">
        <f t="shared" si="245"/>
        <v>0</v>
      </c>
      <c r="FO40" s="131">
        <f t="shared" si="245"/>
        <v>0</v>
      </c>
      <c r="FP40" s="131">
        <f t="shared" si="245"/>
        <v>0</v>
      </c>
      <c r="FQ40" s="131">
        <f t="shared" si="245"/>
        <v>0</v>
      </c>
      <c r="FR40" s="131">
        <f t="shared" si="245"/>
        <v>0</v>
      </c>
      <c r="FS40" s="131">
        <f t="shared" si="245"/>
        <v>0</v>
      </c>
      <c r="FT40" s="131">
        <f t="shared" si="245"/>
        <v>0</v>
      </c>
      <c r="FU40" s="131">
        <f t="shared" si="245"/>
        <v>0</v>
      </c>
      <c r="FV40" s="131">
        <f t="shared" si="245"/>
        <v>0</v>
      </c>
      <c r="FW40" s="131">
        <f t="shared" si="245"/>
        <v>0</v>
      </c>
      <c r="FX40" s="131">
        <f t="shared" si="245"/>
        <v>0</v>
      </c>
      <c r="FY40" s="131">
        <f t="shared" si="245"/>
        <v>0</v>
      </c>
      <c r="FZ40" s="131">
        <f t="shared" si="245"/>
        <v>0</v>
      </c>
      <c r="GA40" s="131">
        <f t="shared" si="245"/>
        <v>0</v>
      </c>
      <c r="GB40" s="131">
        <f t="shared" si="245"/>
        <v>0</v>
      </c>
      <c r="GC40" s="131">
        <f t="shared" si="245"/>
        <v>0</v>
      </c>
      <c r="GD40" s="131">
        <f t="shared" si="245"/>
        <v>0</v>
      </c>
      <c r="GE40" s="131">
        <f t="shared" si="245"/>
        <v>0</v>
      </c>
      <c r="GF40" s="131">
        <f t="shared" si="245"/>
        <v>0</v>
      </c>
      <c r="GG40" s="131">
        <f t="shared" si="245"/>
        <v>0</v>
      </c>
      <c r="GH40" s="131">
        <f t="shared" si="245"/>
        <v>0</v>
      </c>
      <c r="GI40" s="131">
        <f t="shared" si="245"/>
        <v>0</v>
      </c>
      <c r="GJ40" s="131">
        <f t="shared" si="245"/>
        <v>0</v>
      </c>
      <c r="GK40" s="131">
        <f t="shared" si="245"/>
        <v>0</v>
      </c>
      <c r="GL40" s="131">
        <f t="shared" si="245"/>
        <v>0</v>
      </c>
      <c r="GM40" s="131">
        <f t="shared" si="245"/>
        <v>0</v>
      </c>
      <c r="GN40" s="131">
        <f t="shared" si="245"/>
        <v>0</v>
      </c>
      <c r="GO40" s="131">
        <f t="shared" si="245"/>
        <v>0</v>
      </c>
      <c r="GP40" s="131">
        <f t="shared" si="245"/>
        <v>0</v>
      </c>
      <c r="GQ40" s="131">
        <f t="shared" si="245"/>
        <v>0</v>
      </c>
      <c r="GR40" s="131">
        <f t="shared" si="245"/>
        <v>0</v>
      </c>
      <c r="GS40" s="131">
        <f t="shared" si="245"/>
        <v>0</v>
      </c>
      <c r="GT40" s="131">
        <f t="shared" si="245"/>
        <v>0</v>
      </c>
      <c r="GU40" s="131">
        <f t="shared" si="245"/>
        <v>0</v>
      </c>
      <c r="GV40" s="131">
        <f t="shared" si="245"/>
        <v>0</v>
      </c>
      <c r="GW40" s="131">
        <f t="shared" si="245"/>
        <v>0</v>
      </c>
      <c r="GX40" s="130">
        <f t="shared" si="245"/>
        <v>0</v>
      </c>
      <c r="GY40" s="131">
        <f t="shared" si="245"/>
        <v>0</v>
      </c>
      <c r="GZ40" s="131">
        <f t="shared" si="245"/>
        <v>0</v>
      </c>
      <c r="HA40" s="131">
        <f t="shared" si="245"/>
        <v>0</v>
      </c>
      <c r="HB40" s="132">
        <f t="shared" ref="HB40" si="246">SUM(HB34:HB39)</f>
        <v>0</v>
      </c>
      <c r="HC40" s="116"/>
      <c r="HD40" s="117"/>
      <c r="HE40" s="315"/>
      <c r="HF40" s="315"/>
      <c r="HG40" s="94"/>
      <c r="HH40" s="114"/>
      <c r="HI40" s="114"/>
      <c r="HJ40" s="115"/>
      <c r="HK40" s="115"/>
      <c r="HL40" s="115"/>
      <c r="HM40" s="115"/>
      <c r="HN40" s="115"/>
      <c r="HS40" s="21"/>
      <c r="HT40" s="21"/>
      <c r="HU40" s="21"/>
      <c r="HV40" s="21"/>
      <c r="HW40" s="21"/>
      <c r="HX40" s="21"/>
      <c r="HY40" s="21"/>
      <c r="HZ40" s="21"/>
      <c r="IA40" s="21"/>
    </row>
    <row r="41" spans="1:235" s="24" customFormat="1">
      <c r="A41" s="14"/>
      <c r="B41" s="26"/>
      <c r="C41" s="134"/>
      <c r="D41" s="134"/>
      <c r="E41" s="336"/>
      <c r="F41" s="117"/>
      <c r="G41" s="137"/>
      <c r="H41" s="137"/>
      <c r="I41" s="135"/>
      <c r="J41" s="135"/>
      <c r="K41" s="135"/>
      <c r="L41" s="135"/>
      <c r="M41" s="135"/>
      <c r="N41" s="136" t="str">
        <f t="shared" ref="N41:AS41" si="247">IF(ROUND(N40,2)=ROUND(N29,2),"","Error")</f>
        <v/>
      </c>
      <c r="O41" s="136" t="str">
        <f t="shared" si="247"/>
        <v/>
      </c>
      <c r="P41" s="136" t="str">
        <f t="shared" si="247"/>
        <v/>
      </c>
      <c r="Q41" s="136" t="str">
        <f t="shared" si="247"/>
        <v/>
      </c>
      <c r="R41" s="136" t="str">
        <f t="shared" si="247"/>
        <v/>
      </c>
      <c r="S41" s="136" t="str">
        <f t="shared" si="247"/>
        <v/>
      </c>
      <c r="T41" s="136" t="str">
        <f t="shared" si="247"/>
        <v/>
      </c>
      <c r="U41" s="136" t="str">
        <f t="shared" si="247"/>
        <v/>
      </c>
      <c r="V41" s="136" t="str">
        <f t="shared" si="247"/>
        <v/>
      </c>
      <c r="W41" s="136" t="str">
        <f t="shared" si="247"/>
        <v/>
      </c>
      <c r="X41" s="136" t="str">
        <f t="shared" si="247"/>
        <v/>
      </c>
      <c r="Y41" s="136" t="str">
        <f t="shared" si="247"/>
        <v/>
      </c>
      <c r="Z41" s="136" t="str">
        <f t="shared" si="247"/>
        <v/>
      </c>
      <c r="AA41" s="136" t="str">
        <f t="shared" si="247"/>
        <v/>
      </c>
      <c r="AB41" s="136" t="str">
        <f t="shared" si="247"/>
        <v/>
      </c>
      <c r="AC41" s="136" t="str">
        <f t="shared" si="247"/>
        <v/>
      </c>
      <c r="AD41" s="136" t="str">
        <f t="shared" si="247"/>
        <v/>
      </c>
      <c r="AE41" s="136" t="str">
        <f t="shared" si="247"/>
        <v/>
      </c>
      <c r="AF41" s="136" t="str">
        <f t="shared" si="247"/>
        <v/>
      </c>
      <c r="AG41" s="136" t="str">
        <f t="shared" si="247"/>
        <v/>
      </c>
      <c r="AH41" s="136" t="str">
        <f t="shared" si="247"/>
        <v/>
      </c>
      <c r="AI41" s="136" t="str">
        <f t="shared" si="247"/>
        <v/>
      </c>
      <c r="AJ41" s="136" t="str">
        <f t="shared" si="247"/>
        <v/>
      </c>
      <c r="AK41" s="136" t="str">
        <f t="shared" si="247"/>
        <v/>
      </c>
      <c r="AL41" s="136" t="str">
        <f t="shared" si="247"/>
        <v/>
      </c>
      <c r="AM41" s="136" t="str">
        <f t="shared" si="247"/>
        <v/>
      </c>
      <c r="AN41" s="136" t="str">
        <f t="shared" si="247"/>
        <v/>
      </c>
      <c r="AO41" s="136" t="str">
        <f t="shared" si="247"/>
        <v/>
      </c>
      <c r="AP41" s="136" t="str">
        <f t="shared" si="247"/>
        <v/>
      </c>
      <c r="AQ41" s="136" t="str">
        <f t="shared" si="247"/>
        <v/>
      </c>
      <c r="AR41" s="136" t="str">
        <f t="shared" si="247"/>
        <v/>
      </c>
      <c r="AS41" s="136" t="str">
        <f t="shared" si="247"/>
        <v/>
      </c>
      <c r="AT41" s="136" t="str">
        <f t="shared" ref="AT41:BY41" si="248">IF(ROUND(AT40,2)=ROUND(AT29,2),"","Error")</f>
        <v/>
      </c>
      <c r="AU41" s="136" t="str">
        <f t="shared" si="248"/>
        <v/>
      </c>
      <c r="AV41" s="136" t="str">
        <f t="shared" si="248"/>
        <v/>
      </c>
      <c r="AW41" s="136" t="str">
        <f t="shared" si="248"/>
        <v/>
      </c>
      <c r="AX41" s="136" t="str">
        <f t="shared" si="248"/>
        <v/>
      </c>
      <c r="AY41" s="136" t="str">
        <f t="shared" si="248"/>
        <v/>
      </c>
      <c r="AZ41" s="136" t="str">
        <f t="shared" si="248"/>
        <v/>
      </c>
      <c r="BA41" s="136" t="str">
        <f t="shared" si="248"/>
        <v/>
      </c>
      <c r="BB41" s="136" t="str">
        <f t="shared" si="248"/>
        <v/>
      </c>
      <c r="BC41" s="136" t="str">
        <f t="shared" si="248"/>
        <v/>
      </c>
      <c r="BD41" s="136" t="str">
        <f t="shared" si="248"/>
        <v/>
      </c>
      <c r="BE41" s="136" t="str">
        <f t="shared" si="248"/>
        <v/>
      </c>
      <c r="BF41" s="136" t="str">
        <f t="shared" si="248"/>
        <v/>
      </c>
      <c r="BG41" s="136" t="str">
        <f t="shared" si="248"/>
        <v/>
      </c>
      <c r="BH41" s="136" t="str">
        <f t="shared" si="248"/>
        <v/>
      </c>
      <c r="BI41" s="136" t="str">
        <f t="shared" si="248"/>
        <v/>
      </c>
      <c r="BJ41" s="136" t="str">
        <f t="shared" si="248"/>
        <v/>
      </c>
      <c r="BK41" s="136" t="str">
        <f t="shared" si="248"/>
        <v/>
      </c>
      <c r="BL41" s="136" t="str">
        <f t="shared" si="248"/>
        <v/>
      </c>
      <c r="BM41" s="136" t="str">
        <f t="shared" si="248"/>
        <v/>
      </c>
      <c r="BN41" s="136" t="str">
        <f t="shared" si="248"/>
        <v/>
      </c>
      <c r="BO41" s="136" t="str">
        <f t="shared" si="248"/>
        <v/>
      </c>
      <c r="BP41" s="136" t="str">
        <f t="shared" si="248"/>
        <v/>
      </c>
      <c r="BQ41" s="136" t="str">
        <f t="shared" si="248"/>
        <v/>
      </c>
      <c r="BR41" s="136" t="str">
        <f t="shared" si="248"/>
        <v/>
      </c>
      <c r="BS41" s="136" t="str">
        <f t="shared" si="248"/>
        <v/>
      </c>
      <c r="BT41" s="136" t="str">
        <f t="shared" si="248"/>
        <v/>
      </c>
      <c r="BU41" s="136" t="str">
        <f t="shared" si="248"/>
        <v/>
      </c>
      <c r="BV41" s="136" t="str">
        <f t="shared" si="248"/>
        <v/>
      </c>
      <c r="BW41" s="136" t="str">
        <f t="shared" si="248"/>
        <v/>
      </c>
      <c r="BX41" s="136" t="str">
        <f t="shared" si="248"/>
        <v/>
      </c>
      <c r="BY41" s="136" t="str">
        <f t="shared" si="248"/>
        <v/>
      </c>
      <c r="BZ41" s="136" t="str">
        <f t="shared" ref="BZ41" si="249">IF(ROUND(BZ40,2)=ROUND(BZ29,2),"","Error")</f>
        <v/>
      </c>
      <c r="CA41" s="136"/>
      <c r="CB41" s="136" t="str">
        <f t="shared" ref="CB41:DG41" si="250">IF(ROUND(CB40,2)=ROUND(CB29,2),"","Error")</f>
        <v/>
      </c>
      <c r="CC41" s="136" t="str">
        <f t="shared" si="250"/>
        <v/>
      </c>
      <c r="CD41" s="136" t="str">
        <f t="shared" si="250"/>
        <v/>
      </c>
      <c r="CE41" s="136" t="str">
        <f t="shared" si="250"/>
        <v/>
      </c>
      <c r="CF41" s="136" t="str">
        <f t="shared" si="250"/>
        <v/>
      </c>
      <c r="CG41" s="136" t="str">
        <f t="shared" si="250"/>
        <v/>
      </c>
      <c r="CH41" s="136" t="str">
        <f t="shared" si="250"/>
        <v/>
      </c>
      <c r="CI41" s="136" t="str">
        <f t="shared" si="250"/>
        <v/>
      </c>
      <c r="CJ41" s="136" t="str">
        <f t="shared" si="250"/>
        <v/>
      </c>
      <c r="CK41" s="136" t="str">
        <f t="shared" si="250"/>
        <v/>
      </c>
      <c r="CL41" s="136" t="str">
        <f t="shared" si="250"/>
        <v/>
      </c>
      <c r="CM41" s="136" t="str">
        <f t="shared" si="250"/>
        <v/>
      </c>
      <c r="CN41" s="136" t="str">
        <f t="shared" si="250"/>
        <v/>
      </c>
      <c r="CO41" s="136" t="str">
        <f t="shared" si="250"/>
        <v/>
      </c>
      <c r="CP41" s="136" t="str">
        <f t="shared" si="250"/>
        <v/>
      </c>
      <c r="CQ41" s="136" t="str">
        <f t="shared" si="250"/>
        <v/>
      </c>
      <c r="CR41" s="136" t="str">
        <f t="shared" si="250"/>
        <v/>
      </c>
      <c r="CS41" s="136" t="str">
        <f t="shared" si="250"/>
        <v/>
      </c>
      <c r="CT41" s="136" t="str">
        <f t="shared" si="250"/>
        <v/>
      </c>
      <c r="CU41" s="136" t="str">
        <f t="shared" si="250"/>
        <v/>
      </c>
      <c r="CV41" s="136" t="str">
        <f t="shared" si="250"/>
        <v/>
      </c>
      <c r="CW41" s="136" t="str">
        <f t="shared" si="250"/>
        <v/>
      </c>
      <c r="CX41" s="136" t="str">
        <f t="shared" si="250"/>
        <v/>
      </c>
      <c r="CY41" s="136" t="str">
        <f t="shared" si="250"/>
        <v/>
      </c>
      <c r="CZ41" s="136" t="str">
        <f t="shared" si="250"/>
        <v/>
      </c>
      <c r="DA41" s="136" t="str">
        <f t="shared" si="250"/>
        <v/>
      </c>
      <c r="DB41" s="136" t="str">
        <f t="shared" si="250"/>
        <v/>
      </c>
      <c r="DC41" s="136" t="str">
        <f t="shared" si="250"/>
        <v/>
      </c>
      <c r="DD41" s="136" t="str">
        <f t="shared" si="250"/>
        <v/>
      </c>
      <c r="DE41" s="136" t="str">
        <f t="shared" si="250"/>
        <v/>
      </c>
      <c r="DF41" s="136" t="str">
        <f t="shared" si="250"/>
        <v/>
      </c>
      <c r="DG41" s="136" t="str">
        <f t="shared" si="250"/>
        <v/>
      </c>
      <c r="DH41" s="136" t="str">
        <f t="shared" ref="DH41:EM41" si="251">IF(ROUND(DH40,2)=ROUND(DH29,2),"","Error")</f>
        <v/>
      </c>
      <c r="DI41" s="136" t="str">
        <f t="shared" si="251"/>
        <v/>
      </c>
      <c r="DJ41" s="136" t="str">
        <f t="shared" si="251"/>
        <v/>
      </c>
      <c r="DK41" s="136" t="str">
        <f t="shared" si="251"/>
        <v/>
      </c>
      <c r="DL41" s="136" t="str">
        <f t="shared" si="251"/>
        <v/>
      </c>
      <c r="DM41" s="136" t="str">
        <f t="shared" si="251"/>
        <v/>
      </c>
      <c r="DN41" s="136" t="str">
        <f t="shared" si="251"/>
        <v/>
      </c>
      <c r="DO41" s="136" t="str">
        <f t="shared" si="251"/>
        <v/>
      </c>
      <c r="DP41" s="136" t="str">
        <f t="shared" si="251"/>
        <v/>
      </c>
      <c r="DQ41" s="136" t="str">
        <f t="shared" si="251"/>
        <v/>
      </c>
      <c r="DR41" s="136" t="str">
        <f t="shared" si="251"/>
        <v/>
      </c>
      <c r="DS41" s="136" t="str">
        <f t="shared" si="251"/>
        <v/>
      </c>
      <c r="DT41" s="136" t="str">
        <f t="shared" si="251"/>
        <v/>
      </c>
      <c r="DU41" s="136" t="str">
        <f t="shared" si="251"/>
        <v/>
      </c>
      <c r="DV41" s="136" t="str">
        <f t="shared" si="251"/>
        <v/>
      </c>
      <c r="DW41" s="136" t="str">
        <f t="shared" si="251"/>
        <v/>
      </c>
      <c r="DX41" s="136" t="str">
        <f t="shared" si="251"/>
        <v/>
      </c>
      <c r="DY41" s="136" t="str">
        <f t="shared" si="251"/>
        <v/>
      </c>
      <c r="DZ41" s="136" t="str">
        <f t="shared" si="251"/>
        <v/>
      </c>
      <c r="EA41" s="136" t="str">
        <f t="shared" si="251"/>
        <v/>
      </c>
      <c r="EB41" s="136" t="str">
        <f t="shared" si="251"/>
        <v/>
      </c>
      <c r="EC41" s="136" t="str">
        <f t="shared" si="251"/>
        <v/>
      </c>
      <c r="ED41" s="136" t="str">
        <f t="shared" si="251"/>
        <v/>
      </c>
      <c r="EE41" s="136" t="str">
        <f t="shared" si="251"/>
        <v/>
      </c>
      <c r="EF41" s="136" t="str">
        <f t="shared" si="251"/>
        <v/>
      </c>
      <c r="EG41" s="136" t="str">
        <f t="shared" si="251"/>
        <v/>
      </c>
      <c r="EH41" s="136" t="str">
        <f t="shared" si="251"/>
        <v/>
      </c>
      <c r="EI41" s="136" t="str">
        <f t="shared" si="251"/>
        <v/>
      </c>
      <c r="EJ41" s="136" t="str">
        <f t="shared" si="251"/>
        <v/>
      </c>
      <c r="EK41" s="136" t="str">
        <f t="shared" si="251"/>
        <v/>
      </c>
      <c r="EL41" s="136" t="str">
        <f t="shared" si="251"/>
        <v/>
      </c>
      <c r="EM41" s="136" t="str">
        <f t="shared" si="251"/>
        <v/>
      </c>
      <c r="EN41" s="136" t="str">
        <f t="shared" ref="EN41" si="252">IF(ROUND(EN40,2)=ROUND(EN29,2),"","Error")</f>
        <v/>
      </c>
      <c r="EO41" s="136"/>
      <c r="EP41" s="136" t="str">
        <f t="shared" ref="EP41:HA41" si="253">IF(ROUND(EP40,2)=ROUND(EP29,2),"","Error")</f>
        <v/>
      </c>
      <c r="EQ41" s="136" t="str">
        <f t="shared" si="253"/>
        <v/>
      </c>
      <c r="ER41" s="136" t="str">
        <f t="shared" si="253"/>
        <v/>
      </c>
      <c r="ES41" s="136" t="str">
        <f t="shared" si="253"/>
        <v/>
      </c>
      <c r="ET41" s="136" t="str">
        <f t="shared" si="253"/>
        <v/>
      </c>
      <c r="EU41" s="136" t="str">
        <f t="shared" si="253"/>
        <v/>
      </c>
      <c r="EV41" s="136" t="str">
        <f t="shared" si="253"/>
        <v/>
      </c>
      <c r="EW41" s="136" t="str">
        <f t="shared" si="253"/>
        <v/>
      </c>
      <c r="EX41" s="136" t="str">
        <f t="shared" si="253"/>
        <v/>
      </c>
      <c r="EY41" s="136" t="str">
        <f t="shared" si="253"/>
        <v/>
      </c>
      <c r="EZ41" s="136" t="str">
        <f t="shared" si="253"/>
        <v/>
      </c>
      <c r="FA41" s="136" t="str">
        <f t="shared" si="253"/>
        <v/>
      </c>
      <c r="FB41" s="136" t="str">
        <f t="shared" si="253"/>
        <v/>
      </c>
      <c r="FC41" s="136" t="str">
        <f t="shared" si="253"/>
        <v/>
      </c>
      <c r="FD41" s="136" t="str">
        <f t="shared" si="253"/>
        <v/>
      </c>
      <c r="FE41" s="136" t="str">
        <f t="shared" si="253"/>
        <v/>
      </c>
      <c r="FF41" s="136" t="str">
        <f t="shared" si="253"/>
        <v/>
      </c>
      <c r="FG41" s="136" t="str">
        <f t="shared" si="253"/>
        <v/>
      </c>
      <c r="FH41" s="136" t="str">
        <f t="shared" si="253"/>
        <v/>
      </c>
      <c r="FI41" s="136" t="str">
        <f t="shared" si="253"/>
        <v/>
      </c>
      <c r="FJ41" s="136" t="str">
        <f t="shared" si="253"/>
        <v/>
      </c>
      <c r="FK41" s="136" t="str">
        <f t="shared" si="253"/>
        <v/>
      </c>
      <c r="FL41" s="136" t="str">
        <f t="shared" si="253"/>
        <v/>
      </c>
      <c r="FM41" s="136" t="str">
        <f t="shared" si="253"/>
        <v/>
      </c>
      <c r="FN41" s="136" t="str">
        <f t="shared" si="253"/>
        <v/>
      </c>
      <c r="FO41" s="136" t="str">
        <f t="shared" si="253"/>
        <v/>
      </c>
      <c r="FP41" s="136" t="str">
        <f t="shared" si="253"/>
        <v/>
      </c>
      <c r="FQ41" s="136" t="str">
        <f t="shared" si="253"/>
        <v/>
      </c>
      <c r="FR41" s="136" t="str">
        <f t="shared" si="253"/>
        <v/>
      </c>
      <c r="FS41" s="136" t="str">
        <f t="shared" si="253"/>
        <v/>
      </c>
      <c r="FT41" s="136" t="str">
        <f t="shared" si="253"/>
        <v/>
      </c>
      <c r="FU41" s="136" t="str">
        <f t="shared" si="253"/>
        <v/>
      </c>
      <c r="FV41" s="136" t="str">
        <f t="shared" si="253"/>
        <v/>
      </c>
      <c r="FW41" s="136" t="str">
        <f t="shared" si="253"/>
        <v/>
      </c>
      <c r="FX41" s="136" t="str">
        <f t="shared" si="253"/>
        <v/>
      </c>
      <c r="FY41" s="136" t="str">
        <f t="shared" si="253"/>
        <v/>
      </c>
      <c r="FZ41" s="136" t="str">
        <f t="shared" si="253"/>
        <v/>
      </c>
      <c r="GA41" s="136" t="str">
        <f t="shared" si="253"/>
        <v/>
      </c>
      <c r="GB41" s="136" t="str">
        <f t="shared" si="253"/>
        <v/>
      </c>
      <c r="GC41" s="136" t="str">
        <f t="shared" si="253"/>
        <v/>
      </c>
      <c r="GD41" s="136" t="str">
        <f t="shared" si="253"/>
        <v/>
      </c>
      <c r="GE41" s="136" t="str">
        <f t="shared" si="253"/>
        <v/>
      </c>
      <c r="GF41" s="136" t="str">
        <f t="shared" si="253"/>
        <v/>
      </c>
      <c r="GG41" s="136" t="str">
        <f t="shared" si="253"/>
        <v/>
      </c>
      <c r="GH41" s="136" t="str">
        <f t="shared" si="253"/>
        <v/>
      </c>
      <c r="GI41" s="136" t="str">
        <f t="shared" si="253"/>
        <v/>
      </c>
      <c r="GJ41" s="136" t="str">
        <f t="shared" si="253"/>
        <v/>
      </c>
      <c r="GK41" s="136" t="str">
        <f t="shared" si="253"/>
        <v/>
      </c>
      <c r="GL41" s="136" t="str">
        <f t="shared" si="253"/>
        <v/>
      </c>
      <c r="GM41" s="136" t="str">
        <f t="shared" si="253"/>
        <v/>
      </c>
      <c r="GN41" s="136" t="str">
        <f t="shared" si="253"/>
        <v/>
      </c>
      <c r="GO41" s="136" t="str">
        <f t="shared" si="253"/>
        <v/>
      </c>
      <c r="GP41" s="136" t="str">
        <f t="shared" si="253"/>
        <v/>
      </c>
      <c r="GQ41" s="136" t="str">
        <f t="shared" si="253"/>
        <v/>
      </c>
      <c r="GR41" s="136" t="str">
        <f t="shared" si="253"/>
        <v/>
      </c>
      <c r="GS41" s="136" t="str">
        <f t="shared" si="253"/>
        <v/>
      </c>
      <c r="GT41" s="136" t="str">
        <f t="shared" si="253"/>
        <v/>
      </c>
      <c r="GU41" s="136" t="str">
        <f t="shared" si="253"/>
        <v/>
      </c>
      <c r="GV41" s="136" t="str">
        <f t="shared" si="253"/>
        <v/>
      </c>
      <c r="GW41" s="136" t="str">
        <f t="shared" si="253"/>
        <v/>
      </c>
      <c r="GX41" s="136" t="str">
        <f t="shared" si="253"/>
        <v/>
      </c>
      <c r="GY41" s="136" t="str">
        <f t="shared" si="253"/>
        <v/>
      </c>
      <c r="GZ41" s="136" t="str">
        <f t="shared" si="253"/>
        <v/>
      </c>
      <c r="HA41" s="136" t="str">
        <f t="shared" si="253"/>
        <v/>
      </c>
      <c r="HB41" s="136" t="str">
        <f t="shared" ref="HB41" si="254">IF(ROUND(HB40,2)=ROUND(HB29,2),"","Error")</f>
        <v/>
      </c>
      <c r="HC41" s="117"/>
      <c r="HD41" s="117"/>
      <c r="HE41" s="315"/>
      <c r="HF41" s="94"/>
      <c r="HG41" s="315"/>
      <c r="HH41" s="89"/>
      <c r="HI41" s="89"/>
      <c r="HJ41" s="115"/>
      <c r="HK41" s="115"/>
      <c r="HL41" s="115"/>
      <c r="HM41" s="115"/>
      <c r="HN41" s="115"/>
      <c r="HS41" s="21"/>
      <c r="HT41" s="21"/>
      <c r="HU41" s="21"/>
      <c r="HV41" s="21"/>
      <c r="HW41" s="21"/>
      <c r="HX41" s="21"/>
      <c r="HY41" s="21"/>
      <c r="HZ41" s="21"/>
      <c r="IA41" s="21"/>
    </row>
    <row r="42" spans="1:235" s="24" customFormat="1">
      <c r="A42" s="14"/>
      <c r="B42" s="27"/>
      <c r="C42" s="89"/>
      <c r="D42" s="89"/>
      <c r="E42" s="90"/>
      <c r="F42" s="312"/>
      <c r="G42" s="109"/>
      <c r="H42" s="337"/>
      <c r="I42" s="140"/>
      <c r="J42" s="140"/>
      <c r="K42" s="141"/>
      <c r="L42" s="141"/>
      <c r="M42" s="141"/>
      <c r="N42" s="140"/>
      <c r="O42" s="140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18"/>
      <c r="AB42" s="118"/>
      <c r="AC42" s="118"/>
      <c r="AD42" s="118"/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18"/>
      <c r="AZ42" s="118"/>
      <c r="BA42" s="118"/>
      <c r="BB42" s="118"/>
      <c r="BC42" s="118"/>
      <c r="BD42" s="118"/>
      <c r="BE42" s="118"/>
      <c r="BF42" s="118"/>
      <c r="BG42" s="118"/>
      <c r="BH42" s="118"/>
      <c r="BI42" s="118"/>
      <c r="BJ42" s="118"/>
      <c r="BK42" s="118"/>
      <c r="BL42" s="118"/>
      <c r="BM42" s="118"/>
      <c r="BN42" s="118"/>
      <c r="BO42" s="118"/>
      <c r="BP42" s="118"/>
      <c r="BQ42" s="118"/>
      <c r="BR42" s="118"/>
      <c r="BS42" s="118"/>
      <c r="BT42" s="118"/>
      <c r="BU42" s="118"/>
      <c r="BV42" s="118"/>
      <c r="BW42" s="118"/>
      <c r="BX42" s="118"/>
      <c r="BY42" s="118"/>
      <c r="BZ42" s="118"/>
      <c r="CA42" s="338"/>
      <c r="CB42" s="140"/>
      <c r="CC42" s="140"/>
      <c r="CD42" s="109"/>
      <c r="CE42" s="109"/>
      <c r="CF42" s="109"/>
      <c r="CG42" s="109"/>
      <c r="CH42" s="109"/>
      <c r="CI42" s="109"/>
      <c r="CJ42" s="109"/>
      <c r="CK42" s="109"/>
      <c r="CL42" s="109"/>
      <c r="CM42" s="109"/>
      <c r="CN42" s="109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18"/>
      <c r="DE42" s="118"/>
      <c r="DF42" s="118"/>
      <c r="DG42" s="118"/>
      <c r="DH42" s="118"/>
      <c r="DI42" s="118"/>
      <c r="DJ42" s="118"/>
      <c r="DK42" s="118"/>
      <c r="DL42" s="118"/>
      <c r="DM42" s="118"/>
      <c r="DN42" s="118"/>
      <c r="DO42" s="118"/>
      <c r="DP42" s="118"/>
      <c r="DQ42" s="118"/>
      <c r="DR42" s="118"/>
      <c r="DS42" s="118"/>
      <c r="DT42" s="118"/>
      <c r="DU42" s="118"/>
      <c r="DV42" s="118"/>
      <c r="DW42" s="118"/>
      <c r="DX42" s="118"/>
      <c r="DY42" s="118"/>
      <c r="DZ42" s="118"/>
      <c r="EA42" s="118"/>
      <c r="EB42" s="118"/>
      <c r="EC42" s="118"/>
      <c r="ED42" s="118"/>
      <c r="EE42" s="118"/>
      <c r="EF42" s="118"/>
      <c r="EG42" s="118"/>
      <c r="EH42" s="118"/>
      <c r="EI42" s="118"/>
      <c r="EJ42" s="118"/>
      <c r="EK42" s="118"/>
      <c r="EL42" s="118"/>
      <c r="EM42" s="118"/>
      <c r="EN42" s="118"/>
      <c r="EO42" s="338"/>
      <c r="EP42" s="140"/>
      <c r="EQ42" s="140"/>
      <c r="ER42" s="109"/>
      <c r="ES42" s="109"/>
      <c r="ET42" s="109"/>
      <c r="EU42" s="109"/>
      <c r="EV42" s="109"/>
      <c r="EW42" s="109"/>
      <c r="EX42" s="109"/>
      <c r="EY42" s="109"/>
      <c r="EZ42" s="109"/>
      <c r="FA42" s="109"/>
      <c r="FB42" s="109"/>
      <c r="FC42" s="118"/>
      <c r="FD42" s="118"/>
      <c r="FE42" s="118"/>
      <c r="FF42" s="118"/>
      <c r="FG42" s="118"/>
      <c r="FH42" s="118"/>
      <c r="FI42" s="118"/>
      <c r="FJ42" s="118"/>
      <c r="FK42" s="118"/>
      <c r="FL42" s="118"/>
      <c r="FM42" s="118"/>
      <c r="FN42" s="118"/>
      <c r="FO42" s="118"/>
      <c r="FP42" s="118"/>
      <c r="FQ42" s="118"/>
      <c r="FR42" s="118"/>
      <c r="FS42" s="118"/>
      <c r="FT42" s="118"/>
      <c r="FU42" s="118"/>
      <c r="FV42" s="118"/>
      <c r="FW42" s="118"/>
      <c r="FX42" s="118"/>
      <c r="FY42" s="118"/>
      <c r="FZ42" s="118"/>
      <c r="GA42" s="118"/>
      <c r="GB42" s="118"/>
      <c r="GC42" s="118"/>
      <c r="GD42" s="118"/>
      <c r="GE42" s="118"/>
      <c r="GF42" s="118"/>
      <c r="GG42" s="118"/>
      <c r="GH42" s="118"/>
      <c r="GI42" s="118"/>
      <c r="GJ42" s="118"/>
      <c r="GK42" s="118"/>
      <c r="GL42" s="118"/>
      <c r="GM42" s="118"/>
      <c r="GN42" s="118"/>
      <c r="GO42" s="118"/>
      <c r="GP42" s="118"/>
      <c r="GQ42" s="118"/>
      <c r="GR42" s="118"/>
      <c r="GS42" s="118"/>
      <c r="GT42" s="118"/>
      <c r="GU42" s="118"/>
      <c r="GV42" s="118"/>
      <c r="GW42" s="118"/>
      <c r="GX42" s="118"/>
      <c r="GY42" s="118"/>
      <c r="GZ42" s="118"/>
      <c r="HA42" s="118"/>
      <c r="HB42" s="118"/>
      <c r="HC42" s="118"/>
      <c r="HD42" s="339"/>
      <c r="HE42" s="94"/>
      <c r="HF42" s="315"/>
      <c r="HG42" s="94"/>
      <c r="HH42" s="115"/>
      <c r="HI42" s="115"/>
      <c r="HJ42" s="115"/>
      <c r="HK42" s="115"/>
      <c r="HL42" s="115"/>
      <c r="HM42" s="115"/>
      <c r="HN42" s="115"/>
      <c r="HP42" s="25"/>
      <c r="HS42" s="21"/>
      <c r="HT42" s="21"/>
      <c r="HU42" s="21"/>
      <c r="HV42" s="21"/>
      <c r="HW42" s="21"/>
      <c r="HX42" s="21"/>
      <c r="HY42" s="21"/>
      <c r="HZ42" s="21"/>
      <c r="IA42" s="21"/>
    </row>
    <row r="43" spans="1:235" s="24" customFormat="1">
      <c r="A43" s="14"/>
      <c r="B43" s="21"/>
      <c r="C43" s="146" t="s">
        <v>208</v>
      </c>
      <c r="D43" s="142"/>
      <c r="E43" s="306"/>
      <c r="F43" s="340" t="s">
        <v>188</v>
      </c>
      <c r="G43" s="146"/>
      <c r="H43" s="330"/>
      <c r="I43" s="143"/>
      <c r="J43" s="143"/>
      <c r="K43" s="145"/>
      <c r="L43" s="956"/>
      <c r="M43" s="331">
        <f>EOMONTH(N43,-2)+1</f>
        <v>44896</v>
      </c>
      <c r="N43" s="331">
        <f t="shared" ref="N43:AS43" si="255">N4</f>
        <v>44957</v>
      </c>
      <c r="O43" s="331">
        <f t="shared" si="255"/>
        <v>44985</v>
      </c>
      <c r="P43" s="331">
        <f t="shared" si="255"/>
        <v>45016</v>
      </c>
      <c r="Q43" s="331">
        <f t="shared" si="255"/>
        <v>45046</v>
      </c>
      <c r="R43" s="331">
        <f t="shared" si="255"/>
        <v>45077</v>
      </c>
      <c r="S43" s="331">
        <f t="shared" si="255"/>
        <v>45107</v>
      </c>
      <c r="T43" s="331">
        <f t="shared" si="255"/>
        <v>45138</v>
      </c>
      <c r="U43" s="331">
        <f t="shared" si="255"/>
        <v>45169</v>
      </c>
      <c r="V43" s="331">
        <f t="shared" si="255"/>
        <v>45199</v>
      </c>
      <c r="W43" s="331">
        <f t="shared" si="255"/>
        <v>45230</v>
      </c>
      <c r="X43" s="331">
        <f t="shared" si="255"/>
        <v>45260</v>
      </c>
      <c r="Y43" s="331">
        <f t="shared" si="255"/>
        <v>45291</v>
      </c>
      <c r="Z43" s="331">
        <f t="shared" si="255"/>
        <v>45322</v>
      </c>
      <c r="AA43" s="331">
        <f t="shared" si="255"/>
        <v>45351</v>
      </c>
      <c r="AB43" s="331">
        <f t="shared" si="255"/>
        <v>45382</v>
      </c>
      <c r="AC43" s="331">
        <f t="shared" si="255"/>
        <v>45412</v>
      </c>
      <c r="AD43" s="331">
        <f t="shared" si="255"/>
        <v>45443</v>
      </c>
      <c r="AE43" s="331">
        <f t="shared" si="255"/>
        <v>45473</v>
      </c>
      <c r="AF43" s="331">
        <f t="shared" si="255"/>
        <v>45504</v>
      </c>
      <c r="AG43" s="331">
        <f t="shared" si="255"/>
        <v>45535</v>
      </c>
      <c r="AH43" s="331">
        <f t="shared" si="255"/>
        <v>45565</v>
      </c>
      <c r="AI43" s="331">
        <f t="shared" si="255"/>
        <v>45596</v>
      </c>
      <c r="AJ43" s="331">
        <f t="shared" si="255"/>
        <v>45626</v>
      </c>
      <c r="AK43" s="331">
        <f t="shared" si="255"/>
        <v>45657</v>
      </c>
      <c r="AL43" s="331">
        <f t="shared" si="255"/>
        <v>45688</v>
      </c>
      <c r="AM43" s="331">
        <f t="shared" si="255"/>
        <v>45716</v>
      </c>
      <c r="AN43" s="331">
        <f t="shared" si="255"/>
        <v>45747</v>
      </c>
      <c r="AO43" s="331">
        <f t="shared" si="255"/>
        <v>45777</v>
      </c>
      <c r="AP43" s="331">
        <f t="shared" si="255"/>
        <v>45808</v>
      </c>
      <c r="AQ43" s="331">
        <f t="shared" si="255"/>
        <v>45838</v>
      </c>
      <c r="AR43" s="331">
        <f t="shared" si="255"/>
        <v>45869</v>
      </c>
      <c r="AS43" s="331">
        <f t="shared" si="255"/>
        <v>45900</v>
      </c>
      <c r="AT43" s="331">
        <f t="shared" ref="AT43:BZ43" si="256">AT4</f>
        <v>45930</v>
      </c>
      <c r="AU43" s="331">
        <f t="shared" si="256"/>
        <v>45961</v>
      </c>
      <c r="AV43" s="331">
        <f t="shared" si="256"/>
        <v>45991</v>
      </c>
      <c r="AW43" s="331">
        <f t="shared" si="256"/>
        <v>46022</v>
      </c>
      <c r="AX43" s="331">
        <f t="shared" si="256"/>
        <v>46053</v>
      </c>
      <c r="AY43" s="331">
        <f t="shared" si="256"/>
        <v>46081</v>
      </c>
      <c r="AZ43" s="331">
        <f t="shared" si="256"/>
        <v>46112</v>
      </c>
      <c r="BA43" s="331">
        <f t="shared" si="256"/>
        <v>46142</v>
      </c>
      <c r="BB43" s="331">
        <f t="shared" si="256"/>
        <v>46173</v>
      </c>
      <c r="BC43" s="331">
        <f t="shared" si="256"/>
        <v>46203</v>
      </c>
      <c r="BD43" s="331">
        <f t="shared" si="256"/>
        <v>46234</v>
      </c>
      <c r="BE43" s="331">
        <f t="shared" si="256"/>
        <v>46265</v>
      </c>
      <c r="BF43" s="331">
        <f t="shared" si="256"/>
        <v>46295</v>
      </c>
      <c r="BG43" s="331">
        <f t="shared" si="256"/>
        <v>46326</v>
      </c>
      <c r="BH43" s="331">
        <f t="shared" si="256"/>
        <v>46356</v>
      </c>
      <c r="BI43" s="331">
        <f t="shared" si="256"/>
        <v>46387</v>
      </c>
      <c r="BJ43" s="331">
        <f t="shared" si="256"/>
        <v>46418</v>
      </c>
      <c r="BK43" s="331">
        <f t="shared" si="256"/>
        <v>46446</v>
      </c>
      <c r="BL43" s="331">
        <f t="shared" si="256"/>
        <v>46477</v>
      </c>
      <c r="BM43" s="331">
        <f t="shared" si="256"/>
        <v>46507</v>
      </c>
      <c r="BN43" s="331">
        <f t="shared" si="256"/>
        <v>46538</v>
      </c>
      <c r="BO43" s="331">
        <f t="shared" si="256"/>
        <v>46568</v>
      </c>
      <c r="BP43" s="331">
        <f t="shared" si="256"/>
        <v>46599</v>
      </c>
      <c r="BQ43" s="331">
        <f t="shared" si="256"/>
        <v>46630</v>
      </c>
      <c r="BR43" s="331">
        <f t="shared" si="256"/>
        <v>46660</v>
      </c>
      <c r="BS43" s="331">
        <f t="shared" si="256"/>
        <v>46691</v>
      </c>
      <c r="BT43" s="331">
        <f t="shared" si="256"/>
        <v>46721</v>
      </c>
      <c r="BU43" s="331">
        <f t="shared" si="256"/>
        <v>46752</v>
      </c>
      <c r="BV43" s="148">
        <f t="shared" si="256"/>
        <v>2023</v>
      </c>
      <c r="BW43" s="149">
        <f t="shared" si="256"/>
        <v>2024</v>
      </c>
      <c r="BX43" s="149">
        <f t="shared" si="256"/>
        <v>2025</v>
      </c>
      <c r="BY43" s="149">
        <f t="shared" si="256"/>
        <v>2026</v>
      </c>
      <c r="BZ43" s="150">
        <f t="shared" si="256"/>
        <v>2027</v>
      </c>
      <c r="CA43" s="332"/>
      <c r="CB43" s="341"/>
      <c r="CC43" s="341"/>
      <c r="CD43" s="341"/>
      <c r="CE43" s="341"/>
      <c r="CF43" s="341"/>
      <c r="CG43" s="341"/>
      <c r="CH43" s="341"/>
      <c r="CI43" s="341"/>
      <c r="CJ43" s="341"/>
      <c r="CK43" s="341"/>
      <c r="CL43" s="341"/>
      <c r="CM43" s="341"/>
      <c r="CN43" s="341"/>
      <c r="CO43" s="341"/>
      <c r="CP43" s="341"/>
      <c r="CQ43" s="341"/>
      <c r="CR43" s="341"/>
      <c r="CS43" s="341"/>
      <c r="CT43" s="341"/>
      <c r="CU43" s="341"/>
      <c r="CV43" s="341"/>
      <c r="CW43" s="341"/>
      <c r="CX43" s="341"/>
      <c r="CY43" s="341"/>
      <c r="CZ43" s="341"/>
      <c r="DA43" s="341"/>
      <c r="DB43" s="341"/>
      <c r="DC43" s="341"/>
      <c r="DD43" s="341"/>
      <c r="DE43" s="341"/>
      <c r="DF43" s="341"/>
      <c r="DG43" s="341"/>
      <c r="DH43" s="341"/>
      <c r="DI43" s="341"/>
      <c r="DJ43" s="341"/>
      <c r="DK43" s="341"/>
      <c r="DL43" s="341"/>
      <c r="DM43" s="341"/>
      <c r="DN43" s="341"/>
      <c r="DO43" s="341"/>
      <c r="DP43" s="341"/>
      <c r="DQ43" s="341"/>
      <c r="DR43" s="341"/>
      <c r="DS43" s="341"/>
      <c r="DT43" s="341"/>
      <c r="DU43" s="341"/>
      <c r="DV43" s="341"/>
      <c r="DW43" s="341"/>
      <c r="DX43" s="341"/>
      <c r="DY43" s="341"/>
      <c r="DZ43" s="341"/>
      <c r="EA43" s="341"/>
      <c r="EB43" s="341"/>
      <c r="EC43" s="341"/>
      <c r="ED43" s="341"/>
      <c r="EE43" s="341"/>
      <c r="EF43" s="341"/>
      <c r="EG43" s="341"/>
      <c r="EH43" s="341"/>
      <c r="EI43" s="341"/>
      <c r="EJ43" s="342"/>
      <c r="EK43" s="342"/>
      <c r="EL43" s="342"/>
      <c r="EM43" s="342"/>
      <c r="EN43" s="342"/>
      <c r="EO43" s="332"/>
      <c r="EP43" s="341"/>
      <c r="EQ43" s="341"/>
      <c r="ER43" s="341"/>
      <c r="ES43" s="341"/>
      <c r="ET43" s="341"/>
      <c r="EU43" s="341"/>
      <c r="EV43" s="341"/>
      <c r="EW43" s="341"/>
      <c r="EX43" s="341"/>
      <c r="EY43" s="341"/>
      <c r="EZ43" s="341"/>
      <c r="FA43" s="341"/>
      <c r="FB43" s="341"/>
      <c r="FC43" s="341"/>
      <c r="FD43" s="341"/>
      <c r="FE43" s="341"/>
      <c r="FF43" s="341"/>
      <c r="FG43" s="341"/>
      <c r="FH43" s="341"/>
      <c r="FI43" s="341"/>
      <c r="FJ43" s="341"/>
      <c r="FK43" s="341"/>
      <c r="FL43" s="341"/>
      <c r="FM43" s="341"/>
      <c r="FN43" s="341"/>
      <c r="FO43" s="341"/>
      <c r="FP43" s="341"/>
      <c r="FQ43" s="341"/>
      <c r="FR43" s="341"/>
      <c r="FS43" s="341"/>
      <c r="FT43" s="341"/>
      <c r="FU43" s="341"/>
      <c r="FV43" s="341"/>
      <c r="FW43" s="341"/>
      <c r="FX43" s="341"/>
      <c r="FY43" s="341"/>
      <c r="FZ43" s="341"/>
      <c r="GA43" s="341"/>
      <c r="GB43" s="341"/>
      <c r="GC43" s="341"/>
      <c r="GD43" s="341"/>
      <c r="GE43" s="341"/>
      <c r="GF43" s="341"/>
      <c r="GG43" s="341"/>
      <c r="GH43" s="341"/>
      <c r="GI43" s="341"/>
      <c r="GJ43" s="341"/>
      <c r="GK43" s="341"/>
      <c r="GL43" s="341"/>
      <c r="GM43" s="341"/>
      <c r="GN43" s="341"/>
      <c r="GO43" s="341"/>
      <c r="GP43" s="341"/>
      <c r="GQ43" s="341"/>
      <c r="GR43" s="341"/>
      <c r="GS43" s="341"/>
      <c r="GT43" s="341"/>
      <c r="GU43" s="341"/>
      <c r="GV43" s="341"/>
      <c r="GW43" s="341"/>
      <c r="GX43" s="342"/>
      <c r="GY43" s="342"/>
      <c r="GZ43" s="342"/>
      <c r="HA43" s="342"/>
      <c r="HB43" s="342"/>
      <c r="HC43" s="89"/>
      <c r="HD43" s="94"/>
      <c r="HE43" s="315"/>
      <c r="HF43" s="94"/>
      <c r="HG43" s="134"/>
      <c r="HH43" s="115"/>
      <c r="HI43" s="115"/>
      <c r="HJ43" s="115"/>
      <c r="HK43" s="115"/>
      <c r="HL43" s="115"/>
      <c r="HM43" s="115"/>
      <c r="HN43" s="115"/>
      <c r="HO43" s="25"/>
      <c r="HP43" s="26"/>
      <c r="HQ43" s="25"/>
      <c r="HR43" s="25"/>
      <c r="HS43" s="21"/>
      <c r="HT43" s="21"/>
      <c r="HU43" s="21"/>
      <c r="HV43" s="21"/>
      <c r="HW43" s="21"/>
      <c r="HX43" s="21"/>
      <c r="HY43" s="21"/>
      <c r="HZ43" s="21"/>
      <c r="IA43" s="21"/>
    </row>
    <row r="44" spans="1:235" s="25" customFormat="1">
      <c r="A44" s="14"/>
      <c r="B44" s="21"/>
      <c r="C44" s="109"/>
      <c r="D44" s="89"/>
      <c r="E44" s="90"/>
      <c r="F44" s="334" t="str">
        <f>Setup!D$13</f>
        <v>Cost of Sales</v>
      </c>
      <c r="G44" s="109"/>
      <c r="H44" s="337"/>
      <c r="I44" s="140"/>
      <c r="J44" s="140"/>
      <c r="K44" s="141"/>
      <c r="M44" s="557">
        <v>0</v>
      </c>
      <c r="N44" s="124">
        <f t="shared" ref="N44:W49" si="257">COUNTIFS($F$6:$F$26,$F44,N$6:N$26,"&gt;0")</f>
        <v>0</v>
      </c>
      <c r="O44" s="124">
        <f t="shared" si="257"/>
        <v>0</v>
      </c>
      <c r="P44" s="124">
        <f t="shared" si="257"/>
        <v>0</v>
      </c>
      <c r="Q44" s="124">
        <f t="shared" si="257"/>
        <v>0</v>
      </c>
      <c r="R44" s="124">
        <f t="shared" si="257"/>
        <v>0</v>
      </c>
      <c r="S44" s="124">
        <f t="shared" si="257"/>
        <v>0</v>
      </c>
      <c r="T44" s="124">
        <f t="shared" si="257"/>
        <v>0</v>
      </c>
      <c r="U44" s="124">
        <f t="shared" si="257"/>
        <v>0</v>
      </c>
      <c r="V44" s="124">
        <f t="shared" si="257"/>
        <v>0</v>
      </c>
      <c r="W44" s="124">
        <f t="shared" si="257"/>
        <v>0</v>
      </c>
      <c r="X44" s="124">
        <f t="shared" ref="X44:AG49" si="258">COUNTIFS($F$6:$F$26,$F44,X$6:X$26,"&gt;0")</f>
        <v>0</v>
      </c>
      <c r="Y44" s="124">
        <f t="shared" si="258"/>
        <v>0</v>
      </c>
      <c r="Z44" s="124">
        <f t="shared" si="258"/>
        <v>0</v>
      </c>
      <c r="AA44" s="124">
        <f t="shared" si="258"/>
        <v>0</v>
      </c>
      <c r="AB44" s="124">
        <f t="shared" si="258"/>
        <v>0</v>
      </c>
      <c r="AC44" s="124">
        <f t="shared" si="258"/>
        <v>0</v>
      </c>
      <c r="AD44" s="124">
        <f t="shared" si="258"/>
        <v>0</v>
      </c>
      <c r="AE44" s="124">
        <f t="shared" si="258"/>
        <v>0</v>
      </c>
      <c r="AF44" s="124">
        <f t="shared" si="258"/>
        <v>0</v>
      </c>
      <c r="AG44" s="124">
        <f t="shared" si="258"/>
        <v>0</v>
      </c>
      <c r="AH44" s="124">
        <f t="shared" ref="AH44:AQ49" si="259">COUNTIFS($F$6:$F$26,$F44,AH$6:AH$26,"&gt;0")</f>
        <v>0</v>
      </c>
      <c r="AI44" s="124">
        <f t="shared" si="259"/>
        <v>0</v>
      </c>
      <c r="AJ44" s="124">
        <f t="shared" si="259"/>
        <v>0</v>
      </c>
      <c r="AK44" s="124">
        <f t="shared" si="259"/>
        <v>0</v>
      </c>
      <c r="AL44" s="124">
        <f t="shared" si="259"/>
        <v>0</v>
      </c>
      <c r="AM44" s="124">
        <f t="shared" si="259"/>
        <v>0</v>
      </c>
      <c r="AN44" s="124">
        <f t="shared" si="259"/>
        <v>0</v>
      </c>
      <c r="AO44" s="124">
        <f t="shared" si="259"/>
        <v>0</v>
      </c>
      <c r="AP44" s="124">
        <f t="shared" si="259"/>
        <v>0</v>
      </c>
      <c r="AQ44" s="124">
        <f t="shared" si="259"/>
        <v>0</v>
      </c>
      <c r="AR44" s="124">
        <f t="shared" ref="AR44:BA49" si="260">COUNTIFS($F$6:$F$26,$F44,AR$6:AR$26,"&gt;0")</f>
        <v>0</v>
      </c>
      <c r="AS44" s="124">
        <f t="shared" si="260"/>
        <v>0</v>
      </c>
      <c r="AT44" s="124">
        <f t="shared" si="260"/>
        <v>0</v>
      </c>
      <c r="AU44" s="124">
        <f t="shared" si="260"/>
        <v>0</v>
      </c>
      <c r="AV44" s="124">
        <f t="shared" si="260"/>
        <v>0</v>
      </c>
      <c r="AW44" s="124">
        <f t="shared" si="260"/>
        <v>0</v>
      </c>
      <c r="AX44" s="124">
        <f t="shared" si="260"/>
        <v>0</v>
      </c>
      <c r="AY44" s="124">
        <f t="shared" si="260"/>
        <v>0</v>
      </c>
      <c r="AZ44" s="124">
        <f t="shared" si="260"/>
        <v>0</v>
      </c>
      <c r="BA44" s="124">
        <f t="shared" si="260"/>
        <v>0</v>
      </c>
      <c r="BB44" s="124">
        <f t="shared" ref="BB44:BK49" si="261">COUNTIFS($F$6:$F$26,$F44,BB$6:BB$26,"&gt;0")</f>
        <v>0</v>
      </c>
      <c r="BC44" s="124">
        <f t="shared" si="261"/>
        <v>0</v>
      </c>
      <c r="BD44" s="124">
        <f t="shared" si="261"/>
        <v>0</v>
      </c>
      <c r="BE44" s="124">
        <f t="shared" si="261"/>
        <v>0</v>
      </c>
      <c r="BF44" s="124">
        <f t="shared" si="261"/>
        <v>0</v>
      </c>
      <c r="BG44" s="124">
        <f t="shared" si="261"/>
        <v>0</v>
      </c>
      <c r="BH44" s="124">
        <f t="shared" si="261"/>
        <v>0</v>
      </c>
      <c r="BI44" s="124">
        <f t="shared" si="261"/>
        <v>0</v>
      </c>
      <c r="BJ44" s="124">
        <f t="shared" si="261"/>
        <v>0</v>
      </c>
      <c r="BK44" s="124">
        <f t="shared" si="261"/>
        <v>0</v>
      </c>
      <c r="BL44" s="124">
        <f t="shared" ref="BL44:BZ49" si="262">COUNTIFS($F$6:$F$26,$F44,BL$6:BL$26,"&gt;0")</f>
        <v>0</v>
      </c>
      <c r="BM44" s="124">
        <f t="shared" si="262"/>
        <v>0</v>
      </c>
      <c r="BN44" s="124">
        <f t="shared" si="262"/>
        <v>0</v>
      </c>
      <c r="BO44" s="124">
        <f t="shared" si="262"/>
        <v>0</v>
      </c>
      <c r="BP44" s="124">
        <f t="shared" si="262"/>
        <v>0</v>
      </c>
      <c r="BQ44" s="124">
        <f t="shared" si="262"/>
        <v>0</v>
      </c>
      <c r="BR44" s="124">
        <f t="shared" si="262"/>
        <v>0</v>
      </c>
      <c r="BS44" s="124">
        <f t="shared" si="262"/>
        <v>0</v>
      </c>
      <c r="BT44" s="124">
        <f t="shared" si="262"/>
        <v>0</v>
      </c>
      <c r="BU44" s="124">
        <f t="shared" si="262"/>
        <v>0</v>
      </c>
      <c r="BV44" s="127">
        <f t="shared" si="262"/>
        <v>0</v>
      </c>
      <c r="BW44" s="124">
        <f t="shared" si="262"/>
        <v>0</v>
      </c>
      <c r="BX44" s="124">
        <f t="shared" si="262"/>
        <v>0</v>
      </c>
      <c r="BY44" s="124">
        <f t="shared" si="262"/>
        <v>0</v>
      </c>
      <c r="BZ44" s="126">
        <f t="shared" si="262"/>
        <v>0</v>
      </c>
      <c r="CA44" s="343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343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24"/>
      <c r="FD44" s="124"/>
      <c r="FE44" s="124"/>
      <c r="FF44" s="124"/>
      <c r="FG44" s="124"/>
      <c r="FH44" s="124"/>
      <c r="FI44" s="124"/>
      <c r="FJ44" s="124"/>
      <c r="FK44" s="124"/>
      <c r="FL44" s="124"/>
      <c r="FM44" s="124"/>
      <c r="FN44" s="124"/>
      <c r="FO44" s="124"/>
      <c r="FP44" s="124"/>
      <c r="FQ44" s="124"/>
      <c r="FR44" s="124"/>
      <c r="FS44" s="124"/>
      <c r="FT44" s="124"/>
      <c r="FU44" s="124"/>
      <c r="FV44" s="124"/>
      <c r="FW44" s="124"/>
      <c r="FX44" s="124"/>
      <c r="FY44" s="124"/>
      <c r="FZ44" s="124"/>
      <c r="GA44" s="124"/>
      <c r="GB44" s="124"/>
      <c r="GC44" s="124"/>
      <c r="GD44" s="124"/>
      <c r="GE44" s="124"/>
      <c r="GF44" s="124"/>
      <c r="GG44" s="124"/>
      <c r="GH44" s="124"/>
      <c r="GI44" s="124"/>
      <c r="GJ44" s="124"/>
      <c r="GK44" s="124"/>
      <c r="GL44" s="124"/>
      <c r="GM44" s="124"/>
      <c r="GN44" s="124"/>
      <c r="GO44" s="124"/>
      <c r="GP44" s="124"/>
      <c r="GQ44" s="124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89"/>
      <c r="HD44" s="94"/>
      <c r="HE44" s="94"/>
      <c r="HF44" s="134"/>
      <c r="HG44" s="134"/>
      <c r="HH44" s="115"/>
      <c r="HI44" s="115"/>
      <c r="HJ44" s="115"/>
      <c r="HK44" s="115"/>
      <c r="HL44" s="115"/>
      <c r="HM44" s="115"/>
      <c r="HN44" s="116"/>
      <c r="HO44" s="26"/>
      <c r="HP44" s="27"/>
      <c r="HQ44" s="26"/>
      <c r="HR44" s="26"/>
      <c r="HS44" s="21"/>
      <c r="HT44" s="21"/>
      <c r="HU44" s="21"/>
      <c r="HV44" s="21"/>
      <c r="HW44" s="21"/>
      <c r="HX44" s="21"/>
      <c r="HY44" s="21"/>
      <c r="HZ44" s="21"/>
      <c r="IA44" s="21"/>
    </row>
    <row r="45" spans="1:235" s="26" customFormat="1">
      <c r="A45" s="14"/>
      <c r="B45" s="21"/>
      <c r="C45" s="89"/>
      <c r="D45" s="89"/>
      <c r="E45" s="90"/>
      <c r="F45" s="334" t="str">
        <f>Setup!D$14</f>
        <v>Research &amp; Development</v>
      </c>
      <c r="G45" s="109"/>
      <c r="H45" s="337"/>
      <c r="I45" s="140"/>
      <c r="J45" s="140"/>
      <c r="K45" s="141"/>
      <c r="M45" s="557">
        <v>0</v>
      </c>
      <c r="N45" s="124">
        <f t="shared" si="257"/>
        <v>0</v>
      </c>
      <c r="O45" s="124">
        <f t="shared" si="257"/>
        <v>0</v>
      </c>
      <c r="P45" s="124">
        <f t="shared" si="257"/>
        <v>0</v>
      </c>
      <c r="Q45" s="124">
        <f t="shared" si="257"/>
        <v>0</v>
      </c>
      <c r="R45" s="124">
        <f t="shared" si="257"/>
        <v>0</v>
      </c>
      <c r="S45" s="124">
        <f t="shared" si="257"/>
        <v>0</v>
      </c>
      <c r="T45" s="124">
        <f t="shared" si="257"/>
        <v>0</v>
      </c>
      <c r="U45" s="124">
        <f t="shared" si="257"/>
        <v>0</v>
      </c>
      <c r="V45" s="124">
        <f t="shared" si="257"/>
        <v>0</v>
      </c>
      <c r="W45" s="124">
        <f t="shared" si="257"/>
        <v>0</v>
      </c>
      <c r="X45" s="124">
        <f t="shared" si="258"/>
        <v>0</v>
      </c>
      <c r="Y45" s="124">
        <f t="shared" si="258"/>
        <v>0</v>
      </c>
      <c r="Z45" s="124">
        <f t="shared" si="258"/>
        <v>0</v>
      </c>
      <c r="AA45" s="124">
        <f t="shared" si="258"/>
        <v>0</v>
      </c>
      <c r="AB45" s="124">
        <f t="shared" si="258"/>
        <v>0</v>
      </c>
      <c r="AC45" s="124">
        <f t="shared" si="258"/>
        <v>0</v>
      </c>
      <c r="AD45" s="124">
        <f t="shared" si="258"/>
        <v>0</v>
      </c>
      <c r="AE45" s="124">
        <f t="shared" si="258"/>
        <v>0</v>
      </c>
      <c r="AF45" s="124">
        <f t="shared" si="258"/>
        <v>0</v>
      </c>
      <c r="AG45" s="124">
        <f t="shared" si="258"/>
        <v>0</v>
      </c>
      <c r="AH45" s="124">
        <f t="shared" si="259"/>
        <v>0</v>
      </c>
      <c r="AI45" s="124">
        <f t="shared" si="259"/>
        <v>0</v>
      </c>
      <c r="AJ45" s="124">
        <f t="shared" si="259"/>
        <v>0</v>
      </c>
      <c r="AK45" s="124">
        <f t="shared" si="259"/>
        <v>0</v>
      </c>
      <c r="AL45" s="124">
        <f t="shared" si="259"/>
        <v>0</v>
      </c>
      <c r="AM45" s="124">
        <f t="shared" si="259"/>
        <v>0</v>
      </c>
      <c r="AN45" s="124">
        <f t="shared" si="259"/>
        <v>0</v>
      </c>
      <c r="AO45" s="124">
        <f t="shared" si="259"/>
        <v>0</v>
      </c>
      <c r="AP45" s="124">
        <f t="shared" si="259"/>
        <v>0</v>
      </c>
      <c r="AQ45" s="124">
        <f t="shared" si="259"/>
        <v>0</v>
      </c>
      <c r="AR45" s="124">
        <f t="shared" si="260"/>
        <v>0</v>
      </c>
      <c r="AS45" s="124">
        <f t="shared" si="260"/>
        <v>0</v>
      </c>
      <c r="AT45" s="124">
        <f t="shared" si="260"/>
        <v>0</v>
      </c>
      <c r="AU45" s="124">
        <f t="shared" si="260"/>
        <v>0</v>
      </c>
      <c r="AV45" s="124">
        <f t="shared" si="260"/>
        <v>0</v>
      </c>
      <c r="AW45" s="124">
        <f t="shared" si="260"/>
        <v>0</v>
      </c>
      <c r="AX45" s="124">
        <f t="shared" si="260"/>
        <v>0</v>
      </c>
      <c r="AY45" s="124">
        <f t="shared" si="260"/>
        <v>0</v>
      </c>
      <c r="AZ45" s="124">
        <f t="shared" si="260"/>
        <v>0</v>
      </c>
      <c r="BA45" s="124">
        <f t="shared" si="260"/>
        <v>0</v>
      </c>
      <c r="BB45" s="124">
        <f t="shared" si="261"/>
        <v>0</v>
      </c>
      <c r="BC45" s="124">
        <f t="shared" si="261"/>
        <v>0</v>
      </c>
      <c r="BD45" s="124">
        <f t="shared" si="261"/>
        <v>0</v>
      </c>
      <c r="BE45" s="124">
        <f t="shared" si="261"/>
        <v>0</v>
      </c>
      <c r="BF45" s="124">
        <f t="shared" si="261"/>
        <v>0</v>
      </c>
      <c r="BG45" s="124">
        <f t="shared" si="261"/>
        <v>0</v>
      </c>
      <c r="BH45" s="124">
        <f t="shared" si="261"/>
        <v>0</v>
      </c>
      <c r="BI45" s="124">
        <f t="shared" si="261"/>
        <v>0</v>
      </c>
      <c r="BJ45" s="124">
        <f t="shared" si="261"/>
        <v>0</v>
      </c>
      <c r="BK45" s="124">
        <f t="shared" si="261"/>
        <v>0</v>
      </c>
      <c r="BL45" s="124">
        <f t="shared" si="262"/>
        <v>0</v>
      </c>
      <c r="BM45" s="124">
        <f t="shared" si="262"/>
        <v>0</v>
      </c>
      <c r="BN45" s="124">
        <f t="shared" si="262"/>
        <v>0</v>
      </c>
      <c r="BO45" s="124">
        <f t="shared" si="262"/>
        <v>0</v>
      </c>
      <c r="BP45" s="124">
        <f t="shared" si="262"/>
        <v>0</v>
      </c>
      <c r="BQ45" s="124">
        <f t="shared" si="262"/>
        <v>0</v>
      </c>
      <c r="BR45" s="124">
        <f t="shared" si="262"/>
        <v>0</v>
      </c>
      <c r="BS45" s="124">
        <f t="shared" si="262"/>
        <v>0</v>
      </c>
      <c r="BT45" s="124">
        <f t="shared" si="262"/>
        <v>0</v>
      </c>
      <c r="BU45" s="124">
        <f t="shared" si="262"/>
        <v>0</v>
      </c>
      <c r="BV45" s="127">
        <f t="shared" si="262"/>
        <v>0</v>
      </c>
      <c r="BW45" s="124">
        <f t="shared" si="262"/>
        <v>0</v>
      </c>
      <c r="BX45" s="124">
        <f t="shared" si="262"/>
        <v>0</v>
      </c>
      <c r="BY45" s="124">
        <f t="shared" si="262"/>
        <v>0</v>
      </c>
      <c r="BZ45" s="126">
        <f t="shared" si="262"/>
        <v>0</v>
      </c>
      <c r="CA45" s="343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343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24"/>
      <c r="FD45" s="124"/>
      <c r="FE45" s="124"/>
      <c r="FF45" s="124"/>
      <c r="FG45" s="124"/>
      <c r="FH45" s="124"/>
      <c r="FI45" s="124"/>
      <c r="FJ45" s="124"/>
      <c r="FK45" s="124"/>
      <c r="FL45" s="124"/>
      <c r="FM45" s="124"/>
      <c r="FN45" s="124"/>
      <c r="FO45" s="124"/>
      <c r="FP45" s="124"/>
      <c r="FQ45" s="124"/>
      <c r="FR45" s="124"/>
      <c r="FS45" s="124"/>
      <c r="FT45" s="124"/>
      <c r="FU45" s="124"/>
      <c r="FV45" s="124"/>
      <c r="FW45" s="124"/>
      <c r="FX45" s="124"/>
      <c r="FY45" s="124"/>
      <c r="FZ45" s="124"/>
      <c r="GA45" s="124"/>
      <c r="GB45" s="124"/>
      <c r="GC45" s="124"/>
      <c r="GD45" s="124"/>
      <c r="GE45" s="124"/>
      <c r="GF45" s="124"/>
      <c r="GG45" s="124"/>
      <c r="GH45" s="124"/>
      <c r="GI45" s="124"/>
      <c r="GJ45" s="124"/>
      <c r="GK45" s="124"/>
      <c r="GL45" s="124"/>
      <c r="GM45" s="124"/>
      <c r="GN45" s="124"/>
      <c r="GO45" s="124"/>
      <c r="GP45" s="124"/>
      <c r="GQ45" s="124"/>
      <c r="GR45" s="124"/>
      <c r="GS45" s="124"/>
      <c r="GT45" s="124"/>
      <c r="GU45" s="124"/>
      <c r="GV45" s="124"/>
      <c r="GW45" s="124"/>
      <c r="GX45" s="124"/>
      <c r="GY45" s="124"/>
      <c r="GZ45" s="124"/>
      <c r="HA45" s="124"/>
      <c r="HB45" s="124"/>
      <c r="HC45" s="89"/>
      <c r="HD45" s="94"/>
      <c r="HE45" s="134"/>
      <c r="HF45" s="134"/>
      <c r="HG45" s="134"/>
      <c r="HH45" s="115"/>
      <c r="HI45" s="115"/>
      <c r="HJ45" s="116"/>
      <c r="HK45" s="116"/>
      <c r="HL45" s="116"/>
      <c r="HM45" s="115"/>
      <c r="HN45" s="117"/>
      <c r="HO45" s="27"/>
      <c r="HP45" s="21"/>
      <c r="HQ45" s="27"/>
      <c r="HR45" s="27"/>
      <c r="HS45" s="21"/>
      <c r="HT45" s="21"/>
      <c r="HU45" s="21"/>
      <c r="HV45" s="21"/>
      <c r="HW45" s="21"/>
      <c r="HX45" s="21"/>
      <c r="HY45" s="21"/>
      <c r="HZ45" s="21"/>
      <c r="IA45" s="21"/>
    </row>
    <row r="46" spans="1:235" s="27" customFormat="1">
      <c r="A46" s="14"/>
      <c r="B46" s="21"/>
      <c r="C46" s="89"/>
      <c r="D46" s="89"/>
      <c r="E46" s="90"/>
      <c r="F46" s="334" t="str">
        <f>Setup!D$15</f>
        <v>Sales &amp; Marketing</v>
      </c>
      <c r="G46" s="109"/>
      <c r="H46" s="337"/>
      <c r="I46" s="140"/>
      <c r="J46" s="140"/>
      <c r="K46" s="141"/>
      <c r="M46" s="557">
        <v>0</v>
      </c>
      <c r="N46" s="124">
        <f t="shared" si="257"/>
        <v>0</v>
      </c>
      <c r="O46" s="124">
        <f t="shared" si="257"/>
        <v>0</v>
      </c>
      <c r="P46" s="124">
        <f t="shared" si="257"/>
        <v>0</v>
      </c>
      <c r="Q46" s="124">
        <f t="shared" si="257"/>
        <v>0</v>
      </c>
      <c r="R46" s="124">
        <f t="shared" si="257"/>
        <v>0</v>
      </c>
      <c r="S46" s="124">
        <f t="shared" si="257"/>
        <v>0</v>
      </c>
      <c r="T46" s="124">
        <f t="shared" si="257"/>
        <v>0</v>
      </c>
      <c r="U46" s="124">
        <f t="shared" si="257"/>
        <v>0</v>
      </c>
      <c r="V46" s="124">
        <f t="shared" si="257"/>
        <v>0</v>
      </c>
      <c r="W46" s="124">
        <f t="shared" si="257"/>
        <v>0</v>
      </c>
      <c r="X46" s="124">
        <f t="shared" si="258"/>
        <v>0</v>
      </c>
      <c r="Y46" s="124">
        <f t="shared" si="258"/>
        <v>0</v>
      </c>
      <c r="Z46" s="124">
        <f t="shared" si="258"/>
        <v>0</v>
      </c>
      <c r="AA46" s="124">
        <f t="shared" si="258"/>
        <v>0</v>
      </c>
      <c r="AB46" s="124">
        <f t="shared" si="258"/>
        <v>0</v>
      </c>
      <c r="AC46" s="124">
        <f t="shared" si="258"/>
        <v>0</v>
      </c>
      <c r="AD46" s="124">
        <f t="shared" si="258"/>
        <v>0</v>
      </c>
      <c r="AE46" s="124">
        <f t="shared" si="258"/>
        <v>0</v>
      </c>
      <c r="AF46" s="124">
        <f t="shared" si="258"/>
        <v>0</v>
      </c>
      <c r="AG46" s="124">
        <f t="shared" si="258"/>
        <v>0</v>
      </c>
      <c r="AH46" s="124">
        <f t="shared" si="259"/>
        <v>0</v>
      </c>
      <c r="AI46" s="124">
        <f t="shared" si="259"/>
        <v>0</v>
      </c>
      <c r="AJ46" s="124">
        <f t="shared" si="259"/>
        <v>0</v>
      </c>
      <c r="AK46" s="124">
        <f t="shared" si="259"/>
        <v>0</v>
      </c>
      <c r="AL46" s="124">
        <f t="shared" si="259"/>
        <v>0</v>
      </c>
      <c r="AM46" s="124">
        <f t="shared" si="259"/>
        <v>0</v>
      </c>
      <c r="AN46" s="124">
        <f t="shared" si="259"/>
        <v>0</v>
      </c>
      <c r="AO46" s="124">
        <f t="shared" si="259"/>
        <v>0</v>
      </c>
      <c r="AP46" s="124">
        <f t="shared" si="259"/>
        <v>0</v>
      </c>
      <c r="AQ46" s="124">
        <f t="shared" si="259"/>
        <v>0</v>
      </c>
      <c r="AR46" s="124">
        <f t="shared" si="260"/>
        <v>0</v>
      </c>
      <c r="AS46" s="124">
        <f t="shared" si="260"/>
        <v>0</v>
      </c>
      <c r="AT46" s="124">
        <f t="shared" si="260"/>
        <v>0</v>
      </c>
      <c r="AU46" s="124">
        <f t="shared" si="260"/>
        <v>0</v>
      </c>
      <c r="AV46" s="124">
        <f t="shared" si="260"/>
        <v>0</v>
      </c>
      <c r="AW46" s="124">
        <f t="shared" si="260"/>
        <v>0</v>
      </c>
      <c r="AX46" s="124">
        <f t="shared" si="260"/>
        <v>0</v>
      </c>
      <c r="AY46" s="124">
        <f t="shared" si="260"/>
        <v>0</v>
      </c>
      <c r="AZ46" s="124">
        <f t="shared" si="260"/>
        <v>0</v>
      </c>
      <c r="BA46" s="124">
        <f t="shared" si="260"/>
        <v>0</v>
      </c>
      <c r="BB46" s="124">
        <f t="shared" si="261"/>
        <v>0</v>
      </c>
      <c r="BC46" s="124">
        <f t="shared" si="261"/>
        <v>0</v>
      </c>
      <c r="BD46" s="124">
        <f t="shared" si="261"/>
        <v>0</v>
      </c>
      <c r="BE46" s="124">
        <f t="shared" si="261"/>
        <v>0</v>
      </c>
      <c r="BF46" s="124">
        <f t="shared" si="261"/>
        <v>0</v>
      </c>
      <c r="BG46" s="124">
        <f t="shared" si="261"/>
        <v>0</v>
      </c>
      <c r="BH46" s="124">
        <f t="shared" si="261"/>
        <v>0</v>
      </c>
      <c r="BI46" s="124">
        <f t="shared" si="261"/>
        <v>0</v>
      </c>
      <c r="BJ46" s="124">
        <f t="shared" si="261"/>
        <v>0</v>
      </c>
      <c r="BK46" s="124">
        <f t="shared" si="261"/>
        <v>0</v>
      </c>
      <c r="BL46" s="124">
        <f t="shared" si="262"/>
        <v>0</v>
      </c>
      <c r="BM46" s="124">
        <f t="shared" si="262"/>
        <v>0</v>
      </c>
      <c r="BN46" s="124">
        <f t="shared" si="262"/>
        <v>0</v>
      </c>
      <c r="BO46" s="124">
        <f t="shared" si="262"/>
        <v>0</v>
      </c>
      <c r="BP46" s="124">
        <f t="shared" si="262"/>
        <v>0</v>
      </c>
      <c r="BQ46" s="124">
        <f t="shared" si="262"/>
        <v>0</v>
      </c>
      <c r="BR46" s="124">
        <f t="shared" si="262"/>
        <v>0</v>
      </c>
      <c r="BS46" s="124">
        <f t="shared" si="262"/>
        <v>0</v>
      </c>
      <c r="BT46" s="124">
        <f t="shared" si="262"/>
        <v>0</v>
      </c>
      <c r="BU46" s="124">
        <f t="shared" si="262"/>
        <v>0</v>
      </c>
      <c r="BV46" s="127">
        <f t="shared" si="262"/>
        <v>0</v>
      </c>
      <c r="BW46" s="124">
        <f t="shared" si="262"/>
        <v>0</v>
      </c>
      <c r="BX46" s="124">
        <f t="shared" si="262"/>
        <v>0</v>
      </c>
      <c r="BY46" s="124">
        <f t="shared" si="262"/>
        <v>0</v>
      </c>
      <c r="BZ46" s="126">
        <f t="shared" si="262"/>
        <v>0</v>
      </c>
      <c r="CA46" s="343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343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24"/>
      <c r="FD46" s="124"/>
      <c r="FE46" s="124"/>
      <c r="FF46" s="124"/>
      <c r="FG46" s="124"/>
      <c r="FH46" s="124"/>
      <c r="FI46" s="124"/>
      <c r="FJ46" s="124"/>
      <c r="FK46" s="124"/>
      <c r="FL46" s="124"/>
      <c r="FM46" s="124"/>
      <c r="FN46" s="124"/>
      <c r="FO46" s="124"/>
      <c r="FP46" s="124"/>
      <c r="FQ46" s="124"/>
      <c r="FR46" s="124"/>
      <c r="FS46" s="124"/>
      <c r="FT46" s="124"/>
      <c r="FU46" s="124"/>
      <c r="FV46" s="124"/>
      <c r="FW46" s="124"/>
      <c r="FX46" s="124"/>
      <c r="FY46" s="124"/>
      <c r="FZ46" s="124"/>
      <c r="GA46" s="124"/>
      <c r="GB46" s="124"/>
      <c r="GC46" s="124"/>
      <c r="GD46" s="124"/>
      <c r="GE46" s="124"/>
      <c r="GF46" s="124"/>
      <c r="GG46" s="124"/>
      <c r="GH46" s="124"/>
      <c r="GI46" s="124"/>
      <c r="GJ46" s="124"/>
      <c r="GK46" s="124"/>
      <c r="GL46" s="124"/>
      <c r="GM46" s="124"/>
      <c r="GN46" s="124"/>
      <c r="GO46" s="124"/>
      <c r="GP46" s="124"/>
      <c r="GQ46" s="124"/>
      <c r="GR46" s="124"/>
      <c r="GS46" s="124"/>
      <c r="GT46" s="124"/>
      <c r="GU46" s="124"/>
      <c r="GV46" s="124"/>
      <c r="GW46" s="124"/>
      <c r="GX46" s="124"/>
      <c r="GY46" s="124"/>
      <c r="GZ46" s="124"/>
      <c r="HA46" s="124"/>
      <c r="HB46" s="124"/>
      <c r="HC46" s="89"/>
      <c r="HD46" s="94"/>
      <c r="HE46" s="134"/>
      <c r="HF46" s="134"/>
      <c r="HG46" s="134"/>
      <c r="HH46" s="115"/>
      <c r="HI46" s="115"/>
      <c r="HJ46" s="117"/>
      <c r="HK46" s="117"/>
      <c r="HL46" s="117"/>
      <c r="HM46" s="116"/>
      <c r="HN46" s="118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</row>
    <row r="47" spans="1:235">
      <c r="F47" s="334" t="str">
        <f>Setup!D$16</f>
        <v>Business Development</v>
      </c>
      <c r="G47" s="109"/>
      <c r="H47" s="337"/>
      <c r="I47" s="140"/>
      <c r="J47" s="140"/>
      <c r="K47" s="141"/>
      <c r="M47" s="557">
        <v>0</v>
      </c>
      <c r="N47" s="124">
        <f t="shared" si="257"/>
        <v>0</v>
      </c>
      <c r="O47" s="124">
        <f t="shared" si="257"/>
        <v>0</v>
      </c>
      <c r="P47" s="124">
        <f t="shared" si="257"/>
        <v>0</v>
      </c>
      <c r="Q47" s="124">
        <f t="shared" si="257"/>
        <v>0</v>
      </c>
      <c r="R47" s="124">
        <f t="shared" si="257"/>
        <v>0</v>
      </c>
      <c r="S47" s="124">
        <f t="shared" si="257"/>
        <v>0</v>
      </c>
      <c r="T47" s="124">
        <f t="shared" si="257"/>
        <v>0</v>
      </c>
      <c r="U47" s="124">
        <f t="shared" si="257"/>
        <v>0</v>
      </c>
      <c r="V47" s="124">
        <f t="shared" si="257"/>
        <v>0</v>
      </c>
      <c r="W47" s="124">
        <f t="shared" si="257"/>
        <v>0</v>
      </c>
      <c r="X47" s="124">
        <f t="shared" si="258"/>
        <v>0</v>
      </c>
      <c r="Y47" s="124">
        <f t="shared" si="258"/>
        <v>0</v>
      </c>
      <c r="Z47" s="124">
        <f t="shared" si="258"/>
        <v>0</v>
      </c>
      <c r="AA47" s="124">
        <f t="shared" si="258"/>
        <v>0</v>
      </c>
      <c r="AB47" s="124">
        <f t="shared" si="258"/>
        <v>0</v>
      </c>
      <c r="AC47" s="124">
        <f t="shared" si="258"/>
        <v>0</v>
      </c>
      <c r="AD47" s="124">
        <f t="shared" si="258"/>
        <v>0</v>
      </c>
      <c r="AE47" s="124">
        <f t="shared" si="258"/>
        <v>0</v>
      </c>
      <c r="AF47" s="124">
        <f t="shared" si="258"/>
        <v>0</v>
      </c>
      <c r="AG47" s="124">
        <f t="shared" si="258"/>
        <v>0</v>
      </c>
      <c r="AH47" s="124">
        <f t="shared" si="259"/>
        <v>0</v>
      </c>
      <c r="AI47" s="124">
        <f t="shared" si="259"/>
        <v>0</v>
      </c>
      <c r="AJ47" s="124">
        <f t="shared" si="259"/>
        <v>0</v>
      </c>
      <c r="AK47" s="124">
        <f t="shared" si="259"/>
        <v>0</v>
      </c>
      <c r="AL47" s="124">
        <f t="shared" si="259"/>
        <v>0</v>
      </c>
      <c r="AM47" s="124">
        <f t="shared" si="259"/>
        <v>0</v>
      </c>
      <c r="AN47" s="124">
        <f t="shared" si="259"/>
        <v>0</v>
      </c>
      <c r="AO47" s="124">
        <f t="shared" si="259"/>
        <v>0</v>
      </c>
      <c r="AP47" s="124">
        <f t="shared" si="259"/>
        <v>0</v>
      </c>
      <c r="AQ47" s="124">
        <f t="shared" si="259"/>
        <v>0</v>
      </c>
      <c r="AR47" s="124">
        <f t="shared" si="260"/>
        <v>0</v>
      </c>
      <c r="AS47" s="124">
        <f t="shared" si="260"/>
        <v>0</v>
      </c>
      <c r="AT47" s="124">
        <f t="shared" si="260"/>
        <v>0</v>
      </c>
      <c r="AU47" s="124">
        <f t="shared" si="260"/>
        <v>0</v>
      </c>
      <c r="AV47" s="124">
        <f t="shared" si="260"/>
        <v>0</v>
      </c>
      <c r="AW47" s="124">
        <f t="shared" si="260"/>
        <v>0</v>
      </c>
      <c r="AX47" s="124">
        <f t="shared" si="260"/>
        <v>0</v>
      </c>
      <c r="AY47" s="124">
        <f t="shared" si="260"/>
        <v>0</v>
      </c>
      <c r="AZ47" s="124">
        <f t="shared" si="260"/>
        <v>0</v>
      </c>
      <c r="BA47" s="124">
        <f t="shared" si="260"/>
        <v>0</v>
      </c>
      <c r="BB47" s="124">
        <f t="shared" si="261"/>
        <v>0</v>
      </c>
      <c r="BC47" s="124">
        <f t="shared" si="261"/>
        <v>0</v>
      </c>
      <c r="BD47" s="124">
        <f t="shared" si="261"/>
        <v>0</v>
      </c>
      <c r="BE47" s="124">
        <f t="shared" si="261"/>
        <v>0</v>
      </c>
      <c r="BF47" s="124">
        <f t="shared" si="261"/>
        <v>0</v>
      </c>
      <c r="BG47" s="124">
        <f t="shared" si="261"/>
        <v>0</v>
      </c>
      <c r="BH47" s="124">
        <f t="shared" si="261"/>
        <v>0</v>
      </c>
      <c r="BI47" s="124">
        <f t="shared" si="261"/>
        <v>0</v>
      </c>
      <c r="BJ47" s="124">
        <f t="shared" si="261"/>
        <v>0</v>
      </c>
      <c r="BK47" s="124">
        <f t="shared" si="261"/>
        <v>0</v>
      </c>
      <c r="BL47" s="124">
        <f t="shared" si="262"/>
        <v>0</v>
      </c>
      <c r="BM47" s="124">
        <f t="shared" si="262"/>
        <v>0</v>
      </c>
      <c r="BN47" s="124">
        <f t="shared" si="262"/>
        <v>0</v>
      </c>
      <c r="BO47" s="124">
        <f t="shared" si="262"/>
        <v>0</v>
      </c>
      <c r="BP47" s="124">
        <f t="shared" si="262"/>
        <v>0</v>
      </c>
      <c r="BQ47" s="124">
        <f t="shared" si="262"/>
        <v>0</v>
      </c>
      <c r="BR47" s="124">
        <f t="shared" si="262"/>
        <v>0</v>
      </c>
      <c r="BS47" s="124">
        <f t="shared" si="262"/>
        <v>0</v>
      </c>
      <c r="BT47" s="124">
        <f t="shared" si="262"/>
        <v>0</v>
      </c>
      <c r="BU47" s="124">
        <f t="shared" si="262"/>
        <v>0</v>
      </c>
      <c r="BV47" s="127">
        <f t="shared" si="262"/>
        <v>0</v>
      </c>
      <c r="BW47" s="124">
        <f t="shared" si="262"/>
        <v>0</v>
      </c>
      <c r="BX47" s="124">
        <f t="shared" si="262"/>
        <v>0</v>
      </c>
      <c r="BY47" s="124">
        <f t="shared" si="262"/>
        <v>0</v>
      </c>
      <c r="BZ47" s="126">
        <f t="shared" si="262"/>
        <v>0</v>
      </c>
      <c r="CA47" s="343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343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24"/>
      <c r="FD47" s="124"/>
      <c r="FE47" s="124"/>
      <c r="FF47" s="124"/>
      <c r="FG47" s="124"/>
      <c r="FH47" s="124"/>
      <c r="FI47" s="124"/>
      <c r="FJ47" s="124"/>
      <c r="FK47" s="124"/>
      <c r="FL47" s="124"/>
      <c r="FM47" s="124"/>
      <c r="FN47" s="124"/>
      <c r="FO47" s="124"/>
      <c r="FP47" s="124"/>
      <c r="FQ47" s="124"/>
      <c r="FR47" s="124"/>
      <c r="FS47" s="124"/>
      <c r="FT47" s="124"/>
      <c r="FU47" s="124"/>
      <c r="FV47" s="124"/>
      <c r="FW47" s="124"/>
      <c r="FX47" s="124"/>
      <c r="FY47" s="124"/>
      <c r="FZ47" s="124"/>
      <c r="GA47" s="124"/>
      <c r="GB47" s="124"/>
      <c r="GC47" s="124"/>
      <c r="GD47" s="124"/>
      <c r="GE47" s="124"/>
      <c r="GF47" s="124"/>
      <c r="GG47" s="124"/>
      <c r="GH47" s="124"/>
      <c r="GI47" s="124"/>
      <c r="GJ47" s="124"/>
      <c r="GK47" s="124"/>
      <c r="GL47" s="124"/>
      <c r="GM47" s="124"/>
      <c r="GN47" s="124"/>
      <c r="GO47" s="124"/>
      <c r="GP47" s="124"/>
      <c r="GQ47" s="124"/>
      <c r="GR47" s="124"/>
      <c r="GS47" s="124"/>
      <c r="GT47" s="124"/>
      <c r="GU47" s="124"/>
      <c r="GV47" s="124"/>
      <c r="GW47" s="124"/>
      <c r="GX47" s="124"/>
      <c r="GY47" s="124"/>
      <c r="GZ47" s="124"/>
      <c r="HA47" s="124"/>
      <c r="HB47" s="124"/>
      <c r="HE47" s="134"/>
      <c r="HF47" s="134"/>
      <c r="HG47" s="134"/>
      <c r="HH47" s="115"/>
      <c r="HI47" s="115"/>
      <c r="HJ47" s="118"/>
      <c r="HK47" s="118"/>
      <c r="HL47" s="118"/>
      <c r="HM47" s="117"/>
    </row>
    <row r="48" spans="1:235">
      <c r="F48" s="334" t="str">
        <f>Setup!D$17</f>
        <v>Operations</v>
      </c>
      <c r="G48" s="109"/>
      <c r="H48" s="337"/>
      <c r="I48" s="140"/>
      <c r="J48" s="140"/>
      <c r="K48" s="141"/>
      <c r="M48" s="557">
        <v>0</v>
      </c>
      <c r="N48" s="124">
        <f t="shared" si="257"/>
        <v>0</v>
      </c>
      <c r="O48" s="124">
        <f t="shared" si="257"/>
        <v>0</v>
      </c>
      <c r="P48" s="124">
        <f t="shared" si="257"/>
        <v>0</v>
      </c>
      <c r="Q48" s="124">
        <f t="shared" si="257"/>
        <v>0</v>
      </c>
      <c r="R48" s="124">
        <f t="shared" si="257"/>
        <v>0</v>
      </c>
      <c r="S48" s="124">
        <f t="shared" si="257"/>
        <v>0</v>
      </c>
      <c r="T48" s="124">
        <f t="shared" si="257"/>
        <v>0</v>
      </c>
      <c r="U48" s="124">
        <f t="shared" si="257"/>
        <v>0</v>
      </c>
      <c r="V48" s="124">
        <f t="shared" si="257"/>
        <v>0</v>
      </c>
      <c r="W48" s="124">
        <f t="shared" si="257"/>
        <v>0</v>
      </c>
      <c r="X48" s="124">
        <f t="shared" si="258"/>
        <v>0</v>
      </c>
      <c r="Y48" s="124">
        <f t="shared" si="258"/>
        <v>0</v>
      </c>
      <c r="Z48" s="124">
        <f t="shared" si="258"/>
        <v>0</v>
      </c>
      <c r="AA48" s="124">
        <f t="shared" si="258"/>
        <v>0</v>
      </c>
      <c r="AB48" s="124">
        <f t="shared" si="258"/>
        <v>0</v>
      </c>
      <c r="AC48" s="124">
        <f t="shared" si="258"/>
        <v>0</v>
      </c>
      <c r="AD48" s="124">
        <f t="shared" si="258"/>
        <v>0</v>
      </c>
      <c r="AE48" s="124">
        <f t="shared" si="258"/>
        <v>0</v>
      </c>
      <c r="AF48" s="124">
        <f t="shared" si="258"/>
        <v>0</v>
      </c>
      <c r="AG48" s="124">
        <f t="shared" si="258"/>
        <v>0</v>
      </c>
      <c r="AH48" s="124">
        <f t="shared" si="259"/>
        <v>0</v>
      </c>
      <c r="AI48" s="124">
        <f t="shared" si="259"/>
        <v>0</v>
      </c>
      <c r="AJ48" s="124">
        <f t="shared" si="259"/>
        <v>0</v>
      </c>
      <c r="AK48" s="124">
        <f t="shared" si="259"/>
        <v>0</v>
      </c>
      <c r="AL48" s="124">
        <f t="shared" si="259"/>
        <v>0</v>
      </c>
      <c r="AM48" s="124">
        <f t="shared" si="259"/>
        <v>0</v>
      </c>
      <c r="AN48" s="124">
        <f t="shared" si="259"/>
        <v>0</v>
      </c>
      <c r="AO48" s="124">
        <f t="shared" si="259"/>
        <v>0</v>
      </c>
      <c r="AP48" s="124">
        <f t="shared" si="259"/>
        <v>0</v>
      </c>
      <c r="AQ48" s="124">
        <f t="shared" si="259"/>
        <v>0</v>
      </c>
      <c r="AR48" s="124">
        <f t="shared" si="260"/>
        <v>0</v>
      </c>
      <c r="AS48" s="124">
        <f t="shared" si="260"/>
        <v>0</v>
      </c>
      <c r="AT48" s="124">
        <f t="shared" si="260"/>
        <v>0</v>
      </c>
      <c r="AU48" s="124">
        <f t="shared" si="260"/>
        <v>0</v>
      </c>
      <c r="AV48" s="124">
        <f t="shared" si="260"/>
        <v>0</v>
      </c>
      <c r="AW48" s="124">
        <f t="shared" si="260"/>
        <v>0</v>
      </c>
      <c r="AX48" s="124">
        <f t="shared" si="260"/>
        <v>0</v>
      </c>
      <c r="AY48" s="124">
        <f t="shared" si="260"/>
        <v>0</v>
      </c>
      <c r="AZ48" s="124">
        <f t="shared" si="260"/>
        <v>0</v>
      </c>
      <c r="BA48" s="124">
        <f t="shared" si="260"/>
        <v>0</v>
      </c>
      <c r="BB48" s="124">
        <f t="shared" si="261"/>
        <v>0</v>
      </c>
      <c r="BC48" s="124">
        <f t="shared" si="261"/>
        <v>0</v>
      </c>
      <c r="BD48" s="124">
        <f t="shared" si="261"/>
        <v>0</v>
      </c>
      <c r="BE48" s="124">
        <f t="shared" si="261"/>
        <v>0</v>
      </c>
      <c r="BF48" s="124">
        <f t="shared" si="261"/>
        <v>0</v>
      </c>
      <c r="BG48" s="124">
        <f t="shared" si="261"/>
        <v>0</v>
      </c>
      <c r="BH48" s="124">
        <f t="shared" si="261"/>
        <v>0</v>
      </c>
      <c r="BI48" s="124">
        <f t="shared" si="261"/>
        <v>0</v>
      </c>
      <c r="BJ48" s="124">
        <f t="shared" si="261"/>
        <v>0</v>
      </c>
      <c r="BK48" s="124">
        <f t="shared" si="261"/>
        <v>0</v>
      </c>
      <c r="BL48" s="124">
        <f t="shared" si="262"/>
        <v>0</v>
      </c>
      <c r="BM48" s="124">
        <f t="shared" si="262"/>
        <v>0</v>
      </c>
      <c r="BN48" s="124">
        <f t="shared" si="262"/>
        <v>0</v>
      </c>
      <c r="BO48" s="124">
        <f t="shared" si="262"/>
        <v>0</v>
      </c>
      <c r="BP48" s="124">
        <f t="shared" si="262"/>
        <v>0</v>
      </c>
      <c r="BQ48" s="124">
        <f t="shared" si="262"/>
        <v>0</v>
      </c>
      <c r="BR48" s="124">
        <f t="shared" si="262"/>
        <v>0</v>
      </c>
      <c r="BS48" s="124">
        <f t="shared" si="262"/>
        <v>0</v>
      </c>
      <c r="BT48" s="124">
        <f t="shared" si="262"/>
        <v>0</v>
      </c>
      <c r="BU48" s="124">
        <f t="shared" si="262"/>
        <v>0</v>
      </c>
      <c r="BV48" s="127">
        <f t="shared" si="262"/>
        <v>0</v>
      </c>
      <c r="BW48" s="124">
        <f t="shared" si="262"/>
        <v>0</v>
      </c>
      <c r="BX48" s="124">
        <f t="shared" si="262"/>
        <v>0</v>
      </c>
      <c r="BY48" s="124">
        <f t="shared" si="262"/>
        <v>0</v>
      </c>
      <c r="BZ48" s="126">
        <f t="shared" si="262"/>
        <v>0</v>
      </c>
      <c r="CA48" s="343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343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124"/>
      <c r="FD48" s="124"/>
      <c r="FE48" s="124"/>
      <c r="FF48" s="124"/>
      <c r="FG48" s="124"/>
      <c r="FH48" s="124"/>
      <c r="FI48" s="124"/>
      <c r="FJ48" s="124"/>
      <c r="FK48" s="124"/>
      <c r="FL48" s="124"/>
      <c r="FM48" s="124"/>
      <c r="FN48" s="124"/>
      <c r="FO48" s="124"/>
      <c r="FP48" s="124"/>
      <c r="FQ48" s="124"/>
      <c r="FR48" s="124"/>
      <c r="FS48" s="124"/>
      <c r="FT48" s="124"/>
      <c r="FU48" s="124"/>
      <c r="FV48" s="124"/>
      <c r="FW48" s="124"/>
      <c r="FX48" s="124"/>
      <c r="FY48" s="124"/>
      <c r="FZ48" s="124"/>
      <c r="GA48" s="124"/>
      <c r="GB48" s="124"/>
      <c r="GC48" s="124"/>
      <c r="GD48" s="124"/>
      <c r="GE48" s="124"/>
      <c r="GF48" s="124"/>
      <c r="GG48" s="124"/>
      <c r="GH48" s="124"/>
      <c r="GI48" s="124"/>
      <c r="GJ48" s="124"/>
      <c r="GK48" s="124"/>
      <c r="GL48" s="124"/>
      <c r="GM48" s="124"/>
      <c r="GN48" s="124"/>
      <c r="GO48" s="124"/>
      <c r="GP48" s="124"/>
      <c r="GQ48" s="124"/>
      <c r="GR48" s="124"/>
      <c r="GS48" s="124"/>
      <c r="GT48" s="124"/>
      <c r="GU48" s="124"/>
      <c r="GV48" s="124"/>
      <c r="GW48" s="124"/>
      <c r="GX48" s="124"/>
      <c r="GY48" s="124"/>
      <c r="GZ48" s="124"/>
      <c r="HA48" s="124"/>
      <c r="HB48" s="124"/>
      <c r="HE48" s="134"/>
      <c r="HF48" s="134"/>
      <c r="HG48" s="134"/>
      <c r="HH48" s="116"/>
      <c r="HI48" s="116"/>
      <c r="HM48" s="118"/>
    </row>
    <row r="49" spans="1:235">
      <c r="F49" s="334" t="str">
        <f>Setup!D$18</f>
        <v>General &amp; Administrative</v>
      </c>
      <c r="G49" s="109"/>
      <c r="H49" s="337"/>
      <c r="I49" s="140"/>
      <c r="J49" s="140"/>
      <c r="K49" s="141"/>
      <c r="M49" s="557">
        <v>0</v>
      </c>
      <c r="N49" s="124">
        <f t="shared" si="257"/>
        <v>0</v>
      </c>
      <c r="O49" s="124">
        <f t="shared" si="257"/>
        <v>0</v>
      </c>
      <c r="P49" s="124">
        <f t="shared" si="257"/>
        <v>0</v>
      </c>
      <c r="Q49" s="124">
        <f t="shared" si="257"/>
        <v>0</v>
      </c>
      <c r="R49" s="124">
        <f t="shared" si="257"/>
        <v>0</v>
      </c>
      <c r="S49" s="124">
        <f t="shared" si="257"/>
        <v>0</v>
      </c>
      <c r="T49" s="124">
        <f t="shared" si="257"/>
        <v>0</v>
      </c>
      <c r="U49" s="124">
        <f t="shared" si="257"/>
        <v>0</v>
      </c>
      <c r="V49" s="124">
        <f t="shared" si="257"/>
        <v>0</v>
      </c>
      <c r="W49" s="124">
        <f t="shared" si="257"/>
        <v>0</v>
      </c>
      <c r="X49" s="124">
        <f t="shared" si="258"/>
        <v>0</v>
      </c>
      <c r="Y49" s="124">
        <f t="shared" si="258"/>
        <v>0</v>
      </c>
      <c r="Z49" s="124">
        <f t="shared" si="258"/>
        <v>0</v>
      </c>
      <c r="AA49" s="124">
        <f t="shared" si="258"/>
        <v>0</v>
      </c>
      <c r="AB49" s="124">
        <f t="shared" si="258"/>
        <v>0</v>
      </c>
      <c r="AC49" s="124">
        <f t="shared" si="258"/>
        <v>0</v>
      </c>
      <c r="AD49" s="124">
        <f t="shared" si="258"/>
        <v>0</v>
      </c>
      <c r="AE49" s="124">
        <f t="shared" si="258"/>
        <v>0</v>
      </c>
      <c r="AF49" s="124">
        <f t="shared" si="258"/>
        <v>0</v>
      </c>
      <c r="AG49" s="124">
        <f t="shared" si="258"/>
        <v>0</v>
      </c>
      <c r="AH49" s="124">
        <f t="shared" si="259"/>
        <v>0</v>
      </c>
      <c r="AI49" s="124">
        <f t="shared" si="259"/>
        <v>0</v>
      </c>
      <c r="AJ49" s="124">
        <f t="shared" si="259"/>
        <v>0</v>
      </c>
      <c r="AK49" s="124">
        <f t="shared" si="259"/>
        <v>0</v>
      </c>
      <c r="AL49" s="124">
        <f t="shared" si="259"/>
        <v>0</v>
      </c>
      <c r="AM49" s="124">
        <f t="shared" si="259"/>
        <v>0</v>
      </c>
      <c r="AN49" s="124">
        <f t="shared" si="259"/>
        <v>0</v>
      </c>
      <c r="AO49" s="124">
        <f t="shared" si="259"/>
        <v>0</v>
      </c>
      <c r="AP49" s="124">
        <f t="shared" si="259"/>
        <v>0</v>
      </c>
      <c r="AQ49" s="124">
        <f t="shared" si="259"/>
        <v>0</v>
      </c>
      <c r="AR49" s="124">
        <f t="shared" si="260"/>
        <v>0</v>
      </c>
      <c r="AS49" s="124">
        <f t="shared" si="260"/>
        <v>0</v>
      </c>
      <c r="AT49" s="124">
        <f t="shared" si="260"/>
        <v>0</v>
      </c>
      <c r="AU49" s="124">
        <f t="shared" si="260"/>
        <v>0</v>
      </c>
      <c r="AV49" s="124">
        <f t="shared" si="260"/>
        <v>0</v>
      </c>
      <c r="AW49" s="124">
        <f t="shared" si="260"/>
        <v>0</v>
      </c>
      <c r="AX49" s="124">
        <f t="shared" si="260"/>
        <v>0</v>
      </c>
      <c r="AY49" s="124">
        <f t="shared" si="260"/>
        <v>0</v>
      </c>
      <c r="AZ49" s="124">
        <f t="shared" si="260"/>
        <v>0</v>
      </c>
      <c r="BA49" s="124">
        <f t="shared" si="260"/>
        <v>0</v>
      </c>
      <c r="BB49" s="124">
        <f t="shared" si="261"/>
        <v>0</v>
      </c>
      <c r="BC49" s="124">
        <f t="shared" si="261"/>
        <v>0</v>
      </c>
      <c r="BD49" s="124">
        <f t="shared" si="261"/>
        <v>0</v>
      </c>
      <c r="BE49" s="124">
        <f t="shared" si="261"/>
        <v>0</v>
      </c>
      <c r="BF49" s="124">
        <f t="shared" si="261"/>
        <v>0</v>
      </c>
      <c r="BG49" s="124">
        <f t="shared" si="261"/>
        <v>0</v>
      </c>
      <c r="BH49" s="124">
        <f t="shared" si="261"/>
        <v>0</v>
      </c>
      <c r="BI49" s="124">
        <f t="shared" si="261"/>
        <v>0</v>
      </c>
      <c r="BJ49" s="124">
        <f t="shared" si="261"/>
        <v>0</v>
      </c>
      <c r="BK49" s="124">
        <f t="shared" si="261"/>
        <v>0</v>
      </c>
      <c r="BL49" s="124">
        <f t="shared" si="262"/>
        <v>0</v>
      </c>
      <c r="BM49" s="124">
        <f t="shared" si="262"/>
        <v>0</v>
      </c>
      <c r="BN49" s="124">
        <f t="shared" si="262"/>
        <v>0</v>
      </c>
      <c r="BO49" s="124">
        <f t="shared" si="262"/>
        <v>0</v>
      </c>
      <c r="BP49" s="124">
        <f t="shared" si="262"/>
        <v>0</v>
      </c>
      <c r="BQ49" s="124">
        <f t="shared" si="262"/>
        <v>0</v>
      </c>
      <c r="BR49" s="124">
        <f t="shared" si="262"/>
        <v>0</v>
      </c>
      <c r="BS49" s="124">
        <f t="shared" si="262"/>
        <v>0</v>
      </c>
      <c r="BT49" s="124">
        <f t="shared" si="262"/>
        <v>0</v>
      </c>
      <c r="BU49" s="124">
        <f t="shared" si="262"/>
        <v>0</v>
      </c>
      <c r="BV49" s="127">
        <f t="shared" si="262"/>
        <v>0</v>
      </c>
      <c r="BW49" s="124">
        <f t="shared" si="262"/>
        <v>0</v>
      </c>
      <c r="BX49" s="124">
        <f t="shared" si="262"/>
        <v>0</v>
      </c>
      <c r="BY49" s="124">
        <f t="shared" si="262"/>
        <v>0</v>
      </c>
      <c r="BZ49" s="126">
        <f t="shared" si="262"/>
        <v>0</v>
      </c>
      <c r="CA49" s="343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343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124"/>
      <c r="FD49" s="124"/>
      <c r="FE49" s="124"/>
      <c r="FF49" s="124"/>
      <c r="FG49" s="124"/>
      <c r="FH49" s="124"/>
      <c r="FI49" s="124"/>
      <c r="FJ49" s="124"/>
      <c r="FK49" s="124"/>
      <c r="FL49" s="124"/>
      <c r="FM49" s="124"/>
      <c r="FN49" s="124"/>
      <c r="FO49" s="124"/>
      <c r="FP49" s="124"/>
      <c r="FQ49" s="124"/>
      <c r="FR49" s="124"/>
      <c r="FS49" s="124"/>
      <c r="FT49" s="124"/>
      <c r="FU49" s="124"/>
      <c r="FV49" s="124"/>
      <c r="FW49" s="124"/>
      <c r="FX49" s="124"/>
      <c r="FY49" s="124"/>
      <c r="FZ49" s="124"/>
      <c r="GA49" s="124"/>
      <c r="GB49" s="124"/>
      <c r="GC49" s="124"/>
      <c r="GD49" s="124"/>
      <c r="GE49" s="124"/>
      <c r="GF49" s="124"/>
      <c r="GG49" s="124"/>
      <c r="GH49" s="124"/>
      <c r="GI49" s="124"/>
      <c r="GJ49" s="124"/>
      <c r="GK49" s="124"/>
      <c r="GL49" s="124"/>
      <c r="GM49" s="124"/>
      <c r="GN49" s="124"/>
      <c r="GO49" s="124"/>
      <c r="GP49" s="124"/>
      <c r="GQ49" s="124"/>
      <c r="GR49" s="124"/>
      <c r="GS49" s="124"/>
      <c r="GT49" s="124"/>
      <c r="GU49" s="124"/>
      <c r="GV49" s="124"/>
      <c r="GW49" s="124"/>
      <c r="GX49" s="124"/>
      <c r="GY49" s="124"/>
      <c r="GZ49" s="124"/>
      <c r="HA49" s="124"/>
      <c r="HB49" s="124"/>
      <c r="HE49" s="134"/>
      <c r="HF49" s="134"/>
      <c r="HG49" s="117"/>
      <c r="HH49" s="117"/>
      <c r="HI49" s="117"/>
    </row>
    <row r="50" spans="1:235">
      <c r="B50" s="27"/>
      <c r="F50" s="312" t="s">
        <v>4</v>
      </c>
      <c r="G50" s="109"/>
      <c r="H50" s="337"/>
      <c r="I50" s="140"/>
      <c r="J50" s="140"/>
      <c r="K50" s="141"/>
      <c r="M50" s="344">
        <f>SUM(M44:M49)</f>
        <v>0</v>
      </c>
      <c r="N50" s="131">
        <f t="shared" ref="N50:BI50" si="263">SUM(N44:N49)</f>
        <v>0</v>
      </c>
      <c r="O50" s="131">
        <f t="shared" si="263"/>
        <v>0</v>
      </c>
      <c r="P50" s="131">
        <f t="shared" si="263"/>
        <v>0</v>
      </c>
      <c r="Q50" s="131">
        <f t="shared" si="263"/>
        <v>0</v>
      </c>
      <c r="R50" s="131">
        <f t="shared" si="263"/>
        <v>0</v>
      </c>
      <c r="S50" s="131">
        <f t="shared" si="263"/>
        <v>0</v>
      </c>
      <c r="T50" s="131">
        <f t="shared" si="263"/>
        <v>0</v>
      </c>
      <c r="U50" s="131">
        <f t="shared" si="263"/>
        <v>0</v>
      </c>
      <c r="V50" s="131">
        <f t="shared" si="263"/>
        <v>0</v>
      </c>
      <c r="W50" s="131">
        <f t="shared" si="263"/>
        <v>0</v>
      </c>
      <c r="X50" s="131">
        <f t="shared" si="263"/>
        <v>0</v>
      </c>
      <c r="Y50" s="131">
        <f t="shared" si="263"/>
        <v>0</v>
      </c>
      <c r="Z50" s="131">
        <f t="shared" si="263"/>
        <v>0</v>
      </c>
      <c r="AA50" s="131">
        <f t="shared" si="263"/>
        <v>0</v>
      </c>
      <c r="AB50" s="131">
        <f t="shared" si="263"/>
        <v>0</v>
      </c>
      <c r="AC50" s="131">
        <f t="shared" si="263"/>
        <v>0</v>
      </c>
      <c r="AD50" s="131">
        <f t="shared" si="263"/>
        <v>0</v>
      </c>
      <c r="AE50" s="131">
        <f t="shared" si="263"/>
        <v>0</v>
      </c>
      <c r="AF50" s="131">
        <f t="shared" si="263"/>
        <v>0</v>
      </c>
      <c r="AG50" s="131">
        <f t="shared" si="263"/>
        <v>0</v>
      </c>
      <c r="AH50" s="131">
        <f t="shared" si="263"/>
        <v>0</v>
      </c>
      <c r="AI50" s="131">
        <f t="shared" si="263"/>
        <v>0</v>
      </c>
      <c r="AJ50" s="131">
        <f t="shared" si="263"/>
        <v>0</v>
      </c>
      <c r="AK50" s="131">
        <f t="shared" si="263"/>
        <v>0</v>
      </c>
      <c r="AL50" s="131">
        <f t="shared" si="263"/>
        <v>0</v>
      </c>
      <c r="AM50" s="131">
        <f t="shared" si="263"/>
        <v>0</v>
      </c>
      <c r="AN50" s="131">
        <f t="shared" si="263"/>
        <v>0</v>
      </c>
      <c r="AO50" s="131">
        <f t="shared" si="263"/>
        <v>0</v>
      </c>
      <c r="AP50" s="131">
        <f t="shared" si="263"/>
        <v>0</v>
      </c>
      <c r="AQ50" s="131">
        <f t="shared" si="263"/>
        <v>0</v>
      </c>
      <c r="AR50" s="131">
        <f t="shared" si="263"/>
        <v>0</v>
      </c>
      <c r="AS50" s="131">
        <f t="shared" si="263"/>
        <v>0</v>
      </c>
      <c r="AT50" s="131">
        <f t="shared" si="263"/>
        <v>0</v>
      </c>
      <c r="AU50" s="131">
        <f t="shared" si="263"/>
        <v>0</v>
      </c>
      <c r="AV50" s="131">
        <f t="shared" si="263"/>
        <v>0</v>
      </c>
      <c r="AW50" s="131">
        <f t="shared" si="263"/>
        <v>0</v>
      </c>
      <c r="AX50" s="131">
        <f t="shared" si="263"/>
        <v>0</v>
      </c>
      <c r="AY50" s="131">
        <f t="shared" si="263"/>
        <v>0</v>
      </c>
      <c r="AZ50" s="131">
        <f t="shared" si="263"/>
        <v>0</v>
      </c>
      <c r="BA50" s="131">
        <f t="shared" si="263"/>
        <v>0</v>
      </c>
      <c r="BB50" s="131">
        <f t="shared" si="263"/>
        <v>0</v>
      </c>
      <c r="BC50" s="131">
        <f t="shared" si="263"/>
        <v>0</v>
      </c>
      <c r="BD50" s="131">
        <f t="shared" si="263"/>
        <v>0</v>
      </c>
      <c r="BE50" s="131">
        <f t="shared" si="263"/>
        <v>0</v>
      </c>
      <c r="BF50" s="131">
        <f t="shared" si="263"/>
        <v>0</v>
      </c>
      <c r="BG50" s="131">
        <f t="shared" si="263"/>
        <v>0</v>
      </c>
      <c r="BH50" s="131">
        <f t="shared" si="263"/>
        <v>0</v>
      </c>
      <c r="BI50" s="131">
        <f t="shared" si="263"/>
        <v>0</v>
      </c>
      <c r="BJ50" s="131">
        <f t="shared" ref="BJ50:BU50" si="264">SUM(BJ44:BJ49)</f>
        <v>0</v>
      </c>
      <c r="BK50" s="131">
        <f t="shared" si="264"/>
        <v>0</v>
      </c>
      <c r="BL50" s="131">
        <f t="shared" si="264"/>
        <v>0</v>
      </c>
      <c r="BM50" s="131">
        <f t="shared" si="264"/>
        <v>0</v>
      </c>
      <c r="BN50" s="131">
        <f t="shared" si="264"/>
        <v>0</v>
      </c>
      <c r="BO50" s="131">
        <f t="shared" si="264"/>
        <v>0</v>
      </c>
      <c r="BP50" s="131">
        <f t="shared" si="264"/>
        <v>0</v>
      </c>
      <c r="BQ50" s="131">
        <f t="shared" si="264"/>
        <v>0</v>
      </c>
      <c r="BR50" s="131">
        <f t="shared" si="264"/>
        <v>0</v>
      </c>
      <c r="BS50" s="131">
        <f t="shared" si="264"/>
        <v>0</v>
      </c>
      <c r="BT50" s="131">
        <f t="shared" si="264"/>
        <v>0</v>
      </c>
      <c r="BU50" s="131">
        <f t="shared" si="264"/>
        <v>0</v>
      </c>
      <c r="BV50" s="130">
        <f t="shared" ref="BV50" si="265">SUM(BV44:BV49)</f>
        <v>0</v>
      </c>
      <c r="BW50" s="131">
        <f t="shared" ref="BW50" si="266">SUM(BW44:BW49)</f>
        <v>0</v>
      </c>
      <c r="BX50" s="131">
        <f t="shared" ref="BX50" si="267">SUM(BX44:BX49)</f>
        <v>0</v>
      </c>
      <c r="BY50" s="131">
        <f t="shared" ref="BY50" si="268">SUM(BY44:BY49)</f>
        <v>0</v>
      </c>
      <c r="BZ50" s="132">
        <f t="shared" ref="BZ50" si="269">SUM(BZ44:BZ49)</f>
        <v>0</v>
      </c>
      <c r="CA50" s="343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343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124"/>
      <c r="FD50" s="124"/>
      <c r="FE50" s="124"/>
      <c r="FF50" s="124"/>
      <c r="FG50" s="124"/>
      <c r="FH50" s="124"/>
      <c r="FI50" s="124"/>
      <c r="FJ50" s="124"/>
      <c r="FK50" s="124"/>
      <c r="FL50" s="124"/>
      <c r="FM50" s="124"/>
      <c r="FN50" s="124"/>
      <c r="FO50" s="124"/>
      <c r="FP50" s="124"/>
      <c r="FQ50" s="124"/>
      <c r="FR50" s="124"/>
      <c r="FS50" s="124"/>
      <c r="FT50" s="124"/>
      <c r="FU50" s="124"/>
      <c r="FV50" s="124"/>
      <c r="FW50" s="124"/>
      <c r="FX50" s="124"/>
      <c r="FY50" s="124"/>
      <c r="FZ50" s="124"/>
      <c r="GA50" s="124"/>
      <c r="GB50" s="124"/>
      <c r="GC50" s="124"/>
      <c r="GD50" s="124"/>
      <c r="GE50" s="124"/>
      <c r="GF50" s="124"/>
      <c r="GG50" s="124"/>
      <c r="GH50" s="124"/>
      <c r="GI50" s="124"/>
      <c r="GJ50" s="124"/>
      <c r="GK50" s="124"/>
      <c r="GL50" s="124"/>
      <c r="GM50" s="124"/>
      <c r="GN50" s="124"/>
      <c r="GO50" s="124"/>
      <c r="GP50" s="124"/>
      <c r="GQ50" s="124"/>
      <c r="GR50" s="124"/>
      <c r="GS50" s="124"/>
      <c r="GT50" s="124"/>
      <c r="GU50" s="124"/>
      <c r="GV50" s="124"/>
      <c r="GW50" s="124"/>
      <c r="GX50" s="124"/>
      <c r="GY50" s="124"/>
      <c r="GZ50" s="124"/>
      <c r="HA50" s="124"/>
      <c r="HB50" s="124"/>
      <c r="HC50" s="118"/>
      <c r="HD50" s="339"/>
      <c r="HE50" s="134"/>
      <c r="HF50" s="117"/>
      <c r="HG50" s="117"/>
      <c r="HH50" s="118"/>
      <c r="HI50" s="118"/>
    </row>
    <row r="51" spans="1:235">
      <c r="B51" s="27"/>
      <c r="F51" s="312"/>
      <c r="G51" s="109"/>
      <c r="H51" s="337"/>
      <c r="I51" s="140"/>
      <c r="J51" s="140"/>
      <c r="K51" s="141"/>
      <c r="L51" s="124"/>
      <c r="M51" s="124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  <c r="Y51" s="345"/>
      <c r="Z51" s="345"/>
      <c r="AA51" s="345"/>
      <c r="AB51" s="345"/>
      <c r="AC51" s="345"/>
      <c r="AD51" s="345"/>
      <c r="AE51" s="345"/>
      <c r="AF51" s="345"/>
      <c r="AG51" s="345"/>
      <c r="AH51" s="345"/>
      <c r="AI51" s="345"/>
      <c r="AJ51" s="345"/>
      <c r="AK51" s="345"/>
      <c r="AL51" s="345"/>
      <c r="AM51" s="345"/>
      <c r="AN51" s="345"/>
      <c r="AO51" s="345"/>
      <c r="AP51" s="345"/>
      <c r="AQ51" s="345"/>
      <c r="AR51" s="345"/>
      <c r="AS51" s="345"/>
      <c r="AT51" s="345"/>
      <c r="AU51" s="345"/>
      <c r="AV51" s="345"/>
      <c r="AW51" s="345"/>
      <c r="AX51" s="345"/>
      <c r="AY51" s="345"/>
      <c r="AZ51" s="345"/>
      <c r="BA51" s="345"/>
      <c r="BB51" s="345"/>
      <c r="BC51" s="345"/>
      <c r="BD51" s="345"/>
      <c r="BE51" s="345"/>
      <c r="BF51" s="345"/>
      <c r="BG51" s="345"/>
      <c r="BH51" s="345"/>
      <c r="BI51" s="345"/>
      <c r="BJ51" s="345"/>
      <c r="BK51" s="345"/>
      <c r="BL51" s="345"/>
      <c r="BM51" s="345"/>
      <c r="BN51" s="345"/>
      <c r="BO51" s="345"/>
      <c r="BP51" s="345"/>
      <c r="BQ51" s="345"/>
      <c r="BR51" s="345"/>
      <c r="BS51" s="345"/>
      <c r="BT51" s="345"/>
      <c r="BU51" s="345"/>
      <c r="BV51" s="124"/>
      <c r="BW51" s="124"/>
      <c r="BX51" s="124"/>
      <c r="BY51" s="124"/>
      <c r="BZ51" s="124"/>
      <c r="CA51" s="343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343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124"/>
      <c r="FD51" s="124"/>
      <c r="FE51" s="124"/>
      <c r="FF51" s="124"/>
      <c r="FG51" s="124"/>
      <c r="FH51" s="124"/>
      <c r="FI51" s="124"/>
      <c r="FJ51" s="124"/>
      <c r="FK51" s="124"/>
      <c r="FL51" s="124"/>
      <c r="FM51" s="124"/>
      <c r="FN51" s="124"/>
      <c r="FO51" s="124"/>
      <c r="FP51" s="124"/>
      <c r="FQ51" s="124"/>
      <c r="FR51" s="124"/>
      <c r="FS51" s="124"/>
      <c r="FT51" s="124"/>
      <c r="FU51" s="124"/>
      <c r="FV51" s="124"/>
      <c r="FW51" s="124"/>
      <c r="FX51" s="124"/>
      <c r="FY51" s="124"/>
      <c r="FZ51" s="124"/>
      <c r="GA51" s="124"/>
      <c r="GB51" s="124"/>
      <c r="GC51" s="124"/>
      <c r="GD51" s="124"/>
      <c r="GE51" s="124"/>
      <c r="GF51" s="124"/>
      <c r="GG51" s="124"/>
      <c r="GH51" s="124"/>
      <c r="GI51" s="124"/>
      <c r="GJ51" s="124"/>
      <c r="GK51" s="124"/>
      <c r="GL51" s="124"/>
      <c r="GM51" s="124"/>
      <c r="GN51" s="124"/>
      <c r="GO51" s="124"/>
      <c r="GP51" s="124"/>
      <c r="GQ51" s="124"/>
      <c r="GR51" s="124"/>
      <c r="GS51" s="124"/>
      <c r="GT51" s="124"/>
      <c r="GU51" s="124"/>
      <c r="GV51" s="124"/>
      <c r="GW51" s="124"/>
      <c r="GX51" s="124"/>
      <c r="GY51" s="124"/>
      <c r="GZ51" s="124"/>
      <c r="HA51" s="124"/>
      <c r="HB51" s="124"/>
      <c r="HC51" s="118"/>
      <c r="HD51" s="339"/>
      <c r="HE51" s="117"/>
      <c r="HF51" s="117"/>
      <c r="HG51" s="339"/>
    </row>
    <row r="52" spans="1:235">
      <c r="C52" s="146" t="s">
        <v>223</v>
      </c>
      <c r="D52" s="142"/>
      <c r="E52" s="306"/>
      <c r="F52" s="340"/>
      <c r="G52" s="146"/>
      <c r="H52" s="330"/>
      <c r="I52" s="143"/>
      <c r="J52" s="143"/>
      <c r="K52" s="145"/>
      <c r="L52" s="331"/>
      <c r="M52" s="331"/>
      <c r="N52" s="331">
        <f t="shared" ref="N52:BZ52" si="270">N$4</f>
        <v>44957</v>
      </c>
      <c r="O52" s="331">
        <f t="shared" si="270"/>
        <v>44985</v>
      </c>
      <c r="P52" s="331">
        <f t="shared" si="270"/>
        <v>45016</v>
      </c>
      <c r="Q52" s="331">
        <f t="shared" si="270"/>
        <v>45046</v>
      </c>
      <c r="R52" s="331">
        <f t="shared" si="270"/>
        <v>45077</v>
      </c>
      <c r="S52" s="331">
        <f t="shared" si="270"/>
        <v>45107</v>
      </c>
      <c r="T52" s="331">
        <f t="shared" si="270"/>
        <v>45138</v>
      </c>
      <c r="U52" s="331">
        <f t="shared" si="270"/>
        <v>45169</v>
      </c>
      <c r="V52" s="331">
        <f t="shared" si="270"/>
        <v>45199</v>
      </c>
      <c r="W52" s="331">
        <f t="shared" si="270"/>
        <v>45230</v>
      </c>
      <c r="X52" s="331">
        <f t="shared" si="270"/>
        <v>45260</v>
      </c>
      <c r="Y52" s="331">
        <f t="shared" si="270"/>
        <v>45291</v>
      </c>
      <c r="Z52" s="331">
        <f t="shared" si="270"/>
        <v>45322</v>
      </c>
      <c r="AA52" s="331">
        <f t="shared" si="270"/>
        <v>45351</v>
      </c>
      <c r="AB52" s="331">
        <f t="shared" si="270"/>
        <v>45382</v>
      </c>
      <c r="AC52" s="331">
        <f t="shared" si="270"/>
        <v>45412</v>
      </c>
      <c r="AD52" s="331">
        <f t="shared" si="270"/>
        <v>45443</v>
      </c>
      <c r="AE52" s="331">
        <f t="shared" si="270"/>
        <v>45473</v>
      </c>
      <c r="AF52" s="331">
        <f t="shared" si="270"/>
        <v>45504</v>
      </c>
      <c r="AG52" s="331">
        <f t="shared" si="270"/>
        <v>45535</v>
      </c>
      <c r="AH52" s="331">
        <f t="shared" si="270"/>
        <v>45565</v>
      </c>
      <c r="AI52" s="331">
        <f t="shared" si="270"/>
        <v>45596</v>
      </c>
      <c r="AJ52" s="331">
        <f t="shared" si="270"/>
        <v>45626</v>
      </c>
      <c r="AK52" s="331">
        <f t="shared" si="270"/>
        <v>45657</v>
      </c>
      <c r="AL52" s="331">
        <f t="shared" si="270"/>
        <v>45688</v>
      </c>
      <c r="AM52" s="331">
        <f t="shared" si="270"/>
        <v>45716</v>
      </c>
      <c r="AN52" s="331">
        <f t="shared" si="270"/>
        <v>45747</v>
      </c>
      <c r="AO52" s="331">
        <f t="shared" si="270"/>
        <v>45777</v>
      </c>
      <c r="AP52" s="331">
        <f t="shared" si="270"/>
        <v>45808</v>
      </c>
      <c r="AQ52" s="331">
        <f t="shared" si="270"/>
        <v>45838</v>
      </c>
      <c r="AR52" s="331">
        <f t="shared" si="270"/>
        <v>45869</v>
      </c>
      <c r="AS52" s="331">
        <f t="shared" si="270"/>
        <v>45900</v>
      </c>
      <c r="AT52" s="331">
        <f t="shared" si="270"/>
        <v>45930</v>
      </c>
      <c r="AU52" s="331">
        <f t="shared" si="270"/>
        <v>45961</v>
      </c>
      <c r="AV52" s="331">
        <f t="shared" si="270"/>
        <v>45991</v>
      </c>
      <c r="AW52" s="331">
        <f t="shared" si="270"/>
        <v>46022</v>
      </c>
      <c r="AX52" s="331">
        <f t="shared" si="270"/>
        <v>46053</v>
      </c>
      <c r="AY52" s="331">
        <f t="shared" si="270"/>
        <v>46081</v>
      </c>
      <c r="AZ52" s="331">
        <f t="shared" si="270"/>
        <v>46112</v>
      </c>
      <c r="BA52" s="331">
        <f t="shared" si="270"/>
        <v>46142</v>
      </c>
      <c r="BB52" s="331">
        <f t="shared" si="270"/>
        <v>46173</v>
      </c>
      <c r="BC52" s="331">
        <f t="shared" si="270"/>
        <v>46203</v>
      </c>
      <c r="BD52" s="331">
        <f t="shared" si="270"/>
        <v>46234</v>
      </c>
      <c r="BE52" s="331">
        <f t="shared" si="270"/>
        <v>46265</v>
      </c>
      <c r="BF52" s="331">
        <f t="shared" si="270"/>
        <v>46295</v>
      </c>
      <c r="BG52" s="331">
        <f t="shared" si="270"/>
        <v>46326</v>
      </c>
      <c r="BH52" s="331">
        <f t="shared" si="270"/>
        <v>46356</v>
      </c>
      <c r="BI52" s="331">
        <f t="shared" si="270"/>
        <v>46387</v>
      </c>
      <c r="BJ52" s="331">
        <f t="shared" si="270"/>
        <v>46418</v>
      </c>
      <c r="BK52" s="331">
        <f t="shared" si="270"/>
        <v>46446</v>
      </c>
      <c r="BL52" s="331">
        <f t="shared" si="270"/>
        <v>46477</v>
      </c>
      <c r="BM52" s="331">
        <f t="shared" si="270"/>
        <v>46507</v>
      </c>
      <c r="BN52" s="331">
        <f t="shared" si="270"/>
        <v>46538</v>
      </c>
      <c r="BO52" s="331">
        <f t="shared" si="270"/>
        <v>46568</v>
      </c>
      <c r="BP52" s="331">
        <f t="shared" si="270"/>
        <v>46599</v>
      </c>
      <c r="BQ52" s="331">
        <f t="shared" si="270"/>
        <v>46630</v>
      </c>
      <c r="BR52" s="331">
        <f t="shared" si="270"/>
        <v>46660</v>
      </c>
      <c r="BS52" s="331">
        <f t="shared" si="270"/>
        <v>46691</v>
      </c>
      <c r="BT52" s="331">
        <f t="shared" si="270"/>
        <v>46721</v>
      </c>
      <c r="BU52" s="331">
        <f t="shared" si="270"/>
        <v>46752</v>
      </c>
      <c r="BV52" s="346">
        <f t="shared" si="270"/>
        <v>2023</v>
      </c>
      <c r="BW52" s="347">
        <f t="shared" si="270"/>
        <v>2024</v>
      </c>
      <c r="BX52" s="347">
        <f t="shared" si="270"/>
        <v>2025</v>
      </c>
      <c r="BY52" s="347">
        <f t="shared" si="270"/>
        <v>2026</v>
      </c>
      <c r="BZ52" s="348">
        <f t="shared" si="270"/>
        <v>2027</v>
      </c>
      <c r="CA52" s="332"/>
      <c r="CB52" s="341"/>
      <c r="CC52" s="341"/>
      <c r="CD52" s="341"/>
      <c r="CE52" s="341"/>
      <c r="CF52" s="341"/>
      <c r="CG52" s="341"/>
      <c r="CH52" s="341"/>
      <c r="CI52" s="341"/>
      <c r="CJ52" s="341"/>
      <c r="CK52" s="341"/>
      <c r="CL52" s="341"/>
      <c r="CM52" s="341"/>
      <c r="CN52" s="341"/>
      <c r="CO52" s="341"/>
      <c r="CP52" s="341"/>
      <c r="CQ52" s="341"/>
      <c r="CR52" s="341"/>
      <c r="CS52" s="341"/>
      <c r="CT52" s="341"/>
      <c r="CU52" s="341"/>
      <c r="CV52" s="341"/>
      <c r="CW52" s="341"/>
      <c r="CX52" s="341"/>
      <c r="CY52" s="341"/>
      <c r="CZ52" s="341"/>
      <c r="DA52" s="341"/>
      <c r="DB52" s="341"/>
      <c r="DC52" s="341"/>
      <c r="DD52" s="341"/>
      <c r="DE52" s="341"/>
      <c r="DF52" s="341"/>
      <c r="DG52" s="341"/>
      <c r="DH52" s="341"/>
      <c r="DI52" s="341"/>
      <c r="DJ52" s="341"/>
      <c r="DK52" s="341"/>
      <c r="DL52" s="341"/>
      <c r="DM52" s="341"/>
      <c r="DN52" s="341"/>
      <c r="DO52" s="341"/>
      <c r="DP52" s="341"/>
      <c r="DQ52" s="341"/>
      <c r="DR52" s="341"/>
      <c r="DS52" s="341"/>
      <c r="DT52" s="341"/>
      <c r="DU52" s="341"/>
      <c r="DV52" s="341"/>
      <c r="DW52" s="341"/>
      <c r="DX52" s="341"/>
      <c r="DY52" s="341"/>
      <c r="DZ52" s="341"/>
      <c r="EA52" s="341"/>
      <c r="EB52" s="341"/>
      <c r="EC52" s="341"/>
      <c r="ED52" s="341"/>
      <c r="EE52" s="341"/>
      <c r="EF52" s="341"/>
      <c r="EG52" s="341"/>
      <c r="EH52" s="341"/>
      <c r="EI52" s="341"/>
      <c r="EJ52" s="342"/>
      <c r="EK52" s="342"/>
      <c r="EL52" s="342"/>
      <c r="EM52" s="342"/>
      <c r="EN52" s="342"/>
      <c r="EO52" s="332"/>
      <c r="EP52" s="341"/>
      <c r="EQ52" s="341"/>
      <c r="ER52" s="341"/>
      <c r="ES52" s="341"/>
      <c r="ET52" s="341"/>
      <c r="EU52" s="341"/>
      <c r="EV52" s="341"/>
      <c r="EW52" s="341"/>
      <c r="EX52" s="341"/>
      <c r="EY52" s="341"/>
      <c r="EZ52" s="341"/>
      <c r="FA52" s="341"/>
      <c r="FB52" s="341"/>
      <c r="FC52" s="341"/>
      <c r="FD52" s="341"/>
      <c r="FE52" s="341"/>
      <c r="FF52" s="341"/>
      <c r="FG52" s="341"/>
      <c r="FH52" s="341"/>
      <c r="FI52" s="341"/>
      <c r="FJ52" s="341"/>
      <c r="FK52" s="341"/>
      <c r="FL52" s="341"/>
      <c r="FM52" s="341"/>
      <c r="FN52" s="341"/>
      <c r="FO52" s="341"/>
      <c r="FP52" s="341"/>
      <c r="FQ52" s="341"/>
      <c r="FR52" s="341"/>
      <c r="FS52" s="341"/>
      <c r="FT52" s="341"/>
      <c r="FU52" s="341"/>
      <c r="FV52" s="341"/>
      <c r="FW52" s="341"/>
      <c r="FX52" s="341"/>
      <c r="FY52" s="341"/>
      <c r="FZ52" s="341"/>
      <c r="GA52" s="341"/>
      <c r="GB52" s="341"/>
      <c r="GC52" s="341"/>
      <c r="GD52" s="341"/>
      <c r="GE52" s="341"/>
      <c r="GF52" s="341"/>
      <c r="GG52" s="341"/>
      <c r="GH52" s="341"/>
      <c r="GI52" s="341"/>
      <c r="GJ52" s="341"/>
      <c r="GK52" s="341"/>
      <c r="GL52" s="341"/>
      <c r="GM52" s="341"/>
      <c r="GN52" s="341"/>
      <c r="GO52" s="341"/>
      <c r="GP52" s="341"/>
      <c r="GQ52" s="341"/>
      <c r="GR52" s="341"/>
      <c r="GS52" s="341"/>
      <c r="GT52" s="341"/>
      <c r="GU52" s="341"/>
      <c r="GV52" s="341"/>
      <c r="GW52" s="341"/>
      <c r="GX52" s="342"/>
      <c r="GY52" s="342"/>
      <c r="GZ52" s="342"/>
      <c r="HA52" s="342"/>
      <c r="HB52" s="342"/>
      <c r="HE52" s="117"/>
      <c r="HF52" s="339"/>
      <c r="HP52" s="27"/>
    </row>
    <row r="53" spans="1:235">
      <c r="C53" s="109"/>
      <c r="F53" s="334" t="str">
        <f>F44</f>
        <v>Cost of Sales</v>
      </c>
      <c r="G53" s="109"/>
      <c r="H53" s="337"/>
      <c r="I53" s="140"/>
      <c r="J53" s="140"/>
      <c r="K53" s="141"/>
      <c r="L53" s="184"/>
      <c r="M53" s="184"/>
      <c r="N53" s="124">
        <f t="shared" ref="N53:N58" si="271">N44-M44</f>
        <v>0</v>
      </c>
      <c r="O53" s="124">
        <f t="shared" ref="O53:BI57" si="272">O44-N44</f>
        <v>0</v>
      </c>
      <c r="P53" s="124">
        <f t="shared" si="272"/>
        <v>0</v>
      </c>
      <c r="Q53" s="124">
        <f t="shared" si="272"/>
        <v>0</v>
      </c>
      <c r="R53" s="124">
        <f t="shared" si="272"/>
        <v>0</v>
      </c>
      <c r="S53" s="124">
        <f t="shared" si="272"/>
        <v>0</v>
      </c>
      <c r="T53" s="124">
        <f t="shared" si="272"/>
        <v>0</v>
      </c>
      <c r="U53" s="124">
        <f t="shared" si="272"/>
        <v>0</v>
      </c>
      <c r="V53" s="124">
        <f t="shared" si="272"/>
        <v>0</v>
      </c>
      <c r="W53" s="124">
        <f t="shared" si="272"/>
        <v>0</v>
      </c>
      <c r="X53" s="124">
        <f t="shared" si="272"/>
        <v>0</v>
      </c>
      <c r="Y53" s="124">
        <f t="shared" si="272"/>
        <v>0</v>
      </c>
      <c r="Z53" s="124">
        <f t="shared" si="272"/>
        <v>0</v>
      </c>
      <c r="AA53" s="124">
        <f t="shared" si="272"/>
        <v>0</v>
      </c>
      <c r="AB53" s="124">
        <f t="shared" si="272"/>
        <v>0</v>
      </c>
      <c r="AC53" s="124">
        <f t="shared" si="272"/>
        <v>0</v>
      </c>
      <c r="AD53" s="124">
        <f t="shared" si="272"/>
        <v>0</v>
      </c>
      <c r="AE53" s="124">
        <f t="shared" si="272"/>
        <v>0</v>
      </c>
      <c r="AF53" s="124">
        <f t="shared" si="272"/>
        <v>0</v>
      </c>
      <c r="AG53" s="124">
        <f t="shared" si="272"/>
        <v>0</v>
      </c>
      <c r="AH53" s="124">
        <f t="shared" si="272"/>
        <v>0</v>
      </c>
      <c r="AI53" s="124">
        <f t="shared" si="272"/>
        <v>0</v>
      </c>
      <c r="AJ53" s="124">
        <f t="shared" si="272"/>
        <v>0</v>
      </c>
      <c r="AK53" s="124">
        <f t="shared" si="272"/>
        <v>0</v>
      </c>
      <c r="AL53" s="124">
        <f t="shared" si="272"/>
        <v>0</v>
      </c>
      <c r="AM53" s="124">
        <f t="shared" si="272"/>
        <v>0</v>
      </c>
      <c r="AN53" s="124">
        <f t="shared" si="272"/>
        <v>0</v>
      </c>
      <c r="AO53" s="124">
        <f t="shared" si="272"/>
        <v>0</v>
      </c>
      <c r="AP53" s="124">
        <f t="shared" si="272"/>
        <v>0</v>
      </c>
      <c r="AQ53" s="124">
        <f t="shared" si="272"/>
        <v>0</v>
      </c>
      <c r="AR53" s="124">
        <f t="shared" si="272"/>
        <v>0</v>
      </c>
      <c r="AS53" s="124">
        <f t="shared" si="272"/>
        <v>0</v>
      </c>
      <c r="AT53" s="124">
        <f t="shared" si="272"/>
        <v>0</v>
      </c>
      <c r="AU53" s="124">
        <f t="shared" si="272"/>
        <v>0</v>
      </c>
      <c r="AV53" s="124">
        <f t="shared" si="272"/>
        <v>0</v>
      </c>
      <c r="AW53" s="124">
        <f t="shared" si="272"/>
        <v>0</v>
      </c>
      <c r="AX53" s="124">
        <f t="shared" si="272"/>
        <v>0</v>
      </c>
      <c r="AY53" s="124">
        <f t="shared" si="272"/>
        <v>0</v>
      </c>
      <c r="AZ53" s="124">
        <f t="shared" si="272"/>
        <v>0</v>
      </c>
      <c r="BA53" s="124">
        <f t="shared" si="272"/>
        <v>0</v>
      </c>
      <c r="BB53" s="124">
        <f t="shared" si="272"/>
        <v>0</v>
      </c>
      <c r="BC53" s="124">
        <f t="shared" si="272"/>
        <v>0</v>
      </c>
      <c r="BD53" s="124">
        <f t="shared" si="272"/>
        <v>0</v>
      </c>
      <c r="BE53" s="124">
        <f t="shared" si="272"/>
        <v>0</v>
      </c>
      <c r="BF53" s="124">
        <f t="shared" si="272"/>
        <v>0</v>
      </c>
      <c r="BG53" s="124">
        <f t="shared" si="272"/>
        <v>0</v>
      </c>
      <c r="BH53" s="124">
        <f t="shared" si="272"/>
        <v>0</v>
      </c>
      <c r="BI53" s="124">
        <f t="shared" si="272"/>
        <v>0</v>
      </c>
      <c r="BJ53" s="124">
        <f t="shared" ref="BJ53:BU58" si="273">BJ44-BI44</f>
        <v>0</v>
      </c>
      <c r="BK53" s="124">
        <f t="shared" si="273"/>
        <v>0</v>
      </c>
      <c r="BL53" s="124">
        <f t="shared" si="273"/>
        <v>0</v>
      </c>
      <c r="BM53" s="124">
        <f t="shared" si="273"/>
        <v>0</v>
      </c>
      <c r="BN53" s="124">
        <f t="shared" si="273"/>
        <v>0</v>
      </c>
      <c r="BO53" s="124">
        <f t="shared" si="273"/>
        <v>0</v>
      </c>
      <c r="BP53" s="124">
        <f t="shared" si="273"/>
        <v>0</v>
      </c>
      <c r="BQ53" s="124">
        <f t="shared" si="273"/>
        <v>0</v>
      </c>
      <c r="BR53" s="124">
        <f t="shared" si="273"/>
        <v>0</v>
      </c>
      <c r="BS53" s="124">
        <f t="shared" si="273"/>
        <v>0</v>
      </c>
      <c r="BT53" s="124">
        <f t="shared" si="273"/>
        <v>0</v>
      </c>
      <c r="BU53" s="124">
        <f t="shared" si="273"/>
        <v>0</v>
      </c>
      <c r="BV53" s="121" cm="1">
        <f t="array" ref="BV53">SUMPRODUCT((YEAR($N$4:$BU$4)=BV$4)*($N53:$BU53))</f>
        <v>0</v>
      </c>
      <c r="BW53" s="122" cm="1">
        <f t="array" ref="BW53">SUMPRODUCT((YEAR($N$4:$BU$4)=BW$4)*($N53:$BU53))</f>
        <v>0</v>
      </c>
      <c r="BX53" s="122" cm="1">
        <f t="array" ref="BX53">SUMPRODUCT((YEAR($N$4:$BU$4)=BX$4)*($N53:$BU53))</f>
        <v>0</v>
      </c>
      <c r="BY53" s="122" cm="1">
        <f t="array" ref="BY53">SUMPRODUCT((YEAR($N$4:$BU$4)=BY$4)*($N53:$BU53))</f>
        <v>0</v>
      </c>
      <c r="BZ53" s="123" cm="1">
        <f t="array" ref="BZ53">SUMPRODUCT((YEAR($N$4:$BU$4)=BZ$4)*($N53:$BU53))</f>
        <v>0</v>
      </c>
      <c r="CA53" s="343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343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124"/>
      <c r="FD53" s="124"/>
      <c r="FE53" s="124"/>
      <c r="FF53" s="124"/>
      <c r="FG53" s="124"/>
      <c r="FH53" s="124"/>
      <c r="FI53" s="124"/>
      <c r="FJ53" s="124"/>
      <c r="FK53" s="124"/>
      <c r="FL53" s="124"/>
      <c r="FM53" s="124"/>
      <c r="FN53" s="124"/>
      <c r="FO53" s="124"/>
      <c r="FP53" s="124"/>
      <c r="FQ53" s="124"/>
      <c r="FR53" s="124"/>
      <c r="FS53" s="124"/>
      <c r="FT53" s="124"/>
      <c r="FU53" s="124"/>
      <c r="FV53" s="124"/>
      <c r="FW53" s="124"/>
      <c r="FX53" s="124"/>
      <c r="FY53" s="124"/>
      <c r="FZ53" s="124"/>
      <c r="GA53" s="124"/>
      <c r="GB53" s="124"/>
      <c r="GC53" s="124"/>
      <c r="GD53" s="124"/>
      <c r="GE53" s="124"/>
      <c r="GF53" s="124"/>
      <c r="GG53" s="124"/>
      <c r="GH53" s="124"/>
      <c r="GI53" s="124"/>
      <c r="GJ53" s="124"/>
      <c r="GK53" s="124"/>
      <c r="GL53" s="124"/>
      <c r="GM53" s="124"/>
      <c r="GN53" s="124"/>
      <c r="GO53" s="124"/>
      <c r="GP53" s="124"/>
      <c r="GQ53" s="124"/>
      <c r="GR53" s="124"/>
      <c r="GS53" s="124"/>
      <c r="GT53" s="124"/>
      <c r="GU53" s="124"/>
      <c r="GV53" s="124"/>
      <c r="GW53" s="124"/>
      <c r="GX53" s="124"/>
      <c r="GY53" s="124"/>
      <c r="GZ53" s="124"/>
      <c r="HA53" s="124"/>
      <c r="HB53" s="124"/>
      <c r="HE53" s="339"/>
      <c r="HO53" s="27"/>
      <c r="HP53" s="27"/>
      <c r="HQ53" s="27"/>
      <c r="HR53" s="27"/>
    </row>
    <row r="54" spans="1:235" s="27" customFormat="1">
      <c r="A54" s="14"/>
      <c r="B54" s="21"/>
      <c r="C54" s="89"/>
      <c r="D54" s="89"/>
      <c r="E54" s="90"/>
      <c r="F54" s="334" t="str">
        <f t="shared" ref="F54:F58" si="274">F45</f>
        <v>Research &amp; Development</v>
      </c>
      <c r="G54" s="109"/>
      <c r="H54" s="337"/>
      <c r="I54" s="140"/>
      <c r="J54" s="140"/>
      <c r="K54" s="141"/>
      <c r="L54" s="184"/>
      <c r="M54" s="184"/>
      <c r="N54" s="124">
        <f t="shared" si="271"/>
        <v>0</v>
      </c>
      <c r="O54" s="124">
        <f t="shared" ref="O54:Q54" si="275">O45-N45</f>
        <v>0</v>
      </c>
      <c r="P54" s="124">
        <f t="shared" si="275"/>
        <v>0</v>
      </c>
      <c r="Q54" s="124">
        <f t="shared" si="275"/>
        <v>0</v>
      </c>
      <c r="R54" s="124">
        <f t="shared" si="272"/>
        <v>0</v>
      </c>
      <c r="S54" s="124">
        <f t="shared" si="272"/>
        <v>0</v>
      </c>
      <c r="T54" s="124">
        <f t="shared" si="272"/>
        <v>0</v>
      </c>
      <c r="U54" s="124">
        <f t="shared" si="272"/>
        <v>0</v>
      </c>
      <c r="V54" s="124">
        <f t="shared" si="272"/>
        <v>0</v>
      </c>
      <c r="W54" s="124">
        <f t="shared" si="272"/>
        <v>0</v>
      </c>
      <c r="X54" s="124">
        <f t="shared" si="272"/>
        <v>0</v>
      </c>
      <c r="Y54" s="124">
        <f t="shared" si="272"/>
        <v>0</v>
      </c>
      <c r="Z54" s="124">
        <f t="shared" si="272"/>
        <v>0</v>
      </c>
      <c r="AA54" s="124">
        <f t="shared" si="272"/>
        <v>0</v>
      </c>
      <c r="AB54" s="124">
        <f t="shared" si="272"/>
        <v>0</v>
      </c>
      <c r="AC54" s="124">
        <f t="shared" si="272"/>
        <v>0</v>
      </c>
      <c r="AD54" s="124">
        <f t="shared" si="272"/>
        <v>0</v>
      </c>
      <c r="AE54" s="124">
        <f t="shared" si="272"/>
        <v>0</v>
      </c>
      <c r="AF54" s="124">
        <f t="shared" si="272"/>
        <v>0</v>
      </c>
      <c r="AG54" s="124">
        <f t="shared" si="272"/>
        <v>0</v>
      </c>
      <c r="AH54" s="124">
        <f t="shared" si="272"/>
        <v>0</v>
      </c>
      <c r="AI54" s="124">
        <f t="shared" si="272"/>
        <v>0</v>
      </c>
      <c r="AJ54" s="124">
        <f t="shared" si="272"/>
        <v>0</v>
      </c>
      <c r="AK54" s="124">
        <f t="shared" si="272"/>
        <v>0</v>
      </c>
      <c r="AL54" s="124">
        <f t="shared" si="272"/>
        <v>0</v>
      </c>
      <c r="AM54" s="124">
        <f t="shared" si="272"/>
        <v>0</v>
      </c>
      <c r="AN54" s="124">
        <f t="shared" si="272"/>
        <v>0</v>
      </c>
      <c r="AO54" s="124">
        <f t="shared" si="272"/>
        <v>0</v>
      </c>
      <c r="AP54" s="124">
        <f t="shared" si="272"/>
        <v>0</v>
      </c>
      <c r="AQ54" s="124">
        <f t="shared" si="272"/>
        <v>0</v>
      </c>
      <c r="AR54" s="124">
        <f t="shared" si="272"/>
        <v>0</v>
      </c>
      <c r="AS54" s="124">
        <f t="shared" si="272"/>
        <v>0</v>
      </c>
      <c r="AT54" s="124">
        <f t="shared" si="272"/>
        <v>0</v>
      </c>
      <c r="AU54" s="124">
        <f t="shared" si="272"/>
        <v>0</v>
      </c>
      <c r="AV54" s="124">
        <f t="shared" si="272"/>
        <v>0</v>
      </c>
      <c r="AW54" s="124">
        <f t="shared" si="272"/>
        <v>0</v>
      </c>
      <c r="AX54" s="124">
        <f t="shared" si="272"/>
        <v>0</v>
      </c>
      <c r="AY54" s="124">
        <f t="shared" si="272"/>
        <v>0</v>
      </c>
      <c r="AZ54" s="124">
        <f t="shared" si="272"/>
        <v>0</v>
      </c>
      <c r="BA54" s="124">
        <f t="shared" si="272"/>
        <v>0</v>
      </c>
      <c r="BB54" s="124">
        <f t="shared" si="272"/>
        <v>0</v>
      </c>
      <c r="BC54" s="124">
        <f t="shared" si="272"/>
        <v>0</v>
      </c>
      <c r="BD54" s="124">
        <f t="shared" si="272"/>
        <v>0</v>
      </c>
      <c r="BE54" s="124">
        <f t="shared" si="272"/>
        <v>0</v>
      </c>
      <c r="BF54" s="124">
        <f t="shared" si="272"/>
        <v>0</v>
      </c>
      <c r="BG54" s="124">
        <f t="shared" si="272"/>
        <v>0</v>
      </c>
      <c r="BH54" s="124">
        <f t="shared" si="272"/>
        <v>0</v>
      </c>
      <c r="BI54" s="124">
        <f t="shared" si="272"/>
        <v>0</v>
      </c>
      <c r="BJ54" s="124">
        <f t="shared" si="273"/>
        <v>0</v>
      </c>
      <c r="BK54" s="124">
        <f t="shared" si="273"/>
        <v>0</v>
      </c>
      <c r="BL54" s="124">
        <f t="shared" si="273"/>
        <v>0</v>
      </c>
      <c r="BM54" s="124">
        <f t="shared" si="273"/>
        <v>0</v>
      </c>
      <c r="BN54" s="124">
        <f t="shared" si="273"/>
        <v>0</v>
      </c>
      <c r="BO54" s="124">
        <f t="shared" si="273"/>
        <v>0</v>
      </c>
      <c r="BP54" s="124">
        <f t="shared" si="273"/>
        <v>0</v>
      </c>
      <c r="BQ54" s="124">
        <f t="shared" si="273"/>
        <v>0</v>
      </c>
      <c r="BR54" s="124">
        <f t="shared" si="273"/>
        <v>0</v>
      </c>
      <c r="BS54" s="124">
        <f t="shared" si="273"/>
        <v>0</v>
      </c>
      <c r="BT54" s="124">
        <f t="shared" si="273"/>
        <v>0</v>
      </c>
      <c r="BU54" s="124">
        <f t="shared" si="273"/>
        <v>0</v>
      </c>
      <c r="BV54" s="127" cm="1">
        <f t="array" ref="BV54">SUMPRODUCT((YEAR($N$4:$BU$4)=BV$4)*($N54:$BU54))</f>
        <v>0</v>
      </c>
      <c r="BW54" s="124" cm="1">
        <f t="array" ref="BW54">SUMPRODUCT((YEAR($N$4:$BU$4)=BW$4)*($N54:$BU54))</f>
        <v>0</v>
      </c>
      <c r="BX54" s="124" cm="1">
        <f t="array" ref="BX54">SUMPRODUCT((YEAR($N$4:$BU$4)=BX$4)*($N54:$BU54))</f>
        <v>0</v>
      </c>
      <c r="BY54" s="124" cm="1">
        <f t="array" ref="BY54">SUMPRODUCT((YEAR($N$4:$BU$4)=BY$4)*($N54:$BU54))</f>
        <v>0</v>
      </c>
      <c r="BZ54" s="126" cm="1">
        <f t="array" ref="BZ54">SUMPRODUCT((YEAR($N$4:$BU$4)=BZ$4)*($N54:$BU54))</f>
        <v>0</v>
      </c>
      <c r="CA54" s="343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343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124"/>
      <c r="FD54" s="124"/>
      <c r="FE54" s="124"/>
      <c r="FF54" s="124"/>
      <c r="FG54" s="124"/>
      <c r="FH54" s="124"/>
      <c r="FI54" s="124"/>
      <c r="FJ54" s="124"/>
      <c r="FK54" s="124"/>
      <c r="FL54" s="124"/>
      <c r="FM54" s="124"/>
      <c r="FN54" s="124"/>
      <c r="FO54" s="124"/>
      <c r="FP54" s="124"/>
      <c r="FQ54" s="124"/>
      <c r="FR54" s="124"/>
      <c r="FS54" s="124"/>
      <c r="FT54" s="124"/>
      <c r="FU54" s="124"/>
      <c r="FV54" s="124"/>
      <c r="FW54" s="124"/>
      <c r="FX54" s="124"/>
      <c r="FY54" s="124"/>
      <c r="FZ54" s="124"/>
      <c r="GA54" s="124"/>
      <c r="GB54" s="124"/>
      <c r="GC54" s="124"/>
      <c r="GD54" s="124"/>
      <c r="GE54" s="124"/>
      <c r="GF54" s="124"/>
      <c r="GG54" s="124"/>
      <c r="GH54" s="124"/>
      <c r="GI54" s="124"/>
      <c r="GJ54" s="124"/>
      <c r="GK54" s="124"/>
      <c r="GL54" s="124"/>
      <c r="GM54" s="124"/>
      <c r="GN54" s="124"/>
      <c r="GO54" s="124"/>
      <c r="GP54" s="124"/>
      <c r="GQ54" s="124"/>
      <c r="GR54" s="124"/>
      <c r="GS54" s="124"/>
      <c r="GT54" s="124"/>
      <c r="GU54" s="124"/>
      <c r="GV54" s="124"/>
      <c r="GW54" s="124"/>
      <c r="GX54" s="124"/>
      <c r="GY54" s="124"/>
      <c r="GZ54" s="124"/>
      <c r="HA54" s="124"/>
      <c r="HB54" s="124"/>
      <c r="HC54" s="89"/>
      <c r="HD54" s="94"/>
      <c r="HE54" s="94"/>
      <c r="HF54" s="94"/>
      <c r="HG54" s="94"/>
      <c r="HH54" s="89"/>
      <c r="HI54" s="89"/>
      <c r="HJ54" s="89"/>
      <c r="HK54" s="89"/>
      <c r="HL54" s="89"/>
      <c r="HM54" s="89"/>
      <c r="HN54" s="118"/>
      <c r="HP54" s="21"/>
      <c r="HS54" s="21"/>
      <c r="HT54" s="21"/>
      <c r="HU54" s="21"/>
      <c r="HV54" s="21"/>
      <c r="HW54" s="21"/>
      <c r="HX54" s="21"/>
      <c r="HY54" s="21"/>
      <c r="HZ54" s="21"/>
      <c r="IA54" s="21"/>
    </row>
    <row r="55" spans="1:235" s="27" customFormat="1">
      <c r="A55" s="14"/>
      <c r="B55" s="21"/>
      <c r="C55" s="89"/>
      <c r="D55" s="89"/>
      <c r="E55" s="90"/>
      <c r="F55" s="334" t="str">
        <f t="shared" si="274"/>
        <v>Sales &amp; Marketing</v>
      </c>
      <c r="G55" s="109"/>
      <c r="H55" s="337"/>
      <c r="I55" s="140"/>
      <c r="J55" s="140"/>
      <c r="K55" s="141"/>
      <c r="L55" s="184"/>
      <c r="M55" s="184"/>
      <c r="N55" s="124">
        <f t="shared" si="271"/>
        <v>0</v>
      </c>
      <c r="O55" s="124">
        <f t="shared" si="272"/>
        <v>0</v>
      </c>
      <c r="P55" s="124">
        <f t="shared" si="272"/>
        <v>0</v>
      </c>
      <c r="Q55" s="124">
        <f t="shared" si="272"/>
        <v>0</v>
      </c>
      <c r="R55" s="124">
        <f t="shared" si="272"/>
        <v>0</v>
      </c>
      <c r="S55" s="124">
        <f t="shared" si="272"/>
        <v>0</v>
      </c>
      <c r="T55" s="124">
        <f t="shared" si="272"/>
        <v>0</v>
      </c>
      <c r="U55" s="124">
        <f t="shared" si="272"/>
        <v>0</v>
      </c>
      <c r="V55" s="124">
        <f t="shared" si="272"/>
        <v>0</v>
      </c>
      <c r="W55" s="124">
        <f t="shared" si="272"/>
        <v>0</v>
      </c>
      <c r="X55" s="124">
        <f t="shared" si="272"/>
        <v>0</v>
      </c>
      <c r="Y55" s="124">
        <f t="shared" si="272"/>
        <v>0</v>
      </c>
      <c r="Z55" s="124">
        <f t="shared" si="272"/>
        <v>0</v>
      </c>
      <c r="AA55" s="124">
        <f t="shared" si="272"/>
        <v>0</v>
      </c>
      <c r="AB55" s="124">
        <f t="shared" si="272"/>
        <v>0</v>
      </c>
      <c r="AC55" s="124">
        <f t="shared" si="272"/>
        <v>0</v>
      </c>
      <c r="AD55" s="124">
        <f t="shared" si="272"/>
        <v>0</v>
      </c>
      <c r="AE55" s="124">
        <f t="shared" si="272"/>
        <v>0</v>
      </c>
      <c r="AF55" s="124">
        <f t="shared" si="272"/>
        <v>0</v>
      </c>
      <c r="AG55" s="124">
        <f t="shared" si="272"/>
        <v>0</v>
      </c>
      <c r="AH55" s="124">
        <f t="shared" si="272"/>
        <v>0</v>
      </c>
      <c r="AI55" s="124">
        <f t="shared" si="272"/>
        <v>0</v>
      </c>
      <c r="AJ55" s="124">
        <f t="shared" si="272"/>
        <v>0</v>
      </c>
      <c r="AK55" s="124">
        <f t="shared" si="272"/>
        <v>0</v>
      </c>
      <c r="AL55" s="124">
        <f t="shared" si="272"/>
        <v>0</v>
      </c>
      <c r="AM55" s="124">
        <f t="shared" si="272"/>
        <v>0</v>
      </c>
      <c r="AN55" s="124">
        <f t="shared" si="272"/>
        <v>0</v>
      </c>
      <c r="AO55" s="124">
        <f t="shared" si="272"/>
        <v>0</v>
      </c>
      <c r="AP55" s="124">
        <f t="shared" si="272"/>
        <v>0</v>
      </c>
      <c r="AQ55" s="124">
        <f t="shared" si="272"/>
        <v>0</v>
      </c>
      <c r="AR55" s="124">
        <f t="shared" si="272"/>
        <v>0</v>
      </c>
      <c r="AS55" s="124">
        <f t="shared" si="272"/>
        <v>0</v>
      </c>
      <c r="AT55" s="124">
        <f t="shared" si="272"/>
        <v>0</v>
      </c>
      <c r="AU55" s="124">
        <f t="shared" si="272"/>
        <v>0</v>
      </c>
      <c r="AV55" s="124">
        <f t="shared" si="272"/>
        <v>0</v>
      </c>
      <c r="AW55" s="124">
        <f t="shared" si="272"/>
        <v>0</v>
      </c>
      <c r="AX55" s="124">
        <f t="shared" si="272"/>
        <v>0</v>
      </c>
      <c r="AY55" s="124">
        <f t="shared" si="272"/>
        <v>0</v>
      </c>
      <c r="AZ55" s="124">
        <f t="shared" si="272"/>
        <v>0</v>
      </c>
      <c r="BA55" s="124">
        <f t="shared" si="272"/>
        <v>0</v>
      </c>
      <c r="BB55" s="124">
        <f t="shared" si="272"/>
        <v>0</v>
      </c>
      <c r="BC55" s="124">
        <f t="shared" si="272"/>
        <v>0</v>
      </c>
      <c r="BD55" s="124">
        <f t="shared" si="272"/>
        <v>0</v>
      </c>
      <c r="BE55" s="124">
        <f t="shared" si="272"/>
        <v>0</v>
      </c>
      <c r="BF55" s="124">
        <f t="shared" si="272"/>
        <v>0</v>
      </c>
      <c r="BG55" s="124">
        <f t="shared" si="272"/>
        <v>0</v>
      </c>
      <c r="BH55" s="124">
        <f t="shared" si="272"/>
        <v>0</v>
      </c>
      <c r="BI55" s="124">
        <f t="shared" si="272"/>
        <v>0</v>
      </c>
      <c r="BJ55" s="124">
        <f t="shared" si="273"/>
        <v>0</v>
      </c>
      <c r="BK55" s="124">
        <f t="shared" si="273"/>
        <v>0</v>
      </c>
      <c r="BL55" s="124">
        <f t="shared" si="273"/>
        <v>0</v>
      </c>
      <c r="BM55" s="124">
        <f t="shared" si="273"/>
        <v>0</v>
      </c>
      <c r="BN55" s="124">
        <f t="shared" si="273"/>
        <v>0</v>
      </c>
      <c r="BO55" s="124">
        <f t="shared" si="273"/>
        <v>0</v>
      </c>
      <c r="BP55" s="124">
        <f t="shared" si="273"/>
        <v>0</v>
      </c>
      <c r="BQ55" s="124">
        <f t="shared" si="273"/>
        <v>0</v>
      </c>
      <c r="BR55" s="124">
        <f t="shared" si="273"/>
        <v>0</v>
      </c>
      <c r="BS55" s="124">
        <f t="shared" si="273"/>
        <v>0</v>
      </c>
      <c r="BT55" s="124">
        <f t="shared" si="273"/>
        <v>0</v>
      </c>
      <c r="BU55" s="124">
        <f t="shared" si="273"/>
        <v>0</v>
      </c>
      <c r="BV55" s="127" cm="1">
        <f t="array" ref="BV55">SUMPRODUCT((YEAR($N$4:$BU$4)=BV$4)*($N55:$BU55))</f>
        <v>0</v>
      </c>
      <c r="BW55" s="124" cm="1">
        <f t="array" ref="BW55">SUMPRODUCT((YEAR($N$4:$BU$4)=BW$4)*($N55:$BU55))</f>
        <v>0</v>
      </c>
      <c r="BX55" s="124" cm="1">
        <f t="array" ref="BX55">SUMPRODUCT((YEAR($N$4:$BU$4)=BX$4)*($N55:$BU55))</f>
        <v>0</v>
      </c>
      <c r="BY55" s="124" cm="1">
        <f t="array" ref="BY55">SUMPRODUCT((YEAR($N$4:$BU$4)=BY$4)*($N55:$BU55))</f>
        <v>0</v>
      </c>
      <c r="BZ55" s="126" cm="1">
        <f t="array" ref="BZ55">SUMPRODUCT((YEAR($N$4:$BU$4)=BZ$4)*($N55:$BU55))</f>
        <v>0</v>
      </c>
      <c r="CA55" s="343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343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124"/>
      <c r="FD55" s="124"/>
      <c r="FE55" s="124"/>
      <c r="FF55" s="124"/>
      <c r="FG55" s="124"/>
      <c r="FH55" s="124"/>
      <c r="FI55" s="124"/>
      <c r="FJ55" s="124"/>
      <c r="FK55" s="124"/>
      <c r="FL55" s="124"/>
      <c r="FM55" s="124"/>
      <c r="FN55" s="124"/>
      <c r="FO55" s="124"/>
      <c r="FP55" s="124"/>
      <c r="FQ55" s="124"/>
      <c r="FR55" s="124"/>
      <c r="FS55" s="124"/>
      <c r="FT55" s="124"/>
      <c r="FU55" s="124"/>
      <c r="FV55" s="124"/>
      <c r="FW55" s="124"/>
      <c r="FX55" s="124"/>
      <c r="FY55" s="124"/>
      <c r="FZ55" s="124"/>
      <c r="GA55" s="124"/>
      <c r="GB55" s="124"/>
      <c r="GC55" s="124"/>
      <c r="GD55" s="124"/>
      <c r="GE55" s="124"/>
      <c r="GF55" s="124"/>
      <c r="GG55" s="124"/>
      <c r="GH55" s="124"/>
      <c r="GI55" s="124"/>
      <c r="GJ55" s="124"/>
      <c r="GK55" s="124"/>
      <c r="GL55" s="124"/>
      <c r="GM55" s="124"/>
      <c r="GN55" s="124"/>
      <c r="GO55" s="124"/>
      <c r="GP55" s="124"/>
      <c r="GQ55" s="124"/>
      <c r="GR55" s="124"/>
      <c r="GS55" s="124"/>
      <c r="GT55" s="124"/>
      <c r="GU55" s="124"/>
      <c r="GV55" s="124"/>
      <c r="GW55" s="124"/>
      <c r="GX55" s="124"/>
      <c r="GY55" s="124"/>
      <c r="GZ55" s="124"/>
      <c r="HA55" s="124"/>
      <c r="HB55" s="124"/>
      <c r="HC55" s="89"/>
      <c r="HD55" s="94"/>
      <c r="HE55" s="94"/>
      <c r="HF55" s="94"/>
      <c r="HG55" s="94"/>
      <c r="HH55" s="89"/>
      <c r="HI55" s="89"/>
      <c r="HJ55" s="118"/>
      <c r="HK55" s="118"/>
      <c r="HL55" s="118"/>
      <c r="HM55" s="89"/>
      <c r="HN55" s="118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</row>
    <row r="56" spans="1:235">
      <c r="F56" s="334" t="str">
        <f t="shared" si="274"/>
        <v>Business Development</v>
      </c>
      <c r="G56" s="109"/>
      <c r="H56" s="337"/>
      <c r="I56" s="140"/>
      <c r="J56" s="140"/>
      <c r="K56" s="141"/>
      <c r="L56" s="184"/>
      <c r="M56" s="184"/>
      <c r="N56" s="124">
        <f t="shared" si="271"/>
        <v>0</v>
      </c>
      <c r="O56" s="124">
        <f t="shared" si="272"/>
        <v>0</v>
      </c>
      <c r="P56" s="124">
        <f t="shared" si="272"/>
        <v>0</v>
      </c>
      <c r="Q56" s="124">
        <f t="shared" si="272"/>
        <v>0</v>
      </c>
      <c r="R56" s="124">
        <f t="shared" si="272"/>
        <v>0</v>
      </c>
      <c r="S56" s="124">
        <f t="shared" si="272"/>
        <v>0</v>
      </c>
      <c r="T56" s="124">
        <f t="shared" si="272"/>
        <v>0</v>
      </c>
      <c r="U56" s="124">
        <f t="shared" si="272"/>
        <v>0</v>
      </c>
      <c r="V56" s="124">
        <f t="shared" si="272"/>
        <v>0</v>
      </c>
      <c r="W56" s="124">
        <f t="shared" si="272"/>
        <v>0</v>
      </c>
      <c r="X56" s="124">
        <f t="shared" si="272"/>
        <v>0</v>
      </c>
      <c r="Y56" s="124">
        <f t="shared" si="272"/>
        <v>0</v>
      </c>
      <c r="Z56" s="124">
        <f t="shared" si="272"/>
        <v>0</v>
      </c>
      <c r="AA56" s="124">
        <f t="shared" si="272"/>
        <v>0</v>
      </c>
      <c r="AB56" s="124">
        <f t="shared" si="272"/>
        <v>0</v>
      </c>
      <c r="AC56" s="124">
        <f t="shared" si="272"/>
        <v>0</v>
      </c>
      <c r="AD56" s="124">
        <f t="shared" si="272"/>
        <v>0</v>
      </c>
      <c r="AE56" s="124">
        <f t="shared" si="272"/>
        <v>0</v>
      </c>
      <c r="AF56" s="124">
        <f t="shared" si="272"/>
        <v>0</v>
      </c>
      <c r="AG56" s="124">
        <f t="shared" si="272"/>
        <v>0</v>
      </c>
      <c r="AH56" s="124">
        <f t="shared" si="272"/>
        <v>0</v>
      </c>
      <c r="AI56" s="124">
        <f t="shared" si="272"/>
        <v>0</v>
      </c>
      <c r="AJ56" s="124">
        <f t="shared" si="272"/>
        <v>0</v>
      </c>
      <c r="AK56" s="124">
        <f t="shared" si="272"/>
        <v>0</v>
      </c>
      <c r="AL56" s="124">
        <f t="shared" si="272"/>
        <v>0</v>
      </c>
      <c r="AM56" s="124">
        <f t="shared" si="272"/>
        <v>0</v>
      </c>
      <c r="AN56" s="124">
        <f t="shared" si="272"/>
        <v>0</v>
      </c>
      <c r="AO56" s="124">
        <f t="shared" si="272"/>
        <v>0</v>
      </c>
      <c r="AP56" s="124">
        <f t="shared" si="272"/>
        <v>0</v>
      </c>
      <c r="AQ56" s="124">
        <f t="shared" si="272"/>
        <v>0</v>
      </c>
      <c r="AR56" s="124">
        <f t="shared" si="272"/>
        <v>0</v>
      </c>
      <c r="AS56" s="124">
        <f t="shared" si="272"/>
        <v>0</v>
      </c>
      <c r="AT56" s="124">
        <f t="shared" si="272"/>
        <v>0</v>
      </c>
      <c r="AU56" s="124">
        <f t="shared" si="272"/>
        <v>0</v>
      </c>
      <c r="AV56" s="124">
        <f t="shared" si="272"/>
        <v>0</v>
      </c>
      <c r="AW56" s="124">
        <f t="shared" si="272"/>
        <v>0</v>
      </c>
      <c r="AX56" s="124">
        <f t="shared" si="272"/>
        <v>0</v>
      </c>
      <c r="AY56" s="124">
        <f t="shared" si="272"/>
        <v>0</v>
      </c>
      <c r="AZ56" s="124">
        <f t="shared" si="272"/>
        <v>0</v>
      </c>
      <c r="BA56" s="124">
        <f t="shared" si="272"/>
        <v>0</v>
      </c>
      <c r="BB56" s="124">
        <f t="shared" si="272"/>
        <v>0</v>
      </c>
      <c r="BC56" s="124">
        <f t="shared" si="272"/>
        <v>0</v>
      </c>
      <c r="BD56" s="124">
        <f t="shared" si="272"/>
        <v>0</v>
      </c>
      <c r="BE56" s="124">
        <f t="shared" si="272"/>
        <v>0</v>
      </c>
      <c r="BF56" s="124">
        <f t="shared" si="272"/>
        <v>0</v>
      </c>
      <c r="BG56" s="124">
        <f t="shared" si="272"/>
        <v>0</v>
      </c>
      <c r="BH56" s="124">
        <f t="shared" si="272"/>
        <v>0</v>
      </c>
      <c r="BI56" s="124">
        <f t="shared" si="272"/>
        <v>0</v>
      </c>
      <c r="BJ56" s="124">
        <f t="shared" si="273"/>
        <v>0</v>
      </c>
      <c r="BK56" s="124">
        <f t="shared" si="273"/>
        <v>0</v>
      </c>
      <c r="BL56" s="124">
        <f t="shared" si="273"/>
        <v>0</v>
      </c>
      <c r="BM56" s="124">
        <f t="shared" si="273"/>
        <v>0</v>
      </c>
      <c r="BN56" s="124">
        <f t="shared" si="273"/>
        <v>0</v>
      </c>
      <c r="BO56" s="124">
        <f t="shared" si="273"/>
        <v>0</v>
      </c>
      <c r="BP56" s="124">
        <f t="shared" si="273"/>
        <v>0</v>
      </c>
      <c r="BQ56" s="124">
        <f t="shared" si="273"/>
        <v>0</v>
      </c>
      <c r="BR56" s="124">
        <f t="shared" si="273"/>
        <v>0</v>
      </c>
      <c r="BS56" s="124">
        <f t="shared" si="273"/>
        <v>0</v>
      </c>
      <c r="BT56" s="124">
        <f t="shared" si="273"/>
        <v>0</v>
      </c>
      <c r="BU56" s="124">
        <f t="shared" si="273"/>
        <v>0</v>
      </c>
      <c r="BV56" s="127" cm="1">
        <f t="array" ref="BV56">SUMPRODUCT((YEAR($N$4:$BU$4)=BV$4)*($N56:$BU56))</f>
        <v>0</v>
      </c>
      <c r="BW56" s="124" cm="1">
        <f t="array" ref="BW56">SUMPRODUCT((YEAR($N$4:$BU$4)=BW$4)*($N56:$BU56))</f>
        <v>0</v>
      </c>
      <c r="BX56" s="124" cm="1">
        <f t="array" ref="BX56">SUMPRODUCT((YEAR($N$4:$BU$4)=BX$4)*($N56:$BU56))</f>
        <v>0</v>
      </c>
      <c r="BY56" s="124" cm="1">
        <f t="array" ref="BY56">SUMPRODUCT((YEAR($N$4:$BU$4)=BY$4)*($N56:$BU56))</f>
        <v>0</v>
      </c>
      <c r="BZ56" s="126" cm="1">
        <f t="array" ref="BZ56">SUMPRODUCT((YEAR($N$4:$BU$4)=BZ$4)*($N56:$BU56))</f>
        <v>0</v>
      </c>
      <c r="CA56" s="343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343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124"/>
      <c r="FD56" s="124"/>
      <c r="FE56" s="124"/>
      <c r="FF56" s="124"/>
      <c r="FG56" s="124"/>
      <c r="FH56" s="124"/>
      <c r="FI56" s="124"/>
      <c r="FJ56" s="124"/>
      <c r="FK56" s="124"/>
      <c r="FL56" s="124"/>
      <c r="FM56" s="124"/>
      <c r="FN56" s="124"/>
      <c r="FO56" s="124"/>
      <c r="FP56" s="124"/>
      <c r="FQ56" s="124"/>
      <c r="FR56" s="124"/>
      <c r="FS56" s="124"/>
      <c r="FT56" s="124"/>
      <c r="FU56" s="124"/>
      <c r="FV56" s="124"/>
      <c r="FW56" s="124"/>
      <c r="FX56" s="124"/>
      <c r="FY56" s="124"/>
      <c r="FZ56" s="124"/>
      <c r="GA56" s="124"/>
      <c r="GB56" s="124"/>
      <c r="GC56" s="124"/>
      <c r="GD56" s="124"/>
      <c r="GE56" s="124"/>
      <c r="GF56" s="124"/>
      <c r="GG56" s="124"/>
      <c r="GH56" s="124"/>
      <c r="GI56" s="124"/>
      <c r="GJ56" s="124"/>
      <c r="GK56" s="124"/>
      <c r="GL56" s="124"/>
      <c r="GM56" s="124"/>
      <c r="GN56" s="124"/>
      <c r="GO56" s="124"/>
      <c r="GP56" s="124"/>
      <c r="GQ56" s="124"/>
      <c r="GR56" s="124"/>
      <c r="GS56" s="124"/>
      <c r="GT56" s="124"/>
      <c r="GU56" s="124"/>
      <c r="GV56" s="124"/>
      <c r="GW56" s="124"/>
      <c r="GX56" s="124"/>
      <c r="GY56" s="124"/>
      <c r="GZ56" s="124"/>
      <c r="HA56" s="124"/>
      <c r="HB56" s="124"/>
      <c r="HJ56" s="118"/>
      <c r="HK56" s="118"/>
      <c r="HL56" s="118"/>
      <c r="HM56" s="118"/>
    </row>
    <row r="57" spans="1:235">
      <c r="F57" s="334" t="str">
        <f t="shared" si="274"/>
        <v>Operations</v>
      </c>
      <c r="G57" s="109"/>
      <c r="H57" s="337"/>
      <c r="I57" s="140"/>
      <c r="J57" s="140"/>
      <c r="K57" s="141"/>
      <c r="L57" s="184"/>
      <c r="M57" s="184"/>
      <c r="N57" s="124">
        <f t="shared" si="271"/>
        <v>0</v>
      </c>
      <c r="O57" s="124">
        <f t="shared" si="272"/>
        <v>0</v>
      </c>
      <c r="P57" s="124">
        <f t="shared" si="272"/>
        <v>0</v>
      </c>
      <c r="Q57" s="124">
        <f t="shared" si="272"/>
        <v>0</v>
      </c>
      <c r="R57" s="124">
        <f t="shared" si="272"/>
        <v>0</v>
      </c>
      <c r="S57" s="124">
        <f t="shared" si="272"/>
        <v>0</v>
      </c>
      <c r="T57" s="124">
        <f t="shared" si="272"/>
        <v>0</v>
      </c>
      <c r="U57" s="124">
        <f t="shared" si="272"/>
        <v>0</v>
      </c>
      <c r="V57" s="124">
        <f t="shared" si="272"/>
        <v>0</v>
      </c>
      <c r="W57" s="124">
        <f t="shared" si="272"/>
        <v>0</v>
      </c>
      <c r="X57" s="124">
        <f t="shared" si="272"/>
        <v>0</v>
      </c>
      <c r="Y57" s="124">
        <f t="shared" si="272"/>
        <v>0</v>
      </c>
      <c r="Z57" s="124">
        <f t="shared" si="272"/>
        <v>0</v>
      </c>
      <c r="AA57" s="124">
        <f t="shared" si="272"/>
        <v>0</v>
      </c>
      <c r="AB57" s="124">
        <f t="shared" si="272"/>
        <v>0</v>
      </c>
      <c r="AC57" s="124">
        <f t="shared" si="272"/>
        <v>0</v>
      </c>
      <c r="AD57" s="124">
        <f t="shared" si="272"/>
        <v>0</v>
      </c>
      <c r="AE57" s="124">
        <f t="shared" si="272"/>
        <v>0</v>
      </c>
      <c r="AF57" s="124">
        <f t="shared" si="272"/>
        <v>0</v>
      </c>
      <c r="AG57" s="124">
        <f t="shared" si="272"/>
        <v>0</v>
      </c>
      <c r="AH57" s="124">
        <f t="shared" si="272"/>
        <v>0</v>
      </c>
      <c r="AI57" s="124">
        <f t="shared" si="272"/>
        <v>0</v>
      </c>
      <c r="AJ57" s="124">
        <f t="shared" si="272"/>
        <v>0</v>
      </c>
      <c r="AK57" s="124">
        <f t="shared" ref="O57:BI58" si="276">AK48-AJ48</f>
        <v>0</v>
      </c>
      <c r="AL57" s="124">
        <f t="shared" si="276"/>
        <v>0</v>
      </c>
      <c r="AM57" s="124">
        <f t="shared" si="276"/>
        <v>0</v>
      </c>
      <c r="AN57" s="124">
        <f t="shared" si="276"/>
        <v>0</v>
      </c>
      <c r="AO57" s="124">
        <f t="shared" si="276"/>
        <v>0</v>
      </c>
      <c r="AP57" s="124">
        <f t="shared" si="276"/>
        <v>0</v>
      </c>
      <c r="AQ57" s="124">
        <f t="shared" si="276"/>
        <v>0</v>
      </c>
      <c r="AR57" s="124">
        <f t="shared" si="276"/>
        <v>0</v>
      </c>
      <c r="AS57" s="124">
        <f t="shared" si="276"/>
        <v>0</v>
      </c>
      <c r="AT57" s="124">
        <f t="shared" si="276"/>
        <v>0</v>
      </c>
      <c r="AU57" s="124">
        <f t="shared" si="276"/>
        <v>0</v>
      </c>
      <c r="AV57" s="124">
        <f t="shared" si="276"/>
        <v>0</v>
      </c>
      <c r="AW57" s="124">
        <f t="shared" si="276"/>
        <v>0</v>
      </c>
      <c r="AX57" s="124">
        <f t="shared" si="276"/>
        <v>0</v>
      </c>
      <c r="AY57" s="124">
        <f t="shared" si="276"/>
        <v>0</v>
      </c>
      <c r="AZ57" s="124">
        <f t="shared" si="276"/>
        <v>0</v>
      </c>
      <c r="BA57" s="124">
        <f t="shared" si="276"/>
        <v>0</v>
      </c>
      <c r="BB57" s="124">
        <f t="shared" si="276"/>
        <v>0</v>
      </c>
      <c r="BC57" s="124">
        <f t="shared" si="276"/>
        <v>0</v>
      </c>
      <c r="BD57" s="124">
        <f t="shared" si="276"/>
        <v>0</v>
      </c>
      <c r="BE57" s="124">
        <f t="shared" si="276"/>
        <v>0</v>
      </c>
      <c r="BF57" s="124">
        <f t="shared" si="276"/>
        <v>0</v>
      </c>
      <c r="BG57" s="124">
        <f t="shared" si="276"/>
        <v>0</v>
      </c>
      <c r="BH57" s="124">
        <f t="shared" si="276"/>
        <v>0</v>
      </c>
      <c r="BI57" s="124">
        <f t="shared" si="276"/>
        <v>0</v>
      </c>
      <c r="BJ57" s="124">
        <f t="shared" si="273"/>
        <v>0</v>
      </c>
      <c r="BK57" s="124">
        <f t="shared" si="273"/>
        <v>0</v>
      </c>
      <c r="BL57" s="124">
        <f t="shared" si="273"/>
        <v>0</v>
      </c>
      <c r="BM57" s="124">
        <f t="shared" si="273"/>
        <v>0</v>
      </c>
      <c r="BN57" s="124">
        <f t="shared" si="273"/>
        <v>0</v>
      </c>
      <c r="BO57" s="124">
        <f t="shared" si="273"/>
        <v>0</v>
      </c>
      <c r="BP57" s="124">
        <f t="shared" si="273"/>
        <v>0</v>
      </c>
      <c r="BQ57" s="124">
        <f t="shared" si="273"/>
        <v>0</v>
      </c>
      <c r="BR57" s="124">
        <f t="shared" si="273"/>
        <v>0</v>
      </c>
      <c r="BS57" s="124">
        <f t="shared" si="273"/>
        <v>0</v>
      </c>
      <c r="BT57" s="124">
        <f t="shared" si="273"/>
        <v>0</v>
      </c>
      <c r="BU57" s="124">
        <f t="shared" si="273"/>
        <v>0</v>
      </c>
      <c r="BV57" s="127" cm="1">
        <f t="array" ref="BV57">SUMPRODUCT((YEAR($N$4:$BU$4)=BV$4)*($N57:$BU57))</f>
        <v>0</v>
      </c>
      <c r="BW57" s="124" cm="1">
        <f t="array" ref="BW57">SUMPRODUCT((YEAR($N$4:$BU$4)=BW$4)*($N57:$BU57))</f>
        <v>0</v>
      </c>
      <c r="BX57" s="124" cm="1">
        <f t="array" ref="BX57">SUMPRODUCT((YEAR($N$4:$BU$4)=BX$4)*($N57:$BU57))</f>
        <v>0</v>
      </c>
      <c r="BY57" s="124" cm="1">
        <f t="array" ref="BY57">SUMPRODUCT((YEAR($N$4:$BU$4)=BY$4)*($N57:$BU57))</f>
        <v>0</v>
      </c>
      <c r="BZ57" s="126" cm="1">
        <f t="array" ref="BZ57">SUMPRODUCT((YEAR($N$4:$BU$4)=BZ$4)*($N57:$BU57))</f>
        <v>0</v>
      </c>
      <c r="CA57" s="343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343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124"/>
      <c r="FD57" s="124"/>
      <c r="FE57" s="124"/>
      <c r="FF57" s="124"/>
      <c r="FG57" s="124"/>
      <c r="FH57" s="124"/>
      <c r="FI57" s="124"/>
      <c r="FJ57" s="124"/>
      <c r="FK57" s="124"/>
      <c r="FL57" s="124"/>
      <c r="FM57" s="124"/>
      <c r="FN57" s="124"/>
      <c r="FO57" s="124"/>
      <c r="FP57" s="124"/>
      <c r="FQ57" s="124"/>
      <c r="FR57" s="124"/>
      <c r="FS57" s="124"/>
      <c r="FT57" s="124"/>
      <c r="FU57" s="124"/>
      <c r="FV57" s="124"/>
      <c r="FW57" s="124"/>
      <c r="FX57" s="124"/>
      <c r="FY57" s="124"/>
      <c r="FZ57" s="124"/>
      <c r="GA57" s="124"/>
      <c r="GB57" s="124"/>
      <c r="GC57" s="124"/>
      <c r="GD57" s="124"/>
      <c r="GE57" s="124"/>
      <c r="GF57" s="124"/>
      <c r="GG57" s="124"/>
      <c r="GH57" s="124"/>
      <c r="GI57" s="124"/>
      <c r="GJ57" s="124"/>
      <c r="GK57" s="124"/>
      <c r="GL57" s="124"/>
      <c r="GM57" s="124"/>
      <c r="GN57" s="124"/>
      <c r="GO57" s="124"/>
      <c r="GP57" s="124"/>
      <c r="GQ57" s="124"/>
      <c r="GR57" s="124"/>
      <c r="GS57" s="124"/>
      <c r="GT57" s="124"/>
      <c r="GU57" s="124"/>
      <c r="GV57" s="124"/>
      <c r="GW57" s="124"/>
      <c r="GX57" s="124"/>
      <c r="GY57" s="124"/>
      <c r="GZ57" s="124"/>
      <c r="HA57" s="124"/>
      <c r="HB57" s="124"/>
      <c r="HM57" s="118"/>
    </row>
    <row r="58" spans="1:235">
      <c r="F58" s="334" t="str">
        <f t="shared" si="274"/>
        <v>General &amp; Administrative</v>
      </c>
      <c r="G58" s="109"/>
      <c r="H58" s="337"/>
      <c r="I58" s="140"/>
      <c r="J58" s="140"/>
      <c r="K58" s="141"/>
      <c r="L58" s="184"/>
      <c r="M58" s="184"/>
      <c r="N58" s="124">
        <f t="shared" si="271"/>
        <v>0</v>
      </c>
      <c r="O58" s="124">
        <f t="shared" si="276"/>
        <v>0</v>
      </c>
      <c r="P58" s="124">
        <f t="shared" si="276"/>
        <v>0</v>
      </c>
      <c r="Q58" s="124">
        <f t="shared" si="276"/>
        <v>0</v>
      </c>
      <c r="R58" s="124">
        <f t="shared" si="276"/>
        <v>0</v>
      </c>
      <c r="S58" s="124">
        <f t="shared" si="276"/>
        <v>0</v>
      </c>
      <c r="T58" s="124">
        <f t="shared" si="276"/>
        <v>0</v>
      </c>
      <c r="U58" s="124">
        <f t="shared" si="276"/>
        <v>0</v>
      </c>
      <c r="V58" s="124">
        <f t="shared" si="276"/>
        <v>0</v>
      </c>
      <c r="W58" s="124">
        <f t="shared" si="276"/>
        <v>0</v>
      </c>
      <c r="X58" s="124">
        <f t="shared" si="276"/>
        <v>0</v>
      </c>
      <c r="Y58" s="124">
        <f t="shared" si="276"/>
        <v>0</v>
      </c>
      <c r="Z58" s="124">
        <f t="shared" si="276"/>
        <v>0</v>
      </c>
      <c r="AA58" s="124">
        <f t="shared" si="276"/>
        <v>0</v>
      </c>
      <c r="AB58" s="124">
        <f t="shared" si="276"/>
        <v>0</v>
      </c>
      <c r="AC58" s="124">
        <f t="shared" si="276"/>
        <v>0</v>
      </c>
      <c r="AD58" s="124">
        <f t="shared" si="276"/>
        <v>0</v>
      </c>
      <c r="AE58" s="124">
        <f t="shared" si="276"/>
        <v>0</v>
      </c>
      <c r="AF58" s="124">
        <f t="shared" si="276"/>
        <v>0</v>
      </c>
      <c r="AG58" s="124">
        <f t="shared" si="276"/>
        <v>0</v>
      </c>
      <c r="AH58" s="124">
        <f t="shared" si="276"/>
        <v>0</v>
      </c>
      <c r="AI58" s="124">
        <f t="shared" si="276"/>
        <v>0</v>
      </c>
      <c r="AJ58" s="124">
        <f t="shared" si="276"/>
        <v>0</v>
      </c>
      <c r="AK58" s="124">
        <f t="shared" si="276"/>
        <v>0</v>
      </c>
      <c r="AL58" s="124">
        <f t="shared" si="276"/>
        <v>0</v>
      </c>
      <c r="AM58" s="124">
        <f t="shared" si="276"/>
        <v>0</v>
      </c>
      <c r="AN58" s="124">
        <f t="shared" si="276"/>
        <v>0</v>
      </c>
      <c r="AO58" s="124">
        <f t="shared" si="276"/>
        <v>0</v>
      </c>
      <c r="AP58" s="124">
        <f t="shared" si="276"/>
        <v>0</v>
      </c>
      <c r="AQ58" s="124">
        <f t="shared" si="276"/>
        <v>0</v>
      </c>
      <c r="AR58" s="124">
        <f t="shared" si="276"/>
        <v>0</v>
      </c>
      <c r="AS58" s="124">
        <f t="shared" si="276"/>
        <v>0</v>
      </c>
      <c r="AT58" s="124">
        <f t="shared" si="276"/>
        <v>0</v>
      </c>
      <c r="AU58" s="124">
        <f t="shared" si="276"/>
        <v>0</v>
      </c>
      <c r="AV58" s="124">
        <f t="shared" si="276"/>
        <v>0</v>
      </c>
      <c r="AW58" s="124">
        <f t="shared" si="276"/>
        <v>0</v>
      </c>
      <c r="AX58" s="124">
        <f t="shared" si="276"/>
        <v>0</v>
      </c>
      <c r="AY58" s="124">
        <f t="shared" si="276"/>
        <v>0</v>
      </c>
      <c r="AZ58" s="124">
        <f t="shared" si="276"/>
        <v>0</v>
      </c>
      <c r="BA58" s="124">
        <f t="shared" si="276"/>
        <v>0</v>
      </c>
      <c r="BB58" s="124">
        <f t="shared" si="276"/>
        <v>0</v>
      </c>
      <c r="BC58" s="124">
        <f t="shared" si="276"/>
        <v>0</v>
      </c>
      <c r="BD58" s="124">
        <f t="shared" si="276"/>
        <v>0</v>
      </c>
      <c r="BE58" s="124">
        <f t="shared" si="276"/>
        <v>0</v>
      </c>
      <c r="BF58" s="124">
        <f t="shared" si="276"/>
        <v>0</v>
      </c>
      <c r="BG58" s="124">
        <f t="shared" si="276"/>
        <v>0</v>
      </c>
      <c r="BH58" s="124">
        <f t="shared" si="276"/>
        <v>0</v>
      </c>
      <c r="BI58" s="124">
        <f t="shared" si="276"/>
        <v>0</v>
      </c>
      <c r="BJ58" s="124">
        <f t="shared" si="273"/>
        <v>0</v>
      </c>
      <c r="BK58" s="124">
        <f t="shared" si="273"/>
        <v>0</v>
      </c>
      <c r="BL58" s="124">
        <f t="shared" si="273"/>
        <v>0</v>
      </c>
      <c r="BM58" s="124">
        <f t="shared" si="273"/>
        <v>0</v>
      </c>
      <c r="BN58" s="124">
        <f t="shared" si="273"/>
        <v>0</v>
      </c>
      <c r="BO58" s="124">
        <f t="shared" si="273"/>
        <v>0</v>
      </c>
      <c r="BP58" s="124">
        <f t="shared" si="273"/>
        <v>0</v>
      </c>
      <c r="BQ58" s="124">
        <f t="shared" si="273"/>
        <v>0</v>
      </c>
      <c r="BR58" s="124">
        <f t="shared" si="273"/>
        <v>0</v>
      </c>
      <c r="BS58" s="124">
        <f t="shared" si="273"/>
        <v>0</v>
      </c>
      <c r="BT58" s="124">
        <f t="shared" si="273"/>
        <v>0</v>
      </c>
      <c r="BU58" s="124">
        <f t="shared" si="273"/>
        <v>0</v>
      </c>
      <c r="BV58" s="127" cm="1">
        <f t="array" ref="BV58">SUMPRODUCT((YEAR($N$4:$BU$4)=BV$4)*($N58:$BU58))</f>
        <v>0</v>
      </c>
      <c r="BW58" s="124" cm="1">
        <f t="array" ref="BW58">SUMPRODUCT((YEAR($N$4:$BU$4)=BW$4)*($N58:$BU58))</f>
        <v>0</v>
      </c>
      <c r="BX58" s="124" cm="1">
        <f t="array" ref="BX58">SUMPRODUCT((YEAR($N$4:$BU$4)=BX$4)*($N58:$BU58))</f>
        <v>0</v>
      </c>
      <c r="BY58" s="124" cm="1">
        <f t="array" ref="BY58">SUMPRODUCT((YEAR($N$4:$BU$4)=BY$4)*($N58:$BU58))</f>
        <v>0</v>
      </c>
      <c r="BZ58" s="126" cm="1">
        <f t="array" ref="BZ58">SUMPRODUCT((YEAR($N$4:$BU$4)=BZ$4)*($N58:$BU58))</f>
        <v>0</v>
      </c>
      <c r="CA58" s="343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343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124"/>
      <c r="FD58" s="124"/>
      <c r="FE58" s="124"/>
      <c r="FF58" s="124"/>
      <c r="FG58" s="124"/>
      <c r="FH58" s="124"/>
      <c r="FI58" s="124"/>
      <c r="FJ58" s="124"/>
      <c r="FK58" s="124"/>
      <c r="FL58" s="124"/>
      <c r="FM58" s="124"/>
      <c r="FN58" s="124"/>
      <c r="FO58" s="124"/>
      <c r="FP58" s="124"/>
      <c r="FQ58" s="124"/>
      <c r="FR58" s="124"/>
      <c r="FS58" s="124"/>
      <c r="FT58" s="124"/>
      <c r="FU58" s="124"/>
      <c r="FV58" s="124"/>
      <c r="FW58" s="124"/>
      <c r="FX58" s="124"/>
      <c r="FY58" s="124"/>
      <c r="FZ58" s="124"/>
      <c r="GA58" s="124"/>
      <c r="GB58" s="124"/>
      <c r="GC58" s="124"/>
      <c r="GD58" s="124"/>
      <c r="GE58" s="124"/>
      <c r="GF58" s="124"/>
      <c r="GG58" s="124"/>
      <c r="GH58" s="124"/>
      <c r="GI58" s="124"/>
      <c r="GJ58" s="124"/>
      <c r="GK58" s="124"/>
      <c r="GL58" s="124"/>
      <c r="GM58" s="124"/>
      <c r="GN58" s="124"/>
      <c r="GO58" s="124"/>
      <c r="GP58" s="124"/>
      <c r="GQ58" s="124"/>
      <c r="GR58" s="124"/>
      <c r="GS58" s="124"/>
      <c r="GT58" s="124"/>
      <c r="GU58" s="124"/>
      <c r="GV58" s="124"/>
      <c r="GW58" s="124"/>
      <c r="GX58" s="124"/>
      <c r="GY58" s="124"/>
      <c r="GZ58" s="124"/>
      <c r="HA58" s="124"/>
      <c r="HB58" s="124"/>
      <c r="HH58" s="118"/>
      <c r="HI58" s="118"/>
    </row>
    <row r="59" spans="1:235">
      <c r="B59" s="27"/>
      <c r="F59" s="312" t="s">
        <v>4</v>
      </c>
      <c r="G59" s="109"/>
      <c r="H59" s="337"/>
      <c r="I59" s="140"/>
      <c r="J59" s="140"/>
      <c r="K59" s="141"/>
      <c r="L59" s="124"/>
      <c r="M59" s="124"/>
      <c r="N59" s="131">
        <f t="shared" ref="N59:BI59" si="277">SUM(N53:N58)</f>
        <v>0</v>
      </c>
      <c r="O59" s="131">
        <f t="shared" si="277"/>
        <v>0</v>
      </c>
      <c r="P59" s="131">
        <f t="shared" si="277"/>
        <v>0</v>
      </c>
      <c r="Q59" s="131">
        <f t="shared" si="277"/>
        <v>0</v>
      </c>
      <c r="R59" s="131">
        <f t="shared" si="277"/>
        <v>0</v>
      </c>
      <c r="S59" s="131">
        <f t="shared" si="277"/>
        <v>0</v>
      </c>
      <c r="T59" s="131">
        <f t="shared" si="277"/>
        <v>0</v>
      </c>
      <c r="U59" s="131">
        <f t="shared" si="277"/>
        <v>0</v>
      </c>
      <c r="V59" s="131">
        <f t="shared" si="277"/>
        <v>0</v>
      </c>
      <c r="W59" s="131">
        <f t="shared" si="277"/>
        <v>0</v>
      </c>
      <c r="X59" s="131">
        <f t="shared" si="277"/>
        <v>0</v>
      </c>
      <c r="Y59" s="131">
        <f t="shared" si="277"/>
        <v>0</v>
      </c>
      <c r="Z59" s="131">
        <f t="shared" si="277"/>
        <v>0</v>
      </c>
      <c r="AA59" s="131">
        <f t="shared" si="277"/>
        <v>0</v>
      </c>
      <c r="AB59" s="131">
        <f t="shared" si="277"/>
        <v>0</v>
      </c>
      <c r="AC59" s="131">
        <f t="shared" si="277"/>
        <v>0</v>
      </c>
      <c r="AD59" s="131">
        <f t="shared" si="277"/>
        <v>0</v>
      </c>
      <c r="AE59" s="131">
        <f t="shared" si="277"/>
        <v>0</v>
      </c>
      <c r="AF59" s="131">
        <f t="shared" si="277"/>
        <v>0</v>
      </c>
      <c r="AG59" s="131">
        <f t="shared" si="277"/>
        <v>0</v>
      </c>
      <c r="AH59" s="131">
        <f t="shared" si="277"/>
        <v>0</v>
      </c>
      <c r="AI59" s="131">
        <f t="shared" si="277"/>
        <v>0</v>
      </c>
      <c r="AJ59" s="131">
        <f t="shared" si="277"/>
        <v>0</v>
      </c>
      <c r="AK59" s="131">
        <f t="shared" si="277"/>
        <v>0</v>
      </c>
      <c r="AL59" s="131">
        <f t="shared" si="277"/>
        <v>0</v>
      </c>
      <c r="AM59" s="131">
        <f t="shared" si="277"/>
        <v>0</v>
      </c>
      <c r="AN59" s="131">
        <f t="shared" si="277"/>
        <v>0</v>
      </c>
      <c r="AO59" s="131">
        <f t="shared" si="277"/>
        <v>0</v>
      </c>
      <c r="AP59" s="131">
        <f t="shared" si="277"/>
        <v>0</v>
      </c>
      <c r="AQ59" s="131">
        <f t="shared" si="277"/>
        <v>0</v>
      </c>
      <c r="AR59" s="131">
        <f t="shared" si="277"/>
        <v>0</v>
      </c>
      <c r="AS59" s="131">
        <f t="shared" si="277"/>
        <v>0</v>
      </c>
      <c r="AT59" s="131">
        <f t="shared" si="277"/>
        <v>0</v>
      </c>
      <c r="AU59" s="131">
        <f t="shared" si="277"/>
        <v>0</v>
      </c>
      <c r="AV59" s="131">
        <f t="shared" si="277"/>
        <v>0</v>
      </c>
      <c r="AW59" s="131">
        <f t="shared" si="277"/>
        <v>0</v>
      </c>
      <c r="AX59" s="131">
        <f t="shared" si="277"/>
        <v>0</v>
      </c>
      <c r="AY59" s="131">
        <f t="shared" si="277"/>
        <v>0</v>
      </c>
      <c r="AZ59" s="131">
        <f t="shared" si="277"/>
        <v>0</v>
      </c>
      <c r="BA59" s="131">
        <f t="shared" si="277"/>
        <v>0</v>
      </c>
      <c r="BB59" s="131">
        <f t="shared" si="277"/>
        <v>0</v>
      </c>
      <c r="BC59" s="131">
        <f t="shared" si="277"/>
        <v>0</v>
      </c>
      <c r="BD59" s="131">
        <f t="shared" si="277"/>
        <v>0</v>
      </c>
      <c r="BE59" s="131">
        <f t="shared" si="277"/>
        <v>0</v>
      </c>
      <c r="BF59" s="131">
        <f t="shared" si="277"/>
        <v>0</v>
      </c>
      <c r="BG59" s="131">
        <f t="shared" si="277"/>
        <v>0</v>
      </c>
      <c r="BH59" s="131">
        <f t="shared" si="277"/>
        <v>0</v>
      </c>
      <c r="BI59" s="131">
        <f t="shared" si="277"/>
        <v>0</v>
      </c>
      <c r="BJ59" s="131">
        <f t="shared" ref="BJ59:BU59" si="278">SUM(BJ53:BJ58)</f>
        <v>0</v>
      </c>
      <c r="BK59" s="131">
        <f t="shared" si="278"/>
        <v>0</v>
      </c>
      <c r="BL59" s="131">
        <f t="shared" si="278"/>
        <v>0</v>
      </c>
      <c r="BM59" s="131">
        <f t="shared" si="278"/>
        <v>0</v>
      </c>
      <c r="BN59" s="131">
        <f t="shared" si="278"/>
        <v>0</v>
      </c>
      <c r="BO59" s="131">
        <f t="shared" si="278"/>
        <v>0</v>
      </c>
      <c r="BP59" s="131">
        <f t="shared" si="278"/>
        <v>0</v>
      </c>
      <c r="BQ59" s="131">
        <f t="shared" si="278"/>
        <v>0</v>
      </c>
      <c r="BR59" s="131">
        <f t="shared" si="278"/>
        <v>0</v>
      </c>
      <c r="BS59" s="131">
        <f t="shared" si="278"/>
        <v>0</v>
      </c>
      <c r="BT59" s="131">
        <f t="shared" si="278"/>
        <v>0</v>
      </c>
      <c r="BU59" s="131">
        <f t="shared" si="278"/>
        <v>0</v>
      </c>
      <c r="BV59" s="130">
        <f>+SUM(BV53:BV58)</f>
        <v>0</v>
      </c>
      <c r="BW59" s="131">
        <f t="shared" ref="BW59:BZ59" si="279">+SUM(BW53:BW58)</f>
        <v>0</v>
      </c>
      <c r="BX59" s="131">
        <f t="shared" si="279"/>
        <v>0</v>
      </c>
      <c r="BY59" s="131">
        <f t="shared" si="279"/>
        <v>0</v>
      </c>
      <c r="BZ59" s="132">
        <f t="shared" si="279"/>
        <v>0</v>
      </c>
      <c r="CA59" s="343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343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124"/>
      <c r="FD59" s="124"/>
      <c r="FE59" s="124"/>
      <c r="FF59" s="124"/>
      <c r="FG59" s="124"/>
      <c r="FH59" s="124"/>
      <c r="FI59" s="124"/>
      <c r="FJ59" s="124"/>
      <c r="FK59" s="124"/>
      <c r="FL59" s="124"/>
      <c r="FM59" s="124"/>
      <c r="FN59" s="124"/>
      <c r="FO59" s="124"/>
      <c r="FP59" s="124"/>
      <c r="FQ59" s="124"/>
      <c r="FR59" s="124"/>
      <c r="FS59" s="124"/>
      <c r="FT59" s="124"/>
      <c r="FU59" s="124"/>
      <c r="FV59" s="124"/>
      <c r="FW59" s="124"/>
      <c r="FX59" s="124"/>
      <c r="FY59" s="124"/>
      <c r="FZ59" s="124"/>
      <c r="GA59" s="124"/>
      <c r="GB59" s="124"/>
      <c r="GC59" s="124"/>
      <c r="GD59" s="124"/>
      <c r="GE59" s="124"/>
      <c r="GF59" s="124"/>
      <c r="GG59" s="124"/>
      <c r="GH59" s="124"/>
      <c r="GI59" s="124"/>
      <c r="GJ59" s="124"/>
      <c r="GK59" s="124"/>
      <c r="GL59" s="124"/>
      <c r="GM59" s="124"/>
      <c r="GN59" s="124"/>
      <c r="GO59" s="124"/>
      <c r="GP59" s="124"/>
      <c r="GQ59" s="124"/>
      <c r="GR59" s="124"/>
      <c r="GS59" s="124"/>
      <c r="GT59" s="124"/>
      <c r="GU59" s="124"/>
      <c r="GV59" s="124"/>
      <c r="GW59" s="124"/>
      <c r="GX59" s="124"/>
      <c r="GY59" s="124"/>
      <c r="GZ59" s="124"/>
      <c r="HA59" s="124"/>
      <c r="HB59" s="124"/>
      <c r="HC59" s="118"/>
      <c r="HD59" s="339"/>
      <c r="HG59" s="339"/>
      <c r="HH59" s="118"/>
      <c r="HI59" s="118"/>
    </row>
    <row r="60" spans="1:235">
      <c r="HF60" s="339"/>
      <c r="HG60" s="339"/>
    </row>
    <row r="61" spans="1:235">
      <c r="N61" s="777">
        <f>DATE(Setup!$D$5+1,1,31)</f>
        <v>44957</v>
      </c>
      <c r="O61" s="777">
        <f t="shared" ref="O61" si="280">EOMONTH(N61,1)</f>
        <v>44985</v>
      </c>
      <c r="P61" s="777">
        <f t="shared" ref="P61" si="281">EOMONTH(O61,1)</f>
        <v>45016</v>
      </c>
      <c r="Q61" s="777">
        <f t="shared" ref="Q61" si="282">EOMONTH(P61,1)</f>
        <v>45046</v>
      </c>
      <c r="R61" s="777">
        <f t="shared" ref="R61" si="283">EOMONTH(Q61,1)</f>
        <v>45077</v>
      </c>
      <c r="S61" s="777">
        <f t="shared" ref="S61" si="284">EOMONTH(R61,1)</f>
        <v>45107</v>
      </c>
      <c r="T61" s="777">
        <f t="shared" ref="T61" si="285">EOMONTH(S61,1)</f>
        <v>45138</v>
      </c>
      <c r="U61" s="777">
        <f t="shared" ref="U61" si="286">EOMONTH(T61,1)</f>
        <v>45169</v>
      </c>
      <c r="V61" s="777">
        <f t="shared" ref="V61" si="287">EOMONTH(U61,1)</f>
        <v>45199</v>
      </c>
      <c r="W61" s="777">
        <f t="shared" ref="W61" si="288">EOMONTH(V61,1)</f>
        <v>45230</v>
      </c>
      <c r="X61" s="777">
        <f t="shared" ref="X61" si="289">EOMONTH(W61,1)</f>
        <v>45260</v>
      </c>
      <c r="Y61" s="777">
        <f t="shared" ref="Y61" si="290">EOMONTH(X61,1)</f>
        <v>45291</v>
      </c>
      <c r="Z61" s="777">
        <f t="shared" ref="Z61" si="291">EOMONTH(Y61,1)</f>
        <v>45322</v>
      </c>
      <c r="AA61" s="777">
        <f t="shared" ref="AA61" si="292">EOMONTH(Z61,1)</f>
        <v>45351</v>
      </c>
      <c r="AB61" s="777">
        <f t="shared" ref="AB61" si="293">EOMONTH(AA61,1)</f>
        <v>45382</v>
      </c>
      <c r="AC61" s="777">
        <f t="shared" ref="AC61" si="294">EOMONTH(AB61,1)</f>
        <v>45412</v>
      </c>
      <c r="AD61" s="777">
        <f t="shared" ref="AD61" si="295">EOMONTH(AC61,1)</f>
        <v>45443</v>
      </c>
      <c r="AE61" s="777">
        <f t="shared" ref="AE61" si="296">EOMONTH(AD61,1)</f>
        <v>45473</v>
      </c>
      <c r="AF61" s="777">
        <f t="shared" ref="AF61" si="297">EOMONTH(AE61,1)</f>
        <v>45504</v>
      </c>
      <c r="AG61" s="777">
        <f t="shared" ref="AG61" si="298">EOMONTH(AF61,1)</f>
        <v>45535</v>
      </c>
      <c r="AH61" s="777">
        <f t="shared" ref="AH61" si="299">EOMONTH(AG61,1)</f>
        <v>45565</v>
      </c>
      <c r="AI61" s="777">
        <f t="shared" ref="AI61" si="300">EOMONTH(AH61,1)</f>
        <v>45596</v>
      </c>
      <c r="AJ61" s="777">
        <f t="shared" ref="AJ61" si="301">EOMONTH(AI61,1)</f>
        <v>45626</v>
      </c>
      <c r="AK61" s="777">
        <f t="shared" ref="AK61" si="302">EOMONTH(AJ61,1)</f>
        <v>45657</v>
      </c>
      <c r="AL61" s="777">
        <f t="shared" ref="AL61" si="303">EOMONTH(AK61,1)</f>
        <v>45688</v>
      </c>
      <c r="AM61" s="777">
        <f t="shared" ref="AM61" si="304">EOMONTH(AL61,1)</f>
        <v>45716</v>
      </c>
      <c r="AN61" s="777">
        <f t="shared" ref="AN61" si="305">EOMONTH(AM61,1)</f>
        <v>45747</v>
      </c>
      <c r="AO61" s="777">
        <f>EOMONTH(AN61,1)</f>
        <v>45777</v>
      </c>
      <c r="AP61" s="777">
        <f t="shared" ref="AP61" si="306">EOMONTH(AO61,1)</f>
        <v>45808</v>
      </c>
      <c r="AQ61" s="777">
        <f t="shared" ref="AQ61" si="307">EOMONTH(AP61,1)</f>
        <v>45838</v>
      </c>
      <c r="AR61" s="777">
        <f t="shared" ref="AR61" si="308">EOMONTH(AQ61,1)</f>
        <v>45869</v>
      </c>
      <c r="AS61" s="777">
        <f t="shared" ref="AS61" si="309">EOMONTH(AR61,1)</f>
        <v>45900</v>
      </c>
      <c r="AT61" s="777">
        <f t="shared" ref="AT61" si="310">EOMONTH(AS61,1)</f>
        <v>45930</v>
      </c>
      <c r="AU61" s="777">
        <f t="shared" ref="AU61" si="311">EOMONTH(AT61,1)</f>
        <v>45961</v>
      </c>
      <c r="AV61" s="777">
        <f t="shared" ref="AV61" si="312">EOMONTH(AU61,1)</f>
        <v>45991</v>
      </c>
      <c r="AW61" s="777">
        <f t="shared" ref="AW61" si="313">EOMONTH(AV61,1)</f>
        <v>46022</v>
      </c>
      <c r="AX61" s="777">
        <f t="shared" ref="AX61" si="314">EOMONTH(AW61,1)</f>
        <v>46053</v>
      </c>
      <c r="AY61" s="777">
        <f t="shared" ref="AY61" si="315">EOMONTH(AX61,1)</f>
        <v>46081</v>
      </c>
      <c r="AZ61" s="777">
        <f t="shared" ref="AZ61" si="316">EOMONTH(AY61,1)</f>
        <v>46112</v>
      </c>
      <c r="BA61" s="777">
        <f t="shared" ref="BA61" si="317">EOMONTH(AZ61,1)</f>
        <v>46142</v>
      </c>
      <c r="BB61" s="777">
        <f t="shared" ref="BB61" si="318">EOMONTH(BA61,1)</f>
        <v>46173</v>
      </c>
      <c r="BC61" s="777">
        <f t="shared" ref="BC61" si="319">EOMONTH(BB61,1)</f>
        <v>46203</v>
      </c>
      <c r="BD61" s="777">
        <f t="shared" ref="BD61" si="320">EOMONTH(BC61,1)</f>
        <v>46234</v>
      </c>
      <c r="BE61" s="777">
        <f t="shared" ref="BE61" si="321">EOMONTH(BD61,1)</f>
        <v>46265</v>
      </c>
      <c r="BF61" s="777">
        <f t="shared" ref="BF61" si="322">EOMONTH(BE61,1)</f>
        <v>46295</v>
      </c>
      <c r="BG61" s="777">
        <f t="shared" ref="BG61" si="323">EOMONTH(BF61,1)</f>
        <v>46326</v>
      </c>
      <c r="BH61" s="777">
        <f t="shared" ref="BH61" si="324">EOMONTH(BG61,1)</f>
        <v>46356</v>
      </c>
      <c r="BI61" s="777">
        <f t="shared" ref="BI61" si="325">EOMONTH(BH61,1)</f>
        <v>46387</v>
      </c>
      <c r="BJ61" s="777">
        <f t="shared" ref="BJ61" si="326">EOMONTH(BI61,1)</f>
        <v>46418</v>
      </c>
      <c r="BK61" s="777">
        <f t="shared" ref="BK61" si="327">EOMONTH(BJ61,1)</f>
        <v>46446</v>
      </c>
      <c r="BL61" s="777">
        <f t="shared" ref="BL61" si="328">EOMONTH(BK61,1)</f>
        <v>46477</v>
      </c>
      <c r="BM61" s="777">
        <f t="shared" ref="BM61" si="329">EOMONTH(BL61,1)</f>
        <v>46507</v>
      </c>
      <c r="BN61" s="777">
        <f t="shared" ref="BN61" si="330">EOMONTH(BM61,1)</f>
        <v>46538</v>
      </c>
      <c r="BO61" s="777">
        <f t="shared" ref="BO61" si="331">EOMONTH(BN61,1)</f>
        <v>46568</v>
      </c>
      <c r="BP61" s="777">
        <f t="shared" ref="BP61" si="332">EOMONTH(BO61,1)</f>
        <v>46599</v>
      </c>
      <c r="BQ61" s="777">
        <f t="shared" ref="BQ61" si="333">EOMONTH(BP61,1)</f>
        <v>46630</v>
      </c>
      <c r="BR61" s="777">
        <f t="shared" ref="BR61" si="334">EOMONTH(BQ61,1)</f>
        <v>46660</v>
      </c>
      <c r="BS61" s="777">
        <f t="shared" ref="BS61" si="335">EOMONTH(BR61,1)</f>
        <v>46691</v>
      </c>
      <c r="BT61" s="777">
        <f t="shared" ref="BT61" si="336">EOMONTH(BS61,1)</f>
        <v>46721</v>
      </c>
      <c r="BU61" s="777">
        <f t="shared" ref="BU61" si="337">EOMONTH(BT61,1)</f>
        <v>46752</v>
      </c>
      <c r="BV61" s="779"/>
      <c r="BW61" s="780"/>
      <c r="BX61" s="780"/>
      <c r="BY61" s="780"/>
      <c r="BZ61" s="780"/>
      <c r="CA61" s="308"/>
      <c r="CB61" s="777">
        <f t="shared" ref="CB61" si="338">N61</f>
        <v>44957</v>
      </c>
      <c r="CC61" s="777">
        <f t="shared" ref="CC61" si="339">O61</f>
        <v>44985</v>
      </c>
      <c r="CD61" s="777">
        <f t="shared" ref="CD61" si="340">P61</f>
        <v>45016</v>
      </c>
      <c r="CE61" s="777">
        <f t="shared" ref="CE61" si="341">Q61</f>
        <v>45046</v>
      </c>
      <c r="CF61" s="777">
        <f t="shared" ref="CF61" si="342">R61</f>
        <v>45077</v>
      </c>
      <c r="CG61" s="777">
        <f t="shared" ref="CG61" si="343">S61</f>
        <v>45107</v>
      </c>
      <c r="CH61" s="777">
        <f t="shared" ref="CH61" si="344">T61</f>
        <v>45138</v>
      </c>
      <c r="CI61" s="777">
        <f t="shared" ref="CI61" si="345">U61</f>
        <v>45169</v>
      </c>
      <c r="CJ61" s="777">
        <f t="shared" ref="CJ61" si="346">V61</f>
        <v>45199</v>
      </c>
      <c r="CK61" s="777">
        <f t="shared" ref="CK61" si="347">W61</f>
        <v>45230</v>
      </c>
      <c r="CL61" s="777">
        <f t="shared" ref="CL61" si="348">X61</f>
        <v>45260</v>
      </c>
      <c r="CM61" s="777">
        <f t="shared" ref="CM61" si="349">Y61</f>
        <v>45291</v>
      </c>
      <c r="CN61" s="777">
        <f t="shared" ref="CN61" si="350">Z61</f>
        <v>45322</v>
      </c>
      <c r="CO61" s="777">
        <f t="shared" ref="CO61" si="351">AA61</f>
        <v>45351</v>
      </c>
      <c r="CP61" s="777">
        <f t="shared" ref="CP61" si="352">AB61</f>
        <v>45382</v>
      </c>
      <c r="CQ61" s="777">
        <f t="shared" ref="CQ61" si="353">AC61</f>
        <v>45412</v>
      </c>
      <c r="CR61" s="777">
        <f t="shared" ref="CR61" si="354">AD61</f>
        <v>45443</v>
      </c>
      <c r="CS61" s="777">
        <f t="shared" ref="CS61" si="355">AE61</f>
        <v>45473</v>
      </c>
      <c r="CT61" s="777">
        <f t="shared" ref="CT61" si="356">AF61</f>
        <v>45504</v>
      </c>
      <c r="CU61" s="777">
        <f t="shared" ref="CU61" si="357">AG61</f>
        <v>45535</v>
      </c>
      <c r="CV61" s="777">
        <f t="shared" ref="CV61" si="358">AH61</f>
        <v>45565</v>
      </c>
      <c r="CW61" s="777">
        <f t="shared" ref="CW61" si="359">AI61</f>
        <v>45596</v>
      </c>
      <c r="CX61" s="777">
        <f t="shared" ref="CX61" si="360">AJ61</f>
        <v>45626</v>
      </c>
      <c r="CY61" s="777">
        <f t="shared" ref="CY61" si="361">AK61</f>
        <v>45657</v>
      </c>
      <c r="CZ61" s="777">
        <f t="shared" ref="CZ61" si="362">AL61</f>
        <v>45688</v>
      </c>
      <c r="DA61" s="777">
        <f t="shared" ref="DA61" si="363">AM61</f>
        <v>45716</v>
      </c>
      <c r="DB61" s="777">
        <f t="shared" ref="DB61" si="364">AN61</f>
        <v>45747</v>
      </c>
      <c r="DC61" s="777">
        <f t="shared" ref="DC61" si="365">AO61</f>
        <v>45777</v>
      </c>
      <c r="DD61" s="777">
        <f t="shared" ref="DD61" si="366">AP61</f>
        <v>45808</v>
      </c>
      <c r="DE61" s="777">
        <f t="shared" ref="DE61" si="367">AQ61</f>
        <v>45838</v>
      </c>
      <c r="DF61" s="777">
        <f t="shared" ref="DF61" si="368">AR61</f>
        <v>45869</v>
      </c>
      <c r="DG61" s="777">
        <f t="shared" ref="DG61" si="369">AS61</f>
        <v>45900</v>
      </c>
      <c r="DH61" s="777">
        <f t="shared" ref="DH61" si="370">AT61</f>
        <v>45930</v>
      </c>
      <c r="DI61" s="777">
        <f t="shared" ref="DI61" si="371">AU61</f>
        <v>45961</v>
      </c>
      <c r="DJ61" s="777">
        <f t="shared" ref="DJ61" si="372">AV61</f>
        <v>45991</v>
      </c>
      <c r="DK61" s="777">
        <f t="shared" ref="DK61" si="373">AW61</f>
        <v>46022</v>
      </c>
      <c r="DL61" s="777">
        <f t="shared" ref="DL61" si="374">AX61</f>
        <v>46053</v>
      </c>
      <c r="DM61" s="777">
        <f t="shared" ref="DM61" si="375">AY61</f>
        <v>46081</v>
      </c>
      <c r="DN61" s="777">
        <f t="shared" ref="DN61" si="376">AZ61</f>
        <v>46112</v>
      </c>
      <c r="DO61" s="777">
        <f t="shared" ref="DO61" si="377">BA61</f>
        <v>46142</v>
      </c>
      <c r="DP61" s="777">
        <f t="shared" ref="DP61" si="378">BB61</f>
        <v>46173</v>
      </c>
      <c r="DQ61" s="777">
        <f t="shared" ref="DQ61" si="379">BC61</f>
        <v>46203</v>
      </c>
      <c r="DR61" s="777">
        <f t="shared" ref="DR61" si="380">BD61</f>
        <v>46234</v>
      </c>
      <c r="DS61" s="777">
        <f t="shared" ref="DS61" si="381">BE61</f>
        <v>46265</v>
      </c>
      <c r="DT61" s="777">
        <f t="shared" ref="DT61" si="382">BF61</f>
        <v>46295</v>
      </c>
      <c r="DU61" s="777">
        <f t="shared" ref="DU61" si="383">BG61</f>
        <v>46326</v>
      </c>
      <c r="DV61" s="777">
        <f t="shared" ref="DV61" si="384">BH61</f>
        <v>46356</v>
      </c>
      <c r="DW61" s="777">
        <f t="shared" ref="DW61" si="385">BI61</f>
        <v>46387</v>
      </c>
      <c r="DX61" s="777">
        <f t="shared" ref="DX61" si="386">BJ61</f>
        <v>46418</v>
      </c>
      <c r="DY61" s="777">
        <f t="shared" ref="DY61" si="387">BK61</f>
        <v>46446</v>
      </c>
      <c r="DZ61" s="777">
        <f t="shared" ref="DZ61" si="388">BL61</f>
        <v>46477</v>
      </c>
      <c r="EA61" s="777">
        <f t="shared" ref="EA61" si="389">BM61</f>
        <v>46507</v>
      </c>
      <c r="EB61" s="777">
        <f t="shared" ref="EB61" si="390">BN61</f>
        <v>46538</v>
      </c>
      <c r="EC61" s="777">
        <f t="shared" ref="EC61" si="391">BO61</f>
        <v>46568</v>
      </c>
      <c r="ED61" s="777">
        <f t="shared" ref="ED61" si="392">BP61</f>
        <v>46599</v>
      </c>
      <c r="EE61" s="777">
        <f t="shared" ref="EE61" si="393">BQ61</f>
        <v>46630</v>
      </c>
      <c r="EF61" s="777">
        <f t="shared" ref="EF61" si="394">BR61</f>
        <v>46660</v>
      </c>
      <c r="EG61" s="777">
        <f t="shared" ref="EG61" si="395">BS61</f>
        <v>46691</v>
      </c>
      <c r="EH61" s="777">
        <f t="shared" ref="EH61" si="396">BT61</f>
        <v>46721</v>
      </c>
      <c r="EI61" s="778">
        <f t="shared" ref="EI61" si="397">BU61</f>
        <v>46752</v>
      </c>
      <c r="EJ61" s="779"/>
      <c r="EK61" s="780"/>
      <c r="EL61" s="780"/>
      <c r="EM61" s="780"/>
      <c r="EN61" s="780"/>
      <c r="EO61" s="308"/>
      <c r="EP61" s="777">
        <f t="shared" ref="EP61" si="398">CB61</f>
        <v>44957</v>
      </c>
      <c r="EQ61" s="777">
        <f t="shared" ref="EQ61" si="399">CC61</f>
        <v>44985</v>
      </c>
      <c r="ER61" s="777">
        <f t="shared" ref="ER61" si="400">CD61</f>
        <v>45016</v>
      </c>
      <c r="ES61" s="777">
        <f t="shared" ref="ES61" si="401">CE61</f>
        <v>45046</v>
      </c>
      <c r="ET61" s="777">
        <f t="shared" ref="ET61" si="402">CF61</f>
        <v>45077</v>
      </c>
      <c r="EU61" s="777">
        <f t="shared" ref="EU61" si="403">CG61</f>
        <v>45107</v>
      </c>
      <c r="EV61" s="777">
        <f t="shared" ref="EV61" si="404">CH61</f>
        <v>45138</v>
      </c>
      <c r="EW61" s="777">
        <f t="shared" ref="EW61" si="405">CI61</f>
        <v>45169</v>
      </c>
      <c r="EX61" s="777">
        <f t="shared" ref="EX61" si="406">CJ61</f>
        <v>45199</v>
      </c>
      <c r="EY61" s="777">
        <f t="shared" ref="EY61" si="407">CK61</f>
        <v>45230</v>
      </c>
      <c r="EZ61" s="777">
        <f t="shared" ref="EZ61" si="408">CL61</f>
        <v>45260</v>
      </c>
      <c r="FA61" s="777">
        <f t="shared" ref="FA61" si="409">CM61</f>
        <v>45291</v>
      </c>
      <c r="FB61" s="777">
        <f t="shared" ref="FB61" si="410">CN61</f>
        <v>45322</v>
      </c>
      <c r="FC61" s="777">
        <f t="shared" ref="FC61" si="411">CO61</f>
        <v>45351</v>
      </c>
      <c r="FD61" s="777">
        <f t="shared" ref="FD61" si="412">CP61</f>
        <v>45382</v>
      </c>
      <c r="FE61" s="777">
        <f t="shared" ref="FE61" si="413">CQ61</f>
        <v>45412</v>
      </c>
      <c r="FF61" s="777">
        <f t="shared" ref="FF61" si="414">CR61</f>
        <v>45443</v>
      </c>
      <c r="FG61" s="777">
        <f t="shared" ref="FG61" si="415">CS61</f>
        <v>45473</v>
      </c>
      <c r="FH61" s="777">
        <f t="shared" ref="FH61" si="416">CT61</f>
        <v>45504</v>
      </c>
      <c r="FI61" s="777">
        <f t="shared" ref="FI61" si="417">CU61</f>
        <v>45535</v>
      </c>
      <c r="FJ61" s="777">
        <f t="shared" ref="FJ61" si="418">CV61</f>
        <v>45565</v>
      </c>
      <c r="FK61" s="777">
        <f t="shared" ref="FK61" si="419">CW61</f>
        <v>45596</v>
      </c>
      <c r="FL61" s="777">
        <f t="shared" ref="FL61" si="420">CX61</f>
        <v>45626</v>
      </c>
      <c r="FM61" s="777">
        <f t="shared" ref="FM61" si="421">CY61</f>
        <v>45657</v>
      </c>
      <c r="FN61" s="777">
        <f t="shared" ref="FN61" si="422">CZ61</f>
        <v>45688</v>
      </c>
      <c r="FO61" s="777">
        <f t="shared" ref="FO61" si="423">DA61</f>
        <v>45716</v>
      </c>
      <c r="FP61" s="777">
        <f t="shared" ref="FP61" si="424">DB61</f>
        <v>45747</v>
      </c>
      <c r="FQ61" s="777">
        <f t="shared" ref="FQ61" si="425">DC61</f>
        <v>45777</v>
      </c>
      <c r="FR61" s="777">
        <f t="shared" ref="FR61" si="426">DD61</f>
        <v>45808</v>
      </c>
      <c r="FS61" s="777">
        <f t="shared" ref="FS61" si="427">DE61</f>
        <v>45838</v>
      </c>
      <c r="FT61" s="777">
        <f t="shared" ref="FT61" si="428">DF61</f>
        <v>45869</v>
      </c>
      <c r="FU61" s="777">
        <f t="shared" ref="FU61" si="429">DG61</f>
        <v>45900</v>
      </c>
      <c r="FV61" s="777">
        <f t="shared" ref="FV61" si="430">DH61</f>
        <v>45930</v>
      </c>
      <c r="FW61" s="777">
        <f t="shared" ref="FW61" si="431">DI61</f>
        <v>45961</v>
      </c>
      <c r="FX61" s="777">
        <f t="shared" ref="FX61" si="432">DJ61</f>
        <v>45991</v>
      </c>
      <c r="FY61" s="777">
        <f t="shared" ref="FY61" si="433">DK61</f>
        <v>46022</v>
      </c>
      <c r="FZ61" s="777">
        <f t="shared" ref="FZ61" si="434">DL61</f>
        <v>46053</v>
      </c>
      <c r="GA61" s="777">
        <f t="shared" ref="GA61" si="435">DM61</f>
        <v>46081</v>
      </c>
      <c r="GB61" s="777">
        <f t="shared" ref="GB61" si="436">DN61</f>
        <v>46112</v>
      </c>
      <c r="GC61" s="777">
        <f t="shared" ref="GC61" si="437">DO61</f>
        <v>46142</v>
      </c>
      <c r="GD61" s="777">
        <f t="shared" ref="GD61" si="438">DP61</f>
        <v>46173</v>
      </c>
      <c r="GE61" s="777">
        <f t="shared" ref="GE61" si="439">DQ61</f>
        <v>46203</v>
      </c>
      <c r="GF61" s="777">
        <f t="shared" ref="GF61" si="440">DR61</f>
        <v>46234</v>
      </c>
      <c r="GG61" s="777">
        <f t="shared" ref="GG61" si="441">DS61</f>
        <v>46265</v>
      </c>
      <c r="GH61" s="777">
        <f t="shared" ref="GH61" si="442">DT61</f>
        <v>46295</v>
      </c>
      <c r="GI61" s="777">
        <f t="shared" ref="GI61" si="443">DU61</f>
        <v>46326</v>
      </c>
      <c r="GJ61" s="777">
        <f t="shared" ref="GJ61" si="444">DV61</f>
        <v>46356</v>
      </c>
      <c r="GK61" s="777">
        <f t="shared" ref="GK61" si="445">DW61</f>
        <v>46387</v>
      </c>
      <c r="GL61" s="777">
        <f t="shared" ref="GL61" si="446">DX61</f>
        <v>46418</v>
      </c>
      <c r="GM61" s="777">
        <f t="shared" ref="GM61" si="447">DY61</f>
        <v>46446</v>
      </c>
      <c r="GN61" s="777">
        <f t="shared" ref="GN61" si="448">DZ61</f>
        <v>46477</v>
      </c>
      <c r="GO61" s="777">
        <f t="shared" ref="GO61" si="449">EA61</f>
        <v>46507</v>
      </c>
      <c r="GP61" s="777">
        <f t="shared" ref="GP61" si="450">EB61</f>
        <v>46538</v>
      </c>
      <c r="GQ61" s="777">
        <f t="shared" ref="GQ61" si="451">EC61</f>
        <v>46568</v>
      </c>
      <c r="GR61" s="777">
        <f t="shared" ref="GR61" si="452">ED61</f>
        <v>46599</v>
      </c>
      <c r="GS61" s="777">
        <f t="shared" ref="GS61" si="453">EE61</f>
        <v>46630</v>
      </c>
      <c r="GT61" s="777">
        <f t="shared" ref="GT61" si="454">EF61</f>
        <v>46660</v>
      </c>
      <c r="GU61" s="777">
        <f t="shared" ref="GU61" si="455">EG61</f>
        <v>46691</v>
      </c>
      <c r="GV61" s="777">
        <f t="shared" ref="GV61" si="456">EH61</f>
        <v>46721</v>
      </c>
      <c r="GW61" s="778">
        <f t="shared" ref="GW61" si="457">EI61</f>
        <v>46752</v>
      </c>
      <c r="GX61" s="779"/>
      <c r="GY61" s="780"/>
      <c r="GZ61" s="780"/>
      <c r="HA61" s="780"/>
      <c r="HB61" s="780"/>
      <c r="HE61" s="339"/>
      <c r="HF61" s="339"/>
      <c r="HP61" s="27"/>
    </row>
    <row r="62" spans="1:235">
      <c r="B62" s="22"/>
      <c r="C62" s="310" t="s">
        <v>629</v>
      </c>
      <c r="D62" s="311"/>
      <c r="E62" s="138"/>
      <c r="F62" s="312"/>
      <c r="G62" s="311"/>
      <c r="H62" s="313"/>
      <c r="I62" s="140"/>
      <c r="J62" s="140"/>
      <c r="K62" s="141"/>
      <c r="L62" s="141"/>
      <c r="M62" s="141"/>
      <c r="N62" s="772">
        <v>0</v>
      </c>
      <c r="O62" s="167">
        <v>0</v>
      </c>
      <c r="P62" s="167">
        <v>0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7">
        <v>0</v>
      </c>
      <c r="X62" s="167">
        <v>0</v>
      </c>
      <c r="Y62" s="167">
        <v>0</v>
      </c>
      <c r="Z62" s="167">
        <v>0</v>
      </c>
      <c r="AA62" s="167">
        <v>0</v>
      </c>
      <c r="AB62" s="167">
        <v>0</v>
      </c>
      <c r="AC62" s="167">
        <v>0</v>
      </c>
      <c r="AD62" s="167">
        <v>0</v>
      </c>
      <c r="AE62" s="167">
        <v>0</v>
      </c>
      <c r="AF62" s="167">
        <v>0</v>
      </c>
      <c r="AG62" s="167">
        <v>0</v>
      </c>
      <c r="AH62" s="167">
        <v>0</v>
      </c>
      <c r="AI62" s="167">
        <v>0</v>
      </c>
      <c r="AJ62" s="167">
        <v>0</v>
      </c>
      <c r="AK62" s="167">
        <v>0</v>
      </c>
      <c r="AL62" s="167">
        <v>0</v>
      </c>
      <c r="AM62" s="167">
        <v>0</v>
      </c>
      <c r="AN62" s="167">
        <v>0</v>
      </c>
      <c r="AO62" s="167">
        <v>0</v>
      </c>
      <c r="AP62" s="167">
        <v>0</v>
      </c>
      <c r="AQ62" s="167">
        <v>0</v>
      </c>
      <c r="AR62" s="167">
        <v>0</v>
      </c>
      <c r="AS62" s="167">
        <v>0</v>
      </c>
      <c r="AT62" s="167">
        <v>0</v>
      </c>
      <c r="AU62" s="167">
        <v>0</v>
      </c>
      <c r="AV62" s="167">
        <v>0</v>
      </c>
      <c r="AW62" s="167">
        <v>0</v>
      </c>
      <c r="AX62" s="167">
        <v>0</v>
      </c>
      <c r="AY62" s="167">
        <v>0</v>
      </c>
      <c r="AZ62" s="167">
        <v>0</v>
      </c>
      <c r="BA62" s="167">
        <v>0</v>
      </c>
      <c r="BB62" s="167">
        <v>0</v>
      </c>
      <c r="BC62" s="167">
        <v>0</v>
      </c>
      <c r="BD62" s="167">
        <v>0</v>
      </c>
      <c r="BE62" s="167">
        <v>0</v>
      </c>
      <c r="BF62" s="167">
        <v>0</v>
      </c>
      <c r="BG62" s="167">
        <v>0</v>
      </c>
      <c r="BH62" s="167">
        <v>0</v>
      </c>
      <c r="BI62" s="167">
        <v>0</v>
      </c>
      <c r="BJ62" s="167">
        <v>0</v>
      </c>
      <c r="BK62" s="167">
        <v>0</v>
      </c>
      <c r="BL62" s="167">
        <v>0</v>
      </c>
      <c r="BM62" s="167">
        <v>0</v>
      </c>
      <c r="BN62" s="167">
        <v>0</v>
      </c>
      <c r="BO62" s="167">
        <v>0</v>
      </c>
      <c r="BP62" s="167">
        <v>0</v>
      </c>
      <c r="BQ62" s="167">
        <v>0</v>
      </c>
      <c r="BR62" s="167">
        <v>0</v>
      </c>
      <c r="BS62" s="167">
        <v>0</v>
      </c>
      <c r="BT62" s="167">
        <v>0</v>
      </c>
      <c r="BU62" s="167">
        <v>0</v>
      </c>
      <c r="BV62" s="771"/>
      <c r="BW62" s="209"/>
      <c r="BX62" s="209"/>
      <c r="BY62" s="209"/>
      <c r="BZ62" s="209"/>
      <c r="CA62" s="773"/>
      <c r="CB62" s="167">
        <f t="shared" ref="CB62:DG62" si="458">CB29</f>
        <v>0</v>
      </c>
      <c r="CC62" s="167">
        <f t="shared" si="458"/>
        <v>0</v>
      </c>
      <c r="CD62" s="167">
        <f t="shared" si="458"/>
        <v>0</v>
      </c>
      <c r="CE62" s="167">
        <f t="shared" si="458"/>
        <v>0</v>
      </c>
      <c r="CF62" s="167">
        <f t="shared" si="458"/>
        <v>0</v>
      </c>
      <c r="CG62" s="167">
        <f t="shared" si="458"/>
        <v>0</v>
      </c>
      <c r="CH62" s="167">
        <f t="shared" si="458"/>
        <v>0</v>
      </c>
      <c r="CI62" s="167">
        <f t="shared" si="458"/>
        <v>0</v>
      </c>
      <c r="CJ62" s="167">
        <f t="shared" si="458"/>
        <v>0</v>
      </c>
      <c r="CK62" s="167">
        <f t="shared" si="458"/>
        <v>0</v>
      </c>
      <c r="CL62" s="167">
        <f t="shared" si="458"/>
        <v>0</v>
      </c>
      <c r="CM62" s="167">
        <f t="shared" si="458"/>
        <v>0</v>
      </c>
      <c r="CN62" s="167">
        <f t="shared" si="458"/>
        <v>0</v>
      </c>
      <c r="CO62" s="167">
        <f t="shared" si="458"/>
        <v>0</v>
      </c>
      <c r="CP62" s="167">
        <f t="shared" si="458"/>
        <v>0</v>
      </c>
      <c r="CQ62" s="167">
        <f t="shared" si="458"/>
        <v>0</v>
      </c>
      <c r="CR62" s="167">
        <f t="shared" si="458"/>
        <v>0</v>
      </c>
      <c r="CS62" s="167">
        <f t="shared" si="458"/>
        <v>0</v>
      </c>
      <c r="CT62" s="167">
        <f t="shared" si="458"/>
        <v>0</v>
      </c>
      <c r="CU62" s="167">
        <f t="shared" si="458"/>
        <v>0</v>
      </c>
      <c r="CV62" s="167">
        <f t="shared" si="458"/>
        <v>0</v>
      </c>
      <c r="CW62" s="167">
        <f t="shared" si="458"/>
        <v>0</v>
      </c>
      <c r="CX62" s="167">
        <f t="shared" si="458"/>
        <v>0</v>
      </c>
      <c r="CY62" s="167">
        <f t="shared" si="458"/>
        <v>0</v>
      </c>
      <c r="CZ62" s="167">
        <f t="shared" si="458"/>
        <v>0</v>
      </c>
      <c r="DA62" s="167">
        <f t="shared" si="458"/>
        <v>0</v>
      </c>
      <c r="DB62" s="167">
        <f t="shared" si="458"/>
        <v>0</v>
      </c>
      <c r="DC62" s="167">
        <f t="shared" si="458"/>
        <v>0</v>
      </c>
      <c r="DD62" s="167">
        <f t="shared" si="458"/>
        <v>0</v>
      </c>
      <c r="DE62" s="167">
        <f t="shared" si="458"/>
        <v>0</v>
      </c>
      <c r="DF62" s="167">
        <f t="shared" si="458"/>
        <v>0</v>
      </c>
      <c r="DG62" s="167">
        <f t="shared" si="458"/>
        <v>0</v>
      </c>
      <c r="DH62" s="167">
        <f t="shared" ref="DH62:EI62" si="459">DH29</f>
        <v>0</v>
      </c>
      <c r="DI62" s="167">
        <f t="shared" si="459"/>
        <v>0</v>
      </c>
      <c r="DJ62" s="167">
        <f t="shared" si="459"/>
        <v>0</v>
      </c>
      <c r="DK62" s="167">
        <f t="shared" si="459"/>
        <v>0</v>
      </c>
      <c r="DL62" s="167">
        <f t="shared" si="459"/>
        <v>0</v>
      </c>
      <c r="DM62" s="167">
        <f t="shared" si="459"/>
        <v>0</v>
      </c>
      <c r="DN62" s="167">
        <f t="shared" si="459"/>
        <v>0</v>
      </c>
      <c r="DO62" s="167">
        <f t="shared" si="459"/>
        <v>0</v>
      </c>
      <c r="DP62" s="167">
        <f t="shared" si="459"/>
        <v>0</v>
      </c>
      <c r="DQ62" s="167">
        <f t="shared" si="459"/>
        <v>0</v>
      </c>
      <c r="DR62" s="167">
        <f t="shared" si="459"/>
        <v>0</v>
      </c>
      <c r="DS62" s="167">
        <f t="shared" si="459"/>
        <v>0</v>
      </c>
      <c r="DT62" s="167">
        <f t="shared" si="459"/>
        <v>0</v>
      </c>
      <c r="DU62" s="167">
        <f t="shared" si="459"/>
        <v>0</v>
      </c>
      <c r="DV62" s="167">
        <f t="shared" si="459"/>
        <v>0</v>
      </c>
      <c r="DW62" s="167">
        <f t="shared" si="459"/>
        <v>0</v>
      </c>
      <c r="DX62" s="167">
        <f t="shared" si="459"/>
        <v>0</v>
      </c>
      <c r="DY62" s="167">
        <f t="shared" si="459"/>
        <v>0</v>
      </c>
      <c r="DZ62" s="167">
        <f t="shared" si="459"/>
        <v>0</v>
      </c>
      <c r="EA62" s="167">
        <f t="shared" si="459"/>
        <v>0</v>
      </c>
      <c r="EB62" s="167">
        <f t="shared" si="459"/>
        <v>0</v>
      </c>
      <c r="EC62" s="167">
        <f t="shared" si="459"/>
        <v>0</v>
      </c>
      <c r="ED62" s="167">
        <f t="shared" si="459"/>
        <v>0</v>
      </c>
      <c r="EE62" s="167">
        <f t="shared" si="459"/>
        <v>0</v>
      </c>
      <c r="EF62" s="167">
        <f t="shared" si="459"/>
        <v>0</v>
      </c>
      <c r="EG62" s="167">
        <f t="shared" si="459"/>
        <v>0</v>
      </c>
      <c r="EH62" s="167">
        <f t="shared" si="459"/>
        <v>0</v>
      </c>
      <c r="EI62" s="314">
        <f t="shared" si="459"/>
        <v>0</v>
      </c>
      <c r="EJ62" s="209"/>
      <c r="EK62" s="209"/>
      <c r="EL62" s="209"/>
      <c r="EM62" s="209"/>
      <c r="EN62" s="209"/>
      <c r="EO62" s="773"/>
      <c r="EP62" s="167">
        <f t="shared" ref="EP62:GW62" si="460">EP29</f>
        <v>0</v>
      </c>
      <c r="EQ62" s="167">
        <f t="shared" si="460"/>
        <v>0</v>
      </c>
      <c r="ER62" s="167">
        <f t="shared" si="460"/>
        <v>0</v>
      </c>
      <c r="ES62" s="167">
        <f t="shared" si="460"/>
        <v>0</v>
      </c>
      <c r="ET62" s="167">
        <f t="shared" si="460"/>
        <v>0</v>
      </c>
      <c r="EU62" s="167">
        <f t="shared" si="460"/>
        <v>0</v>
      </c>
      <c r="EV62" s="167">
        <f t="shared" si="460"/>
        <v>0</v>
      </c>
      <c r="EW62" s="167">
        <f t="shared" si="460"/>
        <v>0</v>
      </c>
      <c r="EX62" s="167">
        <f t="shared" si="460"/>
        <v>0</v>
      </c>
      <c r="EY62" s="167">
        <f t="shared" si="460"/>
        <v>0</v>
      </c>
      <c r="EZ62" s="167">
        <f t="shared" si="460"/>
        <v>0</v>
      </c>
      <c r="FA62" s="167">
        <f t="shared" si="460"/>
        <v>0</v>
      </c>
      <c r="FB62" s="167">
        <f t="shared" si="460"/>
        <v>0</v>
      </c>
      <c r="FC62" s="167">
        <f t="shared" si="460"/>
        <v>0</v>
      </c>
      <c r="FD62" s="167">
        <f t="shared" si="460"/>
        <v>0</v>
      </c>
      <c r="FE62" s="167">
        <f t="shared" si="460"/>
        <v>0</v>
      </c>
      <c r="FF62" s="167">
        <f t="shared" si="460"/>
        <v>0</v>
      </c>
      <c r="FG62" s="167">
        <f t="shared" si="460"/>
        <v>0</v>
      </c>
      <c r="FH62" s="167">
        <f t="shared" si="460"/>
        <v>0</v>
      </c>
      <c r="FI62" s="167">
        <f t="shared" si="460"/>
        <v>0</v>
      </c>
      <c r="FJ62" s="167">
        <f t="shared" si="460"/>
        <v>0</v>
      </c>
      <c r="FK62" s="167">
        <f t="shared" si="460"/>
        <v>0</v>
      </c>
      <c r="FL62" s="167">
        <f t="shared" si="460"/>
        <v>0</v>
      </c>
      <c r="FM62" s="167">
        <f t="shared" si="460"/>
        <v>0</v>
      </c>
      <c r="FN62" s="167">
        <f t="shared" si="460"/>
        <v>0</v>
      </c>
      <c r="FO62" s="167">
        <f t="shared" si="460"/>
        <v>0</v>
      </c>
      <c r="FP62" s="167">
        <f t="shared" si="460"/>
        <v>0</v>
      </c>
      <c r="FQ62" s="167">
        <f t="shared" si="460"/>
        <v>0</v>
      </c>
      <c r="FR62" s="167">
        <f t="shared" si="460"/>
        <v>0</v>
      </c>
      <c r="FS62" s="167">
        <f t="shared" si="460"/>
        <v>0</v>
      </c>
      <c r="FT62" s="167">
        <f t="shared" si="460"/>
        <v>0</v>
      </c>
      <c r="FU62" s="167">
        <f t="shared" si="460"/>
        <v>0</v>
      </c>
      <c r="FV62" s="167">
        <f t="shared" si="460"/>
        <v>0</v>
      </c>
      <c r="FW62" s="167">
        <f t="shared" si="460"/>
        <v>0</v>
      </c>
      <c r="FX62" s="167">
        <f t="shared" si="460"/>
        <v>0</v>
      </c>
      <c r="FY62" s="167">
        <f t="shared" si="460"/>
        <v>0</v>
      </c>
      <c r="FZ62" s="167">
        <f t="shared" si="460"/>
        <v>0</v>
      </c>
      <c r="GA62" s="167">
        <f t="shared" si="460"/>
        <v>0</v>
      </c>
      <c r="GB62" s="167">
        <f t="shared" si="460"/>
        <v>0</v>
      </c>
      <c r="GC62" s="167">
        <f t="shared" si="460"/>
        <v>0</v>
      </c>
      <c r="GD62" s="167">
        <f t="shared" si="460"/>
        <v>0</v>
      </c>
      <c r="GE62" s="167">
        <f t="shared" si="460"/>
        <v>0</v>
      </c>
      <c r="GF62" s="167">
        <f t="shared" si="460"/>
        <v>0</v>
      </c>
      <c r="GG62" s="167">
        <f t="shared" si="460"/>
        <v>0</v>
      </c>
      <c r="GH62" s="167">
        <f t="shared" si="460"/>
        <v>0</v>
      </c>
      <c r="GI62" s="167">
        <f t="shared" si="460"/>
        <v>0</v>
      </c>
      <c r="GJ62" s="167">
        <f t="shared" si="460"/>
        <v>0</v>
      </c>
      <c r="GK62" s="167">
        <f t="shared" si="460"/>
        <v>0</v>
      </c>
      <c r="GL62" s="167">
        <f t="shared" si="460"/>
        <v>0</v>
      </c>
      <c r="GM62" s="167">
        <f t="shared" si="460"/>
        <v>0</v>
      </c>
      <c r="GN62" s="167">
        <f t="shared" si="460"/>
        <v>0</v>
      </c>
      <c r="GO62" s="167">
        <f t="shared" si="460"/>
        <v>0</v>
      </c>
      <c r="GP62" s="167">
        <f t="shared" si="460"/>
        <v>0</v>
      </c>
      <c r="GQ62" s="167">
        <f t="shared" si="460"/>
        <v>0</v>
      </c>
      <c r="GR62" s="167">
        <f t="shared" si="460"/>
        <v>0</v>
      </c>
      <c r="GS62" s="167">
        <f t="shared" si="460"/>
        <v>0</v>
      </c>
      <c r="GT62" s="167">
        <f t="shared" si="460"/>
        <v>0</v>
      </c>
      <c r="GU62" s="167">
        <f t="shared" si="460"/>
        <v>0</v>
      </c>
      <c r="GV62" s="167">
        <f t="shared" si="460"/>
        <v>0</v>
      </c>
      <c r="GW62" s="314">
        <f t="shared" si="460"/>
        <v>0</v>
      </c>
      <c r="GX62" s="209"/>
      <c r="GY62" s="209"/>
      <c r="GZ62" s="209"/>
      <c r="HA62" s="209"/>
      <c r="HB62" s="209"/>
      <c r="HC62" s="109"/>
      <c r="HD62" s="315"/>
      <c r="HE62" s="301"/>
      <c r="HF62" s="301"/>
      <c r="HG62" s="301"/>
      <c r="HJ62" s="300"/>
      <c r="HS62" s="27"/>
      <c r="HT62" s="27"/>
      <c r="HU62" s="27"/>
      <c r="HV62" s="27"/>
      <c r="HW62" s="27"/>
      <c r="HX62" s="27"/>
      <c r="HY62" s="27"/>
      <c r="HZ62" s="27"/>
      <c r="IA62" s="27"/>
    </row>
    <row r="63" spans="1:235">
      <c r="B63" s="22"/>
      <c r="C63" s="310" t="s">
        <v>507</v>
      </c>
      <c r="D63" s="311"/>
      <c r="E63" s="138"/>
      <c r="F63" s="312"/>
      <c r="G63" s="311"/>
      <c r="H63" s="774"/>
      <c r="I63" s="140"/>
      <c r="J63" s="140"/>
      <c r="K63" s="210"/>
      <c r="L63" s="210"/>
      <c r="M63" s="210"/>
      <c r="N63" s="317">
        <v>0</v>
      </c>
      <c r="O63" s="316">
        <v>0</v>
      </c>
      <c r="P63" s="316">
        <v>0</v>
      </c>
      <c r="Q63" s="316">
        <v>0</v>
      </c>
      <c r="R63" s="316">
        <v>0</v>
      </c>
      <c r="S63" s="316">
        <v>0</v>
      </c>
      <c r="T63" s="316">
        <v>0</v>
      </c>
      <c r="U63" s="316">
        <v>0</v>
      </c>
      <c r="V63" s="316">
        <v>0</v>
      </c>
      <c r="W63" s="316">
        <v>0</v>
      </c>
      <c r="X63" s="316">
        <v>0</v>
      </c>
      <c r="Y63" s="316">
        <v>0</v>
      </c>
      <c r="Z63" s="316">
        <v>0</v>
      </c>
      <c r="AA63" s="316">
        <v>0</v>
      </c>
      <c r="AB63" s="316">
        <v>0</v>
      </c>
      <c r="AC63" s="316">
        <v>0</v>
      </c>
      <c r="AD63" s="316">
        <v>0</v>
      </c>
      <c r="AE63" s="316">
        <v>0</v>
      </c>
      <c r="AF63" s="316">
        <v>0</v>
      </c>
      <c r="AG63" s="316">
        <v>0</v>
      </c>
      <c r="AH63" s="316">
        <v>0</v>
      </c>
      <c r="AI63" s="316">
        <v>0</v>
      </c>
      <c r="AJ63" s="316">
        <v>0</v>
      </c>
      <c r="AK63" s="316">
        <v>0</v>
      </c>
      <c r="AL63" s="316">
        <v>0</v>
      </c>
      <c r="AM63" s="316">
        <v>0</v>
      </c>
      <c r="AN63" s="316">
        <v>0</v>
      </c>
      <c r="AO63" s="316">
        <v>0</v>
      </c>
      <c r="AP63" s="316">
        <v>0</v>
      </c>
      <c r="AQ63" s="316">
        <v>0</v>
      </c>
      <c r="AR63" s="316">
        <v>0</v>
      </c>
      <c r="AS63" s="316">
        <v>0</v>
      </c>
      <c r="AT63" s="316">
        <v>0</v>
      </c>
      <c r="AU63" s="316">
        <v>0</v>
      </c>
      <c r="AV63" s="316">
        <v>0</v>
      </c>
      <c r="AW63" s="316">
        <v>0</v>
      </c>
      <c r="AX63" s="316">
        <v>0</v>
      </c>
      <c r="AY63" s="316">
        <v>0</v>
      </c>
      <c r="AZ63" s="316">
        <v>0</v>
      </c>
      <c r="BA63" s="316">
        <v>0</v>
      </c>
      <c r="BB63" s="316">
        <v>0</v>
      </c>
      <c r="BC63" s="316">
        <v>0</v>
      </c>
      <c r="BD63" s="316">
        <v>0</v>
      </c>
      <c r="BE63" s="316">
        <v>0</v>
      </c>
      <c r="BF63" s="316">
        <v>0</v>
      </c>
      <c r="BG63" s="316">
        <v>0</v>
      </c>
      <c r="BH63" s="316">
        <v>0</v>
      </c>
      <c r="BI63" s="316">
        <v>0</v>
      </c>
      <c r="BJ63" s="316">
        <v>0</v>
      </c>
      <c r="BK63" s="316">
        <v>0</v>
      </c>
      <c r="BL63" s="316">
        <v>0</v>
      </c>
      <c r="BM63" s="316">
        <v>0</v>
      </c>
      <c r="BN63" s="316">
        <v>0</v>
      </c>
      <c r="BO63" s="316">
        <v>0</v>
      </c>
      <c r="BP63" s="316">
        <v>0</v>
      </c>
      <c r="BQ63" s="316">
        <v>0</v>
      </c>
      <c r="BR63" s="316">
        <v>0</v>
      </c>
      <c r="BS63" s="316">
        <v>0</v>
      </c>
      <c r="BT63" s="316">
        <v>0</v>
      </c>
      <c r="BU63" s="316">
        <v>0</v>
      </c>
      <c r="BV63" s="771"/>
      <c r="BW63" s="209"/>
      <c r="BX63" s="209"/>
      <c r="BY63" s="209"/>
      <c r="BZ63" s="209"/>
      <c r="CA63" s="773"/>
      <c r="CB63" s="316">
        <v>0</v>
      </c>
      <c r="CC63" s="316">
        <v>0</v>
      </c>
      <c r="CD63" s="316">
        <v>0</v>
      </c>
      <c r="CE63" s="316">
        <v>0</v>
      </c>
      <c r="CF63" s="316">
        <v>0</v>
      </c>
      <c r="CG63" s="316">
        <v>0</v>
      </c>
      <c r="CH63" s="316">
        <v>0</v>
      </c>
      <c r="CI63" s="316">
        <v>0</v>
      </c>
      <c r="CJ63" s="316">
        <v>0</v>
      </c>
      <c r="CK63" s="316">
        <v>0</v>
      </c>
      <c r="CL63" s="316">
        <v>0</v>
      </c>
      <c r="CM63" s="316">
        <v>0</v>
      </c>
      <c r="CN63" s="316">
        <f>-SUM(CB62:CM62)</f>
        <v>0</v>
      </c>
      <c r="CO63" s="316">
        <v>0</v>
      </c>
      <c r="CP63" s="316">
        <v>0</v>
      </c>
      <c r="CQ63" s="316">
        <v>0</v>
      </c>
      <c r="CR63" s="316">
        <v>0</v>
      </c>
      <c r="CS63" s="316">
        <v>0</v>
      </c>
      <c r="CT63" s="316">
        <v>0</v>
      </c>
      <c r="CU63" s="316">
        <v>0</v>
      </c>
      <c r="CV63" s="316">
        <v>0</v>
      </c>
      <c r="CW63" s="316">
        <v>0</v>
      </c>
      <c r="CX63" s="316">
        <v>0</v>
      </c>
      <c r="CY63" s="316">
        <v>0</v>
      </c>
      <c r="CZ63" s="316">
        <f>-SUM(CN62:CY62)</f>
        <v>0</v>
      </c>
      <c r="DA63" s="316">
        <v>0</v>
      </c>
      <c r="DB63" s="316">
        <v>0</v>
      </c>
      <c r="DC63" s="316">
        <v>0</v>
      </c>
      <c r="DD63" s="316">
        <v>0</v>
      </c>
      <c r="DE63" s="316">
        <v>0</v>
      </c>
      <c r="DF63" s="316">
        <v>0</v>
      </c>
      <c r="DG63" s="316">
        <v>0</v>
      </c>
      <c r="DH63" s="316">
        <v>0</v>
      </c>
      <c r="DI63" s="316">
        <v>0</v>
      </c>
      <c r="DJ63" s="316">
        <v>0</v>
      </c>
      <c r="DK63" s="316">
        <v>0</v>
      </c>
      <c r="DL63" s="316">
        <f>-SUM(CZ62:DK62)</f>
        <v>0</v>
      </c>
      <c r="DM63" s="316">
        <v>0</v>
      </c>
      <c r="DN63" s="316">
        <v>0</v>
      </c>
      <c r="DO63" s="316">
        <v>0</v>
      </c>
      <c r="DP63" s="316">
        <v>0</v>
      </c>
      <c r="DQ63" s="316">
        <v>0</v>
      </c>
      <c r="DR63" s="316">
        <v>0</v>
      </c>
      <c r="DS63" s="316">
        <v>0</v>
      </c>
      <c r="DT63" s="316">
        <v>0</v>
      </c>
      <c r="DU63" s="316">
        <v>0</v>
      </c>
      <c r="DV63" s="316">
        <v>0</v>
      </c>
      <c r="DW63" s="316">
        <v>0</v>
      </c>
      <c r="DX63" s="316">
        <f>-SUM(DL62:DW62)</f>
        <v>0</v>
      </c>
      <c r="DY63" s="316">
        <v>0</v>
      </c>
      <c r="DZ63" s="316">
        <v>0</v>
      </c>
      <c r="EA63" s="316">
        <v>0</v>
      </c>
      <c r="EB63" s="316">
        <v>0</v>
      </c>
      <c r="EC63" s="316">
        <v>0</v>
      </c>
      <c r="ED63" s="316">
        <v>0</v>
      </c>
      <c r="EE63" s="316">
        <v>0</v>
      </c>
      <c r="EF63" s="316">
        <v>0</v>
      </c>
      <c r="EG63" s="316">
        <v>0</v>
      </c>
      <c r="EH63" s="316">
        <v>0</v>
      </c>
      <c r="EI63" s="318">
        <v>0</v>
      </c>
      <c r="EJ63" s="209"/>
      <c r="EK63" s="209"/>
      <c r="EL63" s="209"/>
      <c r="EM63" s="209"/>
      <c r="EN63" s="209"/>
      <c r="EO63" s="773"/>
      <c r="EP63" s="316">
        <f>IF(Setup!$F$49=0,-EP62,IF(Setup!$F$49=30,-EO62,IF(Setup!$F$49=60,-EN62,0)))</f>
        <v>0</v>
      </c>
      <c r="EQ63" s="316">
        <f>IF(Setup!$F$49=0,-EQ62,IF(Setup!$F$49=30,-EP62,IF(Setup!$F$49=60,-EO62,0)))</f>
        <v>0</v>
      </c>
      <c r="ER63" s="316">
        <f>IF(Setup!$F$49=0,-ER62,IF(Setup!$F$49=30,-EQ62,IF(Setup!$F$49=60,-EP62,0)))</f>
        <v>0</v>
      </c>
      <c r="ES63" s="316">
        <f>IF(Setup!$F$49=0,-ES62,IF(Setup!$F$49=30,-ER62,IF(Setup!$F$49=60,-EQ62,0)))</f>
        <v>0</v>
      </c>
      <c r="ET63" s="316">
        <f>IF(Setup!$F$49=0,-ET62,IF(Setup!$F$49=30,-ES62,IF(Setup!$F$49=60,-ER62,0)))</f>
        <v>0</v>
      </c>
      <c r="EU63" s="316">
        <f>IF(Setup!$F$49=0,-EU62,IF(Setup!$F$49=30,-ET62,IF(Setup!$F$49=60,-ES62,0)))</f>
        <v>0</v>
      </c>
      <c r="EV63" s="316">
        <f>IF(Setup!$F$49=0,-EV62,IF(Setup!$F$49=30,-EU62,IF(Setup!$F$49=60,-ET62,0)))</f>
        <v>0</v>
      </c>
      <c r="EW63" s="316">
        <f>IF(Setup!$F$49=0,-EW62,IF(Setup!$F$49=30,-EV62,IF(Setup!$F$49=60,-EU62,0)))</f>
        <v>0</v>
      </c>
      <c r="EX63" s="316">
        <f>IF(Setup!$F$49=0,-EX62,IF(Setup!$F$49=30,-EW62,IF(Setup!$F$49=60,-EV62,0)))</f>
        <v>0</v>
      </c>
      <c r="EY63" s="316">
        <f>IF(Setup!$F$49=0,-EY62,IF(Setup!$F$49=30,-EX62,IF(Setup!$F$49=60,-EW62,0)))</f>
        <v>0</v>
      </c>
      <c r="EZ63" s="316">
        <f>IF(Setup!$F$49=0,-EZ62,IF(Setup!$F$49=30,-EY62,IF(Setup!$F$49=60,-EX62,0)))</f>
        <v>0</v>
      </c>
      <c r="FA63" s="316">
        <f>IF(Setup!$F$49=0,-FA62,IF(Setup!$F$49=30,-EZ62,IF(Setup!$F$49=60,-EY62,0)))</f>
        <v>0</v>
      </c>
      <c r="FB63" s="316">
        <f>IF(Setup!$F$49=0,-FB62,IF(Setup!$F$49=30,-FA62,IF(Setup!$F$49=60,-EZ62,0)))</f>
        <v>0</v>
      </c>
      <c r="FC63" s="316">
        <f>IF(Setup!$F$49=0,-FC62,IF(Setup!$F$49=30,-FB62,IF(Setup!$F$49=60,-FA62,0)))</f>
        <v>0</v>
      </c>
      <c r="FD63" s="316">
        <f>IF(Setup!$F$49=0,-FD62,IF(Setup!$F$49=30,-FC62,IF(Setup!$F$49=60,-FB62,0)))</f>
        <v>0</v>
      </c>
      <c r="FE63" s="316">
        <f>IF(Setup!$F$49=0,-FE62,IF(Setup!$F$49=30,-FD62,IF(Setup!$F$49=60,-FC62,0)))</f>
        <v>0</v>
      </c>
      <c r="FF63" s="316">
        <f>IF(Setup!$F$49=0,-FF62,IF(Setup!$F$49=30,-FE62,IF(Setup!$F$49=60,-FD62,0)))</f>
        <v>0</v>
      </c>
      <c r="FG63" s="316">
        <f>IF(Setup!$F$49=0,-FG62,IF(Setup!$F$49=30,-FF62,IF(Setup!$F$49=60,-FE62,0)))</f>
        <v>0</v>
      </c>
      <c r="FH63" s="316">
        <f>IF(Setup!$F$49=0,-FH62,IF(Setup!$F$49=30,-FG62,IF(Setup!$F$49=60,-FF62,0)))</f>
        <v>0</v>
      </c>
      <c r="FI63" s="316">
        <f>IF(Setup!$F$49=0,-FI62,IF(Setup!$F$49=30,-FH62,IF(Setup!$F$49=60,-FG62,0)))</f>
        <v>0</v>
      </c>
      <c r="FJ63" s="316">
        <f>IF(Setup!$F$49=0,-FJ62,IF(Setup!$F$49=30,-FI62,IF(Setup!$F$49=60,-FH62,0)))</f>
        <v>0</v>
      </c>
      <c r="FK63" s="316">
        <f>IF(Setup!$F$49=0,-FK62,IF(Setup!$F$49=30,-FJ62,IF(Setup!$F$49=60,-FI62,0)))</f>
        <v>0</v>
      </c>
      <c r="FL63" s="316">
        <f>IF(Setup!$F$49=0,-FL62,IF(Setup!$F$49=30,-FK62,IF(Setup!$F$49=60,-FJ62,0)))</f>
        <v>0</v>
      </c>
      <c r="FM63" s="316">
        <f>IF(Setup!$F$49=0,-FM62,IF(Setup!$F$49=30,-FL62,IF(Setup!$F$49=60,-FK62,0)))</f>
        <v>0</v>
      </c>
      <c r="FN63" s="316">
        <f>IF(Setup!$F$49=0,-FN62,IF(Setup!$F$49=30,-FM62,IF(Setup!$F$49=60,-FL62,0)))</f>
        <v>0</v>
      </c>
      <c r="FO63" s="316">
        <f>IF(Setup!$F$49=0,-FO62,IF(Setup!$F$49=30,-FN62,IF(Setup!$F$49=60,-FM62,0)))</f>
        <v>0</v>
      </c>
      <c r="FP63" s="316">
        <f>IF(Setup!$F$49=0,-FP62,IF(Setup!$F$49=30,-FO62,IF(Setup!$F$49=60,-FN62,0)))</f>
        <v>0</v>
      </c>
      <c r="FQ63" s="316">
        <f>IF(Setup!$F$49=0,-FQ62,IF(Setup!$F$49=30,-FP62,IF(Setup!$F$49=60,-FO62,0)))</f>
        <v>0</v>
      </c>
      <c r="FR63" s="316">
        <f>IF(Setup!$F$49=0,-FR62,IF(Setup!$F$49=30,-FQ62,IF(Setup!$F$49=60,-FP62,0)))</f>
        <v>0</v>
      </c>
      <c r="FS63" s="316">
        <f>IF(Setup!$F$49=0,-FS62,IF(Setup!$F$49=30,-FR62,IF(Setup!$F$49=60,-FQ62,0)))</f>
        <v>0</v>
      </c>
      <c r="FT63" s="316">
        <f>IF(Setup!$F$49=0,-FT62,IF(Setup!$F$49=30,-FS62,IF(Setup!$F$49=60,-FR62,0)))</f>
        <v>0</v>
      </c>
      <c r="FU63" s="316">
        <f>IF(Setup!$F$49=0,-FU62,IF(Setup!$F$49=30,-FT62,IF(Setup!$F$49=60,-FS62,0)))</f>
        <v>0</v>
      </c>
      <c r="FV63" s="316">
        <f>IF(Setup!$F$49=0,-FV62,IF(Setup!$F$49=30,-FU62,IF(Setup!$F$49=60,-FT62,0)))</f>
        <v>0</v>
      </c>
      <c r="FW63" s="316">
        <f>IF(Setup!$F$49=0,-FW62,IF(Setup!$F$49=30,-FV62,IF(Setup!$F$49=60,-FU62,0)))</f>
        <v>0</v>
      </c>
      <c r="FX63" s="316">
        <f>IF(Setup!$F$49=0,-FX62,IF(Setup!$F$49=30,-FW62,IF(Setup!$F$49=60,-FV62,0)))</f>
        <v>0</v>
      </c>
      <c r="FY63" s="316">
        <f>IF(Setup!$F$49=0,-FY62,IF(Setup!$F$49=30,-FX62,IF(Setup!$F$49=60,-FW62,0)))</f>
        <v>0</v>
      </c>
      <c r="FZ63" s="316">
        <f>IF(Setup!$F$49=0,-FZ62,IF(Setup!$F$49=30,-FY62,IF(Setup!$F$49=60,-FX62,0)))</f>
        <v>0</v>
      </c>
      <c r="GA63" s="316">
        <f>IF(Setup!$F$49=0,-GA62,IF(Setup!$F$49=30,-FZ62,IF(Setup!$F$49=60,-FY62,0)))</f>
        <v>0</v>
      </c>
      <c r="GB63" s="316">
        <f>IF(Setup!$F$49=0,-GB62,IF(Setup!$F$49=30,-GA62,IF(Setup!$F$49=60,-FZ62,0)))</f>
        <v>0</v>
      </c>
      <c r="GC63" s="316">
        <f>IF(Setup!$F$49=0,-GC62,IF(Setup!$F$49=30,-GB62,IF(Setup!$F$49=60,-GA62,0)))</f>
        <v>0</v>
      </c>
      <c r="GD63" s="316">
        <f>IF(Setup!$F$49=0,-GD62,IF(Setup!$F$49=30,-GC62,IF(Setup!$F$49=60,-GB62,0)))</f>
        <v>0</v>
      </c>
      <c r="GE63" s="316">
        <f>IF(Setup!$F$49=0,-GE62,IF(Setup!$F$49=30,-GD62,IF(Setup!$F$49=60,-GC62,0)))</f>
        <v>0</v>
      </c>
      <c r="GF63" s="316">
        <f>IF(Setup!$F$49=0,-GF62,IF(Setup!$F$49=30,-GE62,IF(Setup!$F$49=60,-GD62,0)))</f>
        <v>0</v>
      </c>
      <c r="GG63" s="316">
        <f>IF(Setup!$F$49=0,-GG62,IF(Setup!$F$49=30,-GF62,IF(Setup!$F$49=60,-GE62,0)))</f>
        <v>0</v>
      </c>
      <c r="GH63" s="316">
        <f>IF(Setup!$F$49=0,-GH62,IF(Setup!$F$49=30,-GG62,IF(Setup!$F$49=60,-GF62,0)))</f>
        <v>0</v>
      </c>
      <c r="GI63" s="316">
        <f>IF(Setup!$F$49=0,-GI62,IF(Setup!$F$49=30,-GH62,IF(Setup!$F$49=60,-GG62,0)))</f>
        <v>0</v>
      </c>
      <c r="GJ63" s="316">
        <f>IF(Setup!$F$49=0,-GJ62,IF(Setup!$F$49=30,-GI62,IF(Setup!$F$49=60,-GH62,0)))</f>
        <v>0</v>
      </c>
      <c r="GK63" s="316">
        <f>IF(Setup!$F$49=0,-GK62,IF(Setup!$F$49=30,-GJ62,IF(Setup!$F$49=60,-GI62,0)))</f>
        <v>0</v>
      </c>
      <c r="GL63" s="316">
        <f>IF(Setup!$F$49=0,-GL62,IF(Setup!$F$49=30,-GK62,IF(Setup!$F$49=60,-GJ62,0)))</f>
        <v>0</v>
      </c>
      <c r="GM63" s="316">
        <f>IF(Setup!$F$49=0,-GM62,IF(Setup!$F$49=30,-GL62,IF(Setup!$F$49=60,-GK62,0)))</f>
        <v>0</v>
      </c>
      <c r="GN63" s="316">
        <f>IF(Setup!$F$49=0,-GN62,IF(Setup!$F$49=30,-GM62,IF(Setup!$F$49=60,-GL62,0)))</f>
        <v>0</v>
      </c>
      <c r="GO63" s="316">
        <f>IF(Setup!$F$49=0,-GO62,IF(Setup!$F$49=30,-GN62,IF(Setup!$F$49=60,-GM62,0)))</f>
        <v>0</v>
      </c>
      <c r="GP63" s="316">
        <f>IF(Setup!$F$49=0,-GP62,IF(Setup!$F$49=30,-GO62,IF(Setup!$F$49=60,-GN62,0)))</f>
        <v>0</v>
      </c>
      <c r="GQ63" s="316">
        <f>IF(Setup!$F$49=0,-GQ62,IF(Setup!$F$49=30,-GP62,IF(Setup!$F$49=60,-GO62,0)))</f>
        <v>0</v>
      </c>
      <c r="GR63" s="316">
        <f>IF(Setup!$F$49=0,-GR62,IF(Setup!$F$49=30,-GQ62,IF(Setup!$F$49=60,-GP62,0)))</f>
        <v>0</v>
      </c>
      <c r="GS63" s="316">
        <f>IF(Setup!$F$49=0,-GS62,IF(Setup!$F$49=30,-GR62,IF(Setup!$F$49=60,-GQ62,0)))</f>
        <v>0</v>
      </c>
      <c r="GT63" s="316">
        <f>IF(Setup!$F$49=0,-GT62,IF(Setup!$F$49=30,-GS62,IF(Setup!$F$49=60,-GR62,0)))</f>
        <v>0</v>
      </c>
      <c r="GU63" s="316">
        <f>IF(Setup!$F$49=0,-GU62,IF(Setup!$F$49=30,-GT62,IF(Setup!$F$49=60,-GS62,0)))</f>
        <v>0</v>
      </c>
      <c r="GV63" s="316">
        <f>IF(Setup!$F$49=0,-GV62,IF(Setup!$F$49=30,-GU62,IF(Setup!$F$49=60,-GT62,0)))</f>
        <v>0</v>
      </c>
      <c r="GW63" s="318">
        <f>IF(Setup!$F$49=0,-GW62,IF(Setup!$F$49=30,-GV62,IF(Setup!$F$49=60,-GU62,0)))</f>
        <v>0</v>
      </c>
      <c r="GX63" s="209"/>
      <c r="GY63" s="209"/>
      <c r="GZ63" s="209"/>
      <c r="HA63" s="209"/>
      <c r="HB63" s="209"/>
      <c r="HC63" s="109"/>
      <c r="HD63" s="315"/>
      <c r="HE63" s="775"/>
      <c r="HF63" s="775"/>
      <c r="HG63" s="775"/>
      <c r="HJ63" s="776"/>
      <c r="HS63" s="27"/>
      <c r="HT63" s="27"/>
      <c r="HU63" s="27"/>
      <c r="HV63" s="27"/>
      <c r="HW63" s="27"/>
      <c r="HX63" s="27"/>
      <c r="HY63" s="27"/>
      <c r="HZ63" s="27"/>
      <c r="IA63" s="27"/>
    </row>
    <row r="64" spans="1:235">
      <c r="C64" s="310" t="s">
        <v>628</v>
      </c>
      <c r="CB64" s="209">
        <f>CB62+CB63+CA64</f>
        <v>0</v>
      </c>
      <c r="CC64" s="209">
        <f t="shared" ref="CC64:EI64" si="461">CC62+CC63+CB64</f>
        <v>0</v>
      </c>
      <c r="CD64" s="209">
        <f t="shared" si="461"/>
        <v>0</v>
      </c>
      <c r="CE64" s="209">
        <f t="shared" si="461"/>
        <v>0</v>
      </c>
      <c r="CF64" s="209">
        <f t="shared" si="461"/>
        <v>0</v>
      </c>
      <c r="CG64" s="209">
        <f t="shared" si="461"/>
        <v>0</v>
      </c>
      <c r="CH64" s="209">
        <f t="shared" si="461"/>
        <v>0</v>
      </c>
      <c r="CI64" s="209">
        <f t="shared" si="461"/>
        <v>0</v>
      </c>
      <c r="CJ64" s="209">
        <f t="shared" si="461"/>
        <v>0</v>
      </c>
      <c r="CK64" s="209">
        <f t="shared" si="461"/>
        <v>0</v>
      </c>
      <c r="CL64" s="209">
        <f t="shared" si="461"/>
        <v>0</v>
      </c>
      <c r="CM64" s="209">
        <f t="shared" si="461"/>
        <v>0</v>
      </c>
      <c r="CN64" s="209">
        <f t="shared" si="461"/>
        <v>0</v>
      </c>
      <c r="CO64" s="209">
        <f t="shared" si="461"/>
        <v>0</v>
      </c>
      <c r="CP64" s="209">
        <f t="shared" si="461"/>
        <v>0</v>
      </c>
      <c r="CQ64" s="209">
        <f t="shared" si="461"/>
        <v>0</v>
      </c>
      <c r="CR64" s="209">
        <f t="shared" si="461"/>
        <v>0</v>
      </c>
      <c r="CS64" s="209">
        <f t="shared" si="461"/>
        <v>0</v>
      </c>
      <c r="CT64" s="209">
        <f t="shared" si="461"/>
        <v>0</v>
      </c>
      <c r="CU64" s="209">
        <f t="shared" si="461"/>
        <v>0</v>
      </c>
      <c r="CV64" s="209">
        <f t="shared" si="461"/>
        <v>0</v>
      </c>
      <c r="CW64" s="209">
        <f t="shared" si="461"/>
        <v>0</v>
      </c>
      <c r="CX64" s="209">
        <f t="shared" si="461"/>
        <v>0</v>
      </c>
      <c r="CY64" s="209">
        <f t="shared" si="461"/>
        <v>0</v>
      </c>
      <c r="CZ64" s="209">
        <f t="shared" si="461"/>
        <v>0</v>
      </c>
      <c r="DA64" s="209">
        <f t="shared" si="461"/>
        <v>0</v>
      </c>
      <c r="DB64" s="209">
        <f t="shared" si="461"/>
        <v>0</v>
      </c>
      <c r="DC64" s="209">
        <f t="shared" si="461"/>
        <v>0</v>
      </c>
      <c r="DD64" s="209">
        <f t="shared" si="461"/>
        <v>0</v>
      </c>
      <c r="DE64" s="209">
        <f t="shared" si="461"/>
        <v>0</v>
      </c>
      <c r="DF64" s="209">
        <f t="shared" si="461"/>
        <v>0</v>
      </c>
      <c r="DG64" s="209">
        <f t="shared" si="461"/>
        <v>0</v>
      </c>
      <c r="DH64" s="209">
        <f t="shared" si="461"/>
        <v>0</v>
      </c>
      <c r="DI64" s="209">
        <f t="shared" si="461"/>
        <v>0</v>
      </c>
      <c r="DJ64" s="209">
        <f t="shared" si="461"/>
        <v>0</v>
      </c>
      <c r="DK64" s="209">
        <f t="shared" si="461"/>
        <v>0</v>
      </c>
      <c r="DL64" s="209">
        <f t="shared" si="461"/>
        <v>0</v>
      </c>
      <c r="DM64" s="209">
        <f t="shared" si="461"/>
        <v>0</v>
      </c>
      <c r="DN64" s="209">
        <f t="shared" si="461"/>
        <v>0</v>
      </c>
      <c r="DO64" s="209">
        <f t="shared" si="461"/>
        <v>0</v>
      </c>
      <c r="DP64" s="209">
        <f t="shared" si="461"/>
        <v>0</v>
      </c>
      <c r="DQ64" s="209">
        <f t="shared" si="461"/>
        <v>0</v>
      </c>
      <c r="DR64" s="209">
        <f t="shared" si="461"/>
        <v>0</v>
      </c>
      <c r="DS64" s="209">
        <f t="shared" si="461"/>
        <v>0</v>
      </c>
      <c r="DT64" s="209">
        <f t="shared" si="461"/>
        <v>0</v>
      </c>
      <c r="DU64" s="209">
        <f t="shared" si="461"/>
        <v>0</v>
      </c>
      <c r="DV64" s="209">
        <f t="shared" si="461"/>
        <v>0</v>
      </c>
      <c r="DW64" s="209">
        <f t="shared" si="461"/>
        <v>0</v>
      </c>
      <c r="DX64" s="209">
        <f t="shared" si="461"/>
        <v>0</v>
      </c>
      <c r="DY64" s="209">
        <f t="shared" si="461"/>
        <v>0</v>
      </c>
      <c r="DZ64" s="209">
        <f t="shared" si="461"/>
        <v>0</v>
      </c>
      <c r="EA64" s="209">
        <f t="shared" si="461"/>
        <v>0</v>
      </c>
      <c r="EB64" s="209">
        <f t="shared" si="461"/>
        <v>0</v>
      </c>
      <c r="EC64" s="209">
        <f t="shared" si="461"/>
        <v>0</v>
      </c>
      <c r="ED64" s="209">
        <f t="shared" si="461"/>
        <v>0</v>
      </c>
      <c r="EE64" s="209">
        <f t="shared" si="461"/>
        <v>0</v>
      </c>
      <c r="EF64" s="209">
        <f t="shared" si="461"/>
        <v>0</v>
      </c>
      <c r="EG64" s="209">
        <f t="shared" si="461"/>
        <v>0</v>
      </c>
      <c r="EH64" s="209">
        <f t="shared" si="461"/>
        <v>0</v>
      </c>
      <c r="EI64" s="209">
        <f t="shared" si="461"/>
        <v>0</v>
      </c>
      <c r="EP64" s="209">
        <f>EP62+EP63+EO64</f>
        <v>0</v>
      </c>
      <c r="EQ64" s="209">
        <f t="shared" ref="EQ64:GW64" si="462">EQ62+EQ63+EP64</f>
        <v>0</v>
      </c>
      <c r="ER64" s="209">
        <f t="shared" si="462"/>
        <v>0</v>
      </c>
      <c r="ES64" s="209">
        <f t="shared" si="462"/>
        <v>0</v>
      </c>
      <c r="ET64" s="209">
        <f t="shared" si="462"/>
        <v>0</v>
      </c>
      <c r="EU64" s="209">
        <f t="shared" si="462"/>
        <v>0</v>
      </c>
      <c r="EV64" s="209">
        <f t="shared" si="462"/>
        <v>0</v>
      </c>
      <c r="EW64" s="209">
        <f t="shared" si="462"/>
        <v>0</v>
      </c>
      <c r="EX64" s="209">
        <f t="shared" si="462"/>
        <v>0</v>
      </c>
      <c r="EY64" s="209">
        <f t="shared" si="462"/>
        <v>0</v>
      </c>
      <c r="EZ64" s="209">
        <f t="shared" si="462"/>
        <v>0</v>
      </c>
      <c r="FA64" s="209">
        <f t="shared" si="462"/>
        <v>0</v>
      </c>
      <c r="FB64" s="209">
        <f t="shared" si="462"/>
        <v>0</v>
      </c>
      <c r="FC64" s="209">
        <f t="shared" si="462"/>
        <v>0</v>
      </c>
      <c r="FD64" s="209">
        <f t="shared" si="462"/>
        <v>0</v>
      </c>
      <c r="FE64" s="209">
        <f t="shared" si="462"/>
        <v>0</v>
      </c>
      <c r="FF64" s="209">
        <f t="shared" si="462"/>
        <v>0</v>
      </c>
      <c r="FG64" s="209">
        <f t="shared" si="462"/>
        <v>0</v>
      </c>
      <c r="FH64" s="209">
        <f t="shared" si="462"/>
        <v>0</v>
      </c>
      <c r="FI64" s="209">
        <f t="shared" si="462"/>
        <v>0</v>
      </c>
      <c r="FJ64" s="209">
        <f t="shared" si="462"/>
        <v>0</v>
      </c>
      <c r="FK64" s="209">
        <f t="shared" si="462"/>
        <v>0</v>
      </c>
      <c r="FL64" s="209">
        <f t="shared" si="462"/>
        <v>0</v>
      </c>
      <c r="FM64" s="209">
        <f t="shared" si="462"/>
        <v>0</v>
      </c>
      <c r="FN64" s="209">
        <f t="shared" si="462"/>
        <v>0</v>
      </c>
      <c r="FO64" s="209">
        <f t="shared" si="462"/>
        <v>0</v>
      </c>
      <c r="FP64" s="209">
        <f t="shared" si="462"/>
        <v>0</v>
      </c>
      <c r="FQ64" s="209">
        <f t="shared" si="462"/>
        <v>0</v>
      </c>
      <c r="FR64" s="209">
        <f t="shared" si="462"/>
        <v>0</v>
      </c>
      <c r="FS64" s="209">
        <f t="shared" si="462"/>
        <v>0</v>
      </c>
      <c r="FT64" s="209">
        <f t="shared" si="462"/>
        <v>0</v>
      </c>
      <c r="FU64" s="209">
        <f t="shared" si="462"/>
        <v>0</v>
      </c>
      <c r="FV64" s="209">
        <f t="shared" si="462"/>
        <v>0</v>
      </c>
      <c r="FW64" s="209">
        <f t="shared" si="462"/>
        <v>0</v>
      </c>
      <c r="FX64" s="209">
        <f t="shared" si="462"/>
        <v>0</v>
      </c>
      <c r="FY64" s="209">
        <f t="shared" si="462"/>
        <v>0</v>
      </c>
      <c r="FZ64" s="209">
        <f t="shared" si="462"/>
        <v>0</v>
      </c>
      <c r="GA64" s="209">
        <f t="shared" si="462"/>
        <v>0</v>
      </c>
      <c r="GB64" s="209">
        <f t="shared" si="462"/>
        <v>0</v>
      </c>
      <c r="GC64" s="209">
        <f t="shared" si="462"/>
        <v>0</v>
      </c>
      <c r="GD64" s="209">
        <f t="shared" si="462"/>
        <v>0</v>
      </c>
      <c r="GE64" s="209">
        <f t="shared" si="462"/>
        <v>0</v>
      </c>
      <c r="GF64" s="209">
        <f t="shared" si="462"/>
        <v>0</v>
      </c>
      <c r="GG64" s="209">
        <f t="shared" si="462"/>
        <v>0</v>
      </c>
      <c r="GH64" s="209">
        <f t="shared" si="462"/>
        <v>0</v>
      </c>
      <c r="GI64" s="209">
        <f t="shared" si="462"/>
        <v>0</v>
      </c>
      <c r="GJ64" s="209">
        <f t="shared" si="462"/>
        <v>0</v>
      </c>
      <c r="GK64" s="209">
        <f t="shared" si="462"/>
        <v>0</v>
      </c>
      <c r="GL64" s="209">
        <f t="shared" si="462"/>
        <v>0</v>
      </c>
      <c r="GM64" s="209">
        <f t="shared" si="462"/>
        <v>0</v>
      </c>
      <c r="GN64" s="209">
        <f t="shared" si="462"/>
        <v>0</v>
      </c>
      <c r="GO64" s="209">
        <f t="shared" si="462"/>
        <v>0</v>
      </c>
      <c r="GP64" s="209">
        <f t="shared" si="462"/>
        <v>0</v>
      </c>
      <c r="GQ64" s="209">
        <f t="shared" si="462"/>
        <v>0</v>
      </c>
      <c r="GR64" s="209">
        <f t="shared" si="462"/>
        <v>0</v>
      </c>
      <c r="GS64" s="209">
        <f t="shared" si="462"/>
        <v>0</v>
      </c>
      <c r="GT64" s="209">
        <f t="shared" si="462"/>
        <v>0</v>
      </c>
      <c r="GU64" s="209">
        <f t="shared" si="462"/>
        <v>0</v>
      </c>
      <c r="GV64" s="209">
        <f t="shared" si="462"/>
        <v>0</v>
      </c>
      <c r="GW64" s="209">
        <f t="shared" si="462"/>
        <v>0</v>
      </c>
      <c r="HE64" s="339"/>
      <c r="HO64" s="27"/>
      <c r="HQ64" s="27"/>
      <c r="HR64" s="27"/>
    </row>
    <row r="65" spans="1:235" s="27" customFormat="1">
      <c r="A65" s="14"/>
      <c r="B65" s="21"/>
      <c r="C65" s="89"/>
      <c r="D65" s="89"/>
      <c r="E65" s="90"/>
      <c r="F65" s="91"/>
      <c r="G65" s="89"/>
      <c r="H65" s="92"/>
      <c r="I65" s="90"/>
      <c r="J65" s="90"/>
      <c r="K65" s="93"/>
      <c r="L65" s="93"/>
      <c r="M65" s="93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89"/>
      <c r="BE65" s="89"/>
      <c r="BF65" s="89"/>
      <c r="BG65" s="89"/>
      <c r="BH65" s="89"/>
      <c r="BI65" s="89"/>
      <c r="BJ65" s="89"/>
      <c r="BK65" s="89"/>
      <c r="BL65" s="89"/>
      <c r="BM65" s="89"/>
      <c r="BN65" s="89"/>
      <c r="BO65" s="89"/>
      <c r="BP65" s="89"/>
      <c r="BQ65" s="89"/>
      <c r="BR65" s="89"/>
      <c r="BS65" s="89"/>
      <c r="BT65" s="89"/>
      <c r="BU65" s="89"/>
      <c r="BV65" s="89"/>
      <c r="BW65" s="89"/>
      <c r="BX65" s="89"/>
      <c r="BY65" s="89"/>
      <c r="BZ65" s="89"/>
      <c r="CA65" s="94"/>
      <c r="CB65" s="89"/>
      <c r="CC65" s="89"/>
      <c r="CD65" s="89"/>
      <c r="CE65" s="89"/>
      <c r="CF65" s="89"/>
      <c r="CG65" s="89"/>
      <c r="CH65" s="89"/>
      <c r="CI65" s="89"/>
      <c r="CJ65" s="89"/>
      <c r="CK65" s="89"/>
      <c r="CL65" s="89"/>
      <c r="CM65" s="89"/>
      <c r="CN65" s="89"/>
      <c r="CO65" s="89"/>
      <c r="CP65" s="89"/>
      <c r="CQ65" s="89"/>
      <c r="CR65" s="89"/>
      <c r="CS65" s="89"/>
      <c r="CT65" s="89"/>
      <c r="CU65" s="89"/>
      <c r="CV65" s="89"/>
      <c r="CW65" s="89"/>
      <c r="CX65" s="89"/>
      <c r="CY65" s="89"/>
      <c r="CZ65" s="89"/>
      <c r="DA65" s="89"/>
      <c r="DB65" s="89"/>
      <c r="DC65" s="89"/>
      <c r="DD65" s="89"/>
      <c r="DE65" s="89"/>
      <c r="DF65" s="89"/>
      <c r="DG65" s="89"/>
      <c r="DH65" s="89"/>
      <c r="DI65" s="89"/>
      <c r="DJ65" s="89"/>
      <c r="DK65" s="89"/>
      <c r="DL65" s="89"/>
      <c r="DM65" s="89"/>
      <c r="DN65" s="89"/>
      <c r="DO65" s="89"/>
      <c r="DP65" s="89"/>
      <c r="DQ65" s="89"/>
      <c r="DR65" s="89"/>
      <c r="DS65" s="89"/>
      <c r="DT65" s="89"/>
      <c r="DU65" s="89"/>
      <c r="DV65" s="89"/>
      <c r="DW65" s="89"/>
      <c r="DX65" s="89"/>
      <c r="DY65" s="89"/>
      <c r="DZ65" s="89"/>
      <c r="EA65" s="89"/>
      <c r="EB65" s="89"/>
      <c r="EC65" s="89"/>
      <c r="ED65" s="89"/>
      <c r="EE65" s="89"/>
      <c r="EF65" s="89"/>
      <c r="EG65" s="89"/>
      <c r="EH65" s="89"/>
      <c r="EI65" s="89"/>
      <c r="EJ65" s="89"/>
      <c r="EK65" s="89"/>
      <c r="EL65" s="89"/>
      <c r="EM65" s="89"/>
      <c r="EN65" s="89"/>
      <c r="EO65" s="94"/>
      <c r="EP65" s="89"/>
      <c r="EQ65" s="89"/>
      <c r="ER65" s="89"/>
      <c r="ES65" s="89"/>
      <c r="ET65" s="89"/>
      <c r="EU65" s="89"/>
      <c r="EV65" s="89"/>
      <c r="EW65" s="89"/>
      <c r="EX65" s="89"/>
      <c r="EY65" s="89"/>
      <c r="EZ65" s="89"/>
      <c r="FA65" s="89"/>
      <c r="FB65" s="89"/>
      <c r="FC65" s="89"/>
      <c r="FD65" s="89"/>
      <c r="FE65" s="89"/>
      <c r="FF65" s="89"/>
      <c r="FG65" s="89"/>
      <c r="FH65" s="89"/>
      <c r="FI65" s="89"/>
      <c r="FJ65" s="89"/>
      <c r="FK65" s="89"/>
      <c r="FL65" s="89"/>
      <c r="FM65" s="89"/>
      <c r="FN65" s="89"/>
      <c r="FO65" s="89"/>
      <c r="FP65" s="89"/>
      <c r="FQ65" s="89"/>
      <c r="FR65" s="89"/>
      <c r="FS65" s="89"/>
      <c r="FT65" s="89"/>
      <c r="FU65" s="89"/>
      <c r="FV65" s="89"/>
      <c r="FW65" s="89"/>
      <c r="FX65" s="89"/>
      <c r="FY65" s="89"/>
      <c r="FZ65" s="89"/>
      <c r="GA65" s="89"/>
      <c r="GB65" s="89"/>
      <c r="GC65" s="89"/>
      <c r="GD65" s="89"/>
      <c r="GE65" s="89"/>
      <c r="GF65" s="89"/>
      <c r="GG65" s="89"/>
      <c r="GH65" s="89"/>
      <c r="GI65" s="89"/>
      <c r="GJ65" s="89"/>
      <c r="GK65" s="89"/>
      <c r="GL65" s="89"/>
      <c r="GM65" s="89"/>
      <c r="GN65" s="89"/>
      <c r="GO65" s="89"/>
      <c r="GP65" s="89"/>
      <c r="GQ65" s="89"/>
      <c r="GR65" s="89"/>
      <c r="GS65" s="89"/>
      <c r="GT65" s="89"/>
      <c r="GU65" s="89"/>
      <c r="GV65" s="89"/>
      <c r="GW65" s="89"/>
      <c r="GX65" s="89"/>
      <c r="GY65" s="89"/>
      <c r="GZ65" s="89"/>
      <c r="HA65" s="89"/>
      <c r="HB65" s="89"/>
      <c r="HC65" s="89"/>
      <c r="HD65" s="94"/>
      <c r="HE65" s="94"/>
      <c r="HF65" s="94"/>
      <c r="HG65" s="94"/>
      <c r="HH65" s="89"/>
      <c r="HI65" s="89"/>
      <c r="HJ65" s="89"/>
      <c r="HK65" s="89"/>
      <c r="HL65" s="89"/>
      <c r="HM65" s="89"/>
      <c r="HN65" s="118"/>
      <c r="HO65" s="21"/>
      <c r="HP65" s="21"/>
      <c r="HQ65" s="21"/>
      <c r="HR65" s="21"/>
      <c r="HS65" s="21"/>
      <c r="HT65" s="21"/>
      <c r="HU65" s="21"/>
      <c r="HV65" s="21"/>
      <c r="HW65" s="21"/>
      <c r="HX65" s="21"/>
      <c r="HY65" s="21"/>
      <c r="HZ65" s="21"/>
      <c r="IA65" s="21"/>
    </row>
    <row r="66" spans="1:235">
      <c r="HJ66" s="118"/>
      <c r="HK66" s="118"/>
      <c r="HL66" s="118"/>
    </row>
    <row r="67" spans="1:235">
      <c r="HM67" s="118"/>
    </row>
    <row r="68" spans="1:235"/>
    <row r="69" spans="1:235">
      <c r="HH69" s="118"/>
      <c r="HI69" s="118"/>
    </row>
    <row r="70" spans="1:235">
      <c r="HG70" s="339"/>
    </row>
    <row r="71" spans="1:235">
      <c r="HF71" s="339"/>
    </row>
    <row r="72" spans="1:235">
      <c r="HE72" s="339"/>
    </row>
    <row r="73" spans="1:235"/>
    <row r="74" spans="1:235"/>
    <row r="75" spans="1:235"/>
    <row r="76" spans="1:235"/>
    <row r="77" spans="1:235"/>
    <row r="78" spans="1:235"/>
    <row r="79" spans="1:235"/>
    <row r="80" spans="1:235"/>
  </sheetData>
  <sortState xmlns:xlrd2="http://schemas.microsoft.com/office/spreadsheetml/2017/richdata2" ref="B8:HE25">
    <sortCondition ref="I8:I25"/>
  </sortState>
  <mergeCells count="3">
    <mergeCell ref="J4:J5"/>
    <mergeCell ref="K4:K5"/>
    <mergeCell ref="L4:L5"/>
  </mergeCells>
  <printOptions horizontalCentered="1" headings="1" gridLines="1"/>
  <pageMargins left="0" right="0" top="0.5" bottom="0.5" header="0" footer="0"/>
  <pageSetup orientation="landscape" horizontalDpi="300" verticalDpi="30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C7C0BD9-6326-487B-AC14-141B1110D5C7}">
          <x14:formula1>
            <xm:f>Setup!$D$13:$D$18</xm:f>
          </x14:formula1>
          <xm:sqref>F6:F8 F14:F27</xm:sqref>
        </x14:dataValidation>
        <x14:dataValidation type="list" allowBlank="1" showInputMessage="1" showErrorMessage="1" xr:uid="{236D12DD-830F-D848-B612-7161C6CA8F93}">
          <x14:formula1>
            <xm:f>Setup!$F$72:$F$74</xm:f>
          </x14:formula1>
          <xm:sqref>E6:E8 E14:E27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DA527-7C2A-48D5-A676-0641BF52C31C}">
  <sheetPr codeName="Sheet10">
    <tabColor theme="7" tint="0.79998168889431442"/>
  </sheetPr>
  <dimension ref="A1:DQ411"/>
  <sheetViews>
    <sheetView zoomScale="80" zoomScaleNormal="80" zoomScaleSheetLayoutView="70" workbookViewId="0">
      <pane xSplit="6" ySplit="4" topLeftCell="G5" activePane="bottomRight" state="frozen"/>
      <selection activeCell="C35" sqref="C35"/>
      <selection pane="topRight" activeCell="C35" sqref="C35"/>
      <selection pane="bottomLeft" activeCell="C35" sqref="C35"/>
      <selection pane="bottomRight" activeCell="F1" sqref="F1"/>
    </sheetView>
  </sheetViews>
  <sheetFormatPr defaultColWidth="0" defaultRowHeight="12" zeroHeight="1" outlineLevelCol="1"/>
  <cols>
    <col min="1" max="1" width="3.7109375" style="12" customWidth="1"/>
    <col min="2" max="2" width="2.7109375" style="20" customWidth="1"/>
    <col min="3" max="3" width="23.28515625" style="76" customWidth="1"/>
    <col min="4" max="4" width="29" style="75" customWidth="1"/>
    <col min="5" max="5" width="45.28515625" style="75" bestFit="1" customWidth="1"/>
    <col min="6" max="6" width="12.7109375" style="237" customWidth="1"/>
    <col min="7" max="66" width="11.7109375" style="82" customWidth="1" outlineLevel="1"/>
    <col min="67" max="71" width="11.7109375" style="82" customWidth="1"/>
    <col min="72" max="77" width="9" style="20" customWidth="1"/>
    <col min="78" max="99" width="0" style="20" hidden="1" customWidth="1"/>
    <col min="100" max="121" width="0" style="10" hidden="1" customWidth="1"/>
    <col min="122" max="16384" width="9" style="10" hidden="1"/>
  </cols>
  <sheetData>
    <row r="1" spans="1:107" s="12" customFormat="1" ht="13.05" customHeight="1">
      <c r="C1" s="59"/>
      <c r="D1" s="58"/>
      <c r="E1" s="58"/>
      <c r="F1" s="235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</row>
    <row r="2" spans="1:107" s="20" customFormat="1" ht="10.95" customHeight="1">
      <c r="A2" s="12"/>
      <c r="C2" s="62"/>
      <c r="D2" s="61"/>
      <c r="E2" s="61"/>
      <c r="F2" s="236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</row>
    <row r="3" spans="1:107" s="21" customFormat="1" ht="13.2">
      <c r="A3" s="12"/>
      <c r="C3" s="459" t="s">
        <v>419</v>
      </c>
      <c r="D3" s="109"/>
      <c r="E3" s="152"/>
      <c r="F3" s="216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</row>
    <row r="4" spans="1:107" s="6" customFormat="1">
      <c r="A4" s="15"/>
      <c r="B4" s="22"/>
      <c r="C4" s="409" t="s">
        <v>211</v>
      </c>
      <c r="D4" s="64" t="s">
        <v>215</v>
      </c>
      <c r="E4" s="64" t="s">
        <v>186</v>
      </c>
      <c r="F4" s="365" t="s">
        <v>239</v>
      </c>
      <c r="G4" s="66">
        <f>DATE(Setup!$D$5+1,1,31)</f>
        <v>44957</v>
      </c>
      <c r="H4" s="66">
        <f t="shared" ref="H4:BB4" si="0">EOMONTH(G4,1)</f>
        <v>44985</v>
      </c>
      <c r="I4" s="66">
        <f t="shared" si="0"/>
        <v>45016</v>
      </c>
      <c r="J4" s="66">
        <f t="shared" si="0"/>
        <v>45046</v>
      </c>
      <c r="K4" s="66">
        <f t="shared" si="0"/>
        <v>45077</v>
      </c>
      <c r="L4" s="66">
        <f t="shared" si="0"/>
        <v>45107</v>
      </c>
      <c r="M4" s="66">
        <f t="shared" si="0"/>
        <v>45138</v>
      </c>
      <c r="N4" s="66">
        <f t="shared" si="0"/>
        <v>45169</v>
      </c>
      <c r="O4" s="66">
        <f t="shared" si="0"/>
        <v>45199</v>
      </c>
      <c r="P4" s="66">
        <f t="shared" si="0"/>
        <v>45230</v>
      </c>
      <c r="Q4" s="66">
        <f t="shared" si="0"/>
        <v>45260</v>
      </c>
      <c r="R4" s="66">
        <f t="shared" si="0"/>
        <v>45291</v>
      </c>
      <c r="S4" s="66">
        <f t="shared" si="0"/>
        <v>45322</v>
      </c>
      <c r="T4" s="66">
        <f t="shared" si="0"/>
        <v>45351</v>
      </c>
      <c r="U4" s="66">
        <f t="shared" si="0"/>
        <v>45382</v>
      </c>
      <c r="V4" s="66">
        <f t="shared" si="0"/>
        <v>45412</v>
      </c>
      <c r="W4" s="66">
        <f t="shared" si="0"/>
        <v>45443</v>
      </c>
      <c r="X4" s="66">
        <f t="shared" si="0"/>
        <v>45473</v>
      </c>
      <c r="Y4" s="66">
        <f t="shared" si="0"/>
        <v>45504</v>
      </c>
      <c r="Z4" s="66">
        <f t="shared" si="0"/>
        <v>45535</v>
      </c>
      <c r="AA4" s="66">
        <f t="shared" si="0"/>
        <v>45565</v>
      </c>
      <c r="AB4" s="66">
        <f t="shared" si="0"/>
        <v>45596</v>
      </c>
      <c r="AC4" s="66">
        <f t="shared" si="0"/>
        <v>45626</v>
      </c>
      <c r="AD4" s="66">
        <f t="shared" si="0"/>
        <v>45657</v>
      </c>
      <c r="AE4" s="66">
        <f t="shared" si="0"/>
        <v>45688</v>
      </c>
      <c r="AF4" s="66">
        <f t="shared" si="0"/>
        <v>45716</v>
      </c>
      <c r="AG4" s="66">
        <f t="shared" si="0"/>
        <v>45747</v>
      </c>
      <c r="AH4" s="66">
        <f t="shared" si="0"/>
        <v>45777</v>
      </c>
      <c r="AI4" s="66">
        <f t="shared" si="0"/>
        <v>45808</v>
      </c>
      <c r="AJ4" s="66">
        <f t="shared" si="0"/>
        <v>45838</v>
      </c>
      <c r="AK4" s="66">
        <f t="shared" si="0"/>
        <v>45869</v>
      </c>
      <c r="AL4" s="66">
        <f t="shared" si="0"/>
        <v>45900</v>
      </c>
      <c r="AM4" s="66">
        <f t="shared" si="0"/>
        <v>45930</v>
      </c>
      <c r="AN4" s="66">
        <f t="shared" si="0"/>
        <v>45961</v>
      </c>
      <c r="AO4" s="66">
        <f t="shared" si="0"/>
        <v>45991</v>
      </c>
      <c r="AP4" s="66">
        <f t="shared" si="0"/>
        <v>46022</v>
      </c>
      <c r="AQ4" s="66">
        <f t="shared" si="0"/>
        <v>46053</v>
      </c>
      <c r="AR4" s="66">
        <f t="shared" si="0"/>
        <v>46081</v>
      </c>
      <c r="AS4" s="66">
        <f t="shared" si="0"/>
        <v>46112</v>
      </c>
      <c r="AT4" s="66">
        <f t="shared" si="0"/>
        <v>46142</v>
      </c>
      <c r="AU4" s="66">
        <f t="shared" si="0"/>
        <v>46173</v>
      </c>
      <c r="AV4" s="66">
        <f t="shared" si="0"/>
        <v>46203</v>
      </c>
      <c r="AW4" s="66">
        <f t="shared" si="0"/>
        <v>46234</v>
      </c>
      <c r="AX4" s="66">
        <f t="shared" si="0"/>
        <v>46265</v>
      </c>
      <c r="AY4" s="66">
        <f t="shared" si="0"/>
        <v>46295</v>
      </c>
      <c r="AZ4" s="66">
        <f t="shared" si="0"/>
        <v>46326</v>
      </c>
      <c r="BA4" s="66">
        <f t="shared" si="0"/>
        <v>46356</v>
      </c>
      <c r="BB4" s="66">
        <f t="shared" si="0"/>
        <v>46387</v>
      </c>
      <c r="BC4" s="66">
        <f t="shared" ref="BC4" si="1">EOMONTH(BB4,1)</f>
        <v>46418</v>
      </c>
      <c r="BD4" s="66">
        <f t="shared" ref="BD4" si="2">EOMONTH(BC4,1)</f>
        <v>46446</v>
      </c>
      <c r="BE4" s="66">
        <f t="shared" ref="BE4" si="3">EOMONTH(BD4,1)</f>
        <v>46477</v>
      </c>
      <c r="BF4" s="66">
        <f t="shared" ref="BF4" si="4">EOMONTH(BE4,1)</f>
        <v>46507</v>
      </c>
      <c r="BG4" s="66">
        <f t="shared" ref="BG4" si="5">EOMONTH(BF4,1)</f>
        <v>46538</v>
      </c>
      <c r="BH4" s="66">
        <f t="shared" ref="BH4" si="6">EOMONTH(BG4,1)</f>
        <v>46568</v>
      </c>
      <c r="BI4" s="66">
        <f t="shared" ref="BI4" si="7">EOMONTH(BH4,1)</f>
        <v>46599</v>
      </c>
      <c r="BJ4" s="66">
        <f t="shared" ref="BJ4" si="8">EOMONTH(BI4,1)</f>
        <v>46630</v>
      </c>
      <c r="BK4" s="66">
        <f t="shared" ref="BK4" si="9">EOMONTH(BJ4,1)</f>
        <v>46660</v>
      </c>
      <c r="BL4" s="66">
        <f t="shared" ref="BL4" si="10">EOMONTH(BK4,1)</f>
        <v>46691</v>
      </c>
      <c r="BM4" s="66">
        <f t="shared" ref="BM4" si="11">EOMONTH(BL4,1)</f>
        <v>46721</v>
      </c>
      <c r="BN4" s="66">
        <f t="shared" ref="BN4" si="12">EOMONTH(BM4,1)</f>
        <v>46752</v>
      </c>
      <c r="BO4" s="195">
        <f>YEAR(G4)</f>
        <v>2023</v>
      </c>
      <c r="BP4" s="68">
        <f t="shared" ref="BP4:BS4" si="13">BO4+1</f>
        <v>2024</v>
      </c>
      <c r="BQ4" s="68">
        <f t="shared" si="13"/>
        <v>2025</v>
      </c>
      <c r="BR4" s="68">
        <f t="shared" si="13"/>
        <v>2026</v>
      </c>
      <c r="BS4" s="98">
        <f t="shared" si="13"/>
        <v>2027</v>
      </c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</row>
    <row r="5" spans="1:107" s="6" customFormat="1">
      <c r="A5" s="15"/>
      <c r="B5" s="22"/>
      <c r="C5" s="410" t="s">
        <v>55</v>
      </c>
      <c r="D5" s="69"/>
      <c r="E5" s="69"/>
      <c r="F5" s="69"/>
      <c r="G5" s="71" t="s">
        <v>217</v>
      </c>
      <c r="H5" s="71" t="s">
        <v>217</v>
      </c>
      <c r="I5" s="71" t="s">
        <v>217</v>
      </c>
      <c r="J5" s="71" t="s">
        <v>217</v>
      </c>
      <c r="K5" s="71" t="s">
        <v>217</v>
      </c>
      <c r="L5" s="71" t="s">
        <v>217</v>
      </c>
      <c r="M5" s="71" t="s">
        <v>217</v>
      </c>
      <c r="N5" s="71" t="s">
        <v>217</v>
      </c>
      <c r="O5" s="71" t="s">
        <v>217</v>
      </c>
      <c r="P5" s="71" t="s">
        <v>217</v>
      </c>
      <c r="Q5" s="71" t="s">
        <v>217</v>
      </c>
      <c r="R5" s="71" t="s">
        <v>217</v>
      </c>
      <c r="S5" s="71" t="s">
        <v>217</v>
      </c>
      <c r="T5" s="71" t="s">
        <v>217</v>
      </c>
      <c r="U5" s="71" t="s">
        <v>217</v>
      </c>
      <c r="V5" s="71" t="s">
        <v>217</v>
      </c>
      <c r="W5" s="71" t="s">
        <v>217</v>
      </c>
      <c r="X5" s="71" t="s">
        <v>217</v>
      </c>
      <c r="Y5" s="71" t="s">
        <v>217</v>
      </c>
      <c r="Z5" s="71" t="s">
        <v>217</v>
      </c>
      <c r="AA5" s="71" t="s">
        <v>217</v>
      </c>
      <c r="AB5" s="71" t="s">
        <v>217</v>
      </c>
      <c r="AC5" s="71" t="s">
        <v>217</v>
      </c>
      <c r="AD5" s="71" t="s">
        <v>217</v>
      </c>
      <c r="AE5" s="71" t="s">
        <v>217</v>
      </c>
      <c r="AF5" s="71" t="s">
        <v>217</v>
      </c>
      <c r="AG5" s="71" t="s">
        <v>217</v>
      </c>
      <c r="AH5" s="71" t="s">
        <v>217</v>
      </c>
      <c r="AI5" s="71" t="s">
        <v>217</v>
      </c>
      <c r="AJ5" s="71" t="s">
        <v>217</v>
      </c>
      <c r="AK5" s="71" t="s">
        <v>217</v>
      </c>
      <c r="AL5" s="71" t="s">
        <v>217</v>
      </c>
      <c r="AM5" s="71" t="s">
        <v>217</v>
      </c>
      <c r="AN5" s="71" t="s">
        <v>217</v>
      </c>
      <c r="AO5" s="71" t="s">
        <v>217</v>
      </c>
      <c r="AP5" s="71" t="s">
        <v>217</v>
      </c>
      <c r="AQ5" s="71" t="s">
        <v>217</v>
      </c>
      <c r="AR5" s="71" t="s">
        <v>217</v>
      </c>
      <c r="AS5" s="71" t="s">
        <v>217</v>
      </c>
      <c r="AT5" s="71" t="s">
        <v>217</v>
      </c>
      <c r="AU5" s="71" t="s">
        <v>217</v>
      </c>
      <c r="AV5" s="71" t="s">
        <v>217</v>
      </c>
      <c r="AW5" s="71" t="s">
        <v>217</v>
      </c>
      <c r="AX5" s="71" t="s">
        <v>217</v>
      </c>
      <c r="AY5" s="71" t="s">
        <v>217</v>
      </c>
      <c r="AZ5" s="71" t="s">
        <v>217</v>
      </c>
      <c r="BA5" s="71" t="s">
        <v>217</v>
      </c>
      <c r="BB5" s="71" t="s">
        <v>217</v>
      </c>
      <c r="BC5" s="71" t="s">
        <v>217</v>
      </c>
      <c r="BD5" s="71" t="s">
        <v>217</v>
      </c>
      <c r="BE5" s="71" t="s">
        <v>217</v>
      </c>
      <c r="BF5" s="71" t="s">
        <v>217</v>
      </c>
      <c r="BG5" s="71" t="s">
        <v>217</v>
      </c>
      <c r="BH5" s="71" t="s">
        <v>217</v>
      </c>
      <c r="BI5" s="71" t="s">
        <v>217</v>
      </c>
      <c r="BJ5" s="71" t="s">
        <v>217</v>
      </c>
      <c r="BK5" s="71" t="s">
        <v>217</v>
      </c>
      <c r="BL5" s="71" t="s">
        <v>217</v>
      </c>
      <c r="BM5" s="71" t="s">
        <v>217</v>
      </c>
      <c r="BN5" s="71" t="s">
        <v>217</v>
      </c>
      <c r="BO5" s="72" t="s">
        <v>217</v>
      </c>
      <c r="BP5" s="73" t="s">
        <v>217</v>
      </c>
      <c r="BQ5" s="73" t="s">
        <v>217</v>
      </c>
      <c r="BR5" s="73" t="s">
        <v>217</v>
      </c>
      <c r="BS5" s="74" t="s">
        <v>217</v>
      </c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</row>
    <row r="6" spans="1:107" s="11" customFormat="1">
      <c r="A6" s="16"/>
      <c r="B6" s="28"/>
      <c r="C6" s="457"/>
      <c r="D6" s="524"/>
      <c r="E6" s="525"/>
      <c r="F6" s="526"/>
      <c r="G6" s="527"/>
      <c r="H6" s="527"/>
      <c r="I6" s="527"/>
      <c r="J6" s="527"/>
      <c r="K6" s="527"/>
      <c r="L6" s="527"/>
      <c r="M6" s="527"/>
      <c r="N6" s="527"/>
      <c r="O6" s="527"/>
      <c r="P6" s="527"/>
      <c r="Q6" s="527"/>
      <c r="R6" s="527"/>
      <c r="S6" s="527"/>
      <c r="T6" s="527"/>
      <c r="U6" s="527"/>
      <c r="V6" s="527"/>
      <c r="W6" s="527"/>
      <c r="X6" s="527"/>
      <c r="Y6" s="527"/>
      <c r="Z6" s="527"/>
      <c r="AA6" s="527"/>
      <c r="AB6" s="527"/>
      <c r="AC6" s="527"/>
      <c r="AD6" s="527"/>
      <c r="AE6" s="527"/>
      <c r="AF6" s="527"/>
      <c r="AG6" s="527"/>
      <c r="AH6" s="527"/>
      <c r="AI6" s="527"/>
      <c r="AJ6" s="527"/>
      <c r="AK6" s="527"/>
      <c r="AL6" s="527"/>
      <c r="AM6" s="527"/>
      <c r="AN6" s="527"/>
      <c r="AO6" s="527"/>
      <c r="AP6" s="527"/>
      <c r="AQ6" s="527"/>
      <c r="AR6" s="527"/>
      <c r="AS6" s="527"/>
      <c r="AT6" s="527"/>
      <c r="AU6" s="527"/>
      <c r="AV6" s="527"/>
      <c r="AW6" s="527"/>
      <c r="AX6" s="527"/>
      <c r="AY6" s="527"/>
      <c r="AZ6" s="527"/>
      <c r="BA6" s="527"/>
      <c r="BB6" s="527"/>
      <c r="BC6" s="527"/>
      <c r="BD6" s="527"/>
      <c r="BE6" s="527"/>
      <c r="BF6" s="527"/>
      <c r="BG6" s="527"/>
      <c r="BH6" s="527"/>
      <c r="BI6" s="527"/>
      <c r="BJ6" s="527"/>
      <c r="BK6" s="527"/>
      <c r="BL6" s="527"/>
      <c r="BM6" s="527"/>
      <c r="BN6" s="527"/>
      <c r="BO6" s="159" cm="1">
        <f t="array" ref="BO6">SUMPRODUCT((YEAR($G$4:$BN$4)=BO$4)*($G6:$BN6))</f>
        <v>0</v>
      </c>
      <c r="BP6" s="125" cm="1">
        <f t="array" ref="BP6">SUMPRODUCT((YEAR($G$4:$BN$4)=BP$4)*($G6:$BN6))</f>
        <v>0</v>
      </c>
      <c r="BQ6" s="125" cm="1">
        <f t="array" ref="BQ6">SUMPRODUCT((YEAR($G$4:$BN$4)=BQ$4)*($G6:$BN6))</f>
        <v>0</v>
      </c>
      <c r="BR6" s="125" cm="1">
        <f t="array" ref="BR6">SUMPRODUCT((YEAR($G$4:$BN$4)=BR$4)*($G6:$BN6))</f>
        <v>0</v>
      </c>
      <c r="BS6" s="158" cm="1">
        <f t="array" ref="BS6">SUMPRODUCT((YEAR($G$4:$BN$4)=BS$4)*($G6:$BN6))</f>
        <v>0</v>
      </c>
      <c r="BT6" s="351"/>
      <c r="BU6" s="350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</row>
    <row r="7" spans="1:107" s="11" customFormat="1">
      <c r="A7" s="16"/>
      <c r="B7" s="28"/>
      <c r="C7" s="457"/>
      <c r="D7" s="524"/>
      <c r="E7" s="525"/>
      <c r="F7" s="526"/>
      <c r="G7" s="527"/>
      <c r="H7" s="527"/>
      <c r="I7" s="527"/>
      <c r="J7" s="527"/>
      <c r="K7" s="527"/>
      <c r="L7" s="527"/>
      <c r="M7" s="527"/>
      <c r="N7" s="527"/>
      <c r="O7" s="527"/>
      <c r="P7" s="527"/>
      <c r="Q7" s="527"/>
      <c r="R7" s="527"/>
      <c r="S7" s="527"/>
      <c r="T7" s="527"/>
      <c r="U7" s="527"/>
      <c r="V7" s="527"/>
      <c r="W7" s="527"/>
      <c r="X7" s="527"/>
      <c r="Y7" s="527"/>
      <c r="Z7" s="527"/>
      <c r="AA7" s="527"/>
      <c r="AB7" s="527"/>
      <c r="AC7" s="527"/>
      <c r="AD7" s="527"/>
      <c r="AE7" s="527"/>
      <c r="AF7" s="527"/>
      <c r="AG7" s="527"/>
      <c r="AH7" s="527"/>
      <c r="AI7" s="527"/>
      <c r="AJ7" s="527"/>
      <c r="AK7" s="527"/>
      <c r="AL7" s="527"/>
      <c r="AM7" s="527"/>
      <c r="AN7" s="527"/>
      <c r="AO7" s="527"/>
      <c r="AP7" s="527"/>
      <c r="AQ7" s="527"/>
      <c r="AR7" s="527"/>
      <c r="AS7" s="527"/>
      <c r="AT7" s="527"/>
      <c r="AU7" s="527"/>
      <c r="AV7" s="527"/>
      <c r="AW7" s="527"/>
      <c r="AX7" s="527"/>
      <c r="AY7" s="527"/>
      <c r="AZ7" s="527"/>
      <c r="BA7" s="527"/>
      <c r="BB7" s="527"/>
      <c r="BC7" s="527"/>
      <c r="BD7" s="527"/>
      <c r="BE7" s="527"/>
      <c r="BF7" s="527"/>
      <c r="BG7" s="527"/>
      <c r="BH7" s="527"/>
      <c r="BI7" s="527"/>
      <c r="BJ7" s="527"/>
      <c r="BK7" s="527"/>
      <c r="BL7" s="527"/>
      <c r="BM7" s="527"/>
      <c r="BN7" s="527"/>
      <c r="BO7" s="159" cm="1">
        <f t="array" ref="BO7">SUMPRODUCT((YEAR($G$4:$BN$4)=BO$4)*($G7:$BN7))</f>
        <v>0</v>
      </c>
      <c r="BP7" s="125" cm="1">
        <f t="array" ref="BP7">SUMPRODUCT((YEAR($G$4:$BN$4)=BP$4)*($G7:$BN7))</f>
        <v>0</v>
      </c>
      <c r="BQ7" s="125" cm="1">
        <f t="array" ref="BQ7">SUMPRODUCT((YEAR($G$4:$BN$4)=BQ$4)*($G7:$BN7))</f>
        <v>0</v>
      </c>
      <c r="BR7" s="125" cm="1">
        <f t="array" ref="BR7">SUMPRODUCT((YEAR($G$4:$BN$4)=BR$4)*($G7:$BN7))</f>
        <v>0</v>
      </c>
      <c r="BS7" s="158" cm="1">
        <f t="array" ref="BS7">SUMPRODUCT((YEAR($G$4:$BN$4)=BS$4)*($G7:$BN7))</f>
        <v>0</v>
      </c>
      <c r="BT7" s="351"/>
      <c r="BU7" s="350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</row>
    <row r="8" spans="1:107" s="11" customFormat="1">
      <c r="A8" s="16"/>
      <c r="B8" s="28"/>
      <c r="C8" s="457"/>
      <c r="D8" s="524"/>
      <c r="E8" s="525"/>
      <c r="F8" s="526"/>
      <c r="G8" s="527"/>
      <c r="H8" s="527"/>
      <c r="I8" s="527"/>
      <c r="J8" s="527"/>
      <c r="K8" s="527"/>
      <c r="L8" s="527"/>
      <c r="M8" s="527"/>
      <c r="N8" s="527"/>
      <c r="O8" s="527"/>
      <c r="P8" s="527"/>
      <c r="Q8" s="527"/>
      <c r="R8" s="527"/>
      <c r="S8" s="527"/>
      <c r="T8" s="527"/>
      <c r="U8" s="527"/>
      <c r="V8" s="527"/>
      <c r="W8" s="527"/>
      <c r="X8" s="527"/>
      <c r="Y8" s="527"/>
      <c r="Z8" s="527"/>
      <c r="AA8" s="527"/>
      <c r="AB8" s="527"/>
      <c r="AC8" s="527"/>
      <c r="AD8" s="527"/>
      <c r="AE8" s="527"/>
      <c r="AF8" s="527"/>
      <c r="AG8" s="527"/>
      <c r="AH8" s="527"/>
      <c r="AI8" s="527"/>
      <c r="AJ8" s="527"/>
      <c r="AK8" s="527"/>
      <c r="AL8" s="527"/>
      <c r="AM8" s="527"/>
      <c r="AN8" s="527"/>
      <c r="AO8" s="527"/>
      <c r="AP8" s="527"/>
      <c r="AQ8" s="527"/>
      <c r="AR8" s="527"/>
      <c r="AS8" s="527"/>
      <c r="AT8" s="527"/>
      <c r="AU8" s="527"/>
      <c r="AV8" s="527"/>
      <c r="AW8" s="527"/>
      <c r="AX8" s="527"/>
      <c r="AY8" s="527"/>
      <c r="AZ8" s="527"/>
      <c r="BA8" s="527"/>
      <c r="BB8" s="527"/>
      <c r="BC8" s="527"/>
      <c r="BD8" s="527"/>
      <c r="BE8" s="527"/>
      <c r="BF8" s="527"/>
      <c r="BG8" s="527"/>
      <c r="BH8" s="527"/>
      <c r="BI8" s="527"/>
      <c r="BJ8" s="527"/>
      <c r="BK8" s="527"/>
      <c r="BL8" s="527"/>
      <c r="BM8" s="527"/>
      <c r="BN8" s="527"/>
      <c r="BO8" s="159" cm="1">
        <f t="array" ref="BO8">SUMPRODUCT((YEAR($G$4:$BN$4)=BO$4)*($G8:$BN8))</f>
        <v>0</v>
      </c>
      <c r="BP8" s="125" cm="1">
        <f t="array" ref="BP8">SUMPRODUCT((YEAR($G$4:$BN$4)=BP$4)*($G8:$BN8))</f>
        <v>0</v>
      </c>
      <c r="BQ8" s="125" cm="1">
        <f t="array" ref="BQ8">SUMPRODUCT((YEAR($G$4:$BN$4)=BQ$4)*($G8:$BN8))</f>
        <v>0</v>
      </c>
      <c r="BR8" s="125" cm="1">
        <f t="array" ref="BR8">SUMPRODUCT((YEAR($G$4:$BN$4)=BR$4)*($G8:$BN8))</f>
        <v>0</v>
      </c>
      <c r="BS8" s="158" cm="1">
        <f t="array" ref="BS8">SUMPRODUCT((YEAR($G$4:$BN$4)=BS$4)*($G8:$BN8))</f>
        <v>0</v>
      </c>
      <c r="BT8" s="351"/>
      <c r="BU8" s="350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</row>
    <row r="9" spans="1:107" s="11" customFormat="1">
      <c r="A9" s="16"/>
      <c r="B9" s="28"/>
      <c r="C9" s="457"/>
      <c r="D9" s="524"/>
      <c r="E9" s="525"/>
      <c r="F9" s="526"/>
      <c r="G9" s="527"/>
      <c r="H9" s="527"/>
      <c r="I9" s="527"/>
      <c r="J9" s="527"/>
      <c r="K9" s="527"/>
      <c r="L9" s="527"/>
      <c r="M9" s="527"/>
      <c r="N9" s="527"/>
      <c r="O9" s="527"/>
      <c r="P9" s="527"/>
      <c r="Q9" s="527"/>
      <c r="R9" s="527"/>
      <c r="S9" s="527"/>
      <c r="T9" s="527"/>
      <c r="U9" s="527"/>
      <c r="V9" s="527"/>
      <c r="W9" s="527"/>
      <c r="X9" s="527"/>
      <c r="Y9" s="527"/>
      <c r="Z9" s="527"/>
      <c r="AA9" s="527"/>
      <c r="AB9" s="527"/>
      <c r="AC9" s="527"/>
      <c r="AD9" s="527"/>
      <c r="AE9" s="527"/>
      <c r="AF9" s="527"/>
      <c r="AG9" s="527"/>
      <c r="AH9" s="527"/>
      <c r="AI9" s="527"/>
      <c r="AJ9" s="527"/>
      <c r="AK9" s="527"/>
      <c r="AL9" s="527"/>
      <c r="AM9" s="527"/>
      <c r="AN9" s="527"/>
      <c r="AO9" s="527"/>
      <c r="AP9" s="527"/>
      <c r="AQ9" s="527"/>
      <c r="AR9" s="527"/>
      <c r="AS9" s="527"/>
      <c r="AT9" s="527"/>
      <c r="AU9" s="527"/>
      <c r="AV9" s="527"/>
      <c r="AW9" s="527"/>
      <c r="AX9" s="527"/>
      <c r="AY9" s="527"/>
      <c r="AZ9" s="527"/>
      <c r="BA9" s="527"/>
      <c r="BB9" s="527"/>
      <c r="BC9" s="527"/>
      <c r="BD9" s="527"/>
      <c r="BE9" s="527"/>
      <c r="BF9" s="527"/>
      <c r="BG9" s="527"/>
      <c r="BH9" s="527"/>
      <c r="BI9" s="527"/>
      <c r="BJ9" s="527"/>
      <c r="BK9" s="527"/>
      <c r="BL9" s="527"/>
      <c r="BM9" s="527"/>
      <c r="BN9" s="527"/>
      <c r="BO9" s="159" cm="1">
        <f t="array" ref="BO9">SUMPRODUCT((YEAR($G$4:$BN$4)=BO$4)*($G9:$BN9))</f>
        <v>0</v>
      </c>
      <c r="BP9" s="125" cm="1">
        <f t="array" ref="BP9">SUMPRODUCT((YEAR($G$4:$BN$4)=BP$4)*($G9:$BN9))</f>
        <v>0</v>
      </c>
      <c r="BQ9" s="125" cm="1">
        <f t="array" ref="BQ9">SUMPRODUCT((YEAR($G$4:$BN$4)=BQ$4)*($G9:$BN9))</f>
        <v>0</v>
      </c>
      <c r="BR9" s="125" cm="1">
        <f t="array" ref="BR9">SUMPRODUCT((YEAR($G$4:$BN$4)=BR$4)*($G9:$BN9))</f>
        <v>0</v>
      </c>
      <c r="BS9" s="158" cm="1">
        <f t="array" ref="BS9">SUMPRODUCT((YEAR($G$4:$BN$4)=BS$4)*($G9:$BN9))</f>
        <v>0</v>
      </c>
      <c r="BT9" s="351"/>
      <c r="BU9" s="350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</row>
    <row r="10" spans="1:107" s="11" customFormat="1">
      <c r="A10" s="16"/>
      <c r="B10" s="28"/>
      <c r="C10" s="457"/>
      <c r="D10" s="524"/>
      <c r="E10" s="525"/>
      <c r="F10" s="526"/>
      <c r="G10" s="527"/>
      <c r="H10" s="527"/>
      <c r="I10" s="527"/>
      <c r="J10" s="527"/>
      <c r="K10" s="527"/>
      <c r="L10" s="527"/>
      <c r="M10" s="527"/>
      <c r="N10" s="527"/>
      <c r="O10" s="527"/>
      <c r="P10" s="527"/>
      <c r="Q10" s="527"/>
      <c r="R10" s="527"/>
      <c r="S10" s="527"/>
      <c r="T10" s="527"/>
      <c r="U10" s="527"/>
      <c r="V10" s="527"/>
      <c r="W10" s="527"/>
      <c r="X10" s="527"/>
      <c r="Y10" s="527"/>
      <c r="Z10" s="527"/>
      <c r="AA10" s="527"/>
      <c r="AB10" s="527"/>
      <c r="AC10" s="527"/>
      <c r="AD10" s="527"/>
      <c r="AE10" s="527"/>
      <c r="AF10" s="527"/>
      <c r="AG10" s="527"/>
      <c r="AH10" s="527"/>
      <c r="AI10" s="527"/>
      <c r="AJ10" s="527"/>
      <c r="AK10" s="527"/>
      <c r="AL10" s="527"/>
      <c r="AM10" s="527"/>
      <c r="AN10" s="527"/>
      <c r="AO10" s="527"/>
      <c r="AP10" s="527"/>
      <c r="AQ10" s="527"/>
      <c r="AR10" s="527"/>
      <c r="AS10" s="527"/>
      <c r="AT10" s="527"/>
      <c r="AU10" s="527"/>
      <c r="AV10" s="527"/>
      <c r="AW10" s="527"/>
      <c r="AX10" s="527"/>
      <c r="AY10" s="527"/>
      <c r="AZ10" s="527"/>
      <c r="BA10" s="527"/>
      <c r="BB10" s="527"/>
      <c r="BC10" s="527"/>
      <c r="BD10" s="527"/>
      <c r="BE10" s="527"/>
      <c r="BF10" s="527"/>
      <c r="BG10" s="527"/>
      <c r="BH10" s="527"/>
      <c r="BI10" s="527"/>
      <c r="BJ10" s="527"/>
      <c r="BK10" s="527"/>
      <c r="BL10" s="527"/>
      <c r="BM10" s="527"/>
      <c r="BN10" s="527"/>
      <c r="BO10" s="159" cm="1">
        <f t="array" ref="BO10">SUMPRODUCT((YEAR($G$4:$BN$4)=BO$4)*($G10:$BN10))</f>
        <v>0</v>
      </c>
      <c r="BP10" s="125" cm="1">
        <f t="array" ref="BP10">SUMPRODUCT((YEAR($G$4:$BN$4)=BP$4)*($G10:$BN10))</f>
        <v>0</v>
      </c>
      <c r="BQ10" s="125" cm="1">
        <f t="array" ref="BQ10">SUMPRODUCT((YEAR($G$4:$BN$4)=BQ$4)*($G10:$BN10))</f>
        <v>0</v>
      </c>
      <c r="BR10" s="125" cm="1">
        <f t="array" ref="BR10">SUMPRODUCT((YEAR($G$4:$BN$4)=BR$4)*($G10:$BN10))</f>
        <v>0</v>
      </c>
      <c r="BS10" s="158" cm="1">
        <f t="array" ref="BS10">SUMPRODUCT((YEAR($G$4:$BN$4)=BS$4)*($G10:$BN10))</f>
        <v>0</v>
      </c>
      <c r="BT10" s="351"/>
      <c r="BU10" s="350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</row>
    <row r="11" spans="1:107" s="11" customFormat="1">
      <c r="A11" s="16"/>
      <c r="B11" s="28"/>
      <c r="C11" s="457"/>
      <c r="D11" s="524"/>
      <c r="E11" s="525"/>
      <c r="F11" s="526"/>
      <c r="G11" s="527"/>
      <c r="H11" s="527"/>
      <c r="I11" s="527"/>
      <c r="J11" s="527"/>
      <c r="K11" s="527"/>
      <c r="L11" s="527"/>
      <c r="M11" s="527"/>
      <c r="N11" s="527"/>
      <c r="O11" s="527"/>
      <c r="P11" s="527"/>
      <c r="Q11" s="527"/>
      <c r="R11" s="527"/>
      <c r="S11" s="527"/>
      <c r="T11" s="527"/>
      <c r="U11" s="527"/>
      <c r="V11" s="527"/>
      <c r="W11" s="527"/>
      <c r="X11" s="527"/>
      <c r="Y11" s="527"/>
      <c r="Z11" s="527"/>
      <c r="AA11" s="527"/>
      <c r="AB11" s="527"/>
      <c r="AC11" s="527"/>
      <c r="AD11" s="527"/>
      <c r="AE11" s="527"/>
      <c r="AF11" s="527"/>
      <c r="AG11" s="527"/>
      <c r="AH11" s="527"/>
      <c r="AI11" s="527"/>
      <c r="AJ11" s="527"/>
      <c r="AK11" s="527"/>
      <c r="AL11" s="527"/>
      <c r="AM11" s="527"/>
      <c r="AN11" s="527"/>
      <c r="AO11" s="527"/>
      <c r="AP11" s="527"/>
      <c r="AQ11" s="527"/>
      <c r="AR11" s="527"/>
      <c r="AS11" s="527"/>
      <c r="AT11" s="527"/>
      <c r="AU11" s="527"/>
      <c r="AV11" s="527"/>
      <c r="AW11" s="527"/>
      <c r="AX11" s="527"/>
      <c r="AY11" s="527"/>
      <c r="AZ11" s="527"/>
      <c r="BA11" s="527"/>
      <c r="BB11" s="527"/>
      <c r="BC11" s="527"/>
      <c r="BD11" s="527"/>
      <c r="BE11" s="527"/>
      <c r="BF11" s="527"/>
      <c r="BG11" s="527"/>
      <c r="BH11" s="527"/>
      <c r="BI11" s="527"/>
      <c r="BJ11" s="527"/>
      <c r="BK11" s="527"/>
      <c r="BL11" s="527"/>
      <c r="BM11" s="527"/>
      <c r="BN11" s="527"/>
      <c r="BO11" s="159" cm="1">
        <f t="array" ref="BO11">SUMPRODUCT((YEAR($G$4:$BN$4)=BO$4)*($G11:$BN11))</f>
        <v>0</v>
      </c>
      <c r="BP11" s="125" cm="1">
        <f t="array" ref="BP11">SUMPRODUCT((YEAR($G$4:$BN$4)=BP$4)*($G11:$BN11))</f>
        <v>0</v>
      </c>
      <c r="BQ11" s="125" cm="1">
        <f t="array" ref="BQ11">SUMPRODUCT((YEAR($G$4:$BN$4)=BQ$4)*($G11:$BN11))</f>
        <v>0</v>
      </c>
      <c r="BR11" s="125" cm="1">
        <f t="array" ref="BR11">SUMPRODUCT((YEAR($G$4:$BN$4)=BR$4)*($G11:$BN11))</f>
        <v>0</v>
      </c>
      <c r="BS11" s="158" cm="1">
        <f t="array" ref="BS11">SUMPRODUCT((YEAR($G$4:$BN$4)=BS$4)*($G11:$BN11))</f>
        <v>0</v>
      </c>
      <c r="BT11" s="351"/>
      <c r="BU11" s="350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</row>
    <row r="12" spans="1:107" s="11" customFormat="1">
      <c r="A12" s="16"/>
      <c r="B12" s="28"/>
      <c r="C12" s="457"/>
      <c r="D12" s="524"/>
      <c r="E12" s="525"/>
      <c r="F12" s="526"/>
      <c r="G12" s="527"/>
      <c r="H12" s="527"/>
      <c r="I12" s="527"/>
      <c r="J12" s="527"/>
      <c r="K12" s="527"/>
      <c r="L12" s="527"/>
      <c r="M12" s="527"/>
      <c r="N12" s="527"/>
      <c r="O12" s="527"/>
      <c r="P12" s="527"/>
      <c r="Q12" s="527"/>
      <c r="R12" s="527"/>
      <c r="S12" s="527"/>
      <c r="T12" s="527"/>
      <c r="U12" s="527"/>
      <c r="V12" s="527"/>
      <c r="W12" s="527"/>
      <c r="X12" s="527"/>
      <c r="Y12" s="527"/>
      <c r="Z12" s="527"/>
      <c r="AA12" s="527"/>
      <c r="AB12" s="527"/>
      <c r="AC12" s="527"/>
      <c r="AD12" s="527"/>
      <c r="AE12" s="527"/>
      <c r="AF12" s="527"/>
      <c r="AG12" s="527"/>
      <c r="AH12" s="527"/>
      <c r="AI12" s="527"/>
      <c r="AJ12" s="527"/>
      <c r="AK12" s="527"/>
      <c r="AL12" s="527"/>
      <c r="AM12" s="527"/>
      <c r="AN12" s="527"/>
      <c r="AO12" s="527"/>
      <c r="AP12" s="527"/>
      <c r="AQ12" s="527"/>
      <c r="AR12" s="527"/>
      <c r="AS12" s="527"/>
      <c r="AT12" s="527"/>
      <c r="AU12" s="527"/>
      <c r="AV12" s="527"/>
      <c r="AW12" s="527"/>
      <c r="AX12" s="527"/>
      <c r="AY12" s="527"/>
      <c r="AZ12" s="527"/>
      <c r="BA12" s="527"/>
      <c r="BB12" s="527"/>
      <c r="BC12" s="527"/>
      <c r="BD12" s="527"/>
      <c r="BE12" s="527"/>
      <c r="BF12" s="527"/>
      <c r="BG12" s="527"/>
      <c r="BH12" s="527"/>
      <c r="BI12" s="527"/>
      <c r="BJ12" s="527"/>
      <c r="BK12" s="527"/>
      <c r="BL12" s="527"/>
      <c r="BM12" s="527"/>
      <c r="BN12" s="527"/>
      <c r="BO12" s="159" cm="1">
        <f t="array" ref="BO12">SUMPRODUCT((YEAR($G$4:$BN$4)=BO$4)*($G12:$BN12))</f>
        <v>0</v>
      </c>
      <c r="BP12" s="125" cm="1">
        <f t="array" ref="BP12">SUMPRODUCT((YEAR($G$4:$BN$4)=BP$4)*($G12:$BN12))</f>
        <v>0</v>
      </c>
      <c r="BQ12" s="125" cm="1">
        <f t="array" ref="BQ12">SUMPRODUCT((YEAR($G$4:$BN$4)=BQ$4)*($G12:$BN12))</f>
        <v>0</v>
      </c>
      <c r="BR12" s="125" cm="1">
        <f t="array" ref="BR12">SUMPRODUCT((YEAR($G$4:$BN$4)=BR$4)*($G12:$BN12))</f>
        <v>0</v>
      </c>
      <c r="BS12" s="158" cm="1">
        <f t="array" ref="BS12">SUMPRODUCT((YEAR($G$4:$BN$4)=BS$4)*($G12:$BN12))</f>
        <v>0</v>
      </c>
      <c r="BT12" s="351"/>
      <c r="BU12" s="350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</row>
    <row r="13" spans="1:107" s="11" customFormat="1">
      <c r="A13" s="16"/>
      <c r="B13" s="28"/>
      <c r="C13" s="457"/>
      <c r="D13" s="524"/>
      <c r="E13" s="525"/>
      <c r="F13" s="526"/>
      <c r="G13" s="527"/>
      <c r="H13" s="527"/>
      <c r="I13" s="527"/>
      <c r="J13" s="527"/>
      <c r="K13" s="527"/>
      <c r="L13" s="527"/>
      <c r="M13" s="527"/>
      <c r="N13" s="527"/>
      <c r="O13" s="527"/>
      <c r="P13" s="527"/>
      <c r="Q13" s="527"/>
      <c r="R13" s="527"/>
      <c r="S13" s="527"/>
      <c r="T13" s="527"/>
      <c r="U13" s="527"/>
      <c r="V13" s="527"/>
      <c r="W13" s="527"/>
      <c r="X13" s="527"/>
      <c r="Y13" s="527"/>
      <c r="Z13" s="527"/>
      <c r="AA13" s="527"/>
      <c r="AB13" s="527"/>
      <c r="AC13" s="527"/>
      <c r="AD13" s="527"/>
      <c r="AE13" s="527"/>
      <c r="AF13" s="527"/>
      <c r="AG13" s="527"/>
      <c r="AH13" s="527"/>
      <c r="AI13" s="527"/>
      <c r="AJ13" s="527"/>
      <c r="AK13" s="527"/>
      <c r="AL13" s="527"/>
      <c r="AM13" s="527"/>
      <c r="AN13" s="527"/>
      <c r="AO13" s="527"/>
      <c r="AP13" s="527"/>
      <c r="AQ13" s="527"/>
      <c r="AR13" s="527"/>
      <c r="AS13" s="527"/>
      <c r="AT13" s="527"/>
      <c r="AU13" s="527"/>
      <c r="AV13" s="527"/>
      <c r="AW13" s="527"/>
      <c r="AX13" s="527"/>
      <c r="AY13" s="527"/>
      <c r="AZ13" s="527"/>
      <c r="BA13" s="527"/>
      <c r="BB13" s="527"/>
      <c r="BC13" s="527"/>
      <c r="BD13" s="527"/>
      <c r="BE13" s="527"/>
      <c r="BF13" s="527"/>
      <c r="BG13" s="527"/>
      <c r="BH13" s="527"/>
      <c r="BI13" s="527"/>
      <c r="BJ13" s="527"/>
      <c r="BK13" s="527"/>
      <c r="BL13" s="527"/>
      <c r="BM13" s="527"/>
      <c r="BN13" s="527"/>
      <c r="BO13" s="159" cm="1">
        <f t="array" ref="BO13">SUMPRODUCT((YEAR($G$4:$BN$4)=BO$4)*($G13:$BN13))</f>
        <v>0</v>
      </c>
      <c r="BP13" s="125" cm="1">
        <f t="array" ref="BP13">SUMPRODUCT((YEAR($G$4:$BN$4)=BP$4)*($G13:$BN13))</f>
        <v>0</v>
      </c>
      <c r="BQ13" s="125" cm="1">
        <f t="array" ref="BQ13">SUMPRODUCT((YEAR($G$4:$BN$4)=BQ$4)*($G13:$BN13))</f>
        <v>0</v>
      </c>
      <c r="BR13" s="125" cm="1">
        <f t="array" ref="BR13">SUMPRODUCT((YEAR($G$4:$BN$4)=BR$4)*($G13:$BN13))</f>
        <v>0</v>
      </c>
      <c r="BS13" s="158" cm="1">
        <f t="array" ref="BS13">SUMPRODUCT((YEAR($G$4:$BN$4)=BS$4)*($G13:$BN13))</f>
        <v>0</v>
      </c>
      <c r="BT13" s="351"/>
      <c r="BU13" s="350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</row>
    <row r="14" spans="1:107" s="11" customFormat="1">
      <c r="A14" s="16"/>
      <c r="B14" s="28"/>
      <c r="C14" s="457"/>
      <c r="D14" s="524"/>
      <c r="E14" s="525"/>
      <c r="F14" s="526"/>
      <c r="G14" s="527"/>
      <c r="H14" s="527"/>
      <c r="I14" s="527"/>
      <c r="J14" s="527"/>
      <c r="K14" s="527"/>
      <c r="L14" s="527"/>
      <c r="M14" s="527"/>
      <c r="N14" s="527"/>
      <c r="O14" s="527"/>
      <c r="P14" s="527"/>
      <c r="Q14" s="527"/>
      <c r="R14" s="527"/>
      <c r="S14" s="527"/>
      <c r="T14" s="527"/>
      <c r="U14" s="527"/>
      <c r="V14" s="527"/>
      <c r="W14" s="527"/>
      <c r="X14" s="527"/>
      <c r="Y14" s="527"/>
      <c r="Z14" s="527"/>
      <c r="AA14" s="527"/>
      <c r="AB14" s="527"/>
      <c r="AC14" s="527"/>
      <c r="AD14" s="527"/>
      <c r="AE14" s="527"/>
      <c r="AF14" s="527"/>
      <c r="AG14" s="527"/>
      <c r="AH14" s="527"/>
      <c r="AI14" s="527"/>
      <c r="AJ14" s="527"/>
      <c r="AK14" s="527"/>
      <c r="AL14" s="527"/>
      <c r="AM14" s="527"/>
      <c r="AN14" s="527"/>
      <c r="AO14" s="527"/>
      <c r="AP14" s="527"/>
      <c r="AQ14" s="527"/>
      <c r="AR14" s="527"/>
      <c r="AS14" s="527"/>
      <c r="AT14" s="527"/>
      <c r="AU14" s="527"/>
      <c r="AV14" s="527"/>
      <c r="AW14" s="527"/>
      <c r="AX14" s="527"/>
      <c r="AY14" s="527"/>
      <c r="AZ14" s="527"/>
      <c r="BA14" s="527"/>
      <c r="BB14" s="527"/>
      <c r="BC14" s="527"/>
      <c r="BD14" s="527"/>
      <c r="BE14" s="527"/>
      <c r="BF14" s="527"/>
      <c r="BG14" s="527"/>
      <c r="BH14" s="527"/>
      <c r="BI14" s="527"/>
      <c r="BJ14" s="527"/>
      <c r="BK14" s="527"/>
      <c r="BL14" s="527"/>
      <c r="BM14" s="527"/>
      <c r="BN14" s="527"/>
      <c r="BO14" s="159" cm="1">
        <f t="array" ref="BO14">SUMPRODUCT((YEAR($G$4:$BN$4)=BO$4)*($G14:$BN14))</f>
        <v>0</v>
      </c>
      <c r="BP14" s="125" cm="1">
        <f t="array" ref="BP14">SUMPRODUCT((YEAR($G$4:$BN$4)=BP$4)*($G14:$BN14))</f>
        <v>0</v>
      </c>
      <c r="BQ14" s="125" cm="1">
        <f t="array" ref="BQ14">SUMPRODUCT((YEAR($G$4:$BN$4)=BQ$4)*($G14:$BN14))</f>
        <v>0</v>
      </c>
      <c r="BR14" s="125" cm="1">
        <f t="array" ref="BR14">SUMPRODUCT((YEAR($G$4:$BN$4)=BR$4)*($G14:$BN14))</f>
        <v>0</v>
      </c>
      <c r="BS14" s="158" cm="1">
        <f t="array" ref="BS14">SUMPRODUCT((YEAR($G$4:$BN$4)=BS$4)*($G14:$BN14))</f>
        <v>0</v>
      </c>
      <c r="BT14" s="351"/>
      <c r="BU14" s="350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</row>
    <row r="15" spans="1:107" s="11" customFormat="1">
      <c r="A15" s="16"/>
      <c r="B15" s="28"/>
      <c r="C15" s="457"/>
      <c r="D15" s="524"/>
      <c r="E15" s="525"/>
      <c r="F15" s="526"/>
      <c r="G15" s="527"/>
      <c r="H15" s="527"/>
      <c r="I15" s="527"/>
      <c r="J15" s="527"/>
      <c r="K15" s="527"/>
      <c r="L15" s="527"/>
      <c r="M15" s="527"/>
      <c r="N15" s="527"/>
      <c r="O15" s="527"/>
      <c r="P15" s="527"/>
      <c r="Q15" s="527"/>
      <c r="R15" s="527"/>
      <c r="S15" s="527"/>
      <c r="T15" s="527"/>
      <c r="U15" s="527"/>
      <c r="V15" s="527"/>
      <c r="W15" s="527"/>
      <c r="X15" s="527"/>
      <c r="Y15" s="527"/>
      <c r="Z15" s="527"/>
      <c r="AA15" s="527"/>
      <c r="AB15" s="527"/>
      <c r="AC15" s="527"/>
      <c r="AD15" s="527"/>
      <c r="AE15" s="527"/>
      <c r="AF15" s="527"/>
      <c r="AG15" s="527"/>
      <c r="AH15" s="527"/>
      <c r="AI15" s="527"/>
      <c r="AJ15" s="527"/>
      <c r="AK15" s="527"/>
      <c r="AL15" s="527"/>
      <c r="AM15" s="527"/>
      <c r="AN15" s="527"/>
      <c r="AO15" s="527"/>
      <c r="AP15" s="527"/>
      <c r="AQ15" s="527"/>
      <c r="AR15" s="527"/>
      <c r="AS15" s="527"/>
      <c r="AT15" s="527"/>
      <c r="AU15" s="527"/>
      <c r="AV15" s="527"/>
      <c r="AW15" s="527"/>
      <c r="AX15" s="527"/>
      <c r="AY15" s="527"/>
      <c r="AZ15" s="527"/>
      <c r="BA15" s="527"/>
      <c r="BB15" s="527"/>
      <c r="BC15" s="527"/>
      <c r="BD15" s="527"/>
      <c r="BE15" s="527"/>
      <c r="BF15" s="527"/>
      <c r="BG15" s="527"/>
      <c r="BH15" s="527"/>
      <c r="BI15" s="527"/>
      <c r="BJ15" s="527"/>
      <c r="BK15" s="527"/>
      <c r="BL15" s="527"/>
      <c r="BM15" s="527"/>
      <c r="BN15" s="527"/>
      <c r="BO15" s="159" cm="1">
        <f t="array" ref="BO15">SUMPRODUCT((YEAR($G$4:$BN$4)=BO$4)*($G15:$BN15))</f>
        <v>0</v>
      </c>
      <c r="BP15" s="125" cm="1">
        <f t="array" ref="BP15">SUMPRODUCT((YEAR($G$4:$BN$4)=BP$4)*($G15:$BN15))</f>
        <v>0</v>
      </c>
      <c r="BQ15" s="125" cm="1">
        <f t="array" ref="BQ15">SUMPRODUCT((YEAR($G$4:$BN$4)=BQ$4)*($G15:$BN15))</f>
        <v>0</v>
      </c>
      <c r="BR15" s="125" cm="1">
        <f t="array" ref="BR15">SUMPRODUCT((YEAR($G$4:$BN$4)=BR$4)*($G15:$BN15))</f>
        <v>0</v>
      </c>
      <c r="BS15" s="158" cm="1">
        <f t="array" ref="BS15">SUMPRODUCT((YEAR($G$4:$BN$4)=BS$4)*($G15:$BN15))</f>
        <v>0</v>
      </c>
      <c r="BT15" s="351"/>
      <c r="BU15" s="350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</row>
    <row r="16" spans="1:107" s="11" customFormat="1">
      <c r="A16" s="16"/>
      <c r="B16" s="28"/>
      <c r="C16" s="457"/>
      <c r="D16" s="524"/>
      <c r="E16" s="525"/>
      <c r="F16" s="526"/>
      <c r="G16" s="527"/>
      <c r="H16" s="527"/>
      <c r="I16" s="527"/>
      <c r="J16" s="527"/>
      <c r="K16" s="527"/>
      <c r="L16" s="527"/>
      <c r="M16" s="527"/>
      <c r="N16" s="527"/>
      <c r="O16" s="527"/>
      <c r="P16" s="527"/>
      <c r="Q16" s="527"/>
      <c r="R16" s="527"/>
      <c r="S16" s="527"/>
      <c r="T16" s="527"/>
      <c r="U16" s="527"/>
      <c r="V16" s="527"/>
      <c r="W16" s="527"/>
      <c r="X16" s="527"/>
      <c r="Y16" s="527"/>
      <c r="Z16" s="527"/>
      <c r="AA16" s="527"/>
      <c r="AB16" s="527"/>
      <c r="AC16" s="527"/>
      <c r="AD16" s="527"/>
      <c r="AE16" s="527"/>
      <c r="AF16" s="527"/>
      <c r="AG16" s="527"/>
      <c r="AH16" s="527"/>
      <c r="AI16" s="527"/>
      <c r="AJ16" s="527"/>
      <c r="AK16" s="527"/>
      <c r="AL16" s="527"/>
      <c r="AM16" s="527"/>
      <c r="AN16" s="527"/>
      <c r="AO16" s="527"/>
      <c r="AP16" s="527"/>
      <c r="AQ16" s="527"/>
      <c r="AR16" s="527"/>
      <c r="AS16" s="527"/>
      <c r="AT16" s="527"/>
      <c r="AU16" s="527"/>
      <c r="AV16" s="527"/>
      <c r="AW16" s="527"/>
      <c r="AX16" s="527"/>
      <c r="AY16" s="527"/>
      <c r="AZ16" s="527"/>
      <c r="BA16" s="527"/>
      <c r="BB16" s="527"/>
      <c r="BC16" s="527"/>
      <c r="BD16" s="527"/>
      <c r="BE16" s="527"/>
      <c r="BF16" s="527"/>
      <c r="BG16" s="527"/>
      <c r="BH16" s="527"/>
      <c r="BI16" s="527"/>
      <c r="BJ16" s="527"/>
      <c r="BK16" s="527"/>
      <c r="BL16" s="527"/>
      <c r="BM16" s="527"/>
      <c r="BN16" s="527"/>
      <c r="BO16" s="159" cm="1">
        <f t="array" ref="BO16">SUMPRODUCT((YEAR($G$4:$BN$4)=BO$4)*($G16:$BN16))</f>
        <v>0</v>
      </c>
      <c r="BP16" s="125" cm="1">
        <f t="array" ref="BP16">SUMPRODUCT((YEAR($G$4:$BN$4)=BP$4)*($G16:$BN16))</f>
        <v>0</v>
      </c>
      <c r="BQ16" s="125" cm="1">
        <f t="array" ref="BQ16">SUMPRODUCT((YEAR($G$4:$BN$4)=BQ$4)*($G16:$BN16))</f>
        <v>0</v>
      </c>
      <c r="BR16" s="125" cm="1">
        <f t="array" ref="BR16">SUMPRODUCT((YEAR($G$4:$BN$4)=BR$4)*($G16:$BN16))</f>
        <v>0</v>
      </c>
      <c r="BS16" s="158" cm="1">
        <f t="array" ref="BS16">SUMPRODUCT((YEAR($G$4:$BN$4)=BS$4)*($G16:$BN16))</f>
        <v>0</v>
      </c>
      <c r="BT16" s="351"/>
      <c r="BU16" s="350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</row>
    <row r="17" spans="1:99" s="11" customFormat="1">
      <c r="A17" s="16"/>
      <c r="B17" s="28"/>
      <c r="C17" s="457"/>
      <c r="D17" s="524"/>
      <c r="E17" s="525"/>
      <c r="F17" s="526"/>
      <c r="G17" s="527"/>
      <c r="H17" s="527"/>
      <c r="I17" s="527"/>
      <c r="J17" s="527"/>
      <c r="K17" s="527"/>
      <c r="L17" s="527"/>
      <c r="M17" s="527"/>
      <c r="N17" s="527"/>
      <c r="O17" s="527"/>
      <c r="P17" s="527"/>
      <c r="Q17" s="527"/>
      <c r="R17" s="527"/>
      <c r="S17" s="527"/>
      <c r="T17" s="527"/>
      <c r="U17" s="527"/>
      <c r="V17" s="527"/>
      <c r="W17" s="527"/>
      <c r="X17" s="527"/>
      <c r="Y17" s="527"/>
      <c r="Z17" s="527"/>
      <c r="AA17" s="527"/>
      <c r="AB17" s="527"/>
      <c r="AC17" s="527"/>
      <c r="AD17" s="527"/>
      <c r="AE17" s="527"/>
      <c r="AF17" s="527"/>
      <c r="AG17" s="527"/>
      <c r="AH17" s="527"/>
      <c r="AI17" s="527"/>
      <c r="AJ17" s="527"/>
      <c r="AK17" s="527"/>
      <c r="AL17" s="527"/>
      <c r="AM17" s="527"/>
      <c r="AN17" s="527"/>
      <c r="AO17" s="527"/>
      <c r="AP17" s="527"/>
      <c r="AQ17" s="527"/>
      <c r="AR17" s="527"/>
      <c r="AS17" s="527"/>
      <c r="AT17" s="527"/>
      <c r="AU17" s="527"/>
      <c r="AV17" s="527"/>
      <c r="AW17" s="527"/>
      <c r="AX17" s="527"/>
      <c r="AY17" s="527"/>
      <c r="AZ17" s="527"/>
      <c r="BA17" s="527"/>
      <c r="BB17" s="527"/>
      <c r="BC17" s="527"/>
      <c r="BD17" s="527"/>
      <c r="BE17" s="527"/>
      <c r="BF17" s="527"/>
      <c r="BG17" s="527"/>
      <c r="BH17" s="527"/>
      <c r="BI17" s="527"/>
      <c r="BJ17" s="527"/>
      <c r="BK17" s="527"/>
      <c r="BL17" s="527"/>
      <c r="BM17" s="527"/>
      <c r="BN17" s="527"/>
      <c r="BO17" s="159" cm="1">
        <f t="array" ref="BO17">SUMPRODUCT((YEAR($G$4:$BN$4)=BO$4)*($G17:$BN17))</f>
        <v>0</v>
      </c>
      <c r="BP17" s="125" cm="1">
        <f t="array" ref="BP17">SUMPRODUCT((YEAR($G$4:$BN$4)=BP$4)*($G17:$BN17))</f>
        <v>0</v>
      </c>
      <c r="BQ17" s="125" cm="1">
        <f t="array" ref="BQ17">SUMPRODUCT((YEAR($G$4:$BN$4)=BQ$4)*($G17:$BN17))</f>
        <v>0</v>
      </c>
      <c r="BR17" s="125" cm="1">
        <f t="array" ref="BR17">SUMPRODUCT((YEAR($G$4:$BN$4)=BR$4)*($G17:$BN17))</f>
        <v>0</v>
      </c>
      <c r="BS17" s="158" cm="1">
        <f t="array" ref="BS17">SUMPRODUCT((YEAR($G$4:$BN$4)=BS$4)*($G17:$BN17))</f>
        <v>0</v>
      </c>
      <c r="BT17" s="351"/>
      <c r="BU17" s="350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</row>
    <row r="18" spans="1:99" s="11" customFormat="1">
      <c r="A18" s="16"/>
      <c r="B18" s="28"/>
      <c r="C18" s="457"/>
      <c r="D18" s="524"/>
      <c r="E18" s="525"/>
      <c r="F18" s="526"/>
      <c r="G18" s="527"/>
      <c r="H18" s="527"/>
      <c r="I18" s="527"/>
      <c r="J18" s="527"/>
      <c r="K18" s="527"/>
      <c r="L18" s="527"/>
      <c r="M18" s="527"/>
      <c r="N18" s="527"/>
      <c r="O18" s="527"/>
      <c r="P18" s="527"/>
      <c r="Q18" s="527"/>
      <c r="R18" s="527"/>
      <c r="S18" s="527"/>
      <c r="T18" s="527"/>
      <c r="U18" s="527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159" cm="1">
        <f t="array" ref="BO18">SUMPRODUCT((YEAR($G$4:$BN$4)=BO$4)*($G18:$BN18))</f>
        <v>0</v>
      </c>
      <c r="BP18" s="125" cm="1">
        <f t="array" ref="BP18">SUMPRODUCT((YEAR($G$4:$BN$4)=BP$4)*($G18:$BN18))</f>
        <v>0</v>
      </c>
      <c r="BQ18" s="125" cm="1">
        <f t="array" ref="BQ18">SUMPRODUCT((YEAR($G$4:$BN$4)=BQ$4)*($G18:$BN18))</f>
        <v>0</v>
      </c>
      <c r="BR18" s="125" cm="1">
        <f t="array" ref="BR18">SUMPRODUCT((YEAR($G$4:$BN$4)=BR$4)*($G18:$BN18))</f>
        <v>0</v>
      </c>
      <c r="BS18" s="158" cm="1">
        <f t="array" ref="BS18">SUMPRODUCT((YEAR($G$4:$BN$4)=BS$4)*($G18:$BN18))</f>
        <v>0</v>
      </c>
      <c r="BT18" s="351"/>
      <c r="BU18" s="350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</row>
    <row r="19" spans="1:99" s="11" customFormat="1">
      <c r="A19" s="16"/>
      <c r="B19" s="28"/>
      <c r="C19" s="457"/>
      <c r="D19" s="524"/>
      <c r="E19" s="525"/>
      <c r="F19" s="526"/>
      <c r="G19" s="527"/>
      <c r="H19" s="527"/>
      <c r="I19" s="527"/>
      <c r="J19" s="527"/>
      <c r="K19" s="527"/>
      <c r="L19" s="527"/>
      <c r="M19" s="527"/>
      <c r="N19" s="527"/>
      <c r="O19" s="527"/>
      <c r="P19" s="527"/>
      <c r="Q19" s="527"/>
      <c r="R19" s="527"/>
      <c r="S19" s="527"/>
      <c r="T19" s="527"/>
      <c r="U19" s="527"/>
      <c r="V19" s="527"/>
      <c r="W19" s="527"/>
      <c r="X19" s="527"/>
      <c r="Y19" s="527"/>
      <c r="Z19" s="527"/>
      <c r="AA19" s="527"/>
      <c r="AB19" s="527"/>
      <c r="AC19" s="527"/>
      <c r="AD19" s="527"/>
      <c r="AE19" s="527"/>
      <c r="AF19" s="527"/>
      <c r="AG19" s="527"/>
      <c r="AH19" s="527"/>
      <c r="AI19" s="527"/>
      <c r="AJ19" s="527"/>
      <c r="AK19" s="527"/>
      <c r="AL19" s="527"/>
      <c r="AM19" s="527"/>
      <c r="AN19" s="527"/>
      <c r="AO19" s="527"/>
      <c r="AP19" s="527"/>
      <c r="AQ19" s="527"/>
      <c r="AR19" s="527"/>
      <c r="AS19" s="527"/>
      <c r="AT19" s="527"/>
      <c r="AU19" s="527"/>
      <c r="AV19" s="527"/>
      <c r="AW19" s="527"/>
      <c r="AX19" s="527"/>
      <c r="AY19" s="527"/>
      <c r="AZ19" s="527"/>
      <c r="BA19" s="527"/>
      <c r="BB19" s="527"/>
      <c r="BC19" s="527"/>
      <c r="BD19" s="527"/>
      <c r="BE19" s="527"/>
      <c r="BF19" s="527"/>
      <c r="BG19" s="527"/>
      <c r="BH19" s="527"/>
      <c r="BI19" s="527"/>
      <c r="BJ19" s="527"/>
      <c r="BK19" s="527"/>
      <c r="BL19" s="527"/>
      <c r="BM19" s="527"/>
      <c r="BN19" s="527"/>
      <c r="BO19" s="159" cm="1">
        <f t="array" ref="BO19">SUMPRODUCT((YEAR($G$4:$BN$4)=BO$4)*($G19:$BN19))</f>
        <v>0</v>
      </c>
      <c r="BP19" s="125" cm="1">
        <f t="array" ref="BP19">SUMPRODUCT((YEAR($G$4:$BN$4)=BP$4)*($G19:$BN19))</f>
        <v>0</v>
      </c>
      <c r="BQ19" s="125" cm="1">
        <f t="array" ref="BQ19">SUMPRODUCT((YEAR($G$4:$BN$4)=BQ$4)*($G19:$BN19))</f>
        <v>0</v>
      </c>
      <c r="BR19" s="125" cm="1">
        <f t="array" ref="BR19">SUMPRODUCT((YEAR($G$4:$BN$4)=BR$4)*($G19:$BN19))</f>
        <v>0</v>
      </c>
      <c r="BS19" s="158" cm="1">
        <f t="array" ref="BS19">SUMPRODUCT((YEAR($G$4:$BN$4)=BS$4)*($G19:$BN19))</f>
        <v>0</v>
      </c>
      <c r="BT19" s="351"/>
      <c r="BU19" s="350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</row>
    <row r="20" spans="1:99" s="11" customFormat="1">
      <c r="A20" s="16"/>
      <c r="B20" s="28"/>
      <c r="C20" s="457"/>
      <c r="D20" s="524"/>
      <c r="E20" s="525"/>
      <c r="F20" s="526"/>
      <c r="G20" s="527"/>
      <c r="H20" s="527"/>
      <c r="I20" s="527"/>
      <c r="J20" s="527"/>
      <c r="K20" s="527"/>
      <c r="L20" s="527"/>
      <c r="M20" s="527"/>
      <c r="N20" s="527"/>
      <c r="O20" s="527"/>
      <c r="P20" s="527"/>
      <c r="Q20" s="527"/>
      <c r="R20" s="527"/>
      <c r="S20" s="527"/>
      <c r="T20" s="527"/>
      <c r="U20" s="527"/>
      <c r="V20" s="527"/>
      <c r="W20" s="527"/>
      <c r="X20" s="527"/>
      <c r="Y20" s="527"/>
      <c r="Z20" s="527"/>
      <c r="AA20" s="527"/>
      <c r="AB20" s="527"/>
      <c r="AC20" s="527"/>
      <c r="AD20" s="527"/>
      <c r="AE20" s="527"/>
      <c r="AF20" s="527"/>
      <c r="AG20" s="527"/>
      <c r="AH20" s="527"/>
      <c r="AI20" s="527"/>
      <c r="AJ20" s="527"/>
      <c r="AK20" s="527"/>
      <c r="AL20" s="527"/>
      <c r="AM20" s="527"/>
      <c r="AN20" s="527"/>
      <c r="AO20" s="527"/>
      <c r="AP20" s="527"/>
      <c r="AQ20" s="527"/>
      <c r="AR20" s="527"/>
      <c r="AS20" s="527"/>
      <c r="AT20" s="527"/>
      <c r="AU20" s="527"/>
      <c r="AV20" s="527"/>
      <c r="AW20" s="527"/>
      <c r="AX20" s="527"/>
      <c r="AY20" s="527"/>
      <c r="AZ20" s="527"/>
      <c r="BA20" s="527"/>
      <c r="BB20" s="527"/>
      <c r="BC20" s="527"/>
      <c r="BD20" s="527"/>
      <c r="BE20" s="527"/>
      <c r="BF20" s="527"/>
      <c r="BG20" s="527"/>
      <c r="BH20" s="527"/>
      <c r="BI20" s="527"/>
      <c r="BJ20" s="527"/>
      <c r="BK20" s="527"/>
      <c r="BL20" s="527"/>
      <c r="BM20" s="527"/>
      <c r="BN20" s="527"/>
      <c r="BO20" s="159" cm="1">
        <f t="array" ref="BO20">SUMPRODUCT((YEAR($G$4:$BN$4)=BO$4)*($G20:$BN20))</f>
        <v>0</v>
      </c>
      <c r="BP20" s="125" cm="1">
        <f t="array" ref="BP20">SUMPRODUCT((YEAR($G$4:$BN$4)=BP$4)*($G20:$BN20))</f>
        <v>0</v>
      </c>
      <c r="BQ20" s="125" cm="1">
        <f t="array" ref="BQ20">SUMPRODUCT((YEAR($G$4:$BN$4)=BQ$4)*($G20:$BN20))</f>
        <v>0</v>
      </c>
      <c r="BR20" s="125" cm="1">
        <f t="array" ref="BR20">SUMPRODUCT((YEAR($G$4:$BN$4)=BR$4)*($G20:$BN20))</f>
        <v>0</v>
      </c>
      <c r="BS20" s="158" cm="1">
        <f t="array" ref="BS20">SUMPRODUCT((YEAR($G$4:$BN$4)=BS$4)*($G20:$BN20))</f>
        <v>0</v>
      </c>
      <c r="BT20" s="351"/>
      <c r="BU20" s="350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</row>
    <row r="21" spans="1:99" s="11" customFormat="1">
      <c r="A21" s="16"/>
      <c r="B21" s="28"/>
      <c r="C21" s="954" t="s">
        <v>236</v>
      </c>
      <c r="D21" s="524" t="s">
        <v>214</v>
      </c>
      <c r="E21" s="616" t="s">
        <v>658</v>
      </c>
      <c r="F21" s="617">
        <v>0</v>
      </c>
      <c r="G21" s="527">
        <f>-$F21*SUMIFS(G$6:G$20,$C$6:$C$20,$C$21,$D$6:$D$20,$D$21)</f>
        <v>0</v>
      </c>
      <c r="H21" s="527">
        <f t="shared" ref="H21:AL21" si="14">-$F21*SUMIFS(H$6:H$20,$C$6:$C$20,$C$21,$D$6:$D$20,$D$21)</f>
        <v>0</v>
      </c>
      <c r="I21" s="527">
        <f t="shared" si="14"/>
        <v>0</v>
      </c>
      <c r="J21" s="527">
        <f t="shared" si="14"/>
        <v>0</v>
      </c>
      <c r="K21" s="527">
        <f t="shared" si="14"/>
        <v>0</v>
      </c>
      <c r="L21" s="527">
        <f t="shared" si="14"/>
        <v>0</v>
      </c>
      <c r="M21" s="527">
        <f t="shared" si="14"/>
        <v>0</v>
      </c>
      <c r="N21" s="527">
        <f t="shared" si="14"/>
        <v>0</v>
      </c>
      <c r="O21" s="527">
        <f t="shared" si="14"/>
        <v>0</v>
      </c>
      <c r="P21" s="527">
        <f t="shared" si="14"/>
        <v>0</v>
      </c>
      <c r="Q21" s="527">
        <f t="shared" si="14"/>
        <v>0</v>
      </c>
      <c r="R21" s="527">
        <f t="shared" si="14"/>
        <v>0</v>
      </c>
      <c r="S21" s="527">
        <f t="shared" si="14"/>
        <v>0</v>
      </c>
      <c r="T21" s="527">
        <f t="shared" si="14"/>
        <v>0</v>
      </c>
      <c r="U21" s="527">
        <f t="shared" si="14"/>
        <v>0</v>
      </c>
      <c r="V21" s="527">
        <f t="shared" si="14"/>
        <v>0</v>
      </c>
      <c r="W21" s="527">
        <f t="shared" si="14"/>
        <v>0</v>
      </c>
      <c r="X21" s="527">
        <f t="shared" si="14"/>
        <v>0</v>
      </c>
      <c r="Y21" s="527">
        <f t="shared" si="14"/>
        <v>0</v>
      </c>
      <c r="Z21" s="527">
        <f t="shared" si="14"/>
        <v>0</v>
      </c>
      <c r="AA21" s="527">
        <f t="shared" si="14"/>
        <v>0</v>
      </c>
      <c r="AB21" s="527">
        <f t="shared" si="14"/>
        <v>0</v>
      </c>
      <c r="AC21" s="527">
        <f t="shared" si="14"/>
        <v>0</v>
      </c>
      <c r="AD21" s="527">
        <f t="shared" si="14"/>
        <v>0</v>
      </c>
      <c r="AE21" s="527">
        <f t="shared" si="14"/>
        <v>0</v>
      </c>
      <c r="AF21" s="527">
        <f t="shared" si="14"/>
        <v>0</v>
      </c>
      <c r="AG21" s="527">
        <f t="shared" si="14"/>
        <v>0</v>
      </c>
      <c r="AH21" s="527">
        <f t="shared" si="14"/>
        <v>0</v>
      </c>
      <c r="AI21" s="527">
        <f t="shared" si="14"/>
        <v>0</v>
      </c>
      <c r="AJ21" s="527">
        <f t="shared" si="14"/>
        <v>0</v>
      </c>
      <c r="AK21" s="527">
        <f t="shared" si="14"/>
        <v>0</v>
      </c>
      <c r="AL21" s="527">
        <f t="shared" si="14"/>
        <v>0</v>
      </c>
      <c r="AM21" s="527">
        <f t="shared" ref="AM21:BN21" si="15">-$F21*SUMIFS(AM$6:AM$20,$C$6:$C$20,$C$21,$D$6:$D$20,$D$21)</f>
        <v>0</v>
      </c>
      <c r="AN21" s="527">
        <f t="shared" si="15"/>
        <v>0</v>
      </c>
      <c r="AO21" s="527">
        <f t="shared" si="15"/>
        <v>0</v>
      </c>
      <c r="AP21" s="527">
        <f t="shared" si="15"/>
        <v>0</v>
      </c>
      <c r="AQ21" s="527">
        <f t="shared" si="15"/>
        <v>0</v>
      </c>
      <c r="AR21" s="527">
        <f t="shared" si="15"/>
        <v>0</v>
      </c>
      <c r="AS21" s="527">
        <f t="shared" si="15"/>
        <v>0</v>
      </c>
      <c r="AT21" s="527">
        <f t="shared" si="15"/>
        <v>0</v>
      </c>
      <c r="AU21" s="527">
        <f t="shared" si="15"/>
        <v>0</v>
      </c>
      <c r="AV21" s="527">
        <f t="shared" si="15"/>
        <v>0</v>
      </c>
      <c r="AW21" s="527">
        <f t="shared" si="15"/>
        <v>0</v>
      </c>
      <c r="AX21" s="527">
        <f t="shared" si="15"/>
        <v>0</v>
      </c>
      <c r="AY21" s="527">
        <f t="shared" si="15"/>
        <v>0</v>
      </c>
      <c r="AZ21" s="527">
        <f t="shared" si="15"/>
        <v>0</v>
      </c>
      <c r="BA21" s="527">
        <f t="shared" si="15"/>
        <v>0</v>
      </c>
      <c r="BB21" s="527">
        <f t="shared" si="15"/>
        <v>0</v>
      </c>
      <c r="BC21" s="527">
        <f t="shared" si="15"/>
        <v>0</v>
      </c>
      <c r="BD21" s="527">
        <f t="shared" si="15"/>
        <v>0</v>
      </c>
      <c r="BE21" s="527">
        <f t="shared" si="15"/>
        <v>0</v>
      </c>
      <c r="BF21" s="527">
        <f t="shared" si="15"/>
        <v>0</v>
      </c>
      <c r="BG21" s="527">
        <f t="shared" si="15"/>
        <v>0</v>
      </c>
      <c r="BH21" s="527">
        <f t="shared" si="15"/>
        <v>0</v>
      </c>
      <c r="BI21" s="527">
        <f t="shared" si="15"/>
        <v>0</v>
      </c>
      <c r="BJ21" s="527">
        <f t="shared" si="15"/>
        <v>0</v>
      </c>
      <c r="BK21" s="527">
        <f t="shared" si="15"/>
        <v>0</v>
      </c>
      <c r="BL21" s="527">
        <f t="shared" si="15"/>
        <v>0</v>
      </c>
      <c r="BM21" s="527">
        <f t="shared" si="15"/>
        <v>0</v>
      </c>
      <c r="BN21" s="527">
        <f t="shared" si="15"/>
        <v>0</v>
      </c>
      <c r="BO21" s="159" cm="1">
        <f t="array" ref="BO21">SUMPRODUCT((YEAR($G$4:$BN$4)=BO$4)*($G21:$BN21))</f>
        <v>0</v>
      </c>
      <c r="BP21" s="125" cm="1">
        <f t="array" ref="BP21">SUMPRODUCT((YEAR($G$4:$BN$4)=BP$4)*($G21:$BN21))</f>
        <v>0</v>
      </c>
      <c r="BQ21" s="125" cm="1">
        <f t="array" ref="BQ21">SUMPRODUCT((YEAR($G$4:$BN$4)=BQ$4)*($G21:$BN21))</f>
        <v>0</v>
      </c>
      <c r="BR21" s="125" cm="1">
        <f t="array" ref="BR21">SUMPRODUCT((YEAR($G$4:$BN$4)=BR$4)*($G21:$BN21))</f>
        <v>0</v>
      </c>
      <c r="BS21" s="158" cm="1">
        <f t="array" ref="BS21">SUMPRODUCT((YEAR($G$4:$BN$4)=BS$4)*($G21:$BN21))</f>
        <v>0</v>
      </c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</row>
    <row r="22" spans="1:99" s="620" customFormat="1">
      <c r="A22" s="619"/>
      <c r="C22" s="615" t="s">
        <v>89</v>
      </c>
      <c r="D22" s="524" t="s">
        <v>214</v>
      </c>
      <c r="E22" s="616" t="s">
        <v>658</v>
      </c>
      <c r="F22" s="618">
        <f>F21</f>
        <v>0</v>
      </c>
      <c r="G22" s="205">
        <f>-G21</f>
        <v>0</v>
      </c>
      <c r="H22" s="205">
        <f t="shared" ref="H22:BN22" si="16">-H21</f>
        <v>0</v>
      </c>
      <c r="I22" s="205">
        <f t="shared" si="16"/>
        <v>0</v>
      </c>
      <c r="J22" s="205">
        <f t="shared" si="16"/>
        <v>0</v>
      </c>
      <c r="K22" s="205">
        <f t="shared" si="16"/>
        <v>0</v>
      </c>
      <c r="L22" s="205">
        <f t="shared" si="16"/>
        <v>0</v>
      </c>
      <c r="M22" s="205">
        <f t="shared" si="16"/>
        <v>0</v>
      </c>
      <c r="N22" s="205">
        <f t="shared" si="16"/>
        <v>0</v>
      </c>
      <c r="O22" s="205">
        <f t="shared" si="16"/>
        <v>0</v>
      </c>
      <c r="P22" s="205">
        <f t="shared" si="16"/>
        <v>0</v>
      </c>
      <c r="Q22" s="205">
        <f t="shared" si="16"/>
        <v>0</v>
      </c>
      <c r="R22" s="205">
        <f t="shared" si="16"/>
        <v>0</v>
      </c>
      <c r="S22" s="205">
        <f t="shared" si="16"/>
        <v>0</v>
      </c>
      <c r="T22" s="205">
        <f t="shared" si="16"/>
        <v>0</v>
      </c>
      <c r="U22" s="205">
        <f t="shared" si="16"/>
        <v>0</v>
      </c>
      <c r="V22" s="205">
        <f t="shared" si="16"/>
        <v>0</v>
      </c>
      <c r="W22" s="205">
        <f t="shared" si="16"/>
        <v>0</v>
      </c>
      <c r="X22" s="205">
        <f t="shared" si="16"/>
        <v>0</v>
      </c>
      <c r="Y22" s="205">
        <f t="shared" si="16"/>
        <v>0</v>
      </c>
      <c r="Z22" s="205">
        <f t="shared" si="16"/>
        <v>0</v>
      </c>
      <c r="AA22" s="205">
        <f t="shared" si="16"/>
        <v>0</v>
      </c>
      <c r="AB22" s="205">
        <f t="shared" si="16"/>
        <v>0</v>
      </c>
      <c r="AC22" s="205">
        <f t="shared" si="16"/>
        <v>0</v>
      </c>
      <c r="AD22" s="205">
        <f t="shared" si="16"/>
        <v>0</v>
      </c>
      <c r="AE22" s="205">
        <f t="shared" si="16"/>
        <v>0</v>
      </c>
      <c r="AF22" s="205">
        <f t="shared" si="16"/>
        <v>0</v>
      </c>
      <c r="AG22" s="205">
        <f t="shared" si="16"/>
        <v>0</v>
      </c>
      <c r="AH22" s="205">
        <f t="shared" si="16"/>
        <v>0</v>
      </c>
      <c r="AI22" s="205">
        <f t="shared" si="16"/>
        <v>0</v>
      </c>
      <c r="AJ22" s="205">
        <f t="shared" si="16"/>
        <v>0</v>
      </c>
      <c r="AK22" s="205">
        <f t="shared" si="16"/>
        <v>0</v>
      </c>
      <c r="AL22" s="205">
        <f t="shared" si="16"/>
        <v>0</v>
      </c>
      <c r="AM22" s="205">
        <f t="shared" si="16"/>
        <v>0</v>
      </c>
      <c r="AN22" s="205">
        <f t="shared" si="16"/>
        <v>0</v>
      </c>
      <c r="AO22" s="205">
        <f t="shared" si="16"/>
        <v>0</v>
      </c>
      <c r="AP22" s="205">
        <f t="shared" si="16"/>
        <v>0</v>
      </c>
      <c r="AQ22" s="205">
        <f t="shared" si="16"/>
        <v>0</v>
      </c>
      <c r="AR22" s="205">
        <f t="shared" si="16"/>
        <v>0</v>
      </c>
      <c r="AS22" s="205">
        <f t="shared" si="16"/>
        <v>0</v>
      </c>
      <c r="AT22" s="205">
        <f t="shared" si="16"/>
        <v>0</v>
      </c>
      <c r="AU22" s="205">
        <f t="shared" si="16"/>
        <v>0</v>
      </c>
      <c r="AV22" s="205">
        <f t="shared" si="16"/>
        <v>0</v>
      </c>
      <c r="AW22" s="205">
        <f t="shared" si="16"/>
        <v>0</v>
      </c>
      <c r="AX22" s="205">
        <f t="shared" si="16"/>
        <v>0</v>
      </c>
      <c r="AY22" s="205">
        <f t="shared" si="16"/>
        <v>0</v>
      </c>
      <c r="AZ22" s="205">
        <f t="shared" si="16"/>
        <v>0</v>
      </c>
      <c r="BA22" s="205">
        <f t="shared" si="16"/>
        <v>0</v>
      </c>
      <c r="BB22" s="205">
        <f t="shared" si="16"/>
        <v>0</v>
      </c>
      <c r="BC22" s="205">
        <f t="shared" si="16"/>
        <v>0</v>
      </c>
      <c r="BD22" s="205">
        <f t="shared" si="16"/>
        <v>0</v>
      </c>
      <c r="BE22" s="205">
        <f t="shared" si="16"/>
        <v>0</v>
      </c>
      <c r="BF22" s="205">
        <f t="shared" si="16"/>
        <v>0</v>
      </c>
      <c r="BG22" s="205">
        <f t="shared" si="16"/>
        <v>0</v>
      </c>
      <c r="BH22" s="205">
        <f t="shared" si="16"/>
        <v>0</v>
      </c>
      <c r="BI22" s="205">
        <f t="shared" si="16"/>
        <v>0</v>
      </c>
      <c r="BJ22" s="205">
        <f t="shared" si="16"/>
        <v>0</v>
      </c>
      <c r="BK22" s="205">
        <f t="shared" si="16"/>
        <v>0</v>
      </c>
      <c r="BL22" s="205">
        <f t="shared" si="16"/>
        <v>0</v>
      </c>
      <c r="BM22" s="205">
        <f t="shared" si="16"/>
        <v>0</v>
      </c>
      <c r="BN22" s="205">
        <f t="shared" si="16"/>
        <v>0</v>
      </c>
      <c r="BO22" s="159" cm="1">
        <f t="array" ref="BO22">SUMPRODUCT((YEAR($G$4:$BN$4)=BO$4)*($G22:$BN22))</f>
        <v>0</v>
      </c>
      <c r="BP22" s="125" cm="1">
        <f t="array" ref="BP22">SUMPRODUCT((YEAR($G$4:$BN$4)=BP$4)*($G22:$BN22))</f>
        <v>0</v>
      </c>
      <c r="BQ22" s="125" cm="1">
        <f t="array" ref="BQ22">SUMPRODUCT((YEAR($G$4:$BN$4)=BQ$4)*($G22:$BN22))</f>
        <v>0</v>
      </c>
      <c r="BR22" s="125" cm="1">
        <f t="array" ref="BR22">SUMPRODUCT((YEAR($G$4:$BN$4)=BR$4)*($G22:$BN22))</f>
        <v>0</v>
      </c>
      <c r="BS22" s="158" cm="1">
        <f t="array" ref="BS22">SUMPRODUCT((YEAR($G$4:$BN$4)=BS$4)*($G22:$BN22))</f>
        <v>0</v>
      </c>
    </row>
    <row r="23" spans="1:99" s="620" customFormat="1">
      <c r="A23" s="619"/>
      <c r="C23" s="615" t="s">
        <v>237</v>
      </c>
      <c r="D23" s="446" t="s">
        <v>53</v>
      </c>
      <c r="E23" s="616" t="s">
        <v>626</v>
      </c>
      <c r="F23" s="618"/>
      <c r="G23" s="205">
        <f>'SaaS Inputs'!I38</f>
        <v>0</v>
      </c>
      <c r="H23" s="205">
        <f>'SaaS Inputs'!J38</f>
        <v>0</v>
      </c>
      <c r="I23" s="205">
        <f>'SaaS Inputs'!K38</f>
        <v>0</v>
      </c>
      <c r="J23" s="205">
        <f>'SaaS Inputs'!L38</f>
        <v>0</v>
      </c>
      <c r="K23" s="205">
        <f>'SaaS Inputs'!M38</f>
        <v>0</v>
      </c>
      <c r="L23" s="205">
        <f>'SaaS Inputs'!N38</f>
        <v>0</v>
      </c>
      <c r="M23" s="205">
        <f>'SaaS Inputs'!O38</f>
        <v>0</v>
      </c>
      <c r="N23" s="205">
        <f>'SaaS Inputs'!P38</f>
        <v>0</v>
      </c>
      <c r="O23" s="205">
        <f>'SaaS Inputs'!Q38</f>
        <v>0</v>
      </c>
      <c r="P23" s="205">
        <f>'SaaS Inputs'!R38</f>
        <v>0</v>
      </c>
      <c r="Q23" s="205">
        <f>'SaaS Inputs'!S38</f>
        <v>0</v>
      </c>
      <c r="R23" s="205">
        <f>'SaaS Inputs'!T38</f>
        <v>0</v>
      </c>
      <c r="S23" s="205">
        <f>'SaaS Inputs'!V38</f>
        <v>0</v>
      </c>
      <c r="T23" s="205">
        <f>'SaaS Inputs'!W38</f>
        <v>0</v>
      </c>
      <c r="U23" s="205">
        <f>'SaaS Inputs'!X38</f>
        <v>0</v>
      </c>
      <c r="V23" s="205">
        <f>'SaaS Inputs'!Y38</f>
        <v>0</v>
      </c>
      <c r="W23" s="205">
        <f>'SaaS Inputs'!Z38</f>
        <v>0</v>
      </c>
      <c r="X23" s="205">
        <f>'SaaS Inputs'!AA38</f>
        <v>0</v>
      </c>
      <c r="Y23" s="205">
        <f>'SaaS Inputs'!AB38</f>
        <v>0</v>
      </c>
      <c r="Z23" s="205">
        <f>'SaaS Inputs'!AC38</f>
        <v>0</v>
      </c>
      <c r="AA23" s="205">
        <f>'SaaS Inputs'!AD38</f>
        <v>0</v>
      </c>
      <c r="AB23" s="205">
        <f>'SaaS Inputs'!AE38</f>
        <v>0</v>
      </c>
      <c r="AC23" s="205">
        <f>'SaaS Inputs'!AF38</f>
        <v>0</v>
      </c>
      <c r="AD23" s="205">
        <f>'SaaS Inputs'!AG38</f>
        <v>0</v>
      </c>
      <c r="AE23" s="205">
        <f>'SaaS Inputs'!AI38</f>
        <v>0</v>
      </c>
      <c r="AF23" s="205">
        <f>'SaaS Inputs'!AJ38</f>
        <v>0</v>
      </c>
      <c r="AG23" s="205">
        <f>'SaaS Inputs'!AK38</f>
        <v>0</v>
      </c>
      <c r="AH23" s="205">
        <f>'SaaS Inputs'!AL38</f>
        <v>0</v>
      </c>
      <c r="AI23" s="205">
        <f>'SaaS Inputs'!AM38</f>
        <v>0</v>
      </c>
      <c r="AJ23" s="205">
        <f>'SaaS Inputs'!AN38</f>
        <v>0</v>
      </c>
      <c r="AK23" s="205">
        <f>'SaaS Inputs'!AO38</f>
        <v>0</v>
      </c>
      <c r="AL23" s="205">
        <f>'SaaS Inputs'!AP38</f>
        <v>0</v>
      </c>
      <c r="AM23" s="205">
        <f>'SaaS Inputs'!AQ38</f>
        <v>0</v>
      </c>
      <c r="AN23" s="205">
        <f>'SaaS Inputs'!AR38</f>
        <v>0</v>
      </c>
      <c r="AO23" s="205">
        <f>'SaaS Inputs'!AS38</f>
        <v>0</v>
      </c>
      <c r="AP23" s="205">
        <f>'SaaS Inputs'!AT38</f>
        <v>0</v>
      </c>
      <c r="AQ23" s="205">
        <f>'SaaS Inputs'!AV38</f>
        <v>0</v>
      </c>
      <c r="AR23" s="205">
        <f>'SaaS Inputs'!AW38</f>
        <v>0</v>
      </c>
      <c r="AS23" s="205">
        <f>'SaaS Inputs'!AX38</f>
        <v>0</v>
      </c>
      <c r="AT23" s="205">
        <f>'SaaS Inputs'!AY38</f>
        <v>0</v>
      </c>
      <c r="AU23" s="205">
        <f>'SaaS Inputs'!AZ38</f>
        <v>0</v>
      </c>
      <c r="AV23" s="205">
        <f>'SaaS Inputs'!BA38</f>
        <v>0</v>
      </c>
      <c r="AW23" s="205">
        <f>'SaaS Inputs'!BB38</f>
        <v>0</v>
      </c>
      <c r="AX23" s="205">
        <f>'SaaS Inputs'!BC38</f>
        <v>0</v>
      </c>
      <c r="AY23" s="205">
        <f>'SaaS Inputs'!BD38</f>
        <v>0</v>
      </c>
      <c r="AZ23" s="205">
        <f>'SaaS Inputs'!BE38</f>
        <v>0</v>
      </c>
      <c r="BA23" s="205">
        <f>'SaaS Inputs'!BF38</f>
        <v>0</v>
      </c>
      <c r="BB23" s="205">
        <f>'SaaS Inputs'!BG38</f>
        <v>0</v>
      </c>
      <c r="BC23" s="205">
        <f>'SaaS Inputs'!BI38</f>
        <v>0</v>
      </c>
      <c r="BD23" s="205">
        <f>'SaaS Inputs'!BJ38</f>
        <v>0</v>
      </c>
      <c r="BE23" s="205">
        <f>'SaaS Inputs'!BK38</f>
        <v>0</v>
      </c>
      <c r="BF23" s="205">
        <f>'SaaS Inputs'!BL38</f>
        <v>0</v>
      </c>
      <c r="BG23" s="205">
        <f>'SaaS Inputs'!BM38</f>
        <v>0</v>
      </c>
      <c r="BH23" s="205">
        <f>'SaaS Inputs'!BN38</f>
        <v>0</v>
      </c>
      <c r="BI23" s="205">
        <f>'SaaS Inputs'!BO38</f>
        <v>0</v>
      </c>
      <c r="BJ23" s="205">
        <f>'SaaS Inputs'!BP38</f>
        <v>0</v>
      </c>
      <c r="BK23" s="205">
        <f>'SaaS Inputs'!BQ38</f>
        <v>0</v>
      </c>
      <c r="BL23" s="205">
        <f>'SaaS Inputs'!BR38</f>
        <v>0</v>
      </c>
      <c r="BM23" s="205">
        <f>'SaaS Inputs'!BS38</f>
        <v>0</v>
      </c>
      <c r="BN23" s="205">
        <f>'SaaS Inputs'!BT38</f>
        <v>0</v>
      </c>
      <c r="BO23" s="159" cm="1">
        <f t="array" ref="BO23">SUMPRODUCT((YEAR($G$4:$BN$4)=BO$4)*($G23:$BN23))</f>
        <v>0</v>
      </c>
      <c r="BP23" s="125" cm="1">
        <f t="array" ref="BP23">SUMPRODUCT((YEAR($G$4:$BN$4)=BP$4)*($G23:$BN23))</f>
        <v>0</v>
      </c>
      <c r="BQ23" s="125" cm="1">
        <f t="array" ref="BQ23">SUMPRODUCT((YEAR($G$4:$BN$4)=BQ$4)*($G23:$BN23))</f>
        <v>0</v>
      </c>
      <c r="BR23" s="125" cm="1">
        <f t="array" ref="BR23">SUMPRODUCT((YEAR($G$4:$BN$4)=BR$4)*($G23:$BN23))</f>
        <v>0</v>
      </c>
      <c r="BS23" s="158" cm="1">
        <f t="array" ref="BS23">SUMPRODUCT((YEAR($G$4:$BN$4)=BS$4)*($G23:$BN23))</f>
        <v>0</v>
      </c>
    </row>
    <row r="24" spans="1:99" s="620" customFormat="1">
      <c r="A24" s="619"/>
      <c r="C24" s="615" t="s">
        <v>89</v>
      </c>
      <c r="D24" s="446" t="s">
        <v>52</v>
      </c>
      <c r="E24" s="616"/>
      <c r="F24" s="618"/>
      <c r="G24" s="205">
        <f>Headcount!EP34</f>
        <v>0</v>
      </c>
      <c r="H24" s="205">
        <f>Headcount!EQ34</f>
        <v>0</v>
      </c>
      <c r="I24" s="205">
        <f>Headcount!ER34</f>
        <v>0</v>
      </c>
      <c r="J24" s="205">
        <f>Headcount!ES34</f>
        <v>0</v>
      </c>
      <c r="K24" s="205">
        <f>Headcount!ET34</f>
        <v>0</v>
      </c>
      <c r="L24" s="205">
        <f>Headcount!EU34</f>
        <v>0</v>
      </c>
      <c r="M24" s="205">
        <f>Headcount!EV34</f>
        <v>0</v>
      </c>
      <c r="N24" s="205">
        <f>Headcount!EW34</f>
        <v>0</v>
      </c>
      <c r="O24" s="205">
        <f>Headcount!EX34</f>
        <v>0</v>
      </c>
      <c r="P24" s="205">
        <f>Headcount!EY34</f>
        <v>0</v>
      </c>
      <c r="Q24" s="205">
        <f>Headcount!EZ34</f>
        <v>0</v>
      </c>
      <c r="R24" s="205">
        <f>Headcount!FA34</f>
        <v>0</v>
      </c>
      <c r="S24" s="205">
        <f>Headcount!FB34</f>
        <v>0</v>
      </c>
      <c r="T24" s="205">
        <f>Headcount!FC34</f>
        <v>0</v>
      </c>
      <c r="U24" s="205">
        <f>Headcount!FD34</f>
        <v>0</v>
      </c>
      <c r="V24" s="205">
        <f>Headcount!FE34</f>
        <v>0</v>
      </c>
      <c r="W24" s="205">
        <f>Headcount!FF34</f>
        <v>0</v>
      </c>
      <c r="X24" s="205">
        <f>Headcount!FG34</f>
        <v>0</v>
      </c>
      <c r="Y24" s="205">
        <f>Headcount!FH34</f>
        <v>0</v>
      </c>
      <c r="Z24" s="205">
        <f>Headcount!FI34</f>
        <v>0</v>
      </c>
      <c r="AA24" s="205">
        <f>Headcount!FJ34</f>
        <v>0</v>
      </c>
      <c r="AB24" s="205">
        <f>Headcount!FK34</f>
        <v>0</v>
      </c>
      <c r="AC24" s="205">
        <f>Headcount!FL34</f>
        <v>0</v>
      </c>
      <c r="AD24" s="205">
        <f>Headcount!FM34</f>
        <v>0</v>
      </c>
      <c r="AE24" s="205">
        <f>Headcount!FN34</f>
        <v>0</v>
      </c>
      <c r="AF24" s="205">
        <f>Headcount!FO34</f>
        <v>0</v>
      </c>
      <c r="AG24" s="205">
        <f>Headcount!FP34</f>
        <v>0</v>
      </c>
      <c r="AH24" s="205">
        <f>Headcount!FQ34</f>
        <v>0</v>
      </c>
      <c r="AI24" s="205">
        <f>Headcount!FR34</f>
        <v>0</v>
      </c>
      <c r="AJ24" s="205">
        <f>Headcount!FS34</f>
        <v>0</v>
      </c>
      <c r="AK24" s="205">
        <f>Headcount!FT34</f>
        <v>0</v>
      </c>
      <c r="AL24" s="205">
        <f>Headcount!FU34</f>
        <v>0</v>
      </c>
      <c r="AM24" s="205">
        <f>Headcount!FV34</f>
        <v>0</v>
      </c>
      <c r="AN24" s="205">
        <f>Headcount!FW34</f>
        <v>0</v>
      </c>
      <c r="AO24" s="205">
        <f>Headcount!FX34</f>
        <v>0</v>
      </c>
      <c r="AP24" s="205">
        <f>Headcount!FY34</f>
        <v>0</v>
      </c>
      <c r="AQ24" s="205">
        <f>Headcount!FZ34</f>
        <v>0</v>
      </c>
      <c r="AR24" s="205">
        <f>Headcount!GA34</f>
        <v>0</v>
      </c>
      <c r="AS24" s="205">
        <f>Headcount!GB34</f>
        <v>0</v>
      </c>
      <c r="AT24" s="205">
        <f>Headcount!GC34</f>
        <v>0</v>
      </c>
      <c r="AU24" s="205">
        <f>Headcount!GD34</f>
        <v>0</v>
      </c>
      <c r="AV24" s="205">
        <f>Headcount!GE34</f>
        <v>0</v>
      </c>
      <c r="AW24" s="205">
        <f>Headcount!GF34</f>
        <v>0</v>
      </c>
      <c r="AX24" s="205">
        <f>Headcount!GG34</f>
        <v>0</v>
      </c>
      <c r="AY24" s="205">
        <f>Headcount!GH34</f>
        <v>0</v>
      </c>
      <c r="AZ24" s="205">
        <f>Headcount!GI34</f>
        <v>0</v>
      </c>
      <c r="BA24" s="205">
        <f>Headcount!GJ34</f>
        <v>0</v>
      </c>
      <c r="BB24" s="205">
        <f>Headcount!GK34</f>
        <v>0</v>
      </c>
      <c r="BC24" s="205">
        <f>Headcount!GL34</f>
        <v>0</v>
      </c>
      <c r="BD24" s="205">
        <f>Headcount!GM34</f>
        <v>0</v>
      </c>
      <c r="BE24" s="205">
        <f>Headcount!GN34</f>
        <v>0</v>
      </c>
      <c r="BF24" s="205">
        <f>Headcount!GO34</f>
        <v>0</v>
      </c>
      <c r="BG24" s="205">
        <f>Headcount!GP34</f>
        <v>0</v>
      </c>
      <c r="BH24" s="205">
        <f>Headcount!GQ34</f>
        <v>0</v>
      </c>
      <c r="BI24" s="205">
        <f>Headcount!GR34</f>
        <v>0</v>
      </c>
      <c r="BJ24" s="205">
        <f>Headcount!GS34</f>
        <v>0</v>
      </c>
      <c r="BK24" s="205">
        <f>Headcount!GT34</f>
        <v>0</v>
      </c>
      <c r="BL24" s="205">
        <f>Headcount!GU34</f>
        <v>0</v>
      </c>
      <c r="BM24" s="205">
        <f>Headcount!GV34</f>
        <v>0</v>
      </c>
      <c r="BN24" s="205">
        <f>Headcount!GW34</f>
        <v>0</v>
      </c>
      <c r="BO24" s="159" cm="1">
        <f t="array" ref="BO24">SUMPRODUCT((YEAR($G$4:$BN$4)=BO$4)*($G24:$BN24))</f>
        <v>0</v>
      </c>
      <c r="BP24" s="125" cm="1">
        <f t="array" ref="BP24">SUMPRODUCT((YEAR($G$4:$BN$4)=BP$4)*($G24:$BN24))</f>
        <v>0</v>
      </c>
      <c r="BQ24" s="125" cm="1">
        <f t="array" ref="BQ24">SUMPRODUCT((YEAR($G$4:$BN$4)=BQ$4)*($G24:$BN24))</f>
        <v>0</v>
      </c>
      <c r="BR24" s="125" cm="1">
        <f t="array" ref="BR24">SUMPRODUCT((YEAR($G$4:$BN$4)=BR$4)*($G24:$BN24))</f>
        <v>0</v>
      </c>
      <c r="BS24" s="158" cm="1">
        <f t="array" ref="BS24">SUMPRODUCT((YEAR($G$4:$BN$4)=BS$4)*($G24:$BN24))</f>
        <v>0</v>
      </c>
    </row>
    <row r="25" spans="1:99" s="620" customFormat="1">
      <c r="A25" s="619"/>
      <c r="C25" s="615" t="s">
        <v>236</v>
      </c>
      <c r="D25" s="446" t="s">
        <v>52</v>
      </c>
      <c r="E25" s="616"/>
      <c r="F25" s="618"/>
      <c r="G25" s="205">
        <f>Headcount!EP35</f>
        <v>0</v>
      </c>
      <c r="H25" s="205">
        <f>Headcount!EQ35</f>
        <v>0</v>
      </c>
      <c r="I25" s="205">
        <f>Headcount!ER35</f>
        <v>0</v>
      </c>
      <c r="J25" s="205">
        <f>Headcount!ES35</f>
        <v>0</v>
      </c>
      <c r="K25" s="205">
        <f>Headcount!ET35</f>
        <v>0</v>
      </c>
      <c r="L25" s="205">
        <f>Headcount!EU35</f>
        <v>0</v>
      </c>
      <c r="M25" s="205">
        <f>Headcount!EV35</f>
        <v>0</v>
      </c>
      <c r="N25" s="205">
        <f>Headcount!EW35</f>
        <v>0</v>
      </c>
      <c r="O25" s="205">
        <f>Headcount!EX35</f>
        <v>0</v>
      </c>
      <c r="P25" s="205">
        <f>Headcount!EY35</f>
        <v>0</v>
      </c>
      <c r="Q25" s="205">
        <f>Headcount!EZ35</f>
        <v>0</v>
      </c>
      <c r="R25" s="205">
        <f>Headcount!FA35</f>
        <v>0</v>
      </c>
      <c r="S25" s="205">
        <f>Headcount!FB35</f>
        <v>0</v>
      </c>
      <c r="T25" s="205">
        <f>Headcount!FC35</f>
        <v>0</v>
      </c>
      <c r="U25" s="205">
        <f>Headcount!FD35</f>
        <v>0</v>
      </c>
      <c r="V25" s="205">
        <f>Headcount!FE35</f>
        <v>0</v>
      </c>
      <c r="W25" s="205">
        <f>Headcount!FF35</f>
        <v>0</v>
      </c>
      <c r="X25" s="205">
        <f>Headcount!FG35</f>
        <v>0</v>
      </c>
      <c r="Y25" s="205">
        <f>Headcount!FH35</f>
        <v>0</v>
      </c>
      <c r="Z25" s="205">
        <f>Headcount!FI35</f>
        <v>0</v>
      </c>
      <c r="AA25" s="205">
        <f>Headcount!FJ35</f>
        <v>0</v>
      </c>
      <c r="AB25" s="205">
        <f>Headcount!FK35</f>
        <v>0</v>
      </c>
      <c r="AC25" s="205">
        <f>Headcount!FL35</f>
        <v>0</v>
      </c>
      <c r="AD25" s="205">
        <f>Headcount!FM35</f>
        <v>0</v>
      </c>
      <c r="AE25" s="205">
        <f>Headcount!FN35</f>
        <v>0</v>
      </c>
      <c r="AF25" s="205">
        <f>Headcount!FO35</f>
        <v>0</v>
      </c>
      <c r="AG25" s="205">
        <f>Headcount!FP35</f>
        <v>0</v>
      </c>
      <c r="AH25" s="205">
        <f>Headcount!FQ35</f>
        <v>0</v>
      </c>
      <c r="AI25" s="205">
        <f>Headcount!FR35</f>
        <v>0</v>
      </c>
      <c r="AJ25" s="205">
        <f>Headcount!FS35</f>
        <v>0</v>
      </c>
      <c r="AK25" s="205">
        <f>Headcount!FT35</f>
        <v>0</v>
      </c>
      <c r="AL25" s="205">
        <f>Headcount!FU35</f>
        <v>0</v>
      </c>
      <c r="AM25" s="205">
        <f>Headcount!FV35</f>
        <v>0</v>
      </c>
      <c r="AN25" s="205">
        <f>Headcount!FW35</f>
        <v>0</v>
      </c>
      <c r="AO25" s="205">
        <f>Headcount!FX35</f>
        <v>0</v>
      </c>
      <c r="AP25" s="205">
        <f>Headcount!FY35</f>
        <v>0</v>
      </c>
      <c r="AQ25" s="205">
        <f>Headcount!FZ35</f>
        <v>0</v>
      </c>
      <c r="AR25" s="205">
        <f>Headcount!GA35</f>
        <v>0</v>
      </c>
      <c r="AS25" s="205">
        <f>Headcount!GB35</f>
        <v>0</v>
      </c>
      <c r="AT25" s="205">
        <f>Headcount!GC35</f>
        <v>0</v>
      </c>
      <c r="AU25" s="205">
        <f>Headcount!GD35</f>
        <v>0</v>
      </c>
      <c r="AV25" s="205">
        <f>Headcount!GE35</f>
        <v>0</v>
      </c>
      <c r="AW25" s="205">
        <f>Headcount!GF35</f>
        <v>0</v>
      </c>
      <c r="AX25" s="205">
        <f>Headcount!GG35</f>
        <v>0</v>
      </c>
      <c r="AY25" s="205">
        <f>Headcount!GH35</f>
        <v>0</v>
      </c>
      <c r="AZ25" s="205">
        <f>Headcount!GI35</f>
        <v>0</v>
      </c>
      <c r="BA25" s="205">
        <f>Headcount!GJ35</f>
        <v>0</v>
      </c>
      <c r="BB25" s="205">
        <f>Headcount!GK35</f>
        <v>0</v>
      </c>
      <c r="BC25" s="205">
        <f>Headcount!GL35</f>
        <v>0</v>
      </c>
      <c r="BD25" s="205">
        <f>Headcount!GM35</f>
        <v>0</v>
      </c>
      <c r="BE25" s="205">
        <f>Headcount!GN35</f>
        <v>0</v>
      </c>
      <c r="BF25" s="205">
        <f>Headcount!GO35</f>
        <v>0</v>
      </c>
      <c r="BG25" s="205">
        <f>Headcount!GP35</f>
        <v>0</v>
      </c>
      <c r="BH25" s="205">
        <f>Headcount!GQ35</f>
        <v>0</v>
      </c>
      <c r="BI25" s="205">
        <f>Headcount!GR35</f>
        <v>0</v>
      </c>
      <c r="BJ25" s="205">
        <f>Headcount!GS35</f>
        <v>0</v>
      </c>
      <c r="BK25" s="205">
        <f>Headcount!GT35</f>
        <v>0</v>
      </c>
      <c r="BL25" s="205">
        <f>Headcount!GU35</f>
        <v>0</v>
      </c>
      <c r="BM25" s="205">
        <f>Headcount!GV35</f>
        <v>0</v>
      </c>
      <c r="BN25" s="205">
        <f>Headcount!GW35</f>
        <v>0</v>
      </c>
      <c r="BO25" s="159" cm="1">
        <f t="array" ref="BO25">SUMPRODUCT((YEAR($G$4:$BN$4)=BO$4)*($G25:$BN25))</f>
        <v>0</v>
      </c>
      <c r="BP25" s="125" cm="1">
        <f t="array" ref="BP25">SUMPRODUCT((YEAR($G$4:$BN$4)=BP$4)*($G25:$BN25))</f>
        <v>0</v>
      </c>
      <c r="BQ25" s="125" cm="1">
        <f t="array" ref="BQ25">SUMPRODUCT((YEAR($G$4:$BN$4)=BQ$4)*($G25:$BN25))</f>
        <v>0</v>
      </c>
      <c r="BR25" s="125" cm="1">
        <f t="array" ref="BR25">SUMPRODUCT((YEAR($G$4:$BN$4)=BR$4)*($G25:$BN25))</f>
        <v>0</v>
      </c>
      <c r="BS25" s="158" cm="1">
        <f t="array" ref="BS25">SUMPRODUCT((YEAR($G$4:$BN$4)=BS$4)*($G25:$BN25))</f>
        <v>0</v>
      </c>
    </row>
    <row r="26" spans="1:99" s="620" customFormat="1">
      <c r="A26" s="619"/>
      <c r="C26" s="615" t="s">
        <v>237</v>
      </c>
      <c r="D26" s="446" t="s">
        <v>52</v>
      </c>
      <c r="E26" s="616"/>
      <c r="F26" s="618"/>
      <c r="G26" s="205">
        <f>Headcount!EP36</f>
        <v>0</v>
      </c>
      <c r="H26" s="205">
        <f>Headcount!EQ36</f>
        <v>0</v>
      </c>
      <c r="I26" s="205">
        <f>Headcount!ER36</f>
        <v>0</v>
      </c>
      <c r="J26" s="205">
        <f>Headcount!ES36</f>
        <v>0</v>
      </c>
      <c r="K26" s="205">
        <f>Headcount!ET36</f>
        <v>0</v>
      </c>
      <c r="L26" s="205">
        <f>Headcount!EU36</f>
        <v>0</v>
      </c>
      <c r="M26" s="205">
        <f>Headcount!EV36</f>
        <v>0</v>
      </c>
      <c r="N26" s="205">
        <f>Headcount!EW36</f>
        <v>0</v>
      </c>
      <c r="O26" s="205">
        <f>Headcount!EX36</f>
        <v>0</v>
      </c>
      <c r="P26" s="205">
        <f>Headcount!EY36</f>
        <v>0</v>
      </c>
      <c r="Q26" s="205">
        <f>Headcount!EZ36</f>
        <v>0</v>
      </c>
      <c r="R26" s="205">
        <f>Headcount!FA36</f>
        <v>0</v>
      </c>
      <c r="S26" s="205">
        <f>Headcount!FB36</f>
        <v>0</v>
      </c>
      <c r="T26" s="205">
        <f>Headcount!FC36</f>
        <v>0</v>
      </c>
      <c r="U26" s="205">
        <f>Headcount!FD36</f>
        <v>0</v>
      </c>
      <c r="V26" s="205">
        <f>Headcount!FE36</f>
        <v>0</v>
      </c>
      <c r="W26" s="205">
        <f>Headcount!FF36</f>
        <v>0</v>
      </c>
      <c r="X26" s="205">
        <f>Headcount!FG36</f>
        <v>0</v>
      </c>
      <c r="Y26" s="205">
        <f>Headcount!FH36</f>
        <v>0</v>
      </c>
      <c r="Z26" s="205">
        <f>Headcount!FI36</f>
        <v>0</v>
      </c>
      <c r="AA26" s="205">
        <f>Headcount!FJ36</f>
        <v>0</v>
      </c>
      <c r="AB26" s="205">
        <f>Headcount!FK36</f>
        <v>0</v>
      </c>
      <c r="AC26" s="205">
        <f>Headcount!FL36</f>
        <v>0</v>
      </c>
      <c r="AD26" s="205">
        <f>Headcount!FM36</f>
        <v>0</v>
      </c>
      <c r="AE26" s="205">
        <f>Headcount!FN36</f>
        <v>0</v>
      </c>
      <c r="AF26" s="205">
        <f>Headcount!FO36</f>
        <v>0</v>
      </c>
      <c r="AG26" s="205">
        <f>Headcount!FP36</f>
        <v>0</v>
      </c>
      <c r="AH26" s="205">
        <f>Headcount!FQ36</f>
        <v>0</v>
      </c>
      <c r="AI26" s="205">
        <f>Headcount!FR36</f>
        <v>0</v>
      </c>
      <c r="AJ26" s="205">
        <f>Headcount!FS36</f>
        <v>0</v>
      </c>
      <c r="AK26" s="205">
        <f>Headcount!FT36</f>
        <v>0</v>
      </c>
      <c r="AL26" s="205">
        <f>Headcount!FU36</f>
        <v>0</v>
      </c>
      <c r="AM26" s="205">
        <f>Headcount!FV36</f>
        <v>0</v>
      </c>
      <c r="AN26" s="205">
        <f>Headcount!FW36</f>
        <v>0</v>
      </c>
      <c r="AO26" s="205">
        <f>Headcount!FX36</f>
        <v>0</v>
      </c>
      <c r="AP26" s="205">
        <f>Headcount!FY36</f>
        <v>0</v>
      </c>
      <c r="AQ26" s="205">
        <f>Headcount!FZ36</f>
        <v>0</v>
      </c>
      <c r="AR26" s="205">
        <f>Headcount!GA36</f>
        <v>0</v>
      </c>
      <c r="AS26" s="205">
        <f>Headcount!GB36</f>
        <v>0</v>
      </c>
      <c r="AT26" s="205">
        <f>Headcount!GC36</f>
        <v>0</v>
      </c>
      <c r="AU26" s="205">
        <f>Headcount!GD36</f>
        <v>0</v>
      </c>
      <c r="AV26" s="205">
        <f>Headcount!GE36</f>
        <v>0</v>
      </c>
      <c r="AW26" s="205">
        <f>Headcount!GF36</f>
        <v>0</v>
      </c>
      <c r="AX26" s="205">
        <f>Headcount!GG36</f>
        <v>0</v>
      </c>
      <c r="AY26" s="205">
        <f>Headcount!GH36</f>
        <v>0</v>
      </c>
      <c r="AZ26" s="205">
        <f>Headcount!GI36</f>
        <v>0</v>
      </c>
      <c r="BA26" s="205">
        <f>Headcount!GJ36</f>
        <v>0</v>
      </c>
      <c r="BB26" s="205">
        <f>Headcount!GK36</f>
        <v>0</v>
      </c>
      <c r="BC26" s="205">
        <f>Headcount!GL36</f>
        <v>0</v>
      </c>
      <c r="BD26" s="205">
        <f>Headcount!GM36</f>
        <v>0</v>
      </c>
      <c r="BE26" s="205">
        <f>Headcount!GN36</f>
        <v>0</v>
      </c>
      <c r="BF26" s="205">
        <f>Headcount!GO36</f>
        <v>0</v>
      </c>
      <c r="BG26" s="205">
        <f>Headcount!GP36</f>
        <v>0</v>
      </c>
      <c r="BH26" s="205">
        <f>Headcount!GQ36</f>
        <v>0</v>
      </c>
      <c r="BI26" s="205">
        <f>Headcount!GR36</f>
        <v>0</v>
      </c>
      <c r="BJ26" s="205">
        <f>Headcount!GS36</f>
        <v>0</v>
      </c>
      <c r="BK26" s="205">
        <f>Headcount!GT36</f>
        <v>0</v>
      </c>
      <c r="BL26" s="205">
        <f>Headcount!GU36</f>
        <v>0</v>
      </c>
      <c r="BM26" s="205">
        <f>Headcount!GV36</f>
        <v>0</v>
      </c>
      <c r="BN26" s="205">
        <f>Headcount!GW36</f>
        <v>0</v>
      </c>
      <c r="BO26" s="159" cm="1">
        <f t="array" ref="BO26">SUMPRODUCT((YEAR($G$4:$BN$4)=BO$4)*($G26:$BN26))</f>
        <v>0</v>
      </c>
      <c r="BP26" s="125" cm="1">
        <f t="array" ref="BP26">SUMPRODUCT((YEAR($G$4:$BN$4)=BP$4)*($G26:$BN26))</f>
        <v>0</v>
      </c>
      <c r="BQ26" s="125" cm="1">
        <f t="array" ref="BQ26">SUMPRODUCT((YEAR($G$4:$BN$4)=BQ$4)*($G26:$BN26))</f>
        <v>0</v>
      </c>
      <c r="BR26" s="125" cm="1">
        <f t="array" ref="BR26">SUMPRODUCT((YEAR($G$4:$BN$4)=BR$4)*($G26:$BN26))</f>
        <v>0</v>
      </c>
      <c r="BS26" s="158" cm="1">
        <f t="array" ref="BS26">SUMPRODUCT((YEAR($G$4:$BN$4)=BS$4)*($G26:$BN26))</f>
        <v>0</v>
      </c>
    </row>
    <row r="27" spans="1:99" s="620" customFormat="1">
      <c r="A27" s="619"/>
      <c r="C27" s="615" t="s">
        <v>240</v>
      </c>
      <c r="D27" s="446" t="s">
        <v>52</v>
      </c>
      <c r="E27" s="616"/>
      <c r="F27" s="618"/>
      <c r="G27" s="205">
        <f>Headcount!EP37</f>
        <v>0</v>
      </c>
      <c r="H27" s="205">
        <f>Headcount!EQ37</f>
        <v>0</v>
      </c>
      <c r="I27" s="205">
        <f>Headcount!ER37</f>
        <v>0</v>
      </c>
      <c r="J27" s="205">
        <f>Headcount!ES37</f>
        <v>0</v>
      </c>
      <c r="K27" s="205">
        <f>Headcount!ET37</f>
        <v>0</v>
      </c>
      <c r="L27" s="205">
        <f>Headcount!EU37</f>
        <v>0</v>
      </c>
      <c r="M27" s="205">
        <f>Headcount!EV37</f>
        <v>0</v>
      </c>
      <c r="N27" s="205">
        <f>Headcount!EW37</f>
        <v>0</v>
      </c>
      <c r="O27" s="205">
        <f>Headcount!EX37</f>
        <v>0</v>
      </c>
      <c r="P27" s="205">
        <f>Headcount!EY37</f>
        <v>0</v>
      </c>
      <c r="Q27" s="205">
        <f>Headcount!EZ37</f>
        <v>0</v>
      </c>
      <c r="R27" s="205">
        <f>Headcount!FA37</f>
        <v>0</v>
      </c>
      <c r="S27" s="205">
        <f>Headcount!FB37</f>
        <v>0</v>
      </c>
      <c r="T27" s="205">
        <f>Headcount!FC37</f>
        <v>0</v>
      </c>
      <c r="U27" s="205">
        <f>Headcount!FD37</f>
        <v>0</v>
      </c>
      <c r="V27" s="205">
        <f>Headcount!FE37</f>
        <v>0</v>
      </c>
      <c r="W27" s="205">
        <f>Headcount!FF37</f>
        <v>0</v>
      </c>
      <c r="X27" s="205">
        <f>Headcount!FG37</f>
        <v>0</v>
      </c>
      <c r="Y27" s="205">
        <f>Headcount!FH37</f>
        <v>0</v>
      </c>
      <c r="Z27" s="205">
        <f>Headcount!FI37</f>
        <v>0</v>
      </c>
      <c r="AA27" s="205">
        <f>Headcount!FJ37</f>
        <v>0</v>
      </c>
      <c r="AB27" s="205">
        <f>Headcount!FK37</f>
        <v>0</v>
      </c>
      <c r="AC27" s="205">
        <f>Headcount!FL37</f>
        <v>0</v>
      </c>
      <c r="AD27" s="205">
        <f>Headcount!FM37</f>
        <v>0</v>
      </c>
      <c r="AE27" s="205">
        <f>Headcount!FN37</f>
        <v>0</v>
      </c>
      <c r="AF27" s="205">
        <f>Headcount!FO37</f>
        <v>0</v>
      </c>
      <c r="AG27" s="205">
        <f>Headcount!FP37</f>
        <v>0</v>
      </c>
      <c r="AH27" s="205">
        <f>Headcount!FQ37</f>
        <v>0</v>
      </c>
      <c r="AI27" s="205">
        <f>Headcount!FR37</f>
        <v>0</v>
      </c>
      <c r="AJ27" s="205">
        <f>Headcount!FS37</f>
        <v>0</v>
      </c>
      <c r="AK27" s="205">
        <f>Headcount!FT37</f>
        <v>0</v>
      </c>
      <c r="AL27" s="205">
        <f>Headcount!FU37</f>
        <v>0</v>
      </c>
      <c r="AM27" s="205">
        <f>Headcount!FV37</f>
        <v>0</v>
      </c>
      <c r="AN27" s="205">
        <f>Headcount!FW37</f>
        <v>0</v>
      </c>
      <c r="AO27" s="205">
        <f>Headcount!FX37</f>
        <v>0</v>
      </c>
      <c r="AP27" s="205">
        <f>Headcount!FY37</f>
        <v>0</v>
      </c>
      <c r="AQ27" s="205">
        <f>Headcount!FZ37</f>
        <v>0</v>
      </c>
      <c r="AR27" s="205">
        <f>Headcount!GA37</f>
        <v>0</v>
      </c>
      <c r="AS27" s="205">
        <f>Headcount!GB37</f>
        <v>0</v>
      </c>
      <c r="AT27" s="205">
        <f>Headcount!GC37</f>
        <v>0</v>
      </c>
      <c r="AU27" s="205">
        <f>Headcount!GD37</f>
        <v>0</v>
      </c>
      <c r="AV27" s="205">
        <f>Headcount!GE37</f>
        <v>0</v>
      </c>
      <c r="AW27" s="205">
        <f>Headcount!GF37</f>
        <v>0</v>
      </c>
      <c r="AX27" s="205">
        <f>Headcount!GG37</f>
        <v>0</v>
      </c>
      <c r="AY27" s="205">
        <f>Headcount!GH37</f>
        <v>0</v>
      </c>
      <c r="AZ27" s="205">
        <f>Headcount!GI37</f>
        <v>0</v>
      </c>
      <c r="BA27" s="205">
        <f>Headcount!GJ37</f>
        <v>0</v>
      </c>
      <c r="BB27" s="205">
        <f>Headcount!GK37</f>
        <v>0</v>
      </c>
      <c r="BC27" s="205">
        <f>Headcount!GL37</f>
        <v>0</v>
      </c>
      <c r="BD27" s="205">
        <f>Headcount!GM37</f>
        <v>0</v>
      </c>
      <c r="BE27" s="205">
        <f>Headcount!GN37</f>
        <v>0</v>
      </c>
      <c r="BF27" s="205">
        <f>Headcount!GO37</f>
        <v>0</v>
      </c>
      <c r="BG27" s="205">
        <f>Headcount!GP37</f>
        <v>0</v>
      </c>
      <c r="BH27" s="205">
        <f>Headcount!GQ37</f>
        <v>0</v>
      </c>
      <c r="BI27" s="205">
        <f>Headcount!GR37</f>
        <v>0</v>
      </c>
      <c r="BJ27" s="205">
        <f>Headcount!GS37</f>
        <v>0</v>
      </c>
      <c r="BK27" s="205">
        <f>Headcount!GT37</f>
        <v>0</v>
      </c>
      <c r="BL27" s="205">
        <f>Headcount!GU37</f>
        <v>0</v>
      </c>
      <c r="BM27" s="205">
        <f>Headcount!GV37</f>
        <v>0</v>
      </c>
      <c r="BN27" s="205">
        <f>Headcount!GW37</f>
        <v>0</v>
      </c>
      <c r="BO27" s="159" cm="1">
        <f t="array" ref="BO27">SUMPRODUCT((YEAR($G$4:$BN$4)=BO$4)*($G27:$BN27))</f>
        <v>0</v>
      </c>
      <c r="BP27" s="125" cm="1">
        <f t="array" ref="BP27">SUMPRODUCT((YEAR($G$4:$BN$4)=BP$4)*($G27:$BN27))</f>
        <v>0</v>
      </c>
      <c r="BQ27" s="125" cm="1">
        <f t="array" ref="BQ27">SUMPRODUCT((YEAR($G$4:$BN$4)=BQ$4)*($G27:$BN27))</f>
        <v>0</v>
      </c>
      <c r="BR27" s="125" cm="1">
        <f t="array" ref="BR27">SUMPRODUCT((YEAR($G$4:$BN$4)=BR$4)*($G27:$BN27))</f>
        <v>0</v>
      </c>
      <c r="BS27" s="158" cm="1">
        <f t="array" ref="BS27">SUMPRODUCT((YEAR($G$4:$BN$4)=BS$4)*($G27:$BN27))</f>
        <v>0</v>
      </c>
    </row>
    <row r="28" spans="1:99" s="620" customFormat="1">
      <c r="A28" s="619"/>
      <c r="C28" s="615" t="s">
        <v>219</v>
      </c>
      <c r="D28" s="446" t="s">
        <v>52</v>
      </c>
      <c r="E28" s="616"/>
      <c r="F28" s="618"/>
      <c r="G28" s="205">
        <f>Headcount!EP38</f>
        <v>0</v>
      </c>
      <c r="H28" s="205">
        <f>Headcount!EQ38</f>
        <v>0</v>
      </c>
      <c r="I28" s="205">
        <f>Headcount!ER38</f>
        <v>0</v>
      </c>
      <c r="J28" s="205">
        <f>Headcount!ES38</f>
        <v>0</v>
      </c>
      <c r="K28" s="205">
        <f>Headcount!ET38</f>
        <v>0</v>
      </c>
      <c r="L28" s="205">
        <f>Headcount!EU38</f>
        <v>0</v>
      </c>
      <c r="M28" s="205">
        <f>Headcount!EV38</f>
        <v>0</v>
      </c>
      <c r="N28" s="205">
        <f>Headcount!EW38</f>
        <v>0</v>
      </c>
      <c r="O28" s="205">
        <f>Headcount!EX38</f>
        <v>0</v>
      </c>
      <c r="P28" s="205">
        <f>Headcount!EY38</f>
        <v>0</v>
      </c>
      <c r="Q28" s="205">
        <f>Headcount!EZ38</f>
        <v>0</v>
      </c>
      <c r="R28" s="205">
        <f>Headcount!FA38</f>
        <v>0</v>
      </c>
      <c r="S28" s="205">
        <f>Headcount!FB38</f>
        <v>0</v>
      </c>
      <c r="T28" s="205">
        <f>Headcount!FC38</f>
        <v>0</v>
      </c>
      <c r="U28" s="205">
        <f>Headcount!FD38</f>
        <v>0</v>
      </c>
      <c r="V28" s="205">
        <f>Headcount!FE38</f>
        <v>0</v>
      </c>
      <c r="W28" s="205">
        <f>Headcount!FF38</f>
        <v>0</v>
      </c>
      <c r="X28" s="205">
        <f>Headcount!FG38</f>
        <v>0</v>
      </c>
      <c r="Y28" s="205">
        <f>Headcount!FH38</f>
        <v>0</v>
      </c>
      <c r="Z28" s="205">
        <f>Headcount!FI38</f>
        <v>0</v>
      </c>
      <c r="AA28" s="205">
        <f>Headcount!FJ38</f>
        <v>0</v>
      </c>
      <c r="AB28" s="205">
        <f>Headcount!FK38</f>
        <v>0</v>
      </c>
      <c r="AC28" s="205">
        <f>Headcount!FL38</f>
        <v>0</v>
      </c>
      <c r="AD28" s="205">
        <f>Headcount!FM38</f>
        <v>0</v>
      </c>
      <c r="AE28" s="205">
        <f>Headcount!FN38</f>
        <v>0</v>
      </c>
      <c r="AF28" s="205">
        <f>Headcount!FO38</f>
        <v>0</v>
      </c>
      <c r="AG28" s="205">
        <f>Headcount!FP38</f>
        <v>0</v>
      </c>
      <c r="AH28" s="205">
        <f>Headcount!FQ38</f>
        <v>0</v>
      </c>
      <c r="AI28" s="205">
        <f>Headcount!FR38</f>
        <v>0</v>
      </c>
      <c r="AJ28" s="205">
        <f>Headcount!FS38</f>
        <v>0</v>
      </c>
      <c r="AK28" s="205">
        <f>Headcount!FT38</f>
        <v>0</v>
      </c>
      <c r="AL28" s="205">
        <f>Headcount!FU38</f>
        <v>0</v>
      </c>
      <c r="AM28" s="205">
        <f>Headcount!FV38</f>
        <v>0</v>
      </c>
      <c r="AN28" s="205">
        <f>Headcount!FW38</f>
        <v>0</v>
      </c>
      <c r="AO28" s="205">
        <f>Headcount!FX38</f>
        <v>0</v>
      </c>
      <c r="AP28" s="205">
        <f>Headcount!FY38</f>
        <v>0</v>
      </c>
      <c r="AQ28" s="205">
        <f>Headcount!FZ38</f>
        <v>0</v>
      </c>
      <c r="AR28" s="205">
        <f>Headcount!GA38</f>
        <v>0</v>
      </c>
      <c r="AS28" s="205">
        <f>Headcount!GB38</f>
        <v>0</v>
      </c>
      <c r="AT28" s="205">
        <f>Headcount!GC38</f>
        <v>0</v>
      </c>
      <c r="AU28" s="205">
        <f>Headcount!GD38</f>
        <v>0</v>
      </c>
      <c r="AV28" s="205">
        <f>Headcount!GE38</f>
        <v>0</v>
      </c>
      <c r="AW28" s="205">
        <f>Headcount!GF38</f>
        <v>0</v>
      </c>
      <c r="AX28" s="205">
        <f>Headcount!GG38</f>
        <v>0</v>
      </c>
      <c r="AY28" s="205">
        <f>Headcount!GH38</f>
        <v>0</v>
      </c>
      <c r="AZ28" s="205">
        <f>Headcount!GI38</f>
        <v>0</v>
      </c>
      <c r="BA28" s="205">
        <f>Headcount!GJ38</f>
        <v>0</v>
      </c>
      <c r="BB28" s="205">
        <f>Headcount!GK38</f>
        <v>0</v>
      </c>
      <c r="BC28" s="205">
        <f>Headcount!GL38</f>
        <v>0</v>
      </c>
      <c r="BD28" s="205">
        <f>Headcount!GM38</f>
        <v>0</v>
      </c>
      <c r="BE28" s="205">
        <f>Headcount!GN38</f>
        <v>0</v>
      </c>
      <c r="BF28" s="205">
        <f>Headcount!GO38</f>
        <v>0</v>
      </c>
      <c r="BG28" s="205">
        <f>Headcount!GP38</f>
        <v>0</v>
      </c>
      <c r="BH28" s="205">
        <f>Headcount!GQ38</f>
        <v>0</v>
      </c>
      <c r="BI28" s="205">
        <f>Headcount!GR38</f>
        <v>0</v>
      </c>
      <c r="BJ28" s="205">
        <f>Headcount!GS38</f>
        <v>0</v>
      </c>
      <c r="BK28" s="205">
        <f>Headcount!GT38</f>
        <v>0</v>
      </c>
      <c r="BL28" s="205">
        <f>Headcount!GU38</f>
        <v>0</v>
      </c>
      <c r="BM28" s="205">
        <f>Headcount!GV38</f>
        <v>0</v>
      </c>
      <c r="BN28" s="205">
        <f>Headcount!GW38</f>
        <v>0</v>
      </c>
      <c r="BO28" s="159" cm="1">
        <f t="array" ref="BO28">SUMPRODUCT((YEAR($G$4:$BN$4)=BO$4)*($G28:$BN28))</f>
        <v>0</v>
      </c>
      <c r="BP28" s="125" cm="1">
        <f t="array" ref="BP28">SUMPRODUCT((YEAR($G$4:$BN$4)=BP$4)*($G28:$BN28))</f>
        <v>0</v>
      </c>
      <c r="BQ28" s="125" cm="1">
        <f t="array" ref="BQ28">SUMPRODUCT((YEAR($G$4:$BN$4)=BQ$4)*($G28:$BN28))</f>
        <v>0</v>
      </c>
      <c r="BR28" s="125" cm="1">
        <f t="array" ref="BR28">SUMPRODUCT((YEAR($G$4:$BN$4)=BR$4)*($G28:$BN28))</f>
        <v>0</v>
      </c>
      <c r="BS28" s="158" cm="1">
        <f t="array" ref="BS28">SUMPRODUCT((YEAR($G$4:$BN$4)=BS$4)*($G28:$BN28))</f>
        <v>0</v>
      </c>
    </row>
    <row r="29" spans="1:99" s="620" customFormat="1">
      <c r="A29" s="619"/>
      <c r="C29" s="615" t="s">
        <v>225</v>
      </c>
      <c r="D29" s="446" t="s">
        <v>52</v>
      </c>
      <c r="E29" s="616"/>
      <c r="F29" s="618"/>
      <c r="G29" s="205">
        <f>Headcount!EP39</f>
        <v>0</v>
      </c>
      <c r="H29" s="205">
        <f>Headcount!EQ39</f>
        <v>0</v>
      </c>
      <c r="I29" s="205">
        <f>Headcount!ER39</f>
        <v>0</v>
      </c>
      <c r="J29" s="205">
        <f>Headcount!ES39</f>
        <v>0</v>
      </c>
      <c r="K29" s="205">
        <f>Headcount!ET39</f>
        <v>0</v>
      </c>
      <c r="L29" s="205">
        <f>Headcount!EU39</f>
        <v>0</v>
      </c>
      <c r="M29" s="205">
        <f>Headcount!EV39</f>
        <v>0</v>
      </c>
      <c r="N29" s="205">
        <f>Headcount!EW39</f>
        <v>0</v>
      </c>
      <c r="O29" s="205">
        <f>Headcount!EX39</f>
        <v>0</v>
      </c>
      <c r="P29" s="205">
        <f>Headcount!EY39</f>
        <v>0</v>
      </c>
      <c r="Q29" s="205">
        <f>Headcount!EZ39</f>
        <v>0</v>
      </c>
      <c r="R29" s="205">
        <f>Headcount!FA39</f>
        <v>0</v>
      </c>
      <c r="S29" s="205">
        <f>Headcount!FB39</f>
        <v>0</v>
      </c>
      <c r="T29" s="205">
        <f>Headcount!FC39</f>
        <v>0</v>
      </c>
      <c r="U29" s="205">
        <f>Headcount!FD39</f>
        <v>0</v>
      </c>
      <c r="V29" s="205">
        <f>Headcount!FE39</f>
        <v>0</v>
      </c>
      <c r="W29" s="205">
        <f>Headcount!FF39</f>
        <v>0</v>
      </c>
      <c r="X29" s="205">
        <f>Headcount!FG39</f>
        <v>0</v>
      </c>
      <c r="Y29" s="205">
        <f>Headcount!FH39</f>
        <v>0</v>
      </c>
      <c r="Z29" s="205">
        <f>Headcount!FI39</f>
        <v>0</v>
      </c>
      <c r="AA29" s="205">
        <f>Headcount!FJ39</f>
        <v>0</v>
      </c>
      <c r="AB29" s="205">
        <f>Headcount!FK39</f>
        <v>0</v>
      </c>
      <c r="AC29" s="205">
        <f>Headcount!FL39</f>
        <v>0</v>
      </c>
      <c r="AD29" s="205">
        <f>Headcount!FM39</f>
        <v>0</v>
      </c>
      <c r="AE29" s="205">
        <f>Headcount!FN39</f>
        <v>0</v>
      </c>
      <c r="AF29" s="205">
        <f>Headcount!FO39</f>
        <v>0</v>
      </c>
      <c r="AG29" s="205">
        <f>Headcount!FP39</f>
        <v>0</v>
      </c>
      <c r="AH29" s="205">
        <f>Headcount!FQ39</f>
        <v>0</v>
      </c>
      <c r="AI29" s="205">
        <f>Headcount!FR39</f>
        <v>0</v>
      </c>
      <c r="AJ29" s="205">
        <f>Headcount!FS39</f>
        <v>0</v>
      </c>
      <c r="AK29" s="205">
        <f>Headcount!FT39</f>
        <v>0</v>
      </c>
      <c r="AL29" s="205">
        <f>Headcount!FU39</f>
        <v>0</v>
      </c>
      <c r="AM29" s="205">
        <f>Headcount!FV39</f>
        <v>0</v>
      </c>
      <c r="AN29" s="205">
        <f>Headcount!FW39</f>
        <v>0</v>
      </c>
      <c r="AO29" s="205">
        <f>Headcount!FX39</f>
        <v>0</v>
      </c>
      <c r="AP29" s="205">
        <f>Headcount!FY39</f>
        <v>0</v>
      </c>
      <c r="AQ29" s="205">
        <f>Headcount!FZ39</f>
        <v>0</v>
      </c>
      <c r="AR29" s="205">
        <f>Headcount!GA39</f>
        <v>0</v>
      </c>
      <c r="AS29" s="205">
        <f>Headcount!GB39</f>
        <v>0</v>
      </c>
      <c r="AT29" s="205">
        <f>Headcount!GC39</f>
        <v>0</v>
      </c>
      <c r="AU29" s="205">
        <f>Headcount!GD39</f>
        <v>0</v>
      </c>
      <c r="AV29" s="205">
        <f>Headcount!GE39</f>
        <v>0</v>
      </c>
      <c r="AW29" s="205">
        <f>Headcount!GF39</f>
        <v>0</v>
      </c>
      <c r="AX29" s="205">
        <f>Headcount!GG39</f>
        <v>0</v>
      </c>
      <c r="AY29" s="205">
        <f>Headcount!GH39</f>
        <v>0</v>
      </c>
      <c r="AZ29" s="205">
        <f>Headcount!GI39</f>
        <v>0</v>
      </c>
      <c r="BA29" s="205">
        <f>Headcount!GJ39</f>
        <v>0</v>
      </c>
      <c r="BB29" s="205">
        <f>Headcount!GK39</f>
        <v>0</v>
      </c>
      <c r="BC29" s="205">
        <f>Headcount!GL39</f>
        <v>0</v>
      </c>
      <c r="BD29" s="205">
        <f>Headcount!GM39</f>
        <v>0</v>
      </c>
      <c r="BE29" s="205">
        <f>Headcount!GN39</f>
        <v>0</v>
      </c>
      <c r="BF29" s="205">
        <f>Headcount!GO39</f>
        <v>0</v>
      </c>
      <c r="BG29" s="205">
        <f>Headcount!GP39</f>
        <v>0</v>
      </c>
      <c r="BH29" s="205">
        <f>Headcount!GQ39</f>
        <v>0</v>
      </c>
      <c r="BI29" s="205">
        <f>Headcount!GR39</f>
        <v>0</v>
      </c>
      <c r="BJ29" s="205">
        <f>Headcount!GS39</f>
        <v>0</v>
      </c>
      <c r="BK29" s="205">
        <f>Headcount!GT39</f>
        <v>0</v>
      </c>
      <c r="BL29" s="205">
        <f>Headcount!GU39</f>
        <v>0</v>
      </c>
      <c r="BM29" s="205">
        <f>Headcount!GV39</f>
        <v>0</v>
      </c>
      <c r="BN29" s="205">
        <f>Headcount!GW39</f>
        <v>0</v>
      </c>
      <c r="BO29" s="159" cm="1">
        <f t="array" ref="BO29">SUMPRODUCT((YEAR($G$4:$BN$4)=BO$4)*($G29:$BN29))</f>
        <v>0</v>
      </c>
      <c r="BP29" s="125" cm="1">
        <f t="array" ref="BP29">SUMPRODUCT((YEAR($G$4:$BN$4)=BP$4)*($G29:$BN29))</f>
        <v>0</v>
      </c>
      <c r="BQ29" s="125" cm="1">
        <f t="array" ref="BQ29">SUMPRODUCT((YEAR($G$4:$BN$4)=BQ$4)*($G29:$BN29))</f>
        <v>0</v>
      </c>
      <c r="BR29" s="125" cm="1">
        <f t="array" ref="BR29">SUMPRODUCT((YEAR($G$4:$BN$4)=BR$4)*($G29:$BN29))</f>
        <v>0</v>
      </c>
      <c r="BS29" s="158" cm="1">
        <f t="array" ref="BS29">SUMPRODUCT((YEAR($G$4:$BN$4)=BS$4)*($G29:$BN29))</f>
        <v>0</v>
      </c>
    </row>
    <row r="30" spans="1:99" s="28" customFormat="1">
      <c r="A30" s="16"/>
      <c r="B30" s="20"/>
      <c r="C30" s="411"/>
      <c r="D30" s="395"/>
      <c r="E30" s="395"/>
      <c r="F30" s="396"/>
      <c r="G30" s="353"/>
      <c r="H30" s="353"/>
      <c r="I30" s="353"/>
      <c r="J30" s="353"/>
      <c r="K30" s="353"/>
      <c r="L30" s="353"/>
      <c r="M30" s="353"/>
      <c r="N30" s="353"/>
      <c r="O30" s="353"/>
      <c r="P30" s="353"/>
      <c r="Q30" s="353"/>
      <c r="R30" s="353"/>
      <c r="S30" s="353"/>
      <c r="T30" s="353"/>
      <c r="U30" s="353"/>
      <c r="V30" s="353"/>
      <c r="W30" s="353"/>
      <c r="X30" s="353"/>
      <c r="Y30" s="353"/>
      <c r="Z30" s="353"/>
      <c r="AA30" s="353"/>
      <c r="AB30" s="353"/>
      <c r="AC30" s="353"/>
      <c r="AD30" s="353"/>
      <c r="AE30" s="353"/>
      <c r="AF30" s="353"/>
      <c r="AG30" s="353"/>
      <c r="AH30" s="353"/>
      <c r="AI30" s="353"/>
      <c r="AJ30" s="353"/>
      <c r="AK30" s="353"/>
      <c r="AL30" s="353"/>
      <c r="AM30" s="353"/>
      <c r="AN30" s="353"/>
      <c r="AO30" s="353"/>
      <c r="AP30" s="353"/>
      <c r="AQ30" s="353"/>
      <c r="AR30" s="353"/>
      <c r="AS30" s="353"/>
      <c r="AT30" s="353"/>
      <c r="AU30" s="353"/>
      <c r="AV30" s="353"/>
      <c r="AW30" s="353"/>
      <c r="AX30" s="353"/>
      <c r="AY30" s="353"/>
      <c r="AZ30" s="353"/>
      <c r="BA30" s="353"/>
      <c r="BB30" s="353"/>
      <c r="BC30" s="353"/>
      <c r="BD30" s="353"/>
      <c r="BE30" s="353"/>
      <c r="BF30" s="353"/>
      <c r="BG30" s="353"/>
      <c r="BH30" s="353"/>
      <c r="BI30" s="353"/>
      <c r="BJ30" s="353"/>
      <c r="BK30" s="353"/>
      <c r="BL30" s="353"/>
      <c r="BM30" s="353"/>
      <c r="BN30" s="353"/>
      <c r="BO30" s="352"/>
      <c r="BP30" s="353"/>
      <c r="BQ30" s="353"/>
      <c r="BR30" s="353"/>
      <c r="BS30" s="354"/>
      <c r="BT30" s="20"/>
      <c r="BU30" s="20"/>
      <c r="BV30" s="20"/>
    </row>
    <row r="31" spans="1:99" s="28" customFormat="1" ht="12.6" thickBot="1">
      <c r="A31" s="16"/>
      <c r="B31" s="20"/>
      <c r="C31" s="62"/>
      <c r="D31" s="355" t="s">
        <v>54</v>
      </c>
      <c r="E31" s="61"/>
      <c r="F31" s="236"/>
      <c r="G31" s="283">
        <f t="shared" ref="G31:AL31" si="17">SUM(G6:G30)</f>
        <v>0</v>
      </c>
      <c r="H31" s="283">
        <f t="shared" si="17"/>
        <v>0</v>
      </c>
      <c r="I31" s="283">
        <f t="shared" si="17"/>
        <v>0</v>
      </c>
      <c r="J31" s="283">
        <f t="shared" si="17"/>
        <v>0</v>
      </c>
      <c r="K31" s="283">
        <f t="shared" si="17"/>
        <v>0</v>
      </c>
      <c r="L31" s="283">
        <f t="shared" si="17"/>
        <v>0</v>
      </c>
      <c r="M31" s="283">
        <f t="shared" si="17"/>
        <v>0</v>
      </c>
      <c r="N31" s="283">
        <f t="shared" si="17"/>
        <v>0</v>
      </c>
      <c r="O31" s="283">
        <f t="shared" si="17"/>
        <v>0</v>
      </c>
      <c r="P31" s="283">
        <f t="shared" si="17"/>
        <v>0</v>
      </c>
      <c r="Q31" s="283">
        <f t="shared" si="17"/>
        <v>0</v>
      </c>
      <c r="R31" s="283">
        <f t="shared" si="17"/>
        <v>0</v>
      </c>
      <c r="S31" s="283">
        <f t="shared" si="17"/>
        <v>0</v>
      </c>
      <c r="T31" s="283">
        <f t="shared" si="17"/>
        <v>0</v>
      </c>
      <c r="U31" s="283">
        <f t="shared" si="17"/>
        <v>0</v>
      </c>
      <c r="V31" s="283">
        <f t="shared" si="17"/>
        <v>0</v>
      </c>
      <c r="W31" s="283">
        <f t="shared" si="17"/>
        <v>0</v>
      </c>
      <c r="X31" s="283">
        <f t="shared" si="17"/>
        <v>0</v>
      </c>
      <c r="Y31" s="283">
        <f t="shared" si="17"/>
        <v>0</v>
      </c>
      <c r="Z31" s="283">
        <f t="shared" si="17"/>
        <v>0</v>
      </c>
      <c r="AA31" s="283">
        <f t="shared" si="17"/>
        <v>0</v>
      </c>
      <c r="AB31" s="283">
        <f t="shared" si="17"/>
        <v>0</v>
      </c>
      <c r="AC31" s="283">
        <f t="shared" si="17"/>
        <v>0</v>
      </c>
      <c r="AD31" s="283">
        <f t="shared" si="17"/>
        <v>0</v>
      </c>
      <c r="AE31" s="283">
        <f t="shared" si="17"/>
        <v>0</v>
      </c>
      <c r="AF31" s="283">
        <f t="shared" si="17"/>
        <v>0</v>
      </c>
      <c r="AG31" s="283">
        <f t="shared" si="17"/>
        <v>0</v>
      </c>
      <c r="AH31" s="283">
        <f t="shared" si="17"/>
        <v>0</v>
      </c>
      <c r="AI31" s="283">
        <f t="shared" si="17"/>
        <v>0</v>
      </c>
      <c r="AJ31" s="283">
        <f t="shared" si="17"/>
        <v>0</v>
      </c>
      <c r="AK31" s="283">
        <f t="shared" si="17"/>
        <v>0</v>
      </c>
      <c r="AL31" s="283">
        <f t="shared" si="17"/>
        <v>0</v>
      </c>
      <c r="AM31" s="283">
        <f t="shared" ref="AM31:BR31" si="18">SUM(AM6:AM30)</f>
        <v>0</v>
      </c>
      <c r="AN31" s="283">
        <f t="shared" si="18"/>
        <v>0</v>
      </c>
      <c r="AO31" s="283">
        <f t="shared" si="18"/>
        <v>0</v>
      </c>
      <c r="AP31" s="283">
        <f t="shared" si="18"/>
        <v>0</v>
      </c>
      <c r="AQ31" s="283">
        <f t="shared" si="18"/>
        <v>0</v>
      </c>
      <c r="AR31" s="283">
        <f t="shared" si="18"/>
        <v>0</v>
      </c>
      <c r="AS31" s="283">
        <f t="shared" si="18"/>
        <v>0</v>
      </c>
      <c r="AT31" s="283">
        <f t="shared" si="18"/>
        <v>0</v>
      </c>
      <c r="AU31" s="283">
        <f t="shared" si="18"/>
        <v>0</v>
      </c>
      <c r="AV31" s="283">
        <f t="shared" si="18"/>
        <v>0</v>
      </c>
      <c r="AW31" s="283">
        <f t="shared" si="18"/>
        <v>0</v>
      </c>
      <c r="AX31" s="283">
        <f t="shared" si="18"/>
        <v>0</v>
      </c>
      <c r="AY31" s="283">
        <f t="shared" si="18"/>
        <v>0</v>
      </c>
      <c r="AZ31" s="283">
        <f t="shared" si="18"/>
        <v>0</v>
      </c>
      <c r="BA31" s="283">
        <f t="shared" si="18"/>
        <v>0</v>
      </c>
      <c r="BB31" s="283">
        <f t="shared" si="18"/>
        <v>0</v>
      </c>
      <c r="BC31" s="283">
        <f t="shared" si="18"/>
        <v>0</v>
      </c>
      <c r="BD31" s="283">
        <f t="shared" si="18"/>
        <v>0</v>
      </c>
      <c r="BE31" s="283">
        <f t="shared" si="18"/>
        <v>0</v>
      </c>
      <c r="BF31" s="283">
        <f t="shared" si="18"/>
        <v>0</v>
      </c>
      <c r="BG31" s="283">
        <f t="shared" si="18"/>
        <v>0</v>
      </c>
      <c r="BH31" s="283">
        <f t="shared" si="18"/>
        <v>0</v>
      </c>
      <c r="BI31" s="283">
        <f t="shared" si="18"/>
        <v>0</v>
      </c>
      <c r="BJ31" s="283">
        <f t="shared" si="18"/>
        <v>0</v>
      </c>
      <c r="BK31" s="283">
        <f t="shared" si="18"/>
        <v>0</v>
      </c>
      <c r="BL31" s="283">
        <f t="shared" si="18"/>
        <v>0</v>
      </c>
      <c r="BM31" s="283">
        <f t="shared" si="18"/>
        <v>0</v>
      </c>
      <c r="BN31" s="283">
        <f t="shared" si="18"/>
        <v>0</v>
      </c>
      <c r="BO31" s="375">
        <f t="shared" si="18"/>
        <v>0</v>
      </c>
      <c r="BP31" s="283">
        <f t="shared" si="18"/>
        <v>0</v>
      </c>
      <c r="BQ31" s="283">
        <f t="shared" si="18"/>
        <v>0</v>
      </c>
      <c r="BR31" s="283">
        <f t="shared" si="18"/>
        <v>0</v>
      </c>
      <c r="BS31" s="376">
        <f t="shared" ref="BS31" si="19">SUM(BS6:BS30)</f>
        <v>0</v>
      </c>
      <c r="BT31" s="20"/>
      <c r="BU31" s="20"/>
      <c r="BV31" s="20"/>
      <c r="BW31" s="20"/>
      <c r="BX31" s="20"/>
      <c r="BY31" s="20"/>
      <c r="BZ31" s="20"/>
    </row>
    <row r="32" spans="1:99" s="28" customFormat="1">
      <c r="A32" s="16"/>
      <c r="B32" s="20"/>
      <c r="C32" s="62"/>
      <c r="D32" s="61"/>
      <c r="E32" s="61"/>
      <c r="F32" s="236"/>
      <c r="G32" s="356"/>
      <c r="H32" s="356"/>
      <c r="I32" s="356"/>
      <c r="J32" s="356"/>
      <c r="K32" s="356"/>
      <c r="L32" s="356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  <c r="AA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78"/>
      <c r="BP32" s="378"/>
      <c r="BQ32" s="378"/>
      <c r="BR32" s="378"/>
      <c r="BS32" s="379"/>
      <c r="BT32" s="20"/>
      <c r="BU32" s="20"/>
      <c r="BV32" s="20"/>
      <c r="BW32" s="20"/>
      <c r="BX32" s="20"/>
      <c r="BY32" s="20"/>
      <c r="BZ32" s="20"/>
      <c r="CA32" s="20"/>
      <c r="CB32" s="20"/>
      <c r="CC32" s="20"/>
    </row>
    <row r="33" spans="1:99" s="6" customFormat="1">
      <c r="A33" s="15"/>
      <c r="B33" s="22"/>
      <c r="C33" s="409" t="s">
        <v>211</v>
      </c>
      <c r="D33" s="64" t="s">
        <v>639</v>
      </c>
      <c r="E33" s="64" t="s">
        <v>186</v>
      </c>
      <c r="F33" s="365" t="s">
        <v>239</v>
      </c>
      <c r="G33" s="66">
        <f>G$4</f>
        <v>44957</v>
      </c>
      <c r="H33" s="66">
        <f t="shared" ref="H33" si="20">EOMONTH(G33,1)</f>
        <v>44985</v>
      </c>
      <c r="I33" s="66">
        <f t="shared" ref="I33" si="21">EOMONTH(H33,1)</f>
        <v>45016</v>
      </c>
      <c r="J33" s="66">
        <f t="shared" ref="J33" si="22">EOMONTH(I33,1)</f>
        <v>45046</v>
      </c>
      <c r="K33" s="66">
        <f t="shared" ref="K33" si="23">EOMONTH(J33,1)</f>
        <v>45077</v>
      </c>
      <c r="L33" s="66">
        <f t="shared" ref="L33" si="24">EOMONTH(K33,1)</f>
        <v>45107</v>
      </c>
      <c r="M33" s="66">
        <f t="shared" ref="M33" si="25">EOMONTH(L33,1)</f>
        <v>45138</v>
      </c>
      <c r="N33" s="66">
        <f t="shared" ref="N33" si="26">EOMONTH(M33,1)</f>
        <v>45169</v>
      </c>
      <c r="O33" s="66">
        <f t="shared" ref="O33" si="27">EOMONTH(N33,1)</f>
        <v>45199</v>
      </c>
      <c r="P33" s="66">
        <f t="shared" ref="P33" si="28">EOMONTH(O33,1)</f>
        <v>45230</v>
      </c>
      <c r="Q33" s="66">
        <f t="shared" ref="Q33" si="29">EOMONTH(P33,1)</f>
        <v>45260</v>
      </c>
      <c r="R33" s="66">
        <f t="shared" ref="R33" si="30">EOMONTH(Q33,1)</f>
        <v>45291</v>
      </c>
      <c r="S33" s="66">
        <f t="shared" ref="S33" si="31">EOMONTH(R33,1)</f>
        <v>45322</v>
      </c>
      <c r="T33" s="66">
        <f t="shared" ref="T33" si="32">EOMONTH(S33,1)</f>
        <v>45351</v>
      </c>
      <c r="U33" s="66">
        <f t="shared" ref="U33" si="33">EOMONTH(T33,1)</f>
        <v>45382</v>
      </c>
      <c r="V33" s="66">
        <f t="shared" ref="V33" si="34">EOMONTH(U33,1)</f>
        <v>45412</v>
      </c>
      <c r="W33" s="66">
        <f t="shared" ref="W33" si="35">EOMONTH(V33,1)</f>
        <v>45443</v>
      </c>
      <c r="X33" s="66">
        <f t="shared" ref="X33" si="36">EOMONTH(W33,1)</f>
        <v>45473</v>
      </c>
      <c r="Y33" s="66">
        <f t="shared" ref="Y33" si="37">EOMONTH(X33,1)</f>
        <v>45504</v>
      </c>
      <c r="Z33" s="66">
        <f t="shared" ref="Z33" si="38">EOMONTH(Y33,1)</f>
        <v>45535</v>
      </c>
      <c r="AA33" s="66">
        <f t="shared" ref="AA33" si="39">EOMONTH(Z33,1)</f>
        <v>45565</v>
      </c>
      <c r="AB33" s="66">
        <f t="shared" ref="AB33" si="40">EOMONTH(AA33,1)</f>
        <v>45596</v>
      </c>
      <c r="AC33" s="66">
        <f t="shared" ref="AC33" si="41">EOMONTH(AB33,1)</f>
        <v>45626</v>
      </c>
      <c r="AD33" s="66">
        <f t="shared" ref="AD33" si="42">EOMONTH(AC33,1)</f>
        <v>45657</v>
      </c>
      <c r="AE33" s="66">
        <f t="shared" ref="AE33" si="43">EOMONTH(AD33,1)</f>
        <v>45688</v>
      </c>
      <c r="AF33" s="66">
        <f t="shared" ref="AF33" si="44">EOMONTH(AE33,1)</f>
        <v>45716</v>
      </c>
      <c r="AG33" s="66">
        <f t="shared" ref="AG33" si="45">EOMONTH(AF33,1)</f>
        <v>45747</v>
      </c>
      <c r="AH33" s="66">
        <f t="shared" ref="AH33" si="46">EOMONTH(AG33,1)</f>
        <v>45777</v>
      </c>
      <c r="AI33" s="66">
        <f t="shared" ref="AI33" si="47">EOMONTH(AH33,1)</f>
        <v>45808</v>
      </c>
      <c r="AJ33" s="66">
        <f t="shared" ref="AJ33" si="48">EOMONTH(AI33,1)</f>
        <v>45838</v>
      </c>
      <c r="AK33" s="66">
        <f t="shared" ref="AK33" si="49">EOMONTH(AJ33,1)</f>
        <v>45869</v>
      </c>
      <c r="AL33" s="66">
        <f t="shared" ref="AL33" si="50">EOMONTH(AK33,1)</f>
        <v>45900</v>
      </c>
      <c r="AM33" s="66">
        <f t="shared" ref="AM33" si="51">EOMONTH(AL33,1)</f>
        <v>45930</v>
      </c>
      <c r="AN33" s="66">
        <f t="shared" ref="AN33" si="52">EOMONTH(AM33,1)</f>
        <v>45961</v>
      </c>
      <c r="AO33" s="66">
        <f t="shared" ref="AO33" si="53">EOMONTH(AN33,1)</f>
        <v>45991</v>
      </c>
      <c r="AP33" s="66">
        <f t="shared" ref="AP33" si="54">EOMONTH(AO33,1)</f>
        <v>46022</v>
      </c>
      <c r="AQ33" s="66">
        <f t="shared" ref="AQ33" si="55">EOMONTH(AP33,1)</f>
        <v>46053</v>
      </c>
      <c r="AR33" s="66">
        <f t="shared" ref="AR33" si="56">EOMONTH(AQ33,1)</f>
        <v>46081</v>
      </c>
      <c r="AS33" s="66">
        <f t="shared" ref="AS33" si="57">EOMONTH(AR33,1)</f>
        <v>46112</v>
      </c>
      <c r="AT33" s="66">
        <f t="shared" ref="AT33" si="58">EOMONTH(AS33,1)</f>
        <v>46142</v>
      </c>
      <c r="AU33" s="66">
        <f t="shared" ref="AU33" si="59">EOMONTH(AT33,1)</f>
        <v>46173</v>
      </c>
      <c r="AV33" s="66">
        <f t="shared" ref="AV33" si="60">EOMONTH(AU33,1)</f>
        <v>46203</v>
      </c>
      <c r="AW33" s="66">
        <f t="shared" ref="AW33" si="61">EOMONTH(AV33,1)</f>
        <v>46234</v>
      </c>
      <c r="AX33" s="66">
        <f t="shared" ref="AX33" si="62">EOMONTH(AW33,1)</f>
        <v>46265</v>
      </c>
      <c r="AY33" s="66">
        <f t="shared" ref="AY33" si="63">EOMONTH(AX33,1)</f>
        <v>46295</v>
      </c>
      <c r="AZ33" s="66">
        <f t="shared" ref="AZ33" si="64">EOMONTH(AY33,1)</f>
        <v>46326</v>
      </c>
      <c r="BA33" s="66">
        <f t="shared" ref="BA33" si="65">EOMONTH(AZ33,1)</f>
        <v>46356</v>
      </c>
      <c r="BB33" s="66">
        <f t="shared" ref="BB33" si="66">EOMONTH(BA33,1)</f>
        <v>46387</v>
      </c>
      <c r="BC33" s="66">
        <f t="shared" ref="BC33" si="67">EOMONTH(BB33,1)</f>
        <v>46418</v>
      </c>
      <c r="BD33" s="66">
        <f t="shared" ref="BD33" si="68">EOMONTH(BC33,1)</f>
        <v>46446</v>
      </c>
      <c r="BE33" s="66">
        <f t="shared" ref="BE33" si="69">EOMONTH(BD33,1)</f>
        <v>46477</v>
      </c>
      <c r="BF33" s="66">
        <f t="shared" ref="BF33" si="70">EOMONTH(BE33,1)</f>
        <v>46507</v>
      </c>
      <c r="BG33" s="66">
        <f t="shared" ref="BG33" si="71">EOMONTH(BF33,1)</f>
        <v>46538</v>
      </c>
      <c r="BH33" s="66">
        <f t="shared" ref="BH33" si="72">EOMONTH(BG33,1)</f>
        <v>46568</v>
      </c>
      <c r="BI33" s="66">
        <f t="shared" ref="BI33" si="73">EOMONTH(BH33,1)</f>
        <v>46599</v>
      </c>
      <c r="BJ33" s="66">
        <f t="shared" ref="BJ33" si="74">EOMONTH(BI33,1)</f>
        <v>46630</v>
      </c>
      <c r="BK33" s="66">
        <f t="shared" ref="BK33" si="75">EOMONTH(BJ33,1)</f>
        <v>46660</v>
      </c>
      <c r="BL33" s="66">
        <f t="shared" ref="BL33" si="76">EOMONTH(BK33,1)</f>
        <v>46691</v>
      </c>
      <c r="BM33" s="66">
        <f t="shared" ref="BM33" si="77">EOMONTH(BL33,1)</f>
        <v>46721</v>
      </c>
      <c r="BN33" s="66">
        <f t="shared" ref="BN33" si="78">EOMONTH(BM33,1)</f>
        <v>46752</v>
      </c>
      <c r="BO33" s="195">
        <f>YEAR(G33)</f>
        <v>2023</v>
      </c>
      <c r="BP33" s="68">
        <f t="shared" ref="BP33" si="79">BO33+1</f>
        <v>2024</v>
      </c>
      <c r="BQ33" s="68">
        <f t="shared" ref="BQ33" si="80">BP33+1</f>
        <v>2025</v>
      </c>
      <c r="BR33" s="68">
        <f t="shared" ref="BR33:BS33" si="81">BQ33+1</f>
        <v>2026</v>
      </c>
      <c r="BS33" s="98">
        <f t="shared" si="81"/>
        <v>2027</v>
      </c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</row>
    <row r="34" spans="1:99" s="6" customFormat="1">
      <c r="A34" s="15"/>
      <c r="B34" s="22"/>
      <c r="C34" s="410" t="s">
        <v>37</v>
      </c>
      <c r="D34" s="69"/>
      <c r="E34" s="69"/>
      <c r="F34" s="414"/>
      <c r="G34" s="71" t="s">
        <v>422</v>
      </c>
      <c r="H34" s="71" t="s">
        <v>422</v>
      </c>
      <c r="I34" s="71" t="s">
        <v>422</v>
      </c>
      <c r="J34" s="71" t="s">
        <v>422</v>
      </c>
      <c r="K34" s="71" t="s">
        <v>422</v>
      </c>
      <c r="L34" s="71" t="s">
        <v>422</v>
      </c>
      <c r="M34" s="71" t="s">
        <v>422</v>
      </c>
      <c r="N34" s="71" t="s">
        <v>422</v>
      </c>
      <c r="O34" s="71" t="s">
        <v>422</v>
      </c>
      <c r="P34" s="71" t="s">
        <v>422</v>
      </c>
      <c r="Q34" s="71" t="s">
        <v>422</v>
      </c>
      <c r="R34" s="71" t="s">
        <v>422</v>
      </c>
      <c r="S34" s="71" t="s">
        <v>422</v>
      </c>
      <c r="T34" s="71" t="s">
        <v>422</v>
      </c>
      <c r="U34" s="71" t="s">
        <v>422</v>
      </c>
      <c r="V34" s="71" t="s">
        <v>422</v>
      </c>
      <c r="W34" s="71" t="s">
        <v>422</v>
      </c>
      <c r="X34" s="71" t="s">
        <v>422</v>
      </c>
      <c r="Y34" s="71" t="s">
        <v>422</v>
      </c>
      <c r="Z34" s="71" t="s">
        <v>422</v>
      </c>
      <c r="AA34" s="71" t="s">
        <v>422</v>
      </c>
      <c r="AB34" s="71" t="s">
        <v>422</v>
      </c>
      <c r="AC34" s="71" t="s">
        <v>422</v>
      </c>
      <c r="AD34" s="71" t="s">
        <v>422</v>
      </c>
      <c r="AE34" s="71" t="s">
        <v>422</v>
      </c>
      <c r="AF34" s="71" t="s">
        <v>422</v>
      </c>
      <c r="AG34" s="71" t="s">
        <v>422</v>
      </c>
      <c r="AH34" s="71" t="s">
        <v>422</v>
      </c>
      <c r="AI34" s="71" t="s">
        <v>422</v>
      </c>
      <c r="AJ34" s="71" t="s">
        <v>422</v>
      </c>
      <c r="AK34" s="71" t="s">
        <v>422</v>
      </c>
      <c r="AL34" s="71" t="s">
        <v>422</v>
      </c>
      <c r="AM34" s="71" t="s">
        <v>422</v>
      </c>
      <c r="AN34" s="71" t="s">
        <v>422</v>
      </c>
      <c r="AO34" s="71" t="s">
        <v>422</v>
      </c>
      <c r="AP34" s="71" t="s">
        <v>422</v>
      </c>
      <c r="AQ34" s="71" t="s">
        <v>422</v>
      </c>
      <c r="AR34" s="71" t="s">
        <v>422</v>
      </c>
      <c r="AS34" s="71" t="s">
        <v>422</v>
      </c>
      <c r="AT34" s="71" t="s">
        <v>422</v>
      </c>
      <c r="AU34" s="71" t="s">
        <v>422</v>
      </c>
      <c r="AV34" s="71" t="s">
        <v>422</v>
      </c>
      <c r="AW34" s="71" t="s">
        <v>422</v>
      </c>
      <c r="AX34" s="71" t="s">
        <v>422</v>
      </c>
      <c r="AY34" s="71" t="s">
        <v>422</v>
      </c>
      <c r="AZ34" s="71" t="s">
        <v>422</v>
      </c>
      <c r="BA34" s="71" t="s">
        <v>422</v>
      </c>
      <c r="BB34" s="71" t="s">
        <v>422</v>
      </c>
      <c r="BC34" s="71" t="s">
        <v>422</v>
      </c>
      <c r="BD34" s="71" t="s">
        <v>422</v>
      </c>
      <c r="BE34" s="71" t="s">
        <v>422</v>
      </c>
      <c r="BF34" s="71" t="s">
        <v>422</v>
      </c>
      <c r="BG34" s="71" t="s">
        <v>422</v>
      </c>
      <c r="BH34" s="71" t="s">
        <v>422</v>
      </c>
      <c r="BI34" s="71" t="s">
        <v>422</v>
      </c>
      <c r="BJ34" s="71" t="s">
        <v>422</v>
      </c>
      <c r="BK34" s="71" t="s">
        <v>422</v>
      </c>
      <c r="BL34" s="71" t="s">
        <v>422</v>
      </c>
      <c r="BM34" s="71" t="s">
        <v>422</v>
      </c>
      <c r="BN34" s="71" t="s">
        <v>422</v>
      </c>
      <c r="BO34" s="102" t="s">
        <v>422</v>
      </c>
      <c r="BP34" s="73" t="s">
        <v>422</v>
      </c>
      <c r="BQ34" s="73" t="s">
        <v>422</v>
      </c>
      <c r="BR34" s="73" t="s">
        <v>422</v>
      </c>
      <c r="BS34" s="74" t="s">
        <v>422</v>
      </c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</row>
    <row r="35" spans="1:99" s="11" customFormat="1">
      <c r="A35" s="15"/>
      <c r="B35" s="28"/>
      <c r="C35" s="457" t="s">
        <v>89</v>
      </c>
      <c r="D35" s="524" t="s">
        <v>11</v>
      </c>
      <c r="E35" s="525" t="s">
        <v>510</v>
      </c>
      <c r="F35" s="526"/>
      <c r="G35" s="527"/>
      <c r="H35" s="527"/>
      <c r="I35" s="527"/>
      <c r="J35" s="527"/>
      <c r="K35" s="527"/>
      <c r="L35" s="527"/>
      <c r="M35" s="527"/>
      <c r="N35" s="527"/>
      <c r="O35" s="527"/>
      <c r="P35" s="527"/>
      <c r="Q35" s="527"/>
      <c r="R35" s="527"/>
      <c r="S35" s="527"/>
      <c r="T35" s="527"/>
      <c r="U35" s="527"/>
      <c r="V35" s="527"/>
      <c r="W35" s="527"/>
      <c r="X35" s="527"/>
      <c r="Y35" s="527"/>
      <c r="Z35" s="527"/>
      <c r="AA35" s="527"/>
      <c r="AB35" s="527"/>
      <c r="AC35" s="527"/>
      <c r="AD35" s="527"/>
      <c r="AE35" s="527"/>
      <c r="AF35" s="527"/>
      <c r="AG35" s="527"/>
      <c r="AH35" s="527"/>
      <c r="AI35" s="527"/>
      <c r="AJ35" s="527"/>
      <c r="AK35" s="527"/>
      <c r="AL35" s="527"/>
      <c r="AM35" s="527"/>
      <c r="AN35" s="527"/>
      <c r="AO35" s="527"/>
      <c r="AP35" s="527"/>
      <c r="AQ35" s="527"/>
      <c r="AR35" s="527"/>
      <c r="AS35" s="527"/>
      <c r="AT35" s="527"/>
      <c r="AU35" s="527"/>
      <c r="AV35" s="527"/>
      <c r="AW35" s="527"/>
      <c r="AX35" s="527"/>
      <c r="AY35" s="527"/>
      <c r="AZ35" s="527"/>
      <c r="BA35" s="527"/>
      <c r="BB35" s="527"/>
      <c r="BC35" s="527"/>
      <c r="BD35" s="527"/>
      <c r="BE35" s="527"/>
      <c r="BF35" s="527"/>
      <c r="BG35" s="527"/>
      <c r="BH35" s="527"/>
      <c r="BI35" s="527"/>
      <c r="BJ35" s="527"/>
      <c r="BK35" s="527"/>
      <c r="BL35" s="527"/>
      <c r="BM35" s="527"/>
      <c r="BN35" s="527"/>
      <c r="BO35" s="159" cm="1">
        <f t="array" ref="BO35">SUMPRODUCT((YEAR($G$4:$BN$4)=BO$4)*($G35:$BN35))</f>
        <v>0</v>
      </c>
      <c r="BP35" s="125" cm="1">
        <f t="array" ref="BP35">SUMPRODUCT((YEAR($G$4:$BN$4)=BP$4)*($G35:$BN35))</f>
        <v>0</v>
      </c>
      <c r="BQ35" s="125" cm="1">
        <f t="array" ref="BQ35">SUMPRODUCT((YEAR($G$4:$BN$4)=BQ$4)*($G35:$BN35))</f>
        <v>0</v>
      </c>
      <c r="BR35" s="125" cm="1">
        <f t="array" ref="BR35">SUMPRODUCT((YEAR($G$4:$BN$4)=BR$4)*($G35:$BN35))</f>
        <v>0</v>
      </c>
      <c r="BS35" s="158" cm="1">
        <f t="array" ref="BS35">SUMPRODUCT((YEAR($G$4:$BN$4)=BS$4)*($G35:$BN35))</f>
        <v>0</v>
      </c>
      <c r="BT35" s="351"/>
      <c r="BU35" s="350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</row>
    <row r="36" spans="1:99" s="11" customFormat="1">
      <c r="A36" s="15"/>
      <c r="B36" s="28"/>
      <c r="C36" s="457" t="s">
        <v>89</v>
      </c>
      <c r="D36" s="524" t="s">
        <v>10</v>
      </c>
      <c r="E36" s="525" t="s">
        <v>511</v>
      </c>
      <c r="F36" s="526"/>
      <c r="G36" s="527"/>
      <c r="H36" s="527"/>
      <c r="I36" s="527"/>
      <c r="J36" s="527"/>
      <c r="K36" s="527"/>
      <c r="L36" s="527"/>
      <c r="M36" s="527"/>
      <c r="N36" s="527"/>
      <c r="O36" s="527"/>
      <c r="P36" s="527"/>
      <c r="Q36" s="527"/>
      <c r="R36" s="527"/>
      <c r="S36" s="527"/>
      <c r="T36" s="527"/>
      <c r="U36" s="527"/>
      <c r="V36" s="527"/>
      <c r="W36" s="527"/>
      <c r="X36" s="527"/>
      <c r="Y36" s="527"/>
      <c r="Z36" s="527"/>
      <c r="AA36" s="527"/>
      <c r="AB36" s="527"/>
      <c r="AC36" s="527"/>
      <c r="AD36" s="527"/>
      <c r="AE36" s="527"/>
      <c r="AF36" s="527"/>
      <c r="AG36" s="527"/>
      <c r="AH36" s="527"/>
      <c r="AI36" s="527"/>
      <c r="AJ36" s="527"/>
      <c r="AK36" s="527"/>
      <c r="AL36" s="527"/>
      <c r="AM36" s="527"/>
      <c r="AN36" s="527"/>
      <c r="AO36" s="527"/>
      <c r="AP36" s="527"/>
      <c r="AQ36" s="527"/>
      <c r="AR36" s="527"/>
      <c r="AS36" s="527"/>
      <c r="AT36" s="527"/>
      <c r="AU36" s="527"/>
      <c r="AV36" s="527"/>
      <c r="AW36" s="527"/>
      <c r="AX36" s="527"/>
      <c r="AY36" s="527"/>
      <c r="AZ36" s="527"/>
      <c r="BA36" s="527"/>
      <c r="BB36" s="527"/>
      <c r="BC36" s="527"/>
      <c r="BD36" s="527"/>
      <c r="BE36" s="527"/>
      <c r="BF36" s="527"/>
      <c r="BG36" s="527"/>
      <c r="BH36" s="527"/>
      <c r="BI36" s="527"/>
      <c r="BJ36" s="527"/>
      <c r="BK36" s="527"/>
      <c r="BL36" s="527"/>
      <c r="BM36" s="527"/>
      <c r="BN36" s="527"/>
      <c r="BO36" s="159" cm="1">
        <f t="array" ref="BO36">SUMPRODUCT((YEAR($G$4:$BN$4)=BO$4)*($G36:$BN36))</f>
        <v>0</v>
      </c>
      <c r="BP36" s="125" cm="1">
        <f t="array" ref="BP36">SUMPRODUCT((YEAR($G$4:$BN$4)=BP$4)*($G36:$BN36))</f>
        <v>0</v>
      </c>
      <c r="BQ36" s="125" cm="1">
        <f t="array" ref="BQ36">SUMPRODUCT((YEAR($G$4:$BN$4)=BQ$4)*($G36:$BN36))</f>
        <v>0</v>
      </c>
      <c r="BR36" s="125" cm="1">
        <f t="array" ref="BR36">SUMPRODUCT((YEAR($G$4:$BN$4)=BR$4)*($G36:$BN36))</f>
        <v>0</v>
      </c>
      <c r="BS36" s="158" cm="1">
        <f t="array" ref="BS36">SUMPRODUCT((YEAR($G$4:$BN$4)=BS$4)*($G36:$BN36))</f>
        <v>0</v>
      </c>
      <c r="BT36" s="351"/>
      <c r="BU36" s="350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</row>
    <row r="37" spans="1:99" s="11" customFormat="1">
      <c r="A37" s="15"/>
      <c r="B37" s="28"/>
      <c r="C37" s="457" t="s">
        <v>89</v>
      </c>
      <c r="D37" s="524" t="s">
        <v>650</v>
      </c>
      <c r="E37" s="525" t="s">
        <v>512</v>
      </c>
      <c r="F37" s="526"/>
      <c r="G37" s="527"/>
      <c r="H37" s="527"/>
      <c r="I37" s="527"/>
      <c r="J37" s="527"/>
      <c r="K37" s="527"/>
      <c r="L37" s="527"/>
      <c r="M37" s="527"/>
      <c r="N37" s="527"/>
      <c r="O37" s="527"/>
      <c r="P37" s="527"/>
      <c r="Q37" s="527"/>
      <c r="R37" s="527"/>
      <c r="S37" s="527"/>
      <c r="T37" s="527"/>
      <c r="U37" s="527"/>
      <c r="V37" s="527"/>
      <c r="W37" s="527"/>
      <c r="X37" s="527"/>
      <c r="Y37" s="527"/>
      <c r="Z37" s="527"/>
      <c r="AA37" s="527"/>
      <c r="AB37" s="527"/>
      <c r="AC37" s="527"/>
      <c r="AD37" s="527"/>
      <c r="AE37" s="527"/>
      <c r="AF37" s="527"/>
      <c r="AG37" s="527"/>
      <c r="AH37" s="527"/>
      <c r="AI37" s="527"/>
      <c r="AJ37" s="527"/>
      <c r="AK37" s="527"/>
      <c r="AL37" s="527"/>
      <c r="AM37" s="527"/>
      <c r="AN37" s="527"/>
      <c r="AO37" s="527"/>
      <c r="AP37" s="527"/>
      <c r="AQ37" s="527"/>
      <c r="AR37" s="527"/>
      <c r="AS37" s="527"/>
      <c r="AT37" s="527"/>
      <c r="AU37" s="527"/>
      <c r="AV37" s="527"/>
      <c r="AW37" s="527"/>
      <c r="AX37" s="527"/>
      <c r="AY37" s="527"/>
      <c r="AZ37" s="527"/>
      <c r="BA37" s="527"/>
      <c r="BB37" s="527"/>
      <c r="BC37" s="527"/>
      <c r="BD37" s="527"/>
      <c r="BE37" s="527"/>
      <c r="BF37" s="527"/>
      <c r="BG37" s="527"/>
      <c r="BH37" s="527"/>
      <c r="BI37" s="527"/>
      <c r="BJ37" s="527"/>
      <c r="BK37" s="527"/>
      <c r="BL37" s="527"/>
      <c r="BM37" s="527"/>
      <c r="BN37" s="527"/>
      <c r="BO37" s="159" cm="1">
        <f t="array" ref="BO37">SUMPRODUCT((YEAR($G$4:$BN$4)=BO$4)*($G37:$BN37))</f>
        <v>0</v>
      </c>
      <c r="BP37" s="125" cm="1">
        <f t="array" ref="BP37">SUMPRODUCT((YEAR($G$4:$BN$4)=BP$4)*($G37:$BN37))</f>
        <v>0</v>
      </c>
      <c r="BQ37" s="125" cm="1">
        <f t="array" ref="BQ37">SUMPRODUCT((YEAR($G$4:$BN$4)=BQ$4)*($G37:$BN37))</f>
        <v>0</v>
      </c>
      <c r="BR37" s="125" cm="1">
        <f t="array" ref="BR37">SUMPRODUCT((YEAR($G$4:$BN$4)=BR$4)*($G37:$BN37))</f>
        <v>0</v>
      </c>
      <c r="BS37" s="158" cm="1">
        <f t="array" ref="BS37">SUMPRODUCT((YEAR($G$4:$BN$4)=BS$4)*($G37:$BN37))</f>
        <v>0</v>
      </c>
      <c r="BT37" s="351"/>
      <c r="BU37" s="350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</row>
    <row r="38" spans="1:99" s="11" customFormat="1">
      <c r="A38" s="15"/>
      <c r="B38" s="28"/>
      <c r="C38" s="457" t="s">
        <v>89</v>
      </c>
      <c r="D38" s="524" t="s">
        <v>43</v>
      </c>
      <c r="E38" s="525" t="s">
        <v>513</v>
      </c>
      <c r="F38" s="526"/>
      <c r="G38" s="527"/>
      <c r="H38" s="527"/>
      <c r="I38" s="527"/>
      <c r="J38" s="527"/>
      <c r="K38" s="527"/>
      <c r="L38" s="527"/>
      <c r="M38" s="527"/>
      <c r="N38" s="527"/>
      <c r="O38" s="527"/>
      <c r="P38" s="527"/>
      <c r="Q38" s="527"/>
      <c r="R38" s="527"/>
      <c r="S38" s="527"/>
      <c r="T38" s="527"/>
      <c r="U38" s="527"/>
      <c r="V38" s="527"/>
      <c r="W38" s="527"/>
      <c r="X38" s="527"/>
      <c r="Y38" s="527"/>
      <c r="Z38" s="527"/>
      <c r="AA38" s="527"/>
      <c r="AB38" s="527"/>
      <c r="AC38" s="527"/>
      <c r="AD38" s="527"/>
      <c r="AE38" s="527"/>
      <c r="AF38" s="527"/>
      <c r="AG38" s="527"/>
      <c r="AH38" s="527"/>
      <c r="AI38" s="527"/>
      <c r="AJ38" s="527"/>
      <c r="AK38" s="527"/>
      <c r="AL38" s="527"/>
      <c r="AM38" s="527"/>
      <c r="AN38" s="527"/>
      <c r="AO38" s="527"/>
      <c r="AP38" s="527"/>
      <c r="AQ38" s="527"/>
      <c r="AR38" s="527"/>
      <c r="AS38" s="527"/>
      <c r="AT38" s="527"/>
      <c r="AU38" s="527"/>
      <c r="AV38" s="527"/>
      <c r="AW38" s="527"/>
      <c r="AX38" s="527"/>
      <c r="AY38" s="527"/>
      <c r="AZ38" s="527"/>
      <c r="BA38" s="527"/>
      <c r="BB38" s="527"/>
      <c r="BC38" s="527"/>
      <c r="BD38" s="527"/>
      <c r="BE38" s="527"/>
      <c r="BF38" s="527"/>
      <c r="BG38" s="527"/>
      <c r="BH38" s="527"/>
      <c r="BI38" s="527"/>
      <c r="BJ38" s="527"/>
      <c r="BK38" s="527"/>
      <c r="BL38" s="527"/>
      <c r="BM38" s="527"/>
      <c r="BN38" s="527"/>
      <c r="BO38" s="159" cm="1">
        <f t="array" ref="BO38">SUMPRODUCT((YEAR($G$4:$BN$4)=BO$4)*($G38:$BN38))</f>
        <v>0</v>
      </c>
      <c r="BP38" s="125" cm="1">
        <f t="array" ref="BP38">SUMPRODUCT((YEAR($G$4:$BN$4)=BP$4)*($G38:$BN38))</f>
        <v>0</v>
      </c>
      <c r="BQ38" s="125" cm="1">
        <f t="array" ref="BQ38">SUMPRODUCT((YEAR($G$4:$BN$4)=BQ$4)*($G38:$BN38))</f>
        <v>0</v>
      </c>
      <c r="BR38" s="125" cm="1">
        <f t="array" ref="BR38">SUMPRODUCT((YEAR($G$4:$BN$4)=BR$4)*($G38:$BN38))</f>
        <v>0</v>
      </c>
      <c r="BS38" s="158" cm="1">
        <f t="array" ref="BS38">SUMPRODUCT((YEAR($G$4:$BN$4)=BS$4)*($G38:$BN38))</f>
        <v>0</v>
      </c>
      <c r="BT38" s="351"/>
      <c r="BU38" s="350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</row>
    <row r="39" spans="1:99" s="11" customFormat="1">
      <c r="A39" s="15"/>
      <c r="B39" s="28"/>
      <c r="C39" s="457" t="s">
        <v>89</v>
      </c>
      <c r="D39" s="524" t="s">
        <v>78</v>
      </c>
      <c r="E39" s="525" t="s">
        <v>514</v>
      </c>
      <c r="F39" s="526"/>
      <c r="G39" s="527"/>
      <c r="H39" s="527"/>
      <c r="I39" s="527"/>
      <c r="J39" s="527"/>
      <c r="K39" s="527"/>
      <c r="L39" s="527"/>
      <c r="M39" s="527"/>
      <c r="N39" s="527"/>
      <c r="O39" s="527"/>
      <c r="P39" s="527"/>
      <c r="Q39" s="527"/>
      <c r="R39" s="527"/>
      <c r="S39" s="527"/>
      <c r="T39" s="527"/>
      <c r="U39" s="527"/>
      <c r="V39" s="527"/>
      <c r="W39" s="527"/>
      <c r="X39" s="527"/>
      <c r="Y39" s="527"/>
      <c r="Z39" s="527"/>
      <c r="AA39" s="527"/>
      <c r="AB39" s="527"/>
      <c r="AC39" s="527"/>
      <c r="AD39" s="527"/>
      <c r="AE39" s="527"/>
      <c r="AF39" s="527"/>
      <c r="AG39" s="527"/>
      <c r="AH39" s="527"/>
      <c r="AI39" s="527"/>
      <c r="AJ39" s="527"/>
      <c r="AK39" s="527"/>
      <c r="AL39" s="527"/>
      <c r="AM39" s="527"/>
      <c r="AN39" s="527"/>
      <c r="AO39" s="527"/>
      <c r="AP39" s="527"/>
      <c r="AQ39" s="527"/>
      <c r="AR39" s="527"/>
      <c r="AS39" s="527"/>
      <c r="AT39" s="527"/>
      <c r="AU39" s="527"/>
      <c r="AV39" s="527"/>
      <c r="AW39" s="527"/>
      <c r="AX39" s="527"/>
      <c r="AY39" s="527"/>
      <c r="AZ39" s="527"/>
      <c r="BA39" s="527"/>
      <c r="BB39" s="527"/>
      <c r="BC39" s="527"/>
      <c r="BD39" s="527"/>
      <c r="BE39" s="527"/>
      <c r="BF39" s="527"/>
      <c r="BG39" s="527"/>
      <c r="BH39" s="527"/>
      <c r="BI39" s="527"/>
      <c r="BJ39" s="527"/>
      <c r="BK39" s="527"/>
      <c r="BL39" s="527"/>
      <c r="BM39" s="527"/>
      <c r="BN39" s="527"/>
      <c r="BO39" s="159" cm="1">
        <f t="array" ref="BO39">SUMPRODUCT((YEAR($G$4:$BN$4)=BO$4)*($G39:$BN39))</f>
        <v>0</v>
      </c>
      <c r="BP39" s="125" cm="1">
        <f t="array" ref="BP39">SUMPRODUCT((YEAR($G$4:$BN$4)=BP$4)*($G39:$BN39))</f>
        <v>0</v>
      </c>
      <c r="BQ39" s="125" cm="1">
        <f t="array" ref="BQ39">SUMPRODUCT((YEAR($G$4:$BN$4)=BQ$4)*($G39:$BN39))</f>
        <v>0</v>
      </c>
      <c r="BR39" s="125" cm="1">
        <f t="array" ref="BR39">SUMPRODUCT((YEAR($G$4:$BN$4)=BR$4)*($G39:$BN39))</f>
        <v>0</v>
      </c>
      <c r="BS39" s="158" cm="1">
        <f t="array" ref="BS39">SUMPRODUCT((YEAR($G$4:$BN$4)=BS$4)*($G39:$BN39))</f>
        <v>0</v>
      </c>
      <c r="BT39" s="351"/>
      <c r="BU39" s="350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</row>
    <row r="40" spans="1:99" s="11" customFormat="1">
      <c r="A40" s="15"/>
      <c r="B40" s="28"/>
      <c r="C40" s="457" t="s">
        <v>89</v>
      </c>
      <c r="D40" s="524" t="s">
        <v>79</v>
      </c>
      <c r="E40" s="525" t="s">
        <v>515</v>
      </c>
      <c r="F40" s="526"/>
      <c r="G40" s="527"/>
      <c r="H40" s="527"/>
      <c r="I40" s="527"/>
      <c r="J40" s="527"/>
      <c r="K40" s="527"/>
      <c r="L40" s="527"/>
      <c r="M40" s="527"/>
      <c r="N40" s="527"/>
      <c r="O40" s="527"/>
      <c r="P40" s="527"/>
      <c r="Q40" s="527"/>
      <c r="R40" s="527"/>
      <c r="S40" s="527"/>
      <c r="T40" s="527"/>
      <c r="U40" s="527"/>
      <c r="V40" s="527"/>
      <c r="W40" s="527"/>
      <c r="X40" s="527"/>
      <c r="Y40" s="527"/>
      <c r="Z40" s="527"/>
      <c r="AA40" s="527"/>
      <c r="AB40" s="527"/>
      <c r="AC40" s="527"/>
      <c r="AD40" s="527"/>
      <c r="AE40" s="527"/>
      <c r="AF40" s="527"/>
      <c r="AG40" s="527"/>
      <c r="AH40" s="527"/>
      <c r="AI40" s="527"/>
      <c r="AJ40" s="527"/>
      <c r="AK40" s="527"/>
      <c r="AL40" s="527"/>
      <c r="AM40" s="527"/>
      <c r="AN40" s="527"/>
      <c r="AO40" s="527"/>
      <c r="AP40" s="527"/>
      <c r="AQ40" s="527"/>
      <c r="AR40" s="527"/>
      <c r="AS40" s="527"/>
      <c r="AT40" s="527"/>
      <c r="AU40" s="527"/>
      <c r="AV40" s="527"/>
      <c r="AW40" s="527"/>
      <c r="AX40" s="527"/>
      <c r="AY40" s="527"/>
      <c r="AZ40" s="527"/>
      <c r="BA40" s="527"/>
      <c r="BB40" s="527"/>
      <c r="BC40" s="527"/>
      <c r="BD40" s="527"/>
      <c r="BE40" s="527"/>
      <c r="BF40" s="527"/>
      <c r="BG40" s="527"/>
      <c r="BH40" s="527"/>
      <c r="BI40" s="527"/>
      <c r="BJ40" s="527"/>
      <c r="BK40" s="527"/>
      <c r="BL40" s="527"/>
      <c r="BM40" s="527"/>
      <c r="BN40" s="527"/>
      <c r="BO40" s="159" cm="1">
        <f t="array" ref="BO40">SUMPRODUCT((YEAR($G$4:$BN$4)=BO$4)*($G40:$BN40))</f>
        <v>0</v>
      </c>
      <c r="BP40" s="125" cm="1">
        <f t="array" ref="BP40">SUMPRODUCT((YEAR($G$4:$BN$4)=BP$4)*($G40:$BN40))</f>
        <v>0</v>
      </c>
      <c r="BQ40" s="125" cm="1">
        <f t="array" ref="BQ40">SUMPRODUCT((YEAR($G$4:$BN$4)=BQ$4)*($G40:$BN40))</f>
        <v>0</v>
      </c>
      <c r="BR40" s="125" cm="1">
        <f t="array" ref="BR40">SUMPRODUCT((YEAR($G$4:$BN$4)=BR$4)*($G40:$BN40))</f>
        <v>0</v>
      </c>
      <c r="BS40" s="158" cm="1">
        <f t="array" ref="BS40">SUMPRODUCT((YEAR($G$4:$BN$4)=BS$4)*($G40:$BN40))</f>
        <v>0</v>
      </c>
      <c r="BT40" s="351"/>
      <c r="BU40" s="350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</row>
    <row r="41" spans="1:99" s="11" customFormat="1">
      <c r="A41" s="15"/>
      <c r="B41" s="28"/>
      <c r="C41" s="457" t="s">
        <v>236</v>
      </c>
      <c r="D41" s="524" t="s">
        <v>11</v>
      </c>
      <c r="E41" s="525" t="s">
        <v>516</v>
      </c>
      <c r="F41" s="526"/>
      <c r="G41" s="527"/>
      <c r="H41" s="527"/>
      <c r="I41" s="527"/>
      <c r="J41" s="527"/>
      <c r="K41" s="527"/>
      <c r="L41" s="527"/>
      <c r="M41" s="527"/>
      <c r="N41" s="527"/>
      <c r="O41" s="527"/>
      <c r="P41" s="527"/>
      <c r="Q41" s="527"/>
      <c r="R41" s="527"/>
      <c r="S41" s="527"/>
      <c r="T41" s="527"/>
      <c r="U41" s="527"/>
      <c r="V41" s="527"/>
      <c r="W41" s="527"/>
      <c r="X41" s="527"/>
      <c r="Y41" s="527"/>
      <c r="Z41" s="527"/>
      <c r="AA41" s="527"/>
      <c r="AB41" s="527"/>
      <c r="AC41" s="527"/>
      <c r="AD41" s="527"/>
      <c r="AE41" s="527"/>
      <c r="AF41" s="527"/>
      <c r="AG41" s="527"/>
      <c r="AH41" s="527"/>
      <c r="AI41" s="527"/>
      <c r="AJ41" s="527"/>
      <c r="AK41" s="527"/>
      <c r="AL41" s="527"/>
      <c r="AM41" s="527"/>
      <c r="AN41" s="527"/>
      <c r="AO41" s="527"/>
      <c r="AP41" s="527"/>
      <c r="AQ41" s="527"/>
      <c r="AR41" s="527"/>
      <c r="AS41" s="527"/>
      <c r="AT41" s="527"/>
      <c r="AU41" s="527"/>
      <c r="AV41" s="527"/>
      <c r="AW41" s="527"/>
      <c r="AX41" s="527"/>
      <c r="AY41" s="527"/>
      <c r="AZ41" s="527"/>
      <c r="BA41" s="527"/>
      <c r="BB41" s="527"/>
      <c r="BC41" s="527"/>
      <c r="BD41" s="527"/>
      <c r="BE41" s="527"/>
      <c r="BF41" s="527"/>
      <c r="BG41" s="527"/>
      <c r="BH41" s="527"/>
      <c r="BI41" s="527"/>
      <c r="BJ41" s="527"/>
      <c r="BK41" s="527"/>
      <c r="BL41" s="527"/>
      <c r="BM41" s="527"/>
      <c r="BN41" s="527"/>
      <c r="BO41" s="159" cm="1">
        <f t="array" ref="BO41">SUMPRODUCT((YEAR($G$4:$BN$4)=BO$4)*($G41:$BN41))</f>
        <v>0</v>
      </c>
      <c r="BP41" s="125" cm="1">
        <f t="array" ref="BP41">SUMPRODUCT((YEAR($G$4:$BN$4)=BP$4)*($G41:$BN41))</f>
        <v>0</v>
      </c>
      <c r="BQ41" s="125" cm="1">
        <f t="array" ref="BQ41">SUMPRODUCT((YEAR($G$4:$BN$4)=BQ$4)*($G41:$BN41))</f>
        <v>0</v>
      </c>
      <c r="BR41" s="125" cm="1">
        <f t="array" ref="BR41">SUMPRODUCT((YEAR($G$4:$BN$4)=BR$4)*($G41:$BN41))</f>
        <v>0</v>
      </c>
      <c r="BS41" s="158" cm="1">
        <f t="array" ref="BS41">SUMPRODUCT((YEAR($G$4:$BN$4)=BS$4)*($G41:$BN41))</f>
        <v>0</v>
      </c>
      <c r="BT41" s="351"/>
      <c r="BU41" s="350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</row>
    <row r="42" spans="1:99" s="11" customFormat="1">
      <c r="A42" s="15"/>
      <c r="B42" s="28"/>
      <c r="C42" s="457" t="s">
        <v>236</v>
      </c>
      <c r="D42" s="524" t="s">
        <v>10</v>
      </c>
      <c r="E42" s="525" t="s">
        <v>517</v>
      </c>
      <c r="F42" s="526"/>
      <c r="G42" s="527"/>
      <c r="H42" s="527"/>
      <c r="I42" s="527"/>
      <c r="J42" s="527"/>
      <c r="K42" s="527"/>
      <c r="L42" s="527"/>
      <c r="M42" s="527"/>
      <c r="N42" s="527"/>
      <c r="O42" s="527"/>
      <c r="P42" s="527"/>
      <c r="Q42" s="527"/>
      <c r="R42" s="527"/>
      <c r="S42" s="527"/>
      <c r="T42" s="527"/>
      <c r="U42" s="527"/>
      <c r="V42" s="527"/>
      <c r="W42" s="527"/>
      <c r="X42" s="527"/>
      <c r="Y42" s="527"/>
      <c r="Z42" s="527"/>
      <c r="AA42" s="527"/>
      <c r="AB42" s="527"/>
      <c r="AC42" s="527"/>
      <c r="AD42" s="527"/>
      <c r="AE42" s="527"/>
      <c r="AF42" s="527"/>
      <c r="AG42" s="527"/>
      <c r="AH42" s="527"/>
      <c r="AI42" s="527"/>
      <c r="AJ42" s="527"/>
      <c r="AK42" s="527"/>
      <c r="AL42" s="527"/>
      <c r="AM42" s="527"/>
      <c r="AN42" s="527"/>
      <c r="AO42" s="527"/>
      <c r="AP42" s="527"/>
      <c r="AQ42" s="527"/>
      <c r="AR42" s="527"/>
      <c r="AS42" s="527"/>
      <c r="AT42" s="527"/>
      <c r="AU42" s="527"/>
      <c r="AV42" s="527"/>
      <c r="AW42" s="527"/>
      <c r="AX42" s="527"/>
      <c r="AY42" s="527"/>
      <c r="AZ42" s="527"/>
      <c r="BA42" s="527"/>
      <c r="BB42" s="527"/>
      <c r="BC42" s="527"/>
      <c r="BD42" s="527"/>
      <c r="BE42" s="527"/>
      <c r="BF42" s="527"/>
      <c r="BG42" s="527"/>
      <c r="BH42" s="527"/>
      <c r="BI42" s="527"/>
      <c r="BJ42" s="527"/>
      <c r="BK42" s="527"/>
      <c r="BL42" s="527"/>
      <c r="BM42" s="527"/>
      <c r="BN42" s="527"/>
      <c r="BO42" s="159" cm="1">
        <f t="array" ref="BO42">SUMPRODUCT((YEAR($G$4:$BN$4)=BO$4)*($G42:$BN42))</f>
        <v>0</v>
      </c>
      <c r="BP42" s="125" cm="1">
        <f t="array" ref="BP42">SUMPRODUCT((YEAR($G$4:$BN$4)=BP$4)*($G42:$BN42))</f>
        <v>0</v>
      </c>
      <c r="BQ42" s="125" cm="1">
        <f t="array" ref="BQ42">SUMPRODUCT((YEAR($G$4:$BN$4)=BQ$4)*($G42:$BN42))</f>
        <v>0</v>
      </c>
      <c r="BR42" s="125" cm="1">
        <f t="array" ref="BR42">SUMPRODUCT((YEAR($G$4:$BN$4)=BR$4)*($G42:$BN42))</f>
        <v>0</v>
      </c>
      <c r="BS42" s="158" cm="1">
        <f t="array" ref="BS42">SUMPRODUCT((YEAR($G$4:$BN$4)=BS$4)*($G42:$BN42))</f>
        <v>0</v>
      </c>
      <c r="BT42" s="351"/>
      <c r="BU42" s="350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</row>
    <row r="43" spans="1:99" s="11" customFormat="1">
      <c r="A43" s="15"/>
      <c r="B43" s="28"/>
      <c r="C43" s="457" t="s">
        <v>236</v>
      </c>
      <c r="D43" s="524" t="s">
        <v>650</v>
      </c>
      <c r="E43" s="525" t="s">
        <v>518</v>
      </c>
      <c r="F43" s="526"/>
      <c r="G43" s="527"/>
      <c r="H43" s="527"/>
      <c r="I43" s="527"/>
      <c r="J43" s="527"/>
      <c r="K43" s="527"/>
      <c r="L43" s="527"/>
      <c r="M43" s="527"/>
      <c r="N43" s="527"/>
      <c r="O43" s="527"/>
      <c r="P43" s="527"/>
      <c r="Q43" s="527"/>
      <c r="R43" s="527"/>
      <c r="S43" s="527"/>
      <c r="T43" s="527"/>
      <c r="U43" s="527"/>
      <c r="V43" s="527"/>
      <c r="W43" s="527"/>
      <c r="X43" s="527"/>
      <c r="Y43" s="527"/>
      <c r="Z43" s="527"/>
      <c r="AA43" s="527"/>
      <c r="AB43" s="527"/>
      <c r="AC43" s="527"/>
      <c r="AD43" s="527"/>
      <c r="AE43" s="527"/>
      <c r="AF43" s="527"/>
      <c r="AG43" s="527"/>
      <c r="AH43" s="527"/>
      <c r="AI43" s="527"/>
      <c r="AJ43" s="527"/>
      <c r="AK43" s="527"/>
      <c r="AL43" s="527"/>
      <c r="AM43" s="527"/>
      <c r="AN43" s="527"/>
      <c r="AO43" s="527"/>
      <c r="AP43" s="527"/>
      <c r="AQ43" s="527"/>
      <c r="AR43" s="527"/>
      <c r="AS43" s="527"/>
      <c r="AT43" s="527"/>
      <c r="AU43" s="527"/>
      <c r="AV43" s="527"/>
      <c r="AW43" s="527"/>
      <c r="AX43" s="527"/>
      <c r="AY43" s="527"/>
      <c r="AZ43" s="527"/>
      <c r="BA43" s="527"/>
      <c r="BB43" s="527"/>
      <c r="BC43" s="527"/>
      <c r="BD43" s="527"/>
      <c r="BE43" s="527"/>
      <c r="BF43" s="527"/>
      <c r="BG43" s="527"/>
      <c r="BH43" s="527"/>
      <c r="BI43" s="527"/>
      <c r="BJ43" s="527"/>
      <c r="BK43" s="527"/>
      <c r="BL43" s="527"/>
      <c r="BM43" s="527"/>
      <c r="BN43" s="527"/>
      <c r="BO43" s="159" cm="1">
        <f t="array" ref="BO43">SUMPRODUCT((YEAR($G$4:$BN$4)=BO$4)*($G43:$BN43))</f>
        <v>0</v>
      </c>
      <c r="BP43" s="125" cm="1">
        <f t="array" ref="BP43">SUMPRODUCT((YEAR($G$4:$BN$4)=BP$4)*($G43:$BN43))</f>
        <v>0</v>
      </c>
      <c r="BQ43" s="125" cm="1">
        <f t="array" ref="BQ43">SUMPRODUCT((YEAR($G$4:$BN$4)=BQ$4)*($G43:$BN43))</f>
        <v>0</v>
      </c>
      <c r="BR43" s="125" cm="1">
        <f t="array" ref="BR43">SUMPRODUCT((YEAR($G$4:$BN$4)=BR$4)*($G43:$BN43))</f>
        <v>0</v>
      </c>
      <c r="BS43" s="158" cm="1">
        <f t="array" ref="BS43">SUMPRODUCT((YEAR($G$4:$BN$4)=BS$4)*($G43:$BN43))</f>
        <v>0</v>
      </c>
      <c r="BT43" s="351"/>
      <c r="BU43" s="350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</row>
    <row r="44" spans="1:99" s="11" customFormat="1">
      <c r="A44" s="15"/>
      <c r="B44" s="28"/>
      <c r="C44" s="457" t="s">
        <v>236</v>
      </c>
      <c r="D44" s="524" t="s">
        <v>43</v>
      </c>
      <c r="E44" s="525" t="s">
        <v>519</v>
      </c>
      <c r="F44" s="526"/>
      <c r="G44" s="527"/>
      <c r="H44" s="527"/>
      <c r="I44" s="527"/>
      <c r="J44" s="527"/>
      <c r="K44" s="527"/>
      <c r="L44" s="527"/>
      <c r="M44" s="527"/>
      <c r="N44" s="527"/>
      <c r="O44" s="527"/>
      <c r="P44" s="527"/>
      <c r="Q44" s="527"/>
      <c r="R44" s="527"/>
      <c r="S44" s="527"/>
      <c r="T44" s="527"/>
      <c r="U44" s="527"/>
      <c r="V44" s="527"/>
      <c r="W44" s="527"/>
      <c r="X44" s="527"/>
      <c r="Y44" s="527"/>
      <c r="Z44" s="527"/>
      <c r="AA44" s="527"/>
      <c r="AB44" s="527"/>
      <c r="AC44" s="527"/>
      <c r="AD44" s="527"/>
      <c r="AE44" s="527"/>
      <c r="AF44" s="527"/>
      <c r="AG44" s="527"/>
      <c r="AH44" s="527"/>
      <c r="AI44" s="527"/>
      <c r="AJ44" s="527"/>
      <c r="AK44" s="527"/>
      <c r="AL44" s="527"/>
      <c r="AM44" s="527"/>
      <c r="AN44" s="527"/>
      <c r="AO44" s="527"/>
      <c r="AP44" s="527"/>
      <c r="AQ44" s="527"/>
      <c r="AR44" s="527"/>
      <c r="AS44" s="527"/>
      <c r="AT44" s="527"/>
      <c r="AU44" s="527"/>
      <c r="AV44" s="527"/>
      <c r="AW44" s="527"/>
      <c r="AX44" s="527"/>
      <c r="AY44" s="527"/>
      <c r="AZ44" s="527"/>
      <c r="BA44" s="527"/>
      <c r="BB44" s="527"/>
      <c r="BC44" s="527"/>
      <c r="BD44" s="527"/>
      <c r="BE44" s="527"/>
      <c r="BF44" s="527"/>
      <c r="BG44" s="527"/>
      <c r="BH44" s="527"/>
      <c r="BI44" s="527"/>
      <c r="BJ44" s="527"/>
      <c r="BK44" s="527"/>
      <c r="BL44" s="527"/>
      <c r="BM44" s="527"/>
      <c r="BN44" s="527"/>
      <c r="BO44" s="159" cm="1">
        <f t="array" ref="BO44">SUMPRODUCT((YEAR($G$4:$BN$4)=BO$4)*($G44:$BN44))</f>
        <v>0</v>
      </c>
      <c r="BP44" s="125" cm="1">
        <f t="array" ref="BP44">SUMPRODUCT((YEAR($G$4:$BN$4)=BP$4)*($G44:$BN44))</f>
        <v>0</v>
      </c>
      <c r="BQ44" s="125" cm="1">
        <f t="array" ref="BQ44">SUMPRODUCT((YEAR($G$4:$BN$4)=BQ$4)*($G44:$BN44))</f>
        <v>0</v>
      </c>
      <c r="BR44" s="125" cm="1">
        <f t="array" ref="BR44">SUMPRODUCT((YEAR($G$4:$BN$4)=BR$4)*($G44:$BN44))</f>
        <v>0</v>
      </c>
      <c r="BS44" s="158" cm="1">
        <f t="array" ref="BS44">SUMPRODUCT((YEAR($G$4:$BN$4)=BS$4)*($G44:$BN44))</f>
        <v>0</v>
      </c>
      <c r="BT44" s="351"/>
      <c r="BU44" s="350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</row>
    <row r="45" spans="1:99" s="11" customFormat="1">
      <c r="A45" s="15"/>
      <c r="B45" s="28"/>
      <c r="C45" s="457" t="s">
        <v>236</v>
      </c>
      <c r="D45" s="524" t="s">
        <v>78</v>
      </c>
      <c r="E45" s="525" t="s">
        <v>520</v>
      </c>
      <c r="F45" s="526"/>
      <c r="G45" s="527"/>
      <c r="H45" s="527"/>
      <c r="I45" s="527"/>
      <c r="J45" s="527"/>
      <c r="K45" s="527"/>
      <c r="L45" s="527"/>
      <c r="M45" s="527"/>
      <c r="N45" s="527"/>
      <c r="O45" s="527"/>
      <c r="P45" s="527"/>
      <c r="Q45" s="527"/>
      <c r="R45" s="527"/>
      <c r="S45" s="527"/>
      <c r="T45" s="527"/>
      <c r="U45" s="527"/>
      <c r="V45" s="527"/>
      <c r="W45" s="527"/>
      <c r="X45" s="527"/>
      <c r="Y45" s="527"/>
      <c r="Z45" s="527"/>
      <c r="AA45" s="527"/>
      <c r="AB45" s="527"/>
      <c r="AC45" s="527"/>
      <c r="AD45" s="527"/>
      <c r="AE45" s="527"/>
      <c r="AF45" s="527"/>
      <c r="AG45" s="527"/>
      <c r="AH45" s="527"/>
      <c r="AI45" s="527"/>
      <c r="AJ45" s="527"/>
      <c r="AK45" s="527"/>
      <c r="AL45" s="527"/>
      <c r="AM45" s="527"/>
      <c r="AN45" s="527"/>
      <c r="AO45" s="527"/>
      <c r="AP45" s="527"/>
      <c r="AQ45" s="527"/>
      <c r="AR45" s="527"/>
      <c r="AS45" s="527"/>
      <c r="AT45" s="527"/>
      <c r="AU45" s="527"/>
      <c r="AV45" s="527"/>
      <c r="AW45" s="527"/>
      <c r="AX45" s="527"/>
      <c r="AY45" s="527"/>
      <c r="AZ45" s="527"/>
      <c r="BA45" s="527"/>
      <c r="BB45" s="527"/>
      <c r="BC45" s="527"/>
      <c r="BD45" s="527"/>
      <c r="BE45" s="527"/>
      <c r="BF45" s="527"/>
      <c r="BG45" s="527"/>
      <c r="BH45" s="527"/>
      <c r="BI45" s="527"/>
      <c r="BJ45" s="527"/>
      <c r="BK45" s="527"/>
      <c r="BL45" s="527"/>
      <c r="BM45" s="527"/>
      <c r="BN45" s="527"/>
      <c r="BO45" s="159" cm="1">
        <f t="array" ref="BO45">SUMPRODUCT((YEAR($G$4:$BN$4)=BO$4)*($G45:$BN45))</f>
        <v>0</v>
      </c>
      <c r="BP45" s="125" cm="1">
        <f t="array" ref="BP45">SUMPRODUCT((YEAR($G$4:$BN$4)=BP$4)*($G45:$BN45))</f>
        <v>0</v>
      </c>
      <c r="BQ45" s="125" cm="1">
        <f t="array" ref="BQ45">SUMPRODUCT((YEAR($G$4:$BN$4)=BQ$4)*($G45:$BN45))</f>
        <v>0</v>
      </c>
      <c r="BR45" s="125" cm="1">
        <f t="array" ref="BR45">SUMPRODUCT((YEAR($G$4:$BN$4)=BR$4)*($G45:$BN45))</f>
        <v>0</v>
      </c>
      <c r="BS45" s="158" cm="1">
        <f t="array" ref="BS45">SUMPRODUCT((YEAR($G$4:$BN$4)=BS$4)*($G45:$BN45))</f>
        <v>0</v>
      </c>
      <c r="BT45" s="351"/>
      <c r="BU45" s="350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</row>
    <row r="46" spans="1:99" s="11" customFormat="1">
      <c r="A46" s="15"/>
      <c r="B46" s="28"/>
      <c r="C46" s="457" t="s">
        <v>236</v>
      </c>
      <c r="D46" s="524" t="s">
        <v>79</v>
      </c>
      <c r="E46" s="525" t="s">
        <v>521</v>
      </c>
      <c r="F46" s="526"/>
      <c r="G46" s="527"/>
      <c r="H46" s="527"/>
      <c r="I46" s="527"/>
      <c r="J46" s="527"/>
      <c r="K46" s="527"/>
      <c r="L46" s="527"/>
      <c r="M46" s="527"/>
      <c r="N46" s="527"/>
      <c r="O46" s="527"/>
      <c r="P46" s="527"/>
      <c r="Q46" s="527"/>
      <c r="R46" s="527"/>
      <c r="S46" s="527"/>
      <c r="T46" s="527"/>
      <c r="U46" s="527"/>
      <c r="V46" s="527"/>
      <c r="W46" s="527"/>
      <c r="X46" s="527"/>
      <c r="Y46" s="527"/>
      <c r="Z46" s="527"/>
      <c r="AA46" s="527"/>
      <c r="AB46" s="527"/>
      <c r="AC46" s="527"/>
      <c r="AD46" s="527"/>
      <c r="AE46" s="527"/>
      <c r="AF46" s="527"/>
      <c r="AG46" s="527"/>
      <c r="AH46" s="527"/>
      <c r="AI46" s="527"/>
      <c r="AJ46" s="527"/>
      <c r="AK46" s="527"/>
      <c r="AL46" s="527"/>
      <c r="AM46" s="527"/>
      <c r="AN46" s="527"/>
      <c r="AO46" s="527"/>
      <c r="AP46" s="527"/>
      <c r="AQ46" s="527"/>
      <c r="AR46" s="527"/>
      <c r="AS46" s="527"/>
      <c r="AT46" s="527"/>
      <c r="AU46" s="527"/>
      <c r="AV46" s="527"/>
      <c r="AW46" s="527"/>
      <c r="AX46" s="527"/>
      <c r="AY46" s="527"/>
      <c r="AZ46" s="527"/>
      <c r="BA46" s="527"/>
      <c r="BB46" s="527"/>
      <c r="BC46" s="527"/>
      <c r="BD46" s="527"/>
      <c r="BE46" s="527"/>
      <c r="BF46" s="527"/>
      <c r="BG46" s="527"/>
      <c r="BH46" s="527"/>
      <c r="BI46" s="527"/>
      <c r="BJ46" s="527"/>
      <c r="BK46" s="527"/>
      <c r="BL46" s="527"/>
      <c r="BM46" s="527"/>
      <c r="BN46" s="527"/>
      <c r="BO46" s="159" cm="1">
        <f t="array" ref="BO46">SUMPRODUCT((YEAR($G$4:$BN$4)=BO$4)*($G46:$BN46))</f>
        <v>0</v>
      </c>
      <c r="BP46" s="125" cm="1">
        <f t="array" ref="BP46">SUMPRODUCT((YEAR($G$4:$BN$4)=BP$4)*($G46:$BN46))</f>
        <v>0</v>
      </c>
      <c r="BQ46" s="125" cm="1">
        <f t="array" ref="BQ46">SUMPRODUCT((YEAR($G$4:$BN$4)=BQ$4)*($G46:$BN46))</f>
        <v>0</v>
      </c>
      <c r="BR46" s="125" cm="1">
        <f t="array" ref="BR46">SUMPRODUCT((YEAR($G$4:$BN$4)=BR$4)*($G46:$BN46))</f>
        <v>0</v>
      </c>
      <c r="BS46" s="158" cm="1">
        <f t="array" ref="BS46">SUMPRODUCT((YEAR($G$4:$BN$4)=BS$4)*($G46:$BN46))</f>
        <v>0</v>
      </c>
      <c r="BT46" s="351"/>
      <c r="BU46" s="350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</row>
    <row r="47" spans="1:99" s="11" customFormat="1">
      <c r="A47" s="15"/>
      <c r="B47" s="28"/>
      <c r="C47" s="457" t="s">
        <v>237</v>
      </c>
      <c r="D47" s="524" t="s">
        <v>11</v>
      </c>
      <c r="E47" s="525" t="s">
        <v>523</v>
      </c>
      <c r="F47" s="526"/>
      <c r="G47" s="527"/>
      <c r="H47" s="527"/>
      <c r="I47" s="527"/>
      <c r="J47" s="527"/>
      <c r="K47" s="527"/>
      <c r="L47" s="527"/>
      <c r="M47" s="527"/>
      <c r="N47" s="527"/>
      <c r="O47" s="527"/>
      <c r="P47" s="527"/>
      <c r="Q47" s="527"/>
      <c r="R47" s="527"/>
      <c r="S47" s="527"/>
      <c r="T47" s="527"/>
      <c r="U47" s="527"/>
      <c r="V47" s="527"/>
      <c r="W47" s="527"/>
      <c r="X47" s="527"/>
      <c r="Y47" s="527"/>
      <c r="Z47" s="527"/>
      <c r="AA47" s="527"/>
      <c r="AB47" s="527"/>
      <c r="AC47" s="527"/>
      <c r="AD47" s="527"/>
      <c r="AE47" s="527"/>
      <c r="AF47" s="527"/>
      <c r="AG47" s="527"/>
      <c r="AH47" s="527"/>
      <c r="AI47" s="527"/>
      <c r="AJ47" s="527"/>
      <c r="AK47" s="527"/>
      <c r="AL47" s="527"/>
      <c r="AM47" s="527"/>
      <c r="AN47" s="527"/>
      <c r="AO47" s="527"/>
      <c r="AP47" s="527"/>
      <c r="AQ47" s="527"/>
      <c r="AR47" s="527"/>
      <c r="AS47" s="527"/>
      <c r="AT47" s="527"/>
      <c r="AU47" s="527"/>
      <c r="AV47" s="527"/>
      <c r="AW47" s="527"/>
      <c r="AX47" s="527"/>
      <c r="AY47" s="527"/>
      <c r="AZ47" s="527"/>
      <c r="BA47" s="527"/>
      <c r="BB47" s="527"/>
      <c r="BC47" s="527"/>
      <c r="BD47" s="527"/>
      <c r="BE47" s="527"/>
      <c r="BF47" s="527"/>
      <c r="BG47" s="527"/>
      <c r="BH47" s="527"/>
      <c r="BI47" s="527"/>
      <c r="BJ47" s="527"/>
      <c r="BK47" s="527"/>
      <c r="BL47" s="527"/>
      <c r="BM47" s="527"/>
      <c r="BN47" s="527"/>
      <c r="BO47" s="159" cm="1">
        <f t="array" ref="BO47">SUMPRODUCT((YEAR($G$4:$BN$4)=BO$4)*($G47:$BN47))</f>
        <v>0</v>
      </c>
      <c r="BP47" s="125" cm="1">
        <f t="array" ref="BP47">SUMPRODUCT((YEAR($G$4:$BN$4)=BP$4)*($G47:$BN47))</f>
        <v>0</v>
      </c>
      <c r="BQ47" s="125" cm="1">
        <f t="array" ref="BQ47">SUMPRODUCT((YEAR($G$4:$BN$4)=BQ$4)*($G47:$BN47))</f>
        <v>0</v>
      </c>
      <c r="BR47" s="125" cm="1">
        <f t="array" ref="BR47">SUMPRODUCT((YEAR($G$4:$BN$4)=BR$4)*($G47:$BN47))</f>
        <v>0</v>
      </c>
      <c r="BS47" s="158" cm="1">
        <f t="array" ref="BS47">SUMPRODUCT((YEAR($G$4:$BN$4)=BS$4)*($G47:$BN47))</f>
        <v>0</v>
      </c>
      <c r="BT47" s="351"/>
      <c r="BU47" s="350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</row>
    <row r="48" spans="1:99" s="11" customFormat="1">
      <c r="A48" s="15"/>
      <c r="B48" s="28"/>
      <c r="C48" s="457" t="s">
        <v>237</v>
      </c>
      <c r="D48" s="524" t="s">
        <v>10</v>
      </c>
      <c r="E48" s="525" t="s">
        <v>524</v>
      </c>
      <c r="F48" s="526"/>
      <c r="G48" s="527"/>
      <c r="H48" s="527"/>
      <c r="I48" s="527"/>
      <c r="J48" s="527"/>
      <c r="K48" s="527"/>
      <c r="L48" s="527"/>
      <c r="M48" s="527"/>
      <c r="N48" s="527"/>
      <c r="O48" s="527"/>
      <c r="P48" s="527"/>
      <c r="Q48" s="527"/>
      <c r="R48" s="527"/>
      <c r="S48" s="527"/>
      <c r="T48" s="527"/>
      <c r="U48" s="527"/>
      <c r="V48" s="527"/>
      <c r="W48" s="527"/>
      <c r="X48" s="527"/>
      <c r="Y48" s="527"/>
      <c r="Z48" s="527"/>
      <c r="AA48" s="527"/>
      <c r="AB48" s="527"/>
      <c r="AC48" s="527"/>
      <c r="AD48" s="527"/>
      <c r="AE48" s="527"/>
      <c r="AF48" s="527"/>
      <c r="AG48" s="527"/>
      <c r="AH48" s="527"/>
      <c r="AI48" s="527"/>
      <c r="AJ48" s="527"/>
      <c r="AK48" s="527"/>
      <c r="AL48" s="527"/>
      <c r="AM48" s="527"/>
      <c r="AN48" s="527"/>
      <c r="AO48" s="527"/>
      <c r="AP48" s="527"/>
      <c r="AQ48" s="527"/>
      <c r="AR48" s="527"/>
      <c r="AS48" s="527"/>
      <c r="AT48" s="527"/>
      <c r="AU48" s="527"/>
      <c r="AV48" s="527"/>
      <c r="AW48" s="527"/>
      <c r="AX48" s="527"/>
      <c r="AY48" s="527"/>
      <c r="AZ48" s="527"/>
      <c r="BA48" s="527"/>
      <c r="BB48" s="527"/>
      <c r="BC48" s="527"/>
      <c r="BD48" s="527"/>
      <c r="BE48" s="527"/>
      <c r="BF48" s="527"/>
      <c r="BG48" s="527"/>
      <c r="BH48" s="527"/>
      <c r="BI48" s="527"/>
      <c r="BJ48" s="527"/>
      <c r="BK48" s="527"/>
      <c r="BL48" s="527"/>
      <c r="BM48" s="527"/>
      <c r="BN48" s="527"/>
      <c r="BO48" s="159" cm="1">
        <f t="array" ref="BO48">SUMPRODUCT((YEAR($G$4:$BN$4)=BO$4)*($G48:$BN48))</f>
        <v>0</v>
      </c>
      <c r="BP48" s="125" cm="1">
        <f t="array" ref="BP48">SUMPRODUCT((YEAR($G$4:$BN$4)=BP$4)*($G48:$BN48))</f>
        <v>0</v>
      </c>
      <c r="BQ48" s="125" cm="1">
        <f t="array" ref="BQ48">SUMPRODUCT((YEAR($G$4:$BN$4)=BQ$4)*($G48:$BN48))</f>
        <v>0</v>
      </c>
      <c r="BR48" s="125" cm="1">
        <f t="array" ref="BR48">SUMPRODUCT((YEAR($G$4:$BN$4)=BR$4)*($G48:$BN48))</f>
        <v>0</v>
      </c>
      <c r="BS48" s="158" cm="1">
        <f t="array" ref="BS48">SUMPRODUCT((YEAR($G$4:$BN$4)=BS$4)*($G48:$BN48))</f>
        <v>0</v>
      </c>
      <c r="BT48" s="351"/>
      <c r="BU48" s="350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</row>
    <row r="49" spans="1:99" s="11" customFormat="1">
      <c r="A49" s="15"/>
      <c r="B49" s="28"/>
      <c r="C49" s="457" t="s">
        <v>237</v>
      </c>
      <c r="D49" s="524" t="s">
        <v>650</v>
      </c>
      <c r="E49" s="525" t="s">
        <v>525</v>
      </c>
      <c r="F49" s="526"/>
      <c r="G49" s="527"/>
      <c r="H49" s="527"/>
      <c r="I49" s="527"/>
      <c r="J49" s="527"/>
      <c r="K49" s="527"/>
      <c r="L49" s="527"/>
      <c r="M49" s="527"/>
      <c r="N49" s="527"/>
      <c r="O49" s="527"/>
      <c r="P49" s="527"/>
      <c r="Q49" s="527"/>
      <c r="R49" s="527"/>
      <c r="S49" s="527"/>
      <c r="T49" s="527"/>
      <c r="U49" s="527"/>
      <c r="V49" s="527"/>
      <c r="W49" s="527"/>
      <c r="X49" s="527"/>
      <c r="Y49" s="527"/>
      <c r="Z49" s="527"/>
      <c r="AA49" s="527"/>
      <c r="AB49" s="527"/>
      <c r="AC49" s="527"/>
      <c r="AD49" s="527"/>
      <c r="AE49" s="527"/>
      <c r="AF49" s="527"/>
      <c r="AG49" s="527"/>
      <c r="AH49" s="527"/>
      <c r="AI49" s="527"/>
      <c r="AJ49" s="527"/>
      <c r="AK49" s="527"/>
      <c r="AL49" s="527"/>
      <c r="AM49" s="527"/>
      <c r="AN49" s="527"/>
      <c r="AO49" s="527"/>
      <c r="AP49" s="527"/>
      <c r="AQ49" s="527"/>
      <c r="AR49" s="527"/>
      <c r="AS49" s="527"/>
      <c r="AT49" s="527"/>
      <c r="AU49" s="527"/>
      <c r="AV49" s="527"/>
      <c r="AW49" s="527"/>
      <c r="AX49" s="527"/>
      <c r="AY49" s="527"/>
      <c r="AZ49" s="527"/>
      <c r="BA49" s="527"/>
      <c r="BB49" s="527"/>
      <c r="BC49" s="527"/>
      <c r="BD49" s="527"/>
      <c r="BE49" s="527"/>
      <c r="BF49" s="527"/>
      <c r="BG49" s="527"/>
      <c r="BH49" s="527"/>
      <c r="BI49" s="527"/>
      <c r="BJ49" s="527"/>
      <c r="BK49" s="527"/>
      <c r="BL49" s="527"/>
      <c r="BM49" s="527"/>
      <c r="BN49" s="527"/>
      <c r="BO49" s="159" cm="1">
        <f t="array" ref="BO49">SUMPRODUCT((YEAR($G$4:$BN$4)=BO$4)*($G49:$BN49))</f>
        <v>0</v>
      </c>
      <c r="BP49" s="125" cm="1">
        <f t="array" ref="BP49">SUMPRODUCT((YEAR($G$4:$BN$4)=BP$4)*($G49:$BN49))</f>
        <v>0</v>
      </c>
      <c r="BQ49" s="125" cm="1">
        <f t="array" ref="BQ49">SUMPRODUCT((YEAR($G$4:$BN$4)=BQ$4)*($G49:$BN49))</f>
        <v>0</v>
      </c>
      <c r="BR49" s="125" cm="1">
        <f t="array" ref="BR49">SUMPRODUCT((YEAR($G$4:$BN$4)=BR$4)*($G49:$BN49))</f>
        <v>0</v>
      </c>
      <c r="BS49" s="158" cm="1">
        <f t="array" ref="BS49">SUMPRODUCT((YEAR($G$4:$BN$4)=BS$4)*($G49:$BN49))</f>
        <v>0</v>
      </c>
      <c r="BT49" s="351"/>
      <c r="BU49" s="350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</row>
    <row r="50" spans="1:99" s="11" customFormat="1">
      <c r="A50" s="15"/>
      <c r="B50" s="28"/>
      <c r="C50" s="457" t="s">
        <v>237</v>
      </c>
      <c r="D50" s="524" t="s">
        <v>43</v>
      </c>
      <c r="E50" s="525" t="s">
        <v>526</v>
      </c>
      <c r="F50" s="526"/>
      <c r="G50" s="527"/>
      <c r="H50" s="527"/>
      <c r="I50" s="527"/>
      <c r="J50" s="527"/>
      <c r="K50" s="527"/>
      <c r="L50" s="527"/>
      <c r="M50" s="527"/>
      <c r="N50" s="527"/>
      <c r="O50" s="527"/>
      <c r="P50" s="527"/>
      <c r="Q50" s="527"/>
      <c r="R50" s="527"/>
      <c r="S50" s="527"/>
      <c r="T50" s="527"/>
      <c r="U50" s="527"/>
      <c r="V50" s="527"/>
      <c r="W50" s="527"/>
      <c r="X50" s="527"/>
      <c r="Y50" s="527"/>
      <c r="Z50" s="527"/>
      <c r="AA50" s="527"/>
      <c r="AB50" s="527"/>
      <c r="AC50" s="527"/>
      <c r="AD50" s="527"/>
      <c r="AE50" s="527"/>
      <c r="AF50" s="527"/>
      <c r="AG50" s="527"/>
      <c r="AH50" s="527"/>
      <c r="AI50" s="527"/>
      <c r="AJ50" s="527"/>
      <c r="AK50" s="527"/>
      <c r="AL50" s="527"/>
      <c r="AM50" s="527"/>
      <c r="AN50" s="527"/>
      <c r="AO50" s="527"/>
      <c r="AP50" s="527"/>
      <c r="AQ50" s="527"/>
      <c r="AR50" s="527"/>
      <c r="AS50" s="527"/>
      <c r="AT50" s="527"/>
      <c r="AU50" s="527"/>
      <c r="AV50" s="527"/>
      <c r="AW50" s="527"/>
      <c r="AX50" s="527"/>
      <c r="AY50" s="527"/>
      <c r="AZ50" s="527"/>
      <c r="BA50" s="527"/>
      <c r="BB50" s="527"/>
      <c r="BC50" s="527"/>
      <c r="BD50" s="527"/>
      <c r="BE50" s="527"/>
      <c r="BF50" s="527"/>
      <c r="BG50" s="527"/>
      <c r="BH50" s="527"/>
      <c r="BI50" s="527"/>
      <c r="BJ50" s="527"/>
      <c r="BK50" s="527"/>
      <c r="BL50" s="527"/>
      <c r="BM50" s="527"/>
      <c r="BN50" s="527"/>
      <c r="BO50" s="159" cm="1">
        <f t="array" ref="BO50">SUMPRODUCT((YEAR($G$4:$BN$4)=BO$4)*($G50:$BN50))</f>
        <v>0</v>
      </c>
      <c r="BP50" s="125" cm="1">
        <f t="array" ref="BP50">SUMPRODUCT((YEAR($G$4:$BN$4)=BP$4)*($G50:$BN50))</f>
        <v>0</v>
      </c>
      <c r="BQ50" s="125" cm="1">
        <f t="array" ref="BQ50">SUMPRODUCT((YEAR($G$4:$BN$4)=BQ$4)*($G50:$BN50))</f>
        <v>0</v>
      </c>
      <c r="BR50" s="125" cm="1">
        <f t="array" ref="BR50">SUMPRODUCT((YEAR($G$4:$BN$4)=BR$4)*($G50:$BN50))</f>
        <v>0</v>
      </c>
      <c r="BS50" s="158" cm="1">
        <f t="array" ref="BS50">SUMPRODUCT((YEAR($G$4:$BN$4)=BS$4)*($G50:$BN50))</f>
        <v>0</v>
      </c>
      <c r="BT50" s="351"/>
      <c r="BU50" s="350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</row>
    <row r="51" spans="1:99" s="11" customFormat="1">
      <c r="A51" s="15"/>
      <c r="B51" s="28"/>
      <c r="C51" s="457" t="s">
        <v>237</v>
      </c>
      <c r="D51" s="524" t="s">
        <v>78</v>
      </c>
      <c r="E51" s="525" t="s">
        <v>527</v>
      </c>
      <c r="F51" s="526"/>
      <c r="G51" s="527"/>
      <c r="H51" s="527"/>
      <c r="I51" s="527"/>
      <c r="J51" s="527"/>
      <c r="K51" s="527"/>
      <c r="L51" s="527"/>
      <c r="M51" s="527"/>
      <c r="N51" s="527"/>
      <c r="O51" s="527"/>
      <c r="P51" s="527"/>
      <c r="Q51" s="527"/>
      <c r="R51" s="527"/>
      <c r="S51" s="527"/>
      <c r="T51" s="527"/>
      <c r="U51" s="527"/>
      <c r="V51" s="527"/>
      <c r="W51" s="527"/>
      <c r="X51" s="527"/>
      <c r="Y51" s="527"/>
      <c r="Z51" s="527"/>
      <c r="AA51" s="527"/>
      <c r="AB51" s="527"/>
      <c r="AC51" s="527"/>
      <c r="AD51" s="527"/>
      <c r="AE51" s="527"/>
      <c r="AF51" s="527"/>
      <c r="AG51" s="527"/>
      <c r="AH51" s="527"/>
      <c r="AI51" s="527"/>
      <c r="AJ51" s="527"/>
      <c r="AK51" s="527"/>
      <c r="AL51" s="527"/>
      <c r="AM51" s="527"/>
      <c r="AN51" s="527"/>
      <c r="AO51" s="527"/>
      <c r="AP51" s="527"/>
      <c r="AQ51" s="527"/>
      <c r="AR51" s="527"/>
      <c r="AS51" s="527"/>
      <c r="AT51" s="527"/>
      <c r="AU51" s="527"/>
      <c r="AV51" s="527"/>
      <c r="AW51" s="527"/>
      <c r="AX51" s="527"/>
      <c r="AY51" s="527"/>
      <c r="AZ51" s="527"/>
      <c r="BA51" s="527"/>
      <c r="BB51" s="527"/>
      <c r="BC51" s="527"/>
      <c r="BD51" s="527"/>
      <c r="BE51" s="527"/>
      <c r="BF51" s="527"/>
      <c r="BG51" s="527"/>
      <c r="BH51" s="527"/>
      <c r="BI51" s="527"/>
      <c r="BJ51" s="527"/>
      <c r="BK51" s="527"/>
      <c r="BL51" s="527"/>
      <c r="BM51" s="527"/>
      <c r="BN51" s="527"/>
      <c r="BO51" s="159" cm="1">
        <f t="array" ref="BO51">SUMPRODUCT((YEAR($G$4:$BN$4)=BO$4)*($G51:$BN51))</f>
        <v>0</v>
      </c>
      <c r="BP51" s="125" cm="1">
        <f t="array" ref="BP51">SUMPRODUCT((YEAR($G$4:$BN$4)=BP$4)*($G51:$BN51))</f>
        <v>0</v>
      </c>
      <c r="BQ51" s="125" cm="1">
        <f t="array" ref="BQ51">SUMPRODUCT((YEAR($G$4:$BN$4)=BQ$4)*($G51:$BN51))</f>
        <v>0</v>
      </c>
      <c r="BR51" s="125" cm="1">
        <f t="array" ref="BR51">SUMPRODUCT((YEAR($G$4:$BN$4)=BR$4)*($G51:$BN51))</f>
        <v>0</v>
      </c>
      <c r="BS51" s="158" cm="1">
        <f t="array" ref="BS51">SUMPRODUCT((YEAR($G$4:$BN$4)=BS$4)*($G51:$BN51))</f>
        <v>0</v>
      </c>
      <c r="BT51" s="351"/>
      <c r="BU51" s="350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</row>
    <row r="52" spans="1:99" s="11" customFormat="1">
      <c r="A52" s="15"/>
      <c r="B52" s="28"/>
      <c r="C52" s="457" t="s">
        <v>237</v>
      </c>
      <c r="D52" s="524" t="s">
        <v>79</v>
      </c>
      <c r="E52" s="525" t="s">
        <v>528</v>
      </c>
      <c r="F52" s="526"/>
      <c r="G52" s="527"/>
      <c r="H52" s="527"/>
      <c r="I52" s="527"/>
      <c r="J52" s="527"/>
      <c r="K52" s="527"/>
      <c r="L52" s="527"/>
      <c r="M52" s="527"/>
      <c r="N52" s="527"/>
      <c r="O52" s="527"/>
      <c r="P52" s="527"/>
      <c r="Q52" s="527"/>
      <c r="R52" s="527"/>
      <c r="S52" s="527"/>
      <c r="T52" s="527"/>
      <c r="U52" s="527"/>
      <c r="V52" s="527"/>
      <c r="W52" s="527"/>
      <c r="X52" s="527"/>
      <c r="Y52" s="527"/>
      <c r="Z52" s="527"/>
      <c r="AA52" s="527"/>
      <c r="AB52" s="527"/>
      <c r="AC52" s="527"/>
      <c r="AD52" s="527"/>
      <c r="AE52" s="527"/>
      <c r="AF52" s="527"/>
      <c r="AG52" s="527"/>
      <c r="AH52" s="527"/>
      <c r="AI52" s="527"/>
      <c r="AJ52" s="527"/>
      <c r="AK52" s="527"/>
      <c r="AL52" s="527"/>
      <c r="AM52" s="527"/>
      <c r="AN52" s="527"/>
      <c r="AO52" s="527"/>
      <c r="AP52" s="527"/>
      <c r="AQ52" s="527"/>
      <c r="AR52" s="527"/>
      <c r="AS52" s="527"/>
      <c r="AT52" s="527"/>
      <c r="AU52" s="527"/>
      <c r="AV52" s="527"/>
      <c r="AW52" s="527"/>
      <c r="AX52" s="527"/>
      <c r="AY52" s="527"/>
      <c r="AZ52" s="527"/>
      <c r="BA52" s="527"/>
      <c r="BB52" s="527"/>
      <c r="BC52" s="527"/>
      <c r="BD52" s="527"/>
      <c r="BE52" s="527"/>
      <c r="BF52" s="527"/>
      <c r="BG52" s="527"/>
      <c r="BH52" s="527"/>
      <c r="BI52" s="527"/>
      <c r="BJ52" s="527"/>
      <c r="BK52" s="527"/>
      <c r="BL52" s="527"/>
      <c r="BM52" s="527"/>
      <c r="BN52" s="527"/>
      <c r="BO52" s="159" cm="1">
        <f t="array" ref="BO52">SUMPRODUCT((YEAR($G$4:$BN$4)=BO$4)*($G52:$BN52))</f>
        <v>0</v>
      </c>
      <c r="BP52" s="125" cm="1">
        <f t="array" ref="BP52">SUMPRODUCT((YEAR($G$4:$BN$4)=BP$4)*($G52:$BN52))</f>
        <v>0</v>
      </c>
      <c r="BQ52" s="125" cm="1">
        <f t="array" ref="BQ52">SUMPRODUCT((YEAR($G$4:$BN$4)=BQ$4)*($G52:$BN52))</f>
        <v>0</v>
      </c>
      <c r="BR52" s="125" cm="1">
        <f t="array" ref="BR52">SUMPRODUCT((YEAR($G$4:$BN$4)=BR$4)*($G52:$BN52))</f>
        <v>0</v>
      </c>
      <c r="BS52" s="158" cm="1">
        <f t="array" ref="BS52">SUMPRODUCT((YEAR($G$4:$BN$4)=BS$4)*($G52:$BN52))</f>
        <v>0</v>
      </c>
      <c r="BT52" s="351"/>
      <c r="BU52" s="350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</row>
    <row r="53" spans="1:99" s="11" customFormat="1">
      <c r="A53" s="15"/>
      <c r="B53" s="28"/>
      <c r="C53" s="457" t="s">
        <v>240</v>
      </c>
      <c r="D53" s="524" t="s">
        <v>11</v>
      </c>
      <c r="E53" s="525" t="s">
        <v>529</v>
      </c>
      <c r="F53" s="526"/>
      <c r="G53" s="527"/>
      <c r="H53" s="527"/>
      <c r="I53" s="527"/>
      <c r="J53" s="527"/>
      <c r="K53" s="527"/>
      <c r="L53" s="527"/>
      <c r="M53" s="527"/>
      <c r="N53" s="527"/>
      <c r="O53" s="527"/>
      <c r="P53" s="527"/>
      <c r="Q53" s="527"/>
      <c r="R53" s="527"/>
      <c r="S53" s="527"/>
      <c r="T53" s="527"/>
      <c r="U53" s="527"/>
      <c r="V53" s="527"/>
      <c r="W53" s="527"/>
      <c r="X53" s="527"/>
      <c r="Y53" s="527"/>
      <c r="Z53" s="527"/>
      <c r="AA53" s="527"/>
      <c r="AB53" s="527"/>
      <c r="AC53" s="527"/>
      <c r="AD53" s="527"/>
      <c r="AE53" s="527"/>
      <c r="AF53" s="527"/>
      <c r="AG53" s="527"/>
      <c r="AH53" s="527"/>
      <c r="AI53" s="527"/>
      <c r="AJ53" s="527"/>
      <c r="AK53" s="527"/>
      <c r="AL53" s="527"/>
      <c r="AM53" s="527"/>
      <c r="AN53" s="527"/>
      <c r="AO53" s="527"/>
      <c r="AP53" s="527"/>
      <c r="AQ53" s="527"/>
      <c r="AR53" s="527"/>
      <c r="AS53" s="527"/>
      <c r="AT53" s="527"/>
      <c r="AU53" s="527"/>
      <c r="AV53" s="527"/>
      <c r="AW53" s="527"/>
      <c r="AX53" s="527"/>
      <c r="AY53" s="527"/>
      <c r="AZ53" s="527"/>
      <c r="BA53" s="527"/>
      <c r="BB53" s="527"/>
      <c r="BC53" s="527"/>
      <c r="BD53" s="527"/>
      <c r="BE53" s="527"/>
      <c r="BF53" s="527"/>
      <c r="BG53" s="527"/>
      <c r="BH53" s="527"/>
      <c r="BI53" s="527"/>
      <c r="BJ53" s="527"/>
      <c r="BK53" s="527"/>
      <c r="BL53" s="527"/>
      <c r="BM53" s="527"/>
      <c r="BN53" s="527"/>
      <c r="BO53" s="159" cm="1">
        <f t="array" ref="BO53">SUMPRODUCT((YEAR($G$4:$BN$4)=BO$4)*($G53:$BN53))</f>
        <v>0</v>
      </c>
      <c r="BP53" s="125" cm="1">
        <f t="array" ref="BP53">SUMPRODUCT((YEAR($G$4:$BN$4)=BP$4)*($G53:$BN53))</f>
        <v>0</v>
      </c>
      <c r="BQ53" s="125" cm="1">
        <f t="array" ref="BQ53">SUMPRODUCT((YEAR($G$4:$BN$4)=BQ$4)*($G53:$BN53))</f>
        <v>0</v>
      </c>
      <c r="BR53" s="125" cm="1">
        <f t="array" ref="BR53">SUMPRODUCT((YEAR($G$4:$BN$4)=BR$4)*($G53:$BN53))</f>
        <v>0</v>
      </c>
      <c r="BS53" s="158" cm="1">
        <f t="array" ref="BS53">SUMPRODUCT((YEAR($G$4:$BN$4)=BS$4)*($G53:$BN53))</f>
        <v>0</v>
      </c>
      <c r="BT53" s="351"/>
      <c r="BU53" s="350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</row>
    <row r="54" spans="1:99" s="11" customFormat="1">
      <c r="A54" s="15"/>
      <c r="B54" s="28"/>
      <c r="C54" s="457" t="s">
        <v>240</v>
      </c>
      <c r="D54" s="524" t="s">
        <v>10</v>
      </c>
      <c r="E54" s="525" t="s">
        <v>530</v>
      </c>
      <c r="F54" s="526"/>
      <c r="G54" s="527"/>
      <c r="H54" s="527"/>
      <c r="I54" s="527"/>
      <c r="J54" s="527"/>
      <c r="K54" s="527"/>
      <c r="L54" s="527"/>
      <c r="M54" s="527"/>
      <c r="N54" s="527"/>
      <c r="O54" s="527"/>
      <c r="P54" s="527"/>
      <c r="Q54" s="527"/>
      <c r="R54" s="527"/>
      <c r="S54" s="527"/>
      <c r="T54" s="527"/>
      <c r="U54" s="527"/>
      <c r="V54" s="527"/>
      <c r="W54" s="527"/>
      <c r="X54" s="527"/>
      <c r="Y54" s="527"/>
      <c r="Z54" s="527"/>
      <c r="AA54" s="527"/>
      <c r="AB54" s="527"/>
      <c r="AC54" s="527"/>
      <c r="AD54" s="527"/>
      <c r="AE54" s="527"/>
      <c r="AF54" s="527"/>
      <c r="AG54" s="527"/>
      <c r="AH54" s="527"/>
      <c r="AI54" s="527"/>
      <c r="AJ54" s="527"/>
      <c r="AK54" s="527"/>
      <c r="AL54" s="527"/>
      <c r="AM54" s="527"/>
      <c r="AN54" s="527"/>
      <c r="AO54" s="527"/>
      <c r="AP54" s="527"/>
      <c r="AQ54" s="527"/>
      <c r="AR54" s="527"/>
      <c r="AS54" s="527"/>
      <c r="AT54" s="527"/>
      <c r="AU54" s="527"/>
      <c r="AV54" s="527"/>
      <c r="AW54" s="527"/>
      <c r="AX54" s="527"/>
      <c r="AY54" s="527"/>
      <c r="AZ54" s="527"/>
      <c r="BA54" s="527"/>
      <c r="BB54" s="527"/>
      <c r="BC54" s="527"/>
      <c r="BD54" s="527"/>
      <c r="BE54" s="527"/>
      <c r="BF54" s="527"/>
      <c r="BG54" s="527"/>
      <c r="BH54" s="527"/>
      <c r="BI54" s="527"/>
      <c r="BJ54" s="527"/>
      <c r="BK54" s="527"/>
      <c r="BL54" s="527"/>
      <c r="BM54" s="527"/>
      <c r="BN54" s="527"/>
      <c r="BO54" s="159" cm="1">
        <f t="array" ref="BO54">SUMPRODUCT((YEAR($G$4:$BN$4)=BO$4)*($G54:$BN54))</f>
        <v>0</v>
      </c>
      <c r="BP54" s="125" cm="1">
        <f t="array" ref="BP54">SUMPRODUCT((YEAR($G$4:$BN$4)=BP$4)*($G54:$BN54))</f>
        <v>0</v>
      </c>
      <c r="BQ54" s="125" cm="1">
        <f t="array" ref="BQ54">SUMPRODUCT((YEAR($G$4:$BN$4)=BQ$4)*($G54:$BN54))</f>
        <v>0</v>
      </c>
      <c r="BR54" s="125" cm="1">
        <f t="array" ref="BR54">SUMPRODUCT((YEAR($G$4:$BN$4)=BR$4)*($G54:$BN54))</f>
        <v>0</v>
      </c>
      <c r="BS54" s="158" cm="1">
        <f t="array" ref="BS54">SUMPRODUCT((YEAR($G$4:$BN$4)=BS$4)*($G54:$BN54))</f>
        <v>0</v>
      </c>
      <c r="BT54" s="351"/>
      <c r="BU54" s="350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</row>
    <row r="55" spans="1:99" s="11" customFormat="1">
      <c r="A55" s="15"/>
      <c r="B55" s="28"/>
      <c r="C55" s="457" t="s">
        <v>240</v>
      </c>
      <c r="D55" s="524" t="s">
        <v>650</v>
      </c>
      <c r="E55" s="525" t="s">
        <v>531</v>
      </c>
      <c r="F55" s="526"/>
      <c r="G55" s="527"/>
      <c r="H55" s="527"/>
      <c r="I55" s="527"/>
      <c r="J55" s="527"/>
      <c r="K55" s="527"/>
      <c r="L55" s="527"/>
      <c r="M55" s="527"/>
      <c r="N55" s="527"/>
      <c r="O55" s="527"/>
      <c r="P55" s="527"/>
      <c r="Q55" s="527"/>
      <c r="R55" s="527"/>
      <c r="S55" s="527"/>
      <c r="T55" s="527"/>
      <c r="U55" s="527"/>
      <c r="V55" s="527"/>
      <c r="W55" s="527"/>
      <c r="X55" s="527"/>
      <c r="Y55" s="527"/>
      <c r="Z55" s="527"/>
      <c r="AA55" s="527"/>
      <c r="AB55" s="527"/>
      <c r="AC55" s="527"/>
      <c r="AD55" s="527"/>
      <c r="AE55" s="527"/>
      <c r="AF55" s="527"/>
      <c r="AG55" s="527"/>
      <c r="AH55" s="527"/>
      <c r="AI55" s="527"/>
      <c r="AJ55" s="527"/>
      <c r="AK55" s="527"/>
      <c r="AL55" s="527"/>
      <c r="AM55" s="527"/>
      <c r="AN55" s="527"/>
      <c r="AO55" s="527"/>
      <c r="AP55" s="527"/>
      <c r="AQ55" s="527"/>
      <c r="AR55" s="527"/>
      <c r="AS55" s="527"/>
      <c r="AT55" s="527"/>
      <c r="AU55" s="527"/>
      <c r="AV55" s="527"/>
      <c r="AW55" s="527"/>
      <c r="AX55" s="527"/>
      <c r="AY55" s="527"/>
      <c r="AZ55" s="527"/>
      <c r="BA55" s="527"/>
      <c r="BB55" s="527"/>
      <c r="BC55" s="527"/>
      <c r="BD55" s="527"/>
      <c r="BE55" s="527"/>
      <c r="BF55" s="527"/>
      <c r="BG55" s="527"/>
      <c r="BH55" s="527"/>
      <c r="BI55" s="527"/>
      <c r="BJ55" s="527"/>
      <c r="BK55" s="527"/>
      <c r="BL55" s="527"/>
      <c r="BM55" s="527"/>
      <c r="BN55" s="527"/>
      <c r="BO55" s="159" cm="1">
        <f t="array" ref="BO55">SUMPRODUCT((YEAR($G$4:$BN$4)=BO$4)*($G55:$BN55))</f>
        <v>0</v>
      </c>
      <c r="BP55" s="125" cm="1">
        <f t="array" ref="BP55">SUMPRODUCT((YEAR($G$4:$BN$4)=BP$4)*($G55:$BN55))</f>
        <v>0</v>
      </c>
      <c r="BQ55" s="125" cm="1">
        <f t="array" ref="BQ55">SUMPRODUCT((YEAR($G$4:$BN$4)=BQ$4)*($G55:$BN55))</f>
        <v>0</v>
      </c>
      <c r="BR55" s="125" cm="1">
        <f t="array" ref="BR55">SUMPRODUCT((YEAR($G$4:$BN$4)=BR$4)*($G55:$BN55))</f>
        <v>0</v>
      </c>
      <c r="BS55" s="158" cm="1">
        <f t="array" ref="BS55">SUMPRODUCT((YEAR($G$4:$BN$4)=BS$4)*($G55:$BN55))</f>
        <v>0</v>
      </c>
      <c r="BT55" s="351"/>
      <c r="BU55" s="350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</row>
    <row r="56" spans="1:99" s="11" customFormat="1">
      <c r="A56" s="15"/>
      <c r="B56" s="28"/>
      <c r="C56" s="457" t="s">
        <v>240</v>
      </c>
      <c r="D56" s="524" t="s">
        <v>43</v>
      </c>
      <c r="E56" s="525" t="s">
        <v>532</v>
      </c>
      <c r="F56" s="526"/>
      <c r="G56" s="527"/>
      <c r="H56" s="527"/>
      <c r="I56" s="527"/>
      <c r="J56" s="527"/>
      <c r="K56" s="527"/>
      <c r="L56" s="527"/>
      <c r="M56" s="527"/>
      <c r="N56" s="527"/>
      <c r="O56" s="527"/>
      <c r="P56" s="527"/>
      <c r="Q56" s="527"/>
      <c r="R56" s="527"/>
      <c r="S56" s="527"/>
      <c r="T56" s="527"/>
      <c r="U56" s="527"/>
      <c r="V56" s="527"/>
      <c r="W56" s="527"/>
      <c r="X56" s="527"/>
      <c r="Y56" s="527"/>
      <c r="Z56" s="527"/>
      <c r="AA56" s="527"/>
      <c r="AB56" s="527"/>
      <c r="AC56" s="527"/>
      <c r="AD56" s="527"/>
      <c r="AE56" s="527"/>
      <c r="AF56" s="527"/>
      <c r="AG56" s="527"/>
      <c r="AH56" s="527"/>
      <c r="AI56" s="527"/>
      <c r="AJ56" s="527"/>
      <c r="AK56" s="527"/>
      <c r="AL56" s="527"/>
      <c r="AM56" s="527"/>
      <c r="AN56" s="527"/>
      <c r="AO56" s="527"/>
      <c r="AP56" s="527"/>
      <c r="AQ56" s="527"/>
      <c r="AR56" s="527"/>
      <c r="AS56" s="527"/>
      <c r="AT56" s="527"/>
      <c r="AU56" s="527"/>
      <c r="AV56" s="527"/>
      <c r="AW56" s="527"/>
      <c r="AX56" s="527"/>
      <c r="AY56" s="527"/>
      <c r="AZ56" s="527"/>
      <c r="BA56" s="527"/>
      <c r="BB56" s="527"/>
      <c r="BC56" s="527"/>
      <c r="BD56" s="527"/>
      <c r="BE56" s="527"/>
      <c r="BF56" s="527"/>
      <c r="BG56" s="527"/>
      <c r="BH56" s="527"/>
      <c r="BI56" s="527"/>
      <c r="BJ56" s="527"/>
      <c r="BK56" s="527"/>
      <c r="BL56" s="527"/>
      <c r="BM56" s="527"/>
      <c r="BN56" s="527"/>
      <c r="BO56" s="159" cm="1">
        <f t="array" ref="BO56">SUMPRODUCT((YEAR($G$4:$BN$4)=BO$4)*($G56:$BN56))</f>
        <v>0</v>
      </c>
      <c r="BP56" s="125" cm="1">
        <f t="array" ref="BP56">SUMPRODUCT((YEAR($G$4:$BN$4)=BP$4)*($G56:$BN56))</f>
        <v>0</v>
      </c>
      <c r="BQ56" s="125" cm="1">
        <f t="array" ref="BQ56">SUMPRODUCT((YEAR($G$4:$BN$4)=BQ$4)*($G56:$BN56))</f>
        <v>0</v>
      </c>
      <c r="BR56" s="125" cm="1">
        <f t="array" ref="BR56">SUMPRODUCT((YEAR($G$4:$BN$4)=BR$4)*($G56:$BN56))</f>
        <v>0</v>
      </c>
      <c r="BS56" s="158" cm="1">
        <f t="array" ref="BS56">SUMPRODUCT((YEAR($G$4:$BN$4)=BS$4)*($G56:$BN56))</f>
        <v>0</v>
      </c>
      <c r="BT56" s="351"/>
      <c r="BU56" s="350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</row>
    <row r="57" spans="1:99" s="11" customFormat="1">
      <c r="A57" s="15"/>
      <c r="B57" s="28"/>
      <c r="C57" s="457" t="s">
        <v>240</v>
      </c>
      <c r="D57" s="524" t="s">
        <v>78</v>
      </c>
      <c r="E57" s="525" t="s">
        <v>533</v>
      </c>
      <c r="F57" s="526"/>
      <c r="G57" s="527"/>
      <c r="H57" s="527"/>
      <c r="I57" s="527"/>
      <c r="J57" s="527"/>
      <c r="K57" s="527"/>
      <c r="L57" s="527"/>
      <c r="M57" s="527"/>
      <c r="N57" s="527"/>
      <c r="O57" s="527"/>
      <c r="P57" s="527"/>
      <c r="Q57" s="527"/>
      <c r="R57" s="527"/>
      <c r="S57" s="527"/>
      <c r="T57" s="527"/>
      <c r="U57" s="527"/>
      <c r="V57" s="527"/>
      <c r="W57" s="527"/>
      <c r="X57" s="527"/>
      <c r="Y57" s="527"/>
      <c r="Z57" s="527"/>
      <c r="AA57" s="527"/>
      <c r="AB57" s="527"/>
      <c r="AC57" s="527"/>
      <c r="AD57" s="527"/>
      <c r="AE57" s="527"/>
      <c r="AF57" s="527"/>
      <c r="AG57" s="527"/>
      <c r="AH57" s="527"/>
      <c r="AI57" s="527"/>
      <c r="AJ57" s="527"/>
      <c r="AK57" s="527"/>
      <c r="AL57" s="527"/>
      <c r="AM57" s="527"/>
      <c r="AN57" s="527"/>
      <c r="AO57" s="527"/>
      <c r="AP57" s="527"/>
      <c r="AQ57" s="527"/>
      <c r="AR57" s="527"/>
      <c r="AS57" s="527"/>
      <c r="AT57" s="527"/>
      <c r="AU57" s="527"/>
      <c r="AV57" s="527"/>
      <c r="AW57" s="527"/>
      <c r="AX57" s="527"/>
      <c r="AY57" s="527"/>
      <c r="AZ57" s="527"/>
      <c r="BA57" s="527"/>
      <c r="BB57" s="527"/>
      <c r="BC57" s="527"/>
      <c r="BD57" s="527"/>
      <c r="BE57" s="527"/>
      <c r="BF57" s="527"/>
      <c r="BG57" s="527"/>
      <c r="BH57" s="527"/>
      <c r="BI57" s="527"/>
      <c r="BJ57" s="527"/>
      <c r="BK57" s="527"/>
      <c r="BL57" s="527"/>
      <c r="BM57" s="527"/>
      <c r="BN57" s="527"/>
      <c r="BO57" s="159" cm="1">
        <f t="array" ref="BO57">SUMPRODUCT((YEAR($G$4:$BN$4)=BO$4)*($G57:$BN57))</f>
        <v>0</v>
      </c>
      <c r="BP57" s="125" cm="1">
        <f t="array" ref="BP57">SUMPRODUCT((YEAR($G$4:$BN$4)=BP$4)*($G57:$BN57))</f>
        <v>0</v>
      </c>
      <c r="BQ57" s="125" cm="1">
        <f t="array" ref="BQ57">SUMPRODUCT((YEAR($G$4:$BN$4)=BQ$4)*($G57:$BN57))</f>
        <v>0</v>
      </c>
      <c r="BR57" s="125" cm="1">
        <f t="array" ref="BR57">SUMPRODUCT((YEAR($G$4:$BN$4)=BR$4)*($G57:$BN57))</f>
        <v>0</v>
      </c>
      <c r="BS57" s="158" cm="1">
        <f t="array" ref="BS57">SUMPRODUCT((YEAR($G$4:$BN$4)=BS$4)*($G57:$BN57))</f>
        <v>0</v>
      </c>
      <c r="BT57" s="351"/>
      <c r="BU57" s="350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</row>
    <row r="58" spans="1:99" s="11" customFormat="1">
      <c r="A58" s="15"/>
      <c r="B58" s="28"/>
      <c r="C58" s="457" t="s">
        <v>240</v>
      </c>
      <c r="D58" s="524" t="s">
        <v>79</v>
      </c>
      <c r="E58" s="525" t="s">
        <v>534</v>
      </c>
      <c r="F58" s="526"/>
      <c r="G58" s="527"/>
      <c r="H58" s="527"/>
      <c r="I58" s="527"/>
      <c r="J58" s="527"/>
      <c r="K58" s="527"/>
      <c r="L58" s="527"/>
      <c r="M58" s="527"/>
      <c r="N58" s="527"/>
      <c r="O58" s="527"/>
      <c r="P58" s="527"/>
      <c r="Q58" s="527"/>
      <c r="R58" s="527"/>
      <c r="S58" s="527"/>
      <c r="T58" s="527"/>
      <c r="U58" s="527"/>
      <c r="V58" s="527"/>
      <c r="W58" s="527"/>
      <c r="X58" s="527"/>
      <c r="Y58" s="527"/>
      <c r="Z58" s="527"/>
      <c r="AA58" s="527"/>
      <c r="AB58" s="527"/>
      <c r="AC58" s="527"/>
      <c r="AD58" s="527"/>
      <c r="AE58" s="527"/>
      <c r="AF58" s="527"/>
      <c r="AG58" s="527"/>
      <c r="AH58" s="527"/>
      <c r="AI58" s="527"/>
      <c r="AJ58" s="527"/>
      <c r="AK58" s="527"/>
      <c r="AL58" s="527"/>
      <c r="AM58" s="527"/>
      <c r="AN58" s="527"/>
      <c r="AO58" s="527"/>
      <c r="AP58" s="527"/>
      <c r="AQ58" s="527"/>
      <c r="AR58" s="527"/>
      <c r="AS58" s="527"/>
      <c r="AT58" s="527"/>
      <c r="AU58" s="527"/>
      <c r="AV58" s="527"/>
      <c r="AW58" s="527"/>
      <c r="AX58" s="527"/>
      <c r="AY58" s="527"/>
      <c r="AZ58" s="527"/>
      <c r="BA58" s="527"/>
      <c r="BB58" s="527"/>
      <c r="BC58" s="527"/>
      <c r="BD58" s="527"/>
      <c r="BE58" s="527"/>
      <c r="BF58" s="527"/>
      <c r="BG58" s="527"/>
      <c r="BH58" s="527"/>
      <c r="BI58" s="527"/>
      <c r="BJ58" s="527"/>
      <c r="BK58" s="527"/>
      <c r="BL58" s="527"/>
      <c r="BM58" s="527"/>
      <c r="BN58" s="527"/>
      <c r="BO58" s="159" cm="1">
        <f t="array" ref="BO58">SUMPRODUCT((YEAR($G$4:$BN$4)=BO$4)*($G58:$BN58))</f>
        <v>0</v>
      </c>
      <c r="BP58" s="125" cm="1">
        <f t="array" ref="BP58">SUMPRODUCT((YEAR($G$4:$BN$4)=BP$4)*($G58:$BN58))</f>
        <v>0</v>
      </c>
      <c r="BQ58" s="125" cm="1">
        <f t="array" ref="BQ58">SUMPRODUCT((YEAR($G$4:$BN$4)=BQ$4)*($G58:$BN58))</f>
        <v>0</v>
      </c>
      <c r="BR58" s="125" cm="1">
        <f t="array" ref="BR58">SUMPRODUCT((YEAR($G$4:$BN$4)=BR$4)*($G58:$BN58))</f>
        <v>0</v>
      </c>
      <c r="BS58" s="158" cm="1">
        <f t="array" ref="BS58">SUMPRODUCT((YEAR($G$4:$BN$4)=BS$4)*($G58:$BN58))</f>
        <v>0</v>
      </c>
      <c r="BT58" s="351"/>
      <c r="BU58" s="350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</row>
    <row r="59" spans="1:99" s="11" customFormat="1">
      <c r="A59" s="15"/>
      <c r="B59" s="28"/>
      <c r="C59" s="457" t="s">
        <v>219</v>
      </c>
      <c r="D59" s="524" t="s">
        <v>11</v>
      </c>
      <c r="E59" s="525" t="s">
        <v>535</v>
      </c>
      <c r="F59" s="526"/>
      <c r="G59" s="527"/>
      <c r="H59" s="527"/>
      <c r="I59" s="527"/>
      <c r="J59" s="527"/>
      <c r="K59" s="527"/>
      <c r="L59" s="527"/>
      <c r="M59" s="527"/>
      <c r="N59" s="527"/>
      <c r="O59" s="527"/>
      <c r="P59" s="527"/>
      <c r="Q59" s="527"/>
      <c r="R59" s="527"/>
      <c r="S59" s="527"/>
      <c r="T59" s="527"/>
      <c r="U59" s="527"/>
      <c r="V59" s="527"/>
      <c r="W59" s="527"/>
      <c r="X59" s="527"/>
      <c r="Y59" s="527"/>
      <c r="Z59" s="527"/>
      <c r="AA59" s="527"/>
      <c r="AB59" s="527"/>
      <c r="AC59" s="527"/>
      <c r="AD59" s="527"/>
      <c r="AE59" s="527"/>
      <c r="AF59" s="527"/>
      <c r="AG59" s="527"/>
      <c r="AH59" s="527"/>
      <c r="AI59" s="527"/>
      <c r="AJ59" s="527"/>
      <c r="AK59" s="527"/>
      <c r="AL59" s="527"/>
      <c r="AM59" s="527"/>
      <c r="AN59" s="527"/>
      <c r="AO59" s="527"/>
      <c r="AP59" s="527"/>
      <c r="AQ59" s="527"/>
      <c r="AR59" s="527"/>
      <c r="AS59" s="527"/>
      <c r="AT59" s="527"/>
      <c r="AU59" s="527"/>
      <c r="AV59" s="527"/>
      <c r="AW59" s="527"/>
      <c r="AX59" s="527"/>
      <c r="AY59" s="527"/>
      <c r="AZ59" s="527"/>
      <c r="BA59" s="527"/>
      <c r="BB59" s="527"/>
      <c r="BC59" s="527"/>
      <c r="BD59" s="527"/>
      <c r="BE59" s="527"/>
      <c r="BF59" s="527"/>
      <c r="BG59" s="527"/>
      <c r="BH59" s="527"/>
      <c r="BI59" s="527"/>
      <c r="BJ59" s="527"/>
      <c r="BK59" s="527"/>
      <c r="BL59" s="527"/>
      <c r="BM59" s="527"/>
      <c r="BN59" s="527"/>
      <c r="BO59" s="159" cm="1">
        <f t="array" ref="BO59">SUMPRODUCT((YEAR($G$4:$BN$4)=BO$4)*($G59:$BN59))</f>
        <v>0</v>
      </c>
      <c r="BP59" s="125" cm="1">
        <f t="array" ref="BP59">SUMPRODUCT((YEAR($G$4:$BN$4)=BP$4)*($G59:$BN59))</f>
        <v>0</v>
      </c>
      <c r="BQ59" s="125" cm="1">
        <f t="array" ref="BQ59">SUMPRODUCT((YEAR($G$4:$BN$4)=BQ$4)*($G59:$BN59))</f>
        <v>0</v>
      </c>
      <c r="BR59" s="125" cm="1">
        <f t="array" ref="BR59">SUMPRODUCT((YEAR($G$4:$BN$4)=BR$4)*($G59:$BN59))</f>
        <v>0</v>
      </c>
      <c r="BS59" s="158" cm="1">
        <f t="array" ref="BS59">SUMPRODUCT((YEAR($G$4:$BN$4)=BS$4)*($G59:$BN59))</f>
        <v>0</v>
      </c>
      <c r="BT59" s="351"/>
      <c r="BU59" s="350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</row>
    <row r="60" spans="1:99" s="11" customFormat="1">
      <c r="A60" s="15"/>
      <c r="B60" s="28"/>
      <c r="C60" s="457" t="s">
        <v>219</v>
      </c>
      <c r="D60" s="524" t="s">
        <v>10</v>
      </c>
      <c r="E60" s="525" t="s">
        <v>536</v>
      </c>
      <c r="F60" s="526"/>
      <c r="G60" s="527"/>
      <c r="H60" s="527"/>
      <c r="I60" s="527"/>
      <c r="J60" s="527"/>
      <c r="K60" s="527"/>
      <c r="L60" s="527"/>
      <c r="M60" s="527"/>
      <c r="N60" s="527"/>
      <c r="O60" s="527"/>
      <c r="P60" s="527"/>
      <c r="Q60" s="527"/>
      <c r="R60" s="527"/>
      <c r="S60" s="527"/>
      <c r="T60" s="527"/>
      <c r="U60" s="527"/>
      <c r="V60" s="527"/>
      <c r="W60" s="527"/>
      <c r="X60" s="527"/>
      <c r="Y60" s="527"/>
      <c r="Z60" s="527"/>
      <c r="AA60" s="527"/>
      <c r="AB60" s="527"/>
      <c r="AC60" s="527"/>
      <c r="AD60" s="527"/>
      <c r="AE60" s="527"/>
      <c r="AF60" s="527"/>
      <c r="AG60" s="527"/>
      <c r="AH60" s="527"/>
      <c r="AI60" s="527"/>
      <c r="AJ60" s="527"/>
      <c r="AK60" s="527"/>
      <c r="AL60" s="527"/>
      <c r="AM60" s="527"/>
      <c r="AN60" s="527"/>
      <c r="AO60" s="527"/>
      <c r="AP60" s="527"/>
      <c r="AQ60" s="527"/>
      <c r="AR60" s="527"/>
      <c r="AS60" s="527"/>
      <c r="AT60" s="527"/>
      <c r="AU60" s="527"/>
      <c r="AV60" s="527"/>
      <c r="AW60" s="527"/>
      <c r="AX60" s="527"/>
      <c r="AY60" s="527"/>
      <c r="AZ60" s="527"/>
      <c r="BA60" s="527"/>
      <c r="BB60" s="527"/>
      <c r="BC60" s="527"/>
      <c r="BD60" s="527"/>
      <c r="BE60" s="527"/>
      <c r="BF60" s="527"/>
      <c r="BG60" s="527"/>
      <c r="BH60" s="527"/>
      <c r="BI60" s="527"/>
      <c r="BJ60" s="527"/>
      <c r="BK60" s="527"/>
      <c r="BL60" s="527"/>
      <c r="BM60" s="527"/>
      <c r="BN60" s="527"/>
      <c r="BO60" s="159" cm="1">
        <f t="array" ref="BO60">SUMPRODUCT((YEAR($G$4:$BN$4)=BO$4)*($G60:$BN60))</f>
        <v>0</v>
      </c>
      <c r="BP60" s="125" cm="1">
        <f t="array" ref="BP60">SUMPRODUCT((YEAR($G$4:$BN$4)=BP$4)*($G60:$BN60))</f>
        <v>0</v>
      </c>
      <c r="BQ60" s="125" cm="1">
        <f t="array" ref="BQ60">SUMPRODUCT((YEAR($G$4:$BN$4)=BQ$4)*($G60:$BN60))</f>
        <v>0</v>
      </c>
      <c r="BR60" s="125" cm="1">
        <f t="array" ref="BR60">SUMPRODUCT((YEAR($G$4:$BN$4)=BR$4)*($G60:$BN60))</f>
        <v>0</v>
      </c>
      <c r="BS60" s="158" cm="1">
        <f t="array" ref="BS60">SUMPRODUCT((YEAR($G$4:$BN$4)=BS$4)*($G60:$BN60))</f>
        <v>0</v>
      </c>
      <c r="BT60" s="351"/>
      <c r="BU60" s="350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</row>
    <row r="61" spans="1:99" s="11" customFormat="1">
      <c r="A61" s="15"/>
      <c r="B61" s="28"/>
      <c r="C61" s="457" t="s">
        <v>219</v>
      </c>
      <c r="D61" s="524" t="s">
        <v>650</v>
      </c>
      <c r="E61" s="525" t="s">
        <v>537</v>
      </c>
      <c r="F61" s="526"/>
      <c r="G61" s="527"/>
      <c r="H61" s="527"/>
      <c r="I61" s="527"/>
      <c r="J61" s="527"/>
      <c r="K61" s="527"/>
      <c r="L61" s="527"/>
      <c r="M61" s="527"/>
      <c r="N61" s="527"/>
      <c r="O61" s="527"/>
      <c r="P61" s="527"/>
      <c r="Q61" s="527"/>
      <c r="R61" s="527"/>
      <c r="S61" s="527"/>
      <c r="T61" s="527"/>
      <c r="U61" s="527"/>
      <c r="V61" s="527"/>
      <c r="W61" s="527"/>
      <c r="X61" s="527"/>
      <c r="Y61" s="527"/>
      <c r="Z61" s="527"/>
      <c r="AA61" s="527"/>
      <c r="AB61" s="527"/>
      <c r="AC61" s="527"/>
      <c r="AD61" s="527"/>
      <c r="AE61" s="527"/>
      <c r="AF61" s="527"/>
      <c r="AG61" s="527"/>
      <c r="AH61" s="527"/>
      <c r="AI61" s="527"/>
      <c r="AJ61" s="527"/>
      <c r="AK61" s="527"/>
      <c r="AL61" s="527"/>
      <c r="AM61" s="527"/>
      <c r="AN61" s="527"/>
      <c r="AO61" s="527"/>
      <c r="AP61" s="527"/>
      <c r="AQ61" s="527"/>
      <c r="AR61" s="527"/>
      <c r="AS61" s="527"/>
      <c r="AT61" s="527"/>
      <c r="AU61" s="527"/>
      <c r="AV61" s="527"/>
      <c r="AW61" s="527"/>
      <c r="AX61" s="527"/>
      <c r="AY61" s="527"/>
      <c r="AZ61" s="527"/>
      <c r="BA61" s="527"/>
      <c r="BB61" s="527"/>
      <c r="BC61" s="527"/>
      <c r="BD61" s="527"/>
      <c r="BE61" s="527"/>
      <c r="BF61" s="527"/>
      <c r="BG61" s="527"/>
      <c r="BH61" s="527"/>
      <c r="BI61" s="527"/>
      <c r="BJ61" s="527"/>
      <c r="BK61" s="527"/>
      <c r="BL61" s="527"/>
      <c r="BM61" s="527"/>
      <c r="BN61" s="527"/>
      <c r="BO61" s="159" cm="1">
        <f t="array" ref="BO61">SUMPRODUCT((YEAR($G$4:$BN$4)=BO$4)*($G61:$BN61))</f>
        <v>0</v>
      </c>
      <c r="BP61" s="125" cm="1">
        <f t="array" ref="BP61">SUMPRODUCT((YEAR($G$4:$BN$4)=BP$4)*($G61:$BN61))</f>
        <v>0</v>
      </c>
      <c r="BQ61" s="125" cm="1">
        <f t="array" ref="BQ61">SUMPRODUCT((YEAR($G$4:$BN$4)=BQ$4)*($G61:$BN61))</f>
        <v>0</v>
      </c>
      <c r="BR61" s="125" cm="1">
        <f t="array" ref="BR61">SUMPRODUCT((YEAR($G$4:$BN$4)=BR$4)*($G61:$BN61))</f>
        <v>0</v>
      </c>
      <c r="BS61" s="158" cm="1">
        <f t="array" ref="BS61">SUMPRODUCT((YEAR($G$4:$BN$4)=BS$4)*($G61:$BN61))</f>
        <v>0</v>
      </c>
      <c r="BT61" s="351"/>
      <c r="BU61" s="350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</row>
    <row r="62" spans="1:99" s="11" customFormat="1">
      <c r="A62" s="15"/>
      <c r="B62" s="28"/>
      <c r="C62" s="457" t="s">
        <v>219</v>
      </c>
      <c r="D62" s="524" t="s">
        <v>43</v>
      </c>
      <c r="E62" s="525" t="s">
        <v>538</v>
      </c>
      <c r="F62" s="526"/>
      <c r="G62" s="527"/>
      <c r="H62" s="527"/>
      <c r="I62" s="527"/>
      <c r="J62" s="527"/>
      <c r="K62" s="527"/>
      <c r="L62" s="527"/>
      <c r="M62" s="527"/>
      <c r="N62" s="527"/>
      <c r="O62" s="527"/>
      <c r="P62" s="527"/>
      <c r="Q62" s="527"/>
      <c r="R62" s="527"/>
      <c r="S62" s="527"/>
      <c r="T62" s="527"/>
      <c r="U62" s="527"/>
      <c r="V62" s="527"/>
      <c r="W62" s="527"/>
      <c r="X62" s="527"/>
      <c r="Y62" s="527"/>
      <c r="Z62" s="527"/>
      <c r="AA62" s="527"/>
      <c r="AB62" s="527"/>
      <c r="AC62" s="527"/>
      <c r="AD62" s="527"/>
      <c r="AE62" s="527"/>
      <c r="AF62" s="527"/>
      <c r="AG62" s="527"/>
      <c r="AH62" s="527"/>
      <c r="AI62" s="527"/>
      <c r="AJ62" s="527"/>
      <c r="AK62" s="527"/>
      <c r="AL62" s="527"/>
      <c r="AM62" s="527"/>
      <c r="AN62" s="527"/>
      <c r="AO62" s="527"/>
      <c r="AP62" s="527"/>
      <c r="AQ62" s="527"/>
      <c r="AR62" s="527"/>
      <c r="AS62" s="527"/>
      <c r="AT62" s="527"/>
      <c r="AU62" s="527"/>
      <c r="AV62" s="527"/>
      <c r="AW62" s="527"/>
      <c r="AX62" s="527"/>
      <c r="AY62" s="527"/>
      <c r="AZ62" s="527"/>
      <c r="BA62" s="527"/>
      <c r="BB62" s="527"/>
      <c r="BC62" s="527"/>
      <c r="BD62" s="527"/>
      <c r="BE62" s="527"/>
      <c r="BF62" s="527"/>
      <c r="BG62" s="527"/>
      <c r="BH62" s="527"/>
      <c r="BI62" s="527"/>
      <c r="BJ62" s="527"/>
      <c r="BK62" s="527"/>
      <c r="BL62" s="527"/>
      <c r="BM62" s="527"/>
      <c r="BN62" s="527"/>
      <c r="BO62" s="159" cm="1">
        <f t="array" ref="BO62">SUMPRODUCT((YEAR($G$4:$BN$4)=BO$4)*($G62:$BN62))</f>
        <v>0</v>
      </c>
      <c r="BP62" s="125" cm="1">
        <f t="array" ref="BP62">SUMPRODUCT((YEAR($G$4:$BN$4)=BP$4)*($G62:$BN62))</f>
        <v>0</v>
      </c>
      <c r="BQ62" s="125" cm="1">
        <f t="array" ref="BQ62">SUMPRODUCT((YEAR($G$4:$BN$4)=BQ$4)*($G62:$BN62))</f>
        <v>0</v>
      </c>
      <c r="BR62" s="125" cm="1">
        <f t="array" ref="BR62">SUMPRODUCT((YEAR($G$4:$BN$4)=BR$4)*($G62:$BN62))</f>
        <v>0</v>
      </c>
      <c r="BS62" s="158" cm="1">
        <f t="array" ref="BS62">SUMPRODUCT((YEAR($G$4:$BN$4)=BS$4)*($G62:$BN62))</f>
        <v>0</v>
      </c>
      <c r="BT62" s="351"/>
      <c r="BU62" s="350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</row>
    <row r="63" spans="1:99" s="11" customFormat="1">
      <c r="A63" s="15"/>
      <c r="B63" s="28"/>
      <c r="C63" s="457" t="s">
        <v>219</v>
      </c>
      <c r="D63" s="524" t="s">
        <v>78</v>
      </c>
      <c r="E63" s="525" t="s">
        <v>539</v>
      </c>
      <c r="F63" s="526"/>
      <c r="G63" s="527"/>
      <c r="H63" s="527"/>
      <c r="I63" s="527"/>
      <c r="J63" s="527"/>
      <c r="K63" s="527"/>
      <c r="L63" s="527"/>
      <c r="M63" s="527"/>
      <c r="N63" s="527"/>
      <c r="O63" s="527"/>
      <c r="P63" s="527"/>
      <c r="Q63" s="527"/>
      <c r="R63" s="527"/>
      <c r="S63" s="527"/>
      <c r="T63" s="527"/>
      <c r="U63" s="527"/>
      <c r="V63" s="527"/>
      <c r="W63" s="527"/>
      <c r="X63" s="527"/>
      <c r="Y63" s="527"/>
      <c r="Z63" s="527"/>
      <c r="AA63" s="527"/>
      <c r="AB63" s="527"/>
      <c r="AC63" s="527"/>
      <c r="AD63" s="527"/>
      <c r="AE63" s="527"/>
      <c r="AF63" s="527"/>
      <c r="AG63" s="527"/>
      <c r="AH63" s="527"/>
      <c r="AI63" s="527"/>
      <c r="AJ63" s="527"/>
      <c r="AK63" s="527"/>
      <c r="AL63" s="527"/>
      <c r="AM63" s="527"/>
      <c r="AN63" s="527"/>
      <c r="AO63" s="527"/>
      <c r="AP63" s="527"/>
      <c r="AQ63" s="527"/>
      <c r="AR63" s="527"/>
      <c r="AS63" s="527"/>
      <c r="AT63" s="527"/>
      <c r="AU63" s="527"/>
      <c r="AV63" s="527"/>
      <c r="AW63" s="527"/>
      <c r="AX63" s="527"/>
      <c r="AY63" s="527"/>
      <c r="AZ63" s="527"/>
      <c r="BA63" s="527"/>
      <c r="BB63" s="527"/>
      <c r="BC63" s="527"/>
      <c r="BD63" s="527"/>
      <c r="BE63" s="527"/>
      <c r="BF63" s="527"/>
      <c r="BG63" s="527"/>
      <c r="BH63" s="527"/>
      <c r="BI63" s="527"/>
      <c r="BJ63" s="527"/>
      <c r="BK63" s="527"/>
      <c r="BL63" s="527"/>
      <c r="BM63" s="527"/>
      <c r="BN63" s="527"/>
      <c r="BO63" s="159" cm="1">
        <f t="array" ref="BO63">SUMPRODUCT((YEAR($G$4:$BN$4)=BO$4)*($G63:$BN63))</f>
        <v>0</v>
      </c>
      <c r="BP63" s="125" cm="1">
        <f t="array" ref="BP63">SUMPRODUCT((YEAR($G$4:$BN$4)=BP$4)*($G63:$BN63))</f>
        <v>0</v>
      </c>
      <c r="BQ63" s="125" cm="1">
        <f t="array" ref="BQ63">SUMPRODUCT((YEAR($G$4:$BN$4)=BQ$4)*($G63:$BN63))</f>
        <v>0</v>
      </c>
      <c r="BR63" s="125" cm="1">
        <f t="array" ref="BR63">SUMPRODUCT((YEAR($G$4:$BN$4)=BR$4)*($G63:$BN63))</f>
        <v>0</v>
      </c>
      <c r="BS63" s="158" cm="1">
        <f t="array" ref="BS63">SUMPRODUCT((YEAR($G$4:$BN$4)=BS$4)*($G63:$BN63))</f>
        <v>0</v>
      </c>
      <c r="BT63" s="351"/>
      <c r="BU63" s="350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</row>
    <row r="64" spans="1:99" s="11" customFormat="1">
      <c r="A64" s="15"/>
      <c r="B64" s="28"/>
      <c r="C64" s="457" t="s">
        <v>219</v>
      </c>
      <c r="D64" s="524" t="s">
        <v>79</v>
      </c>
      <c r="E64" s="525" t="s">
        <v>540</v>
      </c>
      <c r="F64" s="526"/>
      <c r="G64" s="527"/>
      <c r="H64" s="527"/>
      <c r="I64" s="527"/>
      <c r="J64" s="527"/>
      <c r="K64" s="527"/>
      <c r="L64" s="527"/>
      <c r="M64" s="527"/>
      <c r="N64" s="527"/>
      <c r="O64" s="527"/>
      <c r="P64" s="527"/>
      <c r="Q64" s="527"/>
      <c r="R64" s="527"/>
      <c r="S64" s="527"/>
      <c r="T64" s="527"/>
      <c r="U64" s="527"/>
      <c r="V64" s="527"/>
      <c r="W64" s="527"/>
      <c r="X64" s="527"/>
      <c r="Y64" s="527"/>
      <c r="Z64" s="527"/>
      <c r="AA64" s="527"/>
      <c r="AB64" s="527"/>
      <c r="AC64" s="527"/>
      <c r="AD64" s="527"/>
      <c r="AE64" s="527"/>
      <c r="AF64" s="527"/>
      <c r="AG64" s="527"/>
      <c r="AH64" s="527"/>
      <c r="AI64" s="527"/>
      <c r="AJ64" s="527"/>
      <c r="AK64" s="527"/>
      <c r="AL64" s="527"/>
      <c r="AM64" s="527"/>
      <c r="AN64" s="527"/>
      <c r="AO64" s="527"/>
      <c r="AP64" s="527"/>
      <c r="AQ64" s="527"/>
      <c r="AR64" s="527"/>
      <c r="AS64" s="527"/>
      <c r="AT64" s="527"/>
      <c r="AU64" s="527"/>
      <c r="AV64" s="527"/>
      <c r="AW64" s="527"/>
      <c r="AX64" s="527"/>
      <c r="AY64" s="527"/>
      <c r="AZ64" s="527"/>
      <c r="BA64" s="527"/>
      <c r="BB64" s="527"/>
      <c r="BC64" s="527"/>
      <c r="BD64" s="527"/>
      <c r="BE64" s="527"/>
      <c r="BF64" s="527"/>
      <c r="BG64" s="527"/>
      <c r="BH64" s="527"/>
      <c r="BI64" s="527"/>
      <c r="BJ64" s="527"/>
      <c r="BK64" s="527"/>
      <c r="BL64" s="527"/>
      <c r="BM64" s="527"/>
      <c r="BN64" s="527"/>
      <c r="BO64" s="159" cm="1">
        <f t="array" ref="BO64">SUMPRODUCT((YEAR($G$4:$BN$4)=BO$4)*($G64:$BN64))</f>
        <v>0</v>
      </c>
      <c r="BP64" s="125" cm="1">
        <f t="array" ref="BP64">SUMPRODUCT((YEAR($G$4:$BN$4)=BP$4)*($G64:$BN64))</f>
        <v>0</v>
      </c>
      <c r="BQ64" s="125" cm="1">
        <f t="array" ref="BQ64">SUMPRODUCT((YEAR($G$4:$BN$4)=BQ$4)*($G64:$BN64))</f>
        <v>0</v>
      </c>
      <c r="BR64" s="125" cm="1">
        <f t="array" ref="BR64">SUMPRODUCT((YEAR($G$4:$BN$4)=BR$4)*($G64:$BN64))</f>
        <v>0</v>
      </c>
      <c r="BS64" s="158" cm="1">
        <f t="array" ref="BS64">SUMPRODUCT((YEAR($G$4:$BN$4)=BS$4)*($G64:$BN64))</f>
        <v>0</v>
      </c>
      <c r="BT64" s="351"/>
      <c r="BU64" s="350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</row>
    <row r="65" spans="1:99" s="11" customFormat="1">
      <c r="A65" s="15"/>
      <c r="B65" s="28"/>
      <c r="C65" s="457" t="s">
        <v>225</v>
      </c>
      <c r="D65" s="524" t="s">
        <v>11</v>
      </c>
      <c r="E65" s="525" t="s">
        <v>541</v>
      </c>
      <c r="F65" s="526"/>
      <c r="G65" s="527"/>
      <c r="H65" s="527"/>
      <c r="I65" s="527"/>
      <c r="J65" s="527"/>
      <c r="K65" s="527"/>
      <c r="L65" s="527"/>
      <c r="M65" s="527"/>
      <c r="N65" s="527"/>
      <c r="O65" s="527"/>
      <c r="P65" s="527"/>
      <c r="Q65" s="527"/>
      <c r="R65" s="527"/>
      <c r="S65" s="527"/>
      <c r="T65" s="527"/>
      <c r="U65" s="527"/>
      <c r="V65" s="527"/>
      <c r="W65" s="527"/>
      <c r="X65" s="527"/>
      <c r="Y65" s="527"/>
      <c r="Z65" s="527"/>
      <c r="AA65" s="527"/>
      <c r="AB65" s="527"/>
      <c r="AC65" s="527"/>
      <c r="AD65" s="527"/>
      <c r="AE65" s="527"/>
      <c r="AF65" s="527"/>
      <c r="AG65" s="527"/>
      <c r="AH65" s="527"/>
      <c r="AI65" s="527"/>
      <c r="AJ65" s="527"/>
      <c r="AK65" s="527"/>
      <c r="AL65" s="527"/>
      <c r="AM65" s="527"/>
      <c r="AN65" s="527"/>
      <c r="AO65" s="527"/>
      <c r="AP65" s="527"/>
      <c r="AQ65" s="527"/>
      <c r="AR65" s="527"/>
      <c r="AS65" s="527"/>
      <c r="AT65" s="527"/>
      <c r="AU65" s="527"/>
      <c r="AV65" s="527"/>
      <c r="AW65" s="527"/>
      <c r="AX65" s="527"/>
      <c r="AY65" s="527"/>
      <c r="AZ65" s="527"/>
      <c r="BA65" s="527"/>
      <c r="BB65" s="527"/>
      <c r="BC65" s="527"/>
      <c r="BD65" s="527"/>
      <c r="BE65" s="527"/>
      <c r="BF65" s="527"/>
      <c r="BG65" s="527"/>
      <c r="BH65" s="527"/>
      <c r="BI65" s="527"/>
      <c r="BJ65" s="527"/>
      <c r="BK65" s="527"/>
      <c r="BL65" s="527"/>
      <c r="BM65" s="527"/>
      <c r="BN65" s="527"/>
      <c r="BO65" s="159" cm="1">
        <f t="array" ref="BO65">SUMPRODUCT((YEAR($G$4:$BN$4)=BO$4)*($G65:$BN65))</f>
        <v>0</v>
      </c>
      <c r="BP65" s="125" cm="1">
        <f t="array" ref="BP65">SUMPRODUCT((YEAR($G$4:$BN$4)=BP$4)*($G65:$BN65))</f>
        <v>0</v>
      </c>
      <c r="BQ65" s="125" cm="1">
        <f t="array" ref="BQ65">SUMPRODUCT((YEAR($G$4:$BN$4)=BQ$4)*($G65:$BN65))</f>
        <v>0</v>
      </c>
      <c r="BR65" s="125" cm="1">
        <f t="array" ref="BR65">SUMPRODUCT((YEAR($G$4:$BN$4)=BR$4)*($G65:$BN65))</f>
        <v>0</v>
      </c>
      <c r="BS65" s="158" cm="1">
        <f t="array" ref="BS65">SUMPRODUCT((YEAR($G$4:$BN$4)=BS$4)*($G65:$BN65))</f>
        <v>0</v>
      </c>
      <c r="BT65" s="351"/>
      <c r="BU65" s="350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</row>
    <row r="66" spans="1:99" s="11" customFormat="1">
      <c r="A66" s="15"/>
      <c r="B66" s="28"/>
      <c r="C66" s="457" t="s">
        <v>225</v>
      </c>
      <c r="D66" s="524" t="s">
        <v>10</v>
      </c>
      <c r="E66" s="525" t="s">
        <v>542</v>
      </c>
      <c r="F66" s="526"/>
      <c r="G66" s="527"/>
      <c r="H66" s="527"/>
      <c r="I66" s="527"/>
      <c r="J66" s="527"/>
      <c r="K66" s="527"/>
      <c r="L66" s="527"/>
      <c r="M66" s="527"/>
      <c r="N66" s="527"/>
      <c r="O66" s="527"/>
      <c r="P66" s="527"/>
      <c r="Q66" s="527"/>
      <c r="R66" s="527"/>
      <c r="S66" s="527"/>
      <c r="T66" s="527"/>
      <c r="U66" s="527"/>
      <c r="V66" s="527"/>
      <c r="W66" s="527"/>
      <c r="X66" s="527"/>
      <c r="Y66" s="527"/>
      <c r="Z66" s="527"/>
      <c r="AA66" s="527"/>
      <c r="AB66" s="527"/>
      <c r="AC66" s="527"/>
      <c r="AD66" s="527"/>
      <c r="AE66" s="527"/>
      <c r="AF66" s="527"/>
      <c r="AG66" s="527"/>
      <c r="AH66" s="527"/>
      <c r="AI66" s="527"/>
      <c r="AJ66" s="527"/>
      <c r="AK66" s="527"/>
      <c r="AL66" s="527"/>
      <c r="AM66" s="527"/>
      <c r="AN66" s="527"/>
      <c r="AO66" s="527"/>
      <c r="AP66" s="527"/>
      <c r="AQ66" s="527"/>
      <c r="AR66" s="527"/>
      <c r="AS66" s="527"/>
      <c r="AT66" s="527"/>
      <c r="AU66" s="527"/>
      <c r="AV66" s="527"/>
      <c r="AW66" s="527"/>
      <c r="AX66" s="527"/>
      <c r="AY66" s="527"/>
      <c r="AZ66" s="527"/>
      <c r="BA66" s="527"/>
      <c r="BB66" s="527"/>
      <c r="BC66" s="527"/>
      <c r="BD66" s="527"/>
      <c r="BE66" s="527"/>
      <c r="BF66" s="527"/>
      <c r="BG66" s="527"/>
      <c r="BH66" s="527"/>
      <c r="BI66" s="527"/>
      <c r="BJ66" s="527"/>
      <c r="BK66" s="527"/>
      <c r="BL66" s="527"/>
      <c r="BM66" s="527"/>
      <c r="BN66" s="527"/>
      <c r="BO66" s="159" cm="1">
        <f t="array" ref="BO66">SUMPRODUCT((YEAR($G$4:$BN$4)=BO$4)*($G66:$BN66))</f>
        <v>0</v>
      </c>
      <c r="BP66" s="125" cm="1">
        <f t="array" ref="BP66">SUMPRODUCT((YEAR($G$4:$BN$4)=BP$4)*($G66:$BN66))</f>
        <v>0</v>
      </c>
      <c r="BQ66" s="125" cm="1">
        <f t="array" ref="BQ66">SUMPRODUCT((YEAR($G$4:$BN$4)=BQ$4)*($G66:$BN66))</f>
        <v>0</v>
      </c>
      <c r="BR66" s="125" cm="1">
        <f t="array" ref="BR66">SUMPRODUCT((YEAR($G$4:$BN$4)=BR$4)*($G66:$BN66))</f>
        <v>0</v>
      </c>
      <c r="BS66" s="158" cm="1">
        <f t="array" ref="BS66">SUMPRODUCT((YEAR($G$4:$BN$4)=BS$4)*($G66:$BN66))</f>
        <v>0</v>
      </c>
      <c r="BT66" s="351"/>
      <c r="BU66" s="350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</row>
    <row r="67" spans="1:99" s="11" customFormat="1">
      <c r="A67" s="15"/>
      <c r="B67" s="28"/>
      <c r="C67" s="457" t="s">
        <v>225</v>
      </c>
      <c r="D67" s="524" t="s">
        <v>650</v>
      </c>
      <c r="E67" s="525" t="s">
        <v>543</v>
      </c>
      <c r="F67" s="526"/>
      <c r="G67" s="527"/>
      <c r="H67" s="527"/>
      <c r="I67" s="527"/>
      <c r="J67" s="527"/>
      <c r="K67" s="527"/>
      <c r="L67" s="527"/>
      <c r="M67" s="527"/>
      <c r="N67" s="527"/>
      <c r="O67" s="527"/>
      <c r="P67" s="527"/>
      <c r="Q67" s="527"/>
      <c r="R67" s="527"/>
      <c r="S67" s="527"/>
      <c r="T67" s="527"/>
      <c r="U67" s="527"/>
      <c r="V67" s="527"/>
      <c r="W67" s="527"/>
      <c r="X67" s="527"/>
      <c r="Y67" s="527"/>
      <c r="Z67" s="527"/>
      <c r="AA67" s="527"/>
      <c r="AB67" s="527"/>
      <c r="AC67" s="527"/>
      <c r="AD67" s="527"/>
      <c r="AE67" s="527"/>
      <c r="AF67" s="527"/>
      <c r="AG67" s="527"/>
      <c r="AH67" s="527"/>
      <c r="AI67" s="527"/>
      <c r="AJ67" s="527"/>
      <c r="AK67" s="527"/>
      <c r="AL67" s="527"/>
      <c r="AM67" s="527"/>
      <c r="AN67" s="527"/>
      <c r="AO67" s="527"/>
      <c r="AP67" s="527"/>
      <c r="AQ67" s="527"/>
      <c r="AR67" s="527"/>
      <c r="AS67" s="527"/>
      <c r="AT67" s="527"/>
      <c r="AU67" s="527"/>
      <c r="AV67" s="527"/>
      <c r="AW67" s="527"/>
      <c r="AX67" s="527"/>
      <c r="AY67" s="527"/>
      <c r="AZ67" s="527"/>
      <c r="BA67" s="527"/>
      <c r="BB67" s="527"/>
      <c r="BC67" s="527"/>
      <c r="BD67" s="527"/>
      <c r="BE67" s="527"/>
      <c r="BF67" s="527"/>
      <c r="BG67" s="527"/>
      <c r="BH67" s="527"/>
      <c r="BI67" s="527"/>
      <c r="BJ67" s="527"/>
      <c r="BK67" s="527"/>
      <c r="BL67" s="527"/>
      <c r="BM67" s="527"/>
      <c r="BN67" s="527"/>
      <c r="BO67" s="159" cm="1">
        <f t="array" ref="BO67">SUMPRODUCT((YEAR($G$4:$BN$4)=BO$4)*($G67:$BN67))</f>
        <v>0</v>
      </c>
      <c r="BP67" s="125" cm="1">
        <f t="array" ref="BP67">SUMPRODUCT((YEAR($G$4:$BN$4)=BP$4)*($G67:$BN67))</f>
        <v>0</v>
      </c>
      <c r="BQ67" s="125" cm="1">
        <f t="array" ref="BQ67">SUMPRODUCT((YEAR($G$4:$BN$4)=BQ$4)*($G67:$BN67))</f>
        <v>0</v>
      </c>
      <c r="BR67" s="125" cm="1">
        <f t="array" ref="BR67">SUMPRODUCT((YEAR($G$4:$BN$4)=BR$4)*($G67:$BN67))</f>
        <v>0</v>
      </c>
      <c r="BS67" s="158" cm="1">
        <f t="array" ref="BS67">SUMPRODUCT((YEAR($G$4:$BN$4)=BS$4)*($G67:$BN67))</f>
        <v>0</v>
      </c>
      <c r="BT67" s="351"/>
      <c r="BU67" s="350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</row>
    <row r="68" spans="1:99" s="11" customFormat="1">
      <c r="A68" s="15"/>
      <c r="B68" s="28"/>
      <c r="C68" s="457" t="s">
        <v>225</v>
      </c>
      <c r="D68" s="524" t="s">
        <v>43</v>
      </c>
      <c r="E68" s="525" t="s">
        <v>544</v>
      </c>
      <c r="F68" s="526"/>
      <c r="G68" s="527"/>
      <c r="H68" s="527"/>
      <c r="I68" s="527"/>
      <c r="J68" s="527"/>
      <c r="K68" s="527"/>
      <c r="L68" s="527"/>
      <c r="M68" s="527"/>
      <c r="N68" s="527"/>
      <c r="O68" s="527"/>
      <c r="P68" s="527"/>
      <c r="Q68" s="527"/>
      <c r="R68" s="527"/>
      <c r="S68" s="527"/>
      <c r="T68" s="527"/>
      <c r="U68" s="527"/>
      <c r="V68" s="527"/>
      <c r="W68" s="527"/>
      <c r="X68" s="527"/>
      <c r="Y68" s="527"/>
      <c r="Z68" s="527"/>
      <c r="AA68" s="527"/>
      <c r="AB68" s="527"/>
      <c r="AC68" s="527"/>
      <c r="AD68" s="527"/>
      <c r="AE68" s="527"/>
      <c r="AF68" s="527"/>
      <c r="AG68" s="527"/>
      <c r="AH68" s="527"/>
      <c r="AI68" s="527"/>
      <c r="AJ68" s="527"/>
      <c r="AK68" s="527"/>
      <c r="AL68" s="527"/>
      <c r="AM68" s="527"/>
      <c r="AN68" s="527"/>
      <c r="AO68" s="527"/>
      <c r="AP68" s="527"/>
      <c r="AQ68" s="527"/>
      <c r="AR68" s="527"/>
      <c r="AS68" s="527"/>
      <c r="AT68" s="527"/>
      <c r="AU68" s="527"/>
      <c r="AV68" s="527"/>
      <c r="AW68" s="527"/>
      <c r="AX68" s="527"/>
      <c r="AY68" s="527"/>
      <c r="AZ68" s="527"/>
      <c r="BA68" s="527"/>
      <c r="BB68" s="527"/>
      <c r="BC68" s="527"/>
      <c r="BD68" s="527"/>
      <c r="BE68" s="527"/>
      <c r="BF68" s="527"/>
      <c r="BG68" s="527"/>
      <c r="BH68" s="527"/>
      <c r="BI68" s="527"/>
      <c r="BJ68" s="527"/>
      <c r="BK68" s="527"/>
      <c r="BL68" s="527"/>
      <c r="BM68" s="527"/>
      <c r="BN68" s="527"/>
      <c r="BO68" s="159" cm="1">
        <f t="array" ref="BO68">SUMPRODUCT((YEAR($G$4:$BN$4)=BO$4)*($G68:$BN68))</f>
        <v>0</v>
      </c>
      <c r="BP68" s="125" cm="1">
        <f t="array" ref="BP68">SUMPRODUCT((YEAR($G$4:$BN$4)=BP$4)*($G68:$BN68))</f>
        <v>0</v>
      </c>
      <c r="BQ68" s="125" cm="1">
        <f t="array" ref="BQ68">SUMPRODUCT((YEAR($G$4:$BN$4)=BQ$4)*($G68:$BN68))</f>
        <v>0</v>
      </c>
      <c r="BR68" s="125" cm="1">
        <f t="array" ref="BR68">SUMPRODUCT((YEAR($G$4:$BN$4)=BR$4)*($G68:$BN68))</f>
        <v>0</v>
      </c>
      <c r="BS68" s="158" cm="1">
        <f t="array" ref="BS68">SUMPRODUCT((YEAR($G$4:$BN$4)=BS$4)*($G68:$BN68))</f>
        <v>0</v>
      </c>
      <c r="BT68" s="351"/>
      <c r="BU68" s="350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</row>
    <row r="69" spans="1:99" s="11" customFormat="1">
      <c r="A69" s="15"/>
      <c r="B69" s="28"/>
      <c r="C69" s="457" t="s">
        <v>225</v>
      </c>
      <c r="D69" s="524" t="s">
        <v>78</v>
      </c>
      <c r="E69" s="525" t="s">
        <v>545</v>
      </c>
      <c r="F69" s="526"/>
      <c r="G69" s="527"/>
      <c r="H69" s="527"/>
      <c r="I69" s="527"/>
      <c r="J69" s="527"/>
      <c r="K69" s="527"/>
      <c r="L69" s="527"/>
      <c r="M69" s="527"/>
      <c r="N69" s="527"/>
      <c r="O69" s="527"/>
      <c r="P69" s="527"/>
      <c r="Q69" s="527"/>
      <c r="R69" s="527"/>
      <c r="S69" s="527"/>
      <c r="T69" s="527"/>
      <c r="U69" s="527"/>
      <c r="V69" s="527"/>
      <c r="W69" s="527"/>
      <c r="X69" s="527"/>
      <c r="Y69" s="527"/>
      <c r="Z69" s="527"/>
      <c r="AA69" s="527"/>
      <c r="AB69" s="527"/>
      <c r="AC69" s="527"/>
      <c r="AD69" s="527"/>
      <c r="AE69" s="527"/>
      <c r="AF69" s="527"/>
      <c r="AG69" s="527"/>
      <c r="AH69" s="527"/>
      <c r="AI69" s="527"/>
      <c r="AJ69" s="527"/>
      <c r="AK69" s="527"/>
      <c r="AL69" s="527"/>
      <c r="AM69" s="527"/>
      <c r="AN69" s="527"/>
      <c r="AO69" s="527"/>
      <c r="AP69" s="527"/>
      <c r="AQ69" s="527"/>
      <c r="AR69" s="527"/>
      <c r="AS69" s="527"/>
      <c r="AT69" s="527"/>
      <c r="AU69" s="527"/>
      <c r="AV69" s="527"/>
      <c r="AW69" s="527"/>
      <c r="AX69" s="527"/>
      <c r="AY69" s="527"/>
      <c r="AZ69" s="527"/>
      <c r="BA69" s="527"/>
      <c r="BB69" s="527"/>
      <c r="BC69" s="527"/>
      <c r="BD69" s="527"/>
      <c r="BE69" s="527"/>
      <c r="BF69" s="527"/>
      <c r="BG69" s="527"/>
      <c r="BH69" s="527"/>
      <c r="BI69" s="527"/>
      <c r="BJ69" s="527"/>
      <c r="BK69" s="527"/>
      <c r="BL69" s="527"/>
      <c r="BM69" s="527"/>
      <c r="BN69" s="527"/>
      <c r="BO69" s="159" cm="1">
        <f t="array" ref="BO69">SUMPRODUCT((YEAR($G$4:$BN$4)=BO$4)*($G69:$BN69))</f>
        <v>0</v>
      </c>
      <c r="BP69" s="125" cm="1">
        <f t="array" ref="BP69">SUMPRODUCT((YEAR($G$4:$BN$4)=BP$4)*($G69:$BN69))</f>
        <v>0</v>
      </c>
      <c r="BQ69" s="125" cm="1">
        <f t="array" ref="BQ69">SUMPRODUCT((YEAR($G$4:$BN$4)=BQ$4)*($G69:$BN69))</f>
        <v>0</v>
      </c>
      <c r="BR69" s="125" cm="1">
        <f t="array" ref="BR69">SUMPRODUCT((YEAR($G$4:$BN$4)=BR$4)*($G69:$BN69))</f>
        <v>0</v>
      </c>
      <c r="BS69" s="158" cm="1">
        <f t="array" ref="BS69">SUMPRODUCT((YEAR($G$4:$BN$4)=BS$4)*($G69:$BN69))</f>
        <v>0</v>
      </c>
      <c r="BT69" s="351"/>
      <c r="BU69" s="350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</row>
    <row r="70" spans="1:99" s="11" customFormat="1">
      <c r="A70" s="15"/>
      <c r="B70" s="28"/>
      <c r="C70" s="457" t="s">
        <v>225</v>
      </c>
      <c r="D70" s="524" t="s">
        <v>79</v>
      </c>
      <c r="E70" s="525" t="s">
        <v>546</v>
      </c>
      <c r="F70" s="526"/>
      <c r="G70" s="527"/>
      <c r="H70" s="527"/>
      <c r="I70" s="527"/>
      <c r="J70" s="527"/>
      <c r="K70" s="527"/>
      <c r="L70" s="527"/>
      <c r="M70" s="527"/>
      <c r="N70" s="527"/>
      <c r="O70" s="527"/>
      <c r="P70" s="527"/>
      <c r="Q70" s="527"/>
      <c r="R70" s="527"/>
      <c r="S70" s="527"/>
      <c r="T70" s="527"/>
      <c r="U70" s="527"/>
      <c r="V70" s="527"/>
      <c r="W70" s="527"/>
      <c r="X70" s="527"/>
      <c r="Y70" s="527"/>
      <c r="Z70" s="527"/>
      <c r="AA70" s="527"/>
      <c r="AB70" s="527"/>
      <c r="AC70" s="527"/>
      <c r="AD70" s="527"/>
      <c r="AE70" s="527"/>
      <c r="AF70" s="527"/>
      <c r="AG70" s="527"/>
      <c r="AH70" s="527"/>
      <c r="AI70" s="527"/>
      <c r="AJ70" s="527"/>
      <c r="AK70" s="527"/>
      <c r="AL70" s="527"/>
      <c r="AM70" s="527"/>
      <c r="AN70" s="527"/>
      <c r="AO70" s="527"/>
      <c r="AP70" s="527"/>
      <c r="AQ70" s="527"/>
      <c r="AR70" s="527"/>
      <c r="AS70" s="527"/>
      <c r="AT70" s="527"/>
      <c r="AU70" s="527"/>
      <c r="AV70" s="527"/>
      <c r="AW70" s="527"/>
      <c r="AX70" s="527"/>
      <c r="AY70" s="527"/>
      <c r="AZ70" s="527"/>
      <c r="BA70" s="527"/>
      <c r="BB70" s="527"/>
      <c r="BC70" s="527"/>
      <c r="BD70" s="527"/>
      <c r="BE70" s="527"/>
      <c r="BF70" s="527"/>
      <c r="BG70" s="527"/>
      <c r="BH70" s="527"/>
      <c r="BI70" s="527"/>
      <c r="BJ70" s="527"/>
      <c r="BK70" s="527"/>
      <c r="BL70" s="527"/>
      <c r="BM70" s="527"/>
      <c r="BN70" s="527"/>
      <c r="BO70" s="159" cm="1">
        <f t="array" ref="BO70">SUMPRODUCT((YEAR($G$4:$BN$4)=BO$4)*($G70:$BN70))</f>
        <v>0</v>
      </c>
      <c r="BP70" s="125" cm="1">
        <f t="array" ref="BP70">SUMPRODUCT((YEAR($G$4:$BN$4)=BP$4)*($G70:$BN70))</f>
        <v>0</v>
      </c>
      <c r="BQ70" s="125" cm="1">
        <f t="array" ref="BQ70">SUMPRODUCT((YEAR($G$4:$BN$4)=BQ$4)*($G70:$BN70))</f>
        <v>0</v>
      </c>
      <c r="BR70" s="125" cm="1">
        <f t="array" ref="BR70">SUMPRODUCT((YEAR($G$4:$BN$4)=BR$4)*($G70:$BN70))</f>
        <v>0</v>
      </c>
      <c r="BS70" s="158" cm="1">
        <f t="array" ref="BS70">SUMPRODUCT((YEAR($G$4:$BN$4)=BS$4)*($G70:$BN70))</f>
        <v>0</v>
      </c>
      <c r="BT70" s="351"/>
      <c r="BU70" s="350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</row>
    <row r="71" spans="1:99" s="11" customFormat="1">
      <c r="A71" s="15"/>
      <c r="B71" s="28"/>
      <c r="C71" s="457"/>
      <c r="D71" s="524"/>
      <c r="E71" s="525"/>
      <c r="F71" s="526"/>
      <c r="G71" s="527"/>
      <c r="H71" s="527"/>
      <c r="I71" s="527"/>
      <c r="J71" s="527"/>
      <c r="K71" s="527"/>
      <c r="L71" s="527"/>
      <c r="M71" s="527"/>
      <c r="N71" s="527"/>
      <c r="O71" s="527"/>
      <c r="P71" s="527"/>
      <c r="Q71" s="527"/>
      <c r="R71" s="527"/>
      <c r="S71" s="527"/>
      <c r="T71" s="527"/>
      <c r="U71" s="527"/>
      <c r="V71" s="527"/>
      <c r="W71" s="527"/>
      <c r="X71" s="527"/>
      <c r="Y71" s="527"/>
      <c r="Z71" s="527"/>
      <c r="AA71" s="527"/>
      <c r="AB71" s="527"/>
      <c r="AC71" s="527"/>
      <c r="AD71" s="527"/>
      <c r="AE71" s="527"/>
      <c r="AF71" s="527"/>
      <c r="AG71" s="527"/>
      <c r="AH71" s="527"/>
      <c r="AI71" s="527"/>
      <c r="AJ71" s="527"/>
      <c r="AK71" s="527"/>
      <c r="AL71" s="527"/>
      <c r="AM71" s="527"/>
      <c r="AN71" s="527"/>
      <c r="AO71" s="527"/>
      <c r="AP71" s="527"/>
      <c r="AQ71" s="527"/>
      <c r="AR71" s="527"/>
      <c r="AS71" s="527"/>
      <c r="AT71" s="527"/>
      <c r="AU71" s="527"/>
      <c r="AV71" s="527"/>
      <c r="AW71" s="527"/>
      <c r="AX71" s="527"/>
      <c r="AY71" s="527"/>
      <c r="AZ71" s="527"/>
      <c r="BA71" s="527"/>
      <c r="BB71" s="527"/>
      <c r="BC71" s="527"/>
      <c r="BD71" s="527"/>
      <c r="BE71" s="527"/>
      <c r="BF71" s="527"/>
      <c r="BG71" s="527"/>
      <c r="BH71" s="527"/>
      <c r="BI71" s="527"/>
      <c r="BJ71" s="527"/>
      <c r="BK71" s="527"/>
      <c r="BL71" s="527"/>
      <c r="BM71" s="527"/>
      <c r="BN71" s="527"/>
      <c r="BO71" s="159" cm="1">
        <f t="array" ref="BO71">SUMPRODUCT((YEAR($G$4:$BN$4)=BO$4)*($G71:$BN71))</f>
        <v>0</v>
      </c>
      <c r="BP71" s="125" cm="1">
        <f t="array" ref="BP71">SUMPRODUCT((YEAR($G$4:$BN$4)=BP$4)*($G71:$BN71))</f>
        <v>0</v>
      </c>
      <c r="BQ71" s="125" cm="1">
        <f t="array" ref="BQ71">SUMPRODUCT((YEAR($G$4:$BN$4)=BQ$4)*($G71:$BN71))</f>
        <v>0</v>
      </c>
      <c r="BR71" s="125" cm="1">
        <f t="array" ref="BR71">SUMPRODUCT((YEAR($G$4:$BN$4)=BR$4)*($G71:$BN71))</f>
        <v>0</v>
      </c>
      <c r="BS71" s="158" cm="1">
        <f t="array" ref="BS71">SUMPRODUCT((YEAR($G$4:$BN$4)=BS$4)*($G71:$BN71))</f>
        <v>0</v>
      </c>
      <c r="BT71" s="351"/>
      <c r="BU71" s="350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</row>
    <row r="72" spans="1:99" s="11" customFormat="1">
      <c r="A72" s="15"/>
      <c r="B72" s="28"/>
      <c r="C72" s="457"/>
      <c r="D72" s="524"/>
      <c r="E72" s="525"/>
      <c r="F72" s="526"/>
      <c r="G72" s="527"/>
      <c r="H72" s="527"/>
      <c r="I72" s="527"/>
      <c r="J72" s="527"/>
      <c r="K72" s="527"/>
      <c r="L72" s="527"/>
      <c r="M72" s="527"/>
      <c r="N72" s="527"/>
      <c r="O72" s="527"/>
      <c r="P72" s="527"/>
      <c r="Q72" s="527"/>
      <c r="R72" s="527"/>
      <c r="S72" s="527"/>
      <c r="T72" s="527"/>
      <c r="U72" s="527"/>
      <c r="V72" s="527"/>
      <c r="W72" s="527"/>
      <c r="X72" s="527"/>
      <c r="Y72" s="527"/>
      <c r="Z72" s="527"/>
      <c r="AA72" s="527"/>
      <c r="AB72" s="527"/>
      <c r="AC72" s="527"/>
      <c r="AD72" s="527"/>
      <c r="AE72" s="527"/>
      <c r="AF72" s="527"/>
      <c r="AG72" s="527"/>
      <c r="AH72" s="527"/>
      <c r="AI72" s="527"/>
      <c r="AJ72" s="527"/>
      <c r="AK72" s="527"/>
      <c r="AL72" s="527"/>
      <c r="AM72" s="527"/>
      <c r="AN72" s="527"/>
      <c r="AO72" s="527"/>
      <c r="AP72" s="527"/>
      <c r="AQ72" s="527"/>
      <c r="AR72" s="527"/>
      <c r="AS72" s="527"/>
      <c r="AT72" s="527"/>
      <c r="AU72" s="527"/>
      <c r="AV72" s="527"/>
      <c r="AW72" s="527"/>
      <c r="AX72" s="527"/>
      <c r="AY72" s="527"/>
      <c r="AZ72" s="527"/>
      <c r="BA72" s="527"/>
      <c r="BB72" s="527"/>
      <c r="BC72" s="527"/>
      <c r="BD72" s="527"/>
      <c r="BE72" s="527"/>
      <c r="BF72" s="527"/>
      <c r="BG72" s="527"/>
      <c r="BH72" s="527"/>
      <c r="BI72" s="527"/>
      <c r="BJ72" s="527"/>
      <c r="BK72" s="527"/>
      <c r="BL72" s="527"/>
      <c r="BM72" s="527"/>
      <c r="BN72" s="527"/>
      <c r="BO72" s="159" cm="1">
        <f t="array" ref="BO72">SUMPRODUCT((YEAR($G$4:$BN$4)=BO$4)*($G72:$BN72))</f>
        <v>0</v>
      </c>
      <c r="BP72" s="125" cm="1">
        <f t="array" ref="BP72">SUMPRODUCT((YEAR($G$4:$BN$4)=BP$4)*($G72:$BN72))</f>
        <v>0</v>
      </c>
      <c r="BQ72" s="125" cm="1">
        <f t="array" ref="BQ72">SUMPRODUCT((YEAR($G$4:$BN$4)=BQ$4)*($G72:$BN72))</f>
        <v>0</v>
      </c>
      <c r="BR72" s="125" cm="1">
        <f t="array" ref="BR72">SUMPRODUCT((YEAR($G$4:$BN$4)=BR$4)*($G72:$BN72))</f>
        <v>0</v>
      </c>
      <c r="BS72" s="158" cm="1">
        <f t="array" ref="BS72">SUMPRODUCT((YEAR($G$4:$BN$4)=BS$4)*($G72:$BN72))</f>
        <v>0</v>
      </c>
      <c r="BT72" s="351"/>
      <c r="BU72" s="350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</row>
    <row r="73" spans="1:99" s="11" customFormat="1">
      <c r="A73" s="16"/>
      <c r="B73" s="28"/>
      <c r="C73" s="445" t="str">
        <f t="shared" ref="C73:C78" si="82">Dept5</f>
        <v>General &amp; Administrative</v>
      </c>
      <c r="D73" s="389" t="s">
        <v>44</v>
      </c>
      <c r="E73" s="789"/>
      <c r="F73" s="526"/>
      <c r="G73" s="527"/>
      <c r="H73" s="527"/>
      <c r="I73" s="527"/>
      <c r="J73" s="527"/>
      <c r="K73" s="527"/>
      <c r="L73" s="527"/>
      <c r="M73" s="527"/>
      <c r="N73" s="527"/>
      <c r="O73" s="527"/>
      <c r="P73" s="527"/>
      <c r="Q73" s="527"/>
      <c r="R73" s="527"/>
      <c r="S73" s="527"/>
      <c r="T73" s="527"/>
      <c r="U73" s="527"/>
      <c r="V73" s="527"/>
      <c r="W73" s="527"/>
      <c r="X73" s="527"/>
      <c r="Y73" s="527"/>
      <c r="Z73" s="527"/>
      <c r="AA73" s="527"/>
      <c r="AB73" s="527"/>
      <c r="AC73" s="527"/>
      <c r="AD73" s="527"/>
      <c r="AE73" s="527"/>
      <c r="AF73" s="527"/>
      <c r="AG73" s="527"/>
      <c r="AH73" s="527"/>
      <c r="AI73" s="527"/>
      <c r="AJ73" s="527"/>
      <c r="AK73" s="527"/>
      <c r="AL73" s="527"/>
      <c r="AM73" s="527"/>
      <c r="AN73" s="527"/>
      <c r="AO73" s="527"/>
      <c r="AP73" s="527"/>
      <c r="AQ73" s="527"/>
      <c r="AR73" s="527"/>
      <c r="AS73" s="527"/>
      <c r="AT73" s="527"/>
      <c r="AU73" s="527"/>
      <c r="AV73" s="527"/>
      <c r="AW73" s="527"/>
      <c r="AX73" s="527"/>
      <c r="AY73" s="527"/>
      <c r="AZ73" s="527"/>
      <c r="BA73" s="527"/>
      <c r="BB73" s="527"/>
      <c r="BC73" s="527"/>
      <c r="BD73" s="527"/>
      <c r="BE73" s="527"/>
      <c r="BF73" s="527"/>
      <c r="BG73" s="527"/>
      <c r="BH73" s="527"/>
      <c r="BI73" s="527"/>
      <c r="BJ73" s="527"/>
      <c r="BK73" s="527"/>
      <c r="BL73" s="527"/>
      <c r="BM73" s="527"/>
      <c r="BN73" s="527"/>
      <c r="BO73" s="159" cm="1">
        <f t="array" ref="BO73">SUMPRODUCT((YEAR($G$4:$BN$4)=BO$4)*($G73:$BN73))</f>
        <v>0</v>
      </c>
      <c r="BP73" s="125" cm="1">
        <f t="array" ref="BP73">SUMPRODUCT((YEAR($G$4:$BN$4)=BP$4)*($G73:$BN73))</f>
        <v>0</v>
      </c>
      <c r="BQ73" s="125" cm="1">
        <f t="array" ref="BQ73">SUMPRODUCT((YEAR($G$4:$BN$4)=BQ$4)*($G73:$BN73))</f>
        <v>0</v>
      </c>
      <c r="BR73" s="125" cm="1">
        <f t="array" ref="BR73">SUMPRODUCT((YEAR($G$4:$BN$4)=BR$4)*($G73:$BN73))</f>
        <v>0</v>
      </c>
      <c r="BS73" s="158" cm="1">
        <f t="array" ref="BS73">SUMPRODUCT((YEAR($G$4:$BN$4)=BS$4)*($G73:$BN73))</f>
        <v>0</v>
      </c>
      <c r="BT73" s="351"/>
      <c r="BU73" s="350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</row>
    <row r="74" spans="1:99" s="11" customFormat="1">
      <c r="A74" s="16"/>
      <c r="B74" s="28"/>
      <c r="C74" s="445" t="str">
        <f t="shared" si="82"/>
        <v>General &amp; Administrative</v>
      </c>
      <c r="D74" s="389" t="s">
        <v>61</v>
      </c>
      <c r="E74" s="789"/>
      <c r="F74" s="526"/>
      <c r="G74" s="527"/>
      <c r="H74" s="527"/>
      <c r="I74" s="527"/>
      <c r="J74" s="527"/>
      <c r="K74" s="527"/>
      <c r="L74" s="527"/>
      <c r="M74" s="527"/>
      <c r="N74" s="527"/>
      <c r="O74" s="527"/>
      <c r="P74" s="527"/>
      <c r="Q74" s="527"/>
      <c r="R74" s="527"/>
      <c r="S74" s="527"/>
      <c r="T74" s="527"/>
      <c r="U74" s="527"/>
      <c r="V74" s="527"/>
      <c r="W74" s="527"/>
      <c r="X74" s="527"/>
      <c r="Y74" s="527"/>
      <c r="Z74" s="527"/>
      <c r="AA74" s="527"/>
      <c r="AB74" s="527"/>
      <c r="AC74" s="527"/>
      <c r="AD74" s="527"/>
      <c r="AE74" s="527"/>
      <c r="AF74" s="527"/>
      <c r="AG74" s="527"/>
      <c r="AH74" s="527"/>
      <c r="AI74" s="527"/>
      <c r="AJ74" s="527"/>
      <c r="AK74" s="527"/>
      <c r="AL74" s="527"/>
      <c r="AM74" s="527"/>
      <c r="AN74" s="527"/>
      <c r="AO74" s="527"/>
      <c r="AP74" s="527"/>
      <c r="AQ74" s="527"/>
      <c r="AR74" s="527"/>
      <c r="AS74" s="527"/>
      <c r="AT74" s="527"/>
      <c r="AU74" s="527"/>
      <c r="AV74" s="527"/>
      <c r="AW74" s="527"/>
      <c r="AX74" s="527"/>
      <c r="AY74" s="527"/>
      <c r="AZ74" s="527"/>
      <c r="BA74" s="527"/>
      <c r="BB74" s="527"/>
      <c r="BC74" s="527"/>
      <c r="BD74" s="527"/>
      <c r="BE74" s="527"/>
      <c r="BF74" s="527"/>
      <c r="BG74" s="527"/>
      <c r="BH74" s="527"/>
      <c r="BI74" s="527"/>
      <c r="BJ74" s="527"/>
      <c r="BK74" s="527"/>
      <c r="BL74" s="527"/>
      <c r="BM74" s="527"/>
      <c r="BN74" s="527"/>
      <c r="BO74" s="159" cm="1">
        <f t="array" ref="BO74">SUMPRODUCT((YEAR($G$4:$BN$4)=BO$4)*($G74:$BN74))</f>
        <v>0</v>
      </c>
      <c r="BP74" s="125" cm="1">
        <f t="array" ref="BP74">SUMPRODUCT((YEAR($G$4:$BN$4)=BP$4)*($G74:$BN74))</f>
        <v>0</v>
      </c>
      <c r="BQ74" s="125" cm="1">
        <f t="array" ref="BQ74">SUMPRODUCT((YEAR($G$4:$BN$4)=BQ$4)*($G74:$BN74))</f>
        <v>0</v>
      </c>
      <c r="BR74" s="125" cm="1">
        <f t="array" ref="BR74">SUMPRODUCT((YEAR($G$4:$BN$4)=BR$4)*($G74:$BN74))</f>
        <v>0</v>
      </c>
      <c r="BS74" s="158" cm="1">
        <f t="array" ref="BS74">SUMPRODUCT((YEAR($G$4:$BN$4)=BS$4)*($G74:$BN74))</f>
        <v>0</v>
      </c>
      <c r="BT74" s="351"/>
      <c r="BU74" s="350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</row>
    <row r="75" spans="1:99" s="11" customFormat="1">
      <c r="A75" s="16"/>
      <c r="B75" s="28"/>
      <c r="C75" s="445" t="str">
        <f t="shared" si="82"/>
        <v>General &amp; Administrative</v>
      </c>
      <c r="D75" s="389" t="s">
        <v>62</v>
      </c>
      <c r="E75" s="789"/>
      <c r="F75" s="526"/>
      <c r="G75" s="527"/>
      <c r="H75" s="527"/>
      <c r="I75" s="527"/>
      <c r="J75" s="527"/>
      <c r="K75" s="527"/>
      <c r="L75" s="527"/>
      <c r="M75" s="527"/>
      <c r="N75" s="527"/>
      <c r="O75" s="527"/>
      <c r="P75" s="527"/>
      <c r="Q75" s="527"/>
      <c r="R75" s="527"/>
      <c r="S75" s="527"/>
      <c r="T75" s="527"/>
      <c r="U75" s="527"/>
      <c r="V75" s="527"/>
      <c r="W75" s="527"/>
      <c r="X75" s="527"/>
      <c r="Y75" s="527"/>
      <c r="Z75" s="527"/>
      <c r="AA75" s="527"/>
      <c r="AB75" s="527"/>
      <c r="AC75" s="527"/>
      <c r="AD75" s="527"/>
      <c r="AE75" s="527"/>
      <c r="AF75" s="527"/>
      <c r="AG75" s="527"/>
      <c r="AH75" s="527"/>
      <c r="AI75" s="527"/>
      <c r="AJ75" s="527"/>
      <c r="AK75" s="527"/>
      <c r="AL75" s="527"/>
      <c r="AM75" s="527"/>
      <c r="AN75" s="527"/>
      <c r="AO75" s="527"/>
      <c r="AP75" s="527"/>
      <c r="AQ75" s="527"/>
      <c r="AR75" s="527"/>
      <c r="AS75" s="527"/>
      <c r="AT75" s="527"/>
      <c r="AU75" s="527"/>
      <c r="AV75" s="527"/>
      <c r="AW75" s="527"/>
      <c r="AX75" s="527"/>
      <c r="AY75" s="527"/>
      <c r="AZ75" s="527"/>
      <c r="BA75" s="527"/>
      <c r="BB75" s="527"/>
      <c r="BC75" s="527"/>
      <c r="BD75" s="527"/>
      <c r="BE75" s="527"/>
      <c r="BF75" s="527"/>
      <c r="BG75" s="527"/>
      <c r="BH75" s="527"/>
      <c r="BI75" s="527"/>
      <c r="BJ75" s="527"/>
      <c r="BK75" s="527"/>
      <c r="BL75" s="527"/>
      <c r="BM75" s="527"/>
      <c r="BN75" s="527"/>
      <c r="BO75" s="159" cm="1">
        <f t="array" ref="BO75">SUMPRODUCT((YEAR($G$4:$BN$4)=BO$4)*($G75:$BN75))</f>
        <v>0</v>
      </c>
      <c r="BP75" s="125" cm="1">
        <f t="array" ref="BP75">SUMPRODUCT((YEAR($G$4:$BN$4)=BP$4)*($G75:$BN75))</f>
        <v>0</v>
      </c>
      <c r="BQ75" s="125" cm="1">
        <f t="array" ref="BQ75">SUMPRODUCT((YEAR($G$4:$BN$4)=BQ$4)*($G75:$BN75))</f>
        <v>0</v>
      </c>
      <c r="BR75" s="125" cm="1">
        <f t="array" ref="BR75">SUMPRODUCT((YEAR($G$4:$BN$4)=BR$4)*($G75:$BN75))</f>
        <v>0</v>
      </c>
      <c r="BS75" s="158" cm="1">
        <f t="array" ref="BS75">SUMPRODUCT((YEAR($G$4:$BN$4)=BS$4)*($G75:$BN75))</f>
        <v>0</v>
      </c>
      <c r="BT75" s="351"/>
      <c r="BU75" s="350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</row>
    <row r="76" spans="1:99" s="11" customFormat="1">
      <c r="A76" s="16"/>
      <c r="B76" s="28"/>
      <c r="C76" s="445" t="str">
        <f t="shared" si="82"/>
        <v>General &amp; Administrative</v>
      </c>
      <c r="D76" s="389" t="s">
        <v>80</v>
      </c>
      <c r="E76" s="789"/>
      <c r="F76" s="790">
        <v>5.0000000000000001E-3</v>
      </c>
      <c r="G76" s="527"/>
      <c r="H76" s="527"/>
      <c r="I76" s="527"/>
      <c r="J76" s="527"/>
      <c r="K76" s="527"/>
      <c r="L76" s="527"/>
      <c r="M76" s="527"/>
      <c r="N76" s="527"/>
      <c r="O76" s="527"/>
      <c r="P76" s="527"/>
      <c r="Q76" s="527"/>
      <c r="R76" s="527"/>
      <c r="S76" s="527"/>
      <c r="T76" s="527"/>
      <c r="U76" s="527"/>
      <c r="V76" s="527"/>
      <c r="W76" s="527"/>
      <c r="X76" s="527"/>
      <c r="Y76" s="527"/>
      <c r="Z76" s="527"/>
      <c r="AA76" s="527"/>
      <c r="AB76" s="527"/>
      <c r="AC76" s="527"/>
      <c r="AD76" s="527"/>
      <c r="AE76" s="527"/>
      <c r="AF76" s="527"/>
      <c r="AG76" s="527"/>
      <c r="AH76" s="527"/>
      <c r="AI76" s="527"/>
      <c r="AJ76" s="527"/>
      <c r="AK76" s="527"/>
      <c r="AL76" s="527"/>
      <c r="AM76" s="527"/>
      <c r="AN76" s="527"/>
      <c r="AO76" s="527"/>
      <c r="AP76" s="527"/>
      <c r="AQ76" s="527"/>
      <c r="AR76" s="527"/>
      <c r="AS76" s="527"/>
      <c r="AT76" s="527"/>
      <c r="AU76" s="527"/>
      <c r="AV76" s="527"/>
      <c r="AW76" s="527"/>
      <c r="AX76" s="527"/>
      <c r="AY76" s="527"/>
      <c r="AZ76" s="527"/>
      <c r="BA76" s="527"/>
      <c r="BB76" s="527"/>
      <c r="BC76" s="527"/>
      <c r="BD76" s="527"/>
      <c r="BE76" s="527"/>
      <c r="BF76" s="527"/>
      <c r="BG76" s="527"/>
      <c r="BH76" s="527"/>
      <c r="BI76" s="527"/>
      <c r="BJ76" s="527"/>
      <c r="BK76" s="527"/>
      <c r="BL76" s="527"/>
      <c r="BM76" s="527"/>
      <c r="BN76" s="527"/>
      <c r="BO76" s="159" cm="1">
        <f t="array" ref="BO76">SUMPRODUCT((YEAR($G$4:$BN$4)=BO$4)*($G76:$BN76))</f>
        <v>0</v>
      </c>
      <c r="BP76" s="125" cm="1">
        <f t="array" ref="BP76">SUMPRODUCT((YEAR($G$4:$BN$4)=BP$4)*($G76:$BN76))</f>
        <v>0</v>
      </c>
      <c r="BQ76" s="125" cm="1">
        <f t="array" ref="BQ76">SUMPRODUCT((YEAR($G$4:$BN$4)=BQ$4)*($G76:$BN76))</f>
        <v>0</v>
      </c>
      <c r="BR76" s="125" cm="1">
        <f t="array" ref="BR76">SUMPRODUCT((YEAR($G$4:$BN$4)=BR$4)*($G76:$BN76))</f>
        <v>0</v>
      </c>
      <c r="BS76" s="158" cm="1">
        <f t="array" ref="BS76">SUMPRODUCT((YEAR($G$4:$BN$4)=BS$4)*($G76:$BN76))</f>
        <v>0</v>
      </c>
      <c r="BT76" s="351"/>
      <c r="BU76" s="350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</row>
    <row r="77" spans="1:99" s="11" customFormat="1">
      <c r="A77" s="16"/>
      <c r="B77" s="28"/>
      <c r="C77" s="445" t="str">
        <f t="shared" si="82"/>
        <v>General &amp; Administrative</v>
      </c>
      <c r="D77" s="389" t="s">
        <v>81</v>
      </c>
      <c r="E77" s="789"/>
      <c r="F77" s="526"/>
      <c r="G77" s="527"/>
      <c r="H77" s="527"/>
      <c r="I77" s="527"/>
      <c r="J77" s="527"/>
      <c r="K77" s="527"/>
      <c r="L77" s="527"/>
      <c r="M77" s="527"/>
      <c r="N77" s="527"/>
      <c r="O77" s="527"/>
      <c r="P77" s="527"/>
      <c r="Q77" s="527"/>
      <c r="R77" s="527"/>
      <c r="S77" s="527"/>
      <c r="T77" s="527"/>
      <c r="U77" s="527"/>
      <c r="V77" s="527"/>
      <c r="W77" s="527"/>
      <c r="X77" s="527"/>
      <c r="Y77" s="527"/>
      <c r="Z77" s="527"/>
      <c r="AA77" s="527"/>
      <c r="AB77" s="527"/>
      <c r="AC77" s="527"/>
      <c r="AD77" s="527"/>
      <c r="AE77" s="527"/>
      <c r="AF77" s="527"/>
      <c r="AG77" s="527"/>
      <c r="AH77" s="527"/>
      <c r="AI77" s="527"/>
      <c r="AJ77" s="527"/>
      <c r="AK77" s="527"/>
      <c r="AL77" s="527"/>
      <c r="AM77" s="527"/>
      <c r="AN77" s="527"/>
      <c r="AO77" s="527"/>
      <c r="AP77" s="527"/>
      <c r="AQ77" s="527"/>
      <c r="AR77" s="527"/>
      <c r="AS77" s="527"/>
      <c r="AT77" s="527"/>
      <c r="AU77" s="527"/>
      <c r="AV77" s="527"/>
      <c r="AW77" s="527"/>
      <c r="AX77" s="527"/>
      <c r="AY77" s="527"/>
      <c r="AZ77" s="527"/>
      <c r="BA77" s="527"/>
      <c r="BB77" s="527"/>
      <c r="BC77" s="527"/>
      <c r="BD77" s="527"/>
      <c r="BE77" s="527"/>
      <c r="BF77" s="527"/>
      <c r="BG77" s="527"/>
      <c r="BH77" s="527"/>
      <c r="BI77" s="527"/>
      <c r="BJ77" s="527"/>
      <c r="BK77" s="527"/>
      <c r="BL77" s="527"/>
      <c r="BM77" s="527"/>
      <c r="BN77" s="527"/>
      <c r="BO77" s="159" cm="1">
        <f t="array" ref="BO77">SUMPRODUCT((YEAR($G$4:$BN$4)=BO$4)*($G77:$BN77))</f>
        <v>0</v>
      </c>
      <c r="BP77" s="125" cm="1">
        <f t="array" ref="BP77">SUMPRODUCT((YEAR($G$4:$BN$4)=BP$4)*($G77:$BN77))</f>
        <v>0</v>
      </c>
      <c r="BQ77" s="125" cm="1">
        <f t="array" ref="BQ77">SUMPRODUCT((YEAR($G$4:$BN$4)=BQ$4)*($G77:$BN77))</f>
        <v>0</v>
      </c>
      <c r="BR77" s="125" cm="1">
        <f t="array" ref="BR77">SUMPRODUCT((YEAR($G$4:$BN$4)=BR$4)*($G77:$BN77))</f>
        <v>0</v>
      </c>
      <c r="BS77" s="158" cm="1">
        <f t="array" ref="BS77">SUMPRODUCT((YEAR($G$4:$BN$4)=BS$4)*($G77:$BN77))</f>
        <v>0</v>
      </c>
      <c r="BT77" s="351"/>
      <c r="BU77" s="350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</row>
    <row r="78" spans="1:99" s="11" customFormat="1">
      <c r="A78" s="16"/>
      <c r="B78" s="28"/>
      <c r="C78" s="445" t="str">
        <f t="shared" si="82"/>
        <v>General &amp; Administrative</v>
      </c>
      <c r="D78" s="389" t="s">
        <v>182</v>
      </c>
      <c r="E78" s="789"/>
      <c r="F78" s="526"/>
      <c r="G78" s="527"/>
      <c r="H78" s="527"/>
      <c r="I78" s="527"/>
      <c r="J78" s="527"/>
      <c r="K78" s="527"/>
      <c r="L78" s="527"/>
      <c r="M78" s="527"/>
      <c r="N78" s="527"/>
      <c r="O78" s="527"/>
      <c r="P78" s="527"/>
      <c r="Q78" s="527"/>
      <c r="R78" s="527"/>
      <c r="S78" s="527"/>
      <c r="T78" s="527"/>
      <c r="U78" s="527"/>
      <c r="V78" s="527"/>
      <c r="W78" s="527"/>
      <c r="X78" s="527"/>
      <c r="Y78" s="527"/>
      <c r="Z78" s="527"/>
      <c r="AA78" s="527"/>
      <c r="AB78" s="527"/>
      <c r="AC78" s="527"/>
      <c r="AD78" s="527"/>
      <c r="AE78" s="527"/>
      <c r="AF78" s="527"/>
      <c r="AG78" s="527"/>
      <c r="AH78" s="527"/>
      <c r="AI78" s="527"/>
      <c r="AJ78" s="527"/>
      <c r="AK78" s="527"/>
      <c r="AL78" s="527"/>
      <c r="AM78" s="527"/>
      <c r="AN78" s="527"/>
      <c r="AO78" s="527"/>
      <c r="AP78" s="527"/>
      <c r="AQ78" s="527"/>
      <c r="AR78" s="527"/>
      <c r="AS78" s="527"/>
      <c r="AT78" s="527"/>
      <c r="AU78" s="527"/>
      <c r="AV78" s="527"/>
      <c r="AW78" s="527"/>
      <c r="AX78" s="527"/>
      <c r="AY78" s="527"/>
      <c r="AZ78" s="527"/>
      <c r="BA78" s="527"/>
      <c r="BB78" s="527"/>
      <c r="BC78" s="527"/>
      <c r="BD78" s="527"/>
      <c r="BE78" s="527"/>
      <c r="BF78" s="527"/>
      <c r="BG78" s="527"/>
      <c r="BH78" s="527"/>
      <c r="BI78" s="527"/>
      <c r="BJ78" s="527"/>
      <c r="BK78" s="527"/>
      <c r="BL78" s="527"/>
      <c r="BM78" s="527"/>
      <c r="BN78" s="527"/>
      <c r="BO78" s="159" cm="1">
        <f t="array" ref="BO78">SUMPRODUCT((YEAR($G$4:$BN$4)=BO$4)*($G78:$BN78))</f>
        <v>0</v>
      </c>
      <c r="BP78" s="125" cm="1">
        <f t="array" ref="BP78">SUMPRODUCT((YEAR($G$4:$BN$4)=BP$4)*($G78:$BN78))</f>
        <v>0</v>
      </c>
      <c r="BQ78" s="125" cm="1">
        <f t="array" ref="BQ78">SUMPRODUCT((YEAR($G$4:$BN$4)=BQ$4)*($G78:$BN78))</f>
        <v>0</v>
      </c>
      <c r="BR78" s="125" cm="1">
        <f t="array" ref="BR78">SUMPRODUCT((YEAR($G$4:$BN$4)=BR$4)*($G78:$BN78))</f>
        <v>0</v>
      </c>
      <c r="BS78" s="158" cm="1">
        <f t="array" ref="BS78">SUMPRODUCT((YEAR($G$4:$BN$4)=BS$4)*($G78:$BN78))</f>
        <v>0</v>
      </c>
      <c r="BT78" s="351"/>
      <c r="BU78" s="350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</row>
    <row r="79" spans="1:99" s="11" customFormat="1">
      <c r="A79" s="16"/>
      <c r="B79" s="28"/>
      <c r="C79" s="445" t="s">
        <v>421</v>
      </c>
      <c r="D79" s="446" t="s">
        <v>71</v>
      </c>
      <c r="E79" s="447" t="s">
        <v>455</v>
      </c>
      <c r="F79" s="526"/>
      <c r="G79" s="527"/>
      <c r="H79" s="527"/>
      <c r="I79" s="527"/>
      <c r="J79" s="527"/>
      <c r="K79" s="527"/>
      <c r="L79" s="527"/>
      <c r="M79" s="527"/>
      <c r="N79" s="527"/>
      <c r="O79" s="527"/>
      <c r="P79" s="527"/>
      <c r="Q79" s="527"/>
      <c r="R79" s="527"/>
      <c r="S79" s="527"/>
      <c r="T79" s="527"/>
      <c r="U79" s="527"/>
      <c r="V79" s="527"/>
      <c r="W79" s="527"/>
      <c r="X79" s="527"/>
      <c r="Y79" s="527"/>
      <c r="Z79" s="527"/>
      <c r="AA79" s="527"/>
      <c r="AB79" s="527"/>
      <c r="AC79" s="527"/>
      <c r="AD79" s="527"/>
      <c r="AE79" s="527"/>
      <c r="AF79" s="527"/>
      <c r="AG79" s="527"/>
      <c r="AH79" s="527"/>
      <c r="AI79" s="527"/>
      <c r="AJ79" s="527"/>
      <c r="AK79" s="527"/>
      <c r="AL79" s="527"/>
      <c r="AM79" s="527"/>
      <c r="AN79" s="527"/>
      <c r="AO79" s="527"/>
      <c r="AP79" s="527"/>
      <c r="AQ79" s="527"/>
      <c r="AR79" s="527"/>
      <c r="AS79" s="527"/>
      <c r="AT79" s="527"/>
      <c r="AU79" s="527"/>
      <c r="AV79" s="527"/>
      <c r="AW79" s="527"/>
      <c r="AX79" s="527"/>
      <c r="AY79" s="527"/>
      <c r="AZ79" s="527"/>
      <c r="BA79" s="527"/>
      <c r="BB79" s="527"/>
      <c r="BC79" s="527"/>
      <c r="BD79" s="527"/>
      <c r="BE79" s="527"/>
      <c r="BF79" s="527"/>
      <c r="BG79" s="527"/>
      <c r="BH79" s="527"/>
      <c r="BI79" s="527"/>
      <c r="BJ79" s="527"/>
      <c r="BK79" s="527"/>
      <c r="BL79" s="527"/>
      <c r="BM79" s="527"/>
      <c r="BN79" s="527"/>
      <c r="BO79" s="159" cm="1">
        <f t="array" ref="BO79">SUMPRODUCT((YEAR($G$4:$BN$4)=BO$4)*($G79:$BN79))</f>
        <v>0</v>
      </c>
      <c r="BP79" s="125" cm="1">
        <f t="array" ref="BP79">SUMPRODUCT((YEAR($G$4:$BN$4)=BP$4)*($G79:$BN79))</f>
        <v>0</v>
      </c>
      <c r="BQ79" s="125" cm="1">
        <f t="array" ref="BQ79">SUMPRODUCT((YEAR($G$4:$BN$4)=BQ$4)*($G79:$BN79))</f>
        <v>0</v>
      </c>
      <c r="BR79" s="125" cm="1">
        <f t="array" ref="BR79">SUMPRODUCT((YEAR($G$4:$BN$4)=BR$4)*($G79:$BN79))</f>
        <v>0</v>
      </c>
      <c r="BS79" s="158" cm="1">
        <f t="array" ref="BS79">SUMPRODUCT((YEAR($G$4:$BN$4)=BS$4)*($G79:$BN79))</f>
        <v>0</v>
      </c>
      <c r="BT79" s="351"/>
      <c r="BU79" s="350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</row>
    <row r="80" spans="1:99" s="11" customFormat="1">
      <c r="A80" s="16"/>
      <c r="B80" s="28"/>
      <c r="C80" s="445" t="s">
        <v>421</v>
      </c>
      <c r="D80" s="446" t="s">
        <v>72</v>
      </c>
      <c r="E80" s="447" t="s">
        <v>456</v>
      </c>
      <c r="F80" s="526"/>
      <c r="G80" s="527"/>
      <c r="H80" s="527"/>
      <c r="I80" s="527"/>
      <c r="J80" s="527"/>
      <c r="K80" s="527"/>
      <c r="L80" s="527"/>
      <c r="M80" s="527"/>
      <c r="N80" s="527"/>
      <c r="O80" s="527"/>
      <c r="P80" s="527"/>
      <c r="Q80" s="527"/>
      <c r="R80" s="527"/>
      <c r="S80" s="527"/>
      <c r="T80" s="527"/>
      <c r="U80" s="527"/>
      <c r="V80" s="527"/>
      <c r="W80" s="527"/>
      <c r="X80" s="527"/>
      <c r="Y80" s="527"/>
      <c r="Z80" s="527"/>
      <c r="AA80" s="527"/>
      <c r="AB80" s="527"/>
      <c r="AC80" s="527"/>
      <c r="AD80" s="527"/>
      <c r="AE80" s="527"/>
      <c r="AF80" s="527"/>
      <c r="AG80" s="527"/>
      <c r="AH80" s="527"/>
      <c r="AI80" s="527"/>
      <c r="AJ80" s="527"/>
      <c r="AK80" s="527"/>
      <c r="AL80" s="527"/>
      <c r="AM80" s="527"/>
      <c r="AN80" s="527"/>
      <c r="AO80" s="527"/>
      <c r="AP80" s="527"/>
      <c r="AQ80" s="527"/>
      <c r="AR80" s="527"/>
      <c r="AS80" s="527"/>
      <c r="AT80" s="527"/>
      <c r="AU80" s="527"/>
      <c r="AV80" s="527"/>
      <c r="AW80" s="527"/>
      <c r="AX80" s="527"/>
      <c r="AY80" s="527"/>
      <c r="AZ80" s="527"/>
      <c r="BA80" s="527"/>
      <c r="BB80" s="527"/>
      <c r="BC80" s="527"/>
      <c r="BD80" s="527"/>
      <c r="BE80" s="527"/>
      <c r="BF80" s="527"/>
      <c r="BG80" s="527"/>
      <c r="BH80" s="527"/>
      <c r="BI80" s="527"/>
      <c r="BJ80" s="527"/>
      <c r="BK80" s="527"/>
      <c r="BL80" s="527"/>
      <c r="BM80" s="527"/>
      <c r="BN80" s="527"/>
      <c r="BO80" s="159" cm="1">
        <f t="array" ref="BO80">SUMPRODUCT((YEAR($G$4:$BN$4)=BO$4)*($G80:$BN80))</f>
        <v>0</v>
      </c>
      <c r="BP80" s="125" cm="1">
        <f t="array" ref="BP80">SUMPRODUCT((YEAR($G$4:$BN$4)=BP$4)*($G80:$BN80))</f>
        <v>0</v>
      </c>
      <c r="BQ80" s="125" cm="1">
        <f t="array" ref="BQ80">SUMPRODUCT((YEAR($G$4:$BN$4)=BQ$4)*($G80:$BN80))</f>
        <v>0</v>
      </c>
      <c r="BR80" s="125" cm="1">
        <f t="array" ref="BR80">SUMPRODUCT((YEAR($G$4:$BN$4)=BR$4)*($G80:$BN80))</f>
        <v>0</v>
      </c>
      <c r="BS80" s="158" cm="1">
        <f t="array" ref="BS80">SUMPRODUCT((YEAR($G$4:$BN$4)=BS$4)*($G80:$BN80))</f>
        <v>0</v>
      </c>
      <c r="BT80" s="351"/>
      <c r="BU80" s="350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</row>
    <row r="81" spans="1:99" s="11" customFormat="1">
      <c r="A81" s="16"/>
      <c r="B81" s="28"/>
      <c r="C81" s="445" t="s">
        <v>421</v>
      </c>
      <c r="D81" s="446" t="s">
        <v>88</v>
      </c>
      <c r="E81" s="447" t="s">
        <v>456</v>
      </c>
      <c r="F81" s="526"/>
      <c r="G81" s="527"/>
      <c r="H81" s="527"/>
      <c r="I81" s="527"/>
      <c r="J81" s="527"/>
      <c r="K81" s="527"/>
      <c r="L81" s="527"/>
      <c r="M81" s="527"/>
      <c r="N81" s="527"/>
      <c r="O81" s="527"/>
      <c r="P81" s="527"/>
      <c r="Q81" s="527"/>
      <c r="R81" s="527"/>
      <c r="S81" s="527"/>
      <c r="T81" s="527"/>
      <c r="U81" s="527"/>
      <c r="V81" s="527"/>
      <c r="W81" s="527"/>
      <c r="X81" s="527"/>
      <c r="Y81" s="527"/>
      <c r="Z81" s="527"/>
      <c r="AA81" s="527"/>
      <c r="AB81" s="527"/>
      <c r="AC81" s="527"/>
      <c r="AD81" s="527"/>
      <c r="AE81" s="527"/>
      <c r="AF81" s="527"/>
      <c r="AG81" s="527"/>
      <c r="AH81" s="527"/>
      <c r="AI81" s="527"/>
      <c r="AJ81" s="527"/>
      <c r="AK81" s="527"/>
      <c r="AL81" s="527"/>
      <c r="AM81" s="527"/>
      <c r="AN81" s="527"/>
      <c r="AO81" s="527"/>
      <c r="AP81" s="527"/>
      <c r="AQ81" s="527"/>
      <c r="AR81" s="527"/>
      <c r="AS81" s="527"/>
      <c r="AT81" s="527"/>
      <c r="AU81" s="527"/>
      <c r="AV81" s="527"/>
      <c r="AW81" s="527"/>
      <c r="AX81" s="527"/>
      <c r="AY81" s="527"/>
      <c r="AZ81" s="527"/>
      <c r="BA81" s="527"/>
      <c r="BB81" s="527"/>
      <c r="BC81" s="527"/>
      <c r="BD81" s="527"/>
      <c r="BE81" s="527"/>
      <c r="BF81" s="527"/>
      <c r="BG81" s="527"/>
      <c r="BH81" s="527"/>
      <c r="BI81" s="527"/>
      <c r="BJ81" s="527"/>
      <c r="BK81" s="527"/>
      <c r="BL81" s="527"/>
      <c r="BM81" s="527"/>
      <c r="BN81" s="527"/>
      <c r="BO81" s="159" cm="1">
        <f t="array" ref="BO81">SUMPRODUCT((YEAR($G$4:$BN$4)=BO$4)*($G81:$BN81))</f>
        <v>0</v>
      </c>
      <c r="BP81" s="125" cm="1">
        <f t="array" ref="BP81">SUMPRODUCT((YEAR($G$4:$BN$4)=BP$4)*($G81:$BN81))</f>
        <v>0</v>
      </c>
      <c r="BQ81" s="125" cm="1">
        <f t="array" ref="BQ81">SUMPRODUCT((YEAR($G$4:$BN$4)=BQ$4)*($G81:$BN81))</f>
        <v>0</v>
      </c>
      <c r="BR81" s="125" cm="1">
        <f t="array" ref="BR81">SUMPRODUCT((YEAR($G$4:$BN$4)=BR$4)*($G81:$BN81))</f>
        <v>0</v>
      </c>
      <c r="BS81" s="158" cm="1">
        <f t="array" ref="BS81">SUMPRODUCT((YEAR($G$4:$BN$4)=BS$4)*($G81:$BN81))</f>
        <v>0</v>
      </c>
      <c r="BT81" s="351"/>
      <c r="BU81" s="350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</row>
    <row r="82" spans="1:99" s="28" customFormat="1">
      <c r="A82" s="16"/>
      <c r="B82" s="20"/>
      <c r="C82" s="411"/>
      <c r="D82" s="395"/>
      <c r="E82" s="395"/>
      <c r="F82" s="396"/>
      <c r="G82" s="353"/>
      <c r="H82" s="353"/>
      <c r="I82" s="353"/>
      <c r="J82" s="353"/>
      <c r="K82" s="353"/>
      <c r="L82" s="353"/>
      <c r="M82" s="353"/>
      <c r="N82" s="353"/>
      <c r="O82" s="353"/>
      <c r="P82" s="353"/>
      <c r="Q82" s="353"/>
      <c r="R82" s="353"/>
      <c r="S82" s="353"/>
      <c r="T82" s="353"/>
      <c r="U82" s="353"/>
      <c r="V82" s="353"/>
      <c r="W82" s="353"/>
      <c r="X82" s="353"/>
      <c r="Y82" s="353"/>
      <c r="Z82" s="353"/>
      <c r="AA82" s="353"/>
      <c r="AB82" s="353"/>
      <c r="AC82" s="353"/>
      <c r="AD82" s="353"/>
      <c r="AE82" s="353"/>
      <c r="AF82" s="353"/>
      <c r="AG82" s="353"/>
      <c r="AH82" s="353"/>
      <c r="AI82" s="353"/>
      <c r="AJ82" s="353"/>
      <c r="AK82" s="353"/>
      <c r="AL82" s="353"/>
      <c r="AM82" s="353"/>
      <c r="AN82" s="353"/>
      <c r="AO82" s="353"/>
      <c r="AP82" s="353"/>
      <c r="AQ82" s="353"/>
      <c r="AR82" s="353"/>
      <c r="AS82" s="353"/>
      <c r="AT82" s="353"/>
      <c r="AU82" s="353"/>
      <c r="AV82" s="353"/>
      <c r="AW82" s="353"/>
      <c r="AX82" s="353"/>
      <c r="AY82" s="353"/>
      <c r="AZ82" s="353"/>
      <c r="BA82" s="353"/>
      <c r="BB82" s="353"/>
      <c r="BC82" s="353"/>
      <c r="BD82" s="353"/>
      <c r="BE82" s="353"/>
      <c r="BF82" s="353"/>
      <c r="BG82" s="353"/>
      <c r="BH82" s="353"/>
      <c r="BI82" s="353"/>
      <c r="BJ82" s="353"/>
      <c r="BK82" s="353"/>
      <c r="BL82" s="353"/>
      <c r="BM82" s="353"/>
      <c r="BN82" s="353"/>
      <c r="BO82" s="352"/>
      <c r="BP82" s="353"/>
      <c r="BQ82" s="353"/>
      <c r="BR82" s="353"/>
      <c r="BS82" s="354"/>
      <c r="BT82" s="20"/>
      <c r="BU82" s="20"/>
      <c r="BV82" s="20"/>
    </row>
    <row r="83" spans="1:99" s="28" customFormat="1" ht="12.6" thickBot="1">
      <c r="A83" s="16"/>
      <c r="B83" s="20"/>
      <c r="C83" s="62"/>
      <c r="D83" s="355" t="s">
        <v>418</v>
      </c>
      <c r="E83" s="61"/>
      <c r="F83" s="236"/>
      <c r="G83" s="412">
        <f t="shared" ref="G83:AL83" si="83">SUM(G35:G82)</f>
        <v>0</v>
      </c>
      <c r="H83" s="412">
        <f t="shared" si="83"/>
        <v>0</v>
      </c>
      <c r="I83" s="412">
        <f t="shared" si="83"/>
        <v>0</v>
      </c>
      <c r="J83" s="412">
        <f t="shared" si="83"/>
        <v>0</v>
      </c>
      <c r="K83" s="412">
        <f t="shared" si="83"/>
        <v>0</v>
      </c>
      <c r="L83" s="412">
        <f t="shared" si="83"/>
        <v>0</v>
      </c>
      <c r="M83" s="412">
        <f t="shared" si="83"/>
        <v>0</v>
      </c>
      <c r="N83" s="412">
        <f t="shared" si="83"/>
        <v>0</v>
      </c>
      <c r="O83" s="412">
        <f t="shared" si="83"/>
        <v>0</v>
      </c>
      <c r="P83" s="412">
        <f t="shared" si="83"/>
        <v>0</v>
      </c>
      <c r="Q83" s="412">
        <f t="shared" si="83"/>
        <v>0</v>
      </c>
      <c r="R83" s="412">
        <f t="shared" si="83"/>
        <v>0</v>
      </c>
      <c r="S83" s="412">
        <f t="shared" si="83"/>
        <v>0</v>
      </c>
      <c r="T83" s="412">
        <f t="shared" si="83"/>
        <v>0</v>
      </c>
      <c r="U83" s="412">
        <f t="shared" si="83"/>
        <v>0</v>
      </c>
      <c r="V83" s="412">
        <f t="shared" si="83"/>
        <v>0</v>
      </c>
      <c r="W83" s="412">
        <f t="shared" si="83"/>
        <v>0</v>
      </c>
      <c r="X83" s="412">
        <f t="shared" si="83"/>
        <v>0</v>
      </c>
      <c r="Y83" s="412">
        <f t="shared" si="83"/>
        <v>0</v>
      </c>
      <c r="Z83" s="412">
        <f t="shared" si="83"/>
        <v>0</v>
      </c>
      <c r="AA83" s="412">
        <f t="shared" si="83"/>
        <v>0</v>
      </c>
      <c r="AB83" s="412">
        <f t="shared" si="83"/>
        <v>0</v>
      </c>
      <c r="AC83" s="412">
        <f t="shared" si="83"/>
        <v>0</v>
      </c>
      <c r="AD83" s="412">
        <f t="shared" si="83"/>
        <v>0</v>
      </c>
      <c r="AE83" s="412">
        <f t="shared" si="83"/>
        <v>0</v>
      </c>
      <c r="AF83" s="412">
        <f t="shared" si="83"/>
        <v>0</v>
      </c>
      <c r="AG83" s="412">
        <f t="shared" si="83"/>
        <v>0</v>
      </c>
      <c r="AH83" s="412">
        <f t="shared" si="83"/>
        <v>0</v>
      </c>
      <c r="AI83" s="412">
        <f t="shared" si="83"/>
        <v>0</v>
      </c>
      <c r="AJ83" s="412">
        <f t="shared" si="83"/>
        <v>0</v>
      </c>
      <c r="AK83" s="412">
        <f t="shared" si="83"/>
        <v>0</v>
      </c>
      <c r="AL83" s="412">
        <f t="shared" si="83"/>
        <v>0</v>
      </c>
      <c r="AM83" s="412">
        <f t="shared" ref="AM83:BR83" si="84">SUM(AM35:AM82)</f>
        <v>0</v>
      </c>
      <c r="AN83" s="412">
        <f t="shared" si="84"/>
        <v>0</v>
      </c>
      <c r="AO83" s="412">
        <f t="shared" si="84"/>
        <v>0</v>
      </c>
      <c r="AP83" s="412">
        <f t="shared" si="84"/>
        <v>0</v>
      </c>
      <c r="AQ83" s="412">
        <f t="shared" si="84"/>
        <v>0</v>
      </c>
      <c r="AR83" s="412">
        <f t="shared" si="84"/>
        <v>0</v>
      </c>
      <c r="AS83" s="412">
        <f t="shared" si="84"/>
        <v>0</v>
      </c>
      <c r="AT83" s="412">
        <f t="shared" si="84"/>
        <v>0</v>
      </c>
      <c r="AU83" s="412">
        <f t="shared" si="84"/>
        <v>0</v>
      </c>
      <c r="AV83" s="412">
        <f t="shared" si="84"/>
        <v>0</v>
      </c>
      <c r="AW83" s="412">
        <f t="shared" si="84"/>
        <v>0</v>
      </c>
      <c r="AX83" s="412">
        <f t="shared" si="84"/>
        <v>0</v>
      </c>
      <c r="AY83" s="412">
        <f t="shared" si="84"/>
        <v>0</v>
      </c>
      <c r="AZ83" s="412">
        <f t="shared" si="84"/>
        <v>0</v>
      </c>
      <c r="BA83" s="412">
        <f t="shared" si="84"/>
        <v>0</v>
      </c>
      <c r="BB83" s="412">
        <f t="shared" si="84"/>
        <v>0</v>
      </c>
      <c r="BC83" s="412">
        <f t="shared" si="84"/>
        <v>0</v>
      </c>
      <c r="BD83" s="412">
        <f t="shared" si="84"/>
        <v>0</v>
      </c>
      <c r="BE83" s="412">
        <f t="shared" si="84"/>
        <v>0</v>
      </c>
      <c r="BF83" s="412">
        <f t="shared" si="84"/>
        <v>0</v>
      </c>
      <c r="BG83" s="412">
        <f t="shared" si="84"/>
        <v>0</v>
      </c>
      <c r="BH83" s="412">
        <f t="shared" si="84"/>
        <v>0</v>
      </c>
      <c r="BI83" s="412">
        <f t="shared" si="84"/>
        <v>0</v>
      </c>
      <c r="BJ83" s="412">
        <f t="shared" si="84"/>
        <v>0</v>
      </c>
      <c r="BK83" s="412">
        <f t="shared" si="84"/>
        <v>0</v>
      </c>
      <c r="BL83" s="412">
        <f t="shared" si="84"/>
        <v>0</v>
      </c>
      <c r="BM83" s="412">
        <f t="shared" si="84"/>
        <v>0</v>
      </c>
      <c r="BN83" s="412">
        <f t="shared" si="84"/>
        <v>0</v>
      </c>
      <c r="BO83" s="413">
        <f t="shared" si="84"/>
        <v>0</v>
      </c>
      <c r="BP83" s="283">
        <f t="shared" si="84"/>
        <v>0</v>
      </c>
      <c r="BQ83" s="283">
        <f t="shared" si="84"/>
        <v>0</v>
      </c>
      <c r="BR83" s="283">
        <f t="shared" si="84"/>
        <v>0</v>
      </c>
      <c r="BS83" s="376">
        <f t="shared" ref="BS83" si="85">SUM(BS35:BS82)</f>
        <v>0</v>
      </c>
      <c r="BT83" s="20"/>
      <c r="BU83" s="20"/>
      <c r="BV83" s="20"/>
      <c r="BW83" s="20"/>
      <c r="BX83" s="20"/>
      <c r="BY83" s="20"/>
      <c r="BZ83" s="20"/>
    </row>
    <row r="84" spans="1:99" s="28" customFormat="1">
      <c r="A84" s="16"/>
      <c r="B84" s="20"/>
      <c r="C84" s="62"/>
      <c r="D84" s="355"/>
      <c r="E84" s="61"/>
      <c r="F84" s="236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5"/>
      <c r="BN84" s="105"/>
      <c r="BO84" s="105"/>
      <c r="BP84" s="105"/>
      <c r="BQ84" s="105"/>
      <c r="BR84" s="105"/>
      <c r="BS84" s="381"/>
      <c r="BT84" s="20"/>
      <c r="BU84" s="20"/>
      <c r="BV84" s="20"/>
      <c r="BW84" s="20"/>
      <c r="BX84" s="20"/>
      <c r="BY84" s="20"/>
      <c r="BZ84" s="20"/>
    </row>
    <row r="85" spans="1:99" s="28" customFormat="1">
      <c r="A85" s="16"/>
      <c r="B85" s="20"/>
      <c r="C85" s="62"/>
      <c r="D85" s="355"/>
      <c r="E85" s="61"/>
      <c r="F85" s="236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5"/>
      <c r="BN85" s="105"/>
      <c r="BO85" s="105"/>
      <c r="BP85" s="105"/>
      <c r="BQ85" s="105"/>
      <c r="BR85" s="105"/>
      <c r="BS85" s="381"/>
      <c r="BT85" s="20"/>
      <c r="BU85" s="20"/>
      <c r="BV85" s="20"/>
      <c r="BW85" s="20"/>
      <c r="BX85" s="20"/>
      <c r="BY85" s="20"/>
      <c r="BZ85" s="20"/>
    </row>
    <row r="86" spans="1:99" s="28" customFormat="1">
      <c r="A86" s="16"/>
      <c r="B86" s="20"/>
      <c r="C86" s="62"/>
      <c r="D86" s="61"/>
      <c r="E86" s="61"/>
      <c r="F86" s="236"/>
      <c r="G86" s="356"/>
      <c r="H86" s="356"/>
      <c r="I86" s="356"/>
      <c r="J86" s="356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356"/>
      <c r="AA86" s="356"/>
      <c r="AB86" s="356"/>
      <c r="AC86" s="356"/>
      <c r="AD86" s="356"/>
      <c r="AE86" s="356"/>
      <c r="AF86" s="356"/>
      <c r="AG86" s="356"/>
      <c r="AH86" s="356"/>
      <c r="AI86" s="356"/>
      <c r="AJ86" s="356"/>
      <c r="AK86" s="356"/>
      <c r="AL86" s="356"/>
      <c r="AM86" s="356"/>
      <c r="AN86" s="356"/>
      <c r="AO86" s="356"/>
      <c r="AP86" s="356"/>
      <c r="AQ86" s="356"/>
      <c r="AR86" s="356"/>
      <c r="AS86" s="356"/>
      <c r="AT86" s="356"/>
      <c r="AU86" s="356"/>
      <c r="AV86" s="356"/>
      <c r="AW86" s="356"/>
      <c r="AX86" s="356"/>
      <c r="AY86" s="356"/>
      <c r="AZ86" s="356"/>
      <c r="BA86" s="356"/>
      <c r="BB86" s="356"/>
      <c r="BC86" s="356"/>
      <c r="BD86" s="356"/>
      <c r="BE86" s="356"/>
      <c r="BF86" s="356"/>
      <c r="BG86" s="356"/>
      <c r="BH86" s="356"/>
      <c r="BI86" s="356"/>
      <c r="BJ86" s="356"/>
      <c r="BK86" s="356"/>
      <c r="BL86" s="356"/>
      <c r="BM86" s="356"/>
      <c r="BN86" s="356"/>
      <c r="BO86" s="378"/>
      <c r="BP86" s="378"/>
      <c r="BQ86" s="378"/>
      <c r="BR86" s="378"/>
      <c r="BS86" s="379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</row>
    <row r="87" spans="1:99">
      <c r="A87" s="16"/>
      <c r="C87" s="444" t="s">
        <v>449</v>
      </c>
      <c r="D87" s="79"/>
      <c r="E87" s="79"/>
      <c r="F87" s="238"/>
      <c r="G87" s="80">
        <f>G$4</f>
        <v>44957</v>
      </c>
      <c r="H87" s="80">
        <f t="shared" ref="H87:AM87" si="86">H4</f>
        <v>44985</v>
      </c>
      <c r="I87" s="80">
        <f t="shared" si="86"/>
        <v>45016</v>
      </c>
      <c r="J87" s="80">
        <f t="shared" si="86"/>
        <v>45046</v>
      </c>
      <c r="K87" s="80">
        <f t="shared" si="86"/>
        <v>45077</v>
      </c>
      <c r="L87" s="80">
        <f t="shared" si="86"/>
        <v>45107</v>
      </c>
      <c r="M87" s="80">
        <f t="shared" si="86"/>
        <v>45138</v>
      </c>
      <c r="N87" s="80">
        <f t="shared" si="86"/>
        <v>45169</v>
      </c>
      <c r="O87" s="80">
        <f t="shared" si="86"/>
        <v>45199</v>
      </c>
      <c r="P87" s="80">
        <f t="shared" si="86"/>
        <v>45230</v>
      </c>
      <c r="Q87" s="80">
        <f t="shared" si="86"/>
        <v>45260</v>
      </c>
      <c r="R87" s="80">
        <f t="shared" si="86"/>
        <v>45291</v>
      </c>
      <c r="S87" s="80">
        <f t="shared" si="86"/>
        <v>45322</v>
      </c>
      <c r="T87" s="80">
        <f t="shared" si="86"/>
        <v>45351</v>
      </c>
      <c r="U87" s="80">
        <f t="shared" si="86"/>
        <v>45382</v>
      </c>
      <c r="V87" s="80">
        <f t="shared" si="86"/>
        <v>45412</v>
      </c>
      <c r="W87" s="80">
        <f t="shared" si="86"/>
        <v>45443</v>
      </c>
      <c r="X87" s="80">
        <f t="shared" si="86"/>
        <v>45473</v>
      </c>
      <c r="Y87" s="80">
        <f t="shared" si="86"/>
        <v>45504</v>
      </c>
      <c r="Z87" s="80">
        <f t="shared" si="86"/>
        <v>45535</v>
      </c>
      <c r="AA87" s="80">
        <f t="shared" si="86"/>
        <v>45565</v>
      </c>
      <c r="AB87" s="80">
        <f t="shared" si="86"/>
        <v>45596</v>
      </c>
      <c r="AC87" s="80">
        <f t="shared" si="86"/>
        <v>45626</v>
      </c>
      <c r="AD87" s="80">
        <f t="shared" si="86"/>
        <v>45657</v>
      </c>
      <c r="AE87" s="80">
        <f t="shared" si="86"/>
        <v>45688</v>
      </c>
      <c r="AF87" s="80">
        <f t="shared" si="86"/>
        <v>45716</v>
      </c>
      <c r="AG87" s="80">
        <f t="shared" si="86"/>
        <v>45747</v>
      </c>
      <c r="AH87" s="80">
        <f t="shared" si="86"/>
        <v>45777</v>
      </c>
      <c r="AI87" s="80">
        <f t="shared" si="86"/>
        <v>45808</v>
      </c>
      <c r="AJ87" s="80">
        <f t="shared" si="86"/>
        <v>45838</v>
      </c>
      <c r="AK87" s="80">
        <f t="shared" si="86"/>
        <v>45869</v>
      </c>
      <c r="AL87" s="80">
        <f t="shared" si="86"/>
        <v>45900</v>
      </c>
      <c r="AM87" s="80">
        <f t="shared" si="86"/>
        <v>45930</v>
      </c>
      <c r="AN87" s="80">
        <f t="shared" ref="AN87:BS87" si="87">AN4</f>
        <v>45961</v>
      </c>
      <c r="AO87" s="80">
        <f t="shared" si="87"/>
        <v>45991</v>
      </c>
      <c r="AP87" s="80">
        <f t="shared" si="87"/>
        <v>46022</v>
      </c>
      <c r="AQ87" s="80">
        <f t="shared" si="87"/>
        <v>46053</v>
      </c>
      <c r="AR87" s="80">
        <f t="shared" si="87"/>
        <v>46081</v>
      </c>
      <c r="AS87" s="80">
        <f t="shared" si="87"/>
        <v>46112</v>
      </c>
      <c r="AT87" s="80">
        <f t="shared" si="87"/>
        <v>46142</v>
      </c>
      <c r="AU87" s="80">
        <f t="shared" si="87"/>
        <v>46173</v>
      </c>
      <c r="AV87" s="80">
        <f t="shared" si="87"/>
        <v>46203</v>
      </c>
      <c r="AW87" s="80">
        <f t="shared" si="87"/>
        <v>46234</v>
      </c>
      <c r="AX87" s="80">
        <f t="shared" si="87"/>
        <v>46265</v>
      </c>
      <c r="AY87" s="80">
        <f t="shared" si="87"/>
        <v>46295</v>
      </c>
      <c r="AZ87" s="80">
        <f t="shared" si="87"/>
        <v>46326</v>
      </c>
      <c r="BA87" s="80">
        <f t="shared" si="87"/>
        <v>46356</v>
      </c>
      <c r="BB87" s="80">
        <f t="shared" si="87"/>
        <v>46387</v>
      </c>
      <c r="BC87" s="80">
        <f t="shared" si="87"/>
        <v>46418</v>
      </c>
      <c r="BD87" s="80">
        <f t="shared" si="87"/>
        <v>46446</v>
      </c>
      <c r="BE87" s="80">
        <f t="shared" si="87"/>
        <v>46477</v>
      </c>
      <c r="BF87" s="80">
        <f t="shared" si="87"/>
        <v>46507</v>
      </c>
      <c r="BG87" s="80">
        <f t="shared" si="87"/>
        <v>46538</v>
      </c>
      <c r="BH87" s="80">
        <f t="shared" si="87"/>
        <v>46568</v>
      </c>
      <c r="BI87" s="80">
        <f t="shared" si="87"/>
        <v>46599</v>
      </c>
      <c r="BJ87" s="80">
        <f t="shared" si="87"/>
        <v>46630</v>
      </c>
      <c r="BK87" s="80">
        <f t="shared" si="87"/>
        <v>46660</v>
      </c>
      <c r="BL87" s="80">
        <f t="shared" si="87"/>
        <v>46691</v>
      </c>
      <c r="BM87" s="80">
        <f t="shared" si="87"/>
        <v>46721</v>
      </c>
      <c r="BN87" s="80">
        <f t="shared" si="87"/>
        <v>46752</v>
      </c>
      <c r="BO87" s="195">
        <f t="shared" si="87"/>
        <v>2023</v>
      </c>
      <c r="BP87" s="68">
        <f t="shared" si="87"/>
        <v>2024</v>
      </c>
      <c r="BQ87" s="68">
        <f t="shared" si="87"/>
        <v>2025</v>
      </c>
      <c r="BR87" s="68">
        <f t="shared" si="87"/>
        <v>2026</v>
      </c>
      <c r="BS87" s="98">
        <f t="shared" si="87"/>
        <v>2027</v>
      </c>
    </row>
    <row r="88" spans="1:99" s="20" customFormat="1">
      <c r="A88" s="16"/>
      <c r="C88" s="62"/>
      <c r="D88" s="357" t="str">
        <f>Setup!D$13</f>
        <v>Cost of Sales</v>
      </c>
      <c r="E88" s="61"/>
      <c r="F88" s="236"/>
      <c r="G88" s="356">
        <f t="shared" ref="G88:P93" si="88">SUMIF($C$6:$C$30,$D88,G$6:G$30)</f>
        <v>0</v>
      </c>
      <c r="H88" s="356">
        <f t="shared" si="88"/>
        <v>0</v>
      </c>
      <c r="I88" s="356">
        <f t="shared" si="88"/>
        <v>0</v>
      </c>
      <c r="J88" s="356">
        <f t="shared" si="88"/>
        <v>0</v>
      </c>
      <c r="K88" s="356">
        <f t="shared" si="88"/>
        <v>0</v>
      </c>
      <c r="L88" s="356">
        <f t="shared" si="88"/>
        <v>0</v>
      </c>
      <c r="M88" s="356">
        <f t="shared" si="88"/>
        <v>0</v>
      </c>
      <c r="N88" s="356">
        <f t="shared" si="88"/>
        <v>0</v>
      </c>
      <c r="O88" s="356">
        <f t="shared" si="88"/>
        <v>0</v>
      </c>
      <c r="P88" s="356">
        <f t="shared" si="88"/>
        <v>0</v>
      </c>
      <c r="Q88" s="356">
        <f t="shared" ref="Q88:Z93" si="89">SUMIF($C$6:$C$30,$D88,Q$6:Q$30)</f>
        <v>0</v>
      </c>
      <c r="R88" s="356">
        <f t="shared" si="89"/>
        <v>0</v>
      </c>
      <c r="S88" s="356">
        <f t="shared" si="89"/>
        <v>0</v>
      </c>
      <c r="T88" s="356">
        <f t="shared" si="89"/>
        <v>0</v>
      </c>
      <c r="U88" s="356">
        <f t="shared" si="89"/>
        <v>0</v>
      </c>
      <c r="V88" s="356">
        <f t="shared" si="89"/>
        <v>0</v>
      </c>
      <c r="W88" s="356">
        <f t="shared" si="89"/>
        <v>0</v>
      </c>
      <c r="X88" s="356">
        <f t="shared" si="89"/>
        <v>0</v>
      </c>
      <c r="Y88" s="356">
        <f t="shared" si="89"/>
        <v>0</v>
      </c>
      <c r="Z88" s="356">
        <f t="shared" si="89"/>
        <v>0</v>
      </c>
      <c r="AA88" s="356">
        <f t="shared" ref="AA88:AJ93" si="90">SUMIF($C$6:$C$30,$D88,AA$6:AA$30)</f>
        <v>0</v>
      </c>
      <c r="AB88" s="356">
        <f t="shared" si="90"/>
        <v>0</v>
      </c>
      <c r="AC88" s="356">
        <f t="shared" si="90"/>
        <v>0</v>
      </c>
      <c r="AD88" s="356">
        <f t="shared" si="90"/>
        <v>0</v>
      </c>
      <c r="AE88" s="356">
        <f t="shared" si="90"/>
        <v>0</v>
      </c>
      <c r="AF88" s="356">
        <f t="shared" si="90"/>
        <v>0</v>
      </c>
      <c r="AG88" s="356">
        <f t="shared" si="90"/>
        <v>0</v>
      </c>
      <c r="AH88" s="356">
        <f t="shared" si="90"/>
        <v>0</v>
      </c>
      <c r="AI88" s="356">
        <f t="shared" si="90"/>
        <v>0</v>
      </c>
      <c r="AJ88" s="356">
        <f t="shared" si="90"/>
        <v>0</v>
      </c>
      <c r="AK88" s="356">
        <f t="shared" ref="AK88:AT93" si="91">SUMIF($C$6:$C$30,$D88,AK$6:AK$30)</f>
        <v>0</v>
      </c>
      <c r="AL88" s="356">
        <f t="shared" si="91"/>
        <v>0</v>
      </c>
      <c r="AM88" s="356">
        <f t="shared" si="91"/>
        <v>0</v>
      </c>
      <c r="AN88" s="356">
        <f t="shared" si="91"/>
        <v>0</v>
      </c>
      <c r="AO88" s="356">
        <f t="shared" si="91"/>
        <v>0</v>
      </c>
      <c r="AP88" s="356">
        <f t="shared" si="91"/>
        <v>0</v>
      </c>
      <c r="AQ88" s="356">
        <f t="shared" si="91"/>
        <v>0</v>
      </c>
      <c r="AR88" s="356">
        <f t="shared" si="91"/>
        <v>0</v>
      </c>
      <c r="AS88" s="356">
        <f t="shared" si="91"/>
        <v>0</v>
      </c>
      <c r="AT88" s="356">
        <f t="shared" si="91"/>
        <v>0</v>
      </c>
      <c r="AU88" s="356">
        <f t="shared" ref="AU88:BD93" si="92">SUMIF($C$6:$C$30,$D88,AU$6:AU$30)</f>
        <v>0</v>
      </c>
      <c r="AV88" s="356">
        <f t="shared" si="92"/>
        <v>0</v>
      </c>
      <c r="AW88" s="356">
        <f t="shared" si="92"/>
        <v>0</v>
      </c>
      <c r="AX88" s="356">
        <f t="shared" si="92"/>
        <v>0</v>
      </c>
      <c r="AY88" s="356">
        <f t="shared" si="92"/>
        <v>0</v>
      </c>
      <c r="AZ88" s="356">
        <f t="shared" si="92"/>
        <v>0</v>
      </c>
      <c r="BA88" s="356">
        <f t="shared" si="92"/>
        <v>0</v>
      </c>
      <c r="BB88" s="356">
        <f t="shared" si="92"/>
        <v>0</v>
      </c>
      <c r="BC88" s="356">
        <f t="shared" si="92"/>
        <v>0</v>
      </c>
      <c r="BD88" s="356">
        <f t="shared" si="92"/>
        <v>0</v>
      </c>
      <c r="BE88" s="356">
        <f t="shared" ref="BE88:BN93" si="93">SUMIF($C$6:$C$30,$D88,BE$6:BE$30)</f>
        <v>0</v>
      </c>
      <c r="BF88" s="356">
        <f t="shared" si="93"/>
        <v>0</v>
      </c>
      <c r="BG88" s="356">
        <f t="shared" si="93"/>
        <v>0</v>
      </c>
      <c r="BH88" s="356">
        <f t="shared" si="93"/>
        <v>0</v>
      </c>
      <c r="BI88" s="356">
        <f t="shared" si="93"/>
        <v>0</v>
      </c>
      <c r="BJ88" s="356">
        <f t="shared" si="93"/>
        <v>0</v>
      </c>
      <c r="BK88" s="356">
        <f t="shared" si="93"/>
        <v>0</v>
      </c>
      <c r="BL88" s="356">
        <f t="shared" si="93"/>
        <v>0</v>
      </c>
      <c r="BM88" s="356">
        <f t="shared" si="93"/>
        <v>0</v>
      </c>
      <c r="BN88" s="356">
        <f t="shared" si="93"/>
        <v>0</v>
      </c>
      <c r="BO88" s="380" cm="1">
        <f t="array" ref="BO88">SUMPRODUCT((YEAR($G$4:$BN$4)=BO$4)*($G88:$BN88))</f>
        <v>0</v>
      </c>
      <c r="BP88" s="156" cm="1">
        <f t="array" ref="BP88">SUMPRODUCT((YEAR($G$4:$BN$4)=BP$4)*($G88:$BN88))</f>
        <v>0</v>
      </c>
      <c r="BQ88" s="156" cm="1">
        <f t="array" ref="BQ88">SUMPRODUCT((YEAR($G$4:$BN$4)=BQ$4)*($G88:$BN88))</f>
        <v>0</v>
      </c>
      <c r="BR88" s="156" cm="1">
        <f t="array" ref="BR88">SUMPRODUCT((YEAR($G$4:$BN$4)=BR$4)*($G88:$BN88))</f>
        <v>0</v>
      </c>
      <c r="BS88" s="157" cm="1">
        <f t="array" ref="BS88">SUMPRODUCT((YEAR($G$4:$BN$4)=BS$4)*($G88:$BN88))</f>
        <v>0</v>
      </c>
    </row>
    <row r="89" spans="1:99" s="20" customFormat="1">
      <c r="A89" s="16"/>
      <c r="C89" s="62"/>
      <c r="D89" s="357" t="str">
        <f>Dept1</f>
        <v>Research &amp; Development</v>
      </c>
      <c r="E89" s="61"/>
      <c r="F89" s="236"/>
      <c r="G89" s="356">
        <f t="shared" si="88"/>
        <v>0</v>
      </c>
      <c r="H89" s="356">
        <f t="shared" si="88"/>
        <v>0</v>
      </c>
      <c r="I89" s="356">
        <f t="shared" si="88"/>
        <v>0</v>
      </c>
      <c r="J89" s="356">
        <f t="shared" si="88"/>
        <v>0</v>
      </c>
      <c r="K89" s="356">
        <f t="shared" si="88"/>
        <v>0</v>
      </c>
      <c r="L89" s="356">
        <f t="shared" si="88"/>
        <v>0</v>
      </c>
      <c r="M89" s="356">
        <f t="shared" si="88"/>
        <v>0</v>
      </c>
      <c r="N89" s="356">
        <f t="shared" si="88"/>
        <v>0</v>
      </c>
      <c r="O89" s="356">
        <f t="shared" si="88"/>
        <v>0</v>
      </c>
      <c r="P89" s="356">
        <f t="shared" si="88"/>
        <v>0</v>
      </c>
      <c r="Q89" s="356">
        <f t="shared" si="89"/>
        <v>0</v>
      </c>
      <c r="R89" s="356">
        <f t="shared" si="89"/>
        <v>0</v>
      </c>
      <c r="S89" s="356">
        <f t="shared" si="89"/>
        <v>0</v>
      </c>
      <c r="T89" s="356">
        <f t="shared" si="89"/>
        <v>0</v>
      </c>
      <c r="U89" s="356">
        <f t="shared" si="89"/>
        <v>0</v>
      </c>
      <c r="V89" s="356">
        <f t="shared" si="89"/>
        <v>0</v>
      </c>
      <c r="W89" s="356">
        <f t="shared" si="89"/>
        <v>0</v>
      </c>
      <c r="X89" s="356">
        <f t="shared" si="89"/>
        <v>0</v>
      </c>
      <c r="Y89" s="356">
        <f t="shared" si="89"/>
        <v>0</v>
      </c>
      <c r="Z89" s="356">
        <f t="shared" si="89"/>
        <v>0</v>
      </c>
      <c r="AA89" s="356">
        <f t="shared" si="90"/>
        <v>0</v>
      </c>
      <c r="AB89" s="356">
        <f t="shared" si="90"/>
        <v>0</v>
      </c>
      <c r="AC89" s="356">
        <f t="shared" si="90"/>
        <v>0</v>
      </c>
      <c r="AD89" s="356">
        <f t="shared" si="90"/>
        <v>0</v>
      </c>
      <c r="AE89" s="356">
        <f t="shared" si="90"/>
        <v>0</v>
      </c>
      <c r="AF89" s="356">
        <f t="shared" si="90"/>
        <v>0</v>
      </c>
      <c r="AG89" s="356">
        <f t="shared" si="90"/>
        <v>0</v>
      </c>
      <c r="AH89" s="356">
        <f t="shared" si="90"/>
        <v>0</v>
      </c>
      <c r="AI89" s="356">
        <f t="shared" si="90"/>
        <v>0</v>
      </c>
      <c r="AJ89" s="356">
        <f t="shared" si="90"/>
        <v>0</v>
      </c>
      <c r="AK89" s="356">
        <f t="shared" si="91"/>
        <v>0</v>
      </c>
      <c r="AL89" s="356">
        <f t="shared" si="91"/>
        <v>0</v>
      </c>
      <c r="AM89" s="356">
        <f t="shared" si="91"/>
        <v>0</v>
      </c>
      <c r="AN89" s="356">
        <f t="shared" si="91"/>
        <v>0</v>
      </c>
      <c r="AO89" s="356">
        <f t="shared" si="91"/>
        <v>0</v>
      </c>
      <c r="AP89" s="356">
        <f t="shared" si="91"/>
        <v>0</v>
      </c>
      <c r="AQ89" s="356">
        <f t="shared" si="91"/>
        <v>0</v>
      </c>
      <c r="AR89" s="356">
        <f t="shared" si="91"/>
        <v>0</v>
      </c>
      <c r="AS89" s="356">
        <f t="shared" si="91"/>
        <v>0</v>
      </c>
      <c r="AT89" s="356">
        <f t="shared" si="91"/>
        <v>0</v>
      </c>
      <c r="AU89" s="356">
        <f t="shared" si="92"/>
        <v>0</v>
      </c>
      <c r="AV89" s="356">
        <f t="shared" si="92"/>
        <v>0</v>
      </c>
      <c r="AW89" s="356">
        <f t="shared" si="92"/>
        <v>0</v>
      </c>
      <c r="AX89" s="356">
        <f t="shared" si="92"/>
        <v>0</v>
      </c>
      <c r="AY89" s="356">
        <f t="shared" si="92"/>
        <v>0</v>
      </c>
      <c r="AZ89" s="356">
        <f t="shared" si="92"/>
        <v>0</v>
      </c>
      <c r="BA89" s="356">
        <f t="shared" si="92"/>
        <v>0</v>
      </c>
      <c r="BB89" s="356">
        <f t="shared" si="92"/>
        <v>0</v>
      </c>
      <c r="BC89" s="356">
        <f t="shared" si="92"/>
        <v>0</v>
      </c>
      <c r="BD89" s="356">
        <f t="shared" si="92"/>
        <v>0</v>
      </c>
      <c r="BE89" s="356">
        <f t="shared" si="93"/>
        <v>0</v>
      </c>
      <c r="BF89" s="356">
        <f t="shared" si="93"/>
        <v>0</v>
      </c>
      <c r="BG89" s="356">
        <f t="shared" si="93"/>
        <v>0</v>
      </c>
      <c r="BH89" s="356">
        <f t="shared" si="93"/>
        <v>0</v>
      </c>
      <c r="BI89" s="356">
        <f t="shared" si="93"/>
        <v>0</v>
      </c>
      <c r="BJ89" s="356">
        <f t="shared" si="93"/>
        <v>0</v>
      </c>
      <c r="BK89" s="356">
        <f t="shared" si="93"/>
        <v>0</v>
      </c>
      <c r="BL89" s="356">
        <f t="shared" si="93"/>
        <v>0</v>
      </c>
      <c r="BM89" s="356">
        <f t="shared" si="93"/>
        <v>0</v>
      </c>
      <c r="BN89" s="356">
        <f t="shared" si="93"/>
        <v>0</v>
      </c>
      <c r="BO89" s="159" cm="1">
        <f t="array" ref="BO89">SUMPRODUCT((YEAR($G$4:$BN$4)=BO$4)*($G89:$BN89))</f>
        <v>0</v>
      </c>
      <c r="BP89" s="125" cm="1">
        <f t="array" ref="BP89">SUMPRODUCT((YEAR($G$4:$BN$4)=BP$4)*($G89:$BN89))</f>
        <v>0</v>
      </c>
      <c r="BQ89" s="125" cm="1">
        <f t="array" ref="BQ89">SUMPRODUCT((YEAR($G$4:$BN$4)=BQ$4)*($G89:$BN89))</f>
        <v>0</v>
      </c>
      <c r="BR89" s="125" cm="1">
        <f t="array" ref="BR89">SUMPRODUCT((YEAR($G$4:$BN$4)=BR$4)*($G89:$BN89))</f>
        <v>0</v>
      </c>
      <c r="BS89" s="158" cm="1">
        <f t="array" ref="BS89">SUMPRODUCT((YEAR($G$4:$BN$4)=BS$4)*($G89:$BN89))</f>
        <v>0</v>
      </c>
    </row>
    <row r="90" spans="1:99" s="20" customFormat="1">
      <c r="A90" s="16"/>
      <c r="C90" s="62"/>
      <c r="D90" s="357" t="str">
        <f>Dept2</f>
        <v>Sales &amp; Marketing</v>
      </c>
      <c r="E90" s="61"/>
      <c r="F90" s="236"/>
      <c r="G90" s="356">
        <f t="shared" si="88"/>
        <v>0</v>
      </c>
      <c r="H90" s="356">
        <f t="shared" si="88"/>
        <v>0</v>
      </c>
      <c r="I90" s="356">
        <f t="shared" si="88"/>
        <v>0</v>
      </c>
      <c r="J90" s="356">
        <f t="shared" si="88"/>
        <v>0</v>
      </c>
      <c r="K90" s="356">
        <f t="shared" si="88"/>
        <v>0</v>
      </c>
      <c r="L90" s="356">
        <f t="shared" si="88"/>
        <v>0</v>
      </c>
      <c r="M90" s="356">
        <f t="shared" si="88"/>
        <v>0</v>
      </c>
      <c r="N90" s="356">
        <f t="shared" si="88"/>
        <v>0</v>
      </c>
      <c r="O90" s="356">
        <f t="shared" si="88"/>
        <v>0</v>
      </c>
      <c r="P90" s="356">
        <f t="shared" si="88"/>
        <v>0</v>
      </c>
      <c r="Q90" s="356">
        <f t="shared" si="89"/>
        <v>0</v>
      </c>
      <c r="R90" s="356">
        <f t="shared" si="89"/>
        <v>0</v>
      </c>
      <c r="S90" s="356">
        <f t="shared" si="89"/>
        <v>0</v>
      </c>
      <c r="T90" s="356">
        <f t="shared" si="89"/>
        <v>0</v>
      </c>
      <c r="U90" s="356">
        <f t="shared" si="89"/>
        <v>0</v>
      </c>
      <c r="V90" s="356">
        <f t="shared" si="89"/>
        <v>0</v>
      </c>
      <c r="W90" s="356">
        <f t="shared" si="89"/>
        <v>0</v>
      </c>
      <c r="X90" s="356">
        <f t="shared" si="89"/>
        <v>0</v>
      </c>
      <c r="Y90" s="356">
        <f t="shared" si="89"/>
        <v>0</v>
      </c>
      <c r="Z90" s="356">
        <f t="shared" si="89"/>
        <v>0</v>
      </c>
      <c r="AA90" s="356">
        <f t="shared" si="90"/>
        <v>0</v>
      </c>
      <c r="AB90" s="356">
        <f t="shared" si="90"/>
        <v>0</v>
      </c>
      <c r="AC90" s="356">
        <f t="shared" si="90"/>
        <v>0</v>
      </c>
      <c r="AD90" s="356">
        <f t="shared" si="90"/>
        <v>0</v>
      </c>
      <c r="AE90" s="356">
        <f t="shared" si="90"/>
        <v>0</v>
      </c>
      <c r="AF90" s="356">
        <f t="shared" si="90"/>
        <v>0</v>
      </c>
      <c r="AG90" s="356">
        <f t="shared" si="90"/>
        <v>0</v>
      </c>
      <c r="AH90" s="356">
        <f t="shared" si="90"/>
        <v>0</v>
      </c>
      <c r="AI90" s="356">
        <f t="shared" si="90"/>
        <v>0</v>
      </c>
      <c r="AJ90" s="356">
        <f t="shared" si="90"/>
        <v>0</v>
      </c>
      <c r="AK90" s="356">
        <f t="shared" si="91"/>
        <v>0</v>
      </c>
      <c r="AL90" s="356">
        <f t="shared" si="91"/>
        <v>0</v>
      </c>
      <c r="AM90" s="356">
        <f t="shared" si="91"/>
        <v>0</v>
      </c>
      <c r="AN90" s="356">
        <f t="shared" si="91"/>
        <v>0</v>
      </c>
      <c r="AO90" s="356">
        <f t="shared" si="91"/>
        <v>0</v>
      </c>
      <c r="AP90" s="356">
        <f t="shared" si="91"/>
        <v>0</v>
      </c>
      <c r="AQ90" s="356">
        <f t="shared" si="91"/>
        <v>0</v>
      </c>
      <c r="AR90" s="356">
        <f t="shared" si="91"/>
        <v>0</v>
      </c>
      <c r="AS90" s="356">
        <f t="shared" si="91"/>
        <v>0</v>
      </c>
      <c r="AT90" s="356">
        <f t="shared" si="91"/>
        <v>0</v>
      </c>
      <c r="AU90" s="356">
        <f t="shared" si="92"/>
        <v>0</v>
      </c>
      <c r="AV90" s="356">
        <f t="shared" si="92"/>
        <v>0</v>
      </c>
      <c r="AW90" s="356">
        <f t="shared" si="92"/>
        <v>0</v>
      </c>
      <c r="AX90" s="356">
        <f t="shared" si="92"/>
        <v>0</v>
      </c>
      <c r="AY90" s="356">
        <f t="shared" si="92"/>
        <v>0</v>
      </c>
      <c r="AZ90" s="356">
        <f t="shared" si="92"/>
        <v>0</v>
      </c>
      <c r="BA90" s="356">
        <f t="shared" si="92"/>
        <v>0</v>
      </c>
      <c r="BB90" s="356">
        <f t="shared" si="92"/>
        <v>0</v>
      </c>
      <c r="BC90" s="356">
        <f t="shared" si="92"/>
        <v>0</v>
      </c>
      <c r="BD90" s="356">
        <f t="shared" si="92"/>
        <v>0</v>
      </c>
      <c r="BE90" s="356">
        <f t="shared" si="93"/>
        <v>0</v>
      </c>
      <c r="BF90" s="356">
        <f t="shared" si="93"/>
        <v>0</v>
      </c>
      <c r="BG90" s="356">
        <f t="shared" si="93"/>
        <v>0</v>
      </c>
      <c r="BH90" s="356">
        <f t="shared" si="93"/>
        <v>0</v>
      </c>
      <c r="BI90" s="356">
        <f t="shared" si="93"/>
        <v>0</v>
      </c>
      <c r="BJ90" s="356">
        <f t="shared" si="93"/>
        <v>0</v>
      </c>
      <c r="BK90" s="356">
        <f t="shared" si="93"/>
        <v>0</v>
      </c>
      <c r="BL90" s="356">
        <f t="shared" si="93"/>
        <v>0</v>
      </c>
      <c r="BM90" s="356">
        <f t="shared" si="93"/>
        <v>0</v>
      </c>
      <c r="BN90" s="356">
        <f t="shared" si="93"/>
        <v>0</v>
      </c>
      <c r="BO90" s="159" cm="1">
        <f t="array" ref="BO90">SUMPRODUCT((YEAR($G$4:$BN$4)=BO$4)*($G90:$BN90))</f>
        <v>0</v>
      </c>
      <c r="BP90" s="125" cm="1">
        <f t="array" ref="BP90">SUMPRODUCT((YEAR($G$4:$BN$4)=BP$4)*($G90:$BN90))</f>
        <v>0</v>
      </c>
      <c r="BQ90" s="125" cm="1">
        <f t="array" ref="BQ90">SUMPRODUCT((YEAR($G$4:$BN$4)=BQ$4)*($G90:$BN90))</f>
        <v>0</v>
      </c>
      <c r="BR90" s="125" cm="1">
        <f t="array" ref="BR90">SUMPRODUCT((YEAR($G$4:$BN$4)=BR$4)*($G90:$BN90))</f>
        <v>0</v>
      </c>
      <c r="BS90" s="158" cm="1">
        <f t="array" ref="BS90">SUMPRODUCT((YEAR($G$4:$BN$4)=BS$4)*($G90:$BN90))</f>
        <v>0</v>
      </c>
    </row>
    <row r="91" spans="1:99" s="20" customFormat="1">
      <c r="A91" s="16"/>
      <c r="C91" s="62"/>
      <c r="D91" s="357" t="str">
        <f>Dept3</f>
        <v>Business Development</v>
      </c>
      <c r="E91" s="61"/>
      <c r="F91" s="236"/>
      <c r="G91" s="356">
        <f t="shared" si="88"/>
        <v>0</v>
      </c>
      <c r="H91" s="356">
        <f t="shared" si="88"/>
        <v>0</v>
      </c>
      <c r="I91" s="356">
        <f t="shared" si="88"/>
        <v>0</v>
      </c>
      <c r="J91" s="356">
        <f t="shared" si="88"/>
        <v>0</v>
      </c>
      <c r="K91" s="356">
        <f t="shared" si="88"/>
        <v>0</v>
      </c>
      <c r="L91" s="356">
        <f t="shared" si="88"/>
        <v>0</v>
      </c>
      <c r="M91" s="356">
        <f t="shared" si="88"/>
        <v>0</v>
      </c>
      <c r="N91" s="356">
        <f t="shared" si="88"/>
        <v>0</v>
      </c>
      <c r="O91" s="356">
        <f t="shared" si="88"/>
        <v>0</v>
      </c>
      <c r="P91" s="356">
        <f t="shared" si="88"/>
        <v>0</v>
      </c>
      <c r="Q91" s="356">
        <f t="shared" si="89"/>
        <v>0</v>
      </c>
      <c r="R91" s="356">
        <f t="shared" si="89"/>
        <v>0</v>
      </c>
      <c r="S91" s="356">
        <f t="shared" si="89"/>
        <v>0</v>
      </c>
      <c r="T91" s="356">
        <f t="shared" si="89"/>
        <v>0</v>
      </c>
      <c r="U91" s="356">
        <f t="shared" si="89"/>
        <v>0</v>
      </c>
      <c r="V91" s="356">
        <f t="shared" si="89"/>
        <v>0</v>
      </c>
      <c r="W91" s="356">
        <f t="shared" si="89"/>
        <v>0</v>
      </c>
      <c r="X91" s="356">
        <f t="shared" si="89"/>
        <v>0</v>
      </c>
      <c r="Y91" s="356">
        <f t="shared" si="89"/>
        <v>0</v>
      </c>
      <c r="Z91" s="356">
        <f t="shared" si="89"/>
        <v>0</v>
      </c>
      <c r="AA91" s="356">
        <f t="shared" si="90"/>
        <v>0</v>
      </c>
      <c r="AB91" s="356">
        <f t="shared" si="90"/>
        <v>0</v>
      </c>
      <c r="AC91" s="356">
        <f t="shared" si="90"/>
        <v>0</v>
      </c>
      <c r="AD91" s="356">
        <f t="shared" si="90"/>
        <v>0</v>
      </c>
      <c r="AE91" s="356">
        <f t="shared" si="90"/>
        <v>0</v>
      </c>
      <c r="AF91" s="356">
        <f t="shared" si="90"/>
        <v>0</v>
      </c>
      <c r="AG91" s="356">
        <f t="shared" si="90"/>
        <v>0</v>
      </c>
      <c r="AH91" s="356">
        <f t="shared" si="90"/>
        <v>0</v>
      </c>
      <c r="AI91" s="356">
        <f t="shared" si="90"/>
        <v>0</v>
      </c>
      <c r="AJ91" s="356">
        <f t="shared" si="90"/>
        <v>0</v>
      </c>
      <c r="AK91" s="356">
        <f t="shared" si="91"/>
        <v>0</v>
      </c>
      <c r="AL91" s="356">
        <f t="shared" si="91"/>
        <v>0</v>
      </c>
      <c r="AM91" s="356">
        <f t="shared" si="91"/>
        <v>0</v>
      </c>
      <c r="AN91" s="356">
        <f t="shared" si="91"/>
        <v>0</v>
      </c>
      <c r="AO91" s="356">
        <f t="shared" si="91"/>
        <v>0</v>
      </c>
      <c r="AP91" s="356">
        <f t="shared" si="91"/>
        <v>0</v>
      </c>
      <c r="AQ91" s="356">
        <f t="shared" si="91"/>
        <v>0</v>
      </c>
      <c r="AR91" s="356">
        <f t="shared" si="91"/>
        <v>0</v>
      </c>
      <c r="AS91" s="356">
        <f t="shared" si="91"/>
        <v>0</v>
      </c>
      <c r="AT91" s="356">
        <f t="shared" si="91"/>
        <v>0</v>
      </c>
      <c r="AU91" s="356">
        <f t="shared" si="92"/>
        <v>0</v>
      </c>
      <c r="AV91" s="356">
        <f t="shared" si="92"/>
        <v>0</v>
      </c>
      <c r="AW91" s="356">
        <f t="shared" si="92"/>
        <v>0</v>
      </c>
      <c r="AX91" s="356">
        <f t="shared" si="92"/>
        <v>0</v>
      </c>
      <c r="AY91" s="356">
        <f t="shared" si="92"/>
        <v>0</v>
      </c>
      <c r="AZ91" s="356">
        <f t="shared" si="92"/>
        <v>0</v>
      </c>
      <c r="BA91" s="356">
        <f t="shared" si="92"/>
        <v>0</v>
      </c>
      <c r="BB91" s="356">
        <f t="shared" si="92"/>
        <v>0</v>
      </c>
      <c r="BC91" s="356">
        <f t="shared" si="92"/>
        <v>0</v>
      </c>
      <c r="BD91" s="356">
        <f t="shared" si="92"/>
        <v>0</v>
      </c>
      <c r="BE91" s="356">
        <f t="shared" si="93"/>
        <v>0</v>
      </c>
      <c r="BF91" s="356">
        <f t="shared" si="93"/>
        <v>0</v>
      </c>
      <c r="BG91" s="356">
        <f t="shared" si="93"/>
        <v>0</v>
      </c>
      <c r="BH91" s="356">
        <f t="shared" si="93"/>
        <v>0</v>
      </c>
      <c r="BI91" s="356">
        <f t="shared" si="93"/>
        <v>0</v>
      </c>
      <c r="BJ91" s="356">
        <f t="shared" si="93"/>
        <v>0</v>
      </c>
      <c r="BK91" s="356">
        <f t="shared" si="93"/>
        <v>0</v>
      </c>
      <c r="BL91" s="356">
        <f t="shared" si="93"/>
        <v>0</v>
      </c>
      <c r="BM91" s="356">
        <f t="shared" si="93"/>
        <v>0</v>
      </c>
      <c r="BN91" s="356">
        <f t="shared" si="93"/>
        <v>0</v>
      </c>
      <c r="BO91" s="159" cm="1">
        <f t="array" ref="BO91">SUMPRODUCT((YEAR($G$4:$BN$4)=BO$4)*($G91:$BN91))</f>
        <v>0</v>
      </c>
      <c r="BP91" s="125" cm="1">
        <f t="array" ref="BP91">SUMPRODUCT((YEAR($G$4:$BN$4)=BP$4)*($G91:$BN91))</f>
        <v>0</v>
      </c>
      <c r="BQ91" s="125" cm="1">
        <f t="array" ref="BQ91">SUMPRODUCT((YEAR($G$4:$BN$4)=BQ$4)*($G91:$BN91))</f>
        <v>0</v>
      </c>
      <c r="BR91" s="125" cm="1">
        <f t="array" ref="BR91">SUMPRODUCT((YEAR($G$4:$BN$4)=BR$4)*($G91:$BN91))</f>
        <v>0</v>
      </c>
      <c r="BS91" s="158" cm="1">
        <f t="array" ref="BS91">SUMPRODUCT((YEAR($G$4:$BN$4)=BS$4)*($G91:$BN91))</f>
        <v>0</v>
      </c>
    </row>
    <row r="92" spans="1:99" s="20" customFormat="1">
      <c r="A92" s="16"/>
      <c r="C92" s="62"/>
      <c r="D92" s="357" t="str">
        <f>Dept4</f>
        <v>Operations</v>
      </c>
      <c r="E92" s="61"/>
      <c r="F92" s="236"/>
      <c r="G92" s="356">
        <f t="shared" si="88"/>
        <v>0</v>
      </c>
      <c r="H92" s="356">
        <f t="shared" si="88"/>
        <v>0</v>
      </c>
      <c r="I92" s="356">
        <f t="shared" si="88"/>
        <v>0</v>
      </c>
      <c r="J92" s="356">
        <f t="shared" si="88"/>
        <v>0</v>
      </c>
      <c r="K92" s="356">
        <f t="shared" si="88"/>
        <v>0</v>
      </c>
      <c r="L92" s="356">
        <f t="shared" si="88"/>
        <v>0</v>
      </c>
      <c r="M92" s="356">
        <f t="shared" si="88"/>
        <v>0</v>
      </c>
      <c r="N92" s="356">
        <f t="shared" si="88"/>
        <v>0</v>
      </c>
      <c r="O92" s="356">
        <f t="shared" si="88"/>
        <v>0</v>
      </c>
      <c r="P92" s="356">
        <f t="shared" si="88"/>
        <v>0</v>
      </c>
      <c r="Q92" s="356">
        <f t="shared" si="89"/>
        <v>0</v>
      </c>
      <c r="R92" s="356">
        <f t="shared" si="89"/>
        <v>0</v>
      </c>
      <c r="S92" s="356">
        <f t="shared" si="89"/>
        <v>0</v>
      </c>
      <c r="T92" s="356">
        <f t="shared" si="89"/>
        <v>0</v>
      </c>
      <c r="U92" s="356">
        <f t="shared" si="89"/>
        <v>0</v>
      </c>
      <c r="V92" s="356">
        <f t="shared" si="89"/>
        <v>0</v>
      </c>
      <c r="W92" s="356">
        <f t="shared" si="89"/>
        <v>0</v>
      </c>
      <c r="X92" s="356">
        <f t="shared" si="89"/>
        <v>0</v>
      </c>
      <c r="Y92" s="356">
        <f t="shared" si="89"/>
        <v>0</v>
      </c>
      <c r="Z92" s="356">
        <f t="shared" si="89"/>
        <v>0</v>
      </c>
      <c r="AA92" s="356">
        <f t="shared" si="90"/>
        <v>0</v>
      </c>
      <c r="AB92" s="356">
        <f t="shared" si="90"/>
        <v>0</v>
      </c>
      <c r="AC92" s="356">
        <f t="shared" si="90"/>
        <v>0</v>
      </c>
      <c r="AD92" s="356">
        <f t="shared" si="90"/>
        <v>0</v>
      </c>
      <c r="AE92" s="356">
        <f t="shared" si="90"/>
        <v>0</v>
      </c>
      <c r="AF92" s="356">
        <f t="shared" si="90"/>
        <v>0</v>
      </c>
      <c r="AG92" s="356">
        <f t="shared" si="90"/>
        <v>0</v>
      </c>
      <c r="AH92" s="356">
        <f t="shared" si="90"/>
        <v>0</v>
      </c>
      <c r="AI92" s="356">
        <f t="shared" si="90"/>
        <v>0</v>
      </c>
      <c r="AJ92" s="356">
        <f t="shared" si="90"/>
        <v>0</v>
      </c>
      <c r="AK92" s="356">
        <f t="shared" si="91"/>
        <v>0</v>
      </c>
      <c r="AL92" s="356">
        <f t="shared" si="91"/>
        <v>0</v>
      </c>
      <c r="AM92" s="356">
        <f t="shared" si="91"/>
        <v>0</v>
      </c>
      <c r="AN92" s="356">
        <f t="shared" si="91"/>
        <v>0</v>
      </c>
      <c r="AO92" s="356">
        <f t="shared" si="91"/>
        <v>0</v>
      </c>
      <c r="AP92" s="356">
        <f t="shared" si="91"/>
        <v>0</v>
      </c>
      <c r="AQ92" s="356">
        <f t="shared" si="91"/>
        <v>0</v>
      </c>
      <c r="AR92" s="356">
        <f t="shared" si="91"/>
        <v>0</v>
      </c>
      <c r="AS92" s="356">
        <f t="shared" si="91"/>
        <v>0</v>
      </c>
      <c r="AT92" s="356">
        <f t="shared" si="91"/>
        <v>0</v>
      </c>
      <c r="AU92" s="356">
        <f t="shared" si="92"/>
        <v>0</v>
      </c>
      <c r="AV92" s="356">
        <f t="shared" si="92"/>
        <v>0</v>
      </c>
      <c r="AW92" s="356">
        <f t="shared" si="92"/>
        <v>0</v>
      </c>
      <c r="AX92" s="356">
        <f t="shared" si="92"/>
        <v>0</v>
      </c>
      <c r="AY92" s="356">
        <f t="shared" si="92"/>
        <v>0</v>
      </c>
      <c r="AZ92" s="356">
        <f t="shared" si="92"/>
        <v>0</v>
      </c>
      <c r="BA92" s="356">
        <f t="shared" si="92"/>
        <v>0</v>
      </c>
      <c r="BB92" s="356">
        <f t="shared" si="92"/>
        <v>0</v>
      </c>
      <c r="BC92" s="356">
        <f t="shared" si="92"/>
        <v>0</v>
      </c>
      <c r="BD92" s="356">
        <f t="shared" si="92"/>
        <v>0</v>
      </c>
      <c r="BE92" s="356">
        <f t="shared" si="93"/>
        <v>0</v>
      </c>
      <c r="BF92" s="356">
        <f t="shared" si="93"/>
        <v>0</v>
      </c>
      <c r="BG92" s="356">
        <f t="shared" si="93"/>
        <v>0</v>
      </c>
      <c r="BH92" s="356">
        <f t="shared" si="93"/>
        <v>0</v>
      </c>
      <c r="BI92" s="356">
        <f t="shared" si="93"/>
        <v>0</v>
      </c>
      <c r="BJ92" s="356">
        <f t="shared" si="93"/>
        <v>0</v>
      </c>
      <c r="BK92" s="356">
        <f t="shared" si="93"/>
        <v>0</v>
      </c>
      <c r="BL92" s="356">
        <f t="shared" si="93"/>
        <v>0</v>
      </c>
      <c r="BM92" s="356">
        <f t="shared" si="93"/>
        <v>0</v>
      </c>
      <c r="BN92" s="356">
        <f t="shared" si="93"/>
        <v>0</v>
      </c>
      <c r="BO92" s="159" cm="1">
        <f t="array" ref="BO92">SUMPRODUCT((YEAR($G$4:$BN$4)=BO$4)*($G92:$BN92))</f>
        <v>0</v>
      </c>
      <c r="BP92" s="125" cm="1">
        <f t="array" ref="BP92">SUMPRODUCT((YEAR($G$4:$BN$4)=BP$4)*($G92:$BN92))</f>
        <v>0</v>
      </c>
      <c r="BQ92" s="125" cm="1">
        <f t="array" ref="BQ92">SUMPRODUCT((YEAR($G$4:$BN$4)=BQ$4)*($G92:$BN92))</f>
        <v>0</v>
      </c>
      <c r="BR92" s="125" cm="1">
        <f t="array" ref="BR92">SUMPRODUCT((YEAR($G$4:$BN$4)=BR$4)*($G92:$BN92))</f>
        <v>0</v>
      </c>
      <c r="BS92" s="158" cm="1">
        <f t="array" ref="BS92">SUMPRODUCT((YEAR($G$4:$BN$4)=BS$4)*($G92:$BN92))</f>
        <v>0</v>
      </c>
    </row>
    <row r="93" spans="1:99" s="20" customFormat="1">
      <c r="A93" s="16"/>
      <c r="C93" s="62"/>
      <c r="D93" s="357" t="str">
        <f>Dept5</f>
        <v>General &amp; Administrative</v>
      </c>
      <c r="E93" s="61"/>
      <c r="F93" s="236"/>
      <c r="G93" s="356">
        <f t="shared" si="88"/>
        <v>0</v>
      </c>
      <c r="H93" s="356">
        <f t="shared" si="88"/>
        <v>0</v>
      </c>
      <c r="I93" s="356">
        <f t="shared" si="88"/>
        <v>0</v>
      </c>
      <c r="J93" s="356">
        <f t="shared" si="88"/>
        <v>0</v>
      </c>
      <c r="K93" s="356">
        <f t="shared" si="88"/>
        <v>0</v>
      </c>
      <c r="L93" s="356">
        <f t="shared" si="88"/>
        <v>0</v>
      </c>
      <c r="M93" s="356">
        <f t="shared" si="88"/>
        <v>0</v>
      </c>
      <c r="N93" s="356">
        <f t="shared" si="88"/>
        <v>0</v>
      </c>
      <c r="O93" s="356">
        <f t="shared" si="88"/>
        <v>0</v>
      </c>
      <c r="P93" s="356">
        <f t="shared" si="88"/>
        <v>0</v>
      </c>
      <c r="Q93" s="356">
        <f t="shared" si="89"/>
        <v>0</v>
      </c>
      <c r="R93" s="356">
        <f t="shared" si="89"/>
        <v>0</v>
      </c>
      <c r="S93" s="356">
        <f t="shared" si="89"/>
        <v>0</v>
      </c>
      <c r="T93" s="356">
        <f t="shared" si="89"/>
        <v>0</v>
      </c>
      <c r="U93" s="356">
        <f t="shared" si="89"/>
        <v>0</v>
      </c>
      <c r="V93" s="356">
        <f t="shared" si="89"/>
        <v>0</v>
      </c>
      <c r="W93" s="356">
        <f t="shared" si="89"/>
        <v>0</v>
      </c>
      <c r="X93" s="356">
        <f t="shared" si="89"/>
        <v>0</v>
      </c>
      <c r="Y93" s="356">
        <f t="shared" si="89"/>
        <v>0</v>
      </c>
      <c r="Z93" s="356">
        <f t="shared" si="89"/>
        <v>0</v>
      </c>
      <c r="AA93" s="356">
        <f t="shared" si="90"/>
        <v>0</v>
      </c>
      <c r="AB93" s="356">
        <f t="shared" si="90"/>
        <v>0</v>
      </c>
      <c r="AC93" s="356">
        <f t="shared" si="90"/>
        <v>0</v>
      </c>
      <c r="AD93" s="356">
        <f t="shared" si="90"/>
        <v>0</v>
      </c>
      <c r="AE93" s="356">
        <f t="shared" si="90"/>
        <v>0</v>
      </c>
      <c r="AF93" s="356">
        <f t="shared" si="90"/>
        <v>0</v>
      </c>
      <c r="AG93" s="356">
        <f t="shared" si="90"/>
        <v>0</v>
      </c>
      <c r="AH93" s="356">
        <f t="shared" si="90"/>
        <v>0</v>
      </c>
      <c r="AI93" s="356">
        <f t="shared" si="90"/>
        <v>0</v>
      </c>
      <c r="AJ93" s="356">
        <f t="shared" si="90"/>
        <v>0</v>
      </c>
      <c r="AK93" s="356">
        <f t="shared" si="91"/>
        <v>0</v>
      </c>
      <c r="AL93" s="356">
        <f t="shared" si="91"/>
        <v>0</v>
      </c>
      <c r="AM93" s="356">
        <f t="shared" si="91"/>
        <v>0</v>
      </c>
      <c r="AN93" s="356">
        <f t="shared" si="91"/>
        <v>0</v>
      </c>
      <c r="AO93" s="356">
        <f t="shared" si="91"/>
        <v>0</v>
      </c>
      <c r="AP93" s="356">
        <f t="shared" si="91"/>
        <v>0</v>
      </c>
      <c r="AQ93" s="356">
        <f t="shared" si="91"/>
        <v>0</v>
      </c>
      <c r="AR93" s="356">
        <f t="shared" si="91"/>
        <v>0</v>
      </c>
      <c r="AS93" s="356">
        <f t="shared" si="91"/>
        <v>0</v>
      </c>
      <c r="AT93" s="356">
        <f t="shared" si="91"/>
        <v>0</v>
      </c>
      <c r="AU93" s="356">
        <f t="shared" si="92"/>
        <v>0</v>
      </c>
      <c r="AV93" s="356">
        <f t="shared" si="92"/>
        <v>0</v>
      </c>
      <c r="AW93" s="356">
        <f t="shared" si="92"/>
        <v>0</v>
      </c>
      <c r="AX93" s="356">
        <f t="shared" si="92"/>
        <v>0</v>
      </c>
      <c r="AY93" s="356">
        <f t="shared" si="92"/>
        <v>0</v>
      </c>
      <c r="AZ93" s="356">
        <f t="shared" si="92"/>
        <v>0</v>
      </c>
      <c r="BA93" s="356">
        <f t="shared" si="92"/>
        <v>0</v>
      </c>
      <c r="BB93" s="356">
        <f t="shared" si="92"/>
        <v>0</v>
      </c>
      <c r="BC93" s="356">
        <f t="shared" si="92"/>
        <v>0</v>
      </c>
      <c r="BD93" s="356">
        <f t="shared" si="92"/>
        <v>0</v>
      </c>
      <c r="BE93" s="356">
        <f t="shared" si="93"/>
        <v>0</v>
      </c>
      <c r="BF93" s="356">
        <f t="shared" si="93"/>
        <v>0</v>
      </c>
      <c r="BG93" s="356">
        <f t="shared" si="93"/>
        <v>0</v>
      </c>
      <c r="BH93" s="356">
        <f t="shared" si="93"/>
        <v>0</v>
      </c>
      <c r="BI93" s="356">
        <f t="shared" si="93"/>
        <v>0</v>
      </c>
      <c r="BJ93" s="356">
        <f t="shared" si="93"/>
        <v>0</v>
      </c>
      <c r="BK93" s="356">
        <f t="shared" si="93"/>
        <v>0</v>
      </c>
      <c r="BL93" s="356">
        <f t="shared" si="93"/>
        <v>0</v>
      </c>
      <c r="BM93" s="356">
        <f t="shared" si="93"/>
        <v>0</v>
      </c>
      <c r="BN93" s="356">
        <f t="shared" si="93"/>
        <v>0</v>
      </c>
      <c r="BO93" s="160" cm="1">
        <f t="array" ref="BO93">SUMPRODUCT((YEAR($G$4:$BN$4)=BO$4)*($G93:$BN93))</f>
        <v>0</v>
      </c>
      <c r="BP93" s="161" cm="1">
        <f t="array" ref="BP93">SUMPRODUCT((YEAR($G$4:$BN$4)=BP$4)*($G93:$BN93))</f>
        <v>0</v>
      </c>
      <c r="BQ93" s="161" cm="1">
        <f t="array" ref="BQ93">SUMPRODUCT((YEAR($G$4:$BN$4)=BQ$4)*($G93:$BN93))</f>
        <v>0</v>
      </c>
      <c r="BR93" s="161" cm="1">
        <f t="array" ref="BR93">SUMPRODUCT((YEAR($G$4:$BN$4)=BR$4)*($G93:$BN93))</f>
        <v>0</v>
      </c>
      <c r="BS93" s="162" cm="1">
        <f t="array" ref="BS93">SUMPRODUCT((YEAR($G$4:$BN$4)=BS$4)*($G93:$BN93))</f>
        <v>0</v>
      </c>
    </row>
    <row r="94" spans="1:99" s="20" customFormat="1">
      <c r="A94" s="16"/>
      <c r="C94" s="62"/>
      <c r="D94" s="355" t="s">
        <v>54</v>
      </c>
      <c r="E94" s="61"/>
      <c r="F94" s="236"/>
      <c r="G94" s="104">
        <f t="shared" ref="G94:BN94" si="94">SUM(G88:G93)</f>
        <v>0</v>
      </c>
      <c r="H94" s="104">
        <f t="shared" si="94"/>
        <v>0</v>
      </c>
      <c r="I94" s="104">
        <f t="shared" si="94"/>
        <v>0</v>
      </c>
      <c r="J94" s="104">
        <f t="shared" si="94"/>
        <v>0</v>
      </c>
      <c r="K94" s="104">
        <f t="shared" si="94"/>
        <v>0</v>
      </c>
      <c r="L94" s="104">
        <f t="shared" si="94"/>
        <v>0</v>
      </c>
      <c r="M94" s="104">
        <f t="shared" si="94"/>
        <v>0</v>
      </c>
      <c r="N94" s="104">
        <f t="shared" si="94"/>
        <v>0</v>
      </c>
      <c r="O94" s="104">
        <f t="shared" si="94"/>
        <v>0</v>
      </c>
      <c r="P94" s="104">
        <f t="shared" si="94"/>
        <v>0</v>
      </c>
      <c r="Q94" s="104">
        <f t="shared" si="94"/>
        <v>0</v>
      </c>
      <c r="R94" s="104">
        <f t="shared" si="94"/>
        <v>0</v>
      </c>
      <c r="S94" s="104">
        <f t="shared" si="94"/>
        <v>0</v>
      </c>
      <c r="T94" s="104">
        <f t="shared" si="94"/>
        <v>0</v>
      </c>
      <c r="U94" s="104">
        <f t="shared" si="94"/>
        <v>0</v>
      </c>
      <c r="V94" s="104">
        <f t="shared" si="94"/>
        <v>0</v>
      </c>
      <c r="W94" s="104">
        <f t="shared" si="94"/>
        <v>0</v>
      </c>
      <c r="X94" s="104">
        <f t="shared" si="94"/>
        <v>0</v>
      </c>
      <c r="Y94" s="104">
        <f t="shared" si="94"/>
        <v>0</v>
      </c>
      <c r="Z94" s="104">
        <f t="shared" si="94"/>
        <v>0</v>
      </c>
      <c r="AA94" s="104">
        <f t="shared" si="94"/>
        <v>0</v>
      </c>
      <c r="AB94" s="104">
        <f t="shared" si="94"/>
        <v>0</v>
      </c>
      <c r="AC94" s="104">
        <f t="shared" si="94"/>
        <v>0</v>
      </c>
      <c r="AD94" s="104">
        <f t="shared" si="94"/>
        <v>0</v>
      </c>
      <c r="AE94" s="104">
        <f t="shared" si="94"/>
        <v>0</v>
      </c>
      <c r="AF94" s="104">
        <f t="shared" si="94"/>
        <v>0</v>
      </c>
      <c r="AG94" s="104">
        <f t="shared" si="94"/>
        <v>0</v>
      </c>
      <c r="AH94" s="104">
        <f t="shared" si="94"/>
        <v>0</v>
      </c>
      <c r="AI94" s="104">
        <f t="shared" si="94"/>
        <v>0</v>
      </c>
      <c r="AJ94" s="104">
        <f t="shared" si="94"/>
        <v>0</v>
      </c>
      <c r="AK94" s="104">
        <f t="shared" si="94"/>
        <v>0</v>
      </c>
      <c r="AL94" s="104">
        <f t="shared" si="94"/>
        <v>0</v>
      </c>
      <c r="AM94" s="104">
        <f t="shared" si="94"/>
        <v>0</v>
      </c>
      <c r="AN94" s="104">
        <f t="shared" si="94"/>
        <v>0</v>
      </c>
      <c r="AO94" s="104">
        <f t="shared" si="94"/>
        <v>0</v>
      </c>
      <c r="AP94" s="104">
        <f t="shared" si="94"/>
        <v>0</v>
      </c>
      <c r="AQ94" s="104">
        <f t="shared" si="94"/>
        <v>0</v>
      </c>
      <c r="AR94" s="104">
        <f t="shared" si="94"/>
        <v>0</v>
      </c>
      <c r="AS94" s="104">
        <f t="shared" si="94"/>
        <v>0</v>
      </c>
      <c r="AT94" s="104">
        <f t="shared" si="94"/>
        <v>0</v>
      </c>
      <c r="AU94" s="104">
        <f t="shared" si="94"/>
        <v>0</v>
      </c>
      <c r="AV94" s="104">
        <f t="shared" si="94"/>
        <v>0</v>
      </c>
      <c r="AW94" s="104">
        <f t="shared" si="94"/>
        <v>0</v>
      </c>
      <c r="AX94" s="104">
        <f t="shared" si="94"/>
        <v>0</v>
      </c>
      <c r="AY94" s="104">
        <f t="shared" si="94"/>
        <v>0</v>
      </c>
      <c r="AZ94" s="104">
        <f t="shared" si="94"/>
        <v>0</v>
      </c>
      <c r="BA94" s="104">
        <f t="shared" si="94"/>
        <v>0</v>
      </c>
      <c r="BB94" s="104">
        <f t="shared" si="94"/>
        <v>0</v>
      </c>
      <c r="BC94" s="104">
        <f t="shared" si="94"/>
        <v>0</v>
      </c>
      <c r="BD94" s="104">
        <f t="shared" si="94"/>
        <v>0</v>
      </c>
      <c r="BE94" s="104">
        <f t="shared" si="94"/>
        <v>0</v>
      </c>
      <c r="BF94" s="104">
        <f t="shared" si="94"/>
        <v>0</v>
      </c>
      <c r="BG94" s="104">
        <f t="shared" si="94"/>
        <v>0</v>
      </c>
      <c r="BH94" s="104">
        <f t="shared" si="94"/>
        <v>0</v>
      </c>
      <c r="BI94" s="104">
        <f t="shared" si="94"/>
        <v>0</v>
      </c>
      <c r="BJ94" s="104">
        <f t="shared" si="94"/>
        <v>0</v>
      </c>
      <c r="BK94" s="104">
        <f t="shared" si="94"/>
        <v>0</v>
      </c>
      <c r="BL94" s="104">
        <f t="shared" si="94"/>
        <v>0</v>
      </c>
      <c r="BM94" s="104">
        <f t="shared" si="94"/>
        <v>0</v>
      </c>
      <c r="BN94" s="104">
        <f t="shared" si="94"/>
        <v>0</v>
      </c>
      <c r="BO94" s="105">
        <f t="shared" ref="BO94:BS94" si="95">SUM(BO88:BO93)</f>
        <v>0</v>
      </c>
      <c r="BP94" s="105">
        <f t="shared" si="95"/>
        <v>0</v>
      </c>
      <c r="BQ94" s="105">
        <f t="shared" si="95"/>
        <v>0</v>
      </c>
      <c r="BR94" s="105">
        <f t="shared" si="95"/>
        <v>0</v>
      </c>
      <c r="BS94" s="105">
        <f t="shared" si="95"/>
        <v>0</v>
      </c>
    </row>
    <row r="95" spans="1:99" s="20" customFormat="1">
      <c r="A95" s="16"/>
      <c r="C95" s="62"/>
      <c r="D95" s="61"/>
      <c r="E95" s="61"/>
      <c r="F95" s="236"/>
      <c r="G95" s="356"/>
      <c r="H95" s="356"/>
      <c r="I95" s="356"/>
      <c r="J95" s="356"/>
      <c r="K95" s="356"/>
      <c r="L95" s="356"/>
      <c r="M95" s="356"/>
      <c r="N95" s="356"/>
      <c r="O95" s="356"/>
      <c r="P95" s="356"/>
      <c r="Q95" s="356"/>
      <c r="R95" s="356"/>
      <c r="S95" s="356"/>
      <c r="T95" s="356"/>
      <c r="U95" s="356"/>
      <c r="V95" s="356"/>
      <c r="W95" s="356"/>
      <c r="X95" s="356"/>
      <c r="Y95" s="356"/>
      <c r="Z95" s="356"/>
      <c r="AA95" s="356"/>
      <c r="AB95" s="356"/>
      <c r="AC95" s="356"/>
      <c r="AD95" s="356"/>
      <c r="AE95" s="356"/>
      <c r="AF95" s="356"/>
      <c r="AG95" s="356"/>
      <c r="AH95" s="356"/>
      <c r="AI95" s="356"/>
      <c r="AJ95" s="356"/>
      <c r="AK95" s="356"/>
      <c r="AL95" s="356"/>
      <c r="AM95" s="356"/>
      <c r="AN95" s="356"/>
      <c r="AO95" s="356"/>
      <c r="AP95" s="356"/>
      <c r="AQ95" s="356"/>
      <c r="AR95" s="356"/>
      <c r="AS95" s="356"/>
      <c r="AT95" s="356"/>
      <c r="AU95" s="356"/>
      <c r="AV95" s="356"/>
      <c r="AW95" s="356"/>
      <c r="AX95" s="356"/>
      <c r="AY95" s="356"/>
      <c r="AZ95" s="356"/>
      <c r="BA95" s="356"/>
      <c r="BB95" s="356"/>
      <c r="BC95" s="356"/>
      <c r="BD95" s="356"/>
      <c r="BE95" s="356"/>
      <c r="BF95" s="356"/>
      <c r="BG95" s="356"/>
      <c r="BH95" s="356"/>
      <c r="BI95" s="356"/>
      <c r="BJ95" s="356"/>
      <c r="BK95" s="356"/>
      <c r="BL95" s="356"/>
      <c r="BM95" s="356"/>
      <c r="BN95" s="356"/>
      <c r="BO95" s="378"/>
      <c r="BP95" s="378"/>
      <c r="BQ95" s="378"/>
      <c r="BR95" s="378"/>
      <c r="BS95" s="378"/>
    </row>
    <row r="96" spans="1:99" s="20" customFormat="1">
      <c r="A96" s="16"/>
      <c r="C96" s="62"/>
      <c r="D96" s="355" t="s">
        <v>153</v>
      </c>
      <c r="E96" s="61"/>
      <c r="F96" s="23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  <c r="AD96" s="356"/>
      <c r="AE96" s="356"/>
      <c r="AF96" s="356"/>
      <c r="AG96" s="356"/>
      <c r="AH96" s="356"/>
      <c r="AI96" s="356"/>
      <c r="AJ96" s="356"/>
      <c r="AK96" s="356"/>
      <c r="AL96" s="356"/>
      <c r="AM96" s="356"/>
      <c r="AN96" s="356"/>
      <c r="AO96" s="356"/>
      <c r="AP96" s="356"/>
      <c r="AQ96" s="356"/>
      <c r="AR96" s="356"/>
      <c r="AS96" s="356"/>
      <c r="AT96" s="356"/>
      <c r="AU96" s="356"/>
      <c r="AV96" s="356"/>
      <c r="AW96" s="356"/>
      <c r="AX96" s="356"/>
      <c r="AY96" s="356"/>
      <c r="AZ96" s="356"/>
      <c r="BA96" s="356"/>
      <c r="BB96" s="356"/>
      <c r="BC96" s="356"/>
      <c r="BD96" s="356"/>
      <c r="BE96" s="356"/>
      <c r="BF96" s="356"/>
      <c r="BG96" s="356"/>
      <c r="BH96" s="356"/>
      <c r="BI96" s="356"/>
      <c r="BJ96" s="356"/>
      <c r="BK96" s="356"/>
      <c r="BL96" s="356"/>
      <c r="BM96" s="356"/>
      <c r="BN96" s="356"/>
      <c r="BO96" s="378"/>
      <c r="BP96" s="378"/>
      <c r="BQ96" s="378"/>
      <c r="BR96" s="378"/>
      <c r="BS96" s="378"/>
    </row>
    <row r="97" spans="1:71" s="20" customFormat="1">
      <c r="A97" s="16"/>
      <c r="C97" s="359"/>
      <c r="D97" s="61" t="s">
        <v>147</v>
      </c>
      <c r="E97" s="358">
        <v>0</v>
      </c>
      <c r="F97" s="358"/>
      <c r="G97" s="356">
        <f t="shared" ref="G97:N100" si="96">IF(APDays=$E97,G$94,0)</f>
        <v>0</v>
      </c>
      <c r="H97" s="356">
        <f t="shared" si="96"/>
        <v>0</v>
      </c>
      <c r="I97" s="356">
        <f t="shared" si="96"/>
        <v>0</v>
      </c>
      <c r="J97" s="356">
        <f t="shared" si="96"/>
        <v>0</v>
      </c>
      <c r="K97" s="356">
        <f t="shared" si="96"/>
        <v>0</v>
      </c>
      <c r="L97" s="356">
        <f t="shared" si="96"/>
        <v>0</v>
      </c>
      <c r="M97" s="356">
        <f t="shared" si="96"/>
        <v>0</v>
      </c>
      <c r="N97" s="356">
        <f t="shared" si="96"/>
        <v>0</v>
      </c>
      <c r="O97" s="356">
        <f t="shared" ref="O97:X100" si="97">IF(APDays=$E97,O$94,0)</f>
        <v>0</v>
      </c>
      <c r="P97" s="356">
        <f t="shared" si="97"/>
        <v>0</v>
      </c>
      <c r="Q97" s="356">
        <f t="shared" si="97"/>
        <v>0</v>
      </c>
      <c r="R97" s="356">
        <f t="shared" si="97"/>
        <v>0</v>
      </c>
      <c r="S97" s="356">
        <f t="shared" si="97"/>
        <v>0</v>
      </c>
      <c r="T97" s="356">
        <f t="shared" si="97"/>
        <v>0</v>
      </c>
      <c r="U97" s="356">
        <f t="shared" si="97"/>
        <v>0</v>
      </c>
      <c r="V97" s="356">
        <f t="shared" si="97"/>
        <v>0</v>
      </c>
      <c r="W97" s="356">
        <f t="shared" si="97"/>
        <v>0</v>
      </c>
      <c r="X97" s="356">
        <f t="shared" si="97"/>
        <v>0</v>
      </c>
      <c r="Y97" s="356">
        <f t="shared" ref="Y97:AH100" si="98">IF(APDays=$E97,Y$94,0)</f>
        <v>0</v>
      </c>
      <c r="Z97" s="356">
        <f t="shared" si="98"/>
        <v>0</v>
      </c>
      <c r="AA97" s="356">
        <f t="shared" si="98"/>
        <v>0</v>
      </c>
      <c r="AB97" s="356">
        <f t="shared" si="98"/>
        <v>0</v>
      </c>
      <c r="AC97" s="356">
        <f t="shared" si="98"/>
        <v>0</v>
      </c>
      <c r="AD97" s="356">
        <f t="shared" si="98"/>
        <v>0</v>
      </c>
      <c r="AE97" s="356">
        <f t="shared" si="98"/>
        <v>0</v>
      </c>
      <c r="AF97" s="356">
        <f t="shared" si="98"/>
        <v>0</v>
      </c>
      <c r="AG97" s="356">
        <f t="shared" si="98"/>
        <v>0</v>
      </c>
      <c r="AH97" s="356">
        <f t="shared" si="98"/>
        <v>0</v>
      </c>
      <c r="AI97" s="356">
        <f t="shared" ref="AI97:AR100" si="99">IF(APDays=$E97,AI$94,0)</f>
        <v>0</v>
      </c>
      <c r="AJ97" s="356">
        <f t="shared" si="99"/>
        <v>0</v>
      </c>
      <c r="AK97" s="356">
        <f t="shared" si="99"/>
        <v>0</v>
      </c>
      <c r="AL97" s="356">
        <f t="shared" si="99"/>
        <v>0</v>
      </c>
      <c r="AM97" s="356">
        <f t="shared" si="99"/>
        <v>0</v>
      </c>
      <c r="AN97" s="356">
        <f t="shared" si="99"/>
        <v>0</v>
      </c>
      <c r="AO97" s="356">
        <f t="shared" si="99"/>
        <v>0</v>
      </c>
      <c r="AP97" s="356">
        <f t="shared" si="99"/>
        <v>0</v>
      </c>
      <c r="AQ97" s="356">
        <f t="shared" si="99"/>
        <v>0</v>
      </c>
      <c r="AR97" s="356">
        <f t="shared" si="99"/>
        <v>0</v>
      </c>
      <c r="AS97" s="356">
        <f t="shared" ref="AS97:BH100" si="100">IF(APDays=$E97,AS$94,0)</f>
        <v>0</v>
      </c>
      <c r="AT97" s="356">
        <f t="shared" si="100"/>
        <v>0</v>
      </c>
      <c r="AU97" s="356">
        <f t="shared" si="100"/>
        <v>0</v>
      </c>
      <c r="AV97" s="356">
        <f t="shared" si="100"/>
        <v>0</v>
      </c>
      <c r="AW97" s="356">
        <f t="shared" si="100"/>
        <v>0</v>
      </c>
      <c r="AX97" s="356">
        <f t="shared" si="100"/>
        <v>0</v>
      </c>
      <c r="AY97" s="356">
        <f t="shared" si="100"/>
        <v>0</v>
      </c>
      <c r="AZ97" s="356">
        <f t="shared" si="100"/>
        <v>0</v>
      </c>
      <c r="BA97" s="356">
        <f t="shared" si="100"/>
        <v>0</v>
      </c>
      <c r="BB97" s="356">
        <f t="shared" si="100"/>
        <v>0</v>
      </c>
      <c r="BC97" s="356">
        <f t="shared" si="100"/>
        <v>0</v>
      </c>
      <c r="BD97" s="356">
        <f t="shared" si="100"/>
        <v>0</v>
      </c>
      <c r="BE97" s="356">
        <f t="shared" si="100"/>
        <v>0</v>
      </c>
      <c r="BF97" s="356">
        <f t="shared" si="100"/>
        <v>0</v>
      </c>
      <c r="BG97" s="356">
        <f t="shared" si="100"/>
        <v>0</v>
      </c>
      <c r="BH97" s="356">
        <f t="shared" si="100"/>
        <v>0</v>
      </c>
      <c r="BI97" s="356">
        <f t="shared" ref="BE97:BN100" si="101">IF(APDays=$E97,BI$94,0)</f>
        <v>0</v>
      </c>
      <c r="BJ97" s="356">
        <f t="shared" si="101"/>
        <v>0</v>
      </c>
      <c r="BK97" s="356">
        <f t="shared" si="101"/>
        <v>0</v>
      </c>
      <c r="BL97" s="356">
        <f t="shared" si="101"/>
        <v>0</v>
      </c>
      <c r="BM97" s="356">
        <f t="shared" si="101"/>
        <v>0</v>
      </c>
      <c r="BN97" s="356">
        <f t="shared" si="101"/>
        <v>0</v>
      </c>
      <c r="BO97" s="378"/>
      <c r="BP97" s="378"/>
      <c r="BQ97" s="378"/>
      <c r="BR97" s="378"/>
      <c r="BS97" s="378"/>
    </row>
    <row r="98" spans="1:71" s="20" customFormat="1">
      <c r="A98" s="16"/>
      <c r="C98" s="359"/>
      <c r="D98" s="360" t="s">
        <v>148</v>
      </c>
      <c r="E98" s="358">
        <v>30</v>
      </c>
      <c r="F98" s="358"/>
      <c r="G98" s="356">
        <f t="shared" si="96"/>
        <v>0</v>
      </c>
      <c r="H98" s="356">
        <f t="shared" si="96"/>
        <v>0</v>
      </c>
      <c r="I98" s="356">
        <f t="shared" si="96"/>
        <v>0</v>
      </c>
      <c r="J98" s="356">
        <f t="shared" si="96"/>
        <v>0</v>
      </c>
      <c r="K98" s="356">
        <f t="shared" si="96"/>
        <v>0</v>
      </c>
      <c r="L98" s="356">
        <f t="shared" si="96"/>
        <v>0</v>
      </c>
      <c r="M98" s="356">
        <f t="shared" si="96"/>
        <v>0</v>
      </c>
      <c r="N98" s="356">
        <f t="shared" si="96"/>
        <v>0</v>
      </c>
      <c r="O98" s="356">
        <f t="shared" si="97"/>
        <v>0</v>
      </c>
      <c r="P98" s="356">
        <f t="shared" si="97"/>
        <v>0</v>
      </c>
      <c r="Q98" s="356">
        <f t="shared" si="97"/>
        <v>0</v>
      </c>
      <c r="R98" s="356">
        <f t="shared" si="97"/>
        <v>0</v>
      </c>
      <c r="S98" s="356">
        <f t="shared" si="97"/>
        <v>0</v>
      </c>
      <c r="T98" s="356">
        <f t="shared" si="97"/>
        <v>0</v>
      </c>
      <c r="U98" s="356">
        <f t="shared" si="97"/>
        <v>0</v>
      </c>
      <c r="V98" s="356">
        <f t="shared" si="97"/>
        <v>0</v>
      </c>
      <c r="W98" s="356">
        <f t="shared" si="97"/>
        <v>0</v>
      </c>
      <c r="X98" s="356">
        <f t="shared" si="97"/>
        <v>0</v>
      </c>
      <c r="Y98" s="356">
        <f t="shared" si="98"/>
        <v>0</v>
      </c>
      <c r="Z98" s="356">
        <f t="shared" si="98"/>
        <v>0</v>
      </c>
      <c r="AA98" s="356">
        <f t="shared" si="98"/>
        <v>0</v>
      </c>
      <c r="AB98" s="356">
        <f t="shared" si="98"/>
        <v>0</v>
      </c>
      <c r="AC98" s="356">
        <f t="shared" si="98"/>
        <v>0</v>
      </c>
      <c r="AD98" s="356">
        <f t="shared" si="98"/>
        <v>0</v>
      </c>
      <c r="AE98" s="356">
        <f t="shared" si="98"/>
        <v>0</v>
      </c>
      <c r="AF98" s="356">
        <f t="shared" si="98"/>
        <v>0</v>
      </c>
      <c r="AG98" s="356">
        <f t="shared" si="98"/>
        <v>0</v>
      </c>
      <c r="AH98" s="356">
        <f t="shared" si="98"/>
        <v>0</v>
      </c>
      <c r="AI98" s="356">
        <f t="shared" si="99"/>
        <v>0</v>
      </c>
      <c r="AJ98" s="356">
        <f t="shared" si="99"/>
        <v>0</v>
      </c>
      <c r="AK98" s="356">
        <f t="shared" si="99"/>
        <v>0</v>
      </c>
      <c r="AL98" s="356">
        <f t="shared" si="99"/>
        <v>0</v>
      </c>
      <c r="AM98" s="356">
        <f t="shared" si="99"/>
        <v>0</v>
      </c>
      <c r="AN98" s="356">
        <f t="shared" si="99"/>
        <v>0</v>
      </c>
      <c r="AO98" s="356">
        <f t="shared" si="99"/>
        <v>0</v>
      </c>
      <c r="AP98" s="356">
        <f t="shared" si="99"/>
        <v>0</v>
      </c>
      <c r="AQ98" s="356">
        <f t="shared" si="99"/>
        <v>0</v>
      </c>
      <c r="AR98" s="356">
        <f t="shared" si="99"/>
        <v>0</v>
      </c>
      <c r="AS98" s="356">
        <f t="shared" si="100"/>
        <v>0</v>
      </c>
      <c r="AT98" s="356">
        <f t="shared" si="100"/>
        <v>0</v>
      </c>
      <c r="AU98" s="356">
        <f t="shared" si="100"/>
        <v>0</v>
      </c>
      <c r="AV98" s="356">
        <f t="shared" si="100"/>
        <v>0</v>
      </c>
      <c r="AW98" s="356">
        <f t="shared" si="100"/>
        <v>0</v>
      </c>
      <c r="AX98" s="356">
        <f t="shared" si="100"/>
        <v>0</v>
      </c>
      <c r="AY98" s="356">
        <f t="shared" si="100"/>
        <v>0</v>
      </c>
      <c r="AZ98" s="356">
        <f t="shared" si="100"/>
        <v>0</v>
      </c>
      <c r="BA98" s="356">
        <f t="shared" si="100"/>
        <v>0</v>
      </c>
      <c r="BB98" s="356">
        <f t="shared" si="100"/>
        <v>0</v>
      </c>
      <c r="BC98" s="356">
        <f t="shared" si="100"/>
        <v>0</v>
      </c>
      <c r="BD98" s="356">
        <f t="shared" si="100"/>
        <v>0</v>
      </c>
      <c r="BE98" s="356">
        <f t="shared" si="101"/>
        <v>0</v>
      </c>
      <c r="BF98" s="356">
        <f t="shared" si="101"/>
        <v>0</v>
      </c>
      <c r="BG98" s="356">
        <f t="shared" si="101"/>
        <v>0</v>
      </c>
      <c r="BH98" s="356">
        <f t="shared" si="101"/>
        <v>0</v>
      </c>
      <c r="BI98" s="356">
        <f t="shared" si="101"/>
        <v>0</v>
      </c>
      <c r="BJ98" s="356">
        <f t="shared" si="101"/>
        <v>0</v>
      </c>
      <c r="BK98" s="356">
        <f t="shared" si="101"/>
        <v>0</v>
      </c>
      <c r="BL98" s="356">
        <f t="shared" si="101"/>
        <v>0</v>
      </c>
      <c r="BM98" s="356">
        <f t="shared" si="101"/>
        <v>0</v>
      </c>
      <c r="BN98" s="356">
        <f t="shared" si="101"/>
        <v>0</v>
      </c>
      <c r="BO98" s="378"/>
      <c r="BP98" s="378"/>
      <c r="BQ98" s="378"/>
      <c r="BR98" s="378"/>
      <c r="BS98" s="378"/>
    </row>
    <row r="99" spans="1:71" s="20" customFormat="1">
      <c r="A99" s="16"/>
      <c r="C99" s="359"/>
      <c r="D99" s="360" t="s">
        <v>150</v>
      </c>
      <c r="E99" s="358">
        <v>60</v>
      </c>
      <c r="F99" s="358"/>
      <c r="G99" s="356">
        <f t="shared" si="96"/>
        <v>0</v>
      </c>
      <c r="H99" s="356">
        <f t="shared" si="96"/>
        <v>0</v>
      </c>
      <c r="I99" s="356">
        <f t="shared" si="96"/>
        <v>0</v>
      </c>
      <c r="J99" s="356">
        <f t="shared" si="96"/>
        <v>0</v>
      </c>
      <c r="K99" s="356">
        <f t="shared" si="96"/>
        <v>0</v>
      </c>
      <c r="L99" s="356">
        <f t="shared" si="96"/>
        <v>0</v>
      </c>
      <c r="M99" s="356">
        <f t="shared" si="96"/>
        <v>0</v>
      </c>
      <c r="N99" s="356">
        <f t="shared" si="96"/>
        <v>0</v>
      </c>
      <c r="O99" s="356">
        <f t="shared" si="97"/>
        <v>0</v>
      </c>
      <c r="P99" s="356">
        <f t="shared" si="97"/>
        <v>0</v>
      </c>
      <c r="Q99" s="356">
        <f t="shared" si="97"/>
        <v>0</v>
      </c>
      <c r="R99" s="356">
        <f t="shared" si="97"/>
        <v>0</v>
      </c>
      <c r="S99" s="356">
        <f t="shared" si="97"/>
        <v>0</v>
      </c>
      <c r="T99" s="356">
        <f t="shared" si="97"/>
        <v>0</v>
      </c>
      <c r="U99" s="356">
        <f t="shared" si="97"/>
        <v>0</v>
      </c>
      <c r="V99" s="356">
        <f t="shared" si="97"/>
        <v>0</v>
      </c>
      <c r="W99" s="356">
        <f t="shared" si="97"/>
        <v>0</v>
      </c>
      <c r="X99" s="356">
        <f t="shared" si="97"/>
        <v>0</v>
      </c>
      <c r="Y99" s="356">
        <f t="shared" si="98"/>
        <v>0</v>
      </c>
      <c r="Z99" s="356">
        <f t="shared" si="98"/>
        <v>0</v>
      </c>
      <c r="AA99" s="356">
        <f t="shared" si="98"/>
        <v>0</v>
      </c>
      <c r="AB99" s="356">
        <f t="shared" si="98"/>
        <v>0</v>
      </c>
      <c r="AC99" s="356">
        <f t="shared" si="98"/>
        <v>0</v>
      </c>
      <c r="AD99" s="356">
        <f t="shared" si="98"/>
        <v>0</v>
      </c>
      <c r="AE99" s="356">
        <f t="shared" si="98"/>
        <v>0</v>
      </c>
      <c r="AF99" s="356">
        <f t="shared" si="98"/>
        <v>0</v>
      </c>
      <c r="AG99" s="356">
        <f t="shared" si="98"/>
        <v>0</v>
      </c>
      <c r="AH99" s="356">
        <f t="shared" si="98"/>
        <v>0</v>
      </c>
      <c r="AI99" s="356">
        <f t="shared" si="99"/>
        <v>0</v>
      </c>
      <c r="AJ99" s="356">
        <f t="shared" si="99"/>
        <v>0</v>
      </c>
      <c r="AK99" s="356">
        <f t="shared" si="99"/>
        <v>0</v>
      </c>
      <c r="AL99" s="356">
        <f t="shared" si="99"/>
        <v>0</v>
      </c>
      <c r="AM99" s="356">
        <f t="shared" si="99"/>
        <v>0</v>
      </c>
      <c r="AN99" s="356">
        <f t="shared" si="99"/>
        <v>0</v>
      </c>
      <c r="AO99" s="356">
        <f t="shared" si="99"/>
        <v>0</v>
      </c>
      <c r="AP99" s="356">
        <f t="shared" si="99"/>
        <v>0</v>
      </c>
      <c r="AQ99" s="356">
        <f t="shared" si="99"/>
        <v>0</v>
      </c>
      <c r="AR99" s="356">
        <f t="shared" si="99"/>
        <v>0</v>
      </c>
      <c r="AS99" s="356">
        <f t="shared" si="100"/>
        <v>0</v>
      </c>
      <c r="AT99" s="356">
        <f t="shared" si="100"/>
        <v>0</v>
      </c>
      <c r="AU99" s="356">
        <f t="shared" si="100"/>
        <v>0</v>
      </c>
      <c r="AV99" s="356">
        <f t="shared" si="100"/>
        <v>0</v>
      </c>
      <c r="AW99" s="356">
        <f t="shared" si="100"/>
        <v>0</v>
      </c>
      <c r="AX99" s="356">
        <f t="shared" si="100"/>
        <v>0</v>
      </c>
      <c r="AY99" s="356">
        <f t="shared" si="100"/>
        <v>0</v>
      </c>
      <c r="AZ99" s="356">
        <f t="shared" si="100"/>
        <v>0</v>
      </c>
      <c r="BA99" s="356">
        <f t="shared" si="100"/>
        <v>0</v>
      </c>
      <c r="BB99" s="356">
        <f t="shared" si="100"/>
        <v>0</v>
      </c>
      <c r="BC99" s="356">
        <f t="shared" si="100"/>
        <v>0</v>
      </c>
      <c r="BD99" s="356">
        <f t="shared" si="100"/>
        <v>0</v>
      </c>
      <c r="BE99" s="356">
        <f t="shared" si="101"/>
        <v>0</v>
      </c>
      <c r="BF99" s="356">
        <f t="shared" si="101"/>
        <v>0</v>
      </c>
      <c r="BG99" s="356">
        <f t="shared" si="101"/>
        <v>0</v>
      </c>
      <c r="BH99" s="356">
        <f t="shared" si="101"/>
        <v>0</v>
      </c>
      <c r="BI99" s="356">
        <f t="shared" si="101"/>
        <v>0</v>
      </c>
      <c r="BJ99" s="356">
        <f t="shared" si="101"/>
        <v>0</v>
      </c>
      <c r="BK99" s="356">
        <f t="shared" si="101"/>
        <v>0</v>
      </c>
      <c r="BL99" s="356">
        <f t="shared" si="101"/>
        <v>0</v>
      </c>
      <c r="BM99" s="356">
        <f t="shared" si="101"/>
        <v>0</v>
      </c>
      <c r="BN99" s="356">
        <f t="shared" si="101"/>
        <v>0</v>
      </c>
      <c r="BO99" s="378"/>
      <c r="BP99" s="378"/>
      <c r="BQ99" s="378"/>
      <c r="BR99" s="378"/>
      <c r="BS99" s="378"/>
    </row>
    <row r="100" spans="1:71" s="20" customFormat="1">
      <c r="A100" s="16"/>
      <c r="C100" s="359"/>
      <c r="D100" s="360" t="s">
        <v>149</v>
      </c>
      <c r="E100" s="358">
        <v>90</v>
      </c>
      <c r="F100" s="358"/>
      <c r="G100" s="356">
        <f t="shared" si="96"/>
        <v>0</v>
      </c>
      <c r="H100" s="356">
        <f t="shared" si="96"/>
        <v>0</v>
      </c>
      <c r="I100" s="356">
        <f t="shared" si="96"/>
        <v>0</v>
      </c>
      <c r="J100" s="356">
        <f t="shared" si="96"/>
        <v>0</v>
      </c>
      <c r="K100" s="356">
        <f t="shared" si="96"/>
        <v>0</v>
      </c>
      <c r="L100" s="356">
        <f t="shared" si="96"/>
        <v>0</v>
      </c>
      <c r="M100" s="356">
        <f t="shared" si="96"/>
        <v>0</v>
      </c>
      <c r="N100" s="356">
        <f t="shared" si="96"/>
        <v>0</v>
      </c>
      <c r="O100" s="356">
        <f t="shared" si="97"/>
        <v>0</v>
      </c>
      <c r="P100" s="356">
        <f t="shared" si="97"/>
        <v>0</v>
      </c>
      <c r="Q100" s="356">
        <f t="shared" si="97"/>
        <v>0</v>
      </c>
      <c r="R100" s="356">
        <f t="shared" si="97"/>
        <v>0</v>
      </c>
      <c r="S100" s="356">
        <f t="shared" si="97"/>
        <v>0</v>
      </c>
      <c r="T100" s="356">
        <f t="shared" si="97"/>
        <v>0</v>
      </c>
      <c r="U100" s="356">
        <f t="shared" si="97"/>
        <v>0</v>
      </c>
      <c r="V100" s="356">
        <f t="shared" si="97"/>
        <v>0</v>
      </c>
      <c r="W100" s="356">
        <f t="shared" si="97"/>
        <v>0</v>
      </c>
      <c r="X100" s="356">
        <f t="shared" si="97"/>
        <v>0</v>
      </c>
      <c r="Y100" s="356">
        <f t="shared" si="98"/>
        <v>0</v>
      </c>
      <c r="Z100" s="356">
        <f t="shared" si="98"/>
        <v>0</v>
      </c>
      <c r="AA100" s="356">
        <f t="shared" si="98"/>
        <v>0</v>
      </c>
      <c r="AB100" s="356">
        <f t="shared" si="98"/>
        <v>0</v>
      </c>
      <c r="AC100" s="356">
        <f t="shared" si="98"/>
        <v>0</v>
      </c>
      <c r="AD100" s="356">
        <f t="shared" si="98"/>
        <v>0</v>
      </c>
      <c r="AE100" s="356">
        <f t="shared" si="98"/>
        <v>0</v>
      </c>
      <c r="AF100" s="356">
        <f t="shared" si="98"/>
        <v>0</v>
      </c>
      <c r="AG100" s="356">
        <f t="shared" si="98"/>
        <v>0</v>
      </c>
      <c r="AH100" s="356">
        <f t="shared" si="98"/>
        <v>0</v>
      </c>
      <c r="AI100" s="356">
        <f t="shared" si="99"/>
        <v>0</v>
      </c>
      <c r="AJ100" s="356">
        <f t="shared" si="99"/>
        <v>0</v>
      </c>
      <c r="AK100" s="356">
        <f t="shared" si="99"/>
        <v>0</v>
      </c>
      <c r="AL100" s="356">
        <f t="shared" si="99"/>
        <v>0</v>
      </c>
      <c r="AM100" s="356">
        <f t="shared" si="99"/>
        <v>0</v>
      </c>
      <c r="AN100" s="356">
        <f t="shared" si="99"/>
        <v>0</v>
      </c>
      <c r="AO100" s="356">
        <f t="shared" si="99"/>
        <v>0</v>
      </c>
      <c r="AP100" s="356">
        <f t="shared" si="99"/>
        <v>0</v>
      </c>
      <c r="AQ100" s="356">
        <f t="shared" si="99"/>
        <v>0</v>
      </c>
      <c r="AR100" s="356">
        <f t="shared" si="99"/>
        <v>0</v>
      </c>
      <c r="AS100" s="356">
        <f t="shared" si="100"/>
        <v>0</v>
      </c>
      <c r="AT100" s="356">
        <f t="shared" si="100"/>
        <v>0</v>
      </c>
      <c r="AU100" s="356">
        <f t="shared" si="100"/>
        <v>0</v>
      </c>
      <c r="AV100" s="356">
        <f t="shared" si="100"/>
        <v>0</v>
      </c>
      <c r="AW100" s="356">
        <f t="shared" si="100"/>
        <v>0</v>
      </c>
      <c r="AX100" s="356">
        <f t="shared" si="100"/>
        <v>0</v>
      </c>
      <c r="AY100" s="356">
        <f t="shared" si="100"/>
        <v>0</v>
      </c>
      <c r="AZ100" s="356">
        <f t="shared" si="100"/>
        <v>0</v>
      </c>
      <c r="BA100" s="356">
        <f t="shared" si="100"/>
        <v>0</v>
      </c>
      <c r="BB100" s="356">
        <f t="shared" si="100"/>
        <v>0</v>
      </c>
      <c r="BC100" s="356">
        <f t="shared" si="100"/>
        <v>0</v>
      </c>
      <c r="BD100" s="356">
        <f t="shared" si="100"/>
        <v>0</v>
      </c>
      <c r="BE100" s="356">
        <f t="shared" si="101"/>
        <v>0</v>
      </c>
      <c r="BF100" s="356">
        <f t="shared" si="101"/>
        <v>0</v>
      </c>
      <c r="BG100" s="356">
        <f t="shared" si="101"/>
        <v>0</v>
      </c>
      <c r="BH100" s="356">
        <f t="shared" si="101"/>
        <v>0</v>
      </c>
      <c r="BI100" s="356">
        <f t="shared" si="101"/>
        <v>0</v>
      </c>
      <c r="BJ100" s="356">
        <f t="shared" si="101"/>
        <v>0</v>
      </c>
      <c r="BK100" s="356">
        <f t="shared" si="101"/>
        <v>0</v>
      </c>
      <c r="BL100" s="356">
        <f t="shared" si="101"/>
        <v>0</v>
      </c>
      <c r="BM100" s="356">
        <f t="shared" si="101"/>
        <v>0</v>
      </c>
      <c r="BN100" s="356">
        <f t="shared" si="101"/>
        <v>0</v>
      </c>
      <c r="BO100" s="378"/>
      <c r="BP100" s="378"/>
      <c r="BQ100" s="378"/>
      <c r="BR100" s="378"/>
      <c r="BS100" s="378"/>
    </row>
    <row r="101" spans="1:71" s="20" customFormat="1">
      <c r="A101" s="16"/>
      <c r="C101" s="359"/>
      <c r="D101" s="360"/>
      <c r="E101" s="356"/>
      <c r="F101" s="358"/>
      <c r="G101" s="356"/>
      <c r="H101" s="356"/>
      <c r="I101" s="356"/>
      <c r="J101" s="356"/>
      <c r="K101" s="356"/>
      <c r="L101" s="356"/>
      <c r="M101" s="356"/>
      <c r="N101" s="356"/>
      <c r="O101" s="356"/>
      <c r="P101" s="356"/>
      <c r="Q101" s="356"/>
      <c r="R101" s="356"/>
      <c r="S101" s="356"/>
      <c r="T101" s="356"/>
      <c r="U101" s="356"/>
      <c r="V101" s="356"/>
      <c r="W101" s="356"/>
      <c r="X101" s="356"/>
      <c r="Y101" s="356"/>
      <c r="Z101" s="356"/>
      <c r="AA101" s="356"/>
      <c r="AB101" s="356"/>
      <c r="AC101" s="356"/>
      <c r="AD101" s="356"/>
      <c r="AE101" s="356"/>
      <c r="AF101" s="356"/>
      <c r="AG101" s="356"/>
      <c r="AH101" s="356"/>
      <c r="AI101" s="356"/>
      <c r="AJ101" s="356"/>
      <c r="AK101" s="356"/>
      <c r="AL101" s="356"/>
      <c r="AM101" s="356"/>
      <c r="AN101" s="356"/>
      <c r="AO101" s="356"/>
      <c r="AP101" s="356"/>
      <c r="AQ101" s="356"/>
      <c r="AR101" s="356"/>
      <c r="AS101" s="356"/>
      <c r="AT101" s="356"/>
      <c r="AU101" s="356"/>
      <c r="AV101" s="356"/>
      <c r="AW101" s="356"/>
      <c r="AX101" s="356"/>
      <c r="AY101" s="356"/>
      <c r="AZ101" s="356"/>
      <c r="BA101" s="356"/>
      <c r="BB101" s="356"/>
      <c r="BC101" s="356"/>
      <c r="BD101" s="356"/>
      <c r="BE101" s="356"/>
      <c r="BF101" s="356"/>
      <c r="BG101" s="356"/>
      <c r="BH101" s="356"/>
      <c r="BI101" s="356"/>
      <c r="BJ101" s="356"/>
      <c r="BK101" s="356"/>
      <c r="BL101" s="356"/>
      <c r="BM101" s="356"/>
      <c r="BN101" s="356"/>
      <c r="BO101" s="378"/>
      <c r="BP101" s="378"/>
      <c r="BQ101" s="378"/>
      <c r="BR101" s="378"/>
      <c r="BS101" s="378"/>
    </row>
    <row r="102" spans="1:71" s="20" customFormat="1">
      <c r="A102" s="16"/>
      <c r="C102" s="359"/>
      <c r="D102" s="355" t="s">
        <v>152</v>
      </c>
      <c r="E102" s="356"/>
      <c r="F102" s="358"/>
      <c r="G102" s="356"/>
      <c r="H102" s="356"/>
      <c r="I102" s="356"/>
      <c r="J102" s="356"/>
      <c r="K102" s="356"/>
      <c r="L102" s="356"/>
      <c r="M102" s="356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  <c r="AA102" s="356"/>
      <c r="AB102" s="356"/>
      <c r="AC102" s="356"/>
      <c r="AD102" s="356"/>
      <c r="AE102" s="356"/>
      <c r="AF102" s="356"/>
      <c r="AG102" s="356"/>
      <c r="AH102" s="356"/>
      <c r="AI102" s="356"/>
      <c r="AJ102" s="356"/>
      <c r="AK102" s="356"/>
      <c r="AL102" s="356"/>
      <c r="AM102" s="356"/>
      <c r="AN102" s="356"/>
      <c r="AO102" s="356"/>
      <c r="AP102" s="356"/>
      <c r="AQ102" s="356"/>
      <c r="AR102" s="356"/>
      <c r="AS102" s="356"/>
      <c r="AT102" s="356"/>
      <c r="AU102" s="356"/>
      <c r="AV102" s="356"/>
      <c r="AW102" s="356"/>
      <c r="AX102" s="356"/>
      <c r="AY102" s="356"/>
      <c r="AZ102" s="356"/>
      <c r="BA102" s="356"/>
      <c r="BB102" s="356"/>
      <c r="BC102" s="356"/>
      <c r="BD102" s="356"/>
      <c r="BE102" s="356"/>
      <c r="BF102" s="356"/>
      <c r="BG102" s="356"/>
      <c r="BH102" s="356"/>
      <c r="BI102" s="356"/>
      <c r="BJ102" s="356"/>
      <c r="BK102" s="356"/>
      <c r="BL102" s="356"/>
      <c r="BM102" s="356"/>
      <c r="BN102" s="356"/>
      <c r="BO102" s="378"/>
      <c r="BP102" s="378"/>
      <c r="BQ102" s="378"/>
      <c r="BR102" s="378"/>
      <c r="BS102" s="378"/>
    </row>
    <row r="103" spans="1:71" s="20" customFormat="1">
      <c r="A103" s="16"/>
      <c r="C103" s="359"/>
      <c r="D103" s="61" t="s">
        <v>151</v>
      </c>
      <c r="E103" s="356"/>
      <c r="F103" s="358"/>
      <c r="G103" s="356"/>
      <c r="H103" s="356"/>
      <c r="I103" s="356"/>
      <c r="J103" s="356"/>
      <c r="K103" s="356"/>
      <c r="L103" s="356"/>
      <c r="M103" s="356"/>
      <c r="N103" s="356"/>
      <c r="O103" s="356"/>
      <c r="P103" s="356"/>
      <c r="Q103" s="356"/>
      <c r="R103" s="356"/>
      <c r="S103" s="356"/>
      <c r="T103" s="356"/>
      <c r="U103" s="356"/>
      <c r="V103" s="356"/>
      <c r="W103" s="356"/>
      <c r="X103" s="356"/>
      <c r="Y103" s="356"/>
      <c r="Z103" s="356"/>
      <c r="AA103" s="356"/>
      <c r="AB103" s="356"/>
      <c r="AC103" s="356"/>
      <c r="AD103" s="356"/>
      <c r="AE103" s="356"/>
      <c r="AF103" s="356"/>
      <c r="AG103" s="356"/>
      <c r="AH103" s="356"/>
      <c r="AI103" s="356"/>
      <c r="AJ103" s="356"/>
      <c r="AK103" s="356"/>
      <c r="AL103" s="356"/>
      <c r="AM103" s="356"/>
      <c r="AN103" s="356"/>
      <c r="AO103" s="356"/>
      <c r="AP103" s="356"/>
      <c r="AQ103" s="356"/>
      <c r="AR103" s="356"/>
      <c r="AS103" s="356"/>
      <c r="AT103" s="356"/>
      <c r="AU103" s="356"/>
      <c r="AV103" s="356"/>
      <c r="AW103" s="356"/>
      <c r="AX103" s="356"/>
      <c r="AY103" s="356"/>
      <c r="AZ103" s="356"/>
      <c r="BA103" s="356"/>
      <c r="BB103" s="356"/>
      <c r="BC103" s="356"/>
      <c r="BD103" s="356"/>
      <c r="BE103" s="356"/>
      <c r="BF103" s="356"/>
      <c r="BG103" s="356"/>
      <c r="BH103" s="356"/>
      <c r="BI103" s="356"/>
      <c r="BJ103" s="356"/>
      <c r="BK103" s="356"/>
      <c r="BL103" s="356"/>
      <c r="BM103" s="356"/>
      <c r="BN103" s="356"/>
      <c r="BO103" s="378"/>
      <c r="BP103" s="378"/>
      <c r="BQ103" s="378"/>
      <c r="BR103" s="378"/>
      <c r="BS103" s="378"/>
    </row>
    <row r="104" spans="1:71" s="20" customFormat="1">
      <c r="A104" s="16"/>
      <c r="C104" s="359"/>
      <c r="D104" s="61" t="s">
        <v>147</v>
      </c>
      <c r="E104" s="356"/>
      <c r="F104" s="358"/>
      <c r="G104" s="356">
        <f t="shared" ref="G104:BB104" si="102">G97</f>
        <v>0</v>
      </c>
      <c r="H104" s="356">
        <f t="shared" si="102"/>
        <v>0</v>
      </c>
      <c r="I104" s="356">
        <f t="shared" si="102"/>
        <v>0</v>
      </c>
      <c r="J104" s="356">
        <f t="shared" si="102"/>
        <v>0</v>
      </c>
      <c r="K104" s="356">
        <f t="shared" si="102"/>
        <v>0</v>
      </c>
      <c r="L104" s="356">
        <f t="shared" si="102"/>
        <v>0</v>
      </c>
      <c r="M104" s="356">
        <f t="shared" si="102"/>
        <v>0</v>
      </c>
      <c r="N104" s="356">
        <f t="shared" si="102"/>
        <v>0</v>
      </c>
      <c r="O104" s="356">
        <f t="shared" si="102"/>
        <v>0</v>
      </c>
      <c r="P104" s="356">
        <f t="shared" si="102"/>
        <v>0</v>
      </c>
      <c r="Q104" s="356">
        <f t="shared" si="102"/>
        <v>0</v>
      </c>
      <c r="R104" s="356">
        <f t="shared" si="102"/>
        <v>0</v>
      </c>
      <c r="S104" s="356">
        <f t="shared" si="102"/>
        <v>0</v>
      </c>
      <c r="T104" s="356">
        <f t="shared" si="102"/>
        <v>0</v>
      </c>
      <c r="U104" s="356">
        <f t="shared" si="102"/>
        <v>0</v>
      </c>
      <c r="V104" s="356">
        <f t="shared" si="102"/>
        <v>0</v>
      </c>
      <c r="W104" s="356">
        <f t="shared" si="102"/>
        <v>0</v>
      </c>
      <c r="X104" s="356">
        <f t="shared" si="102"/>
        <v>0</v>
      </c>
      <c r="Y104" s="356">
        <f t="shared" si="102"/>
        <v>0</v>
      </c>
      <c r="Z104" s="356">
        <f t="shared" si="102"/>
        <v>0</v>
      </c>
      <c r="AA104" s="356">
        <f t="shared" si="102"/>
        <v>0</v>
      </c>
      <c r="AB104" s="356">
        <f t="shared" si="102"/>
        <v>0</v>
      </c>
      <c r="AC104" s="356">
        <f t="shared" si="102"/>
        <v>0</v>
      </c>
      <c r="AD104" s="356">
        <f t="shared" si="102"/>
        <v>0</v>
      </c>
      <c r="AE104" s="356">
        <f t="shared" si="102"/>
        <v>0</v>
      </c>
      <c r="AF104" s="356">
        <f t="shared" si="102"/>
        <v>0</v>
      </c>
      <c r="AG104" s="356">
        <f t="shared" si="102"/>
        <v>0</v>
      </c>
      <c r="AH104" s="356">
        <f t="shared" si="102"/>
        <v>0</v>
      </c>
      <c r="AI104" s="356">
        <f t="shared" si="102"/>
        <v>0</v>
      </c>
      <c r="AJ104" s="356">
        <f t="shared" si="102"/>
        <v>0</v>
      </c>
      <c r="AK104" s="356">
        <f t="shared" si="102"/>
        <v>0</v>
      </c>
      <c r="AL104" s="356">
        <f t="shared" si="102"/>
        <v>0</v>
      </c>
      <c r="AM104" s="356">
        <f t="shared" si="102"/>
        <v>0</v>
      </c>
      <c r="AN104" s="356">
        <f t="shared" si="102"/>
        <v>0</v>
      </c>
      <c r="AO104" s="356">
        <f t="shared" si="102"/>
        <v>0</v>
      </c>
      <c r="AP104" s="356">
        <f t="shared" si="102"/>
        <v>0</v>
      </c>
      <c r="AQ104" s="356">
        <f t="shared" si="102"/>
        <v>0</v>
      </c>
      <c r="AR104" s="356">
        <f t="shared" si="102"/>
        <v>0</v>
      </c>
      <c r="AS104" s="356">
        <f t="shared" si="102"/>
        <v>0</v>
      </c>
      <c r="AT104" s="356">
        <f t="shared" si="102"/>
        <v>0</v>
      </c>
      <c r="AU104" s="356">
        <f t="shared" si="102"/>
        <v>0</v>
      </c>
      <c r="AV104" s="356">
        <f t="shared" si="102"/>
        <v>0</v>
      </c>
      <c r="AW104" s="356">
        <f t="shared" si="102"/>
        <v>0</v>
      </c>
      <c r="AX104" s="356">
        <f t="shared" si="102"/>
        <v>0</v>
      </c>
      <c r="AY104" s="356">
        <f t="shared" si="102"/>
        <v>0</v>
      </c>
      <c r="AZ104" s="356">
        <f t="shared" si="102"/>
        <v>0</v>
      </c>
      <c r="BA104" s="356">
        <f t="shared" si="102"/>
        <v>0</v>
      </c>
      <c r="BB104" s="356">
        <f t="shared" si="102"/>
        <v>0</v>
      </c>
      <c r="BC104" s="356">
        <f t="shared" ref="BC104:BN104" si="103">BC97</f>
        <v>0</v>
      </c>
      <c r="BD104" s="356">
        <f t="shared" si="103"/>
        <v>0</v>
      </c>
      <c r="BE104" s="356">
        <f t="shared" si="103"/>
        <v>0</v>
      </c>
      <c r="BF104" s="356">
        <f t="shared" si="103"/>
        <v>0</v>
      </c>
      <c r="BG104" s="356">
        <f t="shared" si="103"/>
        <v>0</v>
      </c>
      <c r="BH104" s="356">
        <f t="shared" si="103"/>
        <v>0</v>
      </c>
      <c r="BI104" s="356">
        <f t="shared" si="103"/>
        <v>0</v>
      </c>
      <c r="BJ104" s="356">
        <f t="shared" si="103"/>
        <v>0</v>
      </c>
      <c r="BK104" s="356">
        <f t="shared" si="103"/>
        <v>0</v>
      </c>
      <c r="BL104" s="356">
        <f t="shared" si="103"/>
        <v>0</v>
      </c>
      <c r="BM104" s="356">
        <f t="shared" si="103"/>
        <v>0</v>
      </c>
      <c r="BN104" s="356">
        <f t="shared" si="103"/>
        <v>0</v>
      </c>
      <c r="BO104" s="378"/>
      <c r="BP104" s="378"/>
      <c r="BQ104" s="378"/>
      <c r="BR104" s="378"/>
      <c r="BS104" s="378"/>
    </row>
    <row r="105" spans="1:71" s="20" customFormat="1">
      <c r="A105" s="16"/>
      <c r="C105" s="359"/>
      <c r="D105" s="360" t="s">
        <v>148</v>
      </c>
      <c r="E105" s="356"/>
      <c r="F105" s="358"/>
      <c r="G105" s="356"/>
      <c r="H105" s="356">
        <f t="shared" ref="H105:BB105" si="104">G98</f>
        <v>0</v>
      </c>
      <c r="I105" s="356">
        <f t="shared" si="104"/>
        <v>0</v>
      </c>
      <c r="J105" s="356">
        <f t="shared" si="104"/>
        <v>0</v>
      </c>
      <c r="K105" s="356">
        <f t="shared" si="104"/>
        <v>0</v>
      </c>
      <c r="L105" s="356">
        <f t="shared" si="104"/>
        <v>0</v>
      </c>
      <c r="M105" s="356">
        <f t="shared" si="104"/>
        <v>0</v>
      </c>
      <c r="N105" s="356">
        <f t="shared" si="104"/>
        <v>0</v>
      </c>
      <c r="O105" s="356">
        <f t="shared" si="104"/>
        <v>0</v>
      </c>
      <c r="P105" s="356">
        <f t="shared" si="104"/>
        <v>0</v>
      </c>
      <c r="Q105" s="356">
        <f t="shared" si="104"/>
        <v>0</v>
      </c>
      <c r="R105" s="356">
        <f t="shared" si="104"/>
        <v>0</v>
      </c>
      <c r="S105" s="356">
        <f t="shared" si="104"/>
        <v>0</v>
      </c>
      <c r="T105" s="356">
        <f t="shared" si="104"/>
        <v>0</v>
      </c>
      <c r="U105" s="356">
        <f t="shared" si="104"/>
        <v>0</v>
      </c>
      <c r="V105" s="356">
        <f t="shared" si="104"/>
        <v>0</v>
      </c>
      <c r="W105" s="356">
        <f t="shared" si="104"/>
        <v>0</v>
      </c>
      <c r="X105" s="356">
        <f t="shared" si="104"/>
        <v>0</v>
      </c>
      <c r="Y105" s="356">
        <f t="shared" si="104"/>
        <v>0</v>
      </c>
      <c r="Z105" s="356">
        <f t="shared" si="104"/>
        <v>0</v>
      </c>
      <c r="AA105" s="356">
        <f t="shared" si="104"/>
        <v>0</v>
      </c>
      <c r="AB105" s="356">
        <f t="shared" si="104"/>
        <v>0</v>
      </c>
      <c r="AC105" s="356">
        <f t="shared" si="104"/>
        <v>0</v>
      </c>
      <c r="AD105" s="356">
        <f t="shared" si="104"/>
        <v>0</v>
      </c>
      <c r="AE105" s="356">
        <f t="shared" si="104"/>
        <v>0</v>
      </c>
      <c r="AF105" s="356">
        <f t="shared" si="104"/>
        <v>0</v>
      </c>
      <c r="AG105" s="356">
        <f t="shared" si="104"/>
        <v>0</v>
      </c>
      <c r="AH105" s="356">
        <f t="shared" si="104"/>
        <v>0</v>
      </c>
      <c r="AI105" s="356">
        <f t="shared" si="104"/>
        <v>0</v>
      </c>
      <c r="AJ105" s="356">
        <f t="shared" si="104"/>
        <v>0</v>
      </c>
      <c r="AK105" s="356">
        <f t="shared" si="104"/>
        <v>0</v>
      </c>
      <c r="AL105" s="356">
        <f t="shared" si="104"/>
        <v>0</v>
      </c>
      <c r="AM105" s="356">
        <f t="shared" si="104"/>
        <v>0</v>
      </c>
      <c r="AN105" s="356">
        <f t="shared" si="104"/>
        <v>0</v>
      </c>
      <c r="AO105" s="356">
        <f t="shared" si="104"/>
        <v>0</v>
      </c>
      <c r="AP105" s="356">
        <f t="shared" si="104"/>
        <v>0</v>
      </c>
      <c r="AQ105" s="356">
        <f t="shared" si="104"/>
        <v>0</v>
      </c>
      <c r="AR105" s="356">
        <f t="shared" si="104"/>
        <v>0</v>
      </c>
      <c r="AS105" s="356">
        <f t="shared" si="104"/>
        <v>0</v>
      </c>
      <c r="AT105" s="356">
        <f t="shared" si="104"/>
        <v>0</v>
      </c>
      <c r="AU105" s="356">
        <f t="shared" si="104"/>
        <v>0</v>
      </c>
      <c r="AV105" s="356">
        <f t="shared" si="104"/>
        <v>0</v>
      </c>
      <c r="AW105" s="356">
        <f t="shared" si="104"/>
        <v>0</v>
      </c>
      <c r="AX105" s="356">
        <f t="shared" si="104"/>
        <v>0</v>
      </c>
      <c r="AY105" s="356">
        <f t="shared" si="104"/>
        <v>0</v>
      </c>
      <c r="AZ105" s="356">
        <f t="shared" si="104"/>
        <v>0</v>
      </c>
      <c r="BA105" s="356">
        <f t="shared" si="104"/>
        <v>0</v>
      </c>
      <c r="BB105" s="356">
        <f t="shared" si="104"/>
        <v>0</v>
      </c>
      <c r="BC105" s="356">
        <f t="shared" ref="BC105" si="105">BB98</f>
        <v>0</v>
      </c>
      <c r="BD105" s="356">
        <f t="shared" ref="BD105" si="106">BC98</f>
        <v>0</v>
      </c>
      <c r="BE105" s="356">
        <f t="shared" ref="BE105" si="107">BD98</f>
        <v>0</v>
      </c>
      <c r="BF105" s="356">
        <f t="shared" ref="BF105" si="108">BE98</f>
        <v>0</v>
      </c>
      <c r="BG105" s="356">
        <f t="shared" ref="BG105" si="109">BF98</f>
        <v>0</v>
      </c>
      <c r="BH105" s="356">
        <f t="shared" ref="BH105" si="110">BG98</f>
        <v>0</v>
      </c>
      <c r="BI105" s="356">
        <f t="shared" ref="BI105" si="111">BH98</f>
        <v>0</v>
      </c>
      <c r="BJ105" s="356">
        <f t="shared" ref="BJ105" si="112">BI98</f>
        <v>0</v>
      </c>
      <c r="BK105" s="356">
        <f t="shared" ref="BK105" si="113">BJ98</f>
        <v>0</v>
      </c>
      <c r="BL105" s="356">
        <f t="shared" ref="BL105" si="114">BK98</f>
        <v>0</v>
      </c>
      <c r="BM105" s="356">
        <f t="shared" ref="BM105" si="115">BL98</f>
        <v>0</v>
      </c>
      <c r="BN105" s="356">
        <f t="shared" ref="BN105" si="116">BM98</f>
        <v>0</v>
      </c>
      <c r="BO105" s="378"/>
      <c r="BP105" s="378"/>
      <c r="BQ105" s="378"/>
      <c r="BR105" s="378"/>
      <c r="BS105" s="378"/>
    </row>
    <row r="106" spans="1:71" s="20" customFormat="1">
      <c r="A106" s="16"/>
      <c r="C106" s="359"/>
      <c r="D106" s="360" t="s">
        <v>150</v>
      </c>
      <c r="E106" s="356"/>
      <c r="F106" s="358"/>
      <c r="G106" s="356"/>
      <c r="H106" s="356"/>
      <c r="I106" s="356">
        <f t="shared" ref="I106" si="117">G99</f>
        <v>0</v>
      </c>
      <c r="J106" s="356">
        <f t="shared" ref="J106" si="118">H99</f>
        <v>0</v>
      </c>
      <c r="K106" s="356">
        <f t="shared" ref="K106" si="119">I99</f>
        <v>0</v>
      </c>
      <c r="L106" s="356">
        <f t="shared" ref="L106" si="120">J99</f>
        <v>0</v>
      </c>
      <c r="M106" s="356">
        <f t="shared" ref="M106" si="121">K99</f>
        <v>0</v>
      </c>
      <c r="N106" s="356">
        <f t="shared" ref="N106" si="122">L99</f>
        <v>0</v>
      </c>
      <c r="O106" s="356">
        <f t="shared" ref="O106" si="123">M99</f>
        <v>0</v>
      </c>
      <c r="P106" s="356">
        <f t="shared" ref="P106" si="124">N99</f>
        <v>0</v>
      </c>
      <c r="Q106" s="356">
        <f t="shared" ref="Q106" si="125">O99</f>
        <v>0</v>
      </c>
      <c r="R106" s="356">
        <f t="shared" ref="R106" si="126">P99</f>
        <v>0</v>
      </c>
      <c r="S106" s="356">
        <f t="shared" ref="S106" si="127">Q99</f>
        <v>0</v>
      </c>
      <c r="T106" s="356">
        <f t="shared" ref="T106" si="128">R99</f>
        <v>0</v>
      </c>
      <c r="U106" s="356">
        <f t="shared" ref="U106" si="129">S99</f>
        <v>0</v>
      </c>
      <c r="V106" s="356">
        <f t="shared" ref="V106" si="130">T99</f>
        <v>0</v>
      </c>
      <c r="W106" s="356">
        <f t="shared" ref="W106" si="131">U99</f>
        <v>0</v>
      </c>
      <c r="X106" s="356">
        <f t="shared" ref="X106" si="132">V99</f>
        <v>0</v>
      </c>
      <c r="Y106" s="356">
        <f t="shared" ref="Y106" si="133">W99</f>
        <v>0</v>
      </c>
      <c r="Z106" s="356">
        <f t="shared" ref="Z106" si="134">X99</f>
        <v>0</v>
      </c>
      <c r="AA106" s="356">
        <f t="shared" ref="AA106" si="135">Y99</f>
        <v>0</v>
      </c>
      <c r="AB106" s="356">
        <f t="shared" ref="AB106" si="136">Z99</f>
        <v>0</v>
      </c>
      <c r="AC106" s="356">
        <f t="shared" ref="AC106" si="137">AA99</f>
        <v>0</v>
      </c>
      <c r="AD106" s="356">
        <f t="shared" ref="AD106" si="138">AB99</f>
        <v>0</v>
      </c>
      <c r="AE106" s="356">
        <f t="shared" ref="AE106" si="139">AC99</f>
        <v>0</v>
      </c>
      <c r="AF106" s="356">
        <f t="shared" ref="AF106" si="140">AD99</f>
        <v>0</v>
      </c>
      <c r="AG106" s="356">
        <f t="shared" ref="AG106" si="141">AE99</f>
        <v>0</v>
      </c>
      <c r="AH106" s="356">
        <f t="shared" ref="AH106" si="142">AF99</f>
        <v>0</v>
      </c>
      <c r="AI106" s="356">
        <f t="shared" ref="AI106" si="143">AG99</f>
        <v>0</v>
      </c>
      <c r="AJ106" s="356">
        <f t="shared" ref="AJ106" si="144">AH99</f>
        <v>0</v>
      </c>
      <c r="AK106" s="356">
        <f t="shared" ref="AK106" si="145">AI99</f>
        <v>0</v>
      </c>
      <c r="AL106" s="356">
        <f t="shared" ref="AL106" si="146">AJ99</f>
        <v>0</v>
      </c>
      <c r="AM106" s="356">
        <f t="shared" ref="AM106" si="147">AK99</f>
        <v>0</v>
      </c>
      <c r="AN106" s="356">
        <f t="shared" ref="AN106" si="148">AL99</f>
        <v>0</v>
      </c>
      <c r="AO106" s="356">
        <f t="shared" ref="AO106" si="149">AM99</f>
        <v>0</v>
      </c>
      <c r="AP106" s="356">
        <f t="shared" ref="AP106" si="150">AN99</f>
        <v>0</v>
      </c>
      <c r="AQ106" s="356">
        <f t="shared" ref="AQ106" si="151">AO99</f>
        <v>0</v>
      </c>
      <c r="AR106" s="356">
        <f t="shared" ref="AR106" si="152">AP99</f>
        <v>0</v>
      </c>
      <c r="AS106" s="356">
        <f t="shared" ref="AS106" si="153">AQ99</f>
        <v>0</v>
      </c>
      <c r="AT106" s="356">
        <f t="shared" ref="AT106" si="154">AR99</f>
        <v>0</v>
      </c>
      <c r="AU106" s="356">
        <f t="shared" ref="AU106" si="155">AS99</f>
        <v>0</v>
      </c>
      <c r="AV106" s="356">
        <f t="shared" ref="AV106" si="156">AT99</f>
        <v>0</v>
      </c>
      <c r="AW106" s="356">
        <f t="shared" ref="AW106" si="157">AU99</f>
        <v>0</v>
      </c>
      <c r="AX106" s="356">
        <f t="shared" ref="AX106" si="158">AV99</f>
        <v>0</v>
      </c>
      <c r="AY106" s="356">
        <f t="shared" ref="AY106" si="159">AW99</f>
        <v>0</v>
      </c>
      <c r="AZ106" s="356">
        <f t="shared" ref="AZ106" si="160">AX99</f>
        <v>0</v>
      </c>
      <c r="BA106" s="356">
        <f t="shared" ref="BA106" si="161">AY99</f>
        <v>0</v>
      </c>
      <c r="BB106" s="356">
        <f t="shared" ref="BB106" si="162">AZ99</f>
        <v>0</v>
      </c>
      <c r="BC106" s="356">
        <f t="shared" ref="BC106" si="163">BA99</f>
        <v>0</v>
      </c>
      <c r="BD106" s="356">
        <f t="shared" ref="BD106" si="164">BB99</f>
        <v>0</v>
      </c>
      <c r="BE106" s="356">
        <f t="shared" ref="BE106" si="165">BC99</f>
        <v>0</v>
      </c>
      <c r="BF106" s="356">
        <f t="shared" ref="BF106" si="166">BD99</f>
        <v>0</v>
      </c>
      <c r="BG106" s="356">
        <f t="shared" ref="BG106" si="167">BE99</f>
        <v>0</v>
      </c>
      <c r="BH106" s="356">
        <f t="shared" ref="BH106" si="168">BF99</f>
        <v>0</v>
      </c>
      <c r="BI106" s="356">
        <f t="shared" ref="BI106" si="169">BG99</f>
        <v>0</v>
      </c>
      <c r="BJ106" s="356">
        <f t="shared" ref="BJ106" si="170">BH99</f>
        <v>0</v>
      </c>
      <c r="BK106" s="356">
        <f t="shared" ref="BK106" si="171">BI99</f>
        <v>0</v>
      </c>
      <c r="BL106" s="356">
        <f t="shared" ref="BL106" si="172">BJ99</f>
        <v>0</v>
      </c>
      <c r="BM106" s="356">
        <f t="shared" ref="BM106" si="173">BK99</f>
        <v>0</v>
      </c>
      <c r="BN106" s="356">
        <f t="shared" ref="BN106" si="174">BL99</f>
        <v>0</v>
      </c>
      <c r="BO106" s="378"/>
      <c r="BP106" s="378"/>
      <c r="BQ106" s="378"/>
      <c r="BR106" s="378"/>
      <c r="BS106" s="378"/>
    </row>
    <row r="107" spans="1:71" s="20" customFormat="1">
      <c r="A107" s="16"/>
      <c r="C107" s="359"/>
      <c r="D107" s="360" t="s">
        <v>149</v>
      </c>
      <c r="E107" s="356"/>
      <c r="F107" s="358"/>
      <c r="G107" s="356"/>
      <c r="H107" s="356"/>
      <c r="I107" s="356"/>
      <c r="J107" s="356">
        <f t="shared" ref="J107" si="175">G100</f>
        <v>0</v>
      </c>
      <c r="K107" s="356">
        <f t="shared" ref="K107" si="176">H100</f>
        <v>0</v>
      </c>
      <c r="L107" s="356">
        <f t="shared" ref="L107" si="177">I100</f>
        <v>0</v>
      </c>
      <c r="M107" s="356">
        <f t="shared" ref="M107" si="178">J100</f>
        <v>0</v>
      </c>
      <c r="N107" s="356">
        <f t="shared" ref="N107" si="179">K100</f>
        <v>0</v>
      </c>
      <c r="O107" s="356">
        <f t="shared" ref="O107" si="180">L100</f>
        <v>0</v>
      </c>
      <c r="P107" s="356">
        <f t="shared" ref="P107" si="181">M100</f>
        <v>0</v>
      </c>
      <c r="Q107" s="356">
        <f t="shared" ref="Q107" si="182">N100</f>
        <v>0</v>
      </c>
      <c r="R107" s="356">
        <f t="shared" ref="R107" si="183">O100</f>
        <v>0</v>
      </c>
      <c r="S107" s="356">
        <f t="shared" ref="S107" si="184">P100</f>
        <v>0</v>
      </c>
      <c r="T107" s="356">
        <f t="shared" ref="T107" si="185">Q100</f>
        <v>0</v>
      </c>
      <c r="U107" s="356">
        <f t="shared" ref="U107" si="186">R100</f>
        <v>0</v>
      </c>
      <c r="V107" s="356">
        <f t="shared" ref="V107" si="187">S100</f>
        <v>0</v>
      </c>
      <c r="W107" s="356">
        <f t="shared" ref="W107" si="188">T100</f>
        <v>0</v>
      </c>
      <c r="X107" s="356">
        <f t="shared" ref="X107" si="189">U100</f>
        <v>0</v>
      </c>
      <c r="Y107" s="356">
        <f t="shared" ref="Y107" si="190">V100</f>
        <v>0</v>
      </c>
      <c r="Z107" s="356">
        <f t="shared" ref="Z107" si="191">W100</f>
        <v>0</v>
      </c>
      <c r="AA107" s="356">
        <f t="shared" ref="AA107" si="192">X100</f>
        <v>0</v>
      </c>
      <c r="AB107" s="356">
        <f t="shared" ref="AB107" si="193">Y100</f>
        <v>0</v>
      </c>
      <c r="AC107" s="356">
        <f t="shared" ref="AC107" si="194">Z100</f>
        <v>0</v>
      </c>
      <c r="AD107" s="356">
        <f t="shared" ref="AD107" si="195">AA100</f>
        <v>0</v>
      </c>
      <c r="AE107" s="356">
        <f t="shared" ref="AE107" si="196">AB100</f>
        <v>0</v>
      </c>
      <c r="AF107" s="356">
        <f t="shared" ref="AF107" si="197">AC100</f>
        <v>0</v>
      </c>
      <c r="AG107" s="356">
        <f t="shared" ref="AG107" si="198">AD100</f>
        <v>0</v>
      </c>
      <c r="AH107" s="356">
        <f t="shared" ref="AH107" si="199">AE100</f>
        <v>0</v>
      </c>
      <c r="AI107" s="356">
        <f t="shared" ref="AI107" si="200">AF100</f>
        <v>0</v>
      </c>
      <c r="AJ107" s="356">
        <f t="shared" ref="AJ107" si="201">AG100</f>
        <v>0</v>
      </c>
      <c r="AK107" s="356">
        <f t="shared" ref="AK107" si="202">AH100</f>
        <v>0</v>
      </c>
      <c r="AL107" s="356">
        <f t="shared" ref="AL107" si="203">AI100</f>
        <v>0</v>
      </c>
      <c r="AM107" s="356">
        <f t="shared" ref="AM107" si="204">AJ100</f>
        <v>0</v>
      </c>
      <c r="AN107" s="356">
        <f t="shared" ref="AN107" si="205">AK100</f>
        <v>0</v>
      </c>
      <c r="AO107" s="356">
        <f t="shared" ref="AO107" si="206">AL100</f>
        <v>0</v>
      </c>
      <c r="AP107" s="356">
        <f t="shared" ref="AP107" si="207">AM100</f>
        <v>0</v>
      </c>
      <c r="AQ107" s="356">
        <f t="shared" ref="AQ107" si="208">AN100</f>
        <v>0</v>
      </c>
      <c r="AR107" s="356">
        <f t="shared" ref="AR107" si="209">AO100</f>
        <v>0</v>
      </c>
      <c r="AS107" s="356">
        <f t="shared" ref="AS107" si="210">AP100</f>
        <v>0</v>
      </c>
      <c r="AT107" s="356">
        <f t="shared" ref="AT107" si="211">AQ100</f>
        <v>0</v>
      </c>
      <c r="AU107" s="356">
        <f t="shared" ref="AU107" si="212">AR100</f>
        <v>0</v>
      </c>
      <c r="AV107" s="356">
        <f t="shared" ref="AV107" si="213">AS100</f>
        <v>0</v>
      </c>
      <c r="AW107" s="356">
        <f t="shared" ref="AW107" si="214">AT100</f>
        <v>0</v>
      </c>
      <c r="AX107" s="356">
        <f t="shared" ref="AX107" si="215">AU100</f>
        <v>0</v>
      </c>
      <c r="AY107" s="356">
        <f t="shared" ref="AY107" si="216">AV100</f>
        <v>0</v>
      </c>
      <c r="AZ107" s="356">
        <f t="shared" ref="AZ107" si="217">AW100</f>
        <v>0</v>
      </c>
      <c r="BA107" s="356">
        <f t="shared" ref="BA107" si="218">AX100</f>
        <v>0</v>
      </c>
      <c r="BB107" s="356">
        <f t="shared" ref="BB107" si="219">AY100</f>
        <v>0</v>
      </c>
      <c r="BC107" s="356">
        <f t="shared" ref="BC107" si="220">AZ100</f>
        <v>0</v>
      </c>
      <c r="BD107" s="356">
        <f t="shared" ref="BD107" si="221">BA100</f>
        <v>0</v>
      </c>
      <c r="BE107" s="356">
        <f t="shared" ref="BE107" si="222">BB100</f>
        <v>0</v>
      </c>
      <c r="BF107" s="356">
        <f t="shared" ref="BF107" si="223">BC100</f>
        <v>0</v>
      </c>
      <c r="BG107" s="356">
        <f t="shared" ref="BG107" si="224">BD100</f>
        <v>0</v>
      </c>
      <c r="BH107" s="356">
        <f t="shared" ref="BH107" si="225">BE100</f>
        <v>0</v>
      </c>
      <c r="BI107" s="356">
        <f t="shared" ref="BI107" si="226">BF100</f>
        <v>0</v>
      </c>
      <c r="BJ107" s="356">
        <f t="shared" ref="BJ107" si="227">BG100</f>
        <v>0</v>
      </c>
      <c r="BK107" s="356">
        <f t="shared" ref="BK107" si="228">BH100</f>
        <v>0</v>
      </c>
      <c r="BL107" s="356">
        <f t="shared" ref="BL107" si="229">BI100</f>
        <v>0</v>
      </c>
      <c r="BM107" s="356">
        <f t="shared" ref="BM107" si="230">BJ100</f>
        <v>0</v>
      </c>
      <c r="BN107" s="356">
        <f t="shared" ref="BN107" si="231">BK100</f>
        <v>0</v>
      </c>
      <c r="BO107" s="378"/>
      <c r="BP107" s="378"/>
      <c r="BQ107" s="378"/>
      <c r="BR107" s="378"/>
      <c r="BS107" s="378"/>
    </row>
    <row r="108" spans="1:71" s="20" customFormat="1">
      <c r="A108" s="16"/>
      <c r="C108" s="359"/>
      <c r="D108" s="61"/>
      <c r="E108" s="356"/>
      <c r="F108" s="358"/>
      <c r="G108" s="356"/>
      <c r="H108" s="356"/>
      <c r="I108" s="356"/>
      <c r="J108" s="356"/>
      <c r="K108" s="356"/>
      <c r="L108" s="356"/>
      <c r="M108" s="356"/>
      <c r="N108" s="356"/>
      <c r="O108" s="356"/>
      <c r="P108" s="356"/>
      <c r="Q108" s="356"/>
      <c r="R108" s="356"/>
      <c r="S108" s="356"/>
      <c r="T108" s="356"/>
      <c r="U108" s="356"/>
      <c r="V108" s="356"/>
      <c r="W108" s="356"/>
      <c r="X108" s="356"/>
      <c r="Y108" s="356"/>
      <c r="Z108" s="356"/>
      <c r="AA108" s="356"/>
      <c r="AB108" s="356"/>
      <c r="AC108" s="356"/>
      <c r="AD108" s="356"/>
      <c r="AE108" s="356"/>
      <c r="AF108" s="356"/>
      <c r="AG108" s="356"/>
      <c r="AH108" s="356"/>
      <c r="AI108" s="356"/>
      <c r="AJ108" s="356"/>
      <c r="AK108" s="356"/>
      <c r="AL108" s="356"/>
      <c r="AM108" s="356"/>
      <c r="AN108" s="356"/>
      <c r="AO108" s="356"/>
      <c r="AP108" s="356"/>
      <c r="AQ108" s="356"/>
      <c r="AR108" s="356"/>
      <c r="AS108" s="356"/>
      <c r="AT108" s="356"/>
      <c r="AU108" s="356"/>
      <c r="AV108" s="356"/>
      <c r="AW108" s="356"/>
      <c r="AX108" s="356"/>
      <c r="AY108" s="356"/>
      <c r="AZ108" s="356"/>
      <c r="BA108" s="356"/>
      <c r="BB108" s="356"/>
      <c r="BC108" s="356"/>
      <c r="BD108" s="356"/>
      <c r="BE108" s="356"/>
      <c r="BF108" s="356"/>
      <c r="BG108" s="356"/>
      <c r="BH108" s="356"/>
      <c r="BI108" s="356"/>
      <c r="BJ108" s="356"/>
      <c r="BK108" s="356"/>
      <c r="BL108" s="356"/>
      <c r="BM108" s="356"/>
      <c r="BN108" s="356"/>
      <c r="BO108" s="378"/>
      <c r="BP108" s="378"/>
      <c r="BQ108" s="378"/>
      <c r="BR108" s="378"/>
      <c r="BS108" s="378"/>
    </row>
    <row r="109" spans="1:71" s="20" customFormat="1">
      <c r="A109" s="16"/>
      <c r="C109" s="359"/>
      <c r="D109" s="355" t="s">
        <v>151</v>
      </c>
      <c r="E109" s="356" t="s">
        <v>154</v>
      </c>
      <c r="F109" s="358"/>
      <c r="G109" s="356">
        <v>0</v>
      </c>
      <c r="H109" s="356">
        <f t="shared" ref="H109:BB109" si="232">G112</f>
        <v>0</v>
      </c>
      <c r="I109" s="356">
        <f t="shared" si="232"/>
        <v>0</v>
      </c>
      <c r="J109" s="356">
        <f t="shared" si="232"/>
        <v>0</v>
      </c>
      <c r="K109" s="356">
        <f t="shared" si="232"/>
        <v>0</v>
      </c>
      <c r="L109" s="356">
        <f t="shared" si="232"/>
        <v>0</v>
      </c>
      <c r="M109" s="356">
        <f t="shared" si="232"/>
        <v>0</v>
      </c>
      <c r="N109" s="356">
        <f t="shared" si="232"/>
        <v>0</v>
      </c>
      <c r="O109" s="356">
        <f t="shared" si="232"/>
        <v>0</v>
      </c>
      <c r="P109" s="356">
        <f t="shared" si="232"/>
        <v>0</v>
      </c>
      <c r="Q109" s="356">
        <f t="shared" si="232"/>
        <v>0</v>
      </c>
      <c r="R109" s="356">
        <f t="shared" si="232"/>
        <v>0</v>
      </c>
      <c r="S109" s="356">
        <f t="shared" si="232"/>
        <v>0</v>
      </c>
      <c r="T109" s="356">
        <f t="shared" si="232"/>
        <v>0</v>
      </c>
      <c r="U109" s="356">
        <f t="shared" si="232"/>
        <v>0</v>
      </c>
      <c r="V109" s="356">
        <f t="shared" si="232"/>
        <v>0</v>
      </c>
      <c r="W109" s="356">
        <f t="shared" si="232"/>
        <v>0</v>
      </c>
      <c r="X109" s="356">
        <f t="shared" si="232"/>
        <v>0</v>
      </c>
      <c r="Y109" s="356">
        <f t="shared" si="232"/>
        <v>0</v>
      </c>
      <c r="Z109" s="356">
        <f t="shared" si="232"/>
        <v>0</v>
      </c>
      <c r="AA109" s="356">
        <f t="shared" si="232"/>
        <v>0</v>
      </c>
      <c r="AB109" s="356">
        <f t="shared" si="232"/>
        <v>0</v>
      </c>
      <c r="AC109" s="356">
        <f t="shared" si="232"/>
        <v>0</v>
      </c>
      <c r="AD109" s="356">
        <f t="shared" si="232"/>
        <v>0</v>
      </c>
      <c r="AE109" s="356">
        <f t="shared" si="232"/>
        <v>0</v>
      </c>
      <c r="AF109" s="356">
        <f t="shared" si="232"/>
        <v>0</v>
      </c>
      <c r="AG109" s="356">
        <f t="shared" si="232"/>
        <v>0</v>
      </c>
      <c r="AH109" s="356">
        <f t="shared" si="232"/>
        <v>0</v>
      </c>
      <c r="AI109" s="356">
        <f t="shared" si="232"/>
        <v>0</v>
      </c>
      <c r="AJ109" s="356">
        <f t="shared" si="232"/>
        <v>0</v>
      </c>
      <c r="AK109" s="356">
        <f t="shared" si="232"/>
        <v>0</v>
      </c>
      <c r="AL109" s="356">
        <f t="shared" si="232"/>
        <v>0</v>
      </c>
      <c r="AM109" s="356">
        <f t="shared" si="232"/>
        <v>0</v>
      </c>
      <c r="AN109" s="356">
        <f t="shared" si="232"/>
        <v>0</v>
      </c>
      <c r="AO109" s="356">
        <f t="shared" si="232"/>
        <v>0</v>
      </c>
      <c r="AP109" s="356">
        <f t="shared" si="232"/>
        <v>0</v>
      </c>
      <c r="AQ109" s="356">
        <f t="shared" si="232"/>
        <v>0</v>
      </c>
      <c r="AR109" s="356">
        <f t="shared" si="232"/>
        <v>0</v>
      </c>
      <c r="AS109" s="356">
        <f t="shared" si="232"/>
        <v>0</v>
      </c>
      <c r="AT109" s="356">
        <f t="shared" si="232"/>
        <v>0</v>
      </c>
      <c r="AU109" s="356">
        <f t="shared" si="232"/>
        <v>0</v>
      </c>
      <c r="AV109" s="356">
        <f t="shared" si="232"/>
        <v>0</v>
      </c>
      <c r="AW109" s="356">
        <f t="shared" si="232"/>
        <v>0</v>
      </c>
      <c r="AX109" s="356">
        <f t="shared" si="232"/>
        <v>0</v>
      </c>
      <c r="AY109" s="356">
        <f t="shared" si="232"/>
        <v>0</v>
      </c>
      <c r="AZ109" s="356">
        <f t="shared" si="232"/>
        <v>0</v>
      </c>
      <c r="BA109" s="356">
        <f t="shared" si="232"/>
        <v>0</v>
      </c>
      <c r="BB109" s="356">
        <f t="shared" si="232"/>
        <v>0</v>
      </c>
      <c r="BC109" s="356">
        <f t="shared" ref="BC109" si="233">BB112</f>
        <v>0</v>
      </c>
      <c r="BD109" s="356">
        <f t="shared" ref="BD109" si="234">BC112</f>
        <v>0</v>
      </c>
      <c r="BE109" s="356">
        <f t="shared" ref="BE109" si="235">BD112</f>
        <v>0</v>
      </c>
      <c r="BF109" s="356">
        <f t="shared" ref="BF109" si="236">BE112</f>
        <v>0</v>
      </c>
      <c r="BG109" s="356">
        <f t="shared" ref="BG109" si="237">BF112</f>
        <v>0</v>
      </c>
      <c r="BH109" s="356">
        <f t="shared" ref="BH109" si="238">BG112</f>
        <v>0</v>
      </c>
      <c r="BI109" s="356">
        <f t="shared" ref="BI109" si="239">BH112</f>
        <v>0</v>
      </c>
      <c r="BJ109" s="356">
        <f t="shared" ref="BJ109" si="240">BI112</f>
        <v>0</v>
      </c>
      <c r="BK109" s="356">
        <f t="shared" ref="BK109" si="241">BJ112</f>
        <v>0</v>
      </c>
      <c r="BL109" s="356">
        <f t="shared" ref="BL109" si="242">BK112</f>
        <v>0</v>
      </c>
      <c r="BM109" s="356">
        <f t="shared" ref="BM109" si="243">BL112</f>
        <v>0</v>
      </c>
      <c r="BN109" s="356">
        <f t="shared" ref="BN109" si="244">BM112</f>
        <v>0</v>
      </c>
      <c r="BO109" s="378"/>
      <c r="BP109" s="378"/>
      <c r="BQ109" s="378"/>
      <c r="BR109" s="378"/>
      <c r="BS109" s="378"/>
    </row>
    <row r="110" spans="1:71" s="20" customFormat="1">
      <c r="A110" s="16"/>
      <c r="C110" s="359"/>
      <c r="D110" s="61"/>
      <c r="E110" s="356" t="s">
        <v>155</v>
      </c>
      <c r="F110" s="358"/>
      <c r="G110" s="356">
        <f t="shared" ref="G110:BB110" si="245">SUM(G97:G100)</f>
        <v>0</v>
      </c>
      <c r="H110" s="356">
        <f t="shared" si="245"/>
        <v>0</v>
      </c>
      <c r="I110" s="356">
        <f t="shared" si="245"/>
        <v>0</v>
      </c>
      <c r="J110" s="356">
        <f t="shared" si="245"/>
        <v>0</v>
      </c>
      <c r="K110" s="356">
        <f t="shared" si="245"/>
        <v>0</v>
      </c>
      <c r="L110" s="356">
        <f t="shared" si="245"/>
        <v>0</v>
      </c>
      <c r="M110" s="356">
        <f t="shared" si="245"/>
        <v>0</v>
      </c>
      <c r="N110" s="356">
        <f t="shared" si="245"/>
        <v>0</v>
      </c>
      <c r="O110" s="356">
        <f t="shared" si="245"/>
        <v>0</v>
      </c>
      <c r="P110" s="356">
        <f t="shared" si="245"/>
        <v>0</v>
      </c>
      <c r="Q110" s="356">
        <f t="shared" si="245"/>
        <v>0</v>
      </c>
      <c r="R110" s="356">
        <f t="shared" si="245"/>
        <v>0</v>
      </c>
      <c r="S110" s="356">
        <f t="shared" si="245"/>
        <v>0</v>
      </c>
      <c r="T110" s="356">
        <f t="shared" si="245"/>
        <v>0</v>
      </c>
      <c r="U110" s="356">
        <f t="shared" si="245"/>
        <v>0</v>
      </c>
      <c r="V110" s="356">
        <f t="shared" si="245"/>
        <v>0</v>
      </c>
      <c r="W110" s="356">
        <f t="shared" si="245"/>
        <v>0</v>
      </c>
      <c r="X110" s="356">
        <f t="shared" si="245"/>
        <v>0</v>
      </c>
      <c r="Y110" s="356">
        <f t="shared" si="245"/>
        <v>0</v>
      </c>
      <c r="Z110" s="356">
        <f t="shared" si="245"/>
        <v>0</v>
      </c>
      <c r="AA110" s="356">
        <f t="shared" si="245"/>
        <v>0</v>
      </c>
      <c r="AB110" s="356">
        <f t="shared" si="245"/>
        <v>0</v>
      </c>
      <c r="AC110" s="356">
        <f t="shared" si="245"/>
        <v>0</v>
      </c>
      <c r="AD110" s="356">
        <f t="shared" si="245"/>
        <v>0</v>
      </c>
      <c r="AE110" s="356">
        <f t="shared" si="245"/>
        <v>0</v>
      </c>
      <c r="AF110" s="356">
        <f t="shared" si="245"/>
        <v>0</v>
      </c>
      <c r="AG110" s="356">
        <f t="shared" si="245"/>
        <v>0</v>
      </c>
      <c r="AH110" s="356">
        <f t="shared" si="245"/>
        <v>0</v>
      </c>
      <c r="AI110" s="356">
        <f t="shared" si="245"/>
        <v>0</v>
      </c>
      <c r="AJ110" s="356">
        <f t="shared" si="245"/>
        <v>0</v>
      </c>
      <c r="AK110" s="356">
        <f t="shared" si="245"/>
        <v>0</v>
      </c>
      <c r="AL110" s="356">
        <f t="shared" si="245"/>
        <v>0</v>
      </c>
      <c r="AM110" s="356">
        <f t="shared" si="245"/>
        <v>0</v>
      </c>
      <c r="AN110" s="356">
        <f t="shared" si="245"/>
        <v>0</v>
      </c>
      <c r="AO110" s="356">
        <f t="shared" si="245"/>
        <v>0</v>
      </c>
      <c r="AP110" s="356">
        <f t="shared" si="245"/>
        <v>0</v>
      </c>
      <c r="AQ110" s="356">
        <f t="shared" si="245"/>
        <v>0</v>
      </c>
      <c r="AR110" s="356">
        <f t="shared" si="245"/>
        <v>0</v>
      </c>
      <c r="AS110" s="356">
        <f t="shared" si="245"/>
        <v>0</v>
      </c>
      <c r="AT110" s="356">
        <f t="shared" si="245"/>
        <v>0</v>
      </c>
      <c r="AU110" s="356">
        <f t="shared" si="245"/>
        <v>0</v>
      </c>
      <c r="AV110" s="356">
        <f t="shared" si="245"/>
        <v>0</v>
      </c>
      <c r="AW110" s="356">
        <f t="shared" si="245"/>
        <v>0</v>
      </c>
      <c r="AX110" s="356">
        <f t="shared" si="245"/>
        <v>0</v>
      </c>
      <c r="AY110" s="356">
        <f t="shared" si="245"/>
        <v>0</v>
      </c>
      <c r="AZ110" s="356">
        <f t="shared" si="245"/>
        <v>0</v>
      </c>
      <c r="BA110" s="356">
        <f t="shared" si="245"/>
        <v>0</v>
      </c>
      <c r="BB110" s="356">
        <f t="shared" si="245"/>
        <v>0</v>
      </c>
      <c r="BC110" s="356">
        <f t="shared" ref="BC110:BN110" si="246">SUM(BC97:BC100)</f>
        <v>0</v>
      </c>
      <c r="BD110" s="356">
        <f t="shared" si="246"/>
        <v>0</v>
      </c>
      <c r="BE110" s="356">
        <f t="shared" si="246"/>
        <v>0</v>
      </c>
      <c r="BF110" s="356">
        <f t="shared" si="246"/>
        <v>0</v>
      </c>
      <c r="BG110" s="356">
        <f t="shared" si="246"/>
        <v>0</v>
      </c>
      <c r="BH110" s="356">
        <f t="shared" si="246"/>
        <v>0</v>
      </c>
      <c r="BI110" s="356">
        <f t="shared" si="246"/>
        <v>0</v>
      </c>
      <c r="BJ110" s="356">
        <f t="shared" si="246"/>
        <v>0</v>
      </c>
      <c r="BK110" s="356">
        <f t="shared" si="246"/>
        <v>0</v>
      </c>
      <c r="BL110" s="356">
        <f t="shared" si="246"/>
        <v>0</v>
      </c>
      <c r="BM110" s="356">
        <f t="shared" si="246"/>
        <v>0</v>
      </c>
      <c r="BN110" s="356">
        <f t="shared" si="246"/>
        <v>0</v>
      </c>
      <c r="BO110" s="378"/>
      <c r="BP110" s="378"/>
      <c r="BQ110" s="378"/>
      <c r="BR110" s="378"/>
      <c r="BS110" s="378"/>
    </row>
    <row r="111" spans="1:71" s="20" customFormat="1">
      <c r="A111" s="16"/>
      <c r="C111" s="359"/>
      <c r="D111" s="61"/>
      <c r="E111" s="356" t="s">
        <v>156</v>
      </c>
      <c r="F111" s="358"/>
      <c r="G111" s="356">
        <f t="shared" ref="G111:BB111" si="247">SUM(G104:G107)</f>
        <v>0</v>
      </c>
      <c r="H111" s="356">
        <f t="shared" si="247"/>
        <v>0</v>
      </c>
      <c r="I111" s="356">
        <f t="shared" si="247"/>
        <v>0</v>
      </c>
      <c r="J111" s="356">
        <f t="shared" si="247"/>
        <v>0</v>
      </c>
      <c r="K111" s="356">
        <f t="shared" si="247"/>
        <v>0</v>
      </c>
      <c r="L111" s="356">
        <f t="shared" si="247"/>
        <v>0</v>
      </c>
      <c r="M111" s="356">
        <f t="shared" si="247"/>
        <v>0</v>
      </c>
      <c r="N111" s="356">
        <f t="shared" si="247"/>
        <v>0</v>
      </c>
      <c r="O111" s="356">
        <f t="shared" si="247"/>
        <v>0</v>
      </c>
      <c r="P111" s="356">
        <f t="shared" si="247"/>
        <v>0</v>
      </c>
      <c r="Q111" s="356">
        <f t="shared" si="247"/>
        <v>0</v>
      </c>
      <c r="R111" s="356">
        <f t="shared" si="247"/>
        <v>0</v>
      </c>
      <c r="S111" s="356">
        <f t="shared" si="247"/>
        <v>0</v>
      </c>
      <c r="T111" s="356">
        <f t="shared" si="247"/>
        <v>0</v>
      </c>
      <c r="U111" s="356">
        <f t="shared" si="247"/>
        <v>0</v>
      </c>
      <c r="V111" s="356">
        <f t="shared" si="247"/>
        <v>0</v>
      </c>
      <c r="W111" s="356">
        <f t="shared" si="247"/>
        <v>0</v>
      </c>
      <c r="X111" s="356">
        <f t="shared" si="247"/>
        <v>0</v>
      </c>
      <c r="Y111" s="356">
        <f t="shared" si="247"/>
        <v>0</v>
      </c>
      <c r="Z111" s="356">
        <f t="shared" si="247"/>
        <v>0</v>
      </c>
      <c r="AA111" s="356">
        <f t="shared" si="247"/>
        <v>0</v>
      </c>
      <c r="AB111" s="356">
        <f t="shared" si="247"/>
        <v>0</v>
      </c>
      <c r="AC111" s="356">
        <f t="shared" si="247"/>
        <v>0</v>
      </c>
      <c r="AD111" s="356">
        <f t="shared" si="247"/>
        <v>0</v>
      </c>
      <c r="AE111" s="356">
        <f t="shared" si="247"/>
        <v>0</v>
      </c>
      <c r="AF111" s="356">
        <f t="shared" si="247"/>
        <v>0</v>
      </c>
      <c r="AG111" s="356">
        <f t="shared" si="247"/>
        <v>0</v>
      </c>
      <c r="AH111" s="356">
        <f t="shared" si="247"/>
        <v>0</v>
      </c>
      <c r="AI111" s="356">
        <f t="shared" si="247"/>
        <v>0</v>
      </c>
      <c r="AJ111" s="356">
        <f t="shared" si="247"/>
        <v>0</v>
      </c>
      <c r="AK111" s="356">
        <f t="shared" si="247"/>
        <v>0</v>
      </c>
      <c r="AL111" s="356">
        <f t="shared" si="247"/>
        <v>0</v>
      </c>
      <c r="AM111" s="356">
        <f t="shared" si="247"/>
        <v>0</v>
      </c>
      <c r="AN111" s="356">
        <f t="shared" si="247"/>
        <v>0</v>
      </c>
      <c r="AO111" s="356">
        <f t="shared" si="247"/>
        <v>0</v>
      </c>
      <c r="AP111" s="356">
        <f t="shared" si="247"/>
        <v>0</v>
      </c>
      <c r="AQ111" s="356">
        <f t="shared" si="247"/>
        <v>0</v>
      </c>
      <c r="AR111" s="356">
        <f t="shared" si="247"/>
        <v>0</v>
      </c>
      <c r="AS111" s="356">
        <f t="shared" si="247"/>
        <v>0</v>
      </c>
      <c r="AT111" s="356">
        <f t="shared" si="247"/>
        <v>0</v>
      </c>
      <c r="AU111" s="356">
        <f t="shared" si="247"/>
        <v>0</v>
      </c>
      <c r="AV111" s="356">
        <f t="shared" si="247"/>
        <v>0</v>
      </c>
      <c r="AW111" s="356">
        <f t="shared" si="247"/>
        <v>0</v>
      </c>
      <c r="AX111" s="356">
        <f t="shared" si="247"/>
        <v>0</v>
      </c>
      <c r="AY111" s="356">
        <f t="shared" si="247"/>
        <v>0</v>
      </c>
      <c r="AZ111" s="356">
        <f t="shared" si="247"/>
        <v>0</v>
      </c>
      <c r="BA111" s="356">
        <f t="shared" si="247"/>
        <v>0</v>
      </c>
      <c r="BB111" s="356">
        <f t="shared" si="247"/>
        <v>0</v>
      </c>
      <c r="BC111" s="356">
        <f t="shared" ref="BC111:BN111" si="248">SUM(BC104:BC107)</f>
        <v>0</v>
      </c>
      <c r="BD111" s="356">
        <f t="shared" si="248"/>
        <v>0</v>
      </c>
      <c r="BE111" s="356">
        <f t="shared" si="248"/>
        <v>0</v>
      </c>
      <c r="BF111" s="356">
        <f t="shared" si="248"/>
        <v>0</v>
      </c>
      <c r="BG111" s="356">
        <f t="shared" si="248"/>
        <v>0</v>
      </c>
      <c r="BH111" s="356">
        <f t="shared" si="248"/>
        <v>0</v>
      </c>
      <c r="BI111" s="356">
        <f t="shared" si="248"/>
        <v>0</v>
      </c>
      <c r="BJ111" s="356">
        <f t="shared" si="248"/>
        <v>0</v>
      </c>
      <c r="BK111" s="356">
        <f t="shared" si="248"/>
        <v>0</v>
      </c>
      <c r="BL111" s="356">
        <f t="shared" si="248"/>
        <v>0</v>
      </c>
      <c r="BM111" s="356">
        <f t="shared" si="248"/>
        <v>0</v>
      </c>
      <c r="BN111" s="356">
        <f t="shared" si="248"/>
        <v>0</v>
      </c>
      <c r="BO111" s="378"/>
      <c r="BP111" s="378"/>
      <c r="BQ111" s="378"/>
      <c r="BR111" s="378"/>
      <c r="BS111" s="378"/>
    </row>
    <row r="112" spans="1:71" s="20" customFormat="1">
      <c r="A112" s="16"/>
      <c r="C112" s="361"/>
      <c r="D112" s="61"/>
      <c r="E112" s="246" t="s">
        <v>157</v>
      </c>
      <c r="F112" s="362"/>
      <c r="G112" s="104">
        <f t="shared" ref="G112:BB112" si="249">G109+G110-G111</f>
        <v>0</v>
      </c>
      <c r="H112" s="104">
        <f t="shared" si="249"/>
        <v>0</v>
      </c>
      <c r="I112" s="104">
        <f t="shared" si="249"/>
        <v>0</v>
      </c>
      <c r="J112" s="104">
        <f t="shared" si="249"/>
        <v>0</v>
      </c>
      <c r="K112" s="104">
        <f t="shared" si="249"/>
        <v>0</v>
      </c>
      <c r="L112" s="104">
        <f t="shared" si="249"/>
        <v>0</v>
      </c>
      <c r="M112" s="104">
        <f t="shared" si="249"/>
        <v>0</v>
      </c>
      <c r="N112" s="104">
        <f t="shared" si="249"/>
        <v>0</v>
      </c>
      <c r="O112" s="104">
        <f t="shared" si="249"/>
        <v>0</v>
      </c>
      <c r="P112" s="104">
        <f t="shared" si="249"/>
        <v>0</v>
      </c>
      <c r="Q112" s="104">
        <f t="shared" si="249"/>
        <v>0</v>
      </c>
      <c r="R112" s="104">
        <f t="shared" si="249"/>
        <v>0</v>
      </c>
      <c r="S112" s="104">
        <f t="shared" si="249"/>
        <v>0</v>
      </c>
      <c r="T112" s="104">
        <f t="shared" si="249"/>
        <v>0</v>
      </c>
      <c r="U112" s="104">
        <f t="shared" si="249"/>
        <v>0</v>
      </c>
      <c r="V112" s="104">
        <f t="shared" si="249"/>
        <v>0</v>
      </c>
      <c r="W112" s="104">
        <f t="shared" si="249"/>
        <v>0</v>
      </c>
      <c r="X112" s="104">
        <f t="shared" si="249"/>
        <v>0</v>
      </c>
      <c r="Y112" s="104">
        <f t="shared" si="249"/>
        <v>0</v>
      </c>
      <c r="Z112" s="104">
        <f t="shared" si="249"/>
        <v>0</v>
      </c>
      <c r="AA112" s="104">
        <f t="shared" si="249"/>
        <v>0</v>
      </c>
      <c r="AB112" s="104">
        <f t="shared" si="249"/>
        <v>0</v>
      </c>
      <c r="AC112" s="104">
        <f t="shared" si="249"/>
        <v>0</v>
      </c>
      <c r="AD112" s="104">
        <f t="shared" si="249"/>
        <v>0</v>
      </c>
      <c r="AE112" s="104">
        <f t="shared" si="249"/>
        <v>0</v>
      </c>
      <c r="AF112" s="104">
        <f t="shared" si="249"/>
        <v>0</v>
      </c>
      <c r="AG112" s="104">
        <f t="shared" si="249"/>
        <v>0</v>
      </c>
      <c r="AH112" s="104">
        <f t="shared" si="249"/>
        <v>0</v>
      </c>
      <c r="AI112" s="104">
        <f t="shared" si="249"/>
        <v>0</v>
      </c>
      <c r="AJ112" s="104">
        <f t="shared" si="249"/>
        <v>0</v>
      </c>
      <c r="AK112" s="104">
        <f t="shared" si="249"/>
        <v>0</v>
      </c>
      <c r="AL112" s="104">
        <f t="shared" si="249"/>
        <v>0</v>
      </c>
      <c r="AM112" s="104">
        <f t="shared" si="249"/>
        <v>0</v>
      </c>
      <c r="AN112" s="104">
        <f t="shared" si="249"/>
        <v>0</v>
      </c>
      <c r="AO112" s="104">
        <f t="shared" si="249"/>
        <v>0</v>
      </c>
      <c r="AP112" s="104">
        <f t="shared" si="249"/>
        <v>0</v>
      </c>
      <c r="AQ112" s="104">
        <f t="shared" si="249"/>
        <v>0</v>
      </c>
      <c r="AR112" s="104">
        <f t="shared" si="249"/>
        <v>0</v>
      </c>
      <c r="AS112" s="104">
        <f t="shared" si="249"/>
        <v>0</v>
      </c>
      <c r="AT112" s="104">
        <f t="shared" si="249"/>
        <v>0</v>
      </c>
      <c r="AU112" s="104">
        <f t="shared" si="249"/>
        <v>0</v>
      </c>
      <c r="AV112" s="104">
        <f t="shared" si="249"/>
        <v>0</v>
      </c>
      <c r="AW112" s="104">
        <f t="shared" si="249"/>
        <v>0</v>
      </c>
      <c r="AX112" s="104">
        <f t="shared" si="249"/>
        <v>0</v>
      </c>
      <c r="AY112" s="104">
        <f t="shared" si="249"/>
        <v>0</v>
      </c>
      <c r="AZ112" s="104">
        <f t="shared" si="249"/>
        <v>0</v>
      </c>
      <c r="BA112" s="104">
        <f t="shared" si="249"/>
        <v>0</v>
      </c>
      <c r="BB112" s="104">
        <f t="shared" si="249"/>
        <v>0</v>
      </c>
      <c r="BC112" s="104">
        <f t="shared" ref="BC112:BN112" si="250">BC109+BC110-BC111</f>
        <v>0</v>
      </c>
      <c r="BD112" s="104">
        <f t="shared" si="250"/>
        <v>0</v>
      </c>
      <c r="BE112" s="104">
        <f t="shared" si="250"/>
        <v>0</v>
      </c>
      <c r="BF112" s="104">
        <f t="shared" si="250"/>
        <v>0</v>
      </c>
      <c r="BG112" s="104">
        <f t="shared" si="250"/>
        <v>0</v>
      </c>
      <c r="BH112" s="104">
        <f t="shared" si="250"/>
        <v>0</v>
      </c>
      <c r="BI112" s="104">
        <f t="shared" si="250"/>
        <v>0</v>
      </c>
      <c r="BJ112" s="104">
        <f t="shared" si="250"/>
        <v>0</v>
      </c>
      <c r="BK112" s="104">
        <f t="shared" si="250"/>
        <v>0</v>
      </c>
      <c r="BL112" s="104">
        <f t="shared" si="250"/>
        <v>0</v>
      </c>
      <c r="BM112" s="104">
        <f t="shared" si="250"/>
        <v>0</v>
      </c>
      <c r="BN112" s="104">
        <f t="shared" si="250"/>
        <v>0</v>
      </c>
      <c r="BO112" s="378"/>
      <c r="BP112" s="378"/>
      <c r="BQ112" s="378"/>
      <c r="BR112" s="378"/>
      <c r="BS112" s="378"/>
    </row>
    <row r="113" spans="1:71" s="20" customFormat="1">
      <c r="A113" s="16"/>
      <c r="C113" s="359"/>
      <c r="D113" s="61"/>
      <c r="E113" s="356"/>
      <c r="F113" s="358"/>
      <c r="G113" s="356"/>
      <c r="H113" s="356"/>
      <c r="I113" s="356"/>
      <c r="J113" s="356"/>
      <c r="K113" s="356"/>
      <c r="L113" s="356"/>
      <c r="M113" s="356"/>
      <c r="N113" s="356"/>
      <c r="O113" s="356"/>
      <c r="P113" s="356"/>
      <c r="Q113" s="356"/>
      <c r="R113" s="356"/>
      <c r="S113" s="356"/>
      <c r="T113" s="356"/>
      <c r="U113" s="356"/>
      <c r="V113" s="356"/>
      <c r="W113" s="356"/>
      <c r="X113" s="356"/>
      <c r="Y113" s="356"/>
      <c r="Z113" s="356"/>
      <c r="AA113" s="356"/>
      <c r="AB113" s="356"/>
      <c r="AC113" s="356"/>
      <c r="AD113" s="356"/>
      <c r="AE113" s="356"/>
      <c r="AF113" s="356"/>
      <c r="AG113" s="356"/>
      <c r="AH113" s="356"/>
      <c r="AI113" s="356"/>
      <c r="AJ113" s="356"/>
      <c r="AK113" s="356"/>
      <c r="AL113" s="356"/>
      <c r="AM113" s="356"/>
      <c r="AN113" s="356"/>
      <c r="AO113" s="356"/>
      <c r="AP113" s="356"/>
      <c r="AQ113" s="356"/>
      <c r="AR113" s="356"/>
      <c r="AS113" s="356"/>
      <c r="AT113" s="356"/>
      <c r="AU113" s="356"/>
      <c r="AV113" s="356"/>
      <c r="AW113" s="356"/>
      <c r="AX113" s="356"/>
      <c r="AY113" s="356"/>
      <c r="AZ113" s="356"/>
      <c r="BA113" s="356"/>
      <c r="BB113" s="356"/>
      <c r="BC113" s="356"/>
      <c r="BD113" s="356"/>
      <c r="BE113" s="356"/>
      <c r="BF113" s="356"/>
      <c r="BG113" s="356"/>
      <c r="BH113" s="356"/>
      <c r="BI113" s="356"/>
      <c r="BJ113" s="356"/>
      <c r="BK113" s="356"/>
      <c r="BL113" s="356"/>
      <c r="BM113" s="356"/>
      <c r="BN113" s="356"/>
      <c r="BO113" s="378"/>
      <c r="BP113" s="378"/>
      <c r="BQ113" s="378"/>
      <c r="BR113" s="378"/>
      <c r="BS113" s="378"/>
    </row>
    <row r="114" spans="1:71" s="20" customFormat="1">
      <c r="A114" s="16"/>
      <c r="C114" s="359"/>
      <c r="D114" s="61"/>
      <c r="E114" s="356"/>
      <c r="F114" s="358"/>
      <c r="G114" s="356"/>
      <c r="H114" s="356"/>
      <c r="I114" s="356"/>
      <c r="J114" s="356"/>
      <c r="K114" s="356"/>
      <c r="L114" s="356"/>
      <c r="M114" s="356"/>
      <c r="N114" s="356"/>
      <c r="O114" s="356"/>
      <c r="P114" s="356"/>
      <c r="Q114" s="356"/>
      <c r="R114" s="356"/>
      <c r="S114" s="356"/>
      <c r="T114" s="356"/>
      <c r="U114" s="356"/>
      <c r="V114" s="356"/>
      <c r="W114" s="356"/>
      <c r="X114" s="356"/>
      <c r="Y114" s="356"/>
      <c r="Z114" s="356"/>
      <c r="AA114" s="356"/>
      <c r="AB114" s="356"/>
      <c r="AC114" s="356"/>
      <c r="AD114" s="356"/>
      <c r="AE114" s="356"/>
      <c r="AF114" s="356"/>
      <c r="AG114" s="356"/>
      <c r="AH114" s="356"/>
      <c r="AI114" s="356"/>
      <c r="AJ114" s="356"/>
      <c r="AK114" s="356"/>
      <c r="AL114" s="356"/>
      <c r="AM114" s="356"/>
      <c r="AN114" s="356"/>
      <c r="AO114" s="356"/>
      <c r="AP114" s="356"/>
      <c r="AQ114" s="356"/>
      <c r="AR114" s="356"/>
      <c r="AS114" s="356"/>
      <c r="AT114" s="356"/>
      <c r="AU114" s="356"/>
      <c r="AV114" s="356"/>
      <c r="AW114" s="356"/>
      <c r="AX114" s="356"/>
      <c r="AY114" s="356"/>
      <c r="AZ114" s="356"/>
      <c r="BA114" s="356"/>
      <c r="BB114" s="356"/>
      <c r="BC114" s="356"/>
      <c r="BD114" s="356"/>
      <c r="BE114" s="356"/>
      <c r="BF114" s="356"/>
      <c r="BG114" s="356"/>
      <c r="BH114" s="356"/>
      <c r="BI114" s="356"/>
      <c r="BJ114" s="356"/>
      <c r="BK114" s="356"/>
      <c r="BL114" s="356"/>
      <c r="BM114" s="356"/>
      <c r="BN114" s="356"/>
      <c r="BO114" s="378"/>
      <c r="BP114" s="378"/>
      <c r="BQ114" s="378"/>
      <c r="BR114" s="378"/>
      <c r="BS114" s="378"/>
    </row>
    <row r="115" spans="1:71" s="20" customFormat="1">
      <c r="A115" s="16"/>
      <c r="C115" s="359"/>
      <c r="D115" s="61"/>
      <c r="E115" s="356"/>
      <c r="F115" s="358"/>
      <c r="G115" s="356"/>
      <c r="H115" s="356"/>
      <c r="I115" s="356"/>
      <c r="J115" s="356"/>
      <c r="K115" s="356"/>
      <c r="L115" s="356"/>
      <c r="M115" s="356"/>
      <c r="N115" s="356"/>
      <c r="O115" s="356"/>
      <c r="P115" s="356"/>
      <c r="Q115" s="356"/>
      <c r="R115" s="356"/>
      <c r="S115" s="356"/>
      <c r="T115" s="356"/>
      <c r="U115" s="356"/>
      <c r="V115" s="356"/>
      <c r="W115" s="356"/>
      <c r="X115" s="356"/>
      <c r="Y115" s="356"/>
      <c r="Z115" s="356"/>
      <c r="AA115" s="356"/>
      <c r="AB115" s="356"/>
      <c r="AC115" s="356"/>
      <c r="AD115" s="356"/>
      <c r="AE115" s="356"/>
      <c r="AF115" s="356"/>
      <c r="AG115" s="356"/>
      <c r="AH115" s="356"/>
      <c r="AI115" s="356"/>
      <c r="AJ115" s="356"/>
      <c r="AK115" s="356"/>
      <c r="AL115" s="356"/>
      <c r="AM115" s="356"/>
      <c r="AN115" s="356"/>
      <c r="AO115" s="356"/>
      <c r="AP115" s="356"/>
      <c r="AQ115" s="356"/>
      <c r="AR115" s="356"/>
      <c r="AS115" s="356"/>
      <c r="AT115" s="356"/>
      <c r="AU115" s="356"/>
      <c r="AV115" s="356"/>
      <c r="AW115" s="356"/>
      <c r="AX115" s="356"/>
      <c r="AY115" s="356"/>
      <c r="AZ115" s="356"/>
      <c r="BA115" s="356"/>
      <c r="BB115" s="356"/>
      <c r="BC115" s="356"/>
      <c r="BD115" s="356"/>
      <c r="BE115" s="356"/>
      <c r="BF115" s="356"/>
      <c r="BG115" s="356"/>
      <c r="BH115" s="356"/>
      <c r="BI115" s="356"/>
      <c r="BJ115" s="356"/>
      <c r="BK115" s="356"/>
      <c r="BL115" s="356"/>
      <c r="BM115" s="356"/>
      <c r="BN115" s="356"/>
      <c r="BO115" s="378"/>
      <c r="BP115" s="378"/>
      <c r="BQ115" s="378"/>
      <c r="BR115" s="378"/>
      <c r="BS115" s="378"/>
    </row>
    <row r="116" spans="1:71" s="20" customFormat="1">
      <c r="A116" s="16"/>
      <c r="C116" s="359"/>
      <c r="D116" s="355" t="s">
        <v>178</v>
      </c>
      <c r="E116" s="356"/>
      <c r="F116" s="358"/>
      <c r="G116" s="356"/>
      <c r="H116" s="356"/>
      <c r="I116" s="356"/>
      <c r="J116" s="356"/>
      <c r="K116" s="356"/>
      <c r="L116" s="356"/>
      <c r="M116" s="356"/>
      <c r="N116" s="356"/>
      <c r="O116" s="356"/>
      <c r="P116" s="356"/>
      <c r="Q116" s="356"/>
      <c r="R116" s="356"/>
      <c r="S116" s="356"/>
      <c r="T116" s="356"/>
      <c r="U116" s="356"/>
      <c r="V116" s="356"/>
      <c r="W116" s="356"/>
      <c r="X116" s="356"/>
      <c r="Y116" s="356"/>
      <c r="Z116" s="356"/>
      <c r="AA116" s="356"/>
      <c r="AB116" s="356"/>
      <c r="AC116" s="356"/>
      <c r="AD116" s="356"/>
      <c r="AE116" s="356"/>
      <c r="AF116" s="356"/>
      <c r="AG116" s="356"/>
      <c r="AH116" s="356"/>
      <c r="AI116" s="356"/>
      <c r="AJ116" s="356"/>
      <c r="AK116" s="356"/>
      <c r="AL116" s="356"/>
      <c r="AM116" s="356"/>
      <c r="AN116" s="356"/>
      <c r="AO116" s="356"/>
      <c r="AP116" s="356"/>
      <c r="AQ116" s="356"/>
      <c r="AR116" s="356"/>
      <c r="AS116" s="356"/>
      <c r="AT116" s="356"/>
      <c r="AU116" s="356"/>
      <c r="AV116" s="356"/>
      <c r="AW116" s="356"/>
      <c r="AX116" s="356"/>
      <c r="AY116" s="356"/>
      <c r="AZ116" s="356"/>
      <c r="BA116" s="356"/>
      <c r="BB116" s="356"/>
      <c r="BC116" s="356"/>
      <c r="BD116" s="356"/>
      <c r="BE116" s="356"/>
      <c r="BF116" s="356"/>
      <c r="BG116" s="356"/>
      <c r="BH116" s="356"/>
      <c r="BI116" s="356"/>
      <c r="BJ116" s="356"/>
      <c r="BK116" s="356"/>
      <c r="BL116" s="356"/>
      <c r="BM116" s="356"/>
      <c r="BN116" s="356"/>
      <c r="BO116" s="378"/>
      <c r="BP116" s="378"/>
      <c r="BQ116" s="378"/>
      <c r="BR116" s="378"/>
      <c r="BS116" s="378"/>
    </row>
    <row r="117" spans="1:71" s="20" customFormat="1">
      <c r="A117" s="16"/>
      <c r="C117" s="359"/>
      <c r="D117" s="61"/>
      <c r="E117" s="356"/>
      <c r="F117" s="358"/>
      <c r="G117" s="356"/>
      <c r="H117" s="356"/>
      <c r="I117" s="356"/>
      <c r="J117" s="356"/>
      <c r="K117" s="356"/>
      <c r="L117" s="356"/>
      <c r="M117" s="356"/>
      <c r="N117" s="356"/>
      <c r="O117" s="356"/>
      <c r="P117" s="356"/>
      <c r="Q117" s="356"/>
      <c r="R117" s="356"/>
      <c r="S117" s="356"/>
      <c r="T117" s="356"/>
      <c r="U117" s="356"/>
      <c r="V117" s="356"/>
      <c r="W117" s="356"/>
      <c r="X117" s="356"/>
      <c r="Y117" s="356"/>
      <c r="Z117" s="356"/>
      <c r="AA117" s="356"/>
      <c r="AB117" s="356"/>
      <c r="AC117" s="356"/>
      <c r="AD117" s="356"/>
      <c r="AE117" s="356"/>
      <c r="AF117" s="356"/>
      <c r="AG117" s="356"/>
      <c r="AH117" s="356"/>
      <c r="AI117" s="356"/>
      <c r="AJ117" s="356"/>
      <c r="AK117" s="356"/>
      <c r="AL117" s="356"/>
      <c r="AM117" s="356"/>
      <c r="AN117" s="356"/>
      <c r="AO117" s="356"/>
      <c r="AP117" s="356"/>
      <c r="AQ117" s="356"/>
      <c r="AR117" s="356"/>
      <c r="AS117" s="356"/>
      <c r="AT117" s="356"/>
      <c r="AU117" s="356"/>
      <c r="AV117" s="356"/>
      <c r="AW117" s="356"/>
      <c r="AX117" s="356"/>
      <c r="AY117" s="356"/>
      <c r="AZ117" s="356"/>
      <c r="BA117" s="356"/>
      <c r="BB117" s="356"/>
      <c r="BC117" s="356"/>
      <c r="BD117" s="356"/>
      <c r="BE117" s="356"/>
      <c r="BF117" s="356"/>
      <c r="BG117" s="356"/>
      <c r="BH117" s="356"/>
      <c r="BI117" s="356"/>
      <c r="BJ117" s="356"/>
      <c r="BK117" s="356"/>
      <c r="BL117" s="356"/>
      <c r="BM117" s="356"/>
      <c r="BN117" s="356"/>
      <c r="BO117" s="378"/>
      <c r="BP117" s="378"/>
      <c r="BQ117" s="378"/>
      <c r="BR117" s="378"/>
      <c r="BS117" s="378"/>
    </row>
    <row r="118" spans="1:71" s="20" customFormat="1">
      <c r="A118" s="16"/>
      <c r="C118" s="359"/>
      <c r="D118" s="355" t="str">
        <f>Setup!D$13</f>
        <v>Cost of Sales</v>
      </c>
      <c r="E118" s="356"/>
      <c r="F118" s="358"/>
      <c r="G118" s="356">
        <f>SUMIF($D$88:$D$93,$D118,G$88:G$93)</f>
        <v>0</v>
      </c>
      <c r="H118" s="356">
        <f t="shared" ref="H118:BN118" si="251">SUMIF($D$88:$D$93,$D118,H$88:H$93)</f>
        <v>0</v>
      </c>
      <c r="I118" s="356">
        <f t="shared" si="251"/>
        <v>0</v>
      </c>
      <c r="J118" s="356">
        <f t="shared" si="251"/>
        <v>0</v>
      </c>
      <c r="K118" s="356">
        <f t="shared" si="251"/>
        <v>0</v>
      </c>
      <c r="L118" s="356">
        <f t="shared" si="251"/>
        <v>0</v>
      </c>
      <c r="M118" s="356">
        <f t="shared" si="251"/>
        <v>0</v>
      </c>
      <c r="N118" s="356">
        <f t="shared" si="251"/>
        <v>0</v>
      </c>
      <c r="O118" s="356">
        <f t="shared" si="251"/>
        <v>0</v>
      </c>
      <c r="P118" s="356">
        <f t="shared" si="251"/>
        <v>0</v>
      </c>
      <c r="Q118" s="356">
        <f t="shared" si="251"/>
        <v>0</v>
      </c>
      <c r="R118" s="356">
        <f t="shared" si="251"/>
        <v>0</v>
      </c>
      <c r="S118" s="356">
        <f t="shared" si="251"/>
        <v>0</v>
      </c>
      <c r="T118" s="356">
        <f t="shared" si="251"/>
        <v>0</v>
      </c>
      <c r="U118" s="356">
        <f t="shared" si="251"/>
        <v>0</v>
      </c>
      <c r="V118" s="356">
        <f t="shared" si="251"/>
        <v>0</v>
      </c>
      <c r="W118" s="356">
        <f t="shared" si="251"/>
        <v>0</v>
      </c>
      <c r="X118" s="356">
        <f t="shared" si="251"/>
        <v>0</v>
      </c>
      <c r="Y118" s="356">
        <f t="shared" si="251"/>
        <v>0</v>
      </c>
      <c r="Z118" s="356">
        <f t="shared" si="251"/>
        <v>0</v>
      </c>
      <c r="AA118" s="356">
        <f t="shared" si="251"/>
        <v>0</v>
      </c>
      <c r="AB118" s="356">
        <f t="shared" si="251"/>
        <v>0</v>
      </c>
      <c r="AC118" s="356">
        <f t="shared" si="251"/>
        <v>0</v>
      </c>
      <c r="AD118" s="356">
        <f t="shared" si="251"/>
        <v>0</v>
      </c>
      <c r="AE118" s="356">
        <f t="shared" si="251"/>
        <v>0</v>
      </c>
      <c r="AF118" s="356">
        <f t="shared" si="251"/>
        <v>0</v>
      </c>
      <c r="AG118" s="356">
        <f t="shared" si="251"/>
        <v>0</v>
      </c>
      <c r="AH118" s="356">
        <f t="shared" si="251"/>
        <v>0</v>
      </c>
      <c r="AI118" s="356">
        <f t="shared" si="251"/>
        <v>0</v>
      </c>
      <c r="AJ118" s="356">
        <f t="shared" si="251"/>
        <v>0</v>
      </c>
      <c r="AK118" s="356">
        <f t="shared" si="251"/>
        <v>0</v>
      </c>
      <c r="AL118" s="356">
        <f t="shared" si="251"/>
        <v>0</v>
      </c>
      <c r="AM118" s="356">
        <f t="shared" si="251"/>
        <v>0</v>
      </c>
      <c r="AN118" s="356">
        <f t="shared" si="251"/>
        <v>0</v>
      </c>
      <c r="AO118" s="356">
        <f t="shared" si="251"/>
        <v>0</v>
      </c>
      <c r="AP118" s="356">
        <f t="shared" si="251"/>
        <v>0</v>
      </c>
      <c r="AQ118" s="356">
        <f t="shared" si="251"/>
        <v>0</v>
      </c>
      <c r="AR118" s="356">
        <f t="shared" si="251"/>
        <v>0</v>
      </c>
      <c r="AS118" s="356">
        <f t="shared" si="251"/>
        <v>0</v>
      </c>
      <c r="AT118" s="356">
        <f t="shared" si="251"/>
        <v>0</v>
      </c>
      <c r="AU118" s="356">
        <f t="shared" si="251"/>
        <v>0</v>
      </c>
      <c r="AV118" s="356">
        <f t="shared" si="251"/>
        <v>0</v>
      </c>
      <c r="AW118" s="356">
        <f t="shared" si="251"/>
        <v>0</v>
      </c>
      <c r="AX118" s="356">
        <f t="shared" si="251"/>
        <v>0</v>
      </c>
      <c r="AY118" s="356">
        <f t="shared" si="251"/>
        <v>0</v>
      </c>
      <c r="AZ118" s="356">
        <f t="shared" si="251"/>
        <v>0</v>
      </c>
      <c r="BA118" s="356">
        <f t="shared" si="251"/>
        <v>0</v>
      </c>
      <c r="BB118" s="356">
        <f t="shared" si="251"/>
        <v>0</v>
      </c>
      <c r="BC118" s="356">
        <f t="shared" si="251"/>
        <v>0</v>
      </c>
      <c r="BD118" s="356">
        <f t="shared" si="251"/>
        <v>0</v>
      </c>
      <c r="BE118" s="356">
        <f t="shared" si="251"/>
        <v>0</v>
      </c>
      <c r="BF118" s="356">
        <f t="shared" si="251"/>
        <v>0</v>
      </c>
      <c r="BG118" s="356">
        <f t="shared" si="251"/>
        <v>0</v>
      </c>
      <c r="BH118" s="356">
        <f t="shared" si="251"/>
        <v>0</v>
      </c>
      <c r="BI118" s="356">
        <f t="shared" si="251"/>
        <v>0</v>
      </c>
      <c r="BJ118" s="356">
        <f t="shared" si="251"/>
        <v>0</v>
      </c>
      <c r="BK118" s="356">
        <f t="shared" si="251"/>
        <v>0</v>
      </c>
      <c r="BL118" s="356">
        <f t="shared" si="251"/>
        <v>0</v>
      </c>
      <c r="BM118" s="356">
        <f t="shared" si="251"/>
        <v>0</v>
      </c>
      <c r="BN118" s="356">
        <f t="shared" si="251"/>
        <v>0</v>
      </c>
      <c r="BO118" s="378"/>
      <c r="BP118" s="378"/>
      <c r="BQ118" s="378"/>
      <c r="BR118" s="378"/>
      <c r="BS118" s="378"/>
    </row>
    <row r="119" spans="1:71" s="20" customFormat="1">
      <c r="A119" s="16"/>
      <c r="C119" s="359"/>
      <c r="D119" s="61"/>
      <c r="E119" s="356"/>
      <c r="F119" s="358"/>
      <c r="G119" s="356"/>
      <c r="H119" s="356"/>
      <c r="I119" s="356"/>
      <c r="J119" s="356"/>
      <c r="K119" s="356"/>
      <c r="L119" s="356"/>
      <c r="M119" s="356"/>
      <c r="N119" s="356"/>
      <c r="O119" s="356"/>
      <c r="P119" s="356"/>
      <c r="Q119" s="356"/>
      <c r="R119" s="356"/>
      <c r="S119" s="356"/>
      <c r="T119" s="356"/>
      <c r="U119" s="356"/>
      <c r="V119" s="356"/>
      <c r="W119" s="356"/>
      <c r="X119" s="356"/>
      <c r="Y119" s="356"/>
      <c r="Z119" s="356"/>
      <c r="AA119" s="356"/>
      <c r="AB119" s="356"/>
      <c r="AC119" s="356"/>
      <c r="AD119" s="356"/>
      <c r="AE119" s="356"/>
      <c r="AF119" s="356"/>
      <c r="AG119" s="356"/>
      <c r="AH119" s="356"/>
      <c r="AI119" s="356"/>
      <c r="AJ119" s="356"/>
      <c r="AK119" s="356"/>
      <c r="AL119" s="356"/>
      <c r="AM119" s="356"/>
      <c r="AN119" s="356"/>
      <c r="AO119" s="356"/>
      <c r="AP119" s="356"/>
      <c r="AQ119" s="356"/>
      <c r="AR119" s="356"/>
      <c r="AS119" s="356"/>
      <c r="AT119" s="356"/>
      <c r="AU119" s="356"/>
      <c r="AV119" s="356"/>
      <c r="AW119" s="356"/>
      <c r="AX119" s="356"/>
      <c r="AY119" s="356"/>
      <c r="AZ119" s="356"/>
      <c r="BA119" s="356"/>
      <c r="BB119" s="356"/>
      <c r="BC119" s="356"/>
      <c r="BD119" s="356"/>
      <c r="BE119" s="356"/>
      <c r="BF119" s="356"/>
      <c r="BG119" s="356"/>
      <c r="BH119" s="356"/>
      <c r="BI119" s="356"/>
      <c r="BJ119" s="356"/>
      <c r="BK119" s="356"/>
      <c r="BL119" s="356"/>
      <c r="BM119" s="356"/>
      <c r="BN119" s="356"/>
      <c r="BO119" s="378"/>
      <c r="BP119" s="378"/>
      <c r="BQ119" s="378"/>
      <c r="BR119" s="378"/>
      <c r="BS119" s="378"/>
    </row>
    <row r="120" spans="1:71" s="20" customFormat="1">
      <c r="A120" s="16"/>
      <c r="C120" s="359"/>
      <c r="D120" s="355" t="s">
        <v>153</v>
      </c>
      <c r="E120" s="356"/>
      <c r="F120" s="358"/>
      <c r="G120" s="356"/>
      <c r="H120" s="356"/>
      <c r="I120" s="356"/>
      <c r="J120" s="356"/>
      <c r="K120" s="356"/>
      <c r="L120" s="356"/>
      <c r="M120" s="356"/>
      <c r="N120" s="356"/>
      <c r="O120" s="356"/>
      <c r="P120" s="356"/>
      <c r="Q120" s="356"/>
      <c r="R120" s="356"/>
      <c r="S120" s="356"/>
      <c r="T120" s="356"/>
      <c r="U120" s="356"/>
      <c r="V120" s="356"/>
      <c r="W120" s="356"/>
      <c r="X120" s="356"/>
      <c r="Y120" s="356"/>
      <c r="Z120" s="356"/>
      <c r="AA120" s="356"/>
      <c r="AB120" s="356"/>
      <c r="AC120" s="356"/>
      <c r="AD120" s="356"/>
      <c r="AE120" s="356"/>
      <c r="AF120" s="356"/>
      <c r="AG120" s="356"/>
      <c r="AH120" s="356"/>
      <c r="AI120" s="356"/>
      <c r="AJ120" s="356"/>
      <c r="AK120" s="356"/>
      <c r="AL120" s="356"/>
      <c r="AM120" s="356"/>
      <c r="AN120" s="356"/>
      <c r="AO120" s="356"/>
      <c r="AP120" s="356"/>
      <c r="AQ120" s="356"/>
      <c r="AR120" s="356"/>
      <c r="AS120" s="356"/>
      <c r="AT120" s="356"/>
      <c r="AU120" s="356"/>
      <c r="AV120" s="356"/>
      <c r="AW120" s="356"/>
      <c r="AX120" s="356"/>
      <c r="AY120" s="356"/>
      <c r="AZ120" s="356"/>
      <c r="BA120" s="356"/>
      <c r="BB120" s="356"/>
      <c r="BC120" s="356"/>
      <c r="BD120" s="356"/>
      <c r="BE120" s="356"/>
      <c r="BF120" s="356"/>
      <c r="BG120" s="356"/>
      <c r="BH120" s="356"/>
      <c r="BI120" s="356"/>
      <c r="BJ120" s="356"/>
      <c r="BK120" s="356"/>
      <c r="BL120" s="356"/>
      <c r="BM120" s="356"/>
      <c r="BN120" s="356"/>
      <c r="BO120" s="378"/>
      <c r="BP120" s="378"/>
      <c r="BQ120" s="378"/>
      <c r="BR120" s="378"/>
      <c r="BS120" s="378"/>
    </row>
    <row r="121" spans="1:71" s="20" customFormat="1">
      <c r="A121" s="16"/>
      <c r="C121" s="359"/>
      <c r="D121" s="61" t="s">
        <v>147</v>
      </c>
      <c r="E121" s="358">
        <v>0</v>
      </c>
      <c r="F121" s="358"/>
      <c r="G121" s="356">
        <f t="shared" ref="G121:T124" si="252">IF(APDays=$E121,G$118,0)</f>
        <v>0</v>
      </c>
      <c r="H121" s="356">
        <f t="shared" si="252"/>
        <v>0</v>
      </c>
      <c r="I121" s="356">
        <f t="shared" si="252"/>
        <v>0</v>
      </c>
      <c r="J121" s="356">
        <f t="shared" si="252"/>
        <v>0</v>
      </c>
      <c r="K121" s="356">
        <f t="shared" si="252"/>
        <v>0</v>
      </c>
      <c r="L121" s="356">
        <f t="shared" si="252"/>
        <v>0</v>
      </c>
      <c r="M121" s="356">
        <f t="shared" si="252"/>
        <v>0</v>
      </c>
      <c r="N121" s="356">
        <f t="shared" si="252"/>
        <v>0</v>
      </c>
      <c r="O121" s="356">
        <f t="shared" si="252"/>
        <v>0</v>
      </c>
      <c r="P121" s="356">
        <f t="shared" si="252"/>
        <v>0</v>
      </c>
      <c r="Q121" s="356">
        <f t="shared" si="252"/>
        <v>0</v>
      </c>
      <c r="R121" s="356">
        <f t="shared" si="252"/>
        <v>0</v>
      </c>
      <c r="S121" s="356">
        <f t="shared" si="252"/>
        <v>0</v>
      </c>
      <c r="T121" s="356">
        <f t="shared" si="252"/>
        <v>0</v>
      </c>
      <c r="U121" s="356">
        <f t="shared" ref="H121:AE124" si="253">IF(APDays=$E121,U$118,0)</f>
        <v>0</v>
      </c>
      <c r="V121" s="356">
        <f t="shared" si="253"/>
        <v>0</v>
      </c>
      <c r="W121" s="356">
        <f t="shared" si="253"/>
        <v>0</v>
      </c>
      <c r="X121" s="356">
        <f t="shared" si="253"/>
        <v>0</v>
      </c>
      <c r="Y121" s="356">
        <f t="shared" si="253"/>
        <v>0</v>
      </c>
      <c r="Z121" s="356">
        <f t="shared" si="253"/>
        <v>0</v>
      </c>
      <c r="AA121" s="356">
        <f t="shared" si="253"/>
        <v>0</v>
      </c>
      <c r="AB121" s="356">
        <f t="shared" si="253"/>
        <v>0</v>
      </c>
      <c r="AC121" s="356">
        <f t="shared" si="253"/>
        <v>0</v>
      </c>
      <c r="AD121" s="356">
        <f t="shared" si="253"/>
        <v>0</v>
      </c>
      <c r="AE121" s="356">
        <f t="shared" si="253"/>
        <v>0</v>
      </c>
      <c r="AF121" s="356">
        <f t="shared" ref="AE121:BN124" si="254">IF(APDays=$E121,AF$118,0)</f>
        <v>0</v>
      </c>
      <c r="AG121" s="356">
        <f t="shared" si="254"/>
        <v>0</v>
      </c>
      <c r="AH121" s="356">
        <f t="shared" si="254"/>
        <v>0</v>
      </c>
      <c r="AI121" s="356">
        <f t="shared" si="254"/>
        <v>0</v>
      </c>
      <c r="AJ121" s="356">
        <f t="shared" si="254"/>
        <v>0</v>
      </c>
      <c r="AK121" s="356">
        <f t="shared" si="254"/>
        <v>0</v>
      </c>
      <c r="AL121" s="356">
        <f t="shared" si="254"/>
        <v>0</v>
      </c>
      <c r="AM121" s="356">
        <f t="shared" si="254"/>
        <v>0</v>
      </c>
      <c r="AN121" s="356">
        <f t="shared" si="254"/>
        <v>0</v>
      </c>
      <c r="AO121" s="356">
        <f t="shared" si="254"/>
        <v>0</v>
      </c>
      <c r="AP121" s="356">
        <f t="shared" si="254"/>
        <v>0</v>
      </c>
      <c r="AQ121" s="356">
        <f t="shared" si="254"/>
        <v>0</v>
      </c>
      <c r="AR121" s="356">
        <f t="shared" si="254"/>
        <v>0</v>
      </c>
      <c r="AS121" s="356">
        <f t="shared" si="254"/>
        <v>0</v>
      </c>
      <c r="AT121" s="356">
        <f t="shared" si="254"/>
        <v>0</v>
      </c>
      <c r="AU121" s="356">
        <f t="shared" si="254"/>
        <v>0</v>
      </c>
      <c r="AV121" s="356">
        <f t="shared" si="254"/>
        <v>0</v>
      </c>
      <c r="AW121" s="356">
        <f t="shared" si="254"/>
        <v>0</v>
      </c>
      <c r="AX121" s="356">
        <f t="shared" si="254"/>
        <v>0</v>
      </c>
      <c r="AY121" s="356">
        <f t="shared" si="254"/>
        <v>0</v>
      </c>
      <c r="AZ121" s="356">
        <f t="shared" si="254"/>
        <v>0</v>
      </c>
      <c r="BA121" s="356">
        <f t="shared" si="254"/>
        <v>0</v>
      </c>
      <c r="BB121" s="356">
        <f t="shared" si="254"/>
        <v>0</v>
      </c>
      <c r="BC121" s="356">
        <f t="shared" si="254"/>
        <v>0</v>
      </c>
      <c r="BD121" s="356">
        <f t="shared" si="254"/>
        <v>0</v>
      </c>
      <c r="BE121" s="356">
        <f t="shared" si="254"/>
        <v>0</v>
      </c>
      <c r="BF121" s="356">
        <f t="shared" si="254"/>
        <v>0</v>
      </c>
      <c r="BG121" s="356">
        <f t="shared" si="254"/>
        <v>0</v>
      </c>
      <c r="BH121" s="356">
        <f t="shared" si="254"/>
        <v>0</v>
      </c>
      <c r="BI121" s="356">
        <f t="shared" si="254"/>
        <v>0</v>
      </c>
      <c r="BJ121" s="356">
        <f t="shared" si="254"/>
        <v>0</v>
      </c>
      <c r="BK121" s="356">
        <f t="shared" si="254"/>
        <v>0</v>
      </c>
      <c r="BL121" s="356">
        <f t="shared" si="254"/>
        <v>0</v>
      </c>
      <c r="BM121" s="356">
        <f t="shared" si="254"/>
        <v>0</v>
      </c>
      <c r="BN121" s="356">
        <f t="shared" si="254"/>
        <v>0</v>
      </c>
      <c r="BO121" s="378"/>
      <c r="BP121" s="378"/>
      <c r="BQ121" s="378"/>
      <c r="BR121" s="378"/>
      <c r="BS121" s="378"/>
    </row>
    <row r="122" spans="1:71" s="20" customFormat="1">
      <c r="A122" s="16"/>
      <c r="C122" s="359"/>
      <c r="D122" s="360" t="s">
        <v>148</v>
      </c>
      <c r="E122" s="358">
        <v>30</v>
      </c>
      <c r="F122" s="358"/>
      <c r="G122" s="356">
        <f t="shared" si="252"/>
        <v>0</v>
      </c>
      <c r="H122" s="356">
        <f t="shared" si="253"/>
        <v>0</v>
      </c>
      <c r="I122" s="356">
        <f t="shared" si="253"/>
        <v>0</v>
      </c>
      <c r="J122" s="356">
        <f t="shared" si="253"/>
        <v>0</v>
      </c>
      <c r="K122" s="356">
        <f t="shared" si="253"/>
        <v>0</v>
      </c>
      <c r="L122" s="356">
        <f t="shared" si="253"/>
        <v>0</v>
      </c>
      <c r="M122" s="356">
        <f t="shared" si="253"/>
        <v>0</v>
      </c>
      <c r="N122" s="356">
        <f t="shared" si="253"/>
        <v>0</v>
      </c>
      <c r="O122" s="356">
        <f t="shared" si="253"/>
        <v>0</v>
      </c>
      <c r="P122" s="356">
        <f t="shared" si="253"/>
        <v>0</v>
      </c>
      <c r="Q122" s="356">
        <f t="shared" si="253"/>
        <v>0</v>
      </c>
      <c r="R122" s="356">
        <f t="shared" si="253"/>
        <v>0</v>
      </c>
      <c r="S122" s="356">
        <f t="shared" si="253"/>
        <v>0</v>
      </c>
      <c r="T122" s="356">
        <f t="shared" si="253"/>
        <v>0</v>
      </c>
      <c r="U122" s="356">
        <f t="shared" si="253"/>
        <v>0</v>
      </c>
      <c r="V122" s="356">
        <f t="shared" si="253"/>
        <v>0</v>
      </c>
      <c r="W122" s="356">
        <f t="shared" si="253"/>
        <v>0</v>
      </c>
      <c r="X122" s="356">
        <f t="shared" si="253"/>
        <v>0</v>
      </c>
      <c r="Y122" s="356">
        <f t="shared" si="253"/>
        <v>0</v>
      </c>
      <c r="Z122" s="356">
        <f t="shared" si="253"/>
        <v>0</v>
      </c>
      <c r="AA122" s="356">
        <f t="shared" si="253"/>
        <v>0</v>
      </c>
      <c r="AB122" s="356">
        <f t="shared" si="253"/>
        <v>0</v>
      </c>
      <c r="AC122" s="356">
        <f t="shared" si="253"/>
        <v>0</v>
      </c>
      <c r="AD122" s="356">
        <f t="shared" si="253"/>
        <v>0</v>
      </c>
      <c r="AE122" s="356">
        <f t="shared" si="254"/>
        <v>0</v>
      </c>
      <c r="AF122" s="356">
        <f t="shared" si="254"/>
        <v>0</v>
      </c>
      <c r="AG122" s="356">
        <f t="shared" si="254"/>
        <v>0</v>
      </c>
      <c r="AH122" s="356">
        <f t="shared" si="254"/>
        <v>0</v>
      </c>
      <c r="AI122" s="356">
        <f t="shared" si="254"/>
        <v>0</v>
      </c>
      <c r="AJ122" s="356">
        <f t="shared" si="254"/>
        <v>0</v>
      </c>
      <c r="AK122" s="356">
        <f t="shared" si="254"/>
        <v>0</v>
      </c>
      <c r="AL122" s="356">
        <f t="shared" si="254"/>
        <v>0</v>
      </c>
      <c r="AM122" s="356">
        <f t="shared" si="254"/>
        <v>0</v>
      </c>
      <c r="AN122" s="356">
        <f t="shared" si="254"/>
        <v>0</v>
      </c>
      <c r="AO122" s="356">
        <f t="shared" si="254"/>
        <v>0</v>
      </c>
      <c r="AP122" s="356">
        <f t="shared" si="254"/>
        <v>0</v>
      </c>
      <c r="AQ122" s="356">
        <f t="shared" si="254"/>
        <v>0</v>
      </c>
      <c r="AR122" s="356">
        <f t="shared" si="254"/>
        <v>0</v>
      </c>
      <c r="AS122" s="356">
        <f t="shared" si="254"/>
        <v>0</v>
      </c>
      <c r="AT122" s="356">
        <f t="shared" si="254"/>
        <v>0</v>
      </c>
      <c r="AU122" s="356">
        <f t="shared" si="254"/>
        <v>0</v>
      </c>
      <c r="AV122" s="356">
        <f t="shared" si="254"/>
        <v>0</v>
      </c>
      <c r="AW122" s="356">
        <f t="shared" si="254"/>
        <v>0</v>
      </c>
      <c r="AX122" s="356">
        <f t="shared" si="254"/>
        <v>0</v>
      </c>
      <c r="AY122" s="356">
        <f t="shared" si="254"/>
        <v>0</v>
      </c>
      <c r="AZ122" s="356">
        <f t="shared" si="254"/>
        <v>0</v>
      </c>
      <c r="BA122" s="356">
        <f t="shared" si="254"/>
        <v>0</v>
      </c>
      <c r="BB122" s="356">
        <f t="shared" si="254"/>
        <v>0</v>
      </c>
      <c r="BC122" s="356">
        <f t="shared" si="254"/>
        <v>0</v>
      </c>
      <c r="BD122" s="356">
        <f t="shared" si="254"/>
        <v>0</v>
      </c>
      <c r="BE122" s="356">
        <f t="shared" si="254"/>
        <v>0</v>
      </c>
      <c r="BF122" s="356">
        <f t="shared" si="254"/>
        <v>0</v>
      </c>
      <c r="BG122" s="356">
        <f t="shared" si="254"/>
        <v>0</v>
      </c>
      <c r="BH122" s="356">
        <f t="shared" si="254"/>
        <v>0</v>
      </c>
      <c r="BI122" s="356">
        <f t="shared" si="254"/>
        <v>0</v>
      </c>
      <c r="BJ122" s="356">
        <f t="shared" si="254"/>
        <v>0</v>
      </c>
      <c r="BK122" s="356">
        <f t="shared" si="254"/>
        <v>0</v>
      </c>
      <c r="BL122" s="356">
        <f t="shared" si="254"/>
        <v>0</v>
      </c>
      <c r="BM122" s="356">
        <f t="shared" si="254"/>
        <v>0</v>
      </c>
      <c r="BN122" s="356">
        <f t="shared" si="254"/>
        <v>0</v>
      </c>
      <c r="BO122" s="378"/>
      <c r="BP122" s="378"/>
      <c r="BQ122" s="378"/>
      <c r="BR122" s="378"/>
      <c r="BS122" s="378"/>
    </row>
    <row r="123" spans="1:71" s="20" customFormat="1">
      <c r="A123" s="16"/>
      <c r="C123" s="359"/>
      <c r="D123" s="360" t="s">
        <v>150</v>
      </c>
      <c r="E123" s="358">
        <v>60</v>
      </c>
      <c r="F123" s="358"/>
      <c r="G123" s="356">
        <f t="shared" si="252"/>
        <v>0</v>
      </c>
      <c r="H123" s="356">
        <f t="shared" si="253"/>
        <v>0</v>
      </c>
      <c r="I123" s="356">
        <f t="shared" si="253"/>
        <v>0</v>
      </c>
      <c r="J123" s="356">
        <f t="shared" si="253"/>
        <v>0</v>
      </c>
      <c r="K123" s="356">
        <f t="shared" si="253"/>
        <v>0</v>
      </c>
      <c r="L123" s="356">
        <f t="shared" si="253"/>
        <v>0</v>
      </c>
      <c r="M123" s="356">
        <f t="shared" si="253"/>
        <v>0</v>
      </c>
      <c r="N123" s="356">
        <f t="shared" si="253"/>
        <v>0</v>
      </c>
      <c r="O123" s="356">
        <f t="shared" si="253"/>
        <v>0</v>
      </c>
      <c r="P123" s="356">
        <f t="shared" si="253"/>
        <v>0</v>
      </c>
      <c r="Q123" s="356">
        <f t="shared" si="253"/>
        <v>0</v>
      </c>
      <c r="R123" s="356">
        <f t="shared" si="253"/>
        <v>0</v>
      </c>
      <c r="S123" s="356">
        <f t="shared" si="253"/>
        <v>0</v>
      </c>
      <c r="T123" s="356">
        <f t="shared" si="253"/>
        <v>0</v>
      </c>
      <c r="U123" s="356">
        <f t="shared" si="253"/>
        <v>0</v>
      </c>
      <c r="V123" s="356">
        <f t="shared" si="253"/>
        <v>0</v>
      </c>
      <c r="W123" s="356">
        <f t="shared" si="253"/>
        <v>0</v>
      </c>
      <c r="X123" s="356">
        <f t="shared" si="253"/>
        <v>0</v>
      </c>
      <c r="Y123" s="356">
        <f t="shared" si="253"/>
        <v>0</v>
      </c>
      <c r="Z123" s="356">
        <f t="shared" si="253"/>
        <v>0</v>
      </c>
      <c r="AA123" s="356">
        <f t="shared" si="253"/>
        <v>0</v>
      </c>
      <c r="AB123" s="356">
        <f t="shared" si="253"/>
        <v>0</v>
      </c>
      <c r="AC123" s="356">
        <f t="shared" si="253"/>
        <v>0</v>
      </c>
      <c r="AD123" s="356">
        <f t="shared" si="253"/>
        <v>0</v>
      </c>
      <c r="AE123" s="356">
        <f t="shared" si="254"/>
        <v>0</v>
      </c>
      <c r="AF123" s="356">
        <f t="shared" si="254"/>
        <v>0</v>
      </c>
      <c r="AG123" s="356">
        <f t="shared" si="254"/>
        <v>0</v>
      </c>
      <c r="AH123" s="356">
        <f t="shared" si="254"/>
        <v>0</v>
      </c>
      <c r="AI123" s="356">
        <f t="shared" si="254"/>
        <v>0</v>
      </c>
      <c r="AJ123" s="356">
        <f t="shared" si="254"/>
        <v>0</v>
      </c>
      <c r="AK123" s="356">
        <f t="shared" si="254"/>
        <v>0</v>
      </c>
      <c r="AL123" s="356">
        <f t="shared" si="254"/>
        <v>0</v>
      </c>
      <c r="AM123" s="356">
        <f t="shared" si="254"/>
        <v>0</v>
      </c>
      <c r="AN123" s="356">
        <f t="shared" si="254"/>
        <v>0</v>
      </c>
      <c r="AO123" s="356">
        <f t="shared" si="254"/>
        <v>0</v>
      </c>
      <c r="AP123" s="356">
        <f t="shared" si="254"/>
        <v>0</v>
      </c>
      <c r="AQ123" s="356">
        <f t="shared" si="254"/>
        <v>0</v>
      </c>
      <c r="AR123" s="356">
        <f t="shared" si="254"/>
        <v>0</v>
      </c>
      <c r="AS123" s="356">
        <f t="shared" si="254"/>
        <v>0</v>
      </c>
      <c r="AT123" s="356">
        <f t="shared" si="254"/>
        <v>0</v>
      </c>
      <c r="AU123" s="356">
        <f t="shared" si="254"/>
        <v>0</v>
      </c>
      <c r="AV123" s="356">
        <f t="shared" si="254"/>
        <v>0</v>
      </c>
      <c r="AW123" s="356">
        <f t="shared" si="254"/>
        <v>0</v>
      </c>
      <c r="AX123" s="356">
        <f t="shared" si="254"/>
        <v>0</v>
      </c>
      <c r="AY123" s="356">
        <f t="shared" si="254"/>
        <v>0</v>
      </c>
      <c r="AZ123" s="356">
        <f t="shared" si="254"/>
        <v>0</v>
      </c>
      <c r="BA123" s="356">
        <f t="shared" si="254"/>
        <v>0</v>
      </c>
      <c r="BB123" s="356">
        <f t="shared" si="254"/>
        <v>0</v>
      </c>
      <c r="BC123" s="356">
        <f t="shared" si="254"/>
        <v>0</v>
      </c>
      <c r="BD123" s="356">
        <f t="shared" si="254"/>
        <v>0</v>
      </c>
      <c r="BE123" s="356">
        <f t="shared" si="254"/>
        <v>0</v>
      </c>
      <c r="BF123" s="356">
        <f t="shared" si="254"/>
        <v>0</v>
      </c>
      <c r="BG123" s="356">
        <f t="shared" si="254"/>
        <v>0</v>
      </c>
      <c r="BH123" s="356">
        <f t="shared" si="254"/>
        <v>0</v>
      </c>
      <c r="BI123" s="356">
        <f t="shared" si="254"/>
        <v>0</v>
      </c>
      <c r="BJ123" s="356">
        <f t="shared" si="254"/>
        <v>0</v>
      </c>
      <c r="BK123" s="356">
        <f t="shared" si="254"/>
        <v>0</v>
      </c>
      <c r="BL123" s="356">
        <f t="shared" si="254"/>
        <v>0</v>
      </c>
      <c r="BM123" s="356">
        <f t="shared" si="254"/>
        <v>0</v>
      </c>
      <c r="BN123" s="356">
        <f t="shared" si="254"/>
        <v>0</v>
      </c>
      <c r="BO123" s="378"/>
      <c r="BP123" s="378"/>
      <c r="BQ123" s="378"/>
      <c r="BR123" s="378"/>
      <c r="BS123" s="378"/>
    </row>
    <row r="124" spans="1:71" s="20" customFormat="1">
      <c r="A124" s="16"/>
      <c r="C124" s="359"/>
      <c r="D124" s="360" t="s">
        <v>149</v>
      </c>
      <c r="E124" s="358">
        <v>90</v>
      </c>
      <c r="F124" s="358"/>
      <c r="G124" s="356">
        <f t="shared" si="252"/>
        <v>0</v>
      </c>
      <c r="H124" s="356">
        <f t="shared" si="253"/>
        <v>0</v>
      </c>
      <c r="I124" s="356">
        <f t="shared" si="253"/>
        <v>0</v>
      </c>
      <c r="J124" s="356">
        <f t="shared" si="253"/>
        <v>0</v>
      </c>
      <c r="K124" s="356">
        <f t="shared" si="253"/>
        <v>0</v>
      </c>
      <c r="L124" s="356">
        <f t="shared" si="253"/>
        <v>0</v>
      </c>
      <c r="M124" s="356">
        <f t="shared" si="253"/>
        <v>0</v>
      </c>
      <c r="N124" s="356">
        <f t="shared" si="253"/>
        <v>0</v>
      </c>
      <c r="O124" s="356">
        <f t="shared" si="253"/>
        <v>0</v>
      </c>
      <c r="P124" s="356">
        <f t="shared" si="253"/>
        <v>0</v>
      </c>
      <c r="Q124" s="356">
        <f t="shared" si="253"/>
        <v>0</v>
      </c>
      <c r="R124" s="356">
        <f t="shared" si="253"/>
        <v>0</v>
      </c>
      <c r="S124" s="356">
        <f t="shared" si="253"/>
        <v>0</v>
      </c>
      <c r="T124" s="356">
        <f t="shared" si="253"/>
        <v>0</v>
      </c>
      <c r="U124" s="356">
        <f t="shared" si="253"/>
        <v>0</v>
      </c>
      <c r="V124" s="356">
        <f t="shared" si="253"/>
        <v>0</v>
      </c>
      <c r="W124" s="356">
        <f t="shared" si="253"/>
        <v>0</v>
      </c>
      <c r="X124" s="356">
        <f t="shared" si="253"/>
        <v>0</v>
      </c>
      <c r="Y124" s="356">
        <f t="shared" si="253"/>
        <v>0</v>
      </c>
      <c r="Z124" s="356">
        <f t="shared" si="253"/>
        <v>0</v>
      </c>
      <c r="AA124" s="356">
        <f t="shared" si="253"/>
        <v>0</v>
      </c>
      <c r="AB124" s="356">
        <f t="shared" si="253"/>
        <v>0</v>
      </c>
      <c r="AC124" s="356">
        <f t="shared" si="253"/>
        <v>0</v>
      </c>
      <c r="AD124" s="356">
        <f t="shared" si="253"/>
        <v>0</v>
      </c>
      <c r="AE124" s="356">
        <f t="shared" si="254"/>
        <v>0</v>
      </c>
      <c r="AF124" s="356">
        <f t="shared" si="254"/>
        <v>0</v>
      </c>
      <c r="AG124" s="356">
        <f t="shared" si="254"/>
        <v>0</v>
      </c>
      <c r="AH124" s="356">
        <f t="shared" si="254"/>
        <v>0</v>
      </c>
      <c r="AI124" s="356">
        <f t="shared" si="254"/>
        <v>0</v>
      </c>
      <c r="AJ124" s="356">
        <f t="shared" si="254"/>
        <v>0</v>
      </c>
      <c r="AK124" s="356">
        <f t="shared" si="254"/>
        <v>0</v>
      </c>
      <c r="AL124" s="356">
        <f t="shared" si="254"/>
        <v>0</v>
      </c>
      <c r="AM124" s="356">
        <f t="shared" si="254"/>
        <v>0</v>
      </c>
      <c r="AN124" s="356">
        <f t="shared" si="254"/>
        <v>0</v>
      </c>
      <c r="AO124" s="356">
        <f t="shared" si="254"/>
        <v>0</v>
      </c>
      <c r="AP124" s="356">
        <f t="shared" si="254"/>
        <v>0</v>
      </c>
      <c r="AQ124" s="356">
        <f t="shared" si="254"/>
        <v>0</v>
      </c>
      <c r="AR124" s="356">
        <f t="shared" si="254"/>
        <v>0</v>
      </c>
      <c r="AS124" s="356">
        <f t="shared" si="254"/>
        <v>0</v>
      </c>
      <c r="AT124" s="356">
        <f t="shared" si="254"/>
        <v>0</v>
      </c>
      <c r="AU124" s="356">
        <f t="shared" si="254"/>
        <v>0</v>
      </c>
      <c r="AV124" s="356">
        <f t="shared" si="254"/>
        <v>0</v>
      </c>
      <c r="AW124" s="356">
        <f t="shared" si="254"/>
        <v>0</v>
      </c>
      <c r="AX124" s="356">
        <f t="shared" si="254"/>
        <v>0</v>
      </c>
      <c r="AY124" s="356">
        <f t="shared" si="254"/>
        <v>0</v>
      </c>
      <c r="AZ124" s="356">
        <f t="shared" si="254"/>
        <v>0</v>
      </c>
      <c r="BA124" s="356">
        <f t="shared" si="254"/>
        <v>0</v>
      </c>
      <c r="BB124" s="356">
        <f t="shared" si="254"/>
        <v>0</v>
      </c>
      <c r="BC124" s="356">
        <f t="shared" si="254"/>
        <v>0</v>
      </c>
      <c r="BD124" s="356">
        <f t="shared" si="254"/>
        <v>0</v>
      </c>
      <c r="BE124" s="356">
        <f t="shared" si="254"/>
        <v>0</v>
      </c>
      <c r="BF124" s="356">
        <f t="shared" si="254"/>
        <v>0</v>
      </c>
      <c r="BG124" s="356">
        <f t="shared" si="254"/>
        <v>0</v>
      </c>
      <c r="BH124" s="356">
        <f t="shared" si="254"/>
        <v>0</v>
      </c>
      <c r="BI124" s="356">
        <f t="shared" si="254"/>
        <v>0</v>
      </c>
      <c r="BJ124" s="356">
        <f t="shared" si="254"/>
        <v>0</v>
      </c>
      <c r="BK124" s="356">
        <f t="shared" si="254"/>
        <v>0</v>
      </c>
      <c r="BL124" s="356">
        <f t="shared" si="254"/>
        <v>0</v>
      </c>
      <c r="BM124" s="356">
        <f t="shared" si="254"/>
        <v>0</v>
      </c>
      <c r="BN124" s="356">
        <f t="shared" si="254"/>
        <v>0</v>
      </c>
      <c r="BO124" s="378"/>
      <c r="BP124" s="378"/>
      <c r="BQ124" s="378"/>
      <c r="BR124" s="378"/>
      <c r="BS124" s="378"/>
    </row>
    <row r="125" spans="1:71" s="20" customFormat="1">
      <c r="A125" s="16"/>
      <c r="C125" s="359"/>
      <c r="D125" s="360"/>
      <c r="E125" s="356"/>
      <c r="F125" s="358"/>
      <c r="G125" s="356"/>
      <c r="H125" s="356"/>
      <c r="I125" s="356"/>
      <c r="J125" s="356"/>
      <c r="K125" s="356"/>
      <c r="L125" s="356"/>
      <c r="M125" s="356"/>
      <c r="N125" s="356"/>
      <c r="O125" s="356"/>
      <c r="P125" s="356"/>
      <c r="Q125" s="356"/>
      <c r="R125" s="356"/>
      <c r="S125" s="356"/>
      <c r="T125" s="356"/>
      <c r="U125" s="356"/>
      <c r="V125" s="356"/>
      <c r="W125" s="356"/>
      <c r="X125" s="356"/>
      <c r="Y125" s="356"/>
      <c r="Z125" s="356"/>
      <c r="AA125" s="356"/>
      <c r="AB125" s="356"/>
      <c r="AC125" s="356"/>
      <c r="AD125" s="356"/>
      <c r="AE125" s="356"/>
      <c r="AF125" s="356"/>
      <c r="AG125" s="356"/>
      <c r="AH125" s="356"/>
      <c r="AI125" s="356"/>
      <c r="AJ125" s="356"/>
      <c r="AK125" s="356"/>
      <c r="AL125" s="356"/>
      <c r="AM125" s="356"/>
      <c r="AN125" s="356"/>
      <c r="AO125" s="356"/>
      <c r="AP125" s="356"/>
      <c r="AQ125" s="356"/>
      <c r="AR125" s="356"/>
      <c r="AS125" s="356"/>
      <c r="AT125" s="356"/>
      <c r="AU125" s="356"/>
      <c r="AV125" s="356"/>
      <c r="AW125" s="356"/>
      <c r="AX125" s="356"/>
      <c r="AY125" s="356"/>
      <c r="AZ125" s="356"/>
      <c r="BA125" s="356"/>
      <c r="BB125" s="356"/>
      <c r="BC125" s="356"/>
      <c r="BD125" s="356"/>
      <c r="BE125" s="356"/>
      <c r="BF125" s="356"/>
      <c r="BG125" s="356"/>
      <c r="BH125" s="356"/>
      <c r="BI125" s="356"/>
      <c r="BJ125" s="356"/>
      <c r="BK125" s="356"/>
      <c r="BL125" s="356"/>
      <c r="BM125" s="356"/>
      <c r="BN125" s="356"/>
      <c r="BO125" s="378"/>
      <c r="BP125" s="378"/>
      <c r="BQ125" s="378"/>
      <c r="BR125" s="378"/>
      <c r="BS125" s="378"/>
    </row>
    <row r="126" spans="1:71" s="20" customFormat="1">
      <c r="A126" s="16"/>
      <c r="C126" s="359"/>
      <c r="D126" s="355" t="s">
        <v>152</v>
      </c>
      <c r="E126" s="356"/>
      <c r="F126" s="358"/>
      <c r="G126" s="356"/>
      <c r="H126" s="356"/>
      <c r="I126" s="356"/>
      <c r="J126" s="356"/>
      <c r="K126" s="356"/>
      <c r="L126" s="356"/>
      <c r="M126" s="356"/>
      <c r="N126" s="356"/>
      <c r="O126" s="356"/>
      <c r="P126" s="356"/>
      <c r="Q126" s="356"/>
      <c r="R126" s="356"/>
      <c r="S126" s="356"/>
      <c r="T126" s="356"/>
      <c r="U126" s="356"/>
      <c r="V126" s="356"/>
      <c r="W126" s="356"/>
      <c r="X126" s="356"/>
      <c r="Y126" s="356"/>
      <c r="Z126" s="356"/>
      <c r="AA126" s="356"/>
      <c r="AB126" s="356"/>
      <c r="AC126" s="356"/>
      <c r="AD126" s="356"/>
      <c r="AE126" s="356"/>
      <c r="AF126" s="356"/>
      <c r="AG126" s="356"/>
      <c r="AH126" s="356"/>
      <c r="AI126" s="356"/>
      <c r="AJ126" s="356"/>
      <c r="AK126" s="356"/>
      <c r="AL126" s="356"/>
      <c r="AM126" s="356"/>
      <c r="AN126" s="356"/>
      <c r="AO126" s="356"/>
      <c r="AP126" s="356"/>
      <c r="AQ126" s="356"/>
      <c r="AR126" s="356"/>
      <c r="AS126" s="356"/>
      <c r="AT126" s="356"/>
      <c r="AU126" s="356"/>
      <c r="AV126" s="356"/>
      <c r="AW126" s="356"/>
      <c r="AX126" s="356"/>
      <c r="AY126" s="356"/>
      <c r="AZ126" s="356"/>
      <c r="BA126" s="356"/>
      <c r="BB126" s="356"/>
      <c r="BC126" s="356"/>
      <c r="BD126" s="356"/>
      <c r="BE126" s="356"/>
      <c r="BF126" s="356"/>
      <c r="BG126" s="356"/>
      <c r="BH126" s="356"/>
      <c r="BI126" s="356"/>
      <c r="BJ126" s="356"/>
      <c r="BK126" s="356"/>
      <c r="BL126" s="356"/>
      <c r="BM126" s="356"/>
      <c r="BN126" s="356"/>
      <c r="BO126" s="378"/>
      <c r="BP126" s="378"/>
      <c r="BQ126" s="378"/>
      <c r="BR126" s="378"/>
      <c r="BS126" s="378"/>
    </row>
    <row r="127" spans="1:71" s="20" customFormat="1">
      <c r="A127" s="16"/>
      <c r="C127" s="359"/>
      <c r="D127" s="61" t="s">
        <v>151</v>
      </c>
      <c r="E127" s="356"/>
      <c r="F127" s="358"/>
      <c r="G127" s="35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6"/>
      <c r="Z127" s="356"/>
      <c r="AA127" s="356"/>
      <c r="AB127" s="356"/>
      <c r="AC127" s="356"/>
      <c r="AD127" s="356"/>
      <c r="AE127" s="356"/>
      <c r="AF127" s="356"/>
      <c r="AG127" s="356"/>
      <c r="AH127" s="356"/>
      <c r="AI127" s="356"/>
      <c r="AJ127" s="356"/>
      <c r="AK127" s="356"/>
      <c r="AL127" s="356"/>
      <c r="AM127" s="356"/>
      <c r="AN127" s="356"/>
      <c r="AO127" s="356"/>
      <c r="AP127" s="356"/>
      <c r="AQ127" s="356"/>
      <c r="AR127" s="356"/>
      <c r="AS127" s="356"/>
      <c r="AT127" s="356"/>
      <c r="AU127" s="356"/>
      <c r="AV127" s="356"/>
      <c r="AW127" s="356"/>
      <c r="AX127" s="356"/>
      <c r="AY127" s="356"/>
      <c r="AZ127" s="356"/>
      <c r="BA127" s="356"/>
      <c r="BB127" s="356"/>
      <c r="BC127" s="356"/>
      <c r="BD127" s="356"/>
      <c r="BE127" s="356"/>
      <c r="BF127" s="356"/>
      <c r="BG127" s="356"/>
      <c r="BH127" s="356"/>
      <c r="BI127" s="356"/>
      <c r="BJ127" s="356"/>
      <c r="BK127" s="356"/>
      <c r="BL127" s="356"/>
      <c r="BM127" s="356"/>
      <c r="BN127" s="356"/>
      <c r="BO127" s="378"/>
      <c r="BP127" s="378"/>
      <c r="BQ127" s="378"/>
      <c r="BR127" s="378"/>
      <c r="BS127" s="378"/>
    </row>
    <row r="128" spans="1:71" s="20" customFormat="1">
      <c r="A128" s="16"/>
      <c r="C128" s="359"/>
      <c r="D128" s="61" t="s">
        <v>147</v>
      </c>
      <c r="E128" s="356"/>
      <c r="F128" s="358"/>
      <c r="G128" s="356">
        <f t="shared" ref="G128" si="255">G121</f>
        <v>0</v>
      </c>
      <c r="H128" s="356">
        <f t="shared" ref="H128:AD128" si="256">H121</f>
        <v>0</v>
      </c>
      <c r="I128" s="356">
        <f t="shared" si="256"/>
        <v>0</v>
      </c>
      <c r="J128" s="356">
        <f t="shared" si="256"/>
        <v>0</v>
      </c>
      <c r="K128" s="356">
        <f t="shared" si="256"/>
        <v>0</v>
      </c>
      <c r="L128" s="356">
        <f t="shared" si="256"/>
        <v>0</v>
      </c>
      <c r="M128" s="356">
        <f t="shared" si="256"/>
        <v>0</v>
      </c>
      <c r="N128" s="356">
        <f t="shared" si="256"/>
        <v>0</v>
      </c>
      <c r="O128" s="356">
        <f t="shared" si="256"/>
        <v>0</v>
      </c>
      <c r="P128" s="356">
        <f t="shared" si="256"/>
        <v>0</v>
      </c>
      <c r="Q128" s="356">
        <f t="shared" si="256"/>
        <v>0</v>
      </c>
      <c r="R128" s="356">
        <f t="shared" si="256"/>
        <v>0</v>
      </c>
      <c r="S128" s="356">
        <f t="shared" si="256"/>
        <v>0</v>
      </c>
      <c r="T128" s="356">
        <f t="shared" si="256"/>
        <v>0</v>
      </c>
      <c r="U128" s="356">
        <f t="shared" si="256"/>
        <v>0</v>
      </c>
      <c r="V128" s="356">
        <f t="shared" si="256"/>
        <v>0</v>
      </c>
      <c r="W128" s="356">
        <f t="shared" si="256"/>
        <v>0</v>
      </c>
      <c r="X128" s="356">
        <f t="shared" si="256"/>
        <v>0</v>
      </c>
      <c r="Y128" s="356">
        <f t="shared" si="256"/>
        <v>0</v>
      </c>
      <c r="Z128" s="356">
        <f t="shared" si="256"/>
        <v>0</v>
      </c>
      <c r="AA128" s="356">
        <f t="shared" si="256"/>
        <v>0</v>
      </c>
      <c r="AB128" s="356">
        <f t="shared" si="256"/>
        <v>0</v>
      </c>
      <c r="AC128" s="356">
        <f t="shared" si="256"/>
        <v>0</v>
      </c>
      <c r="AD128" s="356">
        <f t="shared" si="256"/>
        <v>0</v>
      </c>
      <c r="AE128" s="356">
        <f t="shared" ref="AE128:BN128" si="257">AE121</f>
        <v>0</v>
      </c>
      <c r="AF128" s="356">
        <f t="shared" si="257"/>
        <v>0</v>
      </c>
      <c r="AG128" s="356">
        <f t="shared" si="257"/>
        <v>0</v>
      </c>
      <c r="AH128" s="356">
        <f t="shared" si="257"/>
        <v>0</v>
      </c>
      <c r="AI128" s="356">
        <f t="shared" si="257"/>
        <v>0</v>
      </c>
      <c r="AJ128" s="356">
        <f t="shared" si="257"/>
        <v>0</v>
      </c>
      <c r="AK128" s="356">
        <f t="shared" si="257"/>
        <v>0</v>
      </c>
      <c r="AL128" s="356">
        <f t="shared" si="257"/>
        <v>0</v>
      </c>
      <c r="AM128" s="356">
        <f t="shared" si="257"/>
        <v>0</v>
      </c>
      <c r="AN128" s="356">
        <f t="shared" si="257"/>
        <v>0</v>
      </c>
      <c r="AO128" s="356">
        <f t="shared" si="257"/>
        <v>0</v>
      </c>
      <c r="AP128" s="356">
        <f t="shared" si="257"/>
        <v>0</v>
      </c>
      <c r="AQ128" s="356">
        <f t="shared" si="257"/>
        <v>0</v>
      </c>
      <c r="AR128" s="356">
        <f t="shared" si="257"/>
        <v>0</v>
      </c>
      <c r="AS128" s="356">
        <f t="shared" si="257"/>
        <v>0</v>
      </c>
      <c r="AT128" s="356">
        <f t="shared" si="257"/>
        <v>0</v>
      </c>
      <c r="AU128" s="356">
        <f t="shared" si="257"/>
        <v>0</v>
      </c>
      <c r="AV128" s="356">
        <f t="shared" si="257"/>
        <v>0</v>
      </c>
      <c r="AW128" s="356">
        <f t="shared" si="257"/>
        <v>0</v>
      </c>
      <c r="AX128" s="356">
        <f t="shared" si="257"/>
        <v>0</v>
      </c>
      <c r="AY128" s="356">
        <f t="shared" si="257"/>
        <v>0</v>
      </c>
      <c r="AZ128" s="356">
        <f t="shared" si="257"/>
        <v>0</v>
      </c>
      <c r="BA128" s="356">
        <f t="shared" si="257"/>
        <v>0</v>
      </c>
      <c r="BB128" s="356">
        <f t="shared" si="257"/>
        <v>0</v>
      </c>
      <c r="BC128" s="356">
        <f t="shared" si="257"/>
        <v>0</v>
      </c>
      <c r="BD128" s="356">
        <f t="shared" si="257"/>
        <v>0</v>
      </c>
      <c r="BE128" s="356">
        <f t="shared" si="257"/>
        <v>0</v>
      </c>
      <c r="BF128" s="356">
        <f t="shared" si="257"/>
        <v>0</v>
      </c>
      <c r="BG128" s="356">
        <f t="shared" si="257"/>
        <v>0</v>
      </c>
      <c r="BH128" s="356">
        <f t="shared" si="257"/>
        <v>0</v>
      </c>
      <c r="BI128" s="356">
        <f t="shared" si="257"/>
        <v>0</v>
      </c>
      <c r="BJ128" s="356">
        <f t="shared" si="257"/>
        <v>0</v>
      </c>
      <c r="BK128" s="356">
        <f t="shared" si="257"/>
        <v>0</v>
      </c>
      <c r="BL128" s="356">
        <f t="shared" si="257"/>
        <v>0</v>
      </c>
      <c r="BM128" s="356">
        <f t="shared" si="257"/>
        <v>0</v>
      </c>
      <c r="BN128" s="356">
        <f t="shared" si="257"/>
        <v>0</v>
      </c>
      <c r="BO128" s="378"/>
      <c r="BP128" s="378"/>
      <c r="BQ128" s="378"/>
      <c r="BR128" s="378"/>
      <c r="BS128" s="378"/>
    </row>
    <row r="129" spans="1:71" s="20" customFormat="1">
      <c r="A129" s="16"/>
      <c r="C129" s="359"/>
      <c r="D129" s="360" t="s">
        <v>148</v>
      </c>
      <c r="E129" s="356"/>
      <c r="F129" s="358"/>
      <c r="G129" s="356"/>
      <c r="H129" s="356">
        <f t="shared" ref="H129:AD129" si="258">G122</f>
        <v>0</v>
      </c>
      <c r="I129" s="356">
        <f t="shared" si="258"/>
        <v>0</v>
      </c>
      <c r="J129" s="356">
        <f t="shared" si="258"/>
        <v>0</v>
      </c>
      <c r="K129" s="356">
        <f t="shared" si="258"/>
        <v>0</v>
      </c>
      <c r="L129" s="356">
        <f t="shared" si="258"/>
        <v>0</v>
      </c>
      <c r="M129" s="356">
        <f t="shared" si="258"/>
        <v>0</v>
      </c>
      <c r="N129" s="356">
        <f t="shared" si="258"/>
        <v>0</v>
      </c>
      <c r="O129" s="356">
        <f t="shared" si="258"/>
        <v>0</v>
      </c>
      <c r="P129" s="356">
        <f t="shared" si="258"/>
        <v>0</v>
      </c>
      <c r="Q129" s="356">
        <f t="shared" si="258"/>
        <v>0</v>
      </c>
      <c r="R129" s="356">
        <f t="shared" si="258"/>
        <v>0</v>
      </c>
      <c r="S129" s="356">
        <f t="shared" si="258"/>
        <v>0</v>
      </c>
      <c r="T129" s="356">
        <f t="shared" si="258"/>
        <v>0</v>
      </c>
      <c r="U129" s="356">
        <f t="shared" si="258"/>
        <v>0</v>
      </c>
      <c r="V129" s="356">
        <f t="shared" si="258"/>
        <v>0</v>
      </c>
      <c r="W129" s="356">
        <f t="shared" si="258"/>
        <v>0</v>
      </c>
      <c r="X129" s="356">
        <f t="shared" si="258"/>
        <v>0</v>
      </c>
      <c r="Y129" s="356">
        <f t="shared" si="258"/>
        <v>0</v>
      </c>
      <c r="Z129" s="356">
        <f t="shared" si="258"/>
        <v>0</v>
      </c>
      <c r="AA129" s="356">
        <f t="shared" si="258"/>
        <v>0</v>
      </c>
      <c r="AB129" s="356">
        <f t="shared" si="258"/>
        <v>0</v>
      </c>
      <c r="AC129" s="356">
        <f t="shared" si="258"/>
        <v>0</v>
      </c>
      <c r="AD129" s="356">
        <f t="shared" si="258"/>
        <v>0</v>
      </c>
      <c r="AE129" s="356">
        <f t="shared" ref="AE129" si="259">AD122</f>
        <v>0</v>
      </c>
      <c r="AF129" s="356">
        <f t="shared" ref="AF129" si="260">AE122</f>
        <v>0</v>
      </c>
      <c r="AG129" s="356">
        <f t="shared" ref="AG129" si="261">AF122</f>
        <v>0</v>
      </c>
      <c r="AH129" s="356">
        <f t="shared" ref="AH129" si="262">AG122</f>
        <v>0</v>
      </c>
      <c r="AI129" s="356">
        <f t="shared" ref="AI129" si="263">AH122</f>
        <v>0</v>
      </c>
      <c r="AJ129" s="356">
        <f t="shared" ref="AJ129" si="264">AI122</f>
        <v>0</v>
      </c>
      <c r="AK129" s="356">
        <f t="shared" ref="AK129" si="265">AJ122</f>
        <v>0</v>
      </c>
      <c r="AL129" s="356">
        <f t="shared" ref="AL129" si="266">AK122</f>
        <v>0</v>
      </c>
      <c r="AM129" s="356">
        <f t="shared" ref="AM129" si="267">AL122</f>
        <v>0</v>
      </c>
      <c r="AN129" s="356">
        <f t="shared" ref="AN129" si="268">AM122</f>
        <v>0</v>
      </c>
      <c r="AO129" s="356">
        <f t="shared" ref="AO129" si="269">AN122</f>
        <v>0</v>
      </c>
      <c r="AP129" s="356">
        <f t="shared" ref="AP129" si="270">AO122</f>
        <v>0</v>
      </c>
      <c r="AQ129" s="356">
        <f t="shared" ref="AQ129" si="271">AP122</f>
        <v>0</v>
      </c>
      <c r="AR129" s="356">
        <f t="shared" ref="AR129" si="272">AQ122</f>
        <v>0</v>
      </c>
      <c r="AS129" s="356">
        <f t="shared" ref="AS129" si="273">AR122</f>
        <v>0</v>
      </c>
      <c r="AT129" s="356">
        <f t="shared" ref="AT129" si="274">AS122</f>
        <v>0</v>
      </c>
      <c r="AU129" s="356">
        <f t="shared" ref="AU129" si="275">AT122</f>
        <v>0</v>
      </c>
      <c r="AV129" s="356">
        <f t="shared" ref="AV129" si="276">AU122</f>
        <v>0</v>
      </c>
      <c r="AW129" s="356">
        <f t="shared" ref="AW129" si="277">AV122</f>
        <v>0</v>
      </c>
      <c r="AX129" s="356">
        <f t="shared" ref="AX129" si="278">AW122</f>
        <v>0</v>
      </c>
      <c r="AY129" s="356">
        <f t="shared" ref="AY129" si="279">AX122</f>
        <v>0</v>
      </c>
      <c r="AZ129" s="356">
        <f t="shared" ref="AZ129" si="280">AY122</f>
        <v>0</v>
      </c>
      <c r="BA129" s="356">
        <f t="shared" ref="BA129" si="281">AZ122</f>
        <v>0</v>
      </c>
      <c r="BB129" s="356">
        <f t="shared" ref="BB129" si="282">BA122</f>
        <v>0</v>
      </c>
      <c r="BC129" s="356">
        <f t="shared" ref="BC129" si="283">BB122</f>
        <v>0</v>
      </c>
      <c r="BD129" s="356">
        <f t="shared" ref="BD129" si="284">BC122</f>
        <v>0</v>
      </c>
      <c r="BE129" s="356">
        <f t="shared" ref="BE129" si="285">BD122</f>
        <v>0</v>
      </c>
      <c r="BF129" s="356">
        <f t="shared" ref="BF129" si="286">BE122</f>
        <v>0</v>
      </c>
      <c r="BG129" s="356">
        <f t="shared" ref="BG129" si="287">BF122</f>
        <v>0</v>
      </c>
      <c r="BH129" s="356">
        <f t="shared" ref="BH129" si="288">BG122</f>
        <v>0</v>
      </c>
      <c r="BI129" s="356">
        <f t="shared" ref="BI129" si="289">BH122</f>
        <v>0</v>
      </c>
      <c r="BJ129" s="356">
        <f t="shared" ref="BJ129" si="290">BI122</f>
        <v>0</v>
      </c>
      <c r="BK129" s="356">
        <f t="shared" ref="BK129" si="291">BJ122</f>
        <v>0</v>
      </c>
      <c r="BL129" s="356">
        <f t="shared" ref="BL129" si="292">BK122</f>
        <v>0</v>
      </c>
      <c r="BM129" s="356">
        <f t="shared" ref="BM129" si="293">BL122</f>
        <v>0</v>
      </c>
      <c r="BN129" s="356">
        <f t="shared" ref="BN129" si="294">BM122</f>
        <v>0</v>
      </c>
      <c r="BO129" s="378"/>
      <c r="BP129" s="378"/>
      <c r="BQ129" s="378"/>
      <c r="BR129" s="378"/>
      <c r="BS129" s="378"/>
    </row>
    <row r="130" spans="1:71" s="20" customFormat="1">
      <c r="A130" s="16"/>
      <c r="C130" s="359"/>
      <c r="D130" s="360" t="s">
        <v>150</v>
      </c>
      <c r="E130" s="356"/>
      <c r="F130" s="358"/>
      <c r="G130" s="356"/>
      <c r="H130" s="356"/>
      <c r="I130" s="356">
        <f t="shared" ref="I130:AD130" si="295">G123</f>
        <v>0</v>
      </c>
      <c r="J130" s="356">
        <f t="shared" si="295"/>
        <v>0</v>
      </c>
      <c r="K130" s="356">
        <f t="shared" si="295"/>
        <v>0</v>
      </c>
      <c r="L130" s="356">
        <f t="shared" si="295"/>
        <v>0</v>
      </c>
      <c r="M130" s="356">
        <f t="shared" si="295"/>
        <v>0</v>
      </c>
      <c r="N130" s="356">
        <f t="shared" si="295"/>
        <v>0</v>
      </c>
      <c r="O130" s="356">
        <f t="shared" si="295"/>
        <v>0</v>
      </c>
      <c r="P130" s="356">
        <f t="shared" si="295"/>
        <v>0</v>
      </c>
      <c r="Q130" s="356">
        <f t="shared" si="295"/>
        <v>0</v>
      </c>
      <c r="R130" s="356">
        <f t="shared" si="295"/>
        <v>0</v>
      </c>
      <c r="S130" s="356">
        <f t="shared" si="295"/>
        <v>0</v>
      </c>
      <c r="T130" s="356">
        <f t="shared" si="295"/>
        <v>0</v>
      </c>
      <c r="U130" s="356">
        <f t="shared" si="295"/>
        <v>0</v>
      </c>
      <c r="V130" s="356">
        <f t="shared" si="295"/>
        <v>0</v>
      </c>
      <c r="W130" s="356">
        <f t="shared" si="295"/>
        <v>0</v>
      </c>
      <c r="X130" s="356">
        <f t="shared" si="295"/>
        <v>0</v>
      </c>
      <c r="Y130" s="356">
        <f t="shared" si="295"/>
        <v>0</v>
      </c>
      <c r="Z130" s="356">
        <f t="shared" si="295"/>
        <v>0</v>
      </c>
      <c r="AA130" s="356">
        <f t="shared" si="295"/>
        <v>0</v>
      </c>
      <c r="AB130" s="356">
        <f t="shared" si="295"/>
        <v>0</v>
      </c>
      <c r="AC130" s="356">
        <f t="shared" si="295"/>
        <v>0</v>
      </c>
      <c r="AD130" s="356">
        <f t="shared" si="295"/>
        <v>0</v>
      </c>
      <c r="AE130" s="356">
        <f t="shared" ref="AE130" si="296">AC123</f>
        <v>0</v>
      </c>
      <c r="AF130" s="356">
        <f t="shared" ref="AF130" si="297">AD123</f>
        <v>0</v>
      </c>
      <c r="AG130" s="356">
        <f t="shared" ref="AG130" si="298">AE123</f>
        <v>0</v>
      </c>
      <c r="AH130" s="356">
        <f t="shared" ref="AH130" si="299">AF123</f>
        <v>0</v>
      </c>
      <c r="AI130" s="356">
        <f t="shared" ref="AI130" si="300">AG123</f>
        <v>0</v>
      </c>
      <c r="AJ130" s="356">
        <f t="shared" ref="AJ130" si="301">AH123</f>
        <v>0</v>
      </c>
      <c r="AK130" s="356">
        <f t="shared" ref="AK130" si="302">AI123</f>
        <v>0</v>
      </c>
      <c r="AL130" s="356">
        <f t="shared" ref="AL130" si="303">AJ123</f>
        <v>0</v>
      </c>
      <c r="AM130" s="356">
        <f t="shared" ref="AM130" si="304">AK123</f>
        <v>0</v>
      </c>
      <c r="AN130" s="356">
        <f t="shared" ref="AN130" si="305">AL123</f>
        <v>0</v>
      </c>
      <c r="AO130" s="356">
        <f t="shared" ref="AO130" si="306">AM123</f>
        <v>0</v>
      </c>
      <c r="AP130" s="356">
        <f t="shared" ref="AP130" si="307">AN123</f>
        <v>0</v>
      </c>
      <c r="AQ130" s="356">
        <f t="shared" ref="AQ130" si="308">AO123</f>
        <v>0</v>
      </c>
      <c r="AR130" s="356">
        <f t="shared" ref="AR130" si="309">AP123</f>
        <v>0</v>
      </c>
      <c r="AS130" s="356">
        <f t="shared" ref="AS130" si="310">AQ123</f>
        <v>0</v>
      </c>
      <c r="AT130" s="356">
        <f t="shared" ref="AT130" si="311">AR123</f>
        <v>0</v>
      </c>
      <c r="AU130" s="356">
        <f t="shared" ref="AU130" si="312">AS123</f>
        <v>0</v>
      </c>
      <c r="AV130" s="356">
        <f t="shared" ref="AV130" si="313">AT123</f>
        <v>0</v>
      </c>
      <c r="AW130" s="356">
        <f t="shared" ref="AW130" si="314">AU123</f>
        <v>0</v>
      </c>
      <c r="AX130" s="356">
        <f t="shared" ref="AX130" si="315">AV123</f>
        <v>0</v>
      </c>
      <c r="AY130" s="356">
        <f t="shared" ref="AY130" si="316">AW123</f>
        <v>0</v>
      </c>
      <c r="AZ130" s="356">
        <f t="shared" ref="AZ130" si="317">AX123</f>
        <v>0</v>
      </c>
      <c r="BA130" s="356">
        <f t="shared" ref="BA130" si="318">AY123</f>
        <v>0</v>
      </c>
      <c r="BB130" s="356">
        <f t="shared" ref="BB130" si="319">AZ123</f>
        <v>0</v>
      </c>
      <c r="BC130" s="356">
        <f t="shared" ref="BC130" si="320">BA123</f>
        <v>0</v>
      </c>
      <c r="BD130" s="356">
        <f t="shared" ref="BD130" si="321">BB123</f>
        <v>0</v>
      </c>
      <c r="BE130" s="356">
        <f t="shared" ref="BE130" si="322">BC123</f>
        <v>0</v>
      </c>
      <c r="BF130" s="356">
        <f t="shared" ref="BF130" si="323">BD123</f>
        <v>0</v>
      </c>
      <c r="BG130" s="356">
        <f t="shared" ref="BG130" si="324">BE123</f>
        <v>0</v>
      </c>
      <c r="BH130" s="356">
        <f t="shared" ref="BH130" si="325">BF123</f>
        <v>0</v>
      </c>
      <c r="BI130" s="356">
        <f t="shared" ref="BI130" si="326">BG123</f>
        <v>0</v>
      </c>
      <c r="BJ130" s="356">
        <f t="shared" ref="BJ130" si="327">BH123</f>
        <v>0</v>
      </c>
      <c r="BK130" s="356">
        <f t="shared" ref="BK130" si="328">BI123</f>
        <v>0</v>
      </c>
      <c r="BL130" s="356">
        <f t="shared" ref="BL130" si="329">BJ123</f>
        <v>0</v>
      </c>
      <c r="BM130" s="356">
        <f t="shared" ref="BM130" si="330">BK123</f>
        <v>0</v>
      </c>
      <c r="BN130" s="356">
        <f t="shared" ref="BN130" si="331">BL123</f>
        <v>0</v>
      </c>
      <c r="BO130" s="378"/>
      <c r="BP130" s="378"/>
      <c r="BQ130" s="378"/>
      <c r="BR130" s="378"/>
      <c r="BS130" s="378"/>
    </row>
    <row r="131" spans="1:71" s="20" customFormat="1">
      <c r="A131" s="16"/>
      <c r="C131" s="359"/>
      <c r="D131" s="360" t="s">
        <v>149</v>
      </c>
      <c r="E131" s="356"/>
      <c r="F131" s="358"/>
      <c r="G131" s="356"/>
      <c r="H131" s="356"/>
      <c r="I131" s="356"/>
      <c r="J131" s="356">
        <f t="shared" ref="J131:AD131" si="332">G124</f>
        <v>0</v>
      </c>
      <c r="K131" s="356">
        <f t="shared" si="332"/>
        <v>0</v>
      </c>
      <c r="L131" s="356">
        <f t="shared" si="332"/>
        <v>0</v>
      </c>
      <c r="M131" s="356">
        <f t="shared" si="332"/>
        <v>0</v>
      </c>
      <c r="N131" s="356">
        <f t="shared" si="332"/>
        <v>0</v>
      </c>
      <c r="O131" s="356">
        <f t="shared" si="332"/>
        <v>0</v>
      </c>
      <c r="P131" s="356">
        <f t="shared" si="332"/>
        <v>0</v>
      </c>
      <c r="Q131" s="356">
        <f t="shared" si="332"/>
        <v>0</v>
      </c>
      <c r="R131" s="356">
        <f t="shared" si="332"/>
        <v>0</v>
      </c>
      <c r="S131" s="356">
        <f t="shared" si="332"/>
        <v>0</v>
      </c>
      <c r="T131" s="356">
        <f t="shared" si="332"/>
        <v>0</v>
      </c>
      <c r="U131" s="356">
        <f t="shared" si="332"/>
        <v>0</v>
      </c>
      <c r="V131" s="356">
        <f t="shared" si="332"/>
        <v>0</v>
      </c>
      <c r="W131" s="356">
        <f t="shared" si="332"/>
        <v>0</v>
      </c>
      <c r="X131" s="356">
        <f t="shared" si="332"/>
        <v>0</v>
      </c>
      <c r="Y131" s="356">
        <f t="shared" si="332"/>
        <v>0</v>
      </c>
      <c r="Z131" s="356">
        <f t="shared" si="332"/>
        <v>0</v>
      </c>
      <c r="AA131" s="356">
        <f t="shared" si="332"/>
        <v>0</v>
      </c>
      <c r="AB131" s="356">
        <f t="shared" si="332"/>
        <v>0</v>
      </c>
      <c r="AC131" s="356">
        <f t="shared" si="332"/>
        <v>0</v>
      </c>
      <c r="AD131" s="356">
        <f t="shared" si="332"/>
        <v>0</v>
      </c>
      <c r="AE131" s="356">
        <f t="shared" ref="AE131" si="333">AB124</f>
        <v>0</v>
      </c>
      <c r="AF131" s="356">
        <f t="shared" ref="AF131" si="334">AC124</f>
        <v>0</v>
      </c>
      <c r="AG131" s="356">
        <f t="shared" ref="AG131" si="335">AD124</f>
        <v>0</v>
      </c>
      <c r="AH131" s="356">
        <f t="shared" ref="AH131" si="336">AE124</f>
        <v>0</v>
      </c>
      <c r="AI131" s="356">
        <f t="shared" ref="AI131" si="337">AF124</f>
        <v>0</v>
      </c>
      <c r="AJ131" s="356">
        <f t="shared" ref="AJ131" si="338">AG124</f>
        <v>0</v>
      </c>
      <c r="AK131" s="356">
        <f t="shared" ref="AK131" si="339">AH124</f>
        <v>0</v>
      </c>
      <c r="AL131" s="356">
        <f t="shared" ref="AL131" si="340">AI124</f>
        <v>0</v>
      </c>
      <c r="AM131" s="356">
        <f t="shared" ref="AM131" si="341">AJ124</f>
        <v>0</v>
      </c>
      <c r="AN131" s="356">
        <f t="shared" ref="AN131" si="342">AK124</f>
        <v>0</v>
      </c>
      <c r="AO131" s="356">
        <f t="shared" ref="AO131" si="343">AL124</f>
        <v>0</v>
      </c>
      <c r="AP131" s="356">
        <f t="shared" ref="AP131" si="344">AM124</f>
        <v>0</v>
      </c>
      <c r="AQ131" s="356">
        <f t="shared" ref="AQ131" si="345">AN124</f>
        <v>0</v>
      </c>
      <c r="AR131" s="356">
        <f t="shared" ref="AR131" si="346">AO124</f>
        <v>0</v>
      </c>
      <c r="AS131" s="356">
        <f t="shared" ref="AS131" si="347">AP124</f>
        <v>0</v>
      </c>
      <c r="AT131" s="356">
        <f t="shared" ref="AT131" si="348">AQ124</f>
        <v>0</v>
      </c>
      <c r="AU131" s="356">
        <f t="shared" ref="AU131" si="349">AR124</f>
        <v>0</v>
      </c>
      <c r="AV131" s="356">
        <f t="shared" ref="AV131" si="350">AS124</f>
        <v>0</v>
      </c>
      <c r="AW131" s="356">
        <f t="shared" ref="AW131" si="351">AT124</f>
        <v>0</v>
      </c>
      <c r="AX131" s="356">
        <f t="shared" ref="AX131" si="352">AU124</f>
        <v>0</v>
      </c>
      <c r="AY131" s="356">
        <f t="shared" ref="AY131" si="353">AV124</f>
        <v>0</v>
      </c>
      <c r="AZ131" s="356">
        <f t="shared" ref="AZ131" si="354">AW124</f>
        <v>0</v>
      </c>
      <c r="BA131" s="356">
        <f t="shared" ref="BA131" si="355">AX124</f>
        <v>0</v>
      </c>
      <c r="BB131" s="356">
        <f t="shared" ref="BB131" si="356">AY124</f>
        <v>0</v>
      </c>
      <c r="BC131" s="356">
        <f t="shared" ref="BC131" si="357">AZ124</f>
        <v>0</v>
      </c>
      <c r="BD131" s="356">
        <f t="shared" ref="BD131" si="358">BA124</f>
        <v>0</v>
      </c>
      <c r="BE131" s="356">
        <f t="shared" ref="BE131" si="359">BB124</f>
        <v>0</v>
      </c>
      <c r="BF131" s="356">
        <f t="shared" ref="BF131" si="360">BC124</f>
        <v>0</v>
      </c>
      <c r="BG131" s="356">
        <f t="shared" ref="BG131" si="361">BD124</f>
        <v>0</v>
      </c>
      <c r="BH131" s="356">
        <f t="shared" ref="BH131" si="362">BE124</f>
        <v>0</v>
      </c>
      <c r="BI131" s="356">
        <f t="shared" ref="BI131" si="363">BF124</f>
        <v>0</v>
      </c>
      <c r="BJ131" s="356">
        <f t="shared" ref="BJ131" si="364">BG124</f>
        <v>0</v>
      </c>
      <c r="BK131" s="356">
        <f t="shared" ref="BK131" si="365">BH124</f>
        <v>0</v>
      </c>
      <c r="BL131" s="356">
        <f t="shared" ref="BL131" si="366">BI124</f>
        <v>0</v>
      </c>
      <c r="BM131" s="356">
        <f t="shared" ref="BM131" si="367">BJ124</f>
        <v>0</v>
      </c>
      <c r="BN131" s="356">
        <f t="shared" ref="BN131" si="368">BK124</f>
        <v>0</v>
      </c>
      <c r="BO131" s="378"/>
      <c r="BP131" s="378"/>
      <c r="BQ131" s="378"/>
      <c r="BR131" s="378"/>
      <c r="BS131" s="378"/>
    </row>
    <row r="132" spans="1:71" s="20" customFormat="1">
      <c r="A132" s="16"/>
      <c r="C132" s="359"/>
      <c r="D132" s="61"/>
      <c r="E132" s="356"/>
      <c r="F132" s="358"/>
      <c r="G132" s="356"/>
      <c r="H132" s="356"/>
      <c r="I132" s="356"/>
      <c r="J132" s="356"/>
      <c r="K132" s="356"/>
      <c r="L132" s="356"/>
      <c r="M132" s="356"/>
      <c r="N132" s="356"/>
      <c r="O132" s="356"/>
      <c r="P132" s="356"/>
      <c r="Q132" s="356"/>
      <c r="R132" s="356"/>
      <c r="S132" s="356"/>
      <c r="T132" s="356"/>
      <c r="U132" s="356"/>
      <c r="V132" s="356"/>
      <c r="W132" s="356"/>
      <c r="X132" s="356"/>
      <c r="Y132" s="356"/>
      <c r="Z132" s="356"/>
      <c r="AA132" s="356"/>
      <c r="AB132" s="356"/>
      <c r="AC132" s="356"/>
      <c r="AD132" s="356"/>
      <c r="AE132" s="356"/>
      <c r="AF132" s="356"/>
      <c r="AG132" s="356"/>
      <c r="AH132" s="356"/>
      <c r="AI132" s="356"/>
      <c r="AJ132" s="356"/>
      <c r="AK132" s="356"/>
      <c r="AL132" s="356"/>
      <c r="AM132" s="356"/>
      <c r="AN132" s="356"/>
      <c r="AO132" s="356"/>
      <c r="AP132" s="356"/>
      <c r="AQ132" s="356"/>
      <c r="AR132" s="356"/>
      <c r="AS132" s="356"/>
      <c r="AT132" s="356"/>
      <c r="AU132" s="356"/>
      <c r="AV132" s="356"/>
      <c r="AW132" s="356"/>
      <c r="AX132" s="356"/>
      <c r="AY132" s="356"/>
      <c r="AZ132" s="356"/>
      <c r="BA132" s="356"/>
      <c r="BB132" s="356"/>
      <c r="BC132" s="356"/>
      <c r="BD132" s="356"/>
      <c r="BE132" s="356"/>
      <c r="BF132" s="356"/>
      <c r="BG132" s="356"/>
      <c r="BH132" s="356"/>
      <c r="BI132" s="356"/>
      <c r="BJ132" s="356"/>
      <c r="BK132" s="356"/>
      <c r="BL132" s="356"/>
      <c r="BM132" s="356"/>
      <c r="BN132" s="356"/>
      <c r="BO132" s="378"/>
      <c r="BP132" s="378"/>
      <c r="BQ132" s="378"/>
      <c r="BR132" s="378"/>
      <c r="BS132" s="378"/>
    </row>
    <row r="133" spans="1:71" s="20" customFormat="1">
      <c r="A133" s="16"/>
      <c r="C133" s="359"/>
      <c r="D133" s="355" t="s">
        <v>151</v>
      </c>
      <c r="E133" s="356" t="s">
        <v>154</v>
      </c>
      <c r="F133" s="358"/>
      <c r="G133" s="356">
        <v>0</v>
      </c>
      <c r="H133" s="356">
        <f t="shared" ref="H133:AD133" si="369">G136</f>
        <v>0</v>
      </c>
      <c r="I133" s="356">
        <f t="shared" si="369"/>
        <v>0</v>
      </c>
      <c r="J133" s="356">
        <f t="shared" si="369"/>
        <v>0</v>
      </c>
      <c r="K133" s="356">
        <f t="shared" si="369"/>
        <v>0</v>
      </c>
      <c r="L133" s="356">
        <f t="shared" si="369"/>
        <v>0</v>
      </c>
      <c r="M133" s="356">
        <f t="shared" si="369"/>
        <v>0</v>
      </c>
      <c r="N133" s="356">
        <f t="shared" si="369"/>
        <v>0</v>
      </c>
      <c r="O133" s="356">
        <f t="shared" si="369"/>
        <v>0</v>
      </c>
      <c r="P133" s="356">
        <f t="shared" si="369"/>
        <v>0</v>
      </c>
      <c r="Q133" s="356">
        <f t="shared" si="369"/>
        <v>0</v>
      </c>
      <c r="R133" s="356">
        <f t="shared" si="369"/>
        <v>0</v>
      </c>
      <c r="S133" s="356">
        <f t="shared" si="369"/>
        <v>0</v>
      </c>
      <c r="T133" s="356">
        <f t="shared" si="369"/>
        <v>0</v>
      </c>
      <c r="U133" s="356">
        <f t="shared" si="369"/>
        <v>0</v>
      </c>
      <c r="V133" s="356">
        <f t="shared" si="369"/>
        <v>0</v>
      </c>
      <c r="W133" s="356">
        <f t="shared" si="369"/>
        <v>0</v>
      </c>
      <c r="X133" s="356">
        <f t="shared" si="369"/>
        <v>0</v>
      </c>
      <c r="Y133" s="356">
        <f t="shared" si="369"/>
        <v>0</v>
      </c>
      <c r="Z133" s="356">
        <f t="shared" si="369"/>
        <v>0</v>
      </c>
      <c r="AA133" s="356">
        <f t="shared" si="369"/>
        <v>0</v>
      </c>
      <c r="AB133" s="356">
        <f t="shared" si="369"/>
        <v>0</v>
      </c>
      <c r="AC133" s="356">
        <f t="shared" si="369"/>
        <v>0</v>
      </c>
      <c r="AD133" s="356">
        <f t="shared" si="369"/>
        <v>0</v>
      </c>
      <c r="AE133" s="356">
        <f t="shared" ref="AE133" si="370">AD136</f>
        <v>0</v>
      </c>
      <c r="AF133" s="356">
        <f t="shared" ref="AF133" si="371">AE136</f>
        <v>0</v>
      </c>
      <c r="AG133" s="356">
        <f t="shared" ref="AG133" si="372">AF136</f>
        <v>0</v>
      </c>
      <c r="AH133" s="356">
        <f t="shared" ref="AH133" si="373">AG136</f>
        <v>0</v>
      </c>
      <c r="AI133" s="356">
        <f t="shared" ref="AI133" si="374">AH136</f>
        <v>0</v>
      </c>
      <c r="AJ133" s="356">
        <f t="shared" ref="AJ133" si="375">AI136</f>
        <v>0</v>
      </c>
      <c r="AK133" s="356">
        <f t="shared" ref="AK133" si="376">AJ136</f>
        <v>0</v>
      </c>
      <c r="AL133" s="356">
        <f t="shared" ref="AL133" si="377">AK136</f>
        <v>0</v>
      </c>
      <c r="AM133" s="356">
        <f t="shared" ref="AM133" si="378">AL136</f>
        <v>0</v>
      </c>
      <c r="AN133" s="356">
        <f t="shared" ref="AN133" si="379">AM136</f>
        <v>0</v>
      </c>
      <c r="AO133" s="356">
        <f t="shared" ref="AO133" si="380">AN136</f>
        <v>0</v>
      </c>
      <c r="AP133" s="356">
        <f t="shared" ref="AP133" si="381">AO136</f>
        <v>0</v>
      </c>
      <c r="AQ133" s="356">
        <f t="shared" ref="AQ133" si="382">AP136</f>
        <v>0</v>
      </c>
      <c r="AR133" s="356">
        <f t="shared" ref="AR133" si="383">AQ136</f>
        <v>0</v>
      </c>
      <c r="AS133" s="356">
        <f t="shared" ref="AS133" si="384">AR136</f>
        <v>0</v>
      </c>
      <c r="AT133" s="356">
        <f t="shared" ref="AT133" si="385">AS136</f>
        <v>0</v>
      </c>
      <c r="AU133" s="356">
        <f t="shared" ref="AU133" si="386">AT136</f>
        <v>0</v>
      </c>
      <c r="AV133" s="356">
        <f t="shared" ref="AV133" si="387">AU136</f>
        <v>0</v>
      </c>
      <c r="AW133" s="356">
        <f t="shared" ref="AW133" si="388">AV136</f>
        <v>0</v>
      </c>
      <c r="AX133" s="356">
        <f t="shared" ref="AX133" si="389">AW136</f>
        <v>0</v>
      </c>
      <c r="AY133" s="356">
        <f t="shared" ref="AY133" si="390">AX136</f>
        <v>0</v>
      </c>
      <c r="AZ133" s="356">
        <f t="shared" ref="AZ133" si="391">AY136</f>
        <v>0</v>
      </c>
      <c r="BA133" s="356">
        <f t="shared" ref="BA133" si="392">AZ136</f>
        <v>0</v>
      </c>
      <c r="BB133" s="356">
        <f t="shared" ref="BB133" si="393">BA136</f>
        <v>0</v>
      </c>
      <c r="BC133" s="356">
        <f t="shared" ref="BC133" si="394">BB136</f>
        <v>0</v>
      </c>
      <c r="BD133" s="356">
        <f t="shared" ref="BD133" si="395">BC136</f>
        <v>0</v>
      </c>
      <c r="BE133" s="356">
        <f t="shared" ref="BE133" si="396">BD136</f>
        <v>0</v>
      </c>
      <c r="BF133" s="356">
        <f t="shared" ref="BF133" si="397">BE136</f>
        <v>0</v>
      </c>
      <c r="BG133" s="356">
        <f t="shared" ref="BG133" si="398">BF136</f>
        <v>0</v>
      </c>
      <c r="BH133" s="356">
        <f t="shared" ref="BH133" si="399">BG136</f>
        <v>0</v>
      </c>
      <c r="BI133" s="356">
        <f t="shared" ref="BI133" si="400">BH136</f>
        <v>0</v>
      </c>
      <c r="BJ133" s="356">
        <f t="shared" ref="BJ133" si="401">BI136</f>
        <v>0</v>
      </c>
      <c r="BK133" s="356">
        <f t="shared" ref="BK133" si="402">BJ136</f>
        <v>0</v>
      </c>
      <c r="BL133" s="356">
        <f t="shared" ref="BL133" si="403">BK136</f>
        <v>0</v>
      </c>
      <c r="BM133" s="356">
        <f t="shared" ref="BM133" si="404">BL136</f>
        <v>0</v>
      </c>
      <c r="BN133" s="356">
        <f t="shared" ref="BN133" si="405">BM136</f>
        <v>0</v>
      </c>
      <c r="BO133" s="378"/>
      <c r="BP133" s="378"/>
      <c r="BQ133" s="378"/>
      <c r="BR133" s="378"/>
      <c r="BS133" s="378"/>
    </row>
    <row r="134" spans="1:71" s="20" customFormat="1">
      <c r="A134" s="16"/>
      <c r="C134" s="359"/>
      <c r="D134" s="61"/>
      <c r="E134" s="356" t="s">
        <v>155</v>
      </c>
      <c r="F134" s="358"/>
      <c r="G134" s="356">
        <f t="shared" ref="G134" si="406">SUM(G121:G124)</f>
        <v>0</v>
      </c>
      <c r="H134" s="356">
        <f t="shared" ref="H134:AD134" si="407">SUM(H121:H124)</f>
        <v>0</v>
      </c>
      <c r="I134" s="356">
        <f t="shared" si="407"/>
        <v>0</v>
      </c>
      <c r="J134" s="356">
        <f t="shared" si="407"/>
        <v>0</v>
      </c>
      <c r="K134" s="356">
        <f t="shared" si="407"/>
        <v>0</v>
      </c>
      <c r="L134" s="356">
        <f t="shared" si="407"/>
        <v>0</v>
      </c>
      <c r="M134" s="356">
        <f t="shared" si="407"/>
        <v>0</v>
      </c>
      <c r="N134" s="356">
        <f t="shared" si="407"/>
        <v>0</v>
      </c>
      <c r="O134" s="356">
        <f t="shared" si="407"/>
        <v>0</v>
      </c>
      <c r="P134" s="356">
        <f t="shared" si="407"/>
        <v>0</v>
      </c>
      <c r="Q134" s="356">
        <f t="shared" si="407"/>
        <v>0</v>
      </c>
      <c r="R134" s="356">
        <f t="shared" si="407"/>
        <v>0</v>
      </c>
      <c r="S134" s="356">
        <f t="shared" si="407"/>
        <v>0</v>
      </c>
      <c r="T134" s="356">
        <f t="shared" si="407"/>
        <v>0</v>
      </c>
      <c r="U134" s="356">
        <f t="shared" si="407"/>
        <v>0</v>
      </c>
      <c r="V134" s="356">
        <f t="shared" si="407"/>
        <v>0</v>
      </c>
      <c r="W134" s="356">
        <f t="shared" si="407"/>
        <v>0</v>
      </c>
      <c r="X134" s="356">
        <f t="shared" si="407"/>
        <v>0</v>
      </c>
      <c r="Y134" s="356">
        <f t="shared" si="407"/>
        <v>0</v>
      </c>
      <c r="Z134" s="356">
        <f t="shared" si="407"/>
        <v>0</v>
      </c>
      <c r="AA134" s="356">
        <f t="shared" si="407"/>
        <v>0</v>
      </c>
      <c r="AB134" s="356">
        <f t="shared" si="407"/>
        <v>0</v>
      </c>
      <c r="AC134" s="356">
        <f t="shared" si="407"/>
        <v>0</v>
      </c>
      <c r="AD134" s="356">
        <f t="shared" si="407"/>
        <v>0</v>
      </c>
      <c r="AE134" s="356">
        <f t="shared" ref="AE134:BN134" si="408">SUM(AE121:AE124)</f>
        <v>0</v>
      </c>
      <c r="AF134" s="356">
        <f t="shared" si="408"/>
        <v>0</v>
      </c>
      <c r="AG134" s="356">
        <f t="shared" si="408"/>
        <v>0</v>
      </c>
      <c r="AH134" s="356">
        <f t="shared" si="408"/>
        <v>0</v>
      </c>
      <c r="AI134" s="356">
        <f t="shared" si="408"/>
        <v>0</v>
      </c>
      <c r="AJ134" s="356">
        <f t="shared" si="408"/>
        <v>0</v>
      </c>
      <c r="AK134" s="356">
        <f t="shared" si="408"/>
        <v>0</v>
      </c>
      <c r="AL134" s="356">
        <f t="shared" si="408"/>
        <v>0</v>
      </c>
      <c r="AM134" s="356">
        <f t="shared" si="408"/>
        <v>0</v>
      </c>
      <c r="AN134" s="356">
        <f t="shared" si="408"/>
        <v>0</v>
      </c>
      <c r="AO134" s="356">
        <f t="shared" si="408"/>
        <v>0</v>
      </c>
      <c r="AP134" s="356">
        <f t="shared" si="408"/>
        <v>0</v>
      </c>
      <c r="AQ134" s="356">
        <f t="shared" si="408"/>
        <v>0</v>
      </c>
      <c r="AR134" s="356">
        <f t="shared" si="408"/>
        <v>0</v>
      </c>
      <c r="AS134" s="356">
        <f t="shared" si="408"/>
        <v>0</v>
      </c>
      <c r="AT134" s="356">
        <f t="shared" si="408"/>
        <v>0</v>
      </c>
      <c r="AU134" s="356">
        <f t="shared" si="408"/>
        <v>0</v>
      </c>
      <c r="AV134" s="356">
        <f t="shared" si="408"/>
        <v>0</v>
      </c>
      <c r="AW134" s="356">
        <f t="shared" si="408"/>
        <v>0</v>
      </c>
      <c r="AX134" s="356">
        <f t="shared" si="408"/>
        <v>0</v>
      </c>
      <c r="AY134" s="356">
        <f t="shared" si="408"/>
        <v>0</v>
      </c>
      <c r="AZ134" s="356">
        <f t="shared" si="408"/>
        <v>0</v>
      </c>
      <c r="BA134" s="356">
        <f t="shared" si="408"/>
        <v>0</v>
      </c>
      <c r="BB134" s="356">
        <f t="shared" si="408"/>
        <v>0</v>
      </c>
      <c r="BC134" s="356">
        <f t="shared" si="408"/>
        <v>0</v>
      </c>
      <c r="BD134" s="356">
        <f t="shared" si="408"/>
        <v>0</v>
      </c>
      <c r="BE134" s="356">
        <f t="shared" si="408"/>
        <v>0</v>
      </c>
      <c r="BF134" s="356">
        <f t="shared" si="408"/>
        <v>0</v>
      </c>
      <c r="BG134" s="356">
        <f t="shared" si="408"/>
        <v>0</v>
      </c>
      <c r="BH134" s="356">
        <f t="shared" si="408"/>
        <v>0</v>
      </c>
      <c r="BI134" s="356">
        <f t="shared" si="408"/>
        <v>0</v>
      </c>
      <c r="BJ134" s="356">
        <f t="shared" si="408"/>
        <v>0</v>
      </c>
      <c r="BK134" s="356">
        <f t="shared" si="408"/>
        <v>0</v>
      </c>
      <c r="BL134" s="356">
        <f t="shared" si="408"/>
        <v>0</v>
      </c>
      <c r="BM134" s="356">
        <f t="shared" si="408"/>
        <v>0</v>
      </c>
      <c r="BN134" s="356">
        <f t="shared" si="408"/>
        <v>0</v>
      </c>
      <c r="BO134" s="378"/>
      <c r="BP134" s="378"/>
      <c r="BQ134" s="378"/>
      <c r="BR134" s="378"/>
      <c r="BS134" s="378"/>
    </row>
    <row r="135" spans="1:71" s="20" customFormat="1">
      <c r="A135" s="16"/>
      <c r="C135" s="359"/>
      <c r="D135" s="61"/>
      <c r="E135" s="356" t="s">
        <v>156</v>
      </c>
      <c r="F135" s="358"/>
      <c r="G135" s="356">
        <f t="shared" ref="G135" si="409">SUM(G128:G131)</f>
        <v>0</v>
      </c>
      <c r="H135" s="356">
        <f t="shared" ref="H135:AD135" si="410">SUM(H128:H131)</f>
        <v>0</v>
      </c>
      <c r="I135" s="356">
        <f t="shared" si="410"/>
        <v>0</v>
      </c>
      <c r="J135" s="356">
        <f t="shared" si="410"/>
        <v>0</v>
      </c>
      <c r="K135" s="356">
        <f t="shared" si="410"/>
        <v>0</v>
      </c>
      <c r="L135" s="356">
        <f t="shared" si="410"/>
        <v>0</v>
      </c>
      <c r="M135" s="356">
        <f t="shared" si="410"/>
        <v>0</v>
      </c>
      <c r="N135" s="356">
        <f t="shared" si="410"/>
        <v>0</v>
      </c>
      <c r="O135" s="356">
        <f t="shared" si="410"/>
        <v>0</v>
      </c>
      <c r="P135" s="356">
        <f t="shared" si="410"/>
        <v>0</v>
      </c>
      <c r="Q135" s="356">
        <f t="shared" si="410"/>
        <v>0</v>
      </c>
      <c r="R135" s="356">
        <f t="shared" si="410"/>
        <v>0</v>
      </c>
      <c r="S135" s="356">
        <f t="shared" si="410"/>
        <v>0</v>
      </c>
      <c r="T135" s="356">
        <f t="shared" si="410"/>
        <v>0</v>
      </c>
      <c r="U135" s="356">
        <f t="shared" si="410"/>
        <v>0</v>
      </c>
      <c r="V135" s="356">
        <f t="shared" si="410"/>
        <v>0</v>
      </c>
      <c r="W135" s="356">
        <f t="shared" si="410"/>
        <v>0</v>
      </c>
      <c r="X135" s="356">
        <f t="shared" si="410"/>
        <v>0</v>
      </c>
      <c r="Y135" s="356">
        <f t="shared" si="410"/>
        <v>0</v>
      </c>
      <c r="Z135" s="356">
        <f t="shared" si="410"/>
        <v>0</v>
      </c>
      <c r="AA135" s="356">
        <f t="shared" si="410"/>
        <v>0</v>
      </c>
      <c r="AB135" s="356">
        <f t="shared" si="410"/>
        <v>0</v>
      </c>
      <c r="AC135" s="356">
        <f t="shared" si="410"/>
        <v>0</v>
      </c>
      <c r="AD135" s="356">
        <f t="shared" si="410"/>
        <v>0</v>
      </c>
      <c r="AE135" s="356">
        <f t="shared" ref="AE135:BN135" si="411">SUM(AE128:AE131)</f>
        <v>0</v>
      </c>
      <c r="AF135" s="356">
        <f t="shared" si="411"/>
        <v>0</v>
      </c>
      <c r="AG135" s="356">
        <f t="shared" si="411"/>
        <v>0</v>
      </c>
      <c r="AH135" s="356">
        <f t="shared" si="411"/>
        <v>0</v>
      </c>
      <c r="AI135" s="356">
        <f t="shared" si="411"/>
        <v>0</v>
      </c>
      <c r="AJ135" s="356">
        <f t="shared" si="411"/>
        <v>0</v>
      </c>
      <c r="AK135" s="356">
        <f t="shared" si="411"/>
        <v>0</v>
      </c>
      <c r="AL135" s="356">
        <f t="shared" si="411"/>
        <v>0</v>
      </c>
      <c r="AM135" s="356">
        <f t="shared" si="411"/>
        <v>0</v>
      </c>
      <c r="AN135" s="356">
        <f t="shared" si="411"/>
        <v>0</v>
      </c>
      <c r="AO135" s="356">
        <f t="shared" si="411"/>
        <v>0</v>
      </c>
      <c r="AP135" s="356">
        <f t="shared" si="411"/>
        <v>0</v>
      </c>
      <c r="AQ135" s="356">
        <f t="shared" si="411"/>
        <v>0</v>
      </c>
      <c r="AR135" s="356">
        <f t="shared" si="411"/>
        <v>0</v>
      </c>
      <c r="AS135" s="356">
        <f t="shared" si="411"/>
        <v>0</v>
      </c>
      <c r="AT135" s="356">
        <f t="shared" si="411"/>
        <v>0</v>
      </c>
      <c r="AU135" s="356">
        <f t="shared" si="411"/>
        <v>0</v>
      </c>
      <c r="AV135" s="356">
        <f t="shared" si="411"/>
        <v>0</v>
      </c>
      <c r="AW135" s="356">
        <f t="shared" si="411"/>
        <v>0</v>
      </c>
      <c r="AX135" s="356">
        <f t="shared" si="411"/>
        <v>0</v>
      </c>
      <c r="AY135" s="356">
        <f t="shared" si="411"/>
        <v>0</v>
      </c>
      <c r="AZ135" s="356">
        <f t="shared" si="411"/>
        <v>0</v>
      </c>
      <c r="BA135" s="356">
        <f t="shared" si="411"/>
        <v>0</v>
      </c>
      <c r="BB135" s="356">
        <f t="shared" si="411"/>
        <v>0</v>
      </c>
      <c r="BC135" s="356">
        <f t="shared" si="411"/>
        <v>0</v>
      </c>
      <c r="BD135" s="356">
        <f t="shared" si="411"/>
        <v>0</v>
      </c>
      <c r="BE135" s="356">
        <f t="shared" si="411"/>
        <v>0</v>
      </c>
      <c r="BF135" s="356">
        <f t="shared" si="411"/>
        <v>0</v>
      </c>
      <c r="BG135" s="356">
        <f t="shared" si="411"/>
        <v>0</v>
      </c>
      <c r="BH135" s="356">
        <f t="shared" si="411"/>
        <v>0</v>
      </c>
      <c r="BI135" s="356">
        <f t="shared" si="411"/>
        <v>0</v>
      </c>
      <c r="BJ135" s="356">
        <f t="shared" si="411"/>
        <v>0</v>
      </c>
      <c r="BK135" s="356">
        <f t="shared" si="411"/>
        <v>0</v>
      </c>
      <c r="BL135" s="356">
        <f t="shared" si="411"/>
        <v>0</v>
      </c>
      <c r="BM135" s="356">
        <f t="shared" si="411"/>
        <v>0</v>
      </c>
      <c r="BN135" s="356">
        <f t="shared" si="411"/>
        <v>0</v>
      </c>
      <c r="BO135" s="378"/>
      <c r="BP135" s="378"/>
      <c r="BQ135" s="378"/>
      <c r="BR135" s="378"/>
      <c r="BS135" s="378"/>
    </row>
    <row r="136" spans="1:71" s="20" customFormat="1">
      <c r="A136" s="16"/>
      <c r="C136" s="361"/>
      <c r="D136" s="61"/>
      <c r="E136" s="246" t="s">
        <v>157</v>
      </c>
      <c r="F136" s="362"/>
      <c r="G136" s="104">
        <f t="shared" ref="G136" si="412">G133+G134-G135</f>
        <v>0</v>
      </c>
      <c r="H136" s="104">
        <f t="shared" ref="H136:AD136" si="413">H133+H134-H135</f>
        <v>0</v>
      </c>
      <c r="I136" s="104">
        <f t="shared" si="413"/>
        <v>0</v>
      </c>
      <c r="J136" s="104">
        <f t="shared" si="413"/>
        <v>0</v>
      </c>
      <c r="K136" s="104">
        <f t="shared" si="413"/>
        <v>0</v>
      </c>
      <c r="L136" s="104">
        <f t="shared" si="413"/>
        <v>0</v>
      </c>
      <c r="M136" s="104">
        <f t="shared" si="413"/>
        <v>0</v>
      </c>
      <c r="N136" s="104">
        <f t="shared" si="413"/>
        <v>0</v>
      </c>
      <c r="O136" s="104">
        <f t="shared" si="413"/>
        <v>0</v>
      </c>
      <c r="P136" s="104">
        <f t="shared" si="413"/>
        <v>0</v>
      </c>
      <c r="Q136" s="104">
        <f t="shared" si="413"/>
        <v>0</v>
      </c>
      <c r="R136" s="104">
        <f t="shared" si="413"/>
        <v>0</v>
      </c>
      <c r="S136" s="104">
        <f t="shared" si="413"/>
        <v>0</v>
      </c>
      <c r="T136" s="104">
        <f t="shared" si="413"/>
        <v>0</v>
      </c>
      <c r="U136" s="104">
        <f t="shared" si="413"/>
        <v>0</v>
      </c>
      <c r="V136" s="104">
        <f t="shared" si="413"/>
        <v>0</v>
      </c>
      <c r="W136" s="104">
        <f t="shared" si="413"/>
        <v>0</v>
      </c>
      <c r="X136" s="104">
        <f t="shared" si="413"/>
        <v>0</v>
      </c>
      <c r="Y136" s="104">
        <f t="shared" si="413"/>
        <v>0</v>
      </c>
      <c r="Z136" s="104">
        <f t="shared" si="413"/>
        <v>0</v>
      </c>
      <c r="AA136" s="104">
        <f t="shared" si="413"/>
        <v>0</v>
      </c>
      <c r="AB136" s="104">
        <f t="shared" si="413"/>
        <v>0</v>
      </c>
      <c r="AC136" s="104">
        <f t="shared" si="413"/>
        <v>0</v>
      </c>
      <c r="AD136" s="104">
        <f t="shared" si="413"/>
        <v>0</v>
      </c>
      <c r="AE136" s="104">
        <f t="shared" ref="AE136:BN136" si="414">AE133+AE134-AE135</f>
        <v>0</v>
      </c>
      <c r="AF136" s="104">
        <f t="shared" si="414"/>
        <v>0</v>
      </c>
      <c r="AG136" s="104">
        <f t="shared" si="414"/>
        <v>0</v>
      </c>
      <c r="AH136" s="104">
        <f t="shared" si="414"/>
        <v>0</v>
      </c>
      <c r="AI136" s="104">
        <f t="shared" si="414"/>
        <v>0</v>
      </c>
      <c r="AJ136" s="104">
        <f t="shared" si="414"/>
        <v>0</v>
      </c>
      <c r="AK136" s="104">
        <f t="shared" si="414"/>
        <v>0</v>
      </c>
      <c r="AL136" s="104">
        <f t="shared" si="414"/>
        <v>0</v>
      </c>
      <c r="AM136" s="104">
        <f t="shared" si="414"/>
        <v>0</v>
      </c>
      <c r="AN136" s="104">
        <f t="shared" si="414"/>
        <v>0</v>
      </c>
      <c r="AO136" s="104">
        <f t="shared" si="414"/>
        <v>0</v>
      </c>
      <c r="AP136" s="104">
        <f t="shared" si="414"/>
        <v>0</v>
      </c>
      <c r="AQ136" s="104">
        <f t="shared" si="414"/>
        <v>0</v>
      </c>
      <c r="AR136" s="104">
        <f t="shared" si="414"/>
        <v>0</v>
      </c>
      <c r="AS136" s="104">
        <f t="shared" si="414"/>
        <v>0</v>
      </c>
      <c r="AT136" s="104">
        <f t="shared" si="414"/>
        <v>0</v>
      </c>
      <c r="AU136" s="104">
        <f t="shared" si="414"/>
        <v>0</v>
      </c>
      <c r="AV136" s="104">
        <f t="shared" si="414"/>
        <v>0</v>
      </c>
      <c r="AW136" s="104">
        <f t="shared" si="414"/>
        <v>0</v>
      </c>
      <c r="AX136" s="104">
        <f t="shared" si="414"/>
        <v>0</v>
      </c>
      <c r="AY136" s="104">
        <f t="shared" si="414"/>
        <v>0</v>
      </c>
      <c r="AZ136" s="104">
        <f t="shared" si="414"/>
        <v>0</v>
      </c>
      <c r="BA136" s="104">
        <f t="shared" si="414"/>
        <v>0</v>
      </c>
      <c r="BB136" s="104">
        <f t="shared" si="414"/>
        <v>0</v>
      </c>
      <c r="BC136" s="104">
        <f t="shared" si="414"/>
        <v>0</v>
      </c>
      <c r="BD136" s="104">
        <f t="shared" si="414"/>
        <v>0</v>
      </c>
      <c r="BE136" s="104">
        <f t="shared" si="414"/>
        <v>0</v>
      </c>
      <c r="BF136" s="104">
        <f t="shared" si="414"/>
        <v>0</v>
      </c>
      <c r="BG136" s="104">
        <f t="shared" si="414"/>
        <v>0</v>
      </c>
      <c r="BH136" s="104">
        <f t="shared" si="414"/>
        <v>0</v>
      </c>
      <c r="BI136" s="104">
        <f t="shared" si="414"/>
        <v>0</v>
      </c>
      <c r="BJ136" s="104">
        <f t="shared" si="414"/>
        <v>0</v>
      </c>
      <c r="BK136" s="104">
        <f t="shared" si="414"/>
        <v>0</v>
      </c>
      <c r="BL136" s="104">
        <f t="shared" si="414"/>
        <v>0</v>
      </c>
      <c r="BM136" s="104">
        <f t="shared" si="414"/>
        <v>0</v>
      </c>
      <c r="BN136" s="104">
        <f t="shared" si="414"/>
        <v>0</v>
      </c>
      <c r="BO136" s="378"/>
      <c r="BP136" s="378"/>
      <c r="BQ136" s="378"/>
      <c r="BR136" s="378"/>
      <c r="BS136" s="378"/>
    </row>
    <row r="137" spans="1:71" s="20" customFormat="1">
      <c r="A137" s="16"/>
      <c r="C137" s="359"/>
      <c r="D137" s="61"/>
      <c r="E137" s="356"/>
      <c r="F137" s="358"/>
      <c r="G137" s="356"/>
      <c r="H137" s="356"/>
      <c r="I137" s="356"/>
      <c r="J137" s="356"/>
      <c r="K137" s="356"/>
      <c r="L137" s="356"/>
      <c r="M137" s="356"/>
      <c r="N137" s="356"/>
      <c r="O137" s="356"/>
      <c r="P137" s="356"/>
      <c r="Q137" s="356"/>
      <c r="R137" s="356"/>
      <c r="S137" s="356"/>
      <c r="T137" s="356"/>
      <c r="U137" s="356"/>
      <c r="V137" s="356"/>
      <c r="W137" s="356"/>
      <c r="X137" s="356"/>
      <c r="Y137" s="356"/>
      <c r="Z137" s="356"/>
      <c r="AA137" s="356"/>
      <c r="AB137" s="356"/>
      <c r="AC137" s="356"/>
      <c r="AD137" s="356"/>
      <c r="AE137" s="356"/>
      <c r="AF137" s="356"/>
      <c r="AG137" s="356"/>
      <c r="AH137" s="356"/>
      <c r="AI137" s="356"/>
      <c r="AJ137" s="356"/>
      <c r="AK137" s="356"/>
      <c r="AL137" s="356"/>
      <c r="AM137" s="356"/>
      <c r="AN137" s="356"/>
      <c r="AO137" s="356"/>
      <c r="AP137" s="356"/>
      <c r="AQ137" s="356"/>
      <c r="AR137" s="356"/>
      <c r="AS137" s="356"/>
      <c r="AT137" s="356"/>
      <c r="AU137" s="356"/>
      <c r="AV137" s="356"/>
      <c r="AW137" s="356"/>
      <c r="AX137" s="356"/>
      <c r="AY137" s="356"/>
      <c r="AZ137" s="356"/>
      <c r="BA137" s="356"/>
      <c r="BB137" s="356"/>
      <c r="BC137" s="356"/>
      <c r="BD137" s="356"/>
      <c r="BE137" s="356"/>
      <c r="BF137" s="356"/>
      <c r="BG137" s="356"/>
      <c r="BH137" s="356"/>
      <c r="BI137" s="356"/>
      <c r="BJ137" s="356"/>
      <c r="BK137" s="356"/>
      <c r="BL137" s="356"/>
      <c r="BM137" s="356"/>
      <c r="BN137" s="356"/>
      <c r="BO137" s="378"/>
      <c r="BP137" s="378"/>
      <c r="BQ137" s="378"/>
      <c r="BR137" s="378"/>
      <c r="BS137" s="378"/>
    </row>
    <row r="138" spans="1:71" s="20" customFormat="1">
      <c r="A138" s="16"/>
      <c r="C138" s="359"/>
      <c r="D138" s="355" t="str">
        <f>Dept1</f>
        <v>Research &amp; Development</v>
      </c>
      <c r="E138" s="356"/>
      <c r="F138" s="358"/>
      <c r="G138" s="356">
        <f>SUMIF($D$88:$D$93,$D138,G$88:G$93)</f>
        <v>0</v>
      </c>
      <c r="H138" s="356">
        <f t="shared" ref="H138:BN138" si="415">SUMIF($D$88:$D$93,$D138,H$88:H$93)</f>
        <v>0</v>
      </c>
      <c r="I138" s="356">
        <f t="shared" si="415"/>
        <v>0</v>
      </c>
      <c r="J138" s="356">
        <f t="shared" si="415"/>
        <v>0</v>
      </c>
      <c r="K138" s="356">
        <f t="shared" si="415"/>
        <v>0</v>
      </c>
      <c r="L138" s="356">
        <f t="shared" si="415"/>
        <v>0</v>
      </c>
      <c r="M138" s="356">
        <f t="shared" si="415"/>
        <v>0</v>
      </c>
      <c r="N138" s="356">
        <f t="shared" si="415"/>
        <v>0</v>
      </c>
      <c r="O138" s="356">
        <f t="shared" si="415"/>
        <v>0</v>
      </c>
      <c r="P138" s="356">
        <f t="shared" si="415"/>
        <v>0</v>
      </c>
      <c r="Q138" s="356">
        <f t="shared" si="415"/>
        <v>0</v>
      </c>
      <c r="R138" s="356">
        <f t="shared" si="415"/>
        <v>0</v>
      </c>
      <c r="S138" s="356">
        <f t="shared" si="415"/>
        <v>0</v>
      </c>
      <c r="T138" s="356">
        <f t="shared" si="415"/>
        <v>0</v>
      </c>
      <c r="U138" s="356">
        <f t="shared" si="415"/>
        <v>0</v>
      </c>
      <c r="V138" s="356">
        <f t="shared" si="415"/>
        <v>0</v>
      </c>
      <c r="W138" s="356">
        <f t="shared" si="415"/>
        <v>0</v>
      </c>
      <c r="X138" s="356">
        <f t="shared" si="415"/>
        <v>0</v>
      </c>
      <c r="Y138" s="356">
        <f t="shared" si="415"/>
        <v>0</v>
      </c>
      <c r="Z138" s="356">
        <f t="shared" si="415"/>
        <v>0</v>
      </c>
      <c r="AA138" s="356">
        <f t="shared" si="415"/>
        <v>0</v>
      </c>
      <c r="AB138" s="356">
        <f t="shared" si="415"/>
        <v>0</v>
      </c>
      <c r="AC138" s="356">
        <f t="shared" si="415"/>
        <v>0</v>
      </c>
      <c r="AD138" s="356">
        <f t="shared" si="415"/>
        <v>0</v>
      </c>
      <c r="AE138" s="356">
        <f t="shared" si="415"/>
        <v>0</v>
      </c>
      <c r="AF138" s="356">
        <f t="shared" si="415"/>
        <v>0</v>
      </c>
      <c r="AG138" s="356">
        <f t="shared" si="415"/>
        <v>0</v>
      </c>
      <c r="AH138" s="356">
        <f t="shared" si="415"/>
        <v>0</v>
      </c>
      <c r="AI138" s="356">
        <f t="shared" si="415"/>
        <v>0</v>
      </c>
      <c r="AJ138" s="356">
        <f t="shared" si="415"/>
        <v>0</v>
      </c>
      <c r="AK138" s="356">
        <f t="shared" si="415"/>
        <v>0</v>
      </c>
      <c r="AL138" s="356">
        <f t="shared" si="415"/>
        <v>0</v>
      </c>
      <c r="AM138" s="356">
        <f t="shared" si="415"/>
        <v>0</v>
      </c>
      <c r="AN138" s="356">
        <f t="shared" si="415"/>
        <v>0</v>
      </c>
      <c r="AO138" s="356">
        <f t="shared" si="415"/>
        <v>0</v>
      </c>
      <c r="AP138" s="356">
        <f t="shared" si="415"/>
        <v>0</v>
      </c>
      <c r="AQ138" s="356">
        <f t="shared" si="415"/>
        <v>0</v>
      </c>
      <c r="AR138" s="356">
        <f t="shared" si="415"/>
        <v>0</v>
      </c>
      <c r="AS138" s="356">
        <f t="shared" si="415"/>
        <v>0</v>
      </c>
      <c r="AT138" s="356">
        <f t="shared" si="415"/>
        <v>0</v>
      </c>
      <c r="AU138" s="356">
        <f t="shared" si="415"/>
        <v>0</v>
      </c>
      <c r="AV138" s="356">
        <f t="shared" si="415"/>
        <v>0</v>
      </c>
      <c r="AW138" s="356">
        <f t="shared" si="415"/>
        <v>0</v>
      </c>
      <c r="AX138" s="356">
        <f t="shared" si="415"/>
        <v>0</v>
      </c>
      <c r="AY138" s="356">
        <f t="shared" si="415"/>
        <v>0</v>
      </c>
      <c r="AZ138" s="356">
        <f t="shared" si="415"/>
        <v>0</v>
      </c>
      <c r="BA138" s="356">
        <f t="shared" si="415"/>
        <v>0</v>
      </c>
      <c r="BB138" s="356">
        <f t="shared" si="415"/>
        <v>0</v>
      </c>
      <c r="BC138" s="356">
        <f t="shared" si="415"/>
        <v>0</v>
      </c>
      <c r="BD138" s="356">
        <f t="shared" si="415"/>
        <v>0</v>
      </c>
      <c r="BE138" s="356">
        <f t="shared" si="415"/>
        <v>0</v>
      </c>
      <c r="BF138" s="356">
        <f t="shared" si="415"/>
        <v>0</v>
      </c>
      <c r="BG138" s="356">
        <f t="shared" si="415"/>
        <v>0</v>
      </c>
      <c r="BH138" s="356">
        <f t="shared" si="415"/>
        <v>0</v>
      </c>
      <c r="BI138" s="356">
        <f t="shared" si="415"/>
        <v>0</v>
      </c>
      <c r="BJ138" s="356">
        <f t="shared" si="415"/>
        <v>0</v>
      </c>
      <c r="BK138" s="356">
        <f t="shared" si="415"/>
        <v>0</v>
      </c>
      <c r="BL138" s="356">
        <f t="shared" si="415"/>
        <v>0</v>
      </c>
      <c r="BM138" s="356">
        <f t="shared" si="415"/>
        <v>0</v>
      </c>
      <c r="BN138" s="356">
        <f t="shared" si="415"/>
        <v>0</v>
      </c>
      <c r="BO138" s="378"/>
      <c r="BP138" s="378"/>
      <c r="BQ138" s="378"/>
      <c r="BR138" s="378"/>
      <c r="BS138" s="378"/>
    </row>
    <row r="139" spans="1:71" s="20" customFormat="1">
      <c r="A139" s="16"/>
      <c r="C139" s="359"/>
      <c r="D139" s="61"/>
      <c r="E139" s="356"/>
      <c r="F139" s="358"/>
      <c r="G139" s="35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6"/>
      <c r="Z139" s="356"/>
      <c r="AA139" s="356"/>
      <c r="AB139" s="356"/>
      <c r="AC139" s="356"/>
      <c r="AD139" s="356"/>
      <c r="AE139" s="356"/>
      <c r="AF139" s="356"/>
      <c r="AG139" s="356"/>
      <c r="AH139" s="356"/>
      <c r="AI139" s="356"/>
      <c r="AJ139" s="356"/>
      <c r="AK139" s="356"/>
      <c r="AL139" s="356"/>
      <c r="AM139" s="356"/>
      <c r="AN139" s="356"/>
      <c r="AO139" s="356"/>
      <c r="AP139" s="356"/>
      <c r="AQ139" s="356"/>
      <c r="AR139" s="356"/>
      <c r="AS139" s="356"/>
      <c r="AT139" s="356"/>
      <c r="AU139" s="356"/>
      <c r="AV139" s="356"/>
      <c r="AW139" s="356"/>
      <c r="AX139" s="356"/>
      <c r="AY139" s="356"/>
      <c r="AZ139" s="356"/>
      <c r="BA139" s="356"/>
      <c r="BB139" s="356"/>
      <c r="BC139" s="356"/>
      <c r="BD139" s="356"/>
      <c r="BE139" s="356"/>
      <c r="BF139" s="356"/>
      <c r="BG139" s="356"/>
      <c r="BH139" s="356"/>
      <c r="BI139" s="356"/>
      <c r="BJ139" s="356"/>
      <c r="BK139" s="356"/>
      <c r="BL139" s="356"/>
      <c r="BM139" s="356"/>
      <c r="BN139" s="356"/>
      <c r="BO139" s="378"/>
      <c r="BP139" s="378"/>
      <c r="BQ139" s="378"/>
      <c r="BR139" s="378"/>
      <c r="BS139" s="378"/>
    </row>
    <row r="140" spans="1:71" s="20" customFormat="1">
      <c r="A140" s="16"/>
      <c r="C140" s="359"/>
      <c r="D140" s="355" t="s">
        <v>153</v>
      </c>
      <c r="E140" s="356"/>
      <c r="F140" s="358"/>
      <c r="G140" s="356"/>
      <c r="H140" s="356"/>
      <c r="I140" s="356"/>
      <c r="J140" s="356"/>
      <c r="K140" s="356"/>
      <c r="L140" s="356"/>
      <c r="M140" s="356"/>
      <c r="N140" s="356"/>
      <c r="O140" s="356"/>
      <c r="P140" s="356"/>
      <c r="Q140" s="356"/>
      <c r="R140" s="356"/>
      <c r="S140" s="356"/>
      <c r="T140" s="356"/>
      <c r="U140" s="356"/>
      <c r="V140" s="356"/>
      <c r="W140" s="356"/>
      <c r="X140" s="356"/>
      <c r="Y140" s="356"/>
      <c r="Z140" s="356"/>
      <c r="AA140" s="356"/>
      <c r="AB140" s="356"/>
      <c r="AC140" s="356"/>
      <c r="AD140" s="356"/>
      <c r="AE140" s="356"/>
      <c r="AF140" s="356"/>
      <c r="AG140" s="356"/>
      <c r="AH140" s="356"/>
      <c r="AI140" s="356"/>
      <c r="AJ140" s="356"/>
      <c r="AK140" s="356"/>
      <c r="AL140" s="356"/>
      <c r="AM140" s="356"/>
      <c r="AN140" s="356"/>
      <c r="AO140" s="356"/>
      <c r="AP140" s="356"/>
      <c r="AQ140" s="356"/>
      <c r="AR140" s="356"/>
      <c r="AS140" s="356"/>
      <c r="AT140" s="356"/>
      <c r="AU140" s="356"/>
      <c r="AV140" s="356"/>
      <c r="AW140" s="356"/>
      <c r="AX140" s="356"/>
      <c r="AY140" s="356"/>
      <c r="AZ140" s="356"/>
      <c r="BA140" s="356"/>
      <c r="BB140" s="356"/>
      <c r="BC140" s="356"/>
      <c r="BD140" s="356"/>
      <c r="BE140" s="356"/>
      <c r="BF140" s="356"/>
      <c r="BG140" s="356"/>
      <c r="BH140" s="356"/>
      <c r="BI140" s="356"/>
      <c r="BJ140" s="356"/>
      <c r="BK140" s="356"/>
      <c r="BL140" s="356"/>
      <c r="BM140" s="356"/>
      <c r="BN140" s="356"/>
      <c r="BO140" s="378"/>
      <c r="BP140" s="378"/>
      <c r="BQ140" s="378"/>
      <c r="BR140" s="378"/>
      <c r="BS140" s="378"/>
    </row>
    <row r="141" spans="1:71" s="20" customFormat="1">
      <c r="A141" s="16"/>
      <c r="C141" s="359"/>
      <c r="D141" s="61" t="s">
        <v>147</v>
      </c>
      <c r="E141" s="358">
        <v>0</v>
      </c>
      <c r="F141" s="358"/>
      <c r="G141" s="356">
        <f t="shared" ref="G141:N144" si="416">IF(APDays=$E141,G$138,0)</f>
        <v>0</v>
      </c>
      <c r="H141" s="356">
        <f t="shared" si="416"/>
        <v>0</v>
      </c>
      <c r="I141" s="356">
        <f t="shared" si="416"/>
        <v>0</v>
      </c>
      <c r="J141" s="356">
        <f t="shared" si="416"/>
        <v>0</v>
      </c>
      <c r="K141" s="356">
        <f t="shared" si="416"/>
        <v>0</v>
      </c>
      <c r="L141" s="356">
        <f t="shared" si="416"/>
        <v>0</v>
      </c>
      <c r="M141" s="356">
        <f t="shared" si="416"/>
        <v>0</v>
      </c>
      <c r="N141" s="356">
        <f t="shared" si="416"/>
        <v>0</v>
      </c>
      <c r="O141" s="356">
        <f t="shared" ref="O141:X144" si="417">IF(APDays=$E141,O$138,0)</f>
        <v>0</v>
      </c>
      <c r="P141" s="356">
        <f t="shared" si="417"/>
        <v>0</v>
      </c>
      <c r="Q141" s="356">
        <f t="shared" si="417"/>
        <v>0</v>
      </c>
      <c r="R141" s="356">
        <f t="shared" si="417"/>
        <v>0</v>
      </c>
      <c r="S141" s="356">
        <f t="shared" si="417"/>
        <v>0</v>
      </c>
      <c r="T141" s="356">
        <f t="shared" si="417"/>
        <v>0</v>
      </c>
      <c r="U141" s="356">
        <f t="shared" si="417"/>
        <v>0</v>
      </c>
      <c r="V141" s="356">
        <f t="shared" si="417"/>
        <v>0</v>
      </c>
      <c r="W141" s="356">
        <f t="shared" si="417"/>
        <v>0</v>
      </c>
      <c r="X141" s="356">
        <f t="shared" si="417"/>
        <v>0</v>
      </c>
      <c r="Y141" s="356">
        <f t="shared" ref="Y141:AH144" si="418">IF(APDays=$E141,Y$138,0)</f>
        <v>0</v>
      </c>
      <c r="Z141" s="356">
        <f t="shared" si="418"/>
        <v>0</v>
      </c>
      <c r="AA141" s="356">
        <f t="shared" si="418"/>
        <v>0</v>
      </c>
      <c r="AB141" s="356">
        <f t="shared" si="418"/>
        <v>0</v>
      </c>
      <c r="AC141" s="356">
        <f t="shared" si="418"/>
        <v>0</v>
      </c>
      <c r="AD141" s="356">
        <f t="shared" si="418"/>
        <v>0</v>
      </c>
      <c r="AE141" s="356">
        <f t="shared" si="418"/>
        <v>0</v>
      </c>
      <c r="AF141" s="356">
        <f t="shared" si="418"/>
        <v>0</v>
      </c>
      <c r="AG141" s="356">
        <f t="shared" si="418"/>
        <v>0</v>
      </c>
      <c r="AH141" s="356">
        <f t="shared" si="418"/>
        <v>0</v>
      </c>
      <c r="AI141" s="356">
        <f t="shared" ref="AI141:AR144" si="419">IF(APDays=$E141,AI$138,0)</f>
        <v>0</v>
      </c>
      <c r="AJ141" s="356">
        <f t="shared" si="419"/>
        <v>0</v>
      </c>
      <c r="AK141" s="356">
        <f t="shared" si="419"/>
        <v>0</v>
      </c>
      <c r="AL141" s="356">
        <f t="shared" si="419"/>
        <v>0</v>
      </c>
      <c r="AM141" s="356">
        <f t="shared" si="419"/>
        <v>0</v>
      </c>
      <c r="AN141" s="356">
        <f t="shared" si="419"/>
        <v>0</v>
      </c>
      <c r="AO141" s="356">
        <f t="shared" si="419"/>
        <v>0</v>
      </c>
      <c r="AP141" s="356">
        <f t="shared" si="419"/>
        <v>0</v>
      </c>
      <c r="AQ141" s="356">
        <f t="shared" si="419"/>
        <v>0</v>
      </c>
      <c r="AR141" s="356">
        <f t="shared" si="419"/>
        <v>0</v>
      </c>
      <c r="AS141" s="356">
        <f t="shared" ref="AS141:BH144" si="420">IF(APDays=$E141,AS$138,0)</f>
        <v>0</v>
      </c>
      <c r="AT141" s="356">
        <f t="shared" si="420"/>
        <v>0</v>
      </c>
      <c r="AU141" s="356">
        <f t="shared" si="420"/>
        <v>0</v>
      </c>
      <c r="AV141" s="356">
        <f t="shared" si="420"/>
        <v>0</v>
      </c>
      <c r="AW141" s="356">
        <f t="shared" si="420"/>
        <v>0</v>
      </c>
      <c r="AX141" s="356">
        <f t="shared" si="420"/>
        <v>0</v>
      </c>
      <c r="AY141" s="356">
        <f t="shared" si="420"/>
        <v>0</v>
      </c>
      <c r="AZ141" s="356">
        <f t="shared" si="420"/>
        <v>0</v>
      </c>
      <c r="BA141" s="356">
        <f t="shared" si="420"/>
        <v>0</v>
      </c>
      <c r="BB141" s="356">
        <f t="shared" si="420"/>
        <v>0</v>
      </c>
      <c r="BC141" s="356">
        <f t="shared" si="420"/>
        <v>0</v>
      </c>
      <c r="BD141" s="356">
        <f t="shared" si="420"/>
        <v>0</v>
      </c>
      <c r="BE141" s="356">
        <f t="shared" si="420"/>
        <v>0</v>
      </c>
      <c r="BF141" s="356">
        <f t="shared" si="420"/>
        <v>0</v>
      </c>
      <c r="BG141" s="356">
        <f t="shared" si="420"/>
        <v>0</v>
      </c>
      <c r="BH141" s="356">
        <f t="shared" si="420"/>
        <v>0</v>
      </c>
      <c r="BI141" s="356">
        <f t="shared" ref="BE141:BN144" si="421">IF(APDays=$E141,BI$138,0)</f>
        <v>0</v>
      </c>
      <c r="BJ141" s="356">
        <f t="shared" si="421"/>
        <v>0</v>
      </c>
      <c r="BK141" s="356">
        <f t="shared" si="421"/>
        <v>0</v>
      </c>
      <c r="BL141" s="356">
        <f t="shared" si="421"/>
        <v>0</v>
      </c>
      <c r="BM141" s="356">
        <f t="shared" si="421"/>
        <v>0</v>
      </c>
      <c r="BN141" s="356">
        <f t="shared" si="421"/>
        <v>0</v>
      </c>
      <c r="BO141" s="378"/>
      <c r="BP141" s="378"/>
      <c r="BQ141" s="378"/>
      <c r="BR141" s="378"/>
      <c r="BS141" s="378"/>
    </row>
    <row r="142" spans="1:71" s="20" customFormat="1">
      <c r="A142" s="16"/>
      <c r="C142" s="359"/>
      <c r="D142" s="360" t="s">
        <v>148</v>
      </c>
      <c r="E142" s="358">
        <v>30</v>
      </c>
      <c r="F142" s="358"/>
      <c r="G142" s="356">
        <f t="shared" si="416"/>
        <v>0</v>
      </c>
      <c r="H142" s="356">
        <f t="shared" si="416"/>
        <v>0</v>
      </c>
      <c r="I142" s="356">
        <f t="shared" si="416"/>
        <v>0</v>
      </c>
      <c r="J142" s="356">
        <f t="shared" si="416"/>
        <v>0</v>
      </c>
      <c r="K142" s="356">
        <f t="shared" si="416"/>
        <v>0</v>
      </c>
      <c r="L142" s="356">
        <f t="shared" si="416"/>
        <v>0</v>
      </c>
      <c r="M142" s="356">
        <f t="shared" si="416"/>
        <v>0</v>
      </c>
      <c r="N142" s="356">
        <f t="shared" si="416"/>
        <v>0</v>
      </c>
      <c r="O142" s="356">
        <f t="shared" si="417"/>
        <v>0</v>
      </c>
      <c r="P142" s="356">
        <f t="shared" si="417"/>
        <v>0</v>
      </c>
      <c r="Q142" s="356">
        <f t="shared" si="417"/>
        <v>0</v>
      </c>
      <c r="R142" s="356">
        <f t="shared" si="417"/>
        <v>0</v>
      </c>
      <c r="S142" s="356">
        <f t="shared" si="417"/>
        <v>0</v>
      </c>
      <c r="T142" s="356">
        <f t="shared" si="417"/>
        <v>0</v>
      </c>
      <c r="U142" s="356">
        <f t="shared" si="417"/>
        <v>0</v>
      </c>
      <c r="V142" s="356">
        <f t="shared" si="417"/>
        <v>0</v>
      </c>
      <c r="W142" s="356">
        <f t="shared" si="417"/>
        <v>0</v>
      </c>
      <c r="X142" s="356">
        <f t="shared" si="417"/>
        <v>0</v>
      </c>
      <c r="Y142" s="356">
        <f t="shared" si="418"/>
        <v>0</v>
      </c>
      <c r="Z142" s="356">
        <f t="shared" si="418"/>
        <v>0</v>
      </c>
      <c r="AA142" s="356">
        <f t="shared" si="418"/>
        <v>0</v>
      </c>
      <c r="AB142" s="356">
        <f t="shared" si="418"/>
        <v>0</v>
      </c>
      <c r="AC142" s="356">
        <f t="shared" si="418"/>
        <v>0</v>
      </c>
      <c r="AD142" s="356">
        <f t="shared" si="418"/>
        <v>0</v>
      </c>
      <c r="AE142" s="356">
        <f t="shared" si="418"/>
        <v>0</v>
      </c>
      <c r="AF142" s="356">
        <f t="shared" si="418"/>
        <v>0</v>
      </c>
      <c r="AG142" s="356">
        <f t="shared" si="418"/>
        <v>0</v>
      </c>
      <c r="AH142" s="356">
        <f t="shared" si="418"/>
        <v>0</v>
      </c>
      <c r="AI142" s="356">
        <f t="shared" si="419"/>
        <v>0</v>
      </c>
      <c r="AJ142" s="356">
        <f t="shared" si="419"/>
        <v>0</v>
      </c>
      <c r="AK142" s="356">
        <f t="shared" si="419"/>
        <v>0</v>
      </c>
      <c r="AL142" s="356">
        <f t="shared" si="419"/>
        <v>0</v>
      </c>
      <c r="AM142" s="356">
        <f t="shared" si="419"/>
        <v>0</v>
      </c>
      <c r="AN142" s="356">
        <f t="shared" si="419"/>
        <v>0</v>
      </c>
      <c r="AO142" s="356">
        <f t="shared" si="419"/>
        <v>0</v>
      </c>
      <c r="AP142" s="356">
        <f t="shared" si="419"/>
        <v>0</v>
      </c>
      <c r="AQ142" s="356">
        <f t="shared" si="419"/>
        <v>0</v>
      </c>
      <c r="AR142" s="356">
        <f t="shared" si="419"/>
        <v>0</v>
      </c>
      <c r="AS142" s="356">
        <f t="shared" si="420"/>
        <v>0</v>
      </c>
      <c r="AT142" s="356">
        <f t="shared" si="420"/>
        <v>0</v>
      </c>
      <c r="AU142" s="356">
        <f t="shared" si="420"/>
        <v>0</v>
      </c>
      <c r="AV142" s="356">
        <f t="shared" si="420"/>
        <v>0</v>
      </c>
      <c r="AW142" s="356">
        <f t="shared" si="420"/>
        <v>0</v>
      </c>
      <c r="AX142" s="356">
        <f t="shared" si="420"/>
        <v>0</v>
      </c>
      <c r="AY142" s="356">
        <f t="shared" si="420"/>
        <v>0</v>
      </c>
      <c r="AZ142" s="356">
        <f t="shared" si="420"/>
        <v>0</v>
      </c>
      <c r="BA142" s="356">
        <f t="shared" si="420"/>
        <v>0</v>
      </c>
      <c r="BB142" s="356">
        <f t="shared" si="420"/>
        <v>0</v>
      </c>
      <c r="BC142" s="356">
        <f t="shared" si="420"/>
        <v>0</v>
      </c>
      <c r="BD142" s="356">
        <f t="shared" si="420"/>
        <v>0</v>
      </c>
      <c r="BE142" s="356">
        <f t="shared" si="421"/>
        <v>0</v>
      </c>
      <c r="BF142" s="356">
        <f t="shared" si="421"/>
        <v>0</v>
      </c>
      <c r="BG142" s="356">
        <f t="shared" si="421"/>
        <v>0</v>
      </c>
      <c r="BH142" s="356">
        <f t="shared" si="421"/>
        <v>0</v>
      </c>
      <c r="BI142" s="356">
        <f t="shared" si="421"/>
        <v>0</v>
      </c>
      <c r="BJ142" s="356">
        <f t="shared" si="421"/>
        <v>0</v>
      </c>
      <c r="BK142" s="356">
        <f t="shared" si="421"/>
        <v>0</v>
      </c>
      <c r="BL142" s="356">
        <f t="shared" si="421"/>
        <v>0</v>
      </c>
      <c r="BM142" s="356">
        <f t="shared" si="421"/>
        <v>0</v>
      </c>
      <c r="BN142" s="356">
        <f t="shared" si="421"/>
        <v>0</v>
      </c>
      <c r="BO142" s="378"/>
      <c r="BP142" s="378"/>
      <c r="BQ142" s="378"/>
      <c r="BR142" s="378"/>
      <c r="BS142" s="378"/>
    </row>
    <row r="143" spans="1:71" s="20" customFormat="1">
      <c r="A143" s="16"/>
      <c r="C143" s="359"/>
      <c r="D143" s="360" t="s">
        <v>150</v>
      </c>
      <c r="E143" s="358">
        <v>60</v>
      </c>
      <c r="F143" s="358"/>
      <c r="G143" s="356">
        <f t="shared" si="416"/>
        <v>0</v>
      </c>
      <c r="H143" s="356">
        <f t="shared" si="416"/>
        <v>0</v>
      </c>
      <c r="I143" s="356">
        <f t="shared" si="416"/>
        <v>0</v>
      </c>
      <c r="J143" s="356">
        <f t="shared" si="416"/>
        <v>0</v>
      </c>
      <c r="K143" s="356">
        <f t="shared" si="416"/>
        <v>0</v>
      </c>
      <c r="L143" s="356">
        <f t="shared" si="416"/>
        <v>0</v>
      </c>
      <c r="M143" s="356">
        <f t="shared" si="416"/>
        <v>0</v>
      </c>
      <c r="N143" s="356">
        <f t="shared" si="416"/>
        <v>0</v>
      </c>
      <c r="O143" s="356">
        <f t="shared" si="417"/>
        <v>0</v>
      </c>
      <c r="P143" s="356">
        <f t="shared" si="417"/>
        <v>0</v>
      </c>
      <c r="Q143" s="356">
        <f t="shared" si="417"/>
        <v>0</v>
      </c>
      <c r="R143" s="356">
        <f t="shared" si="417"/>
        <v>0</v>
      </c>
      <c r="S143" s="356">
        <f t="shared" si="417"/>
        <v>0</v>
      </c>
      <c r="T143" s="356">
        <f t="shared" si="417"/>
        <v>0</v>
      </c>
      <c r="U143" s="356">
        <f t="shared" si="417"/>
        <v>0</v>
      </c>
      <c r="V143" s="356">
        <f t="shared" si="417"/>
        <v>0</v>
      </c>
      <c r="W143" s="356">
        <f t="shared" si="417"/>
        <v>0</v>
      </c>
      <c r="X143" s="356">
        <f t="shared" si="417"/>
        <v>0</v>
      </c>
      <c r="Y143" s="356">
        <f t="shared" si="418"/>
        <v>0</v>
      </c>
      <c r="Z143" s="356">
        <f t="shared" si="418"/>
        <v>0</v>
      </c>
      <c r="AA143" s="356">
        <f t="shared" si="418"/>
        <v>0</v>
      </c>
      <c r="AB143" s="356">
        <f t="shared" si="418"/>
        <v>0</v>
      </c>
      <c r="AC143" s="356">
        <f t="shared" si="418"/>
        <v>0</v>
      </c>
      <c r="AD143" s="356">
        <f t="shared" si="418"/>
        <v>0</v>
      </c>
      <c r="AE143" s="356">
        <f t="shared" si="418"/>
        <v>0</v>
      </c>
      <c r="AF143" s="356">
        <f t="shared" si="418"/>
        <v>0</v>
      </c>
      <c r="AG143" s="356">
        <f t="shared" si="418"/>
        <v>0</v>
      </c>
      <c r="AH143" s="356">
        <f t="shared" si="418"/>
        <v>0</v>
      </c>
      <c r="AI143" s="356">
        <f t="shared" si="419"/>
        <v>0</v>
      </c>
      <c r="AJ143" s="356">
        <f t="shared" si="419"/>
        <v>0</v>
      </c>
      <c r="AK143" s="356">
        <f t="shared" si="419"/>
        <v>0</v>
      </c>
      <c r="AL143" s="356">
        <f t="shared" si="419"/>
        <v>0</v>
      </c>
      <c r="AM143" s="356">
        <f t="shared" si="419"/>
        <v>0</v>
      </c>
      <c r="AN143" s="356">
        <f t="shared" si="419"/>
        <v>0</v>
      </c>
      <c r="AO143" s="356">
        <f t="shared" si="419"/>
        <v>0</v>
      </c>
      <c r="AP143" s="356">
        <f t="shared" si="419"/>
        <v>0</v>
      </c>
      <c r="AQ143" s="356">
        <f t="shared" si="419"/>
        <v>0</v>
      </c>
      <c r="AR143" s="356">
        <f t="shared" si="419"/>
        <v>0</v>
      </c>
      <c r="AS143" s="356">
        <f t="shared" si="420"/>
        <v>0</v>
      </c>
      <c r="AT143" s="356">
        <f t="shared" si="420"/>
        <v>0</v>
      </c>
      <c r="AU143" s="356">
        <f t="shared" si="420"/>
        <v>0</v>
      </c>
      <c r="AV143" s="356">
        <f t="shared" si="420"/>
        <v>0</v>
      </c>
      <c r="AW143" s="356">
        <f t="shared" si="420"/>
        <v>0</v>
      </c>
      <c r="AX143" s="356">
        <f t="shared" si="420"/>
        <v>0</v>
      </c>
      <c r="AY143" s="356">
        <f t="shared" si="420"/>
        <v>0</v>
      </c>
      <c r="AZ143" s="356">
        <f t="shared" si="420"/>
        <v>0</v>
      </c>
      <c r="BA143" s="356">
        <f t="shared" si="420"/>
        <v>0</v>
      </c>
      <c r="BB143" s="356">
        <f t="shared" si="420"/>
        <v>0</v>
      </c>
      <c r="BC143" s="356">
        <f t="shared" si="420"/>
        <v>0</v>
      </c>
      <c r="BD143" s="356">
        <f t="shared" si="420"/>
        <v>0</v>
      </c>
      <c r="BE143" s="356">
        <f t="shared" si="421"/>
        <v>0</v>
      </c>
      <c r="BF143" s="356">
        <f t="shared" si="421"/>
        <v>0</v>
      </c>
      <c r="BG143" s="356">
        <f t="shared" si="421"/>
        <v>0</v>
      </c>
      <c r="BH143" s="356">
        <f t="shared" si="421"/>
        <v>0</v>
      </c>
      <c r="BI143" s="356">
        <f t="shared" si="421"/>
        <v>0</v>
      </c>
      <c r="BJ143" s="356">
        <f t="shared" si="421"/>
        <v>0</v>
      </c>
      <c r="BK143" s="356">
        <f t="shared" si="421"/>
        <v>0</v>
      </c>
      <c r="BL143" s="356">
        <f t="shared" si="421"/>
        <v>0</v>
      </c>
      <c r="BM143" s="356">
        <f t="shared" si="421"/>
        <v>0</v>
      </c>
      <c r="BN143" s="356">
        <f t="shared" si="421"/>
        <v>0</v>
      </c>
      <c r="BO143" s="378"/>
      <c r="BP143" s="378"/>
      <c r="BQ143" s="378"/>
      <c r="BR143" s="378"/>
      <c r="BS143" s="378"/>
    </row>
    <row r="144" spans="1:71" s="20" customFormat="1">
      <c r="A144" s="16"/>
      <c r="C144" s="359"/>
      <c r="D144" s="360" t="s">
        <v>149</v>
      </c>
      <c r="E144" s="358">
        <v>90</v>
      </c>
      <c r="F144" s="358"/>
      <c r="G144" s="356">
        <f t="shared" si="416"/>
        <v>0</v>
      </c>
      <c r="H144" s="356">
        <f t="shared" si="416"/>
        <v>0</v>
      </c>
      <c r="I144" s="356">
        <f t="shared" si="416"/>
        <v>0</v>
      </c>
      <c r="J144" s="356">
        <f t="shared" si="416"/>
        <v>0</v>
      </c>
      <c r="K144" s="356">
        <f t="shared" si="416"/>
        <v>0</v>
      </c>
      <c r="L144" s="356">
        <f t="shared" si="416"/>
        <v>0</v>
      </c>
      <c r="M144" s="356">
        <f t="shared" si="416"/>
        <v>0</v>
      </c>
      <c r="N144" s="356">
        <f t="shared" si="416"/>
        <v>0</v>
      </c>
      <c r="O144" s="356">
        <f t="shared" si="417"/>
        <v>0</v>
      </c>
      <c r="P144" s="356">
        <f t="shared" si="417"/>
        <v>0</v>
      </c>
      <c r="Q144" s="356">
        <f t="shared" si="417"/>
        <v>0</v>
      </c>
      <c r="R144" s="356">
        <f t="shared" si="417"/>
        <v>0</v>
      </c>
      <c r="S144" s="356">
        <f t="shared" si="417"/>
        <v>0</v>
      </c>
      <c r="T144" s="356">
        <f t="shared" si="417"/>
        <v>0</v>
      </c>
      <c r="U144" s="356">
        <f t="shared" si="417"/>
        <v>0</v>
      </c>
      <c r="V144" s="356">
        <f t="shared" si="417"/>
        <v>0</v>
      </c>
      <c r="W144" s="356">
        <f t="shared" si="417"/>
        <v>0</v>
      </c>
      <c r="X144" s="356">
        <f t="shared" si="417"/>
        <v>0</v>
      </c>
      <c r="Y144" s="356">
        <f t="shared" si="418"/>
        <v>0</v>
      </c>
      <c r="Z144" s="356">
        <f t="shared" si="418"/>
        <v>0</v>
      </c>
      <c r="AA144" s="356">
        <f t="shared" si="418"/>
        <v>0</v>
      </c>
      <c r="AB144" s="356">
        <f t="shared" si="418"/>
        <v>0</v>
      </c>
      <c r="AC144" s="356">
        <f t="shared" si="418"/>
        <v>0</v>
      </c>
      <c r="AD144" s="356">
        <f t="shared" si="418"/>
        <v>0</v>
      </c>
      <c r="AE144" s="356">
        <f t="shared" si="418"/>
        <v>0</v>
      </c>
      <c r="AF144" s="356">
        <f t="shared" si="418"/>
        <v>0</v>
      </c>
      <c r="AG144" s="356">
        <f t="shared" si="418"/>
        <v>0</v>
      </c>
      <c r="AH144" s="356">
        <f t="shared" si="418"/>
        <v>0</v>
      </c>
      <c r="AI144" s="356">
        <f t="shared" si="419"/>
        <v>0</v>
      </c>
      <c r="AJ144" s="356">
        <f t="shared" si="419"/>
        <v>0</v>
      </c>
      <c r="AK144" s="356">
        <f t="shared" si="419"/>
        <v>0</v>
      </c>
      <c r="AL144" s="356">
        <f t="shared" si="419"/>
        <v>0</v>
      </c>
      <c r="AM144" s="356">
        <f t="shared" si="419"/>
        <v>0</v>
      </c>
      <c r="AN144" s="356">
        <f t="shared" si="419"/>
        <v>0</v>
      </c>
      <c r="AO144" s="356">
        <f t="shared" si="419"/>
        <v>0</v>
      </c>
      <c r="AP144" s="356">
        <f t="shared" si="419"/>
        <v>0</v>
      </c>
      <c r="AQ144" s="356">
        <f t="shared" si="419"/>
        <v>0</v>
      </c>
      <c r="AR144" s="356">
        <f t="shared" si="419"/>
        <v>0</v>
      </c>
      <c r="AS144" s="356">
        <f t="shared" si="420"/>
        <v>0</v>
      </c>
      <c r="AT144" s="356">
        <f t="shared" si="420"/>
        <v>0</v>
      </c>
      <c r="AU144" s="356">
        <f t="shared" si="420"/>
        <v>0</v>
      </c>
      <c r="AV144" s="356">
        <f t="shared" si="420"/>
        <v>0</v>
      </c>
      <c r="AW144" s="356">
        <f t="shared" si="420"/>
        <v>0</v>
      </c>
      <c r="AX144" s="356">
        <f t="shared" si="420"/>
        <v>0</v>
      </c>
      <c r="AY144" s="356">
        <f t="shared" si="420"/>
        <v>0</v>
      </c>
      <c r="AZ144" s="356">
        <f t="shared" si="420"/>
        <v>0</v>
      </c>
      <c r="BA144" s="356">
        <f t="shared" si="420"/>
        <v>0</v>
      </c>
      <c r="BB144" s="356">
        <f t="shared" si="420"/>
        <v>0</v>
      </c>
      <c r="BC144" s="356">
        <f t="shared" si="420"/>
        <v>0</v>
      </c>
      <c r="BD144" s="356">
        <f t="shared" si="420"/>
        <v>0</v>
      </c>
      <c r="BE144" s="356">
        <f t="shared" si="421"/>
        <v>0</v>
      </c>
      <c r="BF144" s="356">
        <f t="shared" si="421"/>
        <v>0</v>
      </c>
      <c r="BG144" s="356">
        <f t="shared" si="421"/>
        <v>0</v>
      </c>
      <c r="BH144" s="356">
        <f t="shared" si="421"/>
        <v>0</v>
      </c>
      <c r="BI144" s="356">
        <f t="shared" si="421"/>
        <v>0</v>
      </c>
      <c r="BJ144" s="356">
        <f t="shared" si="421"/>
        <v>0</v>
      </c>
      <c r="BK144" s="356">
        <f t="shared" si="421"/>
        <v>0</v>
      </c>
      <c r="BL144" s="356">
        <f t="shared" si="421"/>
        <v>0</v>
      </c>
      <c r="BM144" s="356">
        <f t="shared" si="421"/>
        <v>0</v>
      </c>
      <c r="BN144" s="356">
        <f t="shared" si="421"/>
        <v>0</v>
      </c>
      <c r="BO144" s="378"/>
      <c r="BP144" s="378"/>
      <c r="BQ144" s="378"/>
      <c r="BR144" s="378"/>
      <c r="BS144" s="378"/>
    </row>
    <row r="145" spans="1:71" s="20" customFormat="1">
      <c r="A145" s="16"/>
      <c r="C145" s="359"/>
      <c r="D145" s="360"/>
      <c r="E145" s="356"/>
      <c r="F145" s="358"/>
      <c r="G145" s="356"/>
      <c r="H145" s="356"/>
      <c r="I145" s="356"/>
      <c r="J145" s="356"/>
      <c r="K145" s="356"/>
      <c r="L145" s="356"/>
      <c r="M145" s="356"/>
      <c r="N145" s="356"/>
      <c r="O145" s="356"/>
      <c r="P145" s="356"/>
      <c r="Q145" s="356"/>
      <c r="R145" s="356"/>
      <c r="S145" s="356"/>
      <c r="T145" s="356"/>
      <c r="U145" s="356"/>
      <c r="V145" s="356"/>
      <c r="W145" s="356"/>
      <c r="X145" s="356"/>
      <c r="Y145" s="356"/>
      <c r="Z145" s="356"/>
      <c r="AA145" s="356"/>
      <c r="AB145" s="356"/>
      <c r="AC145" s="356"/>
      <c r="AD145" s="356"/>
      <c r="AE145" s="356"/>
      <c r="AF145" s="356"/>
      <c r="AG145" s="356"/>
      <c r="AH145" s="356"/>
      <c r="AI145" s="356"/>
      <c r="AJ145" s="356"/>
      <c r="AK145" s="356"/>
      <c r="AL145" s="356"/>
      <c r="AM145" s="356"/>
      <c r="AN145" s="356"/>
      <c r="AO145" s="356"/>
      <c r="AP145" s="356"/>
      <c r="AQ145" s="356"/>
      <c r="AR145" s="356"/>
      <c r="AS145" s="356"/>
      <c r="AT145" s="356"/>
      <c r="AU145" s="356"/>
      <c r="AV145" s="356"/>
      <c r="AW145" s="356"/>
      <c r="AX145" s="356"/>
      <c r="AY145" s="356"/>
      <c r="AZ145" s="356"/>
      <c r="BA145" s="356"/>
      <c r="BB145" s="356"/>
      <c r="BC145" s="356"/>
      <c r="BD145" s="356"/>
      <c r="BE145" s="356"/>
      <c r="BF145" s="356"/>
      <c r="BG145" s="356"/>
      <c r="BH145" s="356"/>
      <c r="BI145" s="356"/>
      <c r="BJ145" s="356"/>
      <c r="BK145" s="356"/>
      <c r="BL145" s="356"/>
      <c r="BM145" s="356"/>
      <c r="BN145" s="356"/>
      <c r="BO145" s="378"/>
      <c r="BP145" s="378"/>
      <c r="BQ145" s="378"/>
      <c r="BR145" s="378"/>
      <c r="BS145" s="378"/>
    </row>
    <row r="146" spans="1:71" s="20" customFormat="1">
      <c r="A146" s="16"/>
      <c r="C146" s="359"/>
      <c r="D146" s="355" t="s">
        <v>152</v>
      </c>
      <c r="E146" s="356"/>
      <c r="F146" s="358"/>
      <c r="G146" s="356"/>
      <c r="H146" s="356"/>
      <c r="I146" s="356"/>
      <c r="J146" s="356"/>
      <c r="K146" s="356"/>
      <c r="L146" s="356"/>
      <c r="M146" s="356"/>
      <c r="N146" s="356"/>
      <c r="O146" s="356"/>
      <c r="P146" s="356"/>
      <c r="Q146" s="356"/>
      <c r="R146" s="356"/>
      <c r="S146" s="356"/>
      <c r="T146" s="356"/>
      <c r="U146" s="356"/>
      <c r="V146" s="356"/>
      <c r="W146" s="356"/>
      <c r="X146" s="356"/>
      <c r="Y146" s="356"/>
      <c r="Z146" s="356"/>
      <c r="AA146" s="356"/>
      <c r="AB146" s="356"/>
      <c r="AC146" s="356"/>
      <c r="AD146" s="356"/>
      <c r="AE146" s="356"/>
      <c r="AF146" s="356"/>
      <c r="AG146" s="356"/>
      <c r="AH146" s="356"/>
      <c r="AI146" s="356"/>
      <c r="AJ146" s="356"/>
      <c r="AK146" s="356"/>
      <c r="AL146" s="356"/>
      <c r="AM146" s="356"/>
      <c r="AN146" s="356"/>
      <c r="AO146" s="356"/>
      <c r="AP146" s="356"/>
      <c r="AQ146" s="356"/>
      <c r="AR146" s="356"/>
      <c r="AS146" s="356"/>
      <c r="AT146" s="356"/>
      <c r="AU146" s="356"/>
      <c r="AV146" s="356"/>
      <c r="AW146" s="356"/>
      <c r="AX146" s="356"/>
      <c r="AY146" s="356"/>
      <c r="AZ146" s="356"/>
      <c r="BA146" s="356"/>
      <c r="BB146" s="356"/>
      <c r="BC146" s="356"/>
      <c r="BD146" s="356"/>
      <c r="BE146" s="356"/>
      <c r="BF146" s="356"/>
      <c r="BG146" s="356"/>
      <c r="BH146" s="356"/>
      <c r="BI146" s="356"/>
      <c r="BJ146" s="356"/>
      <c r="BK146" s="356"/>
      <c r="BL146" s="356"/>
      <c r="BM146" s="356"/>
      <c r="BN146" s="356"/>
      <c r="BO146" s="378"/>
      <c r="BP146" s="378"/>
      <c r="BQ146" s="378"/>
      <c r="BR146" s="378"/>
      <c r="BS146" s="378"/>
    </row>
    <row r="147" spans="1:71" s="20" customFormat="1">
      <c r="A147" s="16"/>
      <c r="C147" s="359"/>
      <c r="D147" s="61" t="s">
        <v>151</v>
      </c>
      <c r="E147" s="356"/>
      <c r="F147" s="358"/>
      <c r="G147" s="356"/>
      <c r="H147" s="356"/>
      <c r="I147" s="356"/>
      <c r="J147" s="356"/>
      <c r="K147" s="356"/>
      <c r="L147" s="356"/>
      <c r="M147" s="356"/>
      <c r="N147" s="356"/>
      <c r="O147" s="356"/>
      <c r="P147" s="356"/>
      <c r="Q147" s="356"/>
      <c r="R147" s="356"/>
      <c r="S147" s="356"/>
      <c r="T147" s="356"/>
      <c r="U147" s="356"/>
      <c r="V147" s="356"/>
      <c r="W147" s="356"/>
      <c r="X147" s="356"/>
      <c r="Y147" s="356"/>
      <c r="Z147" s="356"/>
      <c r="AA147" s="356"/>
      <c r="AB147" s="356"/>
      <c r="AC147" s="356"/>
      <c r="AD147" s="356"/>
      <c r="AE147" s="356"/>
      <c r="AF147" s="356"/>
      <c r="AG147" s="356"/>
      <c r="AH147" s="356"/>
      <c r="AI147" s="356"/>
      <c r="AJ147" s="356"/>
      <c r="AK147" s="356"/>
      <c r="AL147" s="356"/>
      <c r="AM147" s="356"/>
      <c r="AN147" s="356"/>
      <c r="AO147" s="356"/>
      <c r="AP147" s="356"/>
      <c r="AQ147" s="356"/>
      <c r="AR147" s="356"/>
      <c r="AS147" s="356"/>
      <c r="AT147" s="356"/>
      <c r="AU147" s="356"/>
      <c r="AV147" s="356"/>
      <c r="AW147" s="356"/>
      <c r="AX147" s="356"/>
      <c r="AY147" s="356"/>
      <c r="AZ147" s="356"/>
      <c r="BA147" s="356"/>
      <c r="BB147" s="356"/>
      <c r="BC147" s="356"/>
      <c r="BD147" s="356"/>
      <c r="BE147" s="356"/>
      <c r="BF147" s="356"/>
      <c r="BG147" s="356"/>
      <c r="BH147" s="356"/>
      <c r="BI147" s="356"/>
      <c r="BJ147" s="356"/>
      <c r="BK147" s="356"/>
      <c r="BL147" s="356"/>
      <c r="BM147" s="356"/>
      <c r="BN147" s="356"/>
      <c r="BO147" s="378"/>
      <c r="BP147" s="378"/>
      <c r="BQ147" s="378"/>
      <c r="BR147" s="378"/>
      <c r="BS147" s="378"/>
    </row>
    <row r="148" spans="1:71" s="20" customFormat="1">
      <c r="A148" s="16"/>
      <c r="C148" s="359"/>
      <c r="D148" s="61" t="s">
        <v>147</v>
      </c>
      <c r="E148" s="356"/>
      <c r="F148" s="358"/>
      <c r="G148" s="356">
        <f t="shared" ref="G148:BB148" si="422">G141</f>
        <v>0</v>
      </c>
      <c r="H148" s="356">
        <f t="shared" si="422"/>
        <v>0</v>
      </c>
      <c r="I148" s="356">
        <f t="shared" si="422"/>
        <v>0</v>
      </c>
      <c r="J148" s="356">
        <f t="shared" si="422"/>
        <v>0</v>
      </c>
      <c r="K148" s="356">
        <f t="shared" si="422"/>
        <v>0</v>
      </c>
      <c r="L148" s="356">
        <f t="shared" si="422"/>
        <v>0</v>
      </c>
      <c r="M148" s="356">
        <f t="shared" si="422"/>
        <v>0</v>
      </c>
      <c r="N148" s="356">
        <f t="shared" si="422"/>
        <v>0</v>
      </c>
      <c r="O148" s="356">
        <f t="shared" si="422"/>
        <v>0</v>
      </c>
      <c r="P148" s="356">
        <f t="shared" si="422"/>
        <v>0</v>
      </c>
      <c r="Q148" s="356">
        <f t="shared" si="422"/>
        <v>0</v>
      </c>
      <c r="R148" s="356">
        <f t="shared" si="422"/>
        <v>0</v>
      </c>
      <c r="S148" s="356">
        <f t="shared" si="422"/>
        <v>0</v>
      </c>
      <c r="T148" s="356">
        <f t="shared" si="422"/>
        <v>0</v>
      </c>
      <c r="U148" s="356">
        <f t="shared" si="422"/>
        <v>0</v>
      </c>
      <c r="V148" s="356">
        <f t="shared" si="422"/>
        <v>0</v>
      </c>
      <c r="W148" s="356">
        <f t="shared" si="422"/>
        <v>0</v>
      </c>
      <c r="X148" s="356">
        <f t="shared" si="422"/>
        <v>0</v>
      </c>
      <c r="Y148" s="356">
        <f t="shared" si="422"/>
        <v>0</v>
      </c>
      <c r="Z148" s="356">
        <f t="shared" si="422"/>
        <v>0</v>
      </c>
      <c r="AA148" s="356">
        <f t="shared" si="422"/>
        <v>0</v>
      </c>
      <c r="AB148" s="356">
        <f t="shared" si="422"/>
        <v>0</v>
      </c>
      <c r="AC148" s="356">
        <f t="shared" si="422"/>
        <v>0</v>
      </c>
      <c r="AD148" s="356">
        <f t="shared" si="422"/>
        <v>0</v>
      </c>
      <c r="AE148" s="356">
        <f t="shared" si="422"/>
        <v>0</v>
      </c>
      <c r="AF148" s="356">
        <f t="shared" si="422"/>
        <v>0</v>
      </c>
      <c r="AG148" s="356">
        <f t="shared" si="422"/>
        <v>0</v>
      </c>
      <c r="AH148" s="356">
        <f t="shared" si="422"/>
        <v>0</v>
      </c>
      <c r="AI148" s="356">
        <f t="shared" si="422"/>
        <v>0</v>
      </c>
      <c r="AJ148" s="356">
        <f t="shared" si="422"/>
        <v>0</v>
      </c>
      <c r="AK148" s="356">
        <f t="shared" si="422"/>
        <v>0</v>
      </c>
      <c r="AL148" s="356">
        <f t="shared" si="422"/>
        <v>0</v>
      </c>
      <c r="AM148" s="356">
        <f t="shared" si="422"/>
        <v>0</v>
      </c>
      <c r="AN148" s="356">
        <f t="shared" si="422"/>
        <v>0</v>
      </c>
      <c r="AO148" s="356">
        <f t="shared" si="422"/>
        <v>0</v>
      </c>
      <c r="AP148" s="356">
        <f t="shared" si="422"/>
        <v>0</v>
      </c>
      <c r="AQ148" s="356">
        <f t="shared" si="422"/>
        <v>0</v>
      </c>
      <c r="AR148" s="356">
        <f t="shared" si="422"/>
        <v>0</v>
      </c>
      <c r="AS148" s="356">
        <f t="shared" si="422"/>
        <v>0</v>
      </c>
      <c r="AT148" s="356">
        <f t="shared" si="422"/>
        <v>0</v>
      </c>
      <c r="AU148" s="356">
        <f t="shared" si="422"/>
        <v>0</v>
      </c>
      <c r="AV148" s="356">
        <f t="shared" si="422"/>
        <v>0</v>
      </c>
      <c r="AW148" s="356">
        <f t="shared" si="422"/>
        <v>0</v>
      </c>
      <c r="AX148" s="356">
        <f t="shared" si="422"/>
        <v>0</v>
      </c>
      <c r="AY148" s="356">
        <f t="shared" si="422"/>
        <v>0</v>
      </c>
      <c r="AZ148" s="356">
        <f t="shared" si="422"/>
        <v>0</v>
      </c>
      <c r="BA148" s="356">
        <f t="shared" si="422"/>
        <v>0</v>
      </c>
      <c r="BB148" s="356">
        <f t="shared" si="422"/>
        <v>0</v>
      </c>
      <c r="BC148" s="356">
        <f t="shared" ref="BC148:BN148" si="423">BC141</f>
        <v>0</v>
      </c>
      <c r="BD148" s="356">
        <f t="shared" si="423"/>
        <v>0</v>
      </c>
      <c r="BE148" s="356">
        <f t="shared" si="423"/>
        <v>0</v>
      </c>
      <c r="BF148" s="356">
        <f t="shared" si="423"/>
        <v>0</v>
      </c>
      <c r="BG148" s="356">
        <f t="shared" si="423"/>
        <v>0</v>
      </c>
      <c r="BH148" s="356">
        <f t="shared" si="423"/>
        <v>0</v>
      </c>
      <c r="BI148" s="356">
        <f t="shared" si="423"/>
        <v>0</v>
      </c>
      <c r="BJ148" s="356">
        <f t="shared" si="423"/>
        <v>0</v>
      </c>
      <c r="BK148" s="356">
        <f t="shared" si="423"/>
        <v>0</v>
      </c>
      <c r="BL148" s="356">
        <f t="shared" si="423"/>
        <v>0</v>
      </c>
      <c r="BM148" s="356">
        <f t="shared" si="423"/>
        <v>0</v>
      </c>
      <c r="BN148" s="356">
        <f t="shared" si="423"/>
        <v>0</v>
      </c>
      <c r="BO148" s="378"/>
      <c r="BP148" s="378"/>
      <c r="BQ148" s="378"/>
      <c r="BR148" s="378"/>
      <c r="BS148" s="378"/>
    </row>
    <row r="149" spans="1:71" s="20" customFormat="1">
      <c r="A149" s="16"/>
      <c r="C149" s="359"/>
      <c r="D149" s="360" t="s">
        <v>148</v>
      </c>
      <c r="E149" s="356"/>
      <c r="F149" s="358"/>
      <c r="G149" s="356"/>
      <c r="H149" s="356">
        <f t="shared" ref="H149:BB149" si="424">G142</f>
        <v>0</v>
      </c>
      <c r="I149" s="356">
        <f t="shared" si="424"/>
        <v>0</v>
      </c>
      <c r="J149" s="356">
        <f t="shared" si="424"/>
        <v>0</v>
      </c>
      <c r="K149" s="356">
        <f t="shared" si="424"/>
        <v>0</v>
      </c>
      <c r="L149" s="356">
        <f t="shared" si="424"/>
        <v>0</v>
      </c>
      <c r="M149" s="356">
        <f t="shared" si="424"/>
        <v>0</v>
      </c>
      <c r="N149" s="356">
        <f t="shared" si="424"/>
        <v>0</v>
      </c>
      <c r="O149" s="356">
        <f t="shared" si="424"/>
        <v>0</v>
      </c>
      <c r="P149" s="356">
        <f t="shared" si="424"/>
        <v>0</v>
      </c>
      <c r="Q149" s="356">
        <f t="shared" si="424"/>
        <v>0</v>
      </c>
      <c r="R149" s="356">
        <f t="shared" si="424"/>
        <v>0</v>
      </c>
      <c r="S149" s="356">
        <f t="shared" si="424"/>
        <v>0</v>
      </c>
      <c r="T149" s="356">
        <f t="shared" si="424"/>
        <v>0</v>
      </c>
      <c r="U149" s="356">
        <f t="shared" si="424"/>
        <v>0</v>
      </c>
      <c r="V149" s="356">
        <f t="shared" si="424"/>
        <v>0</v>
      </c>
      <c r="W149" s="356">
        <f t="shared" si="424"/>
        <v>0</v>
      </c>
      <c r="X149" s="356">
        <f t="shared" si="424"/>
        <v>0</v>
      </c>
      <c r="Y149" s="356">
        <f t="shared" si="424"/>
        <v>0</v>
      </c>
      <c r="Z149" s="356">
        <f t="shared" si="424"/>
        <v>0</v>
      </c>
      <c r="AA149" s="356">
        <f t="shared" si="424"/>
        <v>0</v>
      </c>
      <c r="AB149" s="356">
        <f t="shared" si="424"/>
        <v>0</v>
      </c>
      <c r="AC149" s="356">
        <f t="shared" si="424"/>
        <v>0</v>
      </c>
      <c r="AD149" s="356">
        <f t="shared" si="424"/>
        <v>0</v>
      </c>
      <c r="AE149" s="356">
        <f t="shared" si="424"/>
        <v>0</v>
      </c>
      <c r="AF149" s="356">
        <f t="shared" si="424"/>
        <v>0</v>
      </c>
      <c r="AG149" s="356">
        <f t="shared" si="424"/>
        <v>0</v>
      </c>
      <c r="AH149" s="356">
        <f t="shared" si="424"/>
        <v>0</v>
      </c>
      <c r="AI149" s="356">
        <f t="shared" si="424"/>
        <v>0</v>
      </c>
      <c r="AJ149" s="356">
        <f t="shared" si="424"/>
        <v>0</v>
      </c>
      <c r="AK149" s="356">
        <f t="shared" si="424"/>
        <v>0</v>
      </c>
      <c r="AL149" s="356">
        <f t="shared" si="424"/>
        <v>0</v>
      </c>
      <c r="AM149" s="356">
        <f t="shared" si="424"/>
        <v>0</v>
      </c>
      <c r="AN149" s="356">
        <f t="shared" si="424"/>
        <v>0</v>
      </c>
      <c r="AO149" s="356">
        <f t="shared" si="424"/>
        <v>0</v>
      </c>
      <c r="AP149" s="356">
        <f t="shared" si="424"/>
        <v>0</v>
      </c>
      <c r="AQ149" s="356">
        <f t="shared" si="424"/>
        <v>0</v>
      </c>
      <c r="AR149" s="356">
        <f t="shared" si="424"/>
        <v>0</v>
      </c>
      <c r="AS149" s="356">
        <f t="shared" si="424"/>
        <v>0</v>
      </c>
      <c r="AT149" s="356">
        <f t="shared" si="424"/>
        <v>0</v>
      </c>
      <c r="AU149" s="356">
        <f t="shared" si="424"/>
        <v>0</v>
      </c>
      <c r="AV149" s="356">
        <f t="shared" si="424"/>
        <v>0</v>
      </c>
      <c r="AW149" s="356">
        <f t="shared" si="424"/>
        <v>0</v>
      </c>
      <c r="AX149" s="356">
        <f t="shared" si="424"/>
        <v>0</v>
      </c>
      <c r="AY149" s="356">
        <f t="shared" si="424"/>
        <v>0</v>
      </c>
      <c r="AZ149" s="356">
        <f t="shared" si="424"/>
        <v>0</v>
      </c>
      <c r="BA149" s="356">
        <f t="shared" si="424"/>
        <v>0</v>
      </c>
      <c r="BB149" s="356">
        <f t="shared" si="424"/>
        <v>0</v>
      </c>
      <c r="BC149" s="356">
        <f t="shared" ref="BC149" si="425">BB142</f>
        <v>0</v>
      </c>
      <c r="BD149" s="356">
        <f t="shared" ref="BD149" si="426">BC142</f>
        <v>0</v>
      </c>
      <c r="BE149" s="356">
        <f t="shared" ref="BE149" si="427">BD142</f>
        <v>0</v>
      </c>
      <c r="BF149" s="356">
        <f t="shared" ref="BF149" si="428">BE142</f>
        <v>0</v>
      </c>
      <c r="BG149" s="356">
        <f t="shared" ref="BG149" si="429">BF142</f>
        <v>0</v>
      </c>
      <c r="BH149" s="356">
        <f t="shared" ref="BH149" si="430">BG142</f>
        <v>0</v>
      </c>
      <c r="BI149" s="356">
        <f t="shared" ref="BI149" si="431">BH142</f>
        <v>0</v>
      </c>
      <c r="BJ149" s="356">
        <f t="shared" ref="BJ149" si="432">BI142</f>
        <v>0</v>
      </c>
      <c r="BK149" s="356">
        <f t="shared" ref="BK149" si="433">BJ142</f>
        <v>0</v>
      </c>
      <c r="BL149" s="356">
        <f t="shared" ref="BL149" si="434">BK142</f>
        <v>0</v>
      </c>
      <c r="BM149" s="356">
        <f t="shared" ref="BM149" si="435">BL142</f>
        <v>0</v>
      </c>
      <c r="BN149" s="356">
        <f t="shared" ref="BN149" si="436">BM142</f>
        <v>0</v>
      </c>
      <c r="BO149" s="378"/>
      <c r="BP149" s="378"/>
      <c r="BQ149" s="378"/>
      <c r="BR149" s="378"/>
      <c r="BS149" s="378"/>
    </row>
    <row r="150" spans="1:71" s="20" customFormat="1">
      <c r="A150" s="16"/>
      <c r="C150" s="359"/>
      <c r="D150" s="360" t="s">
        <v>150</v>
      </c>
      <c r="E150" s="356"/>
      <c r="F150" s="358"/>
      <c r="G150" s="356"/>
      <c r="H150" s="356"/>
      <c r="I150" s="356">
        <f t="shared" ref="I150:BB150" si="437">G143</f>
        <v>0</v>
      </c>
      <c r="J150" s="356">
        <f t="shared" si="437"/>
        <v>0</v>
      </c>
      <c r="K150" s="356">
        <f t="shared" si="437"/>
        <v>0</v>
      </c>
      <c r="L150" s="356">
        <f t="shared" si="437"/>
        <v>0</v>
      </c>
      <c r="M150" s="356">
        <f t="shared" si="437"/>
        <v>0</v>
      </c>
      <c r="N150" s="356">
        <f t="shared" si="437"/>
        <v>0</v>
      </c>
      <c r="O150" s="356">
        <f t="shared" si="437"/>
        <v>0</v>
      </c>
      <c r="P150" s="356">
        <f t="shared" si="437"/>
        <v>0</v>
      </c>
      <c r="Q150" s="356">
        <f t="shared" si="437"/>
        <v>0</v>
      </c>
      <c r="R150" s="356">
        <f t="shared" si="437"/>
        <v>0</v>
      </c>
      <c r="S150" s="356">
        <f t="shared" si="437"/>
        <v>0</v>
      </c>
      <c r="T150" s="356">
        <f t="shared" si="437"/>
        <v>0</v>
      </c>
      <c r="U150" s="356">
        <f t="shared" si="437"/>
        <v>0</v>
      </c>
      <c r="V150" s="356">
        <f t="shared" si="437"/>
        <v>0</v>
      </c>
      <c r="W150" s="356">
        <f t="shared" si="437"/>
        <v>0</v>
      </c>
      <c r="X150" s="356">
        <f t="shared" si="437"/>
        <v>0</v>
      </c>
      <c r="Y150" s="356">
        <f t="shared" si="437"/>
        <v>0</v>
      </c>
      <c r="Z150" s="356">
        <f t="shared" si="437"/>
        <v>0</v>
      </c>
      <c r="AA150" s="356">
        <f t="shared" si="437"/>
        <v>0</v>
      </c>
      <c r="AB150" s="356">
        <f t="shared" si="437"/>
        <v>0</v>
      </c>
      <c r="AC150" s="356">
        <f t="shared" si="437"/>
        <v>0</v>
      </c>
      <c r="AD150" s="356">
        <f t="shared" si="437"/>
        <v>0</v>
      </c>
      <c r="AE150" s="356">
        <f t="shared" si="437"/>
        <v>0</v>
      </c>
      <c r="AF150" s="356">
        <f t="shared" si="437"/>
        <v>0</v>
      </c>
      <c r="AG150" s="356">
        <f t="shared" si="437"/>
        <v>0</v>
      </c>
      <c r="AH150" s="356">
        <f t="shared" si="437"/>
        <v>0</v>
      </c>
      <c r="AI150" s="356">
        <f t="shared" si="437"/>
        <v>0</v>
      </c>
      <c r="AJ150" s="356">
        <f t="shared" si="437"/>
        <v>0</v>
      </c>
      <c r="AK150" s="356">
        <f t="shared" si="437"/>
        <v>0</v>
      </c>
      <c r="AL150" s="356">
        <f t="shared" si="437"/>
        <v>0</v>
      </c>
      <c r="AM150" s="356">
        <f t="shared" si="437"/>
        <v>0</v>
      </c>
      <c r="AN150" s="356">
        <f t="shared" si="437"/>
        <v>0</v>
      </c>
      <c r="AO150" s="356">
        <f t="shared" si="437"/>
        <v>0</v>
      </c>
      <c r="AP150" s="356">
        <f t="shared" si="437"/>
        <v>0</v>
      </c>
      <c r="AQ150" s="356">
        <f t="shared" si="437"/>
        <v>0</v>
      </c>
      <c r="AR150" s="356">
        <f t="shared" si="437"/>
        <v>0</v>
      </c>
      <c r="AS150" s="356">
        <f t="shared" si="437"/>
        <v>0</v>
      </c>
      <c r="AT150" s="356">
        <f t="shared" si="437"/>
        <v>0</v>
      </c>
      <c r="AU150" s="356">
        <f t="shared" si="437"/>
        <v>0</v>
      </c>
      <c r="AV150" s="356">
        <f t="shared" si="437"/>
        <v>0</v>
      </c>
      <c r="AW150" s="356">
        <f t="shared" si="437"/>
        <v>0</v>
      </c>
      <c r="AX150" s="356">
        <f t="shared" si="437"/>
        <v>0</v>
      </c>
      <c r="AY150" s="356">
        <f t="shared" si="437"/>
        <v>0</v>
      </c>
      <c r="AZ150" s="356">
        <f t="shared" si="437"/>
        <v>0</v>
      </c>
      <c r="BA150" s="356">
        <f t="shared" si="437"/>
        <v>0</v>
      </c>
      <c r="BB150" s="356">
        <f t="shared" si="437"/>
        <v>0</v>
      </c>
      <c r="BC150" s="356">
        <f t="shared" ref="BC150" si="438">BA143</f>
        <v>0</v>
      </c>
      <c r="BD150" s="356">
        <f t="shared" ref="BD150" si="439">BB143</f>
        <v>0</v>
      </c>
      <c r="BE150" s="356">
        <f t="shared" ref="BE150" si="440">BC143</f>
        <v>0</v>
      </c>
      <c r="BF150" s="356">
        <f t="shared" ref="BF150" si="441">BD143</f>
        <v>0</v>
      </c>
      <c r="BG150" s="356">
        <f t="shared" ref="BG150" si="442">BE143</f>
        <v>0</v>
      </c>
      <c r="BH150" s="356">
        <f t="shared" ref="BH150" si="443">BF143</f>
        <v>0</v>
      </c>
      <c r="BI150" s="356">
        <f t="shared" ref="BI150" si="444">BG143</f>
        <v>0</v>
      </c>
      <c r="BJ150" s="356">
        <f t="shared" ref="BJ150" si="445">BH143</f>
        <v>0</v>
      </c>
      <c r="BK150" s="356">
        <f t="shared" ref="BK150" si="446">BI143</f>
        <v>0</v>
      </c>
      <c r="BL150" s="356">
        <f t="shared" ref="BL150" si="447">BJ143</f>
        <v>0</v>
      </c>
      <c r="BM150" s="356">
        <f t="shared" ref="BM150" si="448">BK143</f>
        <v>0</v>
      </c>
      <c r="BN150" s="356">
        <f t="shared" ref="BN150" si="449">BL143</f>
        <v>0</v>
      </c>
      <c r="BO150" s="378"/>
      <c r="BP150" s="378"/>
      <c r="BQ150" s="378"/>
      <c r="BR150" s="378"/>
      <c r="BS150" s="378"/>
    </row>
    <row r="151" spans="1:71" s="20" customFormat="1">
      <c r="A151" s="16"/>
      <c r="C151" s="359"/>
      <c r="D151" s="360" t="s">
        <v>149</v>
      </c>
      <c r="E151" s="356"/>
      <c r="F151" s="358"/>
      <c r="G151" s="356"/>
      <c r="H151" s="356"/>
      <c r="I151" s="356"/>
      <c r="J151" s="356">
        <f t="shared" ref="J151:BB151" si="450">G144</f>
        <v>0</v>
      </c>
      <c r="K151" s="356">
        <f t="shared" si="450"/>
        <v>0</v>
      </c>
      <c r="L151" s="356">
        <f t="shared" si="450"/>
        <v>0</v>
      </c>
      <c r="M151" s="356">
        <f t="shared" si="450"/>
        <v>0</v>
      </c>
      <c r="N151" s="356">
        <f t="shared" si="450"/>
        <v>0</v>
      </c>
      <c r="O151" s="356">
        <f t="shared" si="450"/>
        <v>0</v>
      </c>
      <c r="P151" s="356">
        <f t="shared" si="450"/>
        <v>0</v>
      </c>
      <c r="Q151" s="356">
        <f t="shared" si="450"/>
        <v>0</v>
      </c>
      <c r="R151" s="356">
        <f t="shared" si="450"/>
        <v>0</v>
      </c>
      <c r="S151" s="356">
        <f t="shared" si="450"/>
        <v>0</v>
      </c>
      <c r="T151" s="356">
        <f t="shared" si="450"/>
        <v>0</v>
      </c>
      <c r="U151" s="356">
        <f t="shared" si="450"/>
        <v>0</v>
      </c>
      <c r="V151" s="356">
        <f t="shared" si="450"/>
        <v>0</v>
      </c>
      <c r="W151" s="356">
        <f t="shared" si="450"/>
        <v>0</v>
      </c>
      <c r="X151" s="356">
        <f t="shared" si="450"/>
        <v>0</v>
      </c>
      <c r="Y151" s="356">
        <f t="shared" si="450"/>
        <v>0</v>
      </c>
      <c r="Z151" s="356">
        <f t="shared" si="450"/>
        <v>0</v>
      </c>
      <c r="AA151" s="356">
        <f t="shared" si="450"/>
        <v>0</v>
      </c>
      <c r="AB151" s="356">
        <f t="shared" si="450"/>
        <v>0</v>
      </c>
      <c r="AC151" s="356">
        <f t="shared" si="450"/>
        <v>0</v>
      </c>
      <c r="AD151" s="356">
        <f t="shared" si="450"/>
        <v>0</v>
      </c>
      <c r="AE151" s="356">
        <f t="shared" si="450"/>
        <v>0</v>
      </c>
      <c r="AF151" s="356">
        <f t="shared" si="450"/>
        <v>0</v>
      </c>
      <c r="AG151" s="356">
        <f t="shared" si="450"/>
        <v>0</v>
      </c>
      <c r="AH151" s="356">
        <f t="shared" si="450"/>
        <v>0</v>
      </c>
      <c r="AI151" s="356">
        <f t="shared" si="450"/>
        <v>0</v>
      </c>
      <c r="AJ151" s="356">
        <f t="shared" si="450"/>
        <v>0</v>
      </c>
      <c r="AK151" s="356">
        <f t="shared" si="450"/>
        <v>0</v>
      </c>
      <c r="AL151" s="356">
        <f t="shared" si="450"/>
        <v>0</v>
      </c>
      <c r="AM151" s="356">
        <f t="shared" si="450"/>
        <v>0</v>
      </c>
      <c r="AN151" s="356">
        <f t="shared" si="450"/>
        <v>0</v>
      </c>
      <c r="AO151" s="356">
        <f t="shared" si="450"/>
        <v>0</v>
      </c>
      <c r="AP151" s="356">
        <f t="shared" si="450"/>
        <v>0</v>
      </c>
      <c r="AQ151" s="356">
        <f t="shared" si="450"/>
        <v>0</v>
      </c>
      <c r="AR151" s="356">
        <f t="shared" si="450"/>
        <v>0</v>
      </c>
      <c r="AS151" s="356">
        <f t="shared" si="450"/>
        <v>0</v>
      </c>
      <c r="AT151" s="356">
        <f t="shared" si="450"/>
        <v>0</v>
      </c>
      <c r="AU151" s="356">
        <f t="shared" si="450"/>
        <v>0</v>
      </c>
      <c r="AV151" s="356">
        <f t="shared" si="450"/>
        <v>0</v>
      </c>
      <c r="AW151" s="356">
        <f t="shared" si="450"/>
        <v>0</v>
      </c>
      <c r="AX151" s="356">
        <f t="shared" si="450"/>
        <v>0</v>
      </c>
      <c r="AY151" s="356">
        <f t="shared" si="450"/>
        <v>0</v>
      </c>
      <c r="AZ151" s="356">
        <f t="shared" si="450"/>
        <v>0</v>
      </c>
      <c r="BA151" s="356">
        <f t="shared" si="450"/>
        <v>0</v>
      </c>
      <c r="BB151" s="356">
        <f t="shared" si="450"/>
        <v>0</v>
      </c>
      <c r="BC151" s="356">
        <f t="shared" ref="BC151" si="451">AZ144</f>
        <v>0</v>
      </c>
      <c r="BD151" s="356">
        <f t="shared" ref="BD151" si="452">BA144</f>
        <v>0</v>
      </c>
      <c r="BE151" s="356">
        <f t="shared" ref="BE151" si="453">BB144</f>
        <v>0</v>
      </c>
      <c r="BF151" s="356">
        <f t="shared" ref="BF151" si="454">BC144</f>
        <v>0</v>
      </c>
      <c r="BG151" s="356">
        <f t="shared" ref="BG151" si="455">BD144</f>
        <v>0</v>
      </c>
      <c r="BH151" s="356">
        <f t="shared" ref="BH151" si="456">BE144</f>
        <v>0</v>
      </c>
      <c r="BI151" s="356">
        <f t="shared" ref="BI151" si="457">BF144</f>
        <v>0</v>
      </c>
      <c r="BJ151" s="356">
        <f t="shared" ref="BJ151" si="458">BG144</f>
        <v>0</v>
      </c>
      <c r="BK151" s="356">
        <f t="shared" ref="BK151" si="459">BH144</f>
        <v>0</v>
      </c>
      <c r="BL151" s="356">
        <f t="shared" ref="BL151" si="460">BI144</f>
        <v>0</v>
      </c>
      <c r="BM151" s="356">
        <f t="shared" ref="BM151" si="461">BJ144</f>
        <v>0</v>
      </c>
      <c r="BN151" s="356">
        <f t="shared" ref="BN151" si="462">BK144</f>
        <v>0</v>
      </c>
      <c r="BO151" s="378"/>
      <c r="BP151" s="378"/>
      <c r="BQ151" s="378"/>
      <c r="BR151" s="378"/>
      <c r="BS151" s="378"/>
    </row>
    <row r="152" spans="1:71" s="20" customFormat="1">
      <c r="A152" s="16"/>
      <c r="C152" s="359"/>
      <c r="D152" s="61"/>
      <c r="E152" s="356"/>
      <c r="F152" s="358"/>
      <c r="G152" s="356"/>
      <c r="H152" s="356"/>
      <c r="I152" s="356"/>
      <c r="J152" s="356"/>
      <c r="K152" s="356"/>
      <c r="L152" s="356"/>
      <c r="M152" s="356"/>
      <c r="N152" s="356"/>
      <c r="O152" s="356"/>
      <c r="P152" s="356"/>
      <c r="Q152" s="356"/>
      <c r="R152" s="356"/>
      <c r="S152" s="356"/>
      <c r="T152" s="356"/>
      <c r="U152" s="356"/>
      <c r="V152" s="356"/>
      <c r="W152" s="356"/>
      <c r="X152" s="356"/>
      <c r="Y152" s="356"/>
      <c r="Z152" s="356"/>
      <c r="AA152" s="356"/>
      <c r="AB152" s="356"/>
      <c r="AC152" s="356"/>
      <c r="AD152" s="356"/>
      <c r="AE152" s="356"/>
      <c r="AF152" s="356"/>
      <c r="AG152" s="356"/>
      <c r="AH152" s="356"/>
      <c r="AI152" s="356"/>
      <c r="AJ152" s="356"/>
      <c r="AK152" s="356"/>
      <c r="AL152" s="356"/>
      <c r="AM152" s="356"/>
      <c r="AN152" s="356"/>
      <c r="AO152" s="356"/>
      <c r="AP152" s="356"/>
      <c r="AQ152" s="356"/>
      <c r="AR152" s="356"/>
      <c r="AS152" s="356"/>
      <c r="AT152" s="356"/>
      <c r="AU152" s="356"/>
      <c r="AV152" s="356"/>
      <c r="AW152" s="356"/>
      <c r="AX152" s="356"/>
      <c r="AY152" s="356"/>
      <c r="AZ152" s="356"/>
      <c r="BA152" s="356"/>
      <c r="BB152" s="356"/>
      <c r="BC152" s="356"/>
      <c r="BD152" s="356"/>
      <c r="BE152" s="356"/>
      <c r="BF152" s="356"/>
      <c r="BG152" s="356"/>
      <c r="BH152" s="356"/>
      <c r="BI152" s="356"/>
      <c r="BJ152" s="356"/>
      <c r="BK152" s="356"/>
      <c r="BL152" s="356"/>
      <c r="BM152" s="356"/>
      <c r="BN152" s="356"/>
      <c r="BO152" s="378"/>
      <c r="BP152" s="378"/>
      <c r="BQ152" s="378"/>
      <c r="BR152" s="378"/>
      <c r="BS152" s="378"/>
    </row>
    <row r="153" spans="1:71" s="20" customFormat="1">
      <c r="A153" s="16"/>
      <c r="C153" s="359"/>
      <c r="D153" s="355" t="s">
        <v>151</v>
      </c>
      <c r="E153" s="356" t="s">
        <v>154</v>
      </c>
      <c r="F153" s="358"/>
      <c r="G153" s="356">
        <v>0</v>
      </c>
      <c r="H153" s="356">
        <f t="shared" ref="H153:BB153" si="463">G156</f>
        <v>0</v>
      </c>
      <c r="I153" s="356">
        <f t="shared" si="463"/>
        <v>0</v>
      </c>
      <c r="J153" s="356">
        <f t="shared" si="463"/>
        <v>0</v>
      </c>
      <c r="K153" s="356">
        <f t="shared" si="463"/>
        <v>0</v>
      </c>
      <c r="L153" s="356">
        <f t="shared" si="463"/>
        <v>0</v>
      </c>
      <c r="M153" s="356">
        <f t="shared" si="463"/>
        <v>0</v>
      </c>
      <c r="N153" s="356">
        <f t="shared" si="463"/>
        <v>0</v>
      </c>
      <c r="O153" s="356">
        <f t="shared" si="463"/>
        <v>0</v>
      </c>
      <c r="P153" s="356">
        <f t="shared" si="463"/>
        <v>0</v>
      </c>
      <c r="Q153" s="356">
        <f t="shared" si="463"/>
        <v>0</v>
      </c>
      <c r="R153" s="356">
        <f t="shared" si="463"/>
        <v>0</v>
      </c>
      <c r="S153" s="356">
        <f t="shared" si="463"/>
        <v>0</v>
      </c>
      <c r="T153" s="356">
        <f t="shared" si="463"/>
        <v>0</v>
      </c>
      <c r="U153" s="356">
        <f t="shared" si="463"/>
        <v>0</v>
      </c>
      <c r="V153" s="356">
        <f t="shared" si="463"/>
        <v>0</v>
      </c>
      <c r="W153" s="356">
        <f t="shared" si="463"/>
        <v>0</v>
      </c>
      <c r="X153" s="356">
        <f t="shared" si="463"/>
        <v>0</v>
      </c>
      <c r="Y153" s="356">
        <f t="shared" si="463"/>
        <v>0</v>
      </c>
      <c r="Z153" s="356">
        <f t="shared" si="463"/>
        <v>0</v>
      </c>
      <c r="AA153" s="356">
        <f t="shared" si="463"/>
        <v>0</v>
      </c>
      <c r="AB153" s="356">
        <f t="shared" si="463"/>
        <v>0</v>
      </c>
      <c r="AC153" s="356">
        <f t="shared" si="463"/>
        <v>0</v>
      </c>
      <c r="AD153" s="356">
        <f t="shared" si="463"/>
        <v>0</v>
      </c>
      <c r="AE153" s="356">
        <f t="shared" si="463"/>
        <v>0</v>
      </c>
      <c r="AF153" s="356">
        <f t="shared" si="463"/>
        <v>0</v>
      </c>
      <c r="AG153" s="356">
        <f t="shared" si="463"/>
        <v>0</v>
      </c>
      <c r="AH153" s="356">
        <f t="shared" si="463"/>
        <v>0</v>
      </c>
      <c r="AI153" s="356">
        <f t="shared" si="463"/>
        <v>0</v>
      </c>
      <c r="AJ153" s="356">
        <f t="shared" si="463"/>
        <v>0</v>
      </c>
      <c r="AK153" s="356">
        <f t="shared" si="463"/>
        <v>0</v>
      </c>
      <c r="AL153" s="356">
        <f t="shared" si="463"/>
        <v>0</v>
      </c>
      <c r="AM153" s="356">
        <f t="shared" si="463"/>
        <v>0</v>
      </c>
      <c r="AN153" s="356">
        <f t="shared" si="463"/>
        <v>0</v>
      </c>
      <c r="AO153" s="356">
        <f t="shared" si="463"/>
        <v>0</v>
      </c>
      <c r="AP153" s="356">
        <f t="shared" si="463"/>
        <v>0</v>
      </c>
      <c r="AQ153" s="356">
        <f t="shared" si="463"/>
        <v>0</v>
      </c>
      <c r="AR153" s="356">
        <f t="shared" si="463"/>
        <v>0</v>
      </c>
      <c r="AS153" s="356">
        <f t="shared" si="463"/>
        <v>0</v>
      </c>
      <c r="AT153" s="356">
        <f t="shared" si="463"/>
        <v>0</v>
      </c>
      <c r="AU153" s="356">
        <f t="shared" si="463"/>
        <v>0</v>
      </c>
      <c r="AV153" s="356">
        <f t="shared" si="463"/>
        <v>0</v>
      </c>
      <c r="AW153" s="356">
        <f t="shared" si="463"/>
        <v>0</v>
      </c>
      <c r="AX153" s="356">
        <f t="shared" si="463"/>
        <v>0</v>
      </c>
      <c r="AY153" s="356">
        <f t="shared" si="463"/>
        <v>0</v>
      </c>
      <c r="AZ153" s="356">
        <f t="shared" si="463"/>
        <v>0</v>
      </c>
      <c r="BA153" s="356">
        <f t="shared" si="463"/>
        <v>0</v>
      </c>
      <c r="BB153" s="356">
        <f t="shared" si="463"/>
        <v>0</v>
      </c>
      <c r="BC153" s="356">
        <f t="shared" ref="BC153" si="464">BB156</f>
        <v>0</v>
      </c>
      <c r="BD153" s="356">
        <f t="shared" ref="BD153" si="465">BC156</f>
        <v>0</v>
      </c>
      <c r="BE153" s="356">
        <f t="shared" ref="BE153" si="466">BD156</f>
        <v>0</v>
      </c>
      <c r="BF153" s="356">
        <f t="shared" ref="BF153" si="467">BE156</f>
        <v>0</v>
      </c>
      <c r="BG153" s="356">
        <f t="shared" ref="BG153" si="468">BF156</f>
        <v>0</v>
      </c>
      <c r="BH153" s="356">
        <f t="shared" ref="BH153" si="469">BG156</f>
        <v>0</v>
      </c>
      <c r="BI153" s="356">
        <f t="shared" ref="BI153" si="470">BH156</f>
        <v>0</v>
      </c>
      <c r="BJ153" s="356">
        <f t="shared" ref="BJ153" si="471">BI156</f>
        <v>0</v>
      </c>
      <c r="BK153" s="356">
        <f t="shared" ref="BK153" si="472">BJ156</f>
        <v>0</v>
      </c>
      <c r="BL153" s="356">
        <f t="shared" ref="BL153" si="473">BK156</f>
        <v>0</v>
      </c>
      <c r="BM153" s="356">
        <f t="shared" ref="BM153" si="474">BL156</f>
        <v>0</v>
      </c>
      <c r="BN153" s="356">
        <f t="shared" ref="BN153" si="475">BM156</f>
        <v>0</v>
      </c>
      <c r="BO153" s="378"/>
      <c r="BP153" s="378"/>
      <c r="BQ153" s="378"/>
      <c r="BR153" s="378"/>
      <c r="BS153" s="378"/>
    </row>
    <row r="154" spans="1:71" s="20" customFormat="1">
      <c r="A154" s="16"/>
      <c r="C154" s="359"/>
      <c r="D154" s="61"/>
      <c r="E154" s="356" t="s">
        <v>155</v>
      </c>
      <c r="F154" s="358"/>
      <c r="G154" s="356">
        <f t="shared" ref="G154:BB154" si="476">SUM(G141:G144)</f>
        <v>0</v>
      </c>
      <c r="H154" s="356">
        <f t="shared" si="476"/>
        <v>0</v>
      </c>
      <c r="I154" s="356">
        <f t="shared" si="476"/>
        <v>0</v>
      </c>
      <c r="J154" s="356">
        <f t="shared" si="476"/>
        <v>0</v>
      </c>
      <c r="K154" s="356">
        <f t="shared" si="476"/>
        <v>0</v>
      </c>
      <c r="L154" s="356">
        <f t="shared" si="476"/>
        <v>0</v>
      </c>
      <c r="M154" s="356">
        <f t="shared" si="476"/>
        <v>0</v>
      </c>
      <c r="N154" s="356">
        <f t="shared" si="476"/>
        <v>0</v>
      </c>
      <c r="O154" s="356">
        <f t="shared" si="476"/>
        <v>0</v>
      </c>
      <c r="P154" s="356">
        <f t="shared" si="476"/>
        <v>0</v>
      </c>
      <c r="Q154" s="356">
        <f t="shared" si="476"/>
        <v>0</v>
      </c>
      <c r="R154" s="356">
        <f t="shared" si="476"/>
        <v>0</v>
      </c>
      <c r="S154" s="356">
        <f t="shared" si="476"/>
        <v>0</v>
      </c>
      <c r="T154" s="356">
        <f t="shared" si="476"/>
        <v>0</v>
      </c>
      <c r="U154" s="356">
        <f t="shared" si="476"/>
        <v>0</v>
      </c>
      <c r="V154" s="356">
        <f t="shared" si="476"/>
        <v>0</v>
      </c>
      <c r="W154" s="356">
        <f t="shared" si="476"/>
        <v>0</v>
      </c>
      <c r="X154" s="356">
        <f t="shared" si="476"/>
        <v>0</v>
      </c>
      <c r="Y154" s="356">
        <f t="shared" si="476"/>
        <v>0</v>
      </c>
      <c r="Z154" s="356">
        <f t="shared" si="476"/>
        <v>0</v>
      </c>
      <c r="AA154" s="356">
        <f t="shared" si="476"/>
        <v>0</v>
      </c>
      <c r="AB154" s="356">
        <f t="shared" si="476"/>
        <v>0</v>
      </c>
      <c r="AC154" s="356">
        <f t="shared" si="476"/>
        <v>0</v>
      </c>
      <c r="AD154" s="356">
        <f t="shared" si="476"/>
        <v>0</v>
      </c>
      <c r="AE154" s="356">
        <f t="shared" si="476"/>
        <v>0</v>
      </c>
      <c r="AF154" s="356">
        <f t="shared" si="476"/>
        <v>0</v>
      </c>
      <c r="AG154" s="356">
        <f t="shared" si="476"/>
        <v>0</v>
      </c>
      <c r="AH154" s="356">
        <f t="shared" si="476"/>
        <v>0</v>
      </c>
      <c r="AI154" s="356">
        <f t="shared" si="476"/>
        <v>0</v>
      </c>
      <c r="AJ154" s="356">
        <f t="shared" si="476"/>
        <v>0</v>
      </c>
      <c r="AK154" s="356">
        <f t="shared" si="476"/>
        <v>0</v>
      </c>
      <c r="AL154" s="356">
        <f t="shared" si="476"/>
        <v>0</v>
      </c>
      <c r="AM154" s="356">
        <f t="shared" si="476"/>
        <v>0</v>
      </c>
      <c r="AN154" s="356">
        <f t="shared" si="476"/>
        <v>0</v>
      </c>
      <c r="AO154" s="356">
        <f t="shared" si="476"/>
        <v>0</v>
      </c>
      <c r="AP154" s="356">
        <f t="shared" si="476"/>
        <v>0</v>
      </c>
      <c r="AQ154" s="356">
        <f t="shared" si="476"/>
        <v>0</v>
      </c>
      <c r="AR154" s="356">
        <f t="shared" si="476"/>
        <v>0</v>
      </c>
      <c r="AS154" s="356">
        <f t="shared" si="476"/>
        <v>0</v>
      </c>
      <c r="AT154" s="356">
        <f t="shared" si="476"/>
        <v>0</v>
      </c>
      <c r="AU154" s="356">
        <f t="shared" si="476"/>
        <v>0</v>
      </c>
      <c r="AV154" s="356">
        <f t="shared" si="476"/>
        <v>0</v>
      </c>
      <c r="AW154" s="356">
        <f t="shared" si="476"/>
        <v>0</v>
      </c>
      <c r="AX154" s="356">
        <f t="shared" si="476"/>
        <v>0</v>
      </c>
      <c r="AY154" s="356">
        <f t="shared" si="476"/>
        <v>0</v>
      </c>
      <c r="AZ154" s="356">
        <f t="shared" si="476"/>
        <v>0</v>
      </c>
      <c r="BA154" s="356">
        <f t="shared" si="476"/>
        <v>0</v>
      </c>
      <c r="BB154" s="356">
        <f t="shared" si="476"/>
        <v>0</v>
      </c>
      <c r="BC154" s="356">
        <f t="shared" ref="BC154:BN154" si="477">SUM(BC141:BC144)</f>
        <v>0</v>
      </c>
      <c r="BD154" s="356">
        <f t="shared" si="477"/>
        <v>0</v>
      </c>
      <c r="BE154" s="356">
        <f t="shared" si="477"/>
        <v>0</v>
      </c>
      <c r="BF154" s="356">
        <f t="shared" si="477"/>
        <v>0</v>
      </c>
      <c r="BG154" s="356">
        <f t="shared" si="477"/>
        <v>0</v>
      </c>
      <c r="BH154" s="356">
        <f t="shared" si="477"/>
        <v>0</v>
      </c>
      <c r="BI154" s="356">
        <f t="shared" si="477"/>
        <v>0</v>
      </c>
      <c r="BJ154" s="356">
        <f t="shared" si="477"/>
        <v>0</v>
      </c>
      <c r="BK154" s="356">
        <f t="shared" si="477"/>
        <v>0</v>
      </c>
      <c r="BL154" s="356">
        <f t="shared" si="477"/>
        <v>0</v>
      </c>
      <c r="BM154" s="356">
        <f t="shared" si="477"/>
        <v>0</v>
      </c>
      <c r="BN154" s="356">
        <f t="shared" si="477"/>
        <v>0</v>
      </c>
      <c r="BO154" s="378"/>
      <c r="BP154" s="378"/>
      <c r="BQ154" s="378"/>
      <c r="BR154" s="378"/>
      <c r="BS154" s="378"/>
    </row>
    <row r="155" spans="1:71" s="20" customFormat="1">
      <c r="A155" s="16"/>
      <c r="C155" s="359"/>
      <c r="D155" s="61"/>
      <c r="E155" s="356" t="s">
        <v>156</v>
      </c>
      <c r="F155" s="358"/>
      <c r="G155" s="356">
        <f t="shared" ref="G155:BB155" si="478">SUM(G148:G151)</f>
        <v>0</v>
      </c>
      <c r="H155" s="356">
        <f t="shared" si="478"/>
        <v>0</v>
      </c>
      <c r="I155" s="356">
        <f t="shared" si="478"/>
        <v>0</v>
      </c>
      <c r="J155" s="356">
        <f t="shared" si="478"/>
        <v>0</v>
      </c>
      <c r="K155" s="356">
        <f t="shared" si="478"/>
        <v>0</v>
      </c>
      <c r="L155" s="356">
        <f t="shared" si="478"/>
        <v>0</v>
      </c>
      <c r="M155" s="356">
        <f t="shared" si="478"/>
        <v>0</v>
      </c>
      <c r="N155" s="356">
        <f t="shared" si="478"/>
        <v>0</v>
      </c>
      <c r="O155" s="356">
        <f t="shared" si="478"/>
        <v>0</v>
      </c>
      <c r="P155" s="356">
        <f t="shared" si="478"/>
        <v>0</v>
      </c>
      <c r="Q155" s="356">
        <f t="shared" si="478"/>
        <v>0</v>
      </c>
      <c r="R155" s="356">
        <f t="shared" si="478"/>
        <v>0</v>
      </c>
      <c r="S155" s="356">
        <f t="shared" si="478"/>
        <v>0</v>
      </c>
      <c r="T155" s="356">
        <f t="shared" si="478"/>
        <v>0</v>
      </c>
      <c r="U155" s="356">
        <f t="shared" si="478"/>
        <v>0</v>
      </c>
      <c r="V155" s="356">
        <f t="shared" si="478"/>
        <v>0</v>
      </c>
      <c r="W155" s="356">
        <f t="shared" si="478"/>
        <v>0</v>
      </c>
      <c r="X155" s="356">
        <f t="shared" si="478"/>
        <v>0</v>
      </c>
      <c r="Y155" s="356">
        <f t="shared" si="478"/>
        <v>0</v>
      </c>
      <c r="Z155" s="356">
        <f t="shared" si="478"/>
        <v>0</v>
      </c>
      <c r="AA155" s="356">
        <f t="shared" si="478"/>
        <v>0</v>
      </c>
      <c r="AB155" s="356">
        <f t="shared" si="478"/>
        <v>0</v>
      </c>
      <c r="AC155" s="356">
        <f t="shared" si="478"/>
        <v>0</v>
      </c>
      <c r="AD155" s="356">
        <f t="shared" si="478"/>
        <v>0</v>
      </c>
      <c r="AE155" s="356">
        <f t="shared" si="478"/>
        <v>0</v>
      </c>
      <c r="AF155" s="356">
        <f t="shared" si="478"/>
        <v>0</v>
      </c>
      <c r="AG155" s="356">
        <f t="shared" si="478"/>
        <v>0</v>
      </c>
      <c r="AH155" s="356">
        <f t="shared" si="478"/>
        <v>0</v>
      </c>
      <c r="AI155" s="356">
        <f t="shared" si="478"/>
        <v>0</v>
      </c>
      <c r="AJ155" s="356">
        <f t="shared" si="478"/>
        <v>0</v>
      </c>
      <c r="AK155" s="356">
        <f t="shared" si="478"/>
        <v>0</v>
      </c>
      <c r="AL155" s="356">
        <f t="shared" si="478"/>
        <v>0</v>
      </c>
      <c r="AM155" s="356">
        <f t="shared" si="478"/>
        <v>0</v>
      </c>
      <c r="AN155" s="356">
        <f t="shared" si="478"/>
        <v>0</v>
      </c>
      <c r="AO155" s="356">
        <f t="shared" si="478"/>
        <v>0</v>
      </c>
      <c r="AP155" s="356">
        <f t="shared" si="478"/>
        <v>0</v>
      </c>
      <c r="AQ155" s="356">
        <f t="shared" si="478"/>
        <v>0</v>
      </c>
      <c r="AR155" s="356">
        <f t="shared" si="478"/>
        <v>0</v>
      </c>
      <c r="AS155" s="356">
        <f t="shared" si="478"/>
        <v>0</v>
      </c>
      <c r="AT155" s="356">
        <f t="shared" si="478"/>
        <v>0</v>
      </c>
      <c r="AU155" s="356">
        <f t="shared" si="478"/>
        <v>0</v>
      </c>
      <c r="AV155" s="356">
        <f t="shared" si="478"/>
        <v>0</v>
      </c>
      <c r="AW155" s="356">
        <f t="shared" si="478"/>
        <v>0</v>
      </c>
      <c r="AX155" s="356">
        <f t="shared" si="478"/>
        <v>0</v>
      </c>
      <c r="AY155" s="356">
        <f t="shared" si="478"/>
        <v>0</v>
      </c>
      <c r="AZ155" s="356">
        <f t="shared" si="478"/>
        <v>0</v>
      </c>
      <c r="BA155" s="356">
        <f t="shared" si="478"/>
        <v>0</v>
      </c>
      <c r="BB155" s="356">
        <f t="shared" si="478"/>
        <v>0</v>
      </c>
      <c r="BC155" s="356">
        <f t="shared" ref="BC155:BN155" si="479">SUM(BC148:BC151)</f>
        <v>0</v>
      </c>
      <c r="BD155" s="356">
        <f t="shared" si="479"/>
        <v>0</v>
      </c>
      <c r="BE155" s="356">
        <f t="shared" si="479"/>
        <v>0</v>
      </c>
      <c r="BF155" s="356">
        <f t="shared" si="479"/>
        <v>0</v>
      </c>
      <c r="BG155" s="356">
        <f t="shared" si="479"/>
        <v>0</v>
      </c>
      <c r="BH155" s="356">
        <f t="shared" si="479"/>
        <v>0</v>
      </c>
      <c r="BI155" s="356">
        <f t="shared" si="479"/>
        <v>0</v>
      </c>
      <c r="BJ155" s="356">
        <f t="shared" si="479"/>
        <v>0</v>
      </c>
      <c r="BK155" s="356">
        <f t="shared" si="479"/>
        <v>0</v>
      </c>
      <c r="BL155" s="356">
        <f t="shared" si="479"/>
        <v>0</v>
      </c>
      <c r="BM155" s="356">
        <f t="shared" si="479"/>
        <v>0</v>
      </c>
      <c r="BN155" s="356">
        <f t="shared" si="479"/>
        <v>0</v>
      </c>
      <c r="BO155" s="378"/>
      <c r="BP155" s="378"/>
      <c r="BQ155" s="378"/>
      <c r="BR155" s="378"/>
      <c r="BS155" s="378"/>
    </row>
    <row r="156" spans="1:71" s="20" customFormat="1">
      <c r="A156" s="16"/>
      <c r="C156" s="361"/>
      <c r="D156" s="61"/>
      <c r="E156" s="246" t="s">
        <v>157</v>
      </c>
      <c r="F156" s="362"/>
      <c r="G156" s="104">
        <f t="shared" ref="G156:BB156" si="480">G153+G154-G155</f>
        <v>0</v>
      </c>
      <c r="H156" s="104">
        <f t="shared" si="480"/>
        <v>0</v>
      </c>
      <c r="I156" s="104">
        <f t="shared" si="480"/>
        <v>0</v>
      </c>
      <c r="J156" s="104">
        <f t="shared" si="480"/>
        <v>0</v>
      </c>
      <c r="K156" s="104">
        <f t="shared" si="480"/>
        <v>0</v>
      </c>
      <c r="L156" s="104">
        <f t="shared" si="480"/>
        <v>0</v>
      </c>
      <c r="M156" s="104">
        <f t="shared" si="480"/>
        <v>0</v>
      </c>
      <c r="N156" s="104">
        <f t="shared" si="480"/>
        <v>0</v>
      </c>
      <c r="O156" s="104">
        <f t="shared" si="480"/>
        <v>0</v>
      </c>
      <c r="P156" s="104">
        <f t="shared" si="480"/>
        <v>0</v>
      </c>
      <c r="Q156" s="104">
        <f t="shared" si="480"/>
        <v>0</v>
      </c>
      <c r="R156" s="104">
        <f t="shared" si="480"/>
        <v>0</v>
      </c>
      <c r="S156" s="104">
        <f t="shared" si="480"/>
        <v>0</v>
      </c>
      <c r="T156" s="104">
        <f t="shared" si="480"/>
        <v>0</v>
      </c>
      <c r="U156" s="104">
        <f t="shared" si="480"/>
        <v>0</v>
      </c>
      <c r="V156" s="104">
        <f t="shared" si="480"/>
        <v>0</v>
      </c>
      <c r="W156" s="104">
        <f t="shared" si="480"/>
        <v>0</v>
      </c>
      <c r="X156" s="104">
        <f t="shared" si="480"/>
        <v>0</v>
      </c>
      <c r="Y156" s="104">
        <f t="shared" si="480"/>
        <v>0</v>
      </c>
      <c r="Z156" s="104">
        <f t="shared" si="480"/>
        <v>0</v>
      </c>
      <c r="AA156" s="104">
        <f t="shared" si="480"/>
        <v>0</v>
      </c>
      <c r="AB156" s="104">
        <f t="shared" si="480"/>
        <v>0</v>
      </c>
      <c r="AC156" s="104">
        <f t="shared" si="480"/>
        <v>0</v>
      </c>
      <c r="AD156" s="104">
        <f t="shared" si="480"/>
        <v>0</v>
      </c>
      <c r="AE156" s="104">
        <f t="shared" si="480"/>
        <v>0</v>
      </c>
      <c r="AF156" s="104">
        <f t="shared" si="480"/>
        <v>0</v>
      </c>
      <c r="AG156" s="104">
        <f t="shared" si="480"/>
        <v>0</v>
      </c>
      <c r="AH156" s="104">
        <f t="shared" si="480"/>
        <v>0</v>
      </c>
      <c r="AI156" s="104">
        <f t="shared" si="480"/>
        <v>0</v>
      </c>
      <c r="AJ156" s="104">
        <f t="shared" si="480"/>
        <v>0</v>
      </c>
      <c r="AK156" s="104">
        <f t="shared" si="480"/>
        <v>0</v>
      </c>
      <c r="AL156" s="104">
        <f t="shared" si="480"/>
        <v>0</v>
      </c>
      <c r="AM156" s="104">
        <f t="shared" si="480"/>
        <v>0</v>
      </c>
      <c r="AN156" s="104">
        <f t="shared" si="480"/>
        <v>0</v>
      </c>
      <c r="AO156" s="104">
        <f t="shared" si="480"/>
        <v>0</v>
      </c>
      <c r="AP156" s="104">
        <f t="shared" si="480"/>
        <v>0</v>
      </c>
      <c r="AQ156" s="104">
        <f t="shared" si="480"/>
        <v>0</v>
      </c>
      <c r="AR156" s="104">
        <f t="shared" si="480"/>
        <v>0</v>
      </c>
      <c r="AS156" s="104">
        <f t="shared" si="480"/>
        <v>0</v>
      </c>
      <c r="AT156" s="104">
        <f t="shared" si="480"/>
        <v>0</v>
      </c>
      <c r="AU156" s="104">
        <f t="shared" si="480"/>
        <v>0</v>
      </c>
      <c r="AV156" s="104">
        <f t="shared" si="480"/>
        <v>0</v>
      </c>
      <c r="AW156" s="104">
        <f t="shared" si="480"/>
        <v>0</v>
      </c>
      <c r="AX156" s="104">
        <f t="shared" si="480"/>
        <v>0</v>
      </c>
      <c r="AY156" s="104">
        <f t="shared" si="480"/>
        <v>0</v>
      </c>
      <c r="AZ156" s="104">
        <f t="shared" si="480"/>
        <v>0</v>
      </c>
      <c r="BA156" s="104">
        <f t="shared" si="480"/>
        <v>0</v>
      </c>
      <c r="BB156" s="104">
        <f t="shared" si="480"/>
        <v>0</v>
      </c>
      <c r="BC156" s="104">
        <f t="shared" ref="BC156:BN156" si="481">BC153+BC154-BC155</f>
        <v>0</v>
      </c>
      <c r="BD156" s="104">
        <f t="shared" si="481"/>
        <v>0</v>
      </c>
      <c r="BE156" s="104">
        <f t="shared" si="481"/>
        <v>0</v>
      </c>
      <c r="BF156" s="104">
        <f t="shared" si="481"/>
        <v>0</v>
      </c>
      <c r="BG156" s="104">
        <f t="shared" si="481"/>
        <v>0</v>
      </c>
      <c r="BH156" s="104">
        <f t="shared" si="481"/>
        <v>0</v>
      </c>
      <c r="BI156" s="104">
        <f t="shared" si="481"/>
        <v>0</v>
      </c>
      <c r="BJ156" s="104">
        <f t="shared" si="481"/>
        <v>0</v>
      </c>
      <c r="BK156" s="104">
        <f t="shared" si="481"/>
        <v>0</v>
      </c>
      <c r="BL156" s="104">
        <f t="shared" si="481"/>
        <v>0</v>
      </c>
      <c r="BM156" s="104">
        <f t="shared" si="481"/>
        <v>0</v>
      </c>
      <c r="BN156" s="104">
        <f t="shared" si="481"/>
        <v>0</v>
      </c>
      <c r="BO156" s="378"/>
      <c r="BP156" s="378"/>
      <c r="BQ156" s="378"/>
      <c r="BR156" s="378"/>
      <c r="BS156" s="378"/>
    </row>
    <row r="157" spans="1:71" s="20" customFormat="1">
      <c r="A157" s="16"/>
      <c r="C157" s="359"/>
      <c r="D157" s="61"/>
      <c r="E157" s="356"/>
      <c r="F157" s="358"/>
      <c r="G157" s="356"/>
      <c r="H157" s="356"/>
      <c r="I157" s="356"/>
      <c r="J157" s="356"/>
      <c r="K157" s="356"/>
      <c r="L157" s="356"/>
      <c r="M157" s="356"/>
      <c r="N157" s="356"/>
      <c r="O157" s="356"/>
      <c r="P157" s="356"/>
      <c r="Q157" s="356"/>
      <c r="R157" s="356"/>
      <c r="S157" s="356"/>
      <c r="T157" s="356"/>
      <c r="U157" s="356"/>
      <c r="V157" s="356"/>
      <c r="W157" s="356"/>
      <c r="X157" s="356"/>
      <c r="Y157" s="356"/>
      <c r="Z157" s="356"/>
      <c r="AA157" s="356"/>
      <c r="AB157" s="356"/>
      <c r="AC157" s="356"/>
      <c r="AD157" s="356"/>
      <c r="AE157" s="356"/>
      <c r="AF157" s="356"/>
      <c r="AG157" s="356"/>
      <c r="AH157" s="356"/>
      <c r="AI157" s="356"/>
      <c r="AJ157" s="356"/>
      <c r="AK157" s="356"/>
      <c r="AL157" s="356"/>
      <c r="AM157" s="356"/>
      <c r="AN157" s="356"/>
      <c r="AO157" s="356"/>
      <c r="AP157" s="356"/>
      <c r="AQ157" s="356"/>
      <c r="AR157" s="356"/>
      <c r="AS157" s="356"/>
      <c r="AT157" s="356"/>
      <c r="AU157" s="356"/>
      <c r="AV157" s="356"/>
      <c r="AW157" s="356"/>
      <c r="AX157" s="356"/>
      <c r="AY157" s="356"/>
      <c r="AZ157" s="356"/>
      <c r="BA157" s="356"/>
      <c r="BB157" s="356"/>
      <c r="BC157" s="356"/>
      <c r="BD157" s="356"/>
      <c r="BE157" s="356"/>
      <c r="BF157" s="356"/>
      <c r="BG157" s="356"/>
      <c r="BH157" s="356"/>
      <c r="BI157" s="356"/>
      <c r="BJ157" s="356"/>
      <c r="BK157" s="356"/>
      <c r="BL157" s="356"/>
      <c r="BM157" s="356"/>
      <c r="BN157" s="356"/>
      <c r="BO157" s="378"/>
      <c r="BP157" s="378"/>
      <c r="BQ157" s="378"/>
      <c r="BR157" s="378"/>
      <c r="BS157" s="378"/>
    </row>
    <row r="158" spans="1:71" s="20" customFormat="1">
      <c r="A158" s="16"/>
      <c r="C158" s="359"/>
      <c r="D158" s="355" t="str">
        <f>Dept2</f>
        <v>Sales &amp; Marketing</v>
      </c>
      <c r="E158" s="356"/>
      <c r="F158" s="358"/>
      <c r="G158" s="356">
        <f>SUMIF($D$88:$D$93,$D158,G$88:G$93)</f>
        <v>0</v>
      </c>
      <c r="H158" s="356">
        <f t="shared" ref="H158:BN158" si="482">SUMIF($D$88:$D$93,$D158,H$88:H$93)</f>
        <v>0</v>
      </c>
      <c r="I158" s="356">
        <f t="shared" si="482"/>
        <v>0</v>
      </c>
      <c r="J158" s="356">
        <f t="shared" si="482"/>
        <v>0</v>
      </c>
      <c r="K158" s="356">
        <f t="shared" si="482"/>
        <v>0</v>
      </c>
      <c r="L158" s="356">
        <f t="shared" si="482"/>
        <v>0</v>
      </c>
      <c r="M158" s="356">
        <f t="shared" si="482"/>
        <v>0</v>
      </c>
      <c r="N158" s="356">
        <f t="shared" si="482"/>
        <v>0</v>
      </c>
      <c r="O158" s="356">
        <f t="shared" si="482"/>
        <v>0</v>
      </c>
      <c r="P158" s="356">
        <f t="shared" si="482"/>
        <v>0</v>
      </c>
      <c r="Q158" s="356">
        <f t="shared" si="482"/>
        <v>0</v>
      </c>
      <c r="R158" s="356">
        <f t="shared" si="482"/>
        <v>0</v>
      </c>
      <c r="S158" s="356">
        <f t="shared" si="482"/>
        <v>0</v>
      </c>
      <c r="T158" s="356">
        <f t="shared" si="482"/>
        <v>0</v>
      </c>
      <c r="U158" s="356">
        <f t="shared" si="482"/>
        <v>0</v>
      </c>
      <c r="V158" s="356">
        <f t="shared" si="482"/>
        <v>0</v>
      </c>
      <c r="W158" s="356">
        <f t="shared" si="482"/>
        <v>0</v>
      </c>
      <c r="X158" s="356">
        <f t="shared" si="482"/>
        <v>0</v>
      </c>
      <c r="Y158" s="356">
        <f t="shared" si="482"/>
        <v>0</v>
      </c>
      <c r="Z158" s="356">
        <f t="shared" si="482"/>
        <v>0</v>
      </c>
      <c r="AA158" s="356">
        <f t="shared" si="482"/>
        <v>0</v>
      </c>
      <c r="AB158" s="356">
        <f t="shared" si="482"/>
        <v>0</v>
      </c>
      <c r="AC158" s="356">
        <f t="shared" si="482"/>
        <v>0</v>
      </c>
      <c r="AD158" s="356">
        <f t="shared" si="482"/>
        <v>0</v>
      </c>
      <c r="AE158" s="356">
        <f t="shared" si="482"/>
        <v>0</v>
      </c>
      <c r="AF158" s="356">
        <f t="shared" si="482"/>
        <v>0</v>
      </c>
      <c r="AG158" s="356">
        <f t="shared" si="482"/>
        <v>0</v>
      </c>
      <c r="AH158" s="356">
        <f t="shared" si="482"/>
        <v>0</v>
      </c>
      <c r="AI158" s="356">
        <f t="shared" si="482"/>
        <v>0</v>
      </c>
      <c r="AJ158" s="356">
        <f t="shared" si="482"/>
        <v>0</v>
      </c>
      <c r="AK158" s="356">
        <f t="shared" si="482"/>
        <v>0</v>
      </c>
      <c r="AL158" s="356">
        <f t="shared" si="482"/>
        <v>0</v>
      </c>
      <c r="AM158" s="356">
        <f t="shared" si="482"/>
        <v>0</v>
      </c>
      <c r="AN158" s="356">
        <f t="shared" si="482"/>
        <v>0</v>
      </c>
      <c r="AO158" s="356">
        <f t="shared" si="482"/>
        <v>0</v>
      </c>
      <c r="AP158" s="356">
        <f t="shared" si="482"/>
        <v>0</v>
      </c>
      <c r="AQ158" s="356">
        <f t="shared" si="482"/>
        <v>0</v>
      </c>
      <c r="AR158" s="356">
        <f t="shared" si="482"/>
        <v>0</v>
      </c>
      <c r="AS158" s="356">
        <f t="shared" si="482"/>
        <v>0</v>
      </c>
      <c r="AT158" s="356">
        <f t="shared" si="482"/>
        <v>0</v>
      </c>
      <c r="AU158" s="356">
        <f t="shared" si="482"/>
        <v>0</v>
      </c>
      <c r="AV158" s="356">
        <f t="shared" si="482"/>
        <v>0</v>
      </c>
      <c r="AW158" s="356">
        <f t="shared" si="482"/>
        <v>0</v>
      </c>
      <c r="AX158" s="356">
        <f t="shared" si="482"/>
        <v>0</v>
      </c>
      <c r="AY158" s="356">
        <f t="shared" si="482"/>
        <v>0</v>
      </c>
      <c r="AZ158" s="356">
        <f t="shared" si="482"/>
        <v>0</v>
      </c>
      <c r="BA158" s="356">
        <f t="shared" si="482"/>
        <v>0</v>
      </c>
      <c r="BB158" s="356">
        <f t="shared" si="482"/>
        <v>0</v>
      </c>
      <c r="BC158" s="356">
        <f t="shared" si="482"/>
        <v>0</v>
      </c>
      <c r="BD158" s="356">
        <f t="shared" si="482"/>
        <v>0</v>
      </c>
      <c r="BE158" s="356">
        <f t="shared" si="482"/>
        <v>0</v>
      </c>
      <c r="BF158" s="356">
        <f t="shared" si="482"/>
        <v>0</v>
      </c>
      <c r="BG158" s="356">
        <f t="shared" si="482"/>
        <v>0</v>
      </c>
      <c r="BH158" s="356">
        <f t="shared" si="482"/>
        <v>0</v>
      </c>
      <c r="BI158" s="356">
        <f t="shared" si="482"/>
        <v>0</v>
      </c>
      <c r="BJ158" s="356">
        <f t="shared" si="482"/>
        <v>0</v>
      </c>
      <c r="BK158" s="356">
        <f t="shared" si="482"/>
        <v>0</v>
      </c>
      <c r="BL158" s="356">
        <f t="shared" si="482"/>
        <v>0</v>
      </c>
      <c r="BM158" s="356">
        <f t="shared" si="482"/>
        <v>0</v>
      </c>
      <c r="BN158" s="356">
        <f t="shared" si="482"/>
        <v>0</v>
      </c>
      <c r="BO158" s="378"/>
      <c r="BP158" s="378"/>
      <c r="BQ158" s="378"/>
      <c r="BR158" s="378"/>
      <c r="BS158" s="378"/>
    </row>
    <row r="159" spans="1:71" s="20" customFormat="1">
      <c r="A159" s="16"/>
      <c r="C159" s="359"/>
      <c r="D159" s="61"/>
      <c r="E159" s="356"/>
      <c r="F159" s="358"/>
      <c r="G159" s="356"/>
      <c r="H159" s="356"/>
      <c r="I159" s="356"/>
      <c r="J159" s="356"/>
      <c r="K159" s="356"/>
      <c r="L159" s="356"/>
      <c r="M159" s="356"/>
      <c r="N159" s="356"/>
      <c r="O159" s="356"/>
      <c r="P159" s="356"/>
      <c r="Q159" s="356"/>
      <c r="R159" s="356"/>
      <c r="S159" s="356"/>
      <c r="T159" s="356"/>
      <c r="U159" s="356"/>
      <c r="V159" s="356"/>
      <c r="W159" s="356"/>
      <c r="X159" s="356"/>
      <c r="Y159" s="356"/>
      <c r="Z159" s="356"/>
      <c r="AA159" s="356"/>
      <c r="AB159" s="356"/>
      <c r="AC159" s="356"/>
      <c r="AD159" s="356"/>
      <c r="AE159" s="356"/>
      <c r="AF159" s="356"/>
      <c r="AG159" s="356"/>
      <c r="AH159" s="356"/>
      <c r="AI159" s="356"/>
      <c r="AJ159" s="356"/>
      <c r="AK159" s="356"/>
      <c r="AL159" s="356"/>
      <c r="AM159" s="356"/>
      <c r="AN159" s="356"/>
      <c r="AO159" s="356"/>
      <c r="AP159" s="356"/>
      <c r="AQ159" s="356"/>
      <c r="AR159" s="356"/>
      <c r="AS159" s="356"/>
      <c r="AT159" s="356"/>
      <c r="AU159" s="356"/>
      <c r="AV159" s="356"/>
      <c r="AW159" s="356"/>
      <c r="AX159" s="356"/>
      <c r="AY159" s="356"/>
      <c r="AZ159" s="356"/>
      <c r="BA159" s="356"/>
      <c r="BB159" s="356"/>
      <c r="BC159" s="356"/>
      <c r="BD159" s="356"/>
      <c r="BE159" s="356"/>
      <c r="BF159" s="356"/>
      <c r="BG159" s="356"/>
      <c r="BH159" s="356"/>
      <c r="BI159" s="356"/>
      <c r="BJ159" s="356"/>
      <c r="BK159" s="356"/>
      <c r="BL159" s="356"/>
      <c r="BM159" s="356"/>
      <c r="BN159" s="356"/>
      <c r="BO159" s="378"/>
      <c r="BP159" s="378"/>
      <c r="BQ159" s="378"/>
      <c r="BR159" s="378"/>
      <c r="BS159" s="378"/>
    </row>
    <row r="160" spans="1:71" s="20" customFormat="1">
      <c r="A160" s="16"/>
      <c r="C160" s="359"/>
      <c r="D160" s="355" t="s">
        <v>153</v>
      </c>
      <c r="E160" s="356"/>
      <c r="F160" s="358"/>
      <c r="G160" s="356"/>
      <c r="H160" s="356"/>
      <c r="I160" s="356"/>
      <c r="J160" s="356"/>
      <c r="K160" s="356"/>
      <c r="L160" s="356"/>
      <c r="M160" s="356"/>
      <c r="N160" s="356"/>
      <c r="O160" s="356"/>
      <c r="P160" s="356"/>
      <c r="Q160" s="356"/>
      <c r="R160" s="356"/>
      <c r="S160" s="356"/>
      <c r="T160" s="356"/>
      <c r="U160" s="356"/>
      <c r="V160" s="356"/>
      <c r="W160" s="356"/>
      <c r="X160" s="356"/>
      <c r="Y160" s="356"/>
      <c r="Z160" s="356"/>
      <c r="AA160" s="356"/>
      <c r="AB160" s="356"/>
      <c r="AC160" s="356"/>
      <c r="AD160" s="356"/>
      <c r="AE160" s="356"/>
      <c r="AF160" s="356"/>
      <c r="AG160" s="356"/>
      <c r="AH160" s="356"/>
      <c r="AI160" s="356"/>
      <c r="AJ160" s="356"/>
      <c r="AK160" s="356"/>
      <c r="AL160" s="356"/>
      <c r="AM160" s="356"/>
      <c r="AN160" s="356"/>
      <c r="AO160" s="356"/>
      <c r="AP160" s="356"/>
      <c r="AQ160" s="356"/>
      <c r="AR160" s="356"/>
      <c r="AS160" s="356"/>
      <c r="AT160" s="356"/>
      <c r="AU160" s="356"/>
      <c r="AV160" s="356"/>
      <c r="AW160" s="356"/>
      <c r="AX160" s="356"/>
      <c r="AY160" s="356"/>
      <c r="AZ160" s="356"/>
      <c r="BA160" s="356"/>
      <c r="BB160" s="356"/>
      <c r="BC160" s="356"/>
      <c r="BD160" s="356"/>
      <c r="BE160" s="356"/>
      <c r="BF160" s="356"/>
      <c r="BG160" s="356"/>
      <c r="BH160" s="356"/>
      <c r="BI160" s="356"/>
      <c r="BJ160" s="356"/>
      <c r="BK160" s="356"/>
      <c r="BL160" s="356"/>
      <c r="BM160" s="356"/>
      <c r="BN160" s="356"/>
      <c r="BO160" s="378"/>
      <c r="BP160" s="378"/>
      <c r="BQ160" s="378"/>
      <c r="BR160" s="378"/>
      <c r="BS160" s="378"/>
    </row>
    <row r="161" spans="1:71" s="20" customFormat="1">
      <c r="A161" s="16"/>
      <c r="C161" s="359"/>
      <c r="D161" s="61" t="s">
        <v>147</v>
      </c>
      <c r="E161" s="358">
        <v>0</v>
      </c>
      <c r="F161" s="358"/>
      <c r="G161" s="356">
        <f t="shared" ref="G161:Z161" si="483">IF(APDays=$E161,G158,0)</f>
        <v>0</v>
      </c>
      <c r="H161" s="356">
        <f t="shared" si="483"/>
        <v>0</v>
      </c>
      <c r="I161" s="356">
        <f t="shared" si="483"/>
        <v>0</v>
      </c>
      <c r="J161" s="356">
        <f t="shared" si="483"/>
        <v>0</v>
      </c>
      <c r="K161" s="356">
        <f t="shared" si="483"/>
        <v>0</v>
      </c>
      <c r="L161" s="356">
        <f t="shared" si="483"/>
        <v>0</v>
      </c>
      <c r="M161" s="356">
        <f t="shared" si="483"/>
        <v>0</v>
      </c>
      <c r="N161" s="356">
        <f t="shared" si="483"/>
        <v>0</v>
      </c>
      <c r="O161" s="356">
        <f t="shared" si="483"/>
        <v>0</v>
      </c>
      <c r="P161" s="356">
        <f t="shared" si="483"/>
        <v>0</v>
      </c>
      <c r="Q161" s="356">
        <f t="shared" si="483"/>
        <v>0</v>
      </c>
      <c r="R161" s="356">
        <f t="shared" si="483"/>
        <v>0</v>
      </c>
      <c r="S161" s="356">
        <f t="shared" si="483"/>
        <v>0</v>
      </c>
      <c r="T161" s="356">
        <f t="shared" si="483"/>
        <v>0</v>
      </c>
      <c r="U161" s="356">
        <f t="shared" si="483"/>
        <v>0</v>
      </c>
      <c r="V161" s="356">
        <f t="shared" si="483"/>
        <v>0</v>
      </c>
      <c r="W161" s="356">
        <f t="shared" si="483"/>
        <v>0</v>
      </c>
      <c r="X161" s="356">
        <f t="shared" si="483"/>
        <v>0</v>
      </c>
      <c r="Y161" s="356">
        <f t="shared" si="483"/>
        <v>0</v>
      </c>
      <c r="Z161" s="356">
        <f t="shared" si="483"/>
        <v>0</v>
      </c>
      <c r="AA161" s="356">
        <f t="shared" ref="AA161:BB161" si="484">IF(APDays=$E161,AA158,0)</f>
        <v>0</v>
      </c>
      <c r="AB161" s="356">
        <f t="shared" si="484"/>
        <v>0</v>
      </c>
      <c r="AC161" s="356">
        <f t="shared" si="484"/>
        <v>0</v>
      </c>
      <c r="AD161" s="356">
        <f t="shared" si="484"/>
        <v>0</v>
      </c>
      <c r="AE161" s="356">
        <f t="shared" si="484"/>
        <v>0</v>
      </c>
      <c r="AF161" s="356">
        <f t="shared" si="484"/>
        <v>0</v>
      </c>
      <c r="AG161" s="356">
        <f t="shared" si="484"/>
        <v>0</v>
      </c>
      <c r="AH161" s="356">
        <f t="shared" si="484"/>
        <v>0</v>
      </c>
      <c r="AI161" s="356">
        <f t="shared" si="484"/>
        <v>0</v>
      </c>
      <c r="AJ161" s="356">
        <f t="shared" si="484"/>
        <v>0</v>
      </c>
      <c r="AK161" s="356">
        <f t="shared" si="484"/>
        <v>0</v>
      </c>
      <c r="AL161" s="356">
        <f t="shared" si="484"/>
        <v>0</v>
      </c>
      <c r="AM161" s="356">
        <f t="shared" si="484"/>
        <v>0</v>
      </c>
      <c r="AN161" s="356">
        <f t="shared" si="484"/>
        <v>0</v>
      </c>
      <c r="AO161" s="356">
        <f t="shared" si="484"/>
        <v>0</v>
      </c>
      <c r="AP161" s="356">
        <f t="shared" si="484"/>
        <v>0</v>
      </c>
      <c r="AQ161" s="356">
        <f t="shared" si="484"/>
        <v>0</v>
      </c>
      <c r="AR161" s="356">
        <f t="shared" si="484"/>
        <v>0</v>
      </c>
      <c r="AS161" s="356">
        <f t="shared" si="484"/>
        <v>0</v>
      </c>
      <c r="AT161" s="356">
        <f t="shared" si="484"/>
        <v>0</v>
      </c>
      <c r="AU161" s="356">
        <f t="shared" si="484"/>
        <v>0</v>
      </c>
      <c r="AV161" s="356">
        <f t="shared" si="484"/>
        <v>0</v>
      </c>
      <c r="AW161" s="356">
        <f t="shared" si="484"/>
        <v>0</v>
      </c>
      <c r="AX161" s="356">
        <f t="shared" si="484"/>
        <v>0</v>
      </c>
      <c r="AY161" s="356">
        <f t="shared" si="484"/>
        <v>0</v>
      </c>
      <c r="AZ161" s="356">
        <f t="shared" si="484"/>
        <v>0</v>
      </c>
      <c r="BA161" s="356">
        <f t="shared" si="484"/>
        <v>0</v>
      </c>
      <c r="BB161" s="356">
        <f t="shared" si="484"/>
        <v>0</v>
      </c>
      <c r="BC161" s="356">
        <f t="shared" ref="BC161:BN161" si="485">IF(APDays=$E161,BC158,0)</f>
        <v>0</v>
      </c>
      <c r="BD161" s="356">
        <f t="shared" si="485"/>
        <v>0</v>
      </c>
      <c r="BE161" s="356">
        <f t="shared" si="485"/>
        <v>0</v>
      </c>
      <c r="BF161" s="356">
        <f t="shared" si="485"/>
        <v>0</v>
      </c>
      <c r="BG161" s="356">
        <f t="shared" si="485"/>
        <v>0</v>
      </c>
      <c r="BH161" s="356">
        <f t="shared" si="485"/>
        <v>0</v>
      </c>
      <c r="BI161" s="356">
        <f t="shared" si="485"/>
        <v>0</v>
      </c>
      <c r="BJ161" s="356">
        <f t="shared" si="485"/>
        <v>0</v>
      </c>
      <c r="BK161" s="356">
        <f t="shared" si="485"/>
        <v>0</v>
      </c>
      <c r="BL161" s="356">
        <f t="shared" si="485"/>
        <v>0</v>
      </c>
      <c r="BM161" s="356">
        <f t="shared" si="485"/>
        <v>0</v>
      </c>
      <c r="BN161" s="356">
        <f t="shared" si="485"/>
        <v>0</v>
      </c>
      <c r="BO161" s="378"/>
      <c r="BP161" s="378"/>
      <c r="BQ161" s="378"/>
      <c r="BR161" s="378"/>
      <c r="BS161" s="378"/>
    </row>
    <row r="162" spans="1:71" s="20" customFormat="1">
      <c r="A162" s="16"/>
      <c r="C162" s="359"/>
      <c r="D162" s="360" t="s">
        <v>148</v>
      </c>
      <c r="E162" s="358">
        <v>30</v>
      </c>
      <c r="F162" s="358"/>
      <c r="G162" s="356">
        <f t="shared" ref="G162:Z162" si="486">IF(APDays=$E162,G158,0)</f>
        <v>0</v>
      </c>
      <c r="H162" s="356">
        <f t="shared" si="486"/>
        <v>0</v>
      </c>
      <c r="I162" s="356">
        <f t="shared" si="486"/>
        <v>0</v>
      </c>
      <c r="J162" s="356">
        <f t="shared" si="486"/>
        <v>0</v>
      </c>
      <c r="K162" s="356">
        <f t="shared" si="486"/>
        <v>0</v>
      </c>
      <c r="L162" s="356">
        <f t="shared" si="486"/>
        <v>0</v>
      </c>
      <c r="M162" s="356">
        <f t="shared" si="486"/>
        <v>0</v>
      </c>
      <c r="N162" s="356">
        <f t="shared" si="486"/>
        <v>0</v>
      </c>
      <c r="O162" s="356">
        <f t="shared" si="486"/>
        <v>0</v>
      </c>
      <c r="P162" s="356">
        <f t="shared" si="486"/>
        <v>0</v>
      </c>
      <c r="Q162" s="356">
        <f t="shared" si="486"/>
        <v>0</v>
      </c>
      <c r="R162" s="356">
        <f t="shared" si="486"/>
        <v>0</v>
      </c>
      <c r="S162" s="356">
        <f t="shared" si="486"/>
        <v>0</v>
      </c>
      <c r="T162" s="356">
        <f t="shared" si="486"/>
        <v>0</v>
      </c>
      <c r="U162" s="356">
        <f t="shared" si="486"/>
        <v>0</v>
      </c>
      <c r="V162" s="356">
        <f t="shared" si="486"/>
        <v>0</v>
      </c>
      <c r="W162" s="356">
        <f t="shared" si="486"/>
        <v>0</v>
      </c>
      <c r="X162" s="356">
        <f t="shared" si="486"/>
        <v>0</v>
      </c>
      <c r="Y162" s="356">
        <f t="shared" si="486"/>
        <v>0</v>
      </c>
      <c r="Z162" s="356">
        <f t="shared" si="486"/>
        <v>0</v>
      </c>
      <c r="AA162" s="356">
        <f t="shared" ref="AA162:BB162" si="487">IF(APDays=$E162,AA158,0)</f>
        <v>0</v>
      </c>
      <c r="AB162" s="356">
        <f t="shared" si="487"/>
        <v>0</v>
      </c>
      <c r="AC162" s="356">
        <f t="shared" si="487"/>
        <v>0</v>
      </c>
      <c r="AD162" s="356">
        <f t="shared" si="487"/>
        <v>0</v>
      </c>
      <c r="AE162" s="356">
        <f t="shared" si="487"/>
        <v>0</v>
      </c>
      <c r="AF162" s="356">
        <f t="shared" si="487"/>
        <v>0</v>
      </c>
      <c r="AG162" s="356">
        <f t="shared" si="487"/>
        <v>0</v>
      </c>
      <c r="AH162" s="356">
        <f t="shared" si="487"/>
        <v>0</v>
      </c>
      <c r="AI162" s="356">
        <f t="shared" si="487"/>
        <v>0</v>
      </c>
      <c r="AJ162" s="356">
        <f t="shared" si="487"/>
        <v>0</v>
      </c>
      <c r="AK162" s="356">
        <f t="shared" si="487"/>
        <v>0</v>
      </c>
      <c r="AL162" s="356">
        <f t="shared" si="487"/>
        <v>0</v>
      </c>
      <c r="AM162" s="356">
        <f t="shared" si="487"/>
        <v>0</v>
      </c>
      <c r="AN162" s="356">
        <f t="shared" si="487"/>
        <v>0</v>
      </c>
      <c r="AO162" s="356">
        <f t="shared" si="487"/>
        <v>0</v>
      </c>
      <c r="AP162" s="356">
        <f t="shared" si="487"/>
        <v>0</v>
      </c>
      <c r="AQ162" s="356">
        <f t="shared" si="487"/>
        <v>0</v>
      </c>
      <c r="AR162" s="356">
        <f t="shared" si="487"/>
        <v>0</v>
      </c>
      <c r="AS162" s="356">
        <f t="shared" si="487"/>
        <v>0</v>
      </c>
      <c r="AT162" s="356">
        <f t="shared" si="487"/>
        <v>0</v>
      </c>
      <c r="AU162" s="356">
        <f t="shared" si="487"/>
        <v>0</v>
      </c>
      <c r="AV162" s="356">
        <f t="shared" si="487"/>
        <v>0</v>
      </c>
      <c r="AW162" s="356">
        <f t="shared" si="487"/>
        <v>0</v>
      </c>
      <c r="AX162" s="356">
        <f t="shared" si="487"/>
        <v>0</v>
      </c>
      <c r="AY162" s="356">
        <f t="shared" si="487"/>
        <v>0</v>
      </c>
      <c r="AZ162" s="356">
        <f t="shared" si="487"/>
        <v>0</v>
      </c>
      <c r="BA162" s="356">
        <f t="shared" si="487"/>
        <v>0</v>
      </c>
      <c r="BB162" s="356">
        <f t="shared" si="487"/>
        <v>0</v>
      </c>
      <c r="BC162" s="356">
        <f t="shared" ref="BC162:BN162" si="488">IF(APDays=$E162,BC158,0)</f>
        <v>0</v>
      </c>
      <c r="BD162" s="356">
        <f t="shared" si="488"/>
        <v>0</v>
      </c>
      <c r="BE162" s="356">
        <f t="shared" si="488"/>
        <v>0</v>
      </c>
      <c r="BF162" s="356">
        <f t="shared" si="488"/>
        <v>0</v>
      </c>
      <c r="BG162" s="356">
        <f t="shared" si="488"/>
        <v>0</v>
      </c>
      <c r="BH162" s="356">
        <f t="shared" si="488"/>
        <v>0</v>
      </c>
      <c r="BI162" s="356">
        <f t="shared" si="488"/>
        <v>0</v>
      </c>
      <c r="BJ162" s="356">
        <f t="shared" si="488"/>
        <v>0</v>
      </c>
      <c r="BK162" s="356">
        <f t="shared" si="488"/>
        <v>0</v>
      </c>
      <c r="BL162" s="356">
        <f t="shared" si="488"/>
        <v>0</v>
      </c>
      <c r="BM162" s="356">
        <f t="shared" si="488"/>
        <v>0</v>
      </c>
      <c r="BN162" s="356">
        <f t="shared" si="488"/>
        <v>0</v>
      </c>
      <c r="BO162" s="378"/>
      <c r="BP162" s="378"/>
      <c r="BQ162" s="378"/>
      <c r="BR162" s="378"/>
      <c r="BS162" s="378"/>
    </row>
    <row r="163" spans="1:71" s="20" customFormat="1">
      <c r="A163" s="16"/>
      <c r="C163" s="359"/>
      <c r="D163" s="360" t="s">
        <v>150</v>
      </c>
      <c r="E163" s="358">
        <v>60</v>
      </c>
      <c r="F163" s="358"/>
      <c r="G163" s="356">
        <f t="shared" ref="G163:Z163" si="489">IF(APDays=$E163,G158,0)</f>
        <v>0</v>
      </c>
      <c r="H163" s="356">
        <f t="shared" si="489"/>
        <v>0</v>
      </c>
      <c r="I163" s="356">
        <f t="shared" si="489"/>
        <v>0</v>
      </c>
      <c r="J163" s="356">
        <f t="shared" si="489"/>
        <v>0</v>
      </c>
      <c r="K163" s="356">
        <f t="shared" si="489"/>
        <v>0</v>
      </c>
      <c r="L163" s="356">
        <f t="shared" si="489"/>
        <v>0</v>
      </c>
      <c r="M163" s="356">
        <f t="shared" si="489"/>
        <v>0</v>
      </c>
      <c r="N163" s="356">
        <f t="shared" si="489"/>
        <v>0</v>
      </c>
      <c r="O163" s="356">
        <f t="shared" si="489"/>
        <v>0</v>
      </c>
      <c r="P163" s="356">
        <f t="shared" si="489"/>
        <v>0</v>
      </c>
      <c r="Q163" s="356">
        <f t="shared" si="489"/>
        <v>0</v>
      </c>
      <c r="R163" s="356">
        <f t="shared" si="489"/>
        <v>0</v>
      </c>
      <c r="S163" s="356">
        <f t="shared" si="489"/>
        <v>0</v>
      </c>
      <c r="T163" s="356">
        <f t="shared" si="489"/>
        <v>0</v>
      </c>
      <c r="U163" s="356">
        <f t="shared" si="489"/>
        <v>0</v>
      </c>
      <c r="V163" s="356">
        <f t="shared" si="489"/>
        <v>0</v>
      </c>
      <c r="W163" s="356">
        <f t="shared" si="489"/>
        <v>0</v>
      </c>
      <c r="X163" s="356">
        <f t="shared" si="489"/>
        <v>0</v>
      </c>
      <c r="Y163" s="356">
        <f t="shared" si="489"/>
        <v>0</v>
      </c>
      <c r="Z163" s="356">
        <f t="shared" si="489"/>
        <v>0</v>
      </c>
      <c r="AA163" s="356">
        <f t="shared" ref="AA163:BB163" si="490">IF(APDays=$E163,AA158,0)</f>
        <v>0</v>
      </c>
      <c r="AB163" s="356">
        <f t="shared" si="490"/>
        <v>0</v>
      </c>
      <c r="AC163" s="356">
        <f t="shared" si="490"/>
        <v>0</v>
      </c>
      <c r="AD163" s="356">
        <f t="shared" si="490"/>
        <v>0</v>
      </c>
      <c r="AE163" s="356">
        <f t="shared" si="490"/>
        <v>0</v>
      </c>
      <c r="AF163" s="356">
        <f t="shared" si="490"/>
        <v>0</v>
      </c>
      <c r="AG163" s="356">
        <f t="shared" si="490"/>
        <v>0</v>
      </c>
      <c r="AH163" s="356">
        <f t="shared" si="490"/>
        <v>0</v>
      </c>
      <c r="AI163" s="356">
        <f t="shared" si="490"/>
        <v>0</v>
      </c>
      <c r="AJ163" s="356">
        <f t="shared" si="490"/>
        <v>0</v>
      </c>
      <c r="AK163" s="356">
        <f t="shared" si="490"/>
        <v>0</v>
      </c>
      <c r="AL163" s="356">
        <f t="shared" si="490"/>
        <v>0</v>
      </c>
      <c r="AM163" s="356">
        <f t="shared" si="490"/>
        <v>0</v>
      </c>
      <c r="AN163" s="356">
        <f t="shared" si="490"/>
        <v>0</v>
      </c>
      <c r="AO163" s="356">
        <f t="shared" si="490"/>
        <v>0</v>
      </c>
      <c r="AP163" s="356">
        <f t="shared" si="490"/>
        <v>0</v>
      </c>
      <c r="AQ163" s="356">
        <f t="shared" si="490"/>
        <v>0</v>
      </c>
      <c r="AR163" s="356">
        <f t="shared" si="490"/>
        <v>0</v>
      </c>
      <c r="AS163" s="356">
        <f t="shared" si="490"/>
        <v>0</v>
      </c>
      <c r="AT163" s="356">
        <f t="shared" si="490"/>
        <v>0</v>
      </c>
      <c r="AU163" s="356">
        <f t="shared" si="490"/>
        <v>0</v>
      </c>
      <c r="AV163" s="356">
        <f t="shared" si="490"/>
        <v>0</v>
      </c>
      <c r="AW163" s="356">
        <f t="shared" si="490"/>
        <v>0</v>
      </c>
      <c r="AX163" s="356">
        <f t="shared" si="490"/>
        <v>0</v>
      </c>
      <c r="AY163" s="356">
        <f t="shared" si="490"/>
        <v>0</v>
      </c>
      <c r="AZ163" s="356">
        <f t="shared" si="490"/>
        <v>0</v>
      </c>
      <c r="BA163" s="356">
        <f t="shared" si="490"/>
        <v>0</v>
      </c>
      <c r="BB163" s="356">
        <f t="shared" si="490"/>
        <v>0</v>
      </c>
      <c r="BC163" s="356">
        <f t="shared" ref="BC163:BN163" si="491">IF(APDays=$E163,BC158,0)</f>
        <v>0</v>
      </c>
      <c r="BD163" s="356">
        <f t="shared" si="491"/>
        <v>0</v>
      </c>
      <c r="BE163" s="356">
        <f t="shared" si="491"/>
        <v>0</v>
      </c>
      <c r="BF163" s="356">
        <f t="shared" si="491"/>
        <v>0</v>
      </c>
      <c r="BG163" s="356">
        <f t="shared" si="491"/>
        <v>0</v>
      </c>
      <c r="BH163" s="356">
        <f t="shared" si="491"/>
        <v>0</v>
      </c>
      <c r="BI163" s="356">
        <f t="shared" si="491"/>
        <v>0</v>
      </c>
      <c r="BJ163" s="356">
        <f t="shared" si="491"/>
        <v>0</v>
      </c>
      <c r="BK163" s="356">
        <f t="shared" si="491"/>
        <v>0</v>
      </c>
      <c r="BL163" s="356">
        <f t="shared" si="491"/>
        <v>0</v>
      </c>
      <c r="BM163" s="356">
        <f t="shared" si="491"/>
        <v>0</v>
      </c>
      <c r="BN163" s="356">
        <f t="shared" si="491"/>
        <v>0</v>
      </c>
      <c r="BO163" s="378"/>
      <c r="BP163" s="378"/>
      <c r="BQ163" s="378"/>
      <c r="BR163" s="378"/>
      <c r="BS163" s="378"/>
    </row>
    <row r="164" spans="1:71" s="20" customFormat="1">
      <c r="A164" s="16"/>
      <c r="C164" s="359"/>
      <c r="D164" s="360" t="s">
        <v>149</v>
      </c>
      <c r="E164" s="358">
        <v>90</v>
      </c>
      <c r="F164" s="358"/>
      <c r="G164" s="356">
        <f t="shared" ref="G164:Z164" si="492">IF(APDays=$E164,G158,0)</f>
        <v>0</v>
      </c>
      <c r="H164" s="356">
        <f t="shared" si="492"/>
        <v>0</v>
      </c>
      <c r="I164" s="356">
        <f t="shared" si="492"/>
        <v>0</v>
      </c>
      <c r="J164" s="356">
        <f t="shared" si="492"/>
        <v>0</v>
      </c>
      <c r="K164" s="356">
        <f t="shared" si="492"/>
        <v>0</v>
      </c>
      <c r="L164" s="356">
        <f t="shared" si="492"/>
        <v>0</v>
      </c>
      <c r="M164" s="356">
        <f t="shared" si="492"/>
        <v>0</v>
      </c>
      <c r="N164" s="356">
        <f t="shared" si="492"/>
        <v>0</v>
      </c>
      <c r="O164" s="356">
        <f t="shared" si="492"/>
        <v>0</v>
      </c>
      <c r="P164" s="356">
        <f t="shared" si="492"/>
        <v>0</v>
      </c>
      <c r="Q164" s="356">
        <f t="shared" si="492"/>
        <v>0</v>
      </c>
      <c r="R164" s="356">
        <f t="shared" si="492"/>
        <v>0</v>
      </c>
      <c r="S164" s="356">
        <f t="shared" si="492"/>
        <v>0</v>
      </c>
      <c r="T164" s="356">
        <f t="shared" si="492"/>
        <v>0</v>
      </c>
      <c r="U164" s="356">
        <f t="shared" si="492"/>
        <v>0</v>
      </c>
      <c r="V164" s="356">
        <f t="shared" si="492"/>
        <v>0</v>
      </c>
      <c r="W164" s="356">
        <f t="shared" si="492"/>
        <v>0</v>
      </c>
      <c r="X164" s="356">
        <f t="shared" si="492"/>
        <v>0</v>
      </c>
      <c r="Y164" s="356">
        <f t="shared" si="492"/>
        <v>0</v>
      </c>
      <c r="Z164" s="356">
        <f t="shared" si="492"/>
        <v>0</v>
      </c>
      <c r="AA164" s="356">
        <f t="shared" ref="AA164:BB164" si="493">IF(APDays=$E164,AA158,0)</f>
        <v>0</v>
      </c>
      <c r="AB164" s="356">
        <f t="shared" si="493"/>
        <v>0</v>
      </c>
      <c r="AC164" s="356">
        <f t="shared" si="493"/>
        <v>0</v>
      </c>
      <c r="AD164" s="356">
        <f t="shared" si="493"/>
        <v>0</v>
      </c>
      <c r="AE164" s="356">
        <f t="shared" si="493"/>
        <v>0</v>
      </c>
      <c r="AF164" s="356">
        <f t="shared" si="493"/>
        <v>0</v>
      </c>
      <c r="AG164" s="356">
        <f t="shared" si="493"/>
        <v>0</v>
      </c>
      <c r="AH164" s="356">
        <f t="shared" si="493"/>
        <v>0</v>
      </c>
      <c r="AI164" s="356">
        <f t="shared" si="493"/>
        <v>0</v>
      </c>
      <c r="AJ164" s="356">
        <f t="shared" si="493"/>
        <v>0</v>
      </c>
      <c r="AK164" s="356">
        <f t="shared" si="493"/>
        <v>0</v>
      </c>
      <c r="AL164" s="356">
        <f t="shared" si="493"/>
        <v>0</v>
      </c>
      <c r="AM164" s="356">
        <f t="shared" si="493"/>
        <v>0</v>
      </c>
      <c r="AN164" s="356">
        <f t="shared" si="493"/>
        <v>0</v>
      </c>
      <c r="AO164" s="356">
        <f t="shared" si="493"/>
        <v>0</v>
      </c>
      <c r="AP164" s="356">
        <f t="shared" si="493"/>
        <v>0</v>
      </c>
      <c r="AQ164" s="356">
        <f t="shared" si="493"/>
        <v>0</v>
      </c>
      <c r="AR164" s="356">
        <f t="shared" si="493"/>
        <v>0</v>
      </c>
      <c r="AS164" s="356">
        <f t="shared" si="493"/>
        <v>0</v>
      </c>
      <c r="AT164" s="356">
        <f t="shared" si="493"/>
        <v>0</v>
      </c>
      <c r="AU164" s="356">
        <f t="shared" si="493"/>
        <v>0</v>
      </c>
      <c r="AV164" s="356">
        <f t="shared" si="493"/>
        <v>0</v>
      </c>
      <c r="AW164" s="356">
        <f t="shared" si="493"/>
        <v>0</v>
      </c>
      <c r="AX164" s="356">
        <f t="shared" si="493"/>
        <v>0</v>
      </c>
      <c r="AY164" s="356">
        <f t="shared" si="493"/>
        <v>0</v>
      </c>
      <c r="AZ164" s="356">
        <f t="shared" si="493"/>
        <v>0</v>
      </c>
      <c r="BA164" s="356">
        <f t="shared" si="493"/>
        <v>0</v>
      </c>
      <c r="BB164" s="356">
        <f t="shared" si="493"/>
        <v>0</v>
      </c>
      <c r="BC164" s="356">
        <f t="shared" ref="BC164:BN164" si="494">IF(APDays=$E164,BC158,0)</f>
        <v>0</v>
      </c>
      <c r="BD164" s="356">
        <f t="shared" si="494"/>
        <v>0</v>
      </c>
      <c r="BE164" s="356">
        <f t="shared" si="494"/>
        <v>0</v>
      </c>
      <c r="BF164" s="356">
        <f t="shared" si="494"/>
        <v>0</v>
      </c>
      <c r="BG164" s="356">
        <f t="shared" si="494"/>
        <v>0</v>
      </c>
      <c r="BH164" s="356">
        <f t="shared" si="494"/>
        <v>0</v>
      </c>
      <c r="BI164" s="356">
        <f t="shared" si="494"/>
        <v>0</v>
      </c>
      <c r="BJ164" s="356">
        <f t="shared" si="494"/>
        <v>0</v>
      </c>
      <c r="BK164" s="356">
        <f t="shared" si="494"/>
        <v>0</v>
      </c>
      <c r="BL164" s="356">
        <f t="shared" si="494"/>
        <v>0</v>
      </c>
      <c r="BM164" s="356">
        <f t="shared" si="494"/>
        <v>0</v>
      </c>
      <c r="BN164" s="356">
        <f t="shared" si="494"/>
        <v>0</v>
      </c>
      <c r="BO164" s="378"/>
      <c r="BP164" s="378"/>
      <c r="BQ164" s="378"/>
      <c r="BR164" s="378"/>
      <c r="BS164" s="378"/>
    </row>
    <row r="165" spans="1:71" s="20" customFormat="1">
      <c r="A165" s="16"/>
      <c r="C165" s="359"/>
      <c r="D165" s="360"/>
      <c r="E165" s="356"/>
      <c r="F165" s="358"/>
      <c r="G165" s="356"/>
      <c r="H165" s="356"/>
      <c r="I165" s="356"/>
      <c r="J165" s="356"/>
      <c r="K165" s="356"/>
      <c r="L165" s="356"/>
      <c r="M165" s="356"/>
      <c r="N165" s="356"/>
      <c r="O165" s="356"/>
      <c r="P165" s="356"/>
      <c r="Q165" s="356"/>
      <c r="R165" s="356"/>
      <c r="S165" s="356"/>
      <c r="T165" s="356"/>
      <c r="U165" s="356"/>
      <c r="V165" s="356"/>
      <c r="W165" s="356"/>
      <c r="X165" s="356"/>
      <c r="Y165" s="356"/>
      <c r="Z165" s="356"/>
      <c r="AA165" s="356"/>
      <c r="AB165" s="356"/>
      <c r="AC165" s="356"/>
      <c r="AD165" s="356"/>
      <c r="AE165" s="356"/>
      <c r="AF165" s="356"/>
      <c r="AG165" s="356"/>
      <c r="AH165" s="356"/>
      <c r="AI165" s="356"/>
      <c r="AJ165" s="356"/>
      <c r="AK165" s="356"/>
      <c r="AL165" s="356"/>
      <c r="AM165" s="356"/>
      <c r="AN165" s="356"/>
      <c r="AO165" s="356"/>
      <c r="AP165" s="356"/>
      <c r="AQ165" s="356"/>
      <c r="AR165" s="356"/>
      <c r="AS165" s="356"/>
      <c r="AT165" s="356"/>
      <c r="AU165" s="356"/>
      <c r="AV165" s="356"/>
      <c r="AW165" s="356"/>
      <c r="AX165" s="356"/>
      <c r="AY165" s="356"/>
      <c r="AZ165" s="356"/>
      <c r="BA165" s="356"/>
      <c r="BB165" s="356"/>
      <c r="BC165" s="356"/>
      <c r="BD165" s="356"/>
      <c r="BE165" s="356"/>
      <c r="BF165" s="356"/>
      <c r="BG165" s="356"/>
      <c r="BH165" s="356"/>
      <c r="BI165" s="356"/>
      <c r="BJ165" s="356"/>
      <c r="BK165" s="356"/>
      <c r="BL165" s="356"/>
      <c r="BM165" s="356"/>
      <c r="BN165" s="356"/>
      <c r="BO165" s="378"/>
      <c r="BP165" s="378"/>
      <c r="BQ165" s="378"/>
      <c r="BR165" s="378"/>
      <c r="BS165" s="378"/>
    </row>
    <row r="166" spans="1:71" s="20" customFormat="1">
      <c r="A166" s="16"/>
      <c r="C166" s="359"/>
      <c r="D166" s="355" t="s">
        <v>152</v>
      </c>
      <c r="E166" s="356"/>
      <c r="F166" s="358"/>
      <c r="G166" s="356"/>
      <c r="H166" s="356"/>
      <c r="I166" s="356"/>
      <c r="J166" s="356"/>
      <c r="K166" s="356"/>
      <c r="L166" s="356"/>
      <c r="M166" s="356"/>
      <c r="N166" s="356"/>
      <c r="O166" s="356"/>
      <c r="P166" s="356"/>
      <c r="Q166" s="356"/>
      <c r="R166" s="356"/>
      <c r="S166" s="356"/>
      <c r="T166" s="356"/>
      <c r="U166" s="356"/>
      <c r="V166" s="356"/>
      <c r="W166" s="356"/>
      <c r="X166" s="356"/>
      <c r="Y166" s="356"/>
      <c r="Z166" s="356"/>
      <c r="AA166" s="356"/>
      <c r="AB166" s="356"/>
      <c r="AC166" s="356"/>
      <c r="AD166" s="356"/>
      <c r="AE166" s="356"/>
      <c r="AF166" s="356"/>
      <c r="AG166" s="356"/>
      <c r="AH166" s="356"/>
      <c r="AI166" s="356"/>
      <c r="AJ166" s="356"/>
      <c r="AK166" s="356"/>
      <c r="AL166" s="356"/>
      <c r="AM166" s="356"/>
      <c r="AN166" s="356"/>
      <c r="AO166" s="356"/>
      <c r="AP166" s="356"/>
      <c r="AQ166" s="356"/>
      <c r="AR166" s="356"/>
      <c r="AS166" s="356"/>
      <c r="AT166" s="356"/>
      <c r="AU166" s="356"/>
      <c r="AV166" s="356"/>
      <c r="AW166" s="356"/>
      <c r="AX166" s="356"/>
      <c r="AY166" s="356"/>
      <c r="AZ166" s="356"/>
      <c r="BA166" s="356"/>
      <c r="BB166" s="356"/>
      <c r="BC166" s="356"/>
      <c r="BD166" s="356"/>
      <c r="BE166" s="356"/>
      <c r="BF166" s="356"/>
      <c r="BG166" s="356"/>
      <c r="BH166" s="356"/>
      <c r="BI166" s="356"/>
      <c r="BJ166" s="356"/>
      <c r="BK166" s="356"/>
      <c r="BL166" s="356"/>
      <c r="BM166" s="356"/>
      <c r="BN166" s="356"/>
      <c r="BO166" s="378"/>
      <c r="BP166" s="378"/>
      <c r="BQ166" s="378"/>
      <c r="BR166" s="378"/>
      <c r="BS166" s="378"/>
    </row>
    <row r="167" spans="1:71" s="20" customFormat="1">
      <c r="A167" s="16"/>
      <c r="C167" s="359"/>
      <c r="D167" s="61" t="s">
        <v>151</v>
      </c>
      <c r="E167" s="356"/>
      <c r="F167" s="358"/>
      <c r="G167" s="356"/>
      <c r="H167" s="356"/>
      <c r="I167" s="356"/>
      <c r="J167" s="356"/>
      <c r="K167" s="356"/>
      <c r="L167" s="356"/>
      <c r="M167" s="356"/>
      <c r="N167" s="356"/>
      <c r="O167" s="356"/>
      <c r="P167" s="356"/>
      <c r="Q167" s="356"/>
      <c r="R167" s="356"/>
      <c r="S167" s="356"/>
      <c r="T167" s="356"/>
      <c r="U167" s="356"/>
      <c r="V167" s="356"/>
      <c r="W167" s="356"/>
      <c r="X167" s="356"/>
      <c r="Y167" s="356"/>
      <c r="Z167" s="356"/>
      <c r="AA167" s="356"/>
      <c r="AB167" s="356"/>
      <c r="AC167" s="356"/>
      <c r="AD167" s="356"/>
      <c r="AE167" s="356"/>
      <c r="AF167" s="356"/>
      <c r="AG167" s="356"/>
      <c r="AH167" s="356"/>
      <c r="AI167" s="356"/>
      <c r="AJ167" s="356"/>
      <c r="AK167" s="356"/>
      <c r="AL167" s="356"/>
      <c r="AM167" s="356"/>
      <c r="AN167" s="356"/>
      <c r="AO167" s="356"/>
      <c r="AP167" s="356"/>
      <c r="AQ167" s="356"/>
      <c r="AR167" s="356"/>
      <c r="AS167" s="356"/>
      <c r="AT167" s="356"/>
      <c r="AU167" s="356"/>
      <c r="AV167" s="356"/>
      <c r="AW167" s="356"/>
      <c r="AX167" s="356"/>
      <c r="AY167" s="356"/>
      <c r="AZ167" s="356"/>
      <c r="BA167" s="356"/>
      <c r="BB167" s="356"/>
      <c r="BC167" s="356"/>
      <c r="BD167" s="356"/>
      <c r="BE167" s="356"/>
      <c r="BF167" s="356"/>
      <c r="BG167" s="356"/>
      <c r="BH167" s="356"/>
      <c r="BI167" s="356"/>
      <c r="BJ167" s="356"/>
      <c r="BK167" s="356"/>
      <c r="BL167" s="356"/>
      <c r="BM167" s="356"/>
      <c r="BN167" s="356"/>
      <c r="BO167" s="378"/>
      <c r="BP167" s="378"/>
      <c r="BQ167" s="378"/>
      <c r="BR167" s="378"/>
      <c r="BS167" s="378"/>
    </row>
    <row r="168" spans="1:71" s="20" customFormat="1">
      <c r="A168" s="16"/>
      <c r="C168" s="359"/>
      <c r="D168" s="61" t="s">
        <v>147</v>
      </c>
      <c r="E168" s="356"/>
      <c r="F168" s="358"/>
      <c r="G168" s="356">
        <f t="shared" ref="G168:BB168" si="495">G161</f>
        <v>0</v>
      </c>
      <c r="H168" s="356">
        <f t="shared" si="495"/>
        <v>0</v>
      </c>
      <c r="I168" s="356">
        <f t="shared" si="495"/>
        <v>0</v>
      </c>
      <c r="J168" s="356">
        <f t="shared" si="495"/>
        <v>0</v>
      </c>
      <c r="K168" s="356">
        <f t="shared" si="495"/>
        <v>0</v>
      </c>
      <c r="L168" s="356">
        <f t="shared" si="495"/>
        <v>0</v>
      </c>
      <c r="M168" s="356">
        <f t="shared" si="495"/>
        <v>0</v>
      </c>
      <c r="N168" s="356">
        <f t="shared" si="495"/>
        <v>0</v>
      </c>
      <c r="O168" s="356">
        <f t="shared" si="495"/>
        <v>0</v>
      </c>
      <c r="P168" s="356">
        <f t="shared" si="495"/>
        <v>0</v>
      </c>
      <c r="Q168" s="356">
        <f t="shared" si="495"/>
        <v>0</v>
      </c>
      <c r="R168" s="356">
        <f t="shared" si="495"/>
        <v>0</v>
      </c>
      <c r="S168" s="356">
        <f t="shared" si="495"/>
        <v>0</v>
      </c>
      <c r="T168" s="356">
        <f t="shared" si="495"/>
        <v>0</v>
      </c>
      <c r="U168" s="356">
        <f t="shared" si="495"/>
        <v>0</v>
      </c>
      <c r="V168" s="356">
        <f t="shared" si="495"/>
        <v>0</v>
      </c>
      <c r="W168" s="356">
        <f t="shared" si="495"/>
        <v>0</v>
      </c>
      <c r="X168" s="356">
        <f t="shared" si="495"/>
        <v>0</v>
      </c>
      <c r="Y168" s="356">
        <f t="shared" si="495"/>
        <v>0</v>
      </c>
      <c r="Z168" s="356">
        <f t="shared" si="495"/>
        <v>0</v>
      </c>
      <c r="AA168" s="356">
        <f t="shared" si="495"/>
        <v>0</v>
      </c>
      <c r="AB168" s="356">
        <f t="shared" si="495"/>
        <v>0</v>
      </c>
      <c r="AC168" s="356">
        <f t="shared" si="495"/>
        <v>0</v>
      </c>
      <c r="AD168" s="356">
        <f t="shared" si="495"/>
        <v>0</v>
      </c>
      <c r="AE168" s="356">
        <f t="shared" si="495"/>
        <v>0</v>
      </c>
      <c r="AF168" s="356">
        <f t="shared" si="495"/>
        <v>0</v>
      </c>
      <c r="AG168" s="356">
        <f t="shared" si="495"/>
        <v>0</v>
      </c>
      <c r="AH168" s="356">
        <f t="shared" si="495"/>
        <v>0</v>
      </c>
      <c r="AI168" s="356">
        <f t="shared" si="495"/>
        <v>0</v>
      </c>
      <c r="AJ168" s="356">
        <f t="shared" si="495"/>
        <v>0</v>
      </c>
      <c r="AK168" s="356">
        <f t="shared" si="495"/>
        <v>0</v>
      </c>
      <c r="AL168" s="356">
        <f t="shared" si="495"/>
        <v>0</v>
      </c>
      <c r="AM168" s="356">
        <f t="shared" si="495"/>
        <v>0</v>
      </c>
      <c r="AN168" s="356">
        <f t="shared" si="495"/>
        <v>0</v>
      </c>
      <c r="AO168" s="356">
        <f t="shared" si="495"/>
        <v>0</v>
      </c>
      <c r="AP168" s="356">
        <f t="shared" si="495"/>
        <v>0</v>
      </c>
      <c r="AQ168" s="356">
        <f t="shared" si="495"/>
        <v>0</v>
      </c>
      <c r="AR168" s="356">
        <f t="shared" si="495"/>
        <v>0</v>
      </c>
      <c r="AS168" s="356">
        <f t="shared" si="495"/>
        <v>0</v>
      </c>
      <c r="AT168" s="356">
        <f t="shared" si="495"/>
        <v>0</v>
      </c>
      <c r="AU168" s="356">
        <f t="shared" si="495"/>
        <v>0</v>
      </c>
      <c r="AV168" s="356">
        <f t="shared" si="495"/>
        <v>0</v>
      </c>
      <c r="AW168" s="356">
        <f t="shared" si="495"/>
        <v>0</v>
      </c>
      <c r="AX168" s="356">
        <f t="shared" si="495"/>
        <v>0</v>
      </c>
      <c r="AY168" s="356">
        <f t="shared" si="495"/>
        <v>0</v>
      </c>
      <c r="AZ168" s="356">
        <f t="shared" si="495"/>
        <v>0</v>
      </c>
      <c r="BA168" s="356">
        <f t="shared" si="495"/>
        <v>0</v>
      </c>
      <c r="BB168" s="356">
        <f t="shared" si="495"/>
        <v>0</v>
      </c>
      <c r="BC168" s="356">
        <f t="shared" ref="BC168:BN168" si="496">BC161</f>
        <v>0</v>
      </c>
      <c r="BD168" s="356">
        <f t="shared" si="496"/>
        <v>0</v>
      </c>
      <c r="BE168" s="356">
        <f t="shared" si="496"/>
        <v>0</v>
      </c>
      <c r="BF168" s="356">
        <f t="shared" si="496"/>
        <v>0</v>
      </c>
      <c r="BG168" s="356">
        <f t="shared" si="496"/>
        <v>0</v>
      </c>
      <c r="BH168" s="356">
        <f t="shared" si="496"/>
        <v>0</v>
      </c>
      <c r="BI168" s="356">
        <f t="shared" si="496"/>
        <v>0</v>
      </c>
      <c r="BJ168" s="356">
        <f t="shared" si="496"/>
        <v>0</v>
      </c>
      <c r="BK168" s="356">
        <f t="shared" si="496"/>
        <v>0</v>
      </c>
      <c r="BL168" s="356">
        <f t="shared" si="496"/>
        <v>0</v>
      </c>
      <c r="BM168" s="356">
        <f t="shared" si="496"/>
        <v>0</v>
      </c>
      <c r="BN168" s="356">
        <f t="shared" si="496"/>
        <v>0</v>
      </c>
      <c r="BO168" s="378"/>
      <c r="BP168" s="378"/>
      <c r="BQ168" s="378"/>
      <c r="BR168" s="378"/>
      <c r="BS168" s="378"/>
    </row>
    <row r="169" spans="1:71" s="20" customFormat="1">
      <c r="A169" s="16"/>
      <c r="C169" s="359"/>
      <c r="D169" s="360" t="s">
        <v>148</v>
      </c>
      <c r="E169" s="356"/>
      <c r="F169" s="358"/>
      <c r="G169" s="356"/>
      <c r="H169" s="356">
        <f t="shared" ref="H169:BB169" si="497">G162</f>
        <v>0</v>
      </c>
      <c r="I169" s="356">
        <f t="shared" si="497"/>
        <v>0</v>
      </c>
      <c r="J169" s="356">
        <f t="shared" si="497"/>
        <v>0</v>
      </c>
      <c r="K169" s="356">
        <f t="shared" si="497"/>
        <v>0</v>
      </c>
      <c r="L169" s="356">
        <f t="shared" si="497"/>
        <v>0</v>
      </c>
      <c r="M169" s="356">
        <f t="shared" si="497"/>
        <v>0</v>
      </c>
      <c r="N169" s="356">
        <f t="shared" si="497"/>
        <v>0</v>
      </c>
      <c r="O169" s="356">
        <f t="shared" si="497"/>
        <v>0</v>
      </c>
      <c r="P169" s="356">
        <f t="shared" si="497"/>
        <v>0</v>
      </c>
      <c r="Q169" s="356">
        <f t="shared" si="497"/>
        <v>0</v>
      </c>
      <c r="R169" s="356">
        <f t="shared" si="497"/>
        <v>0</v>
      </c>
      <c r="S169" s="356">
        <f t="shared" si="497"/>
        <v>0</v>
      </c>
      <c r="T169" s="356">
        <f t="shared" si="497"/>
        <v>0</v>
      </c>
      <c r="U169" s="356">
        <f t="shared" si="497"/>
        <v>0</v>
      </c>
      <c r="V169" s="356">
        <f t="shared" si="497"/>
        <v>0</v>
      </c>
      <c r="W169" s="356">
        <f t="shared" si="497"/>
        <v>0</v>
      </c>
      <c r="X169" s="356">
        <f t="shared" si="497"/>
        <v>0</v>
      </c>
      <c r="Y169" s="356">
        <f t="shared" si="497"/>
        <v>0</v>
      </c>
      <c r="Z169" s="356">
        <f t="shared" si="497"/>
        <v>0</v>
      </c>
      <c r="AA169" s="356">
        <f t="shared" si="497"/>
        <v>0</v>
      </c>
      <c r="AB169" s="356">
        <f t="shared" si="497"/>
        <v>0</v>
      </c>
      <c r="AC169" s="356">
        <f t="shared" si="497"/>
        <v>0</v>
      </c>
      <c r="AD169" s="356">
        <f t="shared" si="497"/>
        <v>0</v>
      </c>
      <c r="AE169" s="356">
        <f t="shared" si="497"/>
        <v>0</v>
      </c>
      <c r="AF169" s="356">
        <f t="shared" si="497"/>
        <v>0</v>
      </c>
      <c r="AG169" s="356">
        <f t="shared" si="497"/>
        <v>0</v>
      </c>
      <c r="AH169" s="356">
        <f t="shared" si="497"/>
        <v>0</v>
      </c>
      <c r="AI169" s="356">
        <f t="shared" si="497"/>
        <v>0</v>
      </c>
      <c r="AJ169" s="356">
        <f t="shared" si="497"/>
        <v>0</v>
      </c>
      <c r="AK169" s="356">
        <f t="shared" si="497"/>
        <v>0</v>
      </c>
      <c r="AL169" s="356">
        <f t="shared" si="497"/>
        <v>0</v>
      </c>
      <c r="AM169" s="356">
        <f t="shared" si="497"/>
        <v>0</v>
      </c>
      <c r="AN169" s="356">
        <f t="shared" si="497"/>
        <v>0</v>
      </c>
      <c r="AO169" s="356">
        <f t="shared" si="497"/>
        <v>0</v>
      </c>
      <c r="AP169" s="356">
        <f t="shared" si="497"/>
        <v>0</v>
      </c>
      <c r="AQ169" s="356">
        <f t="shared" si="497"/>
        <v>0</v>
      </c>
      <c r="AR169" s="356">
        <f t="shared" si="497"/>
        <v>0</v>
      </c>
      <c r="AS169" s="356">
        <f t="shared" si="497"/>
        <v>0</v>
      </c>
      <c r="AT169" s="356">
        <f t="shared" si="497"/>
        <v>0</v>
      </c>
      <c r="AU169" s="356">
        <f t="shared" si="497"/>
        <v>0</v>
      </c>
      <c r="AV169" s="356">
        <f t="shared" si="497"/>
        <v>0</v>
      </c>
      <c r="AW169" s="356">
        <f t="shared" si="497"/>
        <v>0</v>
      </c>
      <c r="AX169" s="356">
        <f t="shared" si="497"/>
        <v>0</v>
      </c>
      <c r="AY169" s="356">
        <f t="shared" si="497"/>
        <v>0</v>
      </c>
      <c r="AZ169" s="356">
        <f t="shared" si="497"/>
        <v>0</v>
      </c>
      <c r="BA169" s="356">
        <f t="shared" si="497"/>
        <v>0</v>
      </c>
      <c r="BB169" s="356">
        <f t="shared" si="497"/>
        <v>0</v>
      </c>
      <c r="BC169" s="356">
        <f t="shared" ref="BC169" si="498">BB162</f>
        <v>0</v>
      </c>
      <c r="BD169" s="356">
        <f t="shared" ref="BD169" si="499">BC162</f>
        <v>0</v>
      </c>
      <c r="BE169" s="356">
        <f t="shared" ref="BE169" si="500">BD162</f>
        <v>0</v>
      </c>
      <c r="BF169" s="356">
        <f t="shared" ref="BF169" si="501">BE162</f>
        <v>0</v>
      </c>
      <c r="BG169" s="356">
        <f t="shared" ref="BG169" si="502">BF162</f>
        <v>0</v>
      </c>
      <c r="BH169" s="356">
        <f t="shared" ref="BH169" si="503">BG162</f>
        <v>0</v>
      </c>
      <c r="BI169" s="356">
        <f t="shared" ref="BI169" si="504">BH162</f>
        <v>0</v>
      </c>
      <c r="BJ169" s="356">
        <f t="shared" ref="BJ169" si="505">BI162</f>
        <v>0</v>
      </c>
      <c r="BK169" s="356">
        <f t="shared" ref="BK169" si="506">BJ162</f>
        <v>0</v>
      </c>
      <c r="BL169" s="356">
        <f t="shared" ref="BL169" si="507">BK162</f>
        <v>0</v>
      </c>
      <c r="BM169" s="356">
        <f t="shared" ref="BM169" si="508">BL162</f>
        <v>0</v>
      </c>
      <c r="BN169" s="356">
        <f t="shared" ref="BN169" si="509">BM162</f>
        <v>0</v>
      </c>
      <c r="BO169" s="378"/>
      <c r="BP169" s="378"/>
      <c r="BQ169" s="378"/>
      <c r="BR169" s="378"/>
      <c r="BS169" s="378"/>
    </row>
    <row r="170" spans="1:71" s="20" customFormat="1">
      <c r="A170" s="16"/>
      <c r="C170" s="359"/>
      <c r="D170" s="360" t="s">
        <v>150</v>
      </c>
      <c r="E170" s="356"/>
      <c r="F170" s="358"/>
      <c r="G170" s="356"/>
      <c r="H170" s="356"/>
      <c r="I170" s="356">
        <f t="shared" ref="I170" si="510">G163</f>
        <v>0</v>
      </c>
      <c r="J170" s="356">
        <f t="shared" ref="J170" si="511">H163</f>
        <v>0</v>
      </c>
      <c r="K170" s="356">
        <f t="shared" ref="K170" si="512">I163</f>
        <v>0</v>
      </c>
      <c r="L170" s="356">
        <f t="shared" ref="L170" si="513">J163</f>
        <v>0</v>
      </c>
      <c r="M170" s="356">
        <f t="shared" ref="M170" si="514">K163</f>
        <v>0</v>
      </c>
      <c r="N170" s="356">
        <f t="shared" ref="N170" si="515">L163</f>
        <v>0</v>
      </c>
      <c r="O170" s="356">
        <f t="shared" ref="O170" si="516">M163</f>
        <v>0</v>
      </c>
      <c r="P170" s="356">
        <f t="shared" ref="P170" si="517">N163</f>
        <v>0</v>
      </c>
      <c r="Q170" s="356">
        <f t="shared" ref="Q170" si="518">O163</f>
        <v>0</v>
      </c>
      <c r="R170" s="356">
        <f t="shared" ref="R170" si="519">P163</f>
        <v>0</v>
      </c>
      <c r="S170" s="356">
        <f t="shared" ref="S170" si="520">Q163</f>
        <v>0</v>
      </c>
      <c r="T170" s="356">
        <f t="shared" ref="T170" si="521">R163</f>
        <v>0</v>
      </c>
      <c r="U170" s="356">
        <f t="shared" ref="U170" si="522">S163</f>
        <v>0</v>
      </c>
      <c r="V170" s="356">
        <f t="shared" ref="V170" si="523">T163</f>
        <v>0</v>
      </c>
      <c r="W170" s="356">
        <f t="shared" ref="W170" si="524">U163</f>
        <v>0</v>
      </c>
      <c r="X170" s="356">
        <f t="shared" ref="X170" si="525">V163</f>
        <v>0</v>
      </c>
      <c r="Y170" s="356">
        <f t="shared" ref="Y170" si="526">W163</f>
        <v>0</v>
      </c>
      <c r="Z170" s="356">
        <f t="shared" ref="Z170" si="527">X163</f>
        <v>0</v>
      </c>
      <c r="AA170" s="356">
        <f t="shared" ref="AA170" si="528">Y163</f>
        <v>0</v>
      </c>
      <c r="AB170" s="356">
        <f t="shared" ref="AB170" si="529">Z163</f>
        <v>0</v>
      </c>
      <c r="AC170" s="356">
        <f t="shared" ref="AC170" si="530">AA163</f>
        <v>0</v>
      </c>
      <c r="AD170" s="356">
        <f t="shared" ref="AD170" si="531">AB163</f>
        <v>0</v>
      </c>
      <c r="AE170" s="356">
        <f t="shared" ref="AE170" si="532">AC163</f>
        <v>0</v>
      </c>
      <c r="AF170" s="356">
        <f t="shared" ref="AF170" si="533">AD163</f>
        <v>0</v>
      </c>
      <c r="AG170" s="356">
        <f t="shared" ref="AG170" si="534">AE163</f>
        <v>0</v>
      </c>
      <c r="AH170" s="356">
        <f t="shared" ref="AH170" si="535">AF163</f>
        <v>0</v>
      </c>
      <c r="AI170" s="356">
        <f t="shared" ref="AI170" si="536">AG163</f>
        <v>0</v>
      </c>
      <c r="AJ170" s="356">
        <f t="shared" ref="AJ170" si="537">AH163</f>
        <v>0</v>
      </c>
      <c r="AK170" s="356">
        <f t="shared" ref="AK170" si="538">AI163</f>
        <v>0</v>
      </c>
      <c r="AL170" s="356">
        <f t="shared" ref="AL170" si="539">AJ163</f>
        <v>0</v>
      </c>
      <c r="AM170" s="356">
        <f t="shared" ref="AM170" si="540">AK163</f>
        <v>0</v>
      </c>
      <c r="AN170" s="356">
        <f t="shared" ref="AN170" si="541">AL163</f>
        <v>0</v>
      </c>
      <c r="AO170" s="356">
        <f t="shared" ref="AO170" si="542">AM163</f>
        <v>0</v>
      </c>
      <c r="AP170" s="356">
        <f t="shared" ref="AP170" si="543">AN163</f>
        <v>0</v>
      </c>
      <c r="AQ170" s="356">
        <f t="shared" ref="AQ170" si="544">AO163</f>
        <v>0</v>
      </c>
      <c r="AR170" s="356">
        <f t="shared" ref="AR170" si="545">AP163</f>
        <v>0</v>
      </c>
      <c r="AS170" s="356">
        <f t="shared" ref="AS170" si="546">AQ163</f>
        <v>0</v>
      </c>
      <c r="AT170" s="356">
        <f t="shared" ref="AT170" si="547">AR163</f>
        <v>0</v>
      </c>
      <c r="AU170" s="356">
        <f t="shared" ref="AU170" si="548">AS163</f>
        <v>0</v>
      </c>
      <c r="AV170" s="356">
        <f t="shared" ref="AV170" si="549">AT163</f>
        <v>0</v>
      </c>
      <c r="AW170" s="356">
        <f t="shared" ref="AW170" si="550">AU163</f>
        <v>0</v>
      </c>
      <c r="AX170" s="356">
        <f t="shared" ref="AX170" si="551">AV163</f>
        <v>0</v>
      </c>
      <c r="AY170" s="356">
        <f t="shared" ref="AY170" si="552">AW163</f>
        <v>0</v>
      </c>
      <c r="AZ170" s="356">
        <f t="shared" ref="AZ170" si="553">AX163</f>
        <v>0</v>
      </c>
      <c r="BA170" s="356">
        <f t="shared" ref="BA170" si="554">AY163</f>
        <v>0</v>
      </c>
      <c r="BB170" s="356">
        <f t="shared" ref="BB170" si="555">AZ163</f>
        <v>0</v>
      </c>
      <c r="BC170" s="356">
        <f t="shared" ref="BC170" si="556">BA163</f>
        <v>0</v>
      </c>
      <c r="BD170" s="356">
        <f t="shared" ref="BD170" si="557">BB163</f>
        <v>0</v>
      </c>
      <c r="BE170" s="356">
        <f t="shared" ref="BE170" si="558">BC163</f>
        <v>0</v>
      </c>
      <c r="BF170" s="356">
        <f t="shared" ref="BF170" si="559">BD163</f>
        <v>0</v>
      </c>
      <c r="BG170" s="356">
        <f t="shared" ref="BG170" si="560">BE163</f>
        <v>0</v>
      </c>
      <c r="BH170" s="356">
        <f t="shared" ref="BH170" si="561">BF163</f>
        <v>0</v>
      </c>
      <c r="BI170" s="356">
        <f t="shared" ref="BI170" si="562">BG163</f>
        <v>0</v>
      </c>
      <c r="BJ170" s="356">
        <f t="shared" ref="BJ170" si="563">BH163</f>
        <v>0</v>
      </c>
      <c r="BK170" s="356">
        <f t="shared" ref="BK170" si="564">BI163</f>
        <v>0</v>
      </c>
      <c r="BL170" s="356">
        <f t="shared" ref="BL170" si="565">BJ163</f>
        <v>0</v>
      </c>
      <c r="BM170" s="356">
        <f t="shared" ref="BM170" si="566">BK163</f>
        <v>0</v>
      </c>
      <c r="BN170" s="356">
        <f t="shared" ref="BN170" si="567">BL163</f>
        <v>0</v>
      </c>
      <c r="BO170" s="378"/>
      <c r="BP170" s="378"/>
      <c r="BQ170" s="378"/>
      <c r="BR170" s="378"/>
      <c r="BS170" s="378"/>
    </row>
    <row r="171" spans="1:71" s="20" customFormat="1">
      <c r="A171" s="16"/>
      <c r="C171" s="359"/>
      <c r="D171" s="360" t="s">
        <v>149</v>
      </c>
      <c r="E171" s="356"/>
      <c r="F171" s="358"/>
      <c r="G171" s="356"/>
      <c r="H171" s="356"/>
      <c r="I171" s="356"/>
      <c r="J171" s="356">
        <f t="shared" ref="J171" si="568">G164</f>
        <v>0</v>
      </c>
      <c r="K171" s="356">
        <f t="shared" ref="K171" si="569">H164</f>
        <v>0</v>
      </c>
      <c r="L171" s="356">
        <f t="shared" ref="L171" si="570">I164</f>
        <v>0</v>
      </c>
      <c r="M171" s="356">
        <f t="shared" ref="M171" si="571">J164</f>
        <v>0</v>
      </c>
      <c r="N171" s="356">
        <f t="shared" ref="N171" si="572">K164</f>
        <v>0</v>
      </c>
      <c r="O171" s="356">
        <f t="shared" ref="O171" si="573">L164</f>
        <v>0</v>
      </c>
      <c r="P171" s="356">
        <f t="shared" ref="P171" si="574">M164</f>
        <v>0</v>
      </c>
      <c r="Q171" s="356">
        <f t="shared" ref="Q171" si="575">N164</f>
        <v>0</v>
      </c>
      <c r="R171" s="356">
        <f t="shared" ref="R171" si="576">O164</f>
        <v>0</v>
      </c>
      <c r="S171" s="356">
        <f t="shared" ref="S171" si="577">P164</f>
        <v>0</v>
      </c>
      <c r="T171" s="356">
        <f t="shared" ref="T171" si="578">Q164</f>
        <v>0</v>
      </c>
      <c r="U171" s="356">
        <f t="shared" ref="U171" si="579">R164</f>
        <v>0</v>
      </c>
      <c r="V171" s="356">
        <f t="shared" ref="V171" si="580">S164</f>
        <v>0</v>
      </c>
      <c r="W171" s="356">
        <f t="shared" ref="W171" si="581">T164</f>
        <v>0</v>
      </c>
      <c r="X171" s="356">
        <f t="shared" ref="X171" si="582">U164</f>
        <v>0</v>
      </c>
      <c r="Y171" s="356">
        <f t="shared" ref="Y171" si="583">V164</f>
        <v>0</v>
      </c>
      <c r="Z171" s="356">
        <f t="shared" ref="Z171" si="584">W164</f>
        <v>0</v>
      </c>
      <c r="AA171" s="356">
        <f t="shared" ref="AA171" si="585">X164</f>
        <v>0</v>
      </c>
      <c r="AB171" s="356">
        <f t="shared" ref="AB171" si="586">Y164</f>
        <v>0</v>
      </c>
      <c r="AC171" s="356">
        <f t="shared" ref="AC171" si="587">Z164</f>
        <v>0</v>
      </c>
      <c r="AD171" s="356">
        <f t="shared" ref="AD171" si="588">AA164</f>
        <v>0</v>
      </c>
      <c r="AE171" s="356">
        <f t="shared" ref="AE171" si="589">AB164</f>
        <v>0</v>
      </c>
      <c r="AF171" s="356">
        <f t="shared" ref="AF171" si="590">AC164</f>
        <v>0</v>
      </c>
      <c r="AG171" s="356">
        <f t="shared" ref="AG171" si="591">AD164</f>
        <v>0</v>
      </c>
      <c r="AH171" s="356">
        <f t="shared" ref="AH171" si="592">AE164</f>
        <v>0</v>
      </c>
      <c r="AI171" s="356">
        <f t="shared" ref="AI171" si="593">AF164</f>
        <v>0</v>
      </c>
      <c r="AJ171" s="356">
        <f t="shared" ref="AJ171" si="594">AG164</f>
        <v>0</v>
      </c>
      <c r="AK171" s="356">
        <f t="shared" ref="AK171" si="595">AH164</f>
        <v>0</v>
      </c>
      <c r="AL171" s="356">
        <f t="shared" ref="AL171" si="596">AI164</f>
        <v>0</v>
      </c>
      <c r="AM171" s="356">
        <f t="shared" ref="AM171" si="597">AJ164</f>
        <v>0</v>
      </c>
      <c r="AN171" s="356">
        <f t="shared" ref="AN171" si="598">AK164</f>
        <v>0</v>
      </c>
      <c r="AO171" s="356">
        <f t="shared" ref="AO171" si="599">AL164</f>
        <v>0</v>
      </c>
      <c r="AP171" s="356">
        <f t="shared" ref="AP171" si="600">AM164</f>
        <v>0</v>
      </c>
      <c r="AQ171" s="356">
        <f t="shared" ref="AQ171" si="601">AN164</f>
        <v>0</v>
      </c>
      <c r="AR171" s="356">
        <f t="shared" ref="AR171" si="602">AO164</f>
        <v>0</v>
      </c>
      <c r="AS171" s="356">
        <f t="shared" ref="AS171" si="603">AP164</f>
        <v>0</v>
      </c>
      <c r="AT171" s="356">
        <f t="shared" ref="AT171" si="604">AQ164</f>
        <v>0</v>
      </c>
      <c r="AU171" s="356">
        <f t="shared" ref="AU171" si="605">AR164</f>
        <v>0</v>
      </c>
      <c r="AV171" s="356">
        <f t="shared" ref="AV171" si="606">AS164</f>
        <v>0</v>
      </c>
      <c r="AW171" s="356">
        <f t="shared" ref="AW171" si="607">AT164</f>
        <v>0</v>
      </c>
      <c r="AX171" s="356">
        <f t="shared" ref="AX171" si="608">AU164</f>
        <v>0</v>
      </c>
      <c r="AY171" s="356">
        <f t="shared" ref="AY171" si="609">AV164</f>
        <v>0</v>
      </c>
      <c r="AZ171" s="356">
        <f t="shared" ref="AZ171" si="610">AW164</f>
        <v>0</v>
      </c>
      <c r="BA171" s="356">
        <f t="shared" ref="BA171" si="611">AX164</f>
        <v>0</v>
      </c>
      <c r="BB171" s="356">
        <f t="shared" ref="BB171" si="612">AY164</f>
        <v>0</v>
      </c>
      <c r="BC171" s="356">
        <f t="shared" ref="BC171" si="613">AZ164</f>
        <v>0</v>
      </c>
      <c r="BD171" s="356">
        <f t="shared" ref="BD171" si="614">BA164</f>
        <v>0</v>
      </c>
      <c r="BE171" s="356">
        <f t="shared" ref="BE171" si="615">BB164</f>
        <v>0</v>
      </c>
      <c r="BF171" s="356">
        <f t="shared" ref="BF171" si="616">BC164</f>
        <v>0</v>
      </c>
      <c r="BG171" s="356">
        <f t="shared" ref="BG171" si="617">BD164</f>
        <v>0</v>
      </c>
      <c r="BH171" s="356">
        <f t="shared" ref="BH171" si="618">BE164</f>
        <v>0</v>
      </c>
      <c r="BI171" s="356">
        <f t="shared" ref="BI171" si="619">BF164</f>
        <v>0</v>
      </c>
      <c r="BJ171" s="356">
        <f t="shared" ref="BJ171" si="620">BG164</f>
        <v>0</v>
      </c>
      <c r="BK171" s="356">
        <f t="shared" ref="BK171" si="621">BH164</f>
        <v>0</v>
      </c>
      <c r="BL171" s="356">
        <f t="shared" ref="BL171" si="622">BI164</f>
        <v>0</v>
      </c>
      <c r="BM171" s="356">
        <f t="shared" ref="BM171" si="623">BJ164</f>
        <v>0</v>
      </c>
      <c r="BN171" s="356">
        <f t="shared" ref="BN171" si="624">BK164</f>
        <v>0</v>
      </c>
      <c r="BO171" s="378"/>
      <c r="BP171" s="378"/>
      <c r="BQ171" s="378"/>
      <c r="BR171" s="378"/>
      <c r="BS171" s="378"/>
    </row>
    <row r="172" spans="1:71" s="20" customFormat="1">
      <c r="A172" s="16"/>
      <c r="C172" s="359"/>
      <c r="D172" s="61"/>
      <c r="E172" s="356"/>
      <c r="F172" s="358"/>
      <c r="G172" s="356"/>
      <c r="H172" s="356"/>
      <c r="I172" s="356"/>
      <c r="J172" s="356"/>
      <c r="K172" s="356"/>
      <c r="L172" s="356"/>
      <c r="M172" s="356"/>
      <c r="N172" s="356"/>
      <c r="O172" s="356"/>
      <c r="P172" s="356"/>
      <c r="Q172" s="356"/>
      <c r="R172" s="356"/>
      <c r="S172" s="356"/>
      <c r="T172" s="356"/>
      <c r="U172" s="356"/>
      <c r="V172" s="356"/>
      <c r="W172" s="356"/>
      <c r="X172" s="356"/>
      <c r="Y172" s="356"/>
      <c r="Z172" s="356"/>
      <c r="AA172" s="356"/>
      <c r="AB172" s="356"/>
      <c r="AC172" s="356"/>
      <c r="AD172" s="356"/>
      <c r="AE172" s="356"/>
      <c r="AF172" s="356"/>
      <c r="AG172" s="356"/>
      <c r="AH172" s="356"/>
      <c r="AI172" s="356"/>
      <c r="AJ172" s="356"/>
      <c r="AK172" s="356"/>
      <c r="AL172" s="356"/>
      <c r="AM172" s="356"/>
      <c r="AN172" s="356"/>
      <c r="AO172" s="356"/>
      <c r="AP172" s="356"/>
      <c r="AQ172" s="356"/>
      <c r="AR172" s="356"/>
      <c r="AS172" s="356"/>
      <c r="AT172" s="356"/>
      <c r="AU172" s="356"/>
      <c r="AV172" s="356"/>
      <c r="AW172" s="356"/>
      <c r="AX172" s="356"/>
      <c r="AY172" s="356"/>
      <c r="AZ172" s="356"/>
      <c r="BA172" s="356"/>
      <c r="BB172" s="356"/>
      <c r="BC172" s="356"/>
      <c r="BD172" s="356"/>
      <c r="BE172" s="356"/>
      <c r="BF172" s="356"/>
      <c r="BG172" s="356"/>
      <c r="BH172" s="356"/>
      <c r="BI172" s="356"/>
      <c r="BJ172" s="356"/>
      <c r="BK172" s="356"/>
      <c r="BL172" s="356"/>
      <c r="BM172" s="356"/>
      <c r="BN172" s="356"/>
      <c r="BO172" s="378"/>
      <c r="BP172" s="378"/>
      <c r="BQ172" s="378"/>
      <c r="BR172" s="378"/>
      <c r="BS172" s="378"/>
    </row>
    <row r="173" spans="1:71" s="20" customFormat="1">
      <c r="A173" s="16"/>
      <c r="C173" s="359"/>
      <c r="D173" s="355" t="s">
        <v>151</v>
      </c>
      <c r="E173" s="356" t="s">
        <v>154</v>
      </c>
      <c r="F173" s="358"/>
      <c r="G173" s="356">
        <v>0</v>
      </c>
      <c r="H173" s="356">
        <f t="shared" ref="H173:BB173" si="625">G176</f>
        <v>0</v>
      </c>
      <c r="I173" s="356">
        <f t="shared" si="625"/>
        <v>0</v>
      </c>
      <c r="J173" s="356">
        <f t="shared" si="625"/>
        <v>0</v>
      </c>
      <c r="K173" s="356">
        <f t="shared" si="625"/>
        <v>0</v>
      </c>
      <c r="L173" s="356">
        <f t="shared" si="625"/>
        <v>0</v>
      </c>
      <c r="M173" s="356">
        <f t="shared" si="625"/>
        <v>0</v>
      </c>
      <c r="N173" s="356">
        <f t="shared" si="625"/>
        <v>0</v>
      </c>
      <c r="O173" s="356">
        <f t="shared" si="625"/>
        <v>0</v>
      </c>
      <c r="P173" s="356">
        <f t="shared" si="625"/>
        <v>0</v>
      </c>
      <c r="Q173" s="356">
        <f t="shared" si="625"/>
        <v>0</v>
      </c>
      <c r="R173" s="356">
        <f t="shared" si="625"/>
        <v>0</v>
      </c>
      <c r="S173" s="356">
        <f t="shared" si="625"/>
        <v>0</v>
      </c>
      <c r="T173" s="356">
        <f t="shared" si="625"/>
        <v>0</v>
      </c>
      <c r="U173" s="356">
        <f t="shared" si="625"/>
        <v>0</v>
      </c>
      <c r="V173" s="356">
        <f t="shared" si="625"/>
        <v>0</v>
      </c>
      <c r="W173" s="356">
        <f t="shared" si="625"/>
        <v>0</v>
      </c>
      <c r="X173" s="356">
        <f t="shared" si="625"/>
        <v>0</v>
      </c>
      <c r="Y173" s="356">
        <f t="shared" si="625"/>
        <v>0</v>
      </c>
      <c r="Z173" s="356">
        <f t="shared" si="625"/>
        <v>0</v>
      </c>
      <c r="AA173" s="356">
        <f t="shared" si="625"/>
        <v>0</v>
      </c>
      <c r="AB173" s="356">
        <f t="shared" si="625"/>
        <v>0</v>
      </c>
      <c r="AC173" s="356">
        <f t="shared" si="625"/>
        <v>0</v>
      </c>
      <c r="AD173" s="356">
        <f t="shared" si="625"/>
        <v>0</v>
      </c>
      <c r="AE173" s="356">
        <f t="shared" si="625"/>
        <v>0</v>
      </c>
      <c r="AF173" s="356">
        <f t="shared" si="625"/>
        <v>0</v>
      </c>
      <c r="AG173" s="356">
        <f t="shared" si="625"/>
        <v>0</v>
      </c>
      <c r="AH173" s="356">
        <f t="shared" si="625"/>
        <v>0</v>
      </c>
      <c r="AI173" s="356">
        <f t="shared" si="625"/>
        <v>0</v>
      </c>
      <c r="AJ173" s="356">
        <f t="shared" si="625"/>
        <v>0</v>
      </c>
      <c r="AK173" s="356">
        <f t="shared" si="625"/>
        <v>0</v>
      </c>
      <c r="AL173" s="356">
        <f t="shared" si="625"/>
        <v>0</v>
      </c>
      <c r="AM173" s="356">
        <f t="shared" si="625"/>
        <v>0</v>
      </c>
      <c r="AN173" s="356">
        <f t="shared" si="625"/>
        <v>0</v>
      </c>
      <c r="AO173" s="356">
        <f t="shared" si="625"/>
        <v>0</v>
      </c>
      <c r="AP173" s="356">
        <f t="shared" si="625"/>
        <v>0</v>
      </c>
      <c r="AQ173" s="356">
        <f t="shared" si="625"/>
        <v>0</v>
      </c>
      <c r="AR173" s="356">
        <f t="shared" si="625"/>
        <v>0</v>
      </c>
      <c r="AS173" s="356">
        <f t="shared" si="625"/>
        <v>0</v>
      </c>
      <c r="AT173" s="356">
        <f t="shared" si="625"/>
        <v>0</v>
      </c>
      <c r="AU173" s="356">
        <f t="shared" si="625"/>
        <v>0</v>
      </c>
      <c r="AV173" s="356">
        <f t="shared" si="625"/>
        <v>0</v>
      </c>
      <c r="AW173" s="356">
        <f t="shared" si="625"/>
        <v>0</v>
      </c>
      <c r="AX173" s="356">
        <f t="shared" si="625"/>
        <v>0</v>
      </c>
      <c r="AY173" s="356">
        <f t="shared" si="625"/>
        <v>0</v>
      </c>
      <c r="AZ173" s="356">
        <f t="shared" si="625"/>
        <v>0</v>
      </c>
      <c r="BA173" s="356">
        <f t="shared" si="625"/>
        <v>0</v>
      </c>
      <c r="BB173" s="356">
        <f t="shared" si="625"/>
        <v>0</v>
      </c>
      <c r="BC173" s="356">
        <f t="shared" ref="BC173" si="626">BB176</f>
        <v>0</v>
      </c>
      <c r="BD173" s="356">
        <f t="shared" ref="BD173" si="627">BC176</f>
        <v>0</v>
      </c>
      <c r="BE173" s="356">
        <f t="shared" ref="BE173" si="628">BD176</f>
        <v>0</v>
      </c>
      <c r="BF173" s="356">
        <f t="shared" ref="BF173" si="629">BE176</f>
        <v>0</v>
      </c>
      <c r="BG173" s="356">
        <f t="shared" ref="BG173" si="630">BF176</f>
        <v>0</v>
      </c>
      <c r="BH173" s="356">
        <f t="shared" ref="BH173" si="631">BG176</f>
        <v>0</v>
      </c>
      <c r="BI173" s="356">
        <f t="shared" ref="BI173" si="632">BH176</f>
        <v>0</v>
      </c>
      <c r="BJ173" s="356">
        <f t="shared" ref="BJ173" si="633">BI176</f>
        <v>0</v>
      </c>
      <c r="BK173" s="356">
        <f t="shared" ref="BK173" si="634">BJ176</f>
        <v>0</v>
      </c>
      <c r="BL173" s="356">
        <f t="shared" ref="BL173" si="635">BK176</f>
        <v>0</v>
      </c>
      <c r="BM173" s="356">
        <f t="shared" ref="BM173" si="636">BL176</f>
        <v>0</v>
      </c>
      <c r="BN173" s="356">
        <f t="shared" ref="BN173" si="637">BM176</f>
        <v>0</v>
      </c>
      <c r="BO173" s="378"/>
      <c r="BP173" s="378"/>
      <c r="BQ173" s="378"/>
      <c r="BR173" s="378"/>
      <c r="BS173" s="378"/>
    </row>
    <row r="174" spans="1:71" s="20" customFormat="1">
      <c r="A174" s="16"/>
      <c r="C174" s="359"/>
      <c r="D174" s="61"/>
      <c r="E174" s="356" t="s">
        <v>155</v>
      </c>
      <c r="F174" s="358"/>
      <c r="G174" s="356">
        <f t="shared" ref="G174:BB174" si="638">SUM(G161:G164)</f>
        <v>0</v>
      </c>
      <c r="H174" s="356">
        <f t="shared" si="638"/>
        <v>0</v>
      </c>
      <c r="I174" s="356">
        <f t="shared" si="638"/>
        <v>0</v>
      </c>
      <c r="J174" s="356">
        <f t="shared" si="638"/>
        <v>0</v>
      </c>
      <c r="K174" s="356">
        <f t="shared" si="638"/>
        <v>0</v>
      </c>
      <c r="L174" s="356">
        <f t="shared" si="638"/>
        <v>0</v>
      </c>
      <c r="M174" s="356">
        <f t="shared" si="638"/>
        <v>0</v>
      </c>
      <c r="N174" s="356">
        <f t="shared" si="638"/>
        <v>0</v>
      </c>
      <c r="O174" s="356">
        <f t="shared" si="638"/>
        <v>0</v>
      </c>
      <c r="P174" s="356">
        <f t="shared" si="638"/>
        <v>0</v>
      </c>
      <c r="Q174" s="356">
        <f t="shared" si="638"/>
        <v>0</v>
      </c>
      <c r="R174" s="356">
        <f t="shared" si="638"/>
        <v>0</v>
      </c>
      <c r="S174" s="356">
        <f t="shared" si="638"/>
        <v>0</v>
      </c>
      <c r="T174" s="356">
        <f t="shared" si="638"/>
        <v>0</v>
      </c>
      <c r="U174" s="356">
        <f t="shared" si="638"/>
        <v>0</v>
      </c>
      <c r="V174" s="356">
        <f t="shared" si="638"/>
        <v>0</v>
      </c>
      <c r="W174" s="356">
        <f t="shared" si="638"/>
        <v>0</v>
      </c>
      <c r="X174" s="356">
        <f t="shared" si="638"/>
        <v>0</v>
      </c>
      <c r="Y174" s="356">
        <f t="shared" si="638"/>
        <v>0</v>
      </c>
      <c r="Z174" s="356">
        <f t="shared" si="638"/>
        <v>0</v>
      </c>
      <c r="AA174" s="356">
        <f t="shared" si="638"/>
        <v>0</v>
      </c>
      <c r="AB174" s="356">
        <f t="shared" si="638"/>
        <v>0</v>
      </c>
      <c r="AC174" s="356">
        <f t="shared" si="638"/>
        <v>0</v>
      </c>
      <c r="AD174" s="356">
        <f t="shared" si="638"/>
        <v>0</v>
      </c>
      <c r="AE174" s="356">
        <f t="shared" si="638"/>
        <v>0</v>
      </c>
      <c r="AF174" s="356">
        <f t="shared" si="638"/>
        <v>0</v>
      </c>
      <c r="AG174" s="356">
        <f t="shared" si="638"/>
        <v>0</v>
      </c>
      <c r="AH174" s="356">
        <f t="shared" si="638"/>
        <v>0</v>
      </c>
      <c r="AI174" s="356">
        <f t="shared" si="638"/>
        <v>0</v>
      </c>
      <c r="AJ174" s="356">
        <f t="shared" si="638"/>
        <v>0</v>
      </c>
      <c r="AK174" s="356">
        <f t="shared" si="638"/>
        <v>0</v>
      </c>
      <c r="AL174" s="356">
        <f t="shared" si="638"/>
        <v>0</v>
      </c>
      <c r="AM174" s="356">
        <f t="shared" si="638"/>
        <v>0</v>
      </c>
      <c r="AN174" s="356">
        <f t="shared" si="638"/>
        <v>0</v>
      </c>
      <c r="AO174" s="356">
        <f t="shared" si="638"/>
        <v>0</v>
      </c>
      <c r="AP174" s="356">
        <f t="shared" si="638"/>
        <v>0</v>
      </c>
      <c r="AQ174" s="356">
        <f t="shared" si="638"/>
        <v>0</v>
      </c>
      <c r="AR174" s="356">
        <f t="shared" si="638"/>
        <v>0</v>
      </c>
      <c r="AS174" s="356">
        <f t="shared" si="638"/>
        <v>0</v>
      </c>
      <c r="AT174" s="356">
        <f t="shared" si="638"/>
        <v>0</v>
      </c>
      <c r="AU174" s="356">
        <f t="shared" si="638"/>
        <v>0</v>
      </c>
      <c r="AV174" s="356">
        <f t="shared" si="638"/>
        <v>0</v>
      </c>
      <c r="AW174" s="356">
        <f t="shared" si="638"/>
        <v>0</v>
      </c>
      <c r="AX174" s="356">
        <f t="shared" si="638"/>
        <v>0</v>
      </c>
      <c r="AY174" s="356">
        <f t="shared" si="638"/>
        <v>0</v>
      </c>
      <c r="AZ174" s="356">
        <f t="shared" si="638"/>
        <v>0</v>
      </c>
      <c r="BA174" s="356">
        <f t="shared" si="638"/>
        <v>0</v>
      </c>
      <c r="BB174" s="356">
        <f t="shared" si="638"/>
        <v>0</v>
      </c>
      <c r="BC174" s="356">
        <f t="shared" ref="BC174:BN174" si="639">SUM(BC161:BC164)</f>
        <v>0</v>
      </c>
      <c r="BD174" s="356">
        <f t="shared" si="639"/>
        <v>0</v>
      </c>
      <c r="BE174" s="356">
        <f t="shared" si="639"/>
        <v>0</v>
      </c>
      <c r="BF174" s="356">
        <f t="shared" si="639"/>
        <v>0</v>
      </c>
      <c r="BG174" s="356">
        <f t="shared" si="639"/>
        <v>0</v>
      </c>
      <c r="BH174" s="356">
        <f t="shared" si="639"/>
        <v>0</v>
      </c>
      <c r="BI174" s="356">
        <f t="shared" si="639"/>
        <v>0</v>
      </c>
      <c r="BJ174" s="356">
        <f t="shared" si="639"/>
        <v>0</v>
      </c>
      <c r="BK174" s="356">
        <f t="shared" si="639"/>
        <v>0</v>
      </c>
      <c r="BL174" s="356">
        <f t="shared" si="639"/>
        <v>0</v>
      </c>
      <c r="BM174" s="356">
        <f t="shared" si="639"/>
        <v>0</v>
      </c>
      <c r="BN174" s="356">
        <f t="shared" si="639"/>
        <v>0</v>
      </c>
      <c r="BO174" s="378"/>
      <c r="BP174" s="378"/>
      <c r="BQ174" s="378"/>
      <c r="BR174" s="378"/>
      <c r="BS174" s="378"/>
    </row>
    <row r="175" spans="1:71" s="20" customFormat="1">
      <c r="A175" s="16"/>
      <c r="C175" s="359"/>
      <c r="D175" s="61"/>
      <c r="E175" s="356" t="s">
        <v>156</v>
      </c>
      <c r="F175" s="358"/>
      <c r="G175" s="356">
        <f t="shared" ref="G175:BB175" si="640">SUM(G168:G171)</f>
        <v>0</v>
      </c>
      <c r="H175" s="356">
        <f t="shared" si="640"/>
        <v>0</v>
      </c>
      <c r="I175" s="356">
        <f t="shared" si="640"/>
        <v>0</v>
      </c>
      <c r="J175" s="356">
        <f t="shared" si="640"/>
        <v>0</v>
      </c>
      <c r="K175" s="356">
        <f t="shared" si="640"/>
        <v>0</v>
      </c>
      <c r="L175" s="356">
        <f t="shared" si="640"/>
        <v>0</v>
      </c>
      <c r="M175" s="356">
        <f t="shared" si="640"/>
        <v>0</v>
      </c>
      <c r="N175" s="356">
        <f t="shared" si="640"/>
        <v>0</v>
      </c>
      <c r="O175" s="356">
        <f t="shared" si="640"/>
        <v>0</v>
      </c>
      <c r="P175" s="356">
        <f t="shared" si="640"/>
        <v>0</v>
      </c>
      <c r="Q175" s="356">
        <f t="shared" si="640"/>
        <v>0</v>
      </c>
      <c r="R175" s="356">
        <f t="shared" si="640"/>
        <v>0</v>
      </c>
      <c r="S175" s="356">
        <f t="shared" si="640"/>
        <v>0</v>
      </c>
      <c r="T175" s="356">
        <f t="shared" si="640"/>
        <v>0</v>
      </c>
      <c r="U175" s="356">
        <f t="shared" si="640"/>
        <v>0</v>
      </c>
      <c r="V175" s="356">
        <f t="shared" si="640"/>
        <v>0</v>
      </c>
      <c r="W175" s="356">
        <f t="shared" si="640"/>
        <v>0</v>
      </c>
      <c r="X175" s="356">
        <f t="shared" si="640"/>
        <v>0</v>
      </c>
      <c r="Y175" s="356">
        <f t="shared" si="640"/>
        <v>0</v>
      </c>
      <c r="Z175" s="356">
        <f t="shared" si="640"/>
        <v>0</v>
      </c>
      <c r="AA175" s="356">
        <f t="shared" si="640"/>
        <v>0</v>
      </c>
      <c r="AB175" s="356">
        <f t="shared" si="640"/>
        <v>0</v>
      </c>
      <c r="AC175" s="356">
        <f t="shared" si="640"/>
        <v>0</v>
      </c>
      <c r="AD175" s="356">
        <f t="shared" si="640"/>
        <v>0</v>
      </c>
      <c r="AE175" s="356">
        <f t="shared" si="640"/>
        <v>0</v>
      </c>
      <c r="AF175" s="356">
        <f t="shared" si="640"/>
        <v>0</v>
      </c>
      <c r="AG175" s="356">
        <f t="shared" si="640"/>
        <v>0</v>
      </c>
      <c r="AH175" s="356">
        <f t="shared" si="640"/>
        <v>0</v>
      </c>
      <c r="AI175" s="356">
        <f t="shared" si="640"/>
        <v>0</v>
      </c>
      <c r="AJ175" s="356">
        <f t="shared" si="640"/>
        <v>0</v>
      </c>
      <c r="AK175" s="356">
        <f t="shared" si="640"/>
        <v>0</v>
      </c>
      <c r="AL175" s="356">
        <f t="shared" si="640"/>
        <v>0</v>
      </c>
      <c r="AM175" s="356">
        <f t="shared" si="640"/>
        <v>0</v>
      </c>
      <c r="AN175" s="356">
        <f t="shared" si="640"/>
        <v>0</v>
      </c>
      <c r="AO175" s="356">
        <f t="shared" si="640"/>
        <v>0</v>
      </c>
      <c r="AP175" s="356">
        <f t="shared" si="640"/>
        <v>0</v>
      </c>
      <c r="AQ175" s="356">
        <f t="shared" si="640"/>
        <v>0</v>
      </c>
      <c r="AR175" s="356">
        <f t="shared" si="640"/>
        <v>0</v>
      </c>
      <c r="AS175" s="356">
        <f t="shared" si="640"/>
        <v>0</v>
      </c>
      <c r="AT175" s="356">
        <f t="shared" si="640"/>
        <v>0</v>
      </c>
      <c r="AU175" s="356">
        <f t="shared" si="640"/>
        <v>0</v>
      </c>
      <c r="AV175" s="356">
        <f t="shared" si="640"/>
        <v>0</v>
      </c>
      <c r="AW175" s="356">
        <f t="shared" si="640"/>
        <v>0</v>
      </c>
      <c r="AX175" s="356">
        <f t="shared" si="640"/>
        <v>0</v>
      </c>
      <c r="AY175" s="356">
        <f t="shared" si="640"/>
        <v>0</v>
      </c>
      <c r="AZ175" s="356">
        <f t="shared" si="640"/>
        <v>0</v>
      </c>
      <c r="BA175" s="356">
        <f t="shared" si="640"/>
        <v>0</v>
      </c>
      <c r="BB175" s="356">
        <f t="shared" si="640"/>
        <v>0</v>
      </c>
      <c r="BC175" s="356">
        <f t="shared" ref="BC175:BN175" si="641">SUM(BC168:BC171)</f>
        <v>0</v>
      </c>
      <c r="BD175" s="356">
        <f t="shared" si="641"/>
        <v>0</v>
      </c>
      <c r="BE175" s="356">
        <f t="shared" si="641"/>
        <v>0</v>
      </c>
      <c r="BF175" s="356">
        <f t="shared" si="641"/>
        <v>0</v>
      </c>
      <c r="BG175" s="356">
        <f t="shared" si="641"/>
        <v>0</v>
      </c>
      <c r="BH175" s="356">
        <f t="shared" si="641"/>
        <v>0</v>
      </c>
      <c r="BI175" s="356">
        <f t="shared" si="641"/>
        <v>0</v>
      </c>
      <c r="BJ175" s="356">
        <f t="shared" si="641"/>
        <v>0</v>
      </c>
      <c r="BK175" s="356">
        <f t="shared" si="641"/>
        <v>0</v>
      </c>
      <c r="BL175" s="356">
        <f t="shared" si="641"/>
        <v>0</v>
      </c>
      <c r="BM175" s="356">
        <f t="shared" si="641"/>
        <v>0</v>
      </c>
      <c r="BN175" s="356">
        <f t="shared" si="641"/>
        <v>0</v>
      </c>
      <c r="BO175" s="378"/>
      <c r="BP175" s="378"/>
      <c r="BQ175" s="378"/>
      <c r="BR175" s="378"/>
      <c r="BS175" s="378"/>
    </row>
    <row r="176" spans="1:71" s="20" customFormat="1">
      <c r="A176" s="16"/>
      <c r="C176" s="361"/>
      <c r="D176" s="61"/>
      <c r="E176" s="246" t="s">
        <v>157</v>
      </c>
      <c r="F176" s="362"/>
      <c r="G176" s="104">
        <f t="shared" ref="G176" si="642">G173+G174-G175</f>
        <v>0</v>
      </c>
      <c r="H176" s="104">
        <f t="shared" ref="H176" si="643">H173+H174-H175</f>
        <v>0</v>
      </c>
      <c r="I176" s="104">
        <f t="shared" ref="I176" si="644">I173+I174-I175</f>
        <v>0</v>
      </c>
      <c r="J176" s="104">
        <f t="shared" ref="J176" si="645">J173+J174-J175</f>
        <v>0</v>
      </c>
      <c r="K176" s="104">
        <f t="shared" ref="K176" si="646">K173+K174-K175</f>
        <v>0</v>
      </c>
      <c r="L176" s="104">
        <f t="shared" ref="L176" si="647">L173+L174-L175</f>
        <v>0</v>
      </c>
      <c r="M176" s="104">
        <f t="shared" ref="M176" si="648">M173+M174-M175</f>
        <v>0</v>
      </c>
      <c r="N176" s="104">
        <f t="shared" ref="N176" si="649">N173+N174-N175</f>
        <v>0</v>
      </c>
      <c r="O176" s="104">
        <f t="shared" ref="O176" si="650">O173+O174-O175</f>
        <v>0</v>
      </c>
      <c r="P176" s="104">
        <f t="shared" ref="P176" si="651">P173+P174-P175</f>
        <v>0</v>
      </c>
      <c r="Q176" s="104">
        <f t="shared" ref="Q176" si="652">Q173+Q174-Q175</f>
        <v>0</v>
      </c>
      <c r="R176" s="104">
        <f t="shared" ref="R176" si="653">R173+R174-R175</f>
        <v>0</v>
      </c>
      <c r="S176" s="104">
        <f t="shared" ref="S176" si="654">S173+S174-S175</f>
        <v>0</v>
      </c>
      <c r="T176" s="104">
        <f t="shared" ref="T176" si="655">T173+T174-T175</f>
        <v>0</v>
      </c>
      <c r="U176" s="104">
        <f t="shared" ref="U176" si="656">U173+U174-U175</f>
        <v>0</v>
      </c>
      <c r="V176" s="104">
        <f t="shared" ref="V176" si="657">V173+V174-V175</f>
        <v>0</v>
      </c>
      <c r="W176" s="104">
        <f t="shared" ref="W176" si="658">W173+W174-W175</f>
        <v>0</v>
      </c>
      <c r="X176" s="104">
        <f t="shared" ref="X176" si="659">X173+X174-X175</f>
        <v>0</v>
      </c>
      <c r="Y176" s="104">
        <f t="shared" ref="Y176" si="660">Y173+Y174-Y175</f>
        <v>0</v>
      </c>
      <c r="Z176" s="104">
        <f t="shared" ref="Z176" si="661">Z173+Z174-Z175</f>
        <v>0</v>
      </c>
      <c r="AA176" s="104">
        <f t="shared" ref="AA176" si="662">AA173+AA174-AA175</f>
        <v>0</v>
      </c>
      <c r="AB176" s="104">
        <f t="shared" ref="AB176" si="663">AB173+AB174-AB175</f>
        <v>0</v>
      </c>
      <c r="AC176" s="104">
        <f t="shared" ref="AC176" si="664">AC173+AC174-AC175</f>
        <v>0</v>
      </c>
      <c r="AD176" s="104">
        <f t="shared" ref="AD176" si="665">AD173+AD174-AD175</f>
        <v>0</v>
      </c>
      <c r="AE176" s="104">
        <f t="shared" ref="AE176" si="666">AE173+AE174-AE175</f>
        <v>0</v>
      </c>
      <c r="AF176" s="104">
        <f t="shared" ref="AF176" si="667">AF173+AF174-AF175</f>
        <v>0</v>
      </c>
      <c r="AG176" s="104">
        <f t="shared" ref="AG176" si="668">AG173+AG174-AG175</f>
        <v>0</v>
      </c>
      <c r="AH176" s="104">
        <f t="shared" ref="AH176" si="669">AH173+AH174-AH175</f>
        <v>0</v>
      </c>
      <c r="AI176" s="104">
        <f t="shared" ref="AI176" si="670">AI173+AI174-AI175</f>
        <v>0</v>
      </c>
      <c r="AJ176" s="104">
        <f t="shared" ref="AJ176" si="671">AJ173+AJ174-AJ175</f>
        <v>0</v>
      </c>
      <c r="AK176" s="104">
        <f t="shared" ref="AK176" si="672">AK173+AK174-AK175</f>
        <v>0</v>
      </c>
      <c r="AL176" s="104">
        <f t="shared" ref="AL176" si="673">AL173+AL174-AL175</f>
        <v>0</v>
      </c>
      <c r="AM176" s="104">
        <f t="shared" ref="AM176" si="674">AM173+AM174-AM175</f>
        <v>0</v>
      </c>
      <c r="AN176" s="104">
        <f t="shared" ref="AN176" si="675">AN173+AN174-AN175</f>
        <v>0</v>
      </c>
      <c r="AO176" s="104">
        <f t="shared" ref="AO176" si="676">AO173+AO174-AO175</f>
        <v>0</v>
      </c>
      <c r="AP176" s="104">
        <f t="shared" ref="AP176" si="677">AP173+AP174-AP175</f>
        <v>0</v>
      </c>
      <c r="AQ176" s="104">
        <f t="shared" ref="AQ176" si="678">AQ173+AQ174-AQ175</f>
        <v>0</v>
      </c>
      <c r="AR176" s="104">
        <f t="shared" ref="AR176" si="679">AR173+AR174-AR175</f>
        <v>0</v>
      </c>
      <c r="AS176" s="104">
        <f t="shared" ref="AS176" si="680">AS173+AS174-AS175</f>
        <v>0</v>
      </c>
      <c r="AT176" s="104">
        <f t="shared" ref="AT176" si="681">AT173+AT174-AT175</f>
        <v>0</v>
      </c>
      <c r="AU176" s="104">
        <f t="shared" ref="AU176" si="682">AU173+AU174-AU175</f>
        <v>0</v>
      </c>
      <c r="AV176" s="104">
        <f t="shared" ref="AV176" si="683">AV173+AV174-AV175</f>
        <v>0</v>
      </c>
      <c r="AW176" s="104">
        <f t="shared" ref="AW176" si="684">AW173+AW174-AW175</f>
        <v>0</v>
      </c>
      <c r="AX176" s="104">
        <f t="shared" ref="AX176" si="685">AX173+AX174-AX175</f>
        <v>0</v>
      </c>
      <c r="AY176" s="104">
        <f t="shared" ref="AY176" si="686">AY173+AY174-AY175</f>
        <v>0</v>
      </c>
      <c r="AZ176" s="104">
        <f t="shared" ref="AZ176" si="687">AZ173+AZ174-AZ175</f>
        <v>0</v>
      </c>
      <c r="BA176" s="104">
        <f t="shared" ref="BA176" si="688">BA173+BA174-BA175</f>
        <v>0</v>
      </c>
      <c r="BB176" s="104">
        <f t="shared" ref="BB176:BM176" si="689">BB173+BB174-BB175</f>
        <v>0</v>
      </c>
      <c r="BC176" s="104">
        <f t="shared" si="689"/>
        <v>0</v>
      </c>
      <c r="BD176" s="104">
        <f t="shared" si="689"/>
        <v>0</v>
      </c>
      <c r="BE176" s="104">
        <f t="shared" si="689"/>
        <v>0</v>
      </c>
      <c r="BF176" s="104">
        <f t="shared" si="689"/>
        <v>0</v>
      </c>
      <c r="BG176" s="104">
        <f t="shared" si="689"/>
        <v>0</v>
      </c>
      <c r="BH176" s="104">
        <f t="shared" si="689"/>
        <v>0</v>
      </c>
      <c r="BI176" s="104">
        <f t="shared" si="689"/>
        <v>0</v>
      </c>
      <c r="BJ176" s="104">
        <f t="shared" si="689"/>
        <v>0</v>
      </c>
      <c r="BK176" s="104">
        <f t="shared" si="689"/>
        <v>0</v>
      </c>
      <c r="BL176" s="104">
        <f t="shared" si="689"/>
        <v>0</v>
      </c>
      <c r="BM176" s="104">
        <f t="shared" si="689"/>
        <v>0</v>
      </c>
      <c r="BN176" s="104">
        <f t="shared" ref="BN176" si="690">BN173+BN174-BN175</f>
        <v>0</v>
      </c>
      <c r="BO176" s="378"/>
      <c r="BP176" s="378"/>
      <c r="BQ176" s="378"/>
      <c r="BR176" s="378"/>
      <c r="BS176" s="378"/>
    </row>
    <row r="177" spans="1:71" s="20" customFormat="1">
      <c r="A177" s="16"/>
      <c r="C177" s="359"/>
      <c r="D177" s="61"/>
      <c r="E177" s="356"/>
      <c r="F177" s="358"/>
      <c r="G177" s="356"/>
      <c r="H177" s="356"/>
      <c r="I177" s="356"/>
      <c r="J177" s="356"/>
      <c r="K177" s="356"/>
      <c r="L177" s="356"/>
      <c r="M177" s="356"/>
      <c r="N177" s="356"/>
      <c r="O177" s="356"/>
      <c r="P177" s="356"/>
      <c r="Q177" s="356"/>
      <c r="R177" s="356"/>
      <c r="S177" s="356"/>
      <c r="T177" s="356"/>
      <c r="U177" s="356"/>
      <c r="V177" s="356"/>
      <c r="W177" s="356"/>
      <c r="X177" s="356"/>
      <c r="Y177" s="356"/>
      <c r="Z177" s="356"/>
      <c r="AA177" s="356"/>
      <c r="AB177" s="356"/>
      <c r="AC177" s="356"/>
      <c r="AD177" s="356"/>
      <c r="AE177" s="356"/>
      <c r="AF177" s="356"/>
      <c r="AG177" s="356"/>
      <c r="AH177" s="356"/>
      <c r="AI177" s="356"/>
      <c r="AJ177" s="356"/>
      <c r="AK177" s="356"/>
      <c r="AL177" s="356"/>
      <c r="AM177" s="356"/>
      <c r="AN177" s="356"/>
      <c r="AO177" s="356"/>
      <c r="AP177" s="356"/>
      <c r="AQ177" s="356"/>
      <c r="AR177" s="356"/>
      <c r="AS177" s="356"/>
      <c r="AT177" s="356"/>
      <c r="AU177" s="356"/>
      <c r="AV177" s="356"/>
      <c r="AW177" s="356"/>
      <c r="AX177" s="356"/>
      <c r="AY177" s="356"/>
      <c r="AZ177" s="356"/>
      <c r="BA177" s="356"/>
      <c r="BB177" s="356"/>
      <c r="BC177" s="356"/>
      <c r="BD177" s="356"/>
      <c r="BE177" s="356"/>
      <c r="BF177" s="356"/>
      <c r="BG177" s="356"/>
      <c r="BH177" s="356"/>
      <c r="BI177" s="356"/>
      <c r="BJ177" s="356"/>
      <c r="BK177" s="356"/>
      <c r="BL177" s="356"/>
      <c r="BM177" s="356"/>
      <c r="BN177" s="356"/>
      <c r="BO177" s="378"/>
      <c r="BP177" s="378"/>
      <c r="BQ177" s="378"/>
      <c r="BR177" s="378"/>
      <c r="BS177" s="378"/>
    </row>
    <row r="178" spans="1:71" s="20" customFormat="1">
      <c r="A178" s="16"/>
      <c r="C178" s="359"/>
      <c r="D178" s="355" t="str">
        <f>Dept3</f>
        <v>Business Development</v>
      </c>
      <c r="E178" s="356"/>
      <c r="F178" s="358"/>
      <c r="G178" s="356">
        <f>SUMIF($D$88:$D$93,$D178,G$88:G$93)</f>
        <v>0</v>
      </c>
      <c r="H178" s="356">
        <f t="shared" ref="H178:BN178" si="691">SUMIF($D$88:$D$93,$D178,H$88:H$93)</f>
        <v>0</v>
      </c>
      <c r="I178" s="356">
        <f t="shared" si="691"/>
        <v>0</v>
      </c>
      <c r="J178" s="356">
        <f t="shared" si="691"/>
        <v>0</v>
      </c>
      <c r="K178" s="356">
        <f t="shared" si="691"/>
        <v>0</v>
      </c>
      <c r="L178" s="356">
        <f t="shared" si="691"/>
        <v>0</v>
      </c>
      <c r="M178" s="356">
        <f t="shared" si="691"/>
        <v>0</v>
      </c>
      <c r="N178" s="356">
        <f t="shared" si="691"/>
        <v>0</v>
      </c>
      <c r="O178" s="356">
        <f t="shared" si="691"/>
        <v>0</v>
      </c>
      <c r="P178" s="356">
        <f t="shared" si="691"/>
        <v>0</v>
      </c>
      <c r="Q178" s="356">
        <f t="shared" si="691"/>
        <v>0</v>
      </c>
      <c r="R178" s="356">
        <f t="shared" si="691"/>
        <v>0</v>
      </c>
      <c r="S178" s="356">
        <f t="shared" si="691"/>
        <v>0</v>
      </c>
      <c r="T178" s="356">
        <f t="shared" si="691"/>
        <v>0</v>
      </c>
      <c r="U178" s="356">
        <f t="shared" si="691"/>
        <v>0</v>
      </c>
      <c r="V178" s="356">
        <f t="shared" si="691"/>
        <v>0</v>
      </c>
      <c r="W178" s="356">
        <f t="shared" si="691"/>
        <v>0</v>
      </c>
      <c r="X178" s="356">
        <f t="shared" si="691"/>
        <v>0</v>
      </c>
      <c r="Y178" s="356">
        <f t="shared" si="691"/>
        <v>0</v>
      </c>
      <c r="Z178" s="356">
        <f t="shared" si="691"/>
        <v>0</v>
      </c>
      <c r="AA178" s="356">
        <f t="shared" si="691"/>
        <v>0</v>
      </c>
      <c r="AB178" s="356">
        <f t="shared" si="691"/>
        <v>0</v>
      </c>
      <c r="AC178" s="356">
        <f t="shared" si="691"/>
        <v>0</v>
      </c>
      <c r="AD178" s="356">
        <f t="shared" si="691"/>
        <v>0</v>
      </c>
      <c r="AE178" s="356">
        <f t="shared" si="691"/>
        <v>0</v>
      </c>
      <c r="AF178" s="356">
        <f t="shared" si="691"/>
        <v>0</v>
      </c>
      <c r="AG178" s="356">
        <f t="shared" si="691"/>
        <v>0</v>
      </c>
      <c r="AH178" s="356">
        <f t="shared" si="691"/>
        <v>0</v>
      </c>
      <c r="AI178" s="356">
        <f t="shared" si="691"/>
        <v>0</v>
      </c>
      <c r="AJ178" s="356">
        <f t="shared" si="691"/>
        <v>0</v>
      </c>
      <c r="AK178" s="356">
        <f t="shared" si="691"/>
        <v>0</v>
      </c>
      <c r="AL178" s="356">
        <f t="shared" si="691"/>
        <v>0</v>
      </c>
      <c r="AM178" s="356">
        <f t="shared" si="691"/>
        <v>0</v>
      </c>
      <c r="AN178" s="356">
        <f t="shared" si="691"/>
        <v>0</v>
      </c>
      <c r="AO178" s="356">
        <f t="shared" si="691"/>
        <v>0</v>
      </c>
      <c r="AP178" s="356">
        <f t="shared" si="691"/>
        <v>0</v>
      </c>
      <c r="AQ178" s="356">
        <f t="shared" si="691"/>
        <v>0</v>
      </c>
      <c r="AR178" s="356">
        <f t="shared" si="691"/>
        <v>0</v>
      </c>
      <c r="AS178" s="356">
        <f t="shared" si="691"/>
        <v>0</v>
      </c>
      <c r="AT178" s="356">
        <f t="shared" si="691"/>
        <v>0</v>
      </c>
      <c r="AU178" s="356">
        <f t="shared" si="691"/>
        <v>0</v>
      </c>
      <c r="AV178" s="356">
        <f t="shared" si="691"/>
        <v>0</v>
      </c>
      <c r="AW178" s="356">
        <f t="shared" si="691"/>
        <v>0</v>
      </c>
      <c r="AX178" s="356">
        <f t="shared" si="691"/>
        <v>0</v>
      </c>
      <c r="AY178" s="356">
        <f t="shared" si="691"/>
        <v>0</v>
      </c>
      <c r="AZ178" s="356">
        <f t="shared" si="691"/>
        <v>0</v>
      </c>
      <c r="BA178" s="356">
        <f t="shared" si="691"/>
        <v>0</v>
      </c>
      <c r="BB178" s="356">
        <f t="shared" si="691"/>
        <v>0</v>
      </c>
      <c r="BC178" s="356">
        <f t="shared" si="691"/>
        <v>0</v>
      </c>
      <c r="BD178" s="356">
        <f t="shared" si="691"/>
        <v>0</v>
      </c>
      <c r="BE178" s="356">
        <f t="shared" si="691"/>
        <v>0</v>
      </c>
      <c r="BF178" s="356">
        <f t="shared" si="691"/>
        <v>0</v>
      </c>
      <c r="BG178" s="356">
        <f t="shared" si="691"/>
        <v>0</v>
      </c>
      <c r="BH178" s="356">
        <f t="shared" si="691"/>
        <v>0</v>
      </c>
      <c r="BI178" s="356">
        <f t="shared" si="691"/>
        <v>0</v>
      </c>
      <c r="BJ178" s="356">
        <f t="shared" si="691"/>
        <v>0</v>
      </c>
      <c r="BK178" s="356">
        <f t="shared" si="691"/>
        <v>0</v>
      </c>
      <c r="BL178" s="356">
        <f t="shared" si="691"/>
        <v>0</v>
      </c>
      <c r="BM178" s="356">
        <f t="shared" si="691"/>
        <v>0</v>
      </c>
      <c r="BN178" s="356">
        <f t="shared" si="691"/>
        <v>0</v>
      </c>
      <c r="BO178" s="378"/>
      <c r="BP178" s="378"/>
      <c r="BQ178" s="378"/>
      <c r="BR178" s="378"/>
      <c r="BS178" s="378"/>
    </row>
    <row r="179" spans="1:71" s="20" customFormat="1">
      <c r="A179" s="16"/>
      <c r="C179" s="359"/>
      <c r="D179" s="61"/>
      <c r="E179" s="356"/>
      <c r="F179" s="358"/>
      <c r="G179" s="356"/>
      <c r="H179" s="356"/>
      <c r="I179" s="356"/>
      <c r="J179" s="356"/>
      <c r="K179" s="356"/>
      <c r="L179" s="356"/>
      <c r="M179" s="356"/>
      <c r="N179" s="356"/>
      <c r="O179" s="356"/>
      <c r="P179" s="356"/>
      <c r="Q179" s="356"/>
      <c r="R179" s="356"/>
      <c r="S179" s="356"/>
      <c r="T179" s="356"/>
      <c r="U179" s="356"/>
      <c r="V179" s="356"/>
      <c r="W179" s="356"/>
      <c r="X179" s="356"/>
      <c r="Y179" s="356"/>
      <c r="Z179" s="356"/>
      <c r="AA179" s="356"/>
      <c r="AB179" s="356"/>
      <c r="AC179" s="356"/>
      <c r="AD179" s="356"/>
      <c r="AE179" s="356"/>
      <c r="AF179" s="356"/>
      <c r="AG179" s="356"/>
      <c r="AH179" s="356"/>
      <c r="AI179" s="356"/>
      <c r="AJ179" s="356"/>
      <c r="AK179" s="356"/>
      <c r="AL179" s="356"/>
      <c r="AM179" s="356"/>
      <c r="AN179" s="356"/>
      <c r="AO179" s="356"/>
      <c r="AP179" s="356"/>
      <c r="AQ179" s="356"/>
      <c r="AR179" s="356"/>
      <c r="AS179" s="356"/>
      <c r="AT179" s="356"/>
      <c r="AU179" s="356"/>
      <c r="AV179" s="356"/>
      <c r="AW179" s="356"/>
      <c r="AX179" s="356"/>
      <c r="AY179" s="356"/>
      <c r="AZ179" s="356"/>
      <c r="BA179" s="356"/>
      <c r="BB179" s="356"/>
      <c r="BC179" s="356"/>
      <c r="BD179" s="356"/>
      <c r="BE179" s="356"/>
      <c r="BF179" s="356"/>
      <c r="BG179" s="356"/>
      <c r="BH179" s="356"/>
      <c r="BI179" s="356"/>
      <c r="BJ179" s="356"/>
      <c r="BK179" s="356"/>
      <c r="BL179" s="356"/>
      <c r="BM179" s="356"/>
      <c r="BN179" s="356"/>
      <c r="BO179" s="378"/>
      <c r="BP179" s="378"/>
      <c r="BQ179" s="378"/>
      <c r="BR179" s="378"/>
      <c r="BS179" s="378"/>
    </row>
    <row r="180" spans="1:71" s="20" customFormat="1">
      <c r="A180" s="16"/>
      <c r="C180" s="359"/>
      <c r="D180" s="355" t="s">
        <v>153</v>
      </c>
      <c r="E180" s="356"/>
      <c r="F180" s="358"/>
      <c r="G180" s="356"/>
      <c r="H180" s="356"/>
      <c r="I180" s="356"/>
      <c r="J180" s="356"/>
      <c r="K180" s="356"/>
      <c r="L180" s="356"/>
      <c r="M180" s="356"/>
      <c r="N180" s="356"/>
      <c r="O180" s="356"/>
      <c r="P180" s="356"/>
      <c r="Q180" s="356"/>
      <c r="R180" s="356"/>
      <c r="S180" s="356"/>
      <c r="T180" s="356"/>
      <c r="U180" s="356"/>
      <c r="V180" s="356"/>
      <c r="W180" s="356"/>
      <c r="X180" s="356"/>
      <c r="Y180" s="356"/>
      <c r="Z180" s="356"/>
      <c r="AA180" s="356"/>
      <c r="AB180" s="356"/>
      <c r="AC180" s="356"/>
      <c r="AD180" s="356"/>
      <c r="AE180" s="356"/>
      <c r="AF180" s="356"/>
      <c r="AG180" s="356"/>
      <c r="AH180" s="356"/>
      <c r="AI180" s="356"/>
      <c r="AJ180" s="356"/>
      <c r="AK180" s="356"/>
      <c r="AL180" s="356"/>
      <c r="AM180" s="356"/>
      <c r="AN180" s="356"/>
      <c r="AO180" s="356"/>
      <c r="AP180" s="356"/>
      <c r="AQ180" s="356"/>
      <c r="AR180" s="356"/>
      <c r="AS180" s="356"/>
      <c r="AT180" s="356"/>
      <c r="AU180" s="356"/>
      <c r="AV180" s="356"/>
      <c r="AW180" s="356"/>
      <c r="AX180" s="356"/>
      <c r="AY180" s="356"/>
      <c r="AZ180" s="356"/>
      <c r="BA180" s="356"/>
      <c r="BB180" s="356"/>
      <c r="BC180" s="356"/>
      <c r="BD180" s="356"/>
      <c r="BE180" s="356"/>
      <c r="BF180" s="356"/>
      <c r="BG180" s="356"/>
      <c r="BH180" s="356"/>
      <c r="BI180" s="356"/>
      <c r="BJ180" s="356"/>
      <c r="BK180" s="356"/>
      <c r="BL180" s="356"/>
      <c r="BM180" s="356"/>
      <c r="BN180" s="356"/>
      <c r="BO180" s="378"/>
      <c r="BP180" s="378"/>
      <c r="BQ180" s="378"/>
      <c r="BR180" s="378"/>
      <c r="BS180" s="378"/>
    </row>
    <row r="181" spans="1:71" s="20" customFormat="1">
      <c r="A181" s="16"/>
      <c r="C181" s="359"/>
      <c r="D181" s="61" t="s">
        <v>147</v>
      </c>
      <c r="E181" s="358">
        <v>0</v>
      </c>
      <c r="F181" s="358"/>
      <c r="G181" s="356">
        <f t="shared" ref="G181:Z181" si="692">IF(APDays=$E181,G178,0)</f>
        <v>0</v>
      </c>
      <c r="H181" s="356">
        <f t="shared" si="692"/>
        <v>0</v>
      </c>
      <c r="I181" s="356">
        <f t="shared" si="692"/>
        <v>0</v>
      </c>
      <c r="J181" s="356">
        <f t="shared" si="692"/>
        <v>0</v>
      </c>
      <c r="K181" s="356">
        <f t="shared" si="692"/>
        <v>0</v>
      </c>
      <c r="L181" s="356">
        <f t="shared" si="692"/>
        <v>0</v>
      </c>
      <c r="M181" s="356">
        <f t="shared" si="692"/>
        <v>0</v>
      </c>
      <c r="N181" s="356">
        <f t="shared" si="692"/>
        <v>0</v>
      </c>
      <c r="O181" s="356">
        <f t="shared" si="692"/>
        <v>0</v>
      </c>
      <c r="P181" s="356">
        <f t="shared" si="692"/>
        <v>0</v>
      </c>
      <c r="Q181" s="356">
        <f t="shared" si="692"/>
        <v>0</v>
      </c>
      <c r="R181" s="356">
        <f t="shared" si="692"/>
        <v>0</v>
      </c>
      <c r="S181" s="356">
        <f t="shared" si="692"/>
        <v>0</v>
      </c>
      <c r="T181" s="356">
        <f t="shared" si="692"/>
        <v>0</v>
      </c>
      <c r="U181" s="356">
        <f t="shared" si="692"/>
        <v>0</v>
      </c>
      <c r="V181" s="356">
        <f t="shared" si="692"/>
        <v>0</v>
      </c>
      <c r="W181" s="356">
        <f t="shared" si="692"/>
        <v>0</v>
      </c>
      <c r="X181" s="356">
        <f t="shared" si="692"/>
        <v>0</v>
      </c>
      <c r="Y181" s="356">
        <f t="shared" si="692"/>
        <v>0</v>
      </c>
      <c r="Z181" s="356">
        <f t="shared" si="692"/>
        <v>0</v>
      </c>
      <c r="AA181" s="356">
        <f t="shared" ref="AA181:BB181" si="693">IF(APDays=$E181,AA178,0)</f>
        <v>0</v>
      </c>
      <c r="AB181" s="356">
        <f t="shared" si="693"/>
        <v>0</v>
      </c>
      <c r="AC181" s="356">
        <f t="shared" si="693"/>
        <v>0</v>
      </c>
      <c r="AD181" s="356">
        <f t="shared" si="693"/>
        <v>0</v>
      </c>
      <c r="AE181" s="356">
        <f t="shared" si="693"/>
        <v>0</v>
      </c>
      <c r="AF181" s="356">
        <f t="shared" si="693"/>
        <v>0</v>
      </c>
      <c r="AG181" s="356">
        <f t="shared" si="693"/>
        <v>0</v>
      </c>
      <c r="AH181" s="356">
        <f t="shared" si="693"/>
        <v>0</v>
      </c>
      <c r="AI181" s="356">
        <f t="shared" si="693"/>
        <v>0</v>
      </c>
      <c r="AJ181" s="356">
        <f t="shared" si="693"/>
        <v>0</v>
      </c>
      <c r="AK181" s="356">
        <f t="shared" si="693"/>
        <v>0</v>
      </c>
      <c r="AL181" s="356">
        <f t="shared" si="693"/>
        <v>0</v>
      </c>
      <c r="AM181" s="356">
        <f t="shared" si="693"/>
        <v>0</v>
      </c>
      <c r="AN181" s="356">
        <f t="shared" si="693"/>
        <v>0</v>
      </c>
      <c r="AO181" s="356">
        <f t="shared" si="693"/>
        <v>0</v>
      </c>
      <c r="AP181" s="356">
        <f t="shared" si="693"/>
        <v>0</v>
      </c>
      <c r="AQ181" s="356">
        <f t="shared" si="693"/>
        <v>0</v>
      </c>
      <c r="AR181" s="356">
        <f t="shared" si="693"/>
        <v>0</v>
      </c>
      <c r="AS181" s="356">
        <f t="shared" si="693"/>
        <v>0</v>
      </c>
      <c r="AT181" s="356">
        <f t="shared" si="693"/>
        <v>0</v>
      </c>
      <c r="AU181" s="356">
        <f t="shared" si="693"/>
        <v>0</v>
      </c>
      <c r="AV181" s="356">
        <f t="shared" si="693"/>
        <v>0</v>
      </c>
      <c r="AW181" s="356">
        <f t="shared" si="693"/>
        <v>0</v>
      </c>
      <c r="AX181" s="356">
        <f t="shared" si="693"/>
        <v>0</v>
      </c>
      <c r="AY181" s="356">
        <f t="shared" si="693"/>
        <v>0</v>
      </c>
      <c r="AZ181" s="356">
        <f t="shared" si="693"/>
        <v>0</v>
      </c>
      <c r="BA181" s="356">
        <f t="shared" si="693"/>
        <v>0</v>
      </c>
      <c r="BB181" s="356">
        <f t="shared" si="693"/>
        <v>0</v>
      </c>
      <c r="BC181" s="356">
        <f t="shared" ref="BC181:BN181" si="694">IF(APDays=$E181,BC178,0)</f>
        <v>0</v>
      </c>
      <c r="BD181" s="356">
        <f t="shared" si="694"/>
        <v>0</v>
      </c>
      <c r="BE181" s="356">
        <f t="shared" si="694"/>
        <v>0</v>
      </c>
      <c r="BF181" s="356">
        <f t="shared" si="694"/>
        <v>0</v>
      </c>
      <c r="BG181" s="356">
        <f t="shared" si="694"/>
        <v>0</v>
      </c>
      <c r="BH181" s="356">
        <f t="shared" si="694"/>
        <v>0</v>
      </c>
      <c r="BI181" s="356">
        <f t="shared" si="694"/>
        <v>0</v>
      </c>
      <c r="BJ181" s="356">
        <f t="shared" si="694"/>
        <v>0</v>
      </c>
      <c r="BK181" s="356">
        <f t="shared" si="694"/>
        <v>0</v>
      </c>
      <c r="BL181" s="356">
        <f t="shared" si="694"/>
        <v>0</v>
      </c>
      <c r="BM181" s="356">
        <f t="shared" si="694"/>
        <v>0</v>
      </c>
      <c r="BN181" s="356">
        <f t="shared" si="694"/>
        <v>0</v>
      </c>
      <c r="BO181" s="378"/>
      <c r="BP181" s="378"/>
      <c r="BQ181" s="378"/>
      <c r="BR181" s="378"/>
      <c r="BS181" s="378"/>
    </row>
    <row r="182" spans="1:71" s="20" customFormat="1">
      <c r="A182" s="16"/>
      <c r="C182" s="359"/>
      <c r="D182" s="360" t="s">
        <v>148</v>
      </c>
      <c r="E182" s="358">
        <v>30</v>
      </c>
      <c r="F182" s="358"/>
      <c r="G182" s="356">
        <f t="shared" ref="G182:Z182" si="695">IF(APDays=$E182,G178,0)</f>
        <v>0</v>
      </c>
      <c r="H182" s="356">
        <f t="shared" si="695"/>
        <v>0</v>
      </c>
      <c r="I182" s="356">
        <f t="shared" si="695"/>
        <v>0</v>
      </c>
      <c r="J182" s="356">
        <f t="shared" si="695"/>
        <v>0</v>
      </c>
      <c r="K182" s="356">
        <f t="shared" si="695"/>
        <v>0</v>
      </c>
      <c r="L182" s="356">
        <f t="shared" si="695"/>
        <v>0</v>
      </c>
      <c r="M182" s="356">
        <f t="shared" si="695"/>
        <v>0</v>
      </c>
      <c r="N182" s="356">
        <f t="shared" si="695"/>
        <v>0</v>
      </c>
      <c r="O182" s="356">
        <f t="shared" si="695"/>
        <v>0</v>
      </c>
      <c r="P182" s="356">
        <f t="shared" si="695"/>
        <v>0</v>
      </c>
      <c r="Q182" s="356">
        <f t="shared" si="695"/>
        <v>0</v>
      </c>
      <c r="R182" s="356">
        <f t="shared" si="695"/>
        <v>0</v>
      </c>
      <c r="S182" s="356">
        <f t="shared" si="695"/>
        <v>0</v>
      </c>
      <c r="T182" s="356">
        <f t="shared" si="695"/>
        <v>0</v>
      </c>
      <c r="U182" s="356">
        <f t="shared" si="695"/>
        <v>0</v>
      </c>
      <c r="V182" s="356">
        <f t="shared" si="695"/>
        <v>0</v>
      </c>
      <c r="W182" s="356">
        <f t="shared" si="695"/>
        <v>0</v>
      </c>
      <c r="X182" s="356">
        <f t="shared" si="695"/>
        <v>0</v>
      </c>
      <c r="Y182" s="356">
        <f t="shared" si="695"/>
        <v>0</v>
      </c>
      <c r="Z182" s="356">
        <f t="shared" si="695"/>
        <v>0</v>
      </c>
      <c r="AA182" s="356">
        <f t="shared" ref="AA182:BB182" si="696">IF(APDays=$E182,AA178,0)</f>
        <v>0</v>
      </c>
      <c r="AB182" s="356">
        <f t="shared" si="696"/>
        <v>0</v>
      </c>
      <c r="AC182" s="356">
        <f t="shared" si="696"/>
        <v>0</v>
      </c>
      <c r="AD182" s="356">
        <f t="shared" si="696"/>
        <v>0</v>
      </c>
      <c r="AE182" s="356">
        <f t="shared" si="696"/>
        <v>0</v>
      </c>
      <c r="AF182" s="356">
        <f t="shared" si="696"/>
        <v>0</v>
      </c>
      <c r="AG182" s="356">
        <f t="shared" si="696"/>
        <v>0</v>
      </c>
      <c r="AH182" s="356">
        <f t="shared" si="696"/>
        <v>0</v>
      </c>
      <c r="AI182" s="356">
        <f t="shared" si="696"/>
        <v>0</v>
      </c>
      <c r="AJ182" s="356">
        <f t="shared" si="696"/>
        <v>0</v>
      </c>
      <c r="AK182" s="356">
        <f t="shared" si="696"/>
        <v>0</v>
      </c>
      <c r="AL182" s="356">
        <f t="shared" si="696"/>
        <v>0</v>
      </c>
      <c r="AM182" s="356">
        <f t="shared" si="696"/>
        <v>0</v>
      </c>
      <c r="AN182" s="356">
        <f t="shared" si="696"/>
        <v>0</v>
      </c>
      <c r="AO182" s="356">
        <f t="shared" si="696"/>
        <v>0</v>
      </c>
      <c r="AP182" s="356">
        <f t="shared" si="696"/>
        <v>0</v>
      </c>
      <c r="AQ182" s="356">
        <f t="shared" si="696"/>
        <v>0</v>
      </c>
      <c r="AR182" s="356">
        <f t="shared" si="696"/>
        <v>0</v>
      </c>
      <c r="AS182" s="356">
        <f t="shared" si="696"/>
        <v>0</v>
      </c>
      <c r="AT182" s="356">
        <f t="shared" si="696"/>
        <v>0</v>
      </c>
      <c r="AU182" s="356">
        <f t="shared" si="696"/>
        <v>0</v>
      </c>
      <c r="AV182" s="356">
        <f t="shared" si="696"/>
        <v>0</v>
      </c>
      <c r="AW182" s="356">
        <f t="shared" si="696"/>
        <v>0</v>
      </c>
      <c r="AX182" s="356">
        <f t="shared" si="696"/>
        <v>0</v>
      </c>
      <c r="AY182" s="356">
        <f t="shared" si="696"/>
        <v>0</v>
      </c>
      <c r="AZ182" s="356">
        <f t="shared" si="696"/>
        <v>0</v>
      </c>
      <c r="BA182" s="356">
        <f t="shared" si="696"/>
        <v>0</v>
      </c>
      <c r="BB182" s="356">
        <f t="shared" si="696"/>
        <v>0</v>
      </c>
      <c r="BC182" s="356">
        <f t="shared" ref="BC182:BN182" si="697">IF(APDays=$E182,BC178,0)</f>
        <v>0</v>
      </c>
      <c r="BD182" s="356">
        <f t="shared" si="697"/>
        <v>0</v>
      </c>
      <c r="BE182" s="356">
        <f t="shared" si="697"/>
        <v>0</v>
      </c>
      <c r="BF182" s="356">
        <f t="shared" si="697"/>
        <v>0</v>
      </c>
      <c r="BG182" s="356">
        <f t="shared" si="697"/>
        <v>0</v>
      </c>
      <c r="BH182" s="356">
        <f t="shared" si="697"/>
        <v>0</v>
      </c>
      <c r="BI182" s="356">
        <f t="shared" si="697"/>
        <v>0</v>
      </c>
      <c r="BJ182" s="356">
        <f t="shared" si="697"/>
        <v>0</v>
      </c>
      <c r="BK182" s="356">
        <f t="shared" si="697"/>
        <v>0</v>
      </c>
      <c r="BL182" s="356">
        <f t="shared" si="697"/>
        <v>0</v>
      </c>
      <c r="BM182" s="356">
        <f t="shared" si="697"/>
        <v>0</v>
      </c>
      <c r="BN182" s="356">
        <f t="shared" si="697"/>
        <v>0</v>
      </c>
      <c r="BO182" s="378"/>
      <c r="BP182" s="378"/>
      <c r="BQ182" s="378"/>
      <c r="BR182" s="378"/>
      <c r="BS182" s="378"/>
    </row>
    <row r="183" spans="1:71" s="20" customFormat="1">
      <c r="A183" s="16"/>
      <c r="C183" s="359"/>
      <c r="D183" s="360" t="s">
        <v>150</v>
      </c>
      <c r="E183" s="358">
        <v>60</v>
      </c>
      <c r="F183" s="358"/>
      <c r="G183" s="356">
        <f t="shared" ref="G183:Z183" si="698">IF(APDays=$E183,G178,0)</f>
        <v>0</v>
      </c>
      <c r="H183" s="356">
        <f t="shared" si="698"/>
        <v>0</v>
      </c>
      <c r="I183" s="356">
        <f t="shared" si="698"/>
        <v>0</v>
      </c>
      <c r="J183" s="356">
        <f t="shared" si="698"/>
        <v>0</v>
      </c>
      <c r="K183" s="356">
        <f t="shared" si="698"/>
        <v>0</v>
      </c>
      <c r="L183" s="356">
        <f t="shared" si="698"/>
        <v>0</v>
      </c>
      <c r="M183" s="356">
        <f t="shared" si="698"/>
        <v>0</v>
      </c>
      <c r="N183" s="356">
        <f t="shared" si="698"/>
        <v>0</v>
      </c>
      <c r="O183" s="356">
        <f t="shared" si="698"/>
        <v>0</v>
      </c>
      <c r="P183" s="356">
        <f t="shared" si="698"/>
        <v>0</v>
      </c>
      <c r="Q183" s="356">
        <f t="shared" si="698"/>
        <v>0</v>
      </c>
      <c r="R183" s="356">
        <f t="shared" si="698"/>
        <v>0</v>
      </c>
      <c r="S183" s="356">
        <f t="shared" si="698"/>
        <v>0</v>
      </c>
      <c r="T183" s="356">
        <f t="shared" si="698"/>
        <v>0</v>
      </c>
      <c r="U183" s="356">
        <f t="shared" si="698"/>
        <v>0</v>
      </c>
      <c r="V183" s="356">
        <f t="shared" si="698"/>
        <v>0</v>
      </c>
      <c r="W183" s="356">
        <f t="shared" si="698"/>
        <v>0</v>
      </c>
      <c r="X183" s="356">
        <f t="shared" si="698"/>
        <v>0</v>
      </c>
      <c r="Y183" s="356">
        <f t="shared" si="698"/>
        <v>0</v>
      </c>
      <c r="Z183" s="356">
        <f t="shared" si="698"/>
        <v>0</v>
      </c>
      <c r="AA183" s="356">
        <f t="shared" ref="AA183:BB183" si="699">IF(APDays=$E183,AA178,0)</f>
        <v>0</v>
      </c>
      <c r="AB183" s="356">
        <f t="shared" si="699"/>
        <v>0</v>
      </c>
      <c r="AC183" s="356">
        <f t="shared" si="699"/>
        <v>0</v>
      </c>
      <c r="AD183" s="356">
        <f t="shared" si="699"/>
        <v>0</v>
      </c>
      <c r="AE183" s="356">
        <f t="shared" si="699"/>
        <v>0</v>
      </c>
      <c r="AF183" s="356">
        <f t="shared" si="699"/>
        <v>0</v>
      </c>
      <c r="AG183" s="356">
        <f t="shared" si="699"/>
        <v>0</v>
      </c>
      <c r="AH183" s="356">
        <f t="shared" si="699"/>
        <v>0</v>
      </c>
      <c r="AI183" s="356">
        <f t="shared" si="699"/>
        <v>0</v>
      </c>
      <c r="AJ183" s="356">
        <f t="shared" si="699"/>
        <v>0</v>
      </c>
      <c r="AK183" s="356">
        <f t="shared" si="699"/>
        <v>0</v>
      </c>
      <c r="AL183" s="356">
        <f t="shared" si="699"/>
        <v>0</v>
      </c>
      <c r="AM183" s="356">
        <f t="shared" si="699"/>
        <v>0</v>
      </c>
      <c r="AN183" s="356">
        <f t="shared" si="699"/>
        <v>0</v>
      </c>
      <c r="AO183" s="356">
        <f t="shared" si="699"/>
        <v>0</v>
      </c>
      <c r="AP183" s="356">
        <f t="shared" si="699"/>
        <v>0</v>
      </c>
      <c r="AQ183" s="356">
        <f t="shared" si="699"/>
        <v>0</v>
      </c>
      <c r="AR183" s="356">
        <f t="shared" si="699"/>
        <v>0</v>
      </c>
      <c r="AS183" s="356">
        <f t="shared" si="699"/>
        <v>0</v>
      </c>
      <c r="AT183" s="356">
        <f t="shared" si="699"/>
        <v>0</v>
      </c>
      <c r="AU183" s="356">
        <f t="shared" si="699"/>
        <v>0</v>
      </c>
      <c r="AV183" s="356">
        <f t="shared" si="699"/>
        <v>0</v>
      </c>
      <c r="AW183" s="356">
        <f t="shared" si="699"/>
        <v>0</v>
      </c>
      <c r="AX183" s="356">
        <f t="shared" si="699"/>
        <v>0</v>
      </c>
      <c r="AY183" s="356">
        <f t="shared" si="699"/>
        <v>0</v>
      </c>
      <c r="AZ183" s="356">
        <f t="shared" si="699"/>
        <v>0</v>
      </c>
      <c r="BA183" s="356">
        <f t="shared" si="699"/>
        <v>0</v>
      </c>
      <c r="BB183" s="356">
        <f t="shared" si="699"/>
        <v>0</v>
      </c>
      <c r="BC183" s="356">
        <f t="shared" ref="BC183:BN183" si="700">IF(APDays=$E183,BC178,0)</f>
        <v>0</v>
      </c>
      <c r="BD183" s="356">
        <f t="shared" si="700"/>
        <v>0</v>
      </c>
      <c r="BE183" s="356">
        <f t="shared" si="700"/>
        <v>0</v>
      </c>
      <c r="BF183" s="356">
        <f t="shared" si="700"/>
        <v>0</v>
      </c>
      <c r="BG183" s="356">
        <f t="shared" si="700"/>
        <v>0</v>
      </c>
      <c r="BH183" s="356">
        <f t="shared" si="700"/>
        <v>0</v>
      </c>
      <c r="BI183" s="356">
        <f t="shared" si="700"/>
        <v>0</v>
      </c>
      <c r="BJ183" s="356">
        <f t="shared" si="700"/>
        <v>0</v>
      </c>
      <c r="BK183" s="356">
        <f t="shared" si="700"/>
        <v>0</v>
      </c>
      <c r="BL183" s="356">
        <f t="shared" si="700"/>
        <v>0</v>
      </c>
      <c r="BM183" s="356">
        <f t="shared" si="700"/>
        <v>0</v>
      </c>
      <c r="BN183" s="356">
        <f t="shared" si="700"/>
        <v>0</v>
      </c>
      <c r="BO183" s="378"/>
      <c r="BP183" s="378"/>
      <c r="BQ183" s="378"/>
      <c r="BR183" s="378"/>
      <c r="BS183" s="378"/>
    </row>
    <row r="184" spans="1:71" s="20" customFormat="1">
      <c r="A184" s="16"/>
      <c r="C184" s="359"/>
      <c r="D184" s="360" t="s">
        <v>149</v>
      </c>
      <c r="E184" s="358">
        <v>90</v>
      </c>
      <c r="F184" s="358"/>
      <c r="G184" s="356">
        <f t="shared" ref="G184:Z184" si="701">IF(APDays=$E184,G178,0)</f>
        <v>0</v>
      </c>
      <c r="H184" s="356">
        <f t="shared" si="701"/>
        <v>0</v>
      </c>
      <c r="I184" s="356">
        <f t="shared" si="701"/>
        <v>0</v>
      </c>
      <c r="J184" s="356">
        <f t="shared" si="701"/>
        <v>0</v>
      </c>
      <c r="K184" s="356">
        <f t="shared" si="701"/>
        <v>0</v>
      </c>
      <c r="L184" s="356">
        <f t="shared" si="701"/>
        <v>0</v>
      </c>
      <c r="M184" s="356">
        <f t="shared" si="701"/>
        <v>0</v>
      </c>
      <c r="N184" s="356">
        <f t="shared" si="701"/>
        <v>0</v>
      </c>
      <c r="O184" s="356">
        <f t="shared" si="701"/>
        <v>0</v>
      </c>
      <c r="P184" s="356">
        <f t="shared" si="701"/>
        <v>0</v>
      </c>
      <c r="Q184" s="356">
        <f t="shared" si="701"/>
        <v>0</v>
      </c>
      <c r="R184" s="356">
        <f t="shared" si="701"/>
        <v>0</v>
      </c>
      <c r="S184" s="356">
        <f t="shared" si="701"/>
        <v>0</v>
      </c>
      <c r="T184" s="356">
        <f t="shared" si="701"/>
        <v>0</v>
      </c>
      <c r="U184" s="356">
        <f t="shared" si="701"/>
        <v>0</v>
      </c>
      <c r="V184" s="356">
        <f t="shared" si="701"/>
        <v>0</v>
      </c>
      <c r="W184" s="356">
        <f t="shared" si="701"/>
        <v>0</v>
      </c>
      <c r="X184" s="356">
        <f t="shared" si="701"/>
        <v>0</v>
      </c>
      <c r="Y184" s="356">
        <f t="shared" si="701"/>
        <v>0</v>
      </c>
      <c r="Z184" s="356">
        <f t="shared" si="701"/>
        <v>0</v>
      </c>
      <c r="AA184" s="356">
        <f t="shared" ref="AA184:BB184" si="702">IF(APDays=$E184,AA178,0)</f>
        <v>0</v>
      </c>
      <c r="AB184" s="356">
        <f t="shared" si="702"/>
        <v>0</v>
      </c>
      <c r="AC184" s="356">
        <f t="shared" si="702"/>
        <v>0</v>
      </c>
      <c r="AD184" s="356">
        <f t="shared" si="702"/>
        <v>0</v>
      </c>
      <c r="AE184" s="356">
        <f t="shared" si="702"/>
        <v>0</v>
      </c>
      <c r="AF184" s="356">
        <f t="shared" si="702"/>
        <v>0</v>
      </c>
      <c r="AG184" s="356">
        <f t="shared" si="702"/>
        <v>0</v>
      </c>
      <c r="AH184" s="356">
        <f t="shared" si="702"/>
        <v>0</v>
      </c>
      <c r="AI184" s="356">
        <f t="shared" si="702"/>
        <v>0</v>
      </c>
      <c r="AJ184" s="356">
        <f t="shared" si="702"/>
        <v>0</v>
      </c>
      <c r="AK184" s="356">
        <f t="shared" si="702"/>
        <v>0</v>
      </c>
      <c r="AL184" s="356">
        <f t="shared" si="702"/>
        <v>0</v>
      </c>
      <c r="AM184" s="356">
        <f t="shared" si="702"/>
        <v>0</v>
      </c>
      <c r="AN184" s="356">
        <f t="shared" si="702"/>
        <v>0</v>
      </c>
      <c r="AO184" s="356">
        <f t="shared" si="702"/>
        <v>0</v>
      </c>
      <c r="AP184" s="356">
        <f t="shared" si="702"/>
        <v>0</v>
      </c>
      <c r="AQ184" s="356">
        <f t="shared" si="702"/>
        <v>0</v>
      </c>
      <c r="AR184" s="356">
        <f t="shared" si="702"/>
        <v>0</v>
      </c>
      <c r="AS184" s="356">
        <f t="shared" si="702"/>
        <v>0</v>
      </c>
      <c r="AT184" s="356">
        <f t="shared" si="702"/>
        <v>0</v>
      </c>
      <c r="AU184" s="356">
        <f t="shared" si="702"/>
        <v>0</v>
      </c>
      <c r="AV184" s="356">
        <f t="shared" si="702"/>
        <v>0</v>
      </c>
      <c r="AW184" s="356">
        <f t="shared" si="702"/>
        <v>0</v>
      </c>
      <c r="AX184" s="356">
        <f t="shared" si="702"/>
        <v>0</v>
      </c>
      <c r="AY184" s="356">
        <f t="shared" si="702"/>
        <v>0</v>
      </c>
      <c r="AZ184" s="356">
        <f t="shared" si="702"/>
        <v>0</v>
      </c>
      <c r="BA184" s="356">
        <f t="shared" si="702"/>
        <v>0</v>
      </c>
      <c r="BB184" s="356">
        <f t="shared" si="702"/>
        <v>0</v>
      </c>
      <c r="BC184" s="356">
        <f t="shared" ref="BC184:BN184" si="703">IF(APDays=$E184,BC178,0)</f>
        <v>0</v>
      </c>
      <c r="BD184" s="356">
        <f t="shared" si="703"/>
        <v>0</v>
      </c>
      <c r="BE184" s="356">
        <f t="shared" si="703"/>
        <v>0</v>
      </c>
      <c r="BF184" s="356">
        <f t="shared" si="703"/>
        <v>0</v>
      </c>
      <c r="BG184" s="356">
        <f t="shared" si="703"/>
        <v>0</v>
      </c>
      <c r="BH184" s="356">
        <f t="shared" si="703"/>
        <v>0</v>
      </c>
      <c r="BI184" s="356">
        <f t="shared" si="703"/>
        <v>0</v>
      </c>
      <c r="BJ184" s="356">
        <f t="shared" si="703"/>
        <v>0</v>
      </c>
      <c r="BK184" s="356">
        <f t="shared" si="703"/>
        <v>0</v>
      </c>
      <c r="BL184" s="356">
        <f t="shared" si="703"/>
        <v>0</v>
      </c>
      <c r="BM184" s="356">
        <f t="shared" si="703"/>
        <v>0</v>
      </c>
      <c r="BN184" s="356">
        <f t="shared" si="703"/>
        <v>0</v>
      </c>
      <c r="BO184" s="378"/>
      <c r="BP184" s="378"/>
      <c r="BQ184" s="378"/>
      <c r="BR184" s="378"/>
      <c r="BS184" s="378"/>
    </row>
    <row r="185" spans="1:71" s="20" customFormat="1">
      <c r="A185" s="16"/>
      <c r="C185" s="359"/>
      <c r="D185" s="360"/>
      <c r="E185" s="356"/>
      <c r="F185" s="358"/>
      <c r="G185" s="356"/>
      <c r="H185" s="356"/>
      <c r="I185" s="356"/>
      <c r="J185" s="356"/>
      <c r="K185" s="356"/>
      <c r="L185" s="356"/>
      <c r="M185" s="356"/>
      <c r="N185" s="356"/>
      <c r="O185" s="356"/>
      <c r="P185" s="356"/>
      <c r="Q185" s="356"/>
      <c r="R185" s="356"/>
      <c r="S185" s="356"/>
      <c r="T185" s="356"/>
      <c r="U185" s="356"/>
      <c r="V185" s="356"/>
      <c r="W185" s="356"/>
      <c r="X185" s="356"/>
      <c r="Y185" s="356"/>
      <c r="Z185" s="356"/>
      <c r="AA185" s="356"/>
      <c r="AB185" s="356"/>
      <c r="AC185" s="356"/>
      <c r="AD185" s="356"/>
      <c r="AE185" s="356"/>
      <c r="AF185" s="356"/>
      <c r="AG185" s="356"/>
      <c r="AH185" s="356"/>
      <c r="AI185" s="356"/>
      <c r="AJ185" s="356"/>
      <c r="AK185" s="356"/>
      <c r="AL185" s="356"/>
      <c r="AM185" s="356"/>
      <c r="AN185" s="356"/>
      <c r="AO185" s="356"/>
      <c r="AP185" s="356"/>
      <c r="AQ185" s="356"/>
      <c r="AR185" s="356"/>
      <c r="AS185" s="356"/>
      <c r="AT185" s="356"/>
      <c r="AU185" s="356"/>
      <c r="AV185" s="356"/>
      <c r="AW185" s="356"/>
      <c r="AX185" s="356"/>
      <c r="AY185" s="356"/>
      <c r="AZ185" s="356"/>
      <c r="BA185" s="356"/>
      <c r="BB185" s="356"/>
      <c r="BC185" s="356"/>
      <c r="BD185" s="356"/>
      <c r="BE185" s="356"/>
      <c r="BF185" s="356"/>
      <c r="BG185" s="356"/>
      <c r="BH185" s="356"/>
      <c r="BI185" s="356"/>
      <c r="BJ185" s="356"/>
      <c r="BK185" s="356"/>
      <c r="BL185" s="356"/>
      <c r="BM185" s="356"/>
      <c r="BN185" s="356"/>
      <c r="BO185" s="378"/>
      <c r="BP185" s="378"/>
      <c r="BQ185" s="378"/>
      <c r="BR185" s="378"/>
      <c r="BS185" s="378"/>
    </row>
    <row r="186" spans="1:71" s="20" customFormat="1">
      <c r="A186" s="16"/>
      <c r="C186" s="359"/>
      <c r="D186" s="355" t="s">
        <v>152</v>
      </c>
      <c r="E186" s="356"/>
      <c r="F186" s="358"/>
      <c r="G186" s="356"/>
      <c r="H186" s="356"/>
      <c r="I186" s="356"/>
      <c r="J186" s="356"/>
      <c r="K186" s="356"/>
      <c r="L186" s="356"/>
      <c r="M186" s="356"/>
      <c r="N186" s="356"/>
      <c r="O186" s="356"/>
      <c r="P186" s="356"/>
      <c r="Q186" s="356"/>
      <c r="R186" s="356"/>
      <c r="S186" s="356"/>
      <c r="T186" s="356"/>
      <c r="U186" s="356"/>
      <c r="V186" s="356"/>
      <c r="W186" s="356"/>
      <c r="X186" s="356"/>
      <c r="Y186" s="356"/>
      <c r="Z186" s="356"/>
      <c r="AA186" s="356"/>
      <c r="AB186" s="356"/>
      <c r="AC186" s="356"/>
      <c r="AD186" s="356"/>
      <c r="AE186" s="356"/>
      <c r="AF186" s="356"/>
      <c r="AG186" s="356"/>
      <c r="AH186" s="356"/>
      <c r="AI186" s="356"/>
      <c r="AJ186" s="356"/>
      <c r="AK186" s="356"/>
      <c r="AL186" s="356"/>
      <c r="AM186" s="356"/>
      <c r="AN186" s="356"/>
      <c r="AO186" s="356"/>
      <c r="AP186" s="356"/>
      <c r="AQ186" s="356"/>
      <c r="AR186" s="356"/>
      <c r="AS186" s="356"/>
      <c r="AT186" s="356"/>
      <c r="AU186" s="356"/>
      <c r="AV186" s="356"/>
      <c r="AW186" s="356"/>
      <c r="AX186" s="356"/>
      <c r="AY186" s="356"/>
      <c r="AZ186" s="356"/>
      <c r="BA186" s="356"/>
      <c r="BB186" s="356"/>
      <c r="BC186" s="356"/>
      <c r="BD186" s="356"/>
      <c r="BE186" s="356"/>
      <c r="BF186" s="356"/>
      <c r="BG186" s="356"/>
      <c r="BH186" s="356"/>
      <c r="BI186" s="356"/>
      <c r="BJ186" s="356"/>
      <c r="BK186" s="356"/>
      <c r="BL186" s="356"/>
      <c r="BM186" s="356"/>
      <c r="BN186" s="356"/>
      <c r="BO186" s="378"/>
      <c r="BP186" s="378"/>
      <c r="BQ186" s="378"/>
      <c r="BR186" s="378"/>
      <c r="BS186" s="378"/>
    </row>
    <row r="187" spans="1:71" s="20" customFormat="1">
      <c r="A187" s="16"/>
      <c r="C187" s="359"/>
      <c r="D187" s="61" t="s">
        <v>151</v>
      </c>
      <c r="E187" s="356"/>
      <c r="F187" s="358"/>
      <c r="G187" s="356"/>
      <c r="H187" s="356"/>
      <c r="I187" s="356"/>
      <c r="J187" s="356"/>
      <c r="K187" s="356"/>
      <c r="L187" s="356"/>
      <c r="M187" s="356"/>
      <c r="N187" s="356"/>
      <c r="O187" s="356"/>
      <c r="P187" s="356"/>
      <c r="Q187" s="356"/>
      <c r="R187" s="356"/>
      <c r="S187" s="356"/>
      <c r="T187" s="356"/>
      <c r="U187" s="356"/>
      <c r="V187" s="356"/>
      <c r="W187" s="356"/>
      <c r="X187" s="356"/>
      <c r="Y187" s="356"/>
      <c r="Z187" s="356"/>
      <c r="AA187" s="356"/>
      <c r="AB187" s="356"/>
      <c r="AC187" s="356"/>
      <c r="AD187" s="356"/>
      <c r="AE187" s="356"/>
      <c r="AF187" s="356"/>
      <c r="AG187" s="356"/>
      <c r="AH187" s="356"/>
      <c r="AI187" s="356"/>
      <c r="AJ187" s="356"/>
      <c r="AK187" s="356"/>
      <c r="AL187" s="356"/>
      <c r="AM187" s="356"/>
      <c r="AN187" s="356"/>
      <c r="AO187" s="356"/>
      <c r="AP187" s="356"/>
      <c r="AQ187" s="356"/>
      <c r="AR187" s="356"/>
      <c r="AS187" s="356"/>
      <c r="AT187" s="356"/>
      <c r="AU187" s="356"/>
      <c r="AV187" s="356"/>
      <c r="AW187" s="356"/>
      <c r="AX187" s="356"/>
      <c r="AY187" s="356"/>
      <c r="AZ187" s="356"/>
      <c r="BA187" s="356"/>
      <c r="BB187" s="356"/>
      <c r="BC187" s="356"/>
      <c r="BD187" s="356"/>
      <c r="BE187" s="356"/>
      <c r="BF187" s="356"/>
      <c r="BG187" s="356"/>
      <c r="BH187" s="356"/>
      <c r="BI187" s="356"/>
      <c r="BJ187" s="356"/>
      <c r="BK187" s="356"/>
      <c r="BL187" s="356"/>
      <c r="BM187" s="356"/>
      <c r="BN187" s="356"/>
      <c r="BO187" s="378"/>
      <c r="BP187" s="378"/>
      <c r="BQ187" s="378"/>
      <c r="BR187" s="378"/>
      <c r="BS187" s="378"/>
    </row>
    <row r="188" spans="1:71" s="20" customFormat="1">
      <c r="A188" s="16"/>
      <c r="C188" s="359"/>
      <c r="D188" s="61" t="s">
        <v>147</v>
      </c>
      <c r="E188" s="356"/>
      <c r="F188" s="358"/>
      <c r="G188" s="356">
        <f t="shared" ref="G188:BB188" si="704">G181</f>
        <v>0</v>
      </c>
      <c r="H188" s="356">
        <f t="shared" si="704"/>
        <v>0</v>
      </c>
      <c r="I188" s="356">
        <f t="shared" si="704"/>
        <v>0</v>
      </c>
      <c r="J188" s="356">
        <f t="shared" si="704"/>
        <v>0</v>
      </c>
      <c r="K188" s="356">
        <f t="shared" si="704"/>
        <v>0</v>
      </c>
      <c r="L188" s="356">
        <f t="shared" si="704"/>
        <v>0</v>
      </c>
      <c r="M188" s="356">
        <f t="shared" si="704"/>
        <v>0</v>
      </c>
      <c r="N188" s="356">
        <f t="shared" si="704"/>
        <v>0</v>
      </c>
      <c r="O188" s="356">
        <f t="shared" si="704"/>
        <v>0</v>
      </c>
      <c r="P188" s="356">
        <f t="shared" si="704"/>
        <v>0</v>
      </c>
      <c r="Q188" s="356">
        <f t="shared" si="704"/>
        <v>0</v>
      </c>
      <c r="R188" s="356">
        <f t="shared" si="704"/>
        <v>0</v>
      </c>
      <c r="S188" s="356">
        <f t="shared" si="704"/>
        <v>0</v>
      </c>
      <c r="T188" s="356">
        <f t="shared" si="704"/>
        <v>0</v>
      </c>
      <c r="U188" s="356">
        <f t="shared" si="704"/>
        <v>0</v>
      </c>
      <c r="V188" s="356">
        <f t="shared" si="704"/>
        <v>0</v>
      </c>
      <c r="W188" s="356">
        <f t="shared" si="704"/>
        <v>0</v>
      </c>
      <c r="X188" s="356">
        <f t="shared" si="704"/>
        <v>0</v>
      </c>
      <c r="Y188" s="356">
        <f t="shared" si="704"/>
        <v>0</v>
      </c>
      <c r="Z188" s="356">
        <f t="shared" si="704"/>
        <v>0</v>
      </c>
      <c r="AA188" s="356">
        <f t="shared" si="704"/>
        <v>0</v>
      </c>
      <c r="AB188" s="356">
        <f t="shared" si="704"/>
        <v>0</v>
      </c>
      <c r="AC188" s="356">
        <f t="shared" si="704"/>
        <v>0</v>
      </c>
      <c r="AD188" s="356">
        <f t="shared" si="704"/>
        <v>0</v>
      </c>
      <c r="AE188" s="356">
        <f t="shared" si="704"/>
        <v>0</v>
      </c>
      <c r="AF188" s="356">
        <f t="shared" si="704"/>
        <v>0</v>
      </c>
      <c r="AG188" s="356">
        <f t="shared" si="704"/>
        <v>0</v>
      </c>
      <c r="AH188" s="356">
        <f t="shared" si="704"/>
        <v>0</v>
      </c>
      <c r="AI188" s="356">
        <f t="shared" si="704"/>
        <v>0</v>
      </c>
      <c r="AJ188" s="356">
        <f t="shared" si="704"/>
        <v>0</v>
      </c>
      <c r="AK188" s="356">
        <f t="shared" si="704"/>
        <v>0</v>
      </c>
      <c r="AL188" s="356">
        <f t="shared" si="704"/>
        <v>0</v>
      </c>
      <c r="AM188" s="356">
        <f t="shared" si="704"/>
        <v>0</v>
      </c>
      <c r="AN188" s="356">
        <f t="shared" si="704"/>
        <v>0</v>
      </c>
      <c r="AO188" s="356">
        <f t="shared" si="704"/>
        <v>0</v>
      </c>
      <c r="AP188" s="356">
        <f t="shared" si="704"/>
        <v>0</v>
      </c>
      <c r="AQ188" s="356">
        <f t="shared" si="704"/>
        <v>0</v>
      </c>
      <c r="AR188" s="356">
        <f t="shared" si="704"/>
        <v>0</v>
      </c>
      <c r="AS188" s="356">
        <f t="shared" si="704"/>
        <v>0</v>
      </c>
      <c r="AT188" s="356">
        <f t="shared" si="704"/>
        <v>0</v>
      </c>
      <c r="AU188" s="356">
        <f t="shared" si="704"/>
        <v>0</v>
      </c>
      <c r="AV188" s="356">
        <f t="shared" si="704"/>
        <v>0</v>
      </c>
      <c r="AW188" s="356">
        <f t="shared" si="704"/>
        <v>0</v>
      </c>
      <c r="AX188" s="356">
        <f t="shared" si="704"/>
        <v>0</v>
      </c>
      <c r="AY188" s="356">
        <f t="shared" si="704"/>
        <v>0</v>
      </c>
      <c r="AZ188" s="356">
        <f t="shared" si="704"/>
        <v>0</v>
      </c>
      <c r="BA188" s="356">
        <f t="shared" si="704"/>
        <v>0</v>
      </c>
      <c r="BB188" s="356">
        <f t="shared" si="704"/>
        <v>0</v>
      </c>
      <c r="BC188" s="356">
        <f t="shared" ref="BC188:BN188" si="705">BC181</f>
        <v>0</v>
      </c>
      <c r="BD188" s="356">
        <f t="shared" si="705"/>
        <v>0</v>
      </c>
      <c r="BE188" s="356">
        <f t="shared" si="705"/>
        <v>0</v>
      </c>
      <c r="BF188" s="356">
        <f t="shared" si="705"/>
        <v>0</v>
      </c>
      <c r="BG188" s="356">
        <f t="shared" si="705"/>
        <v>0</v>
      </c>
      <c r="BH188" s="356">
        <f t="shared" si="705"/>
        <v>0</v>
      </c>
      <c r="BI188" s="356">
        <f t="shared" si="705"/>
        <v>0</v>
      </c>
      <c r="BJ188" s="356">
        <f t="shared" si="705"/>
        <v>0</v>
      </c>
      <c r="BK188" s="356">
        <f t="shared" si="705"/>
        <v>0</v>
      </c>
      <c r="BL188" s="356">
        <f t="shared" si="705"/>
        <v>0</v>
      </c>
      <c r="BM188" s="356">
        <f t="shared" si="705"/>
        <v>0</v>
      </c>
      <c r="BN188" s="356">
        <f t="shared" si="705"/>
        <v>0</v>
      </c>
      <c r="BO188" s="378"/>
      <c r="BP188" s="378"/>
      <c r="BQ188" s="378"/>
      <c r="BR188" s="378"/>
      <c r="BS188" s="378"/>
    </row>
    <row r="189" spans="1:71" s="20" customFormat="1">
      <c r="A189" s="16"/>
      <c r="C189" s="359"/>
      <c r="D189" s="360" t="s">
        <v>148</v>
      </c>
      <c r="E189" s="356"/>
      <c r="F189" s="358"/>
      <c r="G189" s="356"/>
      <c r="H189" s="356">
        <f t="shared" ref="H189:BB189" si="706">G182</f>
        <v>0</v>
      </c>
      <c r="I189" s="356">
        <f t="shared" si="706"/>
        <v>0</v>
      </c>
      <c r="J189" s="356">
        <f t="shared" si="706"/>
        <v>0</v>
      </c>
      <c r="K189" s="356">
        <f t="shared" si="706"/>
        <v>0</v>
      </c>
      <c r="L189" s="356">
        <f t="shared" si="706"/>
        <v>0</v>
      </c>
      <c r="M189" s="356">
        <f t="shared" si="706"/>
        <v>0</v>
      </c>
      <c r="N189" s="356">
        <f t="shared" si="706"/>
        <v>0</v>
      </c>
      <c r="O189" s="356">
        <f t="shared" si="706"/>
        <v>0</v>
      </c>
      <c r="P189" s="356">
        <f t="shared" si="706"/>
        <v>0</v>
      </c>
      <c r="Q189" s="356">
        <f t="shared" si="706"/>
        <v>0</v>
      </c>
      <c r="R189" s="356">
        <f t="shared" si="706"/>
        <v>0</v>
      </c>
      <c r="S189" s="356">
        <f t="shared" si="706"/>
        <v>0</v>
      </c>
      <c r="T189" s="356">
        <f t="shared" si="706"/>
        <v>0</v>
      </c>
      <c r="U189" s="356">
        <f t="shared" si="706"/>
        <v>0</v>
      </c>
      <c r="V189" s="356">
        <f t="shared" si="706"/>
        <v>0</v>
      </c>
      <c r="W189" s="356">
        <f t="shared" si="706"/>
        <v>0</v>
      </c>
      <c r="X189" s="356">
        <f t="shared" si="706"/>
        <v>0</v>
      </c>
      <c r="Y189" s="356">
        <f t="shared" si="706"/>
        <v>0</v>
      </c>
      <c r="Z189" s="356">
        <f t="shared" si="706"/>
        <v>0</v>
      </c>
      <c r="AA189" s="356">
        <f t="shared" si="706"/>
        <v>0</v>
      </c>
      <c r="AB189" s="356">
        <f t="shared" si="706"/>
        <v>0</v>
      </c>
      <c r="AC189" s="356">
        <f t="shared" si="706"/>
        <v>0</v>
      </c>
      <c r="AD189" s="356">
        <f t="shared" si="706"/>
        <v>0</v>
      </c>
      <c r="AE189" s="356">
        <f t="shared" si="706"/>
        <v>0</v>
      </c>
      <c r="AF189" s="356">
        <f t="shared" si="706"/>
        <v>0</v>
      </c>
      <c r="AG189" s="356">
        <f t="shared" si="706"/>
        <v>0</v>
      </c>
      <c r="AH189" s="356">
        <f t="shared" si="706"/>
        <v>0</v>
      </c>
      <c r="AI189" s="356">
        <f t="shared" si="706"/>
        <v>0</v>
      </c>
      <c r="AJ189" s="356">
        <f t="shared" si="706"/>
        <v>0</v>
      </c>
      <c r="AK189" s="356">
        <f t="shared" si="706"/>
        <v>0</v>
      </c>
      <c r="AL189" s="356">
        <f t="shared" si="706"/>
        <v>0</v>
      </c>
      <c r="AM189" s="356">
        <f t="shared" si="706"/>
        <v>0</v>
      </c>
      <c r="AN189" s="356">
        <f t="shared" si="706"/>
        <v>0</v>
      </c>
      <c r="AO189" s="356">
        <f t="shared" si="706"/>
        <v>0</v>
      </c>
      <c r="AP189" s="356">
        <f t="shared" si="706"/>
        <v>0</v>
      </c>
      <c r="AQ189" s="356">
        <f t="shared" si="706"/>
        <v>0</v>
      </c>
      <c r="AR189" s="356">
        <f t="shared" si="706"/>
        <v>0</v>
      </c>
      <c r="AS189" s="356">
        <f t="shared" si="706"/>
        <v>0</v>
      </c>
      <c r="AT189" s="356">
        <f t="shared" si="706"/>
        <v>0</v>
      </c>
      <c r="AU189" s="356">
        <f t="shared" si="706"/>
        <v>0</v>
      </c>
      <c r="AV189" s="356">
        <f t="shared" si="706"/>
        <v>0</v>
      </c>
      <c r="AW189" s="356">
        <f t="shared" si="706"/>
        <v>0</v>
      </c>
      <c r="AX189" s="356">
        <f t="shared" si="706"/>
        <v>0</v>
      </c>
      <c r="AY189" s="356">
        <f t="shared" si="706"/>
        <v>0</v>
      </c>
      <c r="AZ189" s="356">
        <f t="shared" si="706"/>
        <v>0</v>
      </c>
      <c r="BA189" s="356">
        <f t="shared" si="706"/>
        <v>0</v>
      </c>
      <c r="BB189" s="356">
        <f t="shared" si="706"/>
        <v>0</v>
      </c>
      <c r="BC189" s="356">
        <f t="shared" ref="BC189" si="707">BB182</f>
        <v>0</v>
      </c>
      <c r="BD189" s="356">
        <f t="shared" ref="BD189" si="708">BC182</f>
        <v>0</v>
      </c>
      <c r="BE189" s="356">
        <f t="shared" ref="BE189" si="709">BD182</f>
        <v>0</v>
      </c>
      <c r="BF189" s="356">
        <f t="shared" ref="BF189" si="710">BE182</f>
        <v>0</v>
      </c>
      <c r="BG189" s="356">
        <f t="shared" ref="BG189" si="711">BF182</f>
        <v>0</v>
      </c>
      <c r="BH189" s="356">
        <f t="shared" ref="BH189" si="712">BG182</f>
        <v>0</v>
      </c>
      <c r="BI189" s="356">
        <f t="shared" ref="BI189" si="713">BH182</f>
        <v>0</v>
      </c>
      <c r="BJ189" s="356">
        <f t="shared" ref="BJ189" si="714">BI182</f>
        <v>0</v>
      </c>
      <c r="BK189" s="356">
        <f t="shared" ref="BK189" si="715">BJ182</f>
        <v>0</v>
      </c>
      <c r="BL189" s="356">
        <f t="shared" ref="BL189" si="716">BK182</f>
        <v>0</v>
      </c>
      <c r="BM189" s="356">
        <f t="shared" ref="BM189" si="717">BL182</f>
        <v>0</v>
      </c>
      <c r="BN189" s="356">
        <f t="shared" ref="BN189" si="718">BM182</f>
        <v>0</v>
      </c>
      <c r="BO189" s="378"/>
      <c r="BP189" s="378"/>
      <c r="BQ189" s="378"/>
      <c r="BR189" s="378"/>
      <c r="BS189" s="378"/>
    </row>
    <row r="190" spans="1:71" s="20" customFormat="1">
      <c r="A190" s="16"/>
      <c r="C190" s="359"/>
      <c r="D190" s="360" t="s">
        <v>150</v>
      </c>
      <c r="E190" s="356"/>
      <c r="F190" s="358"/>
      <c r="G190" s="356"/>
      <c r="H190" s="356"/>
      <c r="I190" s="356">
        <f t="shared" ref="I190" si="719">G183</f>
        <v>0</v>
      </c>
      <c r="J190" s="356">
        <f t="shared" ref="J190" si="720">H183</f>
        <v>0</v>
      </c>
      <c r="K190" s="356">
        <f t="shared" ref="K190" si="721">I183</f>
        <v>0</v>
      </c>
      <c r="L190" s="356">
        <f t="shared" ref="L190" si="722">J183</f>
        <v>0</v>
      </c>
      <c r="M190" s="356">
        <f t="shared" ref="M190" si="723">K183</f>
        <v>0</v>
      </c>
      <c r="N190" s="356">
        <f t="shared" ref="N190" si="724">L183</f>
        <v>0</v>
      </c>
      <c r="O190" s="356">
        <f t="shared" ref="O190" si="725">M183</f>
        <v>0</v>
      </c>
      <c r="P190" s="356">
        <f t="shared" ref="P190" si="726">N183</f>
        <v>0</v>
      </c>
      <c r="Q190" s="356">
        <f t="shared" ref="Q190" si="727">O183</f>
        <v>0</v>
      </c>
      <c r="R190" s="356">
        <f t="shared" ref="R190" si="728">P183</f>
        <v>0</v>
      </c>
      <c r="S190" s="356">
        <f t="shared" ref="S190" si="729">Q183</f>
        <v>0</v>
      </c>
      <c r="T190" s="356">
        <f t="shared" ref="T190" si="730">R183</f>
        <v>0</v>
      </c>
      <c r="U190" s="356">
        <f t="shared" ref="U190" si="731">S183</f>
        <v>0</v>
      </c>
      <c r="V190" s="356">
        <f t="shared" ref="V190" si="732">T183</f>
        <v>0</v>
      </c>
      <c r="W190" s="356">
        <f t="shared" ref="W190" si="733">U183</f>
        <v>0</v>
      </c>
      <c r="X190" s="356">
        <f t="shared" ref="X190" si="734">V183</f>
        <v>0</v>
      </c>
      <c r="Y190" s="356">
        <f t="shared" ref="Y190" si="735">W183</f>
        <v>0</v>
      </c>
      <c r="Z190" s="356">
        <f t="shared" ref="Z190" si="736">X183</f>
        <v>0</v>
      </c>
      <c r="AA190" s="356">
        <f t="shared" ref="AA190" si="737">Y183</f>
        <v>0</v>
      </c>
      <c r="AB190" s="356">
        <f t="shared" ref="AB190" si="738">Z183</f>
        <v>0</v>
      </c>
      <c r="AC190" s="356">
        <f t="shared" ref="AC190" si="739">AA183</f>
        <v>0</v>
      </c>
      <c r="AD190" s="356">
        <f t="shared" ref="AD190" si="740">AB183</f>
        <v>0</v>
      </c>
      <c r="AE190" s="356">
        <f t="shared" ref="AE190" si="741">AC183</f>
        <v>0</v>
      </c>
      <c r="AF190" s="356">
        <f t="shared" ref="AF190" si="742">AD183</f>
        <v>0</v>
      </c>
      <c r="AG190" s="356">
        <f t="shared" ref="AG190" si="743">AE183</f>
        <v>0</v>
      </c>
      <c r="AH190" s="356">
        <f t="shared" ref="AH190" si="744">AF183</f>
        <v>0</v>
      </c>
      <c r="AI190" s="356">
        <f t="shared" ref="AI190" si="745">AG183</f>
        <v>0</v>
      </c>
      <c r="AJ190" s="356">
        <f t="shared" ref="AJ190" si="746">AH183</f>
        <v>0</v>
      </c>
      <c r="AK190" s="356">
        <f t="shared" ref="AK190" si="747">AI183</f>
        <v>0</v>
      </c>
      <c r="AL190" s="356">
        <f t="shared" ref="AL190" si="748">AJ183</f>
        <v>0</v>
      </c>
      <c r="AM190" s="356">
        <f t="shared" ref="AM190" si="749">AK183</f>
        <v>0</v>
      </c>
      <c r="AN190" s="356">
        <f t="shared" ref="AN190" si="750">AL183</f>
        <v>0</v>
      </c>
      <c r="AO190" s="356">
        <f t="shared" ref="AO190" si="751">AM183</f>
        <v>0</v>
      </c>
      <c r="AP190" s="356">
        <f t="shared" ref="AP190" si="752">AN183</f>
        <v>0</v>
      </c>
      <c r="AQ190" s="356">
        <f t="shared" ref="AQ190" si="753">AO183</f>
        <v>0</v>
      </c>
      <c r="AR190" s="356">
        <f t="shared" ref="AR190" si="754">AP183</f>
        <v>0</v>
      </c>
      <c r="AS190" s="356">
        <f t="shared" ref="AS190" si="755">AQ183</f>
        <v>0</v>
      </c>
      <c r="AT190" s="356">
        <f t="shared" ref="AT190" si="756">AR183</f>
        <v>0</v>
      </c>
      <c r="AU190" s="356">
        <f t="shared" ref="AU190" si="757">AS183</f>
        <v>0</v>
      </c>
      <c r="AV190" s="356">
        <f t="shared" ref="AV190" si="758">AT183</f>
        <v>0</v>
      </c>
      <c r="AW190" s="356">
        <f t="shared" ref="AW190" si="759">AU183</f>
        <v>0</v>
      </c>
      <c r="AX190" s="356">
        <f t="shared" ref="AX190" si="760">AV183</f>
        <v>0</v>
      </c>
      <c r="AY190" s="356">
        <f t="shared" ref="AY190" si="761">AW183</f>
        <v>0</v>
      </c>
      <c r="AZ190" s="356">
        <f t="shared" ref="AZ190" si="762">AX183</f>
        <v>0</v>
      </c>
      <c r="BA190" s="356">
        <f t="shared" ref="BA190" si="763">AY183</f>
        <v>0</v>
      </c>
      <c r="BB190" s="356">
        <f t="shared" ref="BB190" si="764">AZ183</f>
        <v>0</v>
      </c>
      <c r="BC190" s="356">
        <f t="shared" ref="BC190" si="765">BA183</f>
        <v>0</v>
      </c>
      <c r="BD190" s="356">
        <f t="shared" ref="BD190" si="766">BB183</f>
        <v>0</v>
      </c>
      <c r="BE190" s="356">
        <f t="shared" ref="BE190" si="767">BC183</f>
        <v>0</v>
      </c>
      <c r="BF190" s="356">
        <f t="shared" ref="BF190" si="768">BD183</f>
        <v>0</v>
      </c>
      <c r="BG190" s="356">
        <f t="shared" ref="BG190" si="769">BE183</f>
        <v>0</v>
      </c>
      <c r="BH190" s="356">
        <f t="shared" ref="BH190" si="770">BF183</f>
        <v>0</v>
      </c>
      <c r="BI190" s="356">
        <f t="shared" ref="BI190" si="771">BG183</f>
        <v>0</v>
      </c>
      <c r="BJ190" s="356">
        <f t="shared" ref="BJ190" si="772">BH183</f>
        <v>0</v>
      </c>
      <c r="BK190" s="356">
        <f t="shared" ref="BK190" si="773">BI183</f>
        <v>0</v>
      </c>
      <c r="BL190" s="356">
        <f t="shared" ref="BL190" si="774">BJ183</f>
        <v>0</v>
      </c>
      <c r="BM190" s="356">
        <f t="shared" ref="BM190" si="775">BK183</f>
        <v>0</v>
      </c>
      <c r="BN190" s="356">
        <f t="shared" ref="BN190" si="776">BL183</f>
        <v>0</v>
      </c>
      <c r="BO190" s="378"/>
      <c r="BP190" s="378"/>
      <c r="BQ190" s="378"/>
      <c r="BR190" s="378"/>
      <c r="BS190" s="378"/>
    </row>
    <row r="191" spans="1:71" s="20" customFormat="1">
      <c r="A191" s="16"/>
      <c r="C191" s="359"/>
      <c r="D191" s="360" t="s">
        <v>149</v>
      </c>
      <c r="E191" s="356"/>
      <c r="F191" s="358"/>
      <c r="G191" s="356"/>
      <c r="H191" s="356"/>
      <c r="I191" s="356"/>
      <c r="J191" s="356">
        <f t="shared" ref="J191" si="777">G184</f>
        <v>0</v>
      </c>
      <c r="K191" s="356">
        <f t="shared" ref="K191" si="778">H184</f>
        <v>0</v>
      </c>
      <c r="L191" s="356">
        <f t="shared" ref="L191" si="779">I184</f>
        <v>0</v>
      </c>
      <c r="M191" s="356">
        <f t="shared" ref="M191" si="780">J184</f>
        <v>0</v>
      </c>
      <c r="N191" s="356">
        <f t="shared" ref="N191" si="781">K184</f>
        <v>0</v>
      </c>
      <c r="O191" s="356">
        <f t="shared" ref="O191" si="782">L184</f>
        <v>0</v>
      </c>
      <c r="P191" s="356">
        <f t="shared" ref="P191" si="783">M184</f>
        <v>0</v>
      </c>
      <c r="Q191" s="356">
        <f t="shared" ref="Q191" si="784">N184</f>
        <v>0</v>
      </c>
      <c r="R191" s="356">
        <f t="shared" ref="R191" si="785">O184</f>
        <v>0</v>
      </c>
      <c r="S191" s="356">
        <f t="shared" ref="S191" si="786">P184</f>
        <v>0</v>
      </c>
      <c r="T191" s="356">
        <f t="shared" ref="T191" si="787">Q184</f>
        <v>0</v>
      </c>
      <c r="U191" s="356">
        <f t="shared" ref="U191" si="788">R184</f>
        <v>0</v>
      </c>
      <c r="V191" s="356">
        <f t="shared" ref="V191" si="789">S184</f>
        <v>0</v>
      </c>
      <c r="W191" s="356">
        <f t="shared" ref="W191" si="790">T184</f>
        <v>0</v>
      </c>
      <c r="X191" s="356">
        <f t="shared" ref="X191" si="791">U184</f>
        <v>0</v>
      </c>
      <c r="Y191" s="356">
        <f t="shared" ref="Y191" si="792">V184</f>
        <v>0</v>
      </c>
      <c r="Z191" s="356">
        <f t="shared" ref="Z191" si="793">W184</f>
        <v>0</v>
      </c>
      <c r="AA191" s="356">
        <f t="shared" ref="AA191" si="794">X184</f>
        <v>0</v>
      </c>
      <c r="AB191" s="356">
        <f t="shared" ref="AB191" si="795">Y184</f>
        <v>0</v>
      </c>
      <c r="AC191" s="356">
        <f t="shared" ref="AC191" si="796">Z184</f>
        <v>0</v>
      </c>
      <c r="AD191" s="356">
        <f t="shared" ref="AD191" si="797">AA184</f>
        <v>0</v>
      </c>
      <c r="AE191" s="356">
        <f t="shared" ref="AE191" si="798">AB184</f>
        <v>0</v>
      </c>
      <c r="AF191" s="356">
        <f t="shared" ref="AF191" si="799">AC184</f>
        <v>0</v>
      </c>
      <c r="AG191" s="356">
        <f t="shared" ref="AG191" si="800">AD184</f>
        <v>0</v>
      </c>
      <c r="AH191" s="356">
        <f t="shared" ref="AH191" si="801">AE184</f>
        <v>0</v>
      </c>
      <c r="AI191" s="356">
        <f t="shared" ref="AI191" si="802">AF184</f>
        <v>0</v>
      </c>
      <c r="AJ191" s="356">
        <f t="shared" ref="AJ191" si="803">AG184</f>
        <v>0</v>
      </c>
      <c r="AK191" s="356">
        <f t="shared" ref="AK191" si="804">AH184</f>
        <v>0</v>
      </c>
      <c r="AL191" s="356">
        <f t="shared" ref="AL191" si="805">AI184</f>
        <v>0</v>
      </c>
      <c r="AM191" s="356">
        <f t="shared" ref="AM191" si="806">AJ184</f>
        <v>0</v>
      </c>
      <c r="AN191" s="356">
        <f t="shared" ref="AN191" si="807">AK184</f>
        <v>0</v>
      </c>
      <c r="AO191" s="356">
        <f t="shared" ref="AO191" si="808">AL184</f>
        <v>0</v>
      </c>
      <c r="AP191" s="356">
        <f t="shared" ref="AP191" si="809">AM184</f>
        <v>0</v>
      </c>
      <c r="AQ191" s="356">
        <f t="shared" ref="AQ191" si="810">AN184</f>
        <v>0</v>
      </c>
      <c r="AR191" s="356">
        <f t="shared" ref="AR191" si="811">AO184</f>
        <v>0</v>
      </c>
      <c r="AS191" s="356">
        <f t="shared" ref="AS191" si="812">AP184</f>
        <v>0</v>
      </c>
      <c r="AT191" s="356">
        <f t="shared" ref="AT191" si="813">AQ184</f>
        <v>0</v>
      </c>
      <c r="AU191" s="356">
        <f t="shared" ref="AU191" si="814">AR184</f>
        <v>0</v>
      </c>
      <c r="AV191" s="356">
        <f t="shared" ref="AV191" si="815">AS184</f>
        <v>0</v>
      </c>
      <c r="AW191" s="356">
        <f t="shared" ref="AW191" si="816">AT184</f>
        <v>0</v>
      </c>
      <c r="AX191" s="356">
        <f t="shared" ref="AX191" si="817">AU184</f>
        <v>0</v>
      </c>
      <c r="AY191" s="356">
        <f t="shared" ref="AY191" si="818">AV184</f>
        <v>0</v>
      </c>
      <c r="AZ191" s="356">
        <f t="shared" ref="AZ191" si="819">AW184</f>
        <v>0</v>
      </c>
      <c r="BA191" s="356">
        <f t="shared" ref="BA191" si="820">AX184</f>
        <v>0</v>
      </c>
      <c r="BB191" s="356">
        <f t="shared" ref="BB191" si="821">AY184</f>
        <v>0</v>
      </c>
      <c r="BC191" s="356">
        <f t="shared" ref="BC191" si="822">AZ184</f>
        <v>0</v>
      </c>
      <c r="BD191" s="356">
        <f t="shared" ref="BD191" si="823">BA184</f>
        <v>0</v>
      </c>
      <c r="BE191" s="356">
        <f t="shared" ref="BE191" si="824">BB184</f>
        <v>0</v>
      </c>
      <c r="BF191" s="356">
        <f t="shared" ref="BF191" si="825">BC184</f>
        <v>0</v>
      </c>
      <c r="BG191" s="356">
        <f t="shared" ref="BG191" si="826">BD184</f>
        <v>0</v>
      </c>
      <c r="BH191" s="356">
        <f t="shared" ref="BH191" si="827">BE184</f>
        <v>0</v>
      </c>
      <c r="BI191" s="356">
        <f t="shared" ref="BI191" si="828">BF184</f>
        <v>0</v>
      </c>
      <c r="BJ191" s="356">
        <f t="shared" ref="BJ191" si="829">BG184</f>
        <v>0</v>
      </c>
      <c r="BK191" s="356">
        <f t="shared" ref="BK191" si="830">BH184</f>
        <v>0</v>
      </c>
      <c r="BL191" s="356">
        <f t="shared" ref="BL191" si="831">BI184</f>
        <v>0</v>
      </c>
      <c r="BM191" s="356">
        <f t="shared" ref="BM191" si="832">BJ184</f>
        <v>0</v>
      </c>
      <c r="BN191" s="356">
        <f t="shared" ref="BN191" si="833">BK184</f>
        <v>0</v>
      </c>
      <c r="BO191" s="378"/>
      <c r="BP191" s="378"/>
      <c r="BQ191" s="378"/>
      <c r="BR191" s="378"/>
      <c r="BS191" s="378"/>
    </row>
    <row r="192" spans="1:71" s="20" customFormat="1">
      <c r="A192" s="16"/>
      <c r="C192" s="359"/>
      <c r="D192" s="61"/>
      <c r="E192" s="356"/>
      <c r="F192" s="358"/>
      <c r="G192" s="356"/>
      <c r="H192" s="356"/>
      <c r="I192" s="356"/>
      <c r="J192" s="356"/>
      <c r="K192" s="356"/>
      <c r="L192" s="356"/>
      <c r="M192" s="356"/>
      <c r="N192" s="356"/>
      <c r="O192" s="356"/>
      <c r="P192" s="356"/>
      <c r="Q192" s="356"/>
      <c r="R192" s="356"/>
      <c r="S192" s="356"/>
      <c r="T192" s="356"/>
      <c r="U192" s="356"/>
      <c r="V192" s="356"/>
      <c r="W192" s="356"/>
      <c r="X192" s="356"/>
      <c r="Y192" s="356"/>
      <c r="Z192" s="356"/>
      <c r="AA192" s="356"/>
      <c r="AB192" s="356"/>
      <c r="AC192" s="356"/>
      <c r="AD192" s="356"/>
      <c r="AE192" s="356"/>
      <c r="AF192" s="356"/>
      <c r="AG192" s="356"/>
      <c r="AH192" s="356"/>
      <c r="AI192" s="356"/>
      <c r="AJ192" s="356"/>
      <c r="AK192" s="356"/>
      <c r="AL192" s="356"/>
      <c r="AM192" s="356"/>
      <c r="AN192" s="356"/>
      <c r="AO192" s="356"/>
      <c r="AP192" s="356"/>
      <c r="AQ192" s="356"/>
      <c r="AR192" s="356"/>
      <c r="AS192" s="356"/>
      <c r="AT192" s="356"/>
      <c r="AU192" s="356"/>
      <c r="AV192" s="356"/>
      <c r="AW192" s="356"/>
      <c r="AX192" s="356"/>
      <c r="AY192" s="356"/>
      <c r="AZ192" s="356"/>
      <c r="BA192" s="356"/>
      <c r="BB192" s="356"/>
      <c r="BC192" s="356"/>
      <c r="BD192" s="356"/>
      <c r="BE192" s="356"/>
      <c r="BF192" s="356"/>
      <c r="BG192" s="356"/>
      <c r="BH192" s="356"/>
      <c r="BI192" s="356"/>
      <c r="BJ192" s="356"/>
      <c r="BK192" s="356"/>
      <c r="BL192" s="356"/>
      <c r="BM192" s="356"/>
      <c r="BN192" s="356"/>
      <c r="BO192" s="378"/>
      <c r="BP192" s="378"/>
      <c r="BQ192" s="378"/>
      <c r="BR192" s="378"/>
      <c r="BS192" s="378"/>
    </row>
    <row r="193" spans="1:71" s="20" customFormat="1">
      <c r="A193" s="16"/>
      <c r="C193" s="359"/>
      <c r="D193" s="355" t="s">
        <v>151</v>
      </c>
      <c r="E193" s="356" t="s">
        <v>154</v>
      </c>
      <c r="F193" s="358"/>
      <c r="G193" s="356">
        <v>0</v>
      </c>
      <c r="H193" s="356">
        <f t="shared" ref="H193:BB193" si="834">G196</f>
        <v>0</v>
      </c>
      <c r="I193" s="356">
        <f t="shared" si="834"/>
        <v>0</v>
      </c>
      <c r="J193" s="356">
        <f t="shared" si="834"/>
        <v>0</v>
      </c>
      <c r="K193" s="356">
        <f t="shared" si="834"/>
        <v>0</v>
      </c>
      <c r="L193" s="356">
        <f t="shared" si="834"/>
        <v>0</v>
      </c>
      <c r="M193" s="356">
        <f t="shared" si="834"/>
        <v>0</v>
      </c>
      <c r="N193" s="356">
        <f t="shared" si="834"/>
        <v>0</v>
      </c>
      <c r="O193" s="356">
        <f t="shared" si="834"/>
        <v>0</v>
      </c>
      <c r="P193" s="356">
        <f t="shared" si="834"/>
        <v>0</v>
      </c>
      <c r="Q193" s="356">
        <f t="shared" si="834"/>
        <v>0</v>
      </c>
      <c r="R193" s="356">
        <f t="shared" si="834"/>
        <v>0</v>
      </c>
      <c r="S193" s="356">
        <f t="shared" si="834"/>
        <v>0</v>
      </c>
      <c r="T193" s="356">
        <f t="shared" si="834"/>
        <v>0</v>
      </c>
      <c r="U193" s="356">
        <f t="shared" si="834"/>
        <v>0</v>
      </c>
      <c r="V193" s="356">
        <f t="shared" si="834"/>
        <v>0</v>
      </c>
      <c r="W193" s="356">
        <f t="shared" si="834"/>
        <v>0</v>
      </c>
      <c r="X193" s="356">
        <f t="shared" si="834"/>
        <v>0</v>
      </c>
      <c r="Y193" s="356">
        <f t="shared" si="834"/>
        <v>0</v>
      </c>
      <c r="Z193" s="356">
        <f t="shared" si="834"/>
        <v>0</v>
      </c>
      <c r="AA193" s="356">
        <f t="shared" si="834"/>
        <v>0</v>
      </c>
      <c r="AB193" s="356">
        <f t="shared" si="834"/>
        <v>0</v>
      </c>
      <c r="AC193" s="356">
        <f t="shared" si="834"/>
        <v>0</v>
      </c>
      <c r="AD193" s="356">
        <f t="shared" si="834"/>
        <v>0</v>
      </c>
      <c r="AE193" s="356">
        <f t="shared" si="834"/>
        <v>0</v>
      </c>
      <c r="AF193" s="356">
        <f t="shared" si="834"/>
        <v>0</v>
      </c>
      <c r="AG193" s="356">
        <f t="shared" si="834"/>
        <v>0</v>
      </c>
      <c r="AH193" s="356">
        <f t="shared" si="834"/>
        <v>0</v>
      </c>
      <c r="AI193" s="356">
        <f t="shared" si="834"/>
        <v>0</v>
      </c>
      <c r="AJ193" s="356">
        <f t="shared" si="834"/>
        <v>0</v>
      </c>
      <c r="AK193" s="356">
        <f t="shared" si="834"/>
        <v>0</v>
      </c>
      <c r="AL193" s="356">
        <f t="shared" si="834"/>
        <v>0</v>
      </c>
      <c r="AM193" s="356">
        <f t="shared" si="834"/>
        <v>0</v>
      </c>
      <c r="AN193" s="356">
        <f t="shared" si="834"/>
        <v>0</v>
      </c>
      <c r="AO193" s="356">
        <f t="shared" si="834"/>
        <v>0</v>
      </c>
      <c r="AP193" s="356">
        <f t="shared" si="834"/>
        <v>0</v>
      </c>
      <c r="AQ193" s="356">
        <f t="shared" si="834"/>
        <v>0</v>
      </c>
      <c r="AR193" s="356">
        <f t="shared" si="834"/>
        <v>0</v>
      </c>
      <c r="AS193" s="356">
        <f t="shared" si="834"/>
        <v>0</v>
      </c>
      <c r="AT193" s="356">
        <f t="shared" si="834"/>
        <v>0</v>
      </c>
      <c r="AU193" s="356">
        <f t="shared" si="834"/>
        <v>0</v>
      </c>
      <c r="AV193" s="356">
        <f t="shared" si="834"/>
        <v>0</v>
      </c>
      <c r="AW193" s="356">
        <f t="shared" si="834"/>
        <v>0</v>
      </c>
      <c r="AX193" s="356">
        <f t="shared" si="834"/>
        <v>0</v>
      </c>
      <c r="AY193" s="356">
        <f t="shared" si="834"/>
        <v>0</v>
      </c>
      <c r="AZ193" s="356">
        <f t="shared" si="834"/>
        <v>0</v>
      </c>
      <c r="BA193" s="356">
        <f t="shared" si="834"/>
        <v>0</v>
      </c>
      <c r="BB193" s="356">
        <f t="shared" si="834"/>
        <v>0</v>
      </c>
      <c r="BC193" s="356">
        <f t="shared" ref="BC193" si="835">BB196</f>
        <v>0</v>
      </c>
      <c r="BD193" s="356">
        <f t="shared" ref="BD193" si="836">BC196</f>
        <v>0</v>
      </c>
      <c r="BE193" s="356">
        <f t="shared" ref="BE193" si="837">BD196</f>
        <v>0</v>
      </c>
      <c r="BF193" s="356">
        <f t="shared" ref="BF193" si="838">BE196</f>
        <v>0</v>
      </c>
      <c r="BG193" s="356">
        <f t="shared" ref="BG193" si="839">BF196</f>
        <v>0</v>
      </c>
      <c r="BH193" s="356">
        <f t="shared" ref="BH193" si="840">BG196</f>
        <v>0</v>
      </c>
      <c r="BI193" s="356">
        <f t="shared" ref="BI193" si="841">BH196</f>
        <v>0</v>
      </c>
      <c r="BJ193" s="356">
        <f t="shared" ref="BJ193" si="842">BI196</f>
        <v>0</v>
      </c>
      <c r="BK193" s="356">
        <f t="shared" ref="BK193" si="843">BJ196</f>
        <v>0</v>
      </c>
      <c r="BL193" s="356">
        <f t="shared" ref="BL193" si="844">BK196</f>
        <v>0</v>
      </c>
      <c r="BM193" s="356">
        <f t="shared" ref="BM193" si="845">BL196</f>
        <v>0</v>
      </c>
      <c r="BN193" s="356">
        <f t="shared" ref="BN193" si="846">BM196</f>
        <v>0</v>
      </c>
      <c r="BO193" s="378"/>
      <c r="BP193" s="378"/>
      <c r="BQ193" s="378"/>
      <c r="BR193" s="378"/>
      <c r="BS193" s="378"/>
    </row>
    <row r="194" spans="1:71" s="20" customFormat="1">
      <c r="A194" s="16"/>
      <c r="C194" s="359"/>
      <c r="D194" s="61"/>
      <c r="E194" s="356" t="s">
        <v>155</v>
      </c>
      <c r="F194" s="358"/>
      <c r="G194" s="356">
        <f t="shared" ref="G194:BB194" si="847">SUM(G181:G184)</f>
        <v>0</v>
      </c>
      <c r="H194" s="356">
        <f t="shared" si="847"/>
        <v>0</v>
      </c>
      <c r="I194" s="356">
        <f t="shared" si="847"/>
        <v>0</v>
      </c>
      <c r="J194" s="356">
        <f t="shared" si="847"/>
        <v>0</v>
      </c>
      <c r="K194" s="356">
        <f t="shared" si="847"/>
        <v>0</v>
      </c>
      <c r="L194" s="356">
        <f t="shared" si="847"/>
        <v>0</v>
      </c>
      <c r="M194" s="356">
        <f t="shared" si="847"/>
        <v>0</v>
      </c>
      <c r="N194" s="356">
        <f t="shared" si="847"/>
        <v>0</v>
      </c>
      <c r="O194" s="356">
        <f t="shared" si="847"/>
        <v>0</v>
      </c>
      <c r="P194" s="356">
        <f t="shared" si="847"/>
        <v>0</v>
      </c>
      <c r="Q194" s="356">
        <f t="shared" si="847"/>
        <v>0</v>
      </c>
      <c r="R194" s="356">
        <f t="shared" si="847"/>
        <v>0</v>
      </c>
      <c r="S194" s="356">
        <f t="shared" si="847"/>
        <v>0</v>
      </c>
      <c r="T194" s="356">
        <f t="shared" si="847"/>
        <v>0</v>
      </c>
      <c r="U194" s="356">
        <f t="shared" si="847"/>
        <v>0</v>
      </c>
      <c r="V194" s="356">
        <f t="shared" si="847"/>
        <v>0</v>
      </c>
      <c r="W194" s="356">
        <f t="shared" si="847"/>
        <v>0</v>
      </c>
      <c r="X194" s="356">
        <f t="shared" si="847"/>
        <v>0</v>
      </c>
      <c r="Y194" s="356">
        <f t="shared" si="847"/>
        <v>0</v>
      </c>
      <c r="Z194" s="356">
        <f t="shared" si="847"/>
        <v>0</v>
      </c>
      <c r="AA194" s="356">
        <f t="shared" si="847"/>
        <v>0</v>
      </c>
      <c r="AB194" s="356">
        <f t="shared" si="847"/>
        <v>0</v>
      </c>
      <c r="AC194" s="356">
        <f t="shared" si="847"/>
        <v>0</v>
      </c>
      <c r="AD194" s="356">
        <f t="shared" si="847"/>
        <v>0</v>
      </c>
      <c r="AE194" s="356">
        <f t="shared" si="847"/>
        <v>0</v>
      </c>
      <c r="AF194" s="356">
        <f t="shared" si="847"/>
        <v>0</v>
      </c>
      <c r="AG194" s="356">
        <f t="shared" si="847"/>
        <v>0</v>
      </c>
      <c r="AH194" s="356">
        <f t="shared" si="847"/>
        <v>0</v>
      </c>
      <c r="AI194" s="356">
        <f t="shared" si="847"/>
        <v>0</v>
      </c>
      <c r="AJ194" s="356">
        <f t="shared" si="847"/>
        <v>0</v>
      </c>
      <c r="AK194" s="356">
        <f t="shared" si="847"/>
        <v>0</v>
      </c>
      <c r="AL194" s="356">
        <f t="shared" si="847"/>
        <v>0</v>
      </c>
      <c r="AM194" s="356">
        <f t="shared" si="847"/>
        <v>0</v>
      </c>
      <c r="AN194" s="356">
        <f t="shared" si="847"/>
        <v>0</v>
      </c>
      <c r="AO194" s="356">
        <f t="shared" si="847"/>
        <v>0</v>
      </c>
      <c r="AP194" s="356">
        <f t="shared" si="847"/>
        <v>0</v>
      </c>
      <c r="AQ194" s="356">
        <f t="shared" si="847"/>
        <v>0</v>
      </c>
      <c r="AR194" s="356">
        <f t="shared" si="847"/>
        <v>0</v>
      </c>
      <c r="AS194" s="356">
        <f t="shared" si="847"/>
        <v>0</v>
      </c>
      <c r="AT194" s="356">
        <f t="shared" si="847"/>
        <v>0</v>
      </c>
      <c r="AU194" s="356">
        <f t="shared" si="847"/>
        <v>0</v>
      </c>
      <c r="AV194" s="356">
        <f t="shared" si="847"/>
        <v>0</v>
      </c>
      <c r="AW194" s="356">
        <f t="shared" si="847"/>
        <v>0</v>
      </c>
      <c r="AX194" s="356">
        <f t="shared" si="847"/>
        <v>0</v>
      </c>
      <c r="AY194" s="356">
        <f t="shared" si="847"/>
        <v>0</v>
      </c>
      <c r="AZ194" s="356">
        <f t="shared" si="847"/>
        <v>0</v>
      </c>
      <c r="BA194" s="356">
        <f t="shared" si="847"/>
        <v>0</v>
      </c>
      <c r="BB194" s="356">
        <f t="shared" si="847"/>
        <v>0</v>
      </c>
      <c r="BC194" s="356">
        <f t="shared" ref="BC194:BN194" si="848">SUM(BC181:BC184)</f>
        <v>0</v>
      </c>
      <c r="BD194" s="356">
        <f t="shared" si="848"/>
        <v>0</v>
      </c>
      <c r="BE194" s="356">
        <f t="shared" si="848"/>
        <v>0</v>
      </c>
      <c r="BF194" s="356">
        <f t="shared" si="848"/>
        <v>0</v>
      </c>
      <c r="BG194" s="356">
        <f t="shared" si="848"/>
        <v>0</v>
      </c>
      <c r="BH194" s="356">
        <f t="shared" si="848"/>
        <v>0</v>
      </c>
      <c r="BI194" s="356">
        <f t="shared" si="848"/>
        <v>0</v>
      </c>
      <c r="BJ194" s="356">
        <f t="shared" si="848"/>
        <v>0</v>
      </c>
      <c r="BK194" s="356">
        <f t="shared" si="848"/>
        <v>0</v>
      </c>
      <c r="BL194" s="356">
        <f t="shared" si="848"/>
        <v>0</v>
      </c>
      <c r="BM194" s="356">
        <f t="shared" si="848"/>
        <v>0</v>
      </c>
      <c r="BN194" s="356">
        <f t="shared" si="848"/>
        <v>0</v>
      </c>
      <c r="BO194" s="378"/>
      <c r="BP194" s="378"/>
      <c r="BQ194" s="378"/>
      <c r="BR194" s="378"/>
      <c r="BS194" s="378"/>
    </row>
    <row r="195" spans="1:71" s="20" customFormat="1">
      <c r="A195" s="16"/>
      <c r="C195" s="359"/>
      <c r="D195" s="61"/>
      <c r="E195" s="356" t="s">
        <v>156</v>
      </c>
      <c r="F195" s="358"/>
      <c r="G195" s="356">
        <f t="shared" ref="G195:BB195" si="849">SUM(G188:G191)</f>
        <v>0</v>
      </c>
      <c r="H195" s="356">
        <f t="shared" si="849"/>
        <v>0</v>
      </c>
      <c r="I195" s="356">
        <f t="shared" si="849"/>
        <v>0</v>
      </c>
      <c r="J195" s="356">
        <f t="shared" si="849"/>
        <v>0</v>
      </c>
      <c r="K195" s="356">
        <f t="shared" si="849"/>
        <v>0</v>
      </c>
      <c r="L195" s="356">
        <f t="shared" si="849"/>
        <v>0</v>
      </c>
      <c r="M195" s="356">
        <f t="shared" si="849"/>
        <v>0</v>
      </c>
      <c r="N195" s="356">
        <f t="shared" si="849"/>
        <v>0</v>
      </c>
      <c r="O195" s="356">
        <f t="shared" si="849"/>
        <v>0</v>
      </c>
      <c r="P195" s="356">
        <f t="shared" si="849"/>
        <v>0</v>
      </c>
      <c r="Q195" s="356">
        <f t="shared" si="849"/>
        <v>0</v>
      </c>
      <c r="R195" s="356">
        <f t="shared" si="849"/>
        <v>0</v>
      </c>
      <c r="S195" s="356">
        <f t="shared" si="849"/>
        <v>0</v>
      </c>
      <c r="T195" s="356">
        <f t="shared" si="849"/>
        <v>0</v>
      </c>
      <c r="U195" s="356">
        <f t="shared" si="849"/>
        <v>0</v>
      </c>
      <c r="V195" s="356">
        <f t="shared" si="849"/>
        <v>0</v>
      </c>
      <c r="W195" s="356">
        <f t="shared" si="849"/>
        <v>0</v>
      </c>
      <c r="X195" s="356">
        <f t="shared" si="849"/>
        <v>0</v>
      </c>
      <c r="Y195" s="356">
        <f t="shared" si="849"/>
        <v>0</v>
      </c>
      <c r="Z195" s="356">
        <f t="shared" si="849"/>
        <v>0</v>
      </c>
      <c r="AA195" s="356">
        <f t="shared" si="849"/>
        <v>0</v>
      </c>
      <c r="AB195" s="356">
        <f t="shared" si="849"/>
        <v>0</v>
      </c>
      <c r="AC195" s="356">
        <f t="shared" si="849"/>
        <v>0</v>
      </c>
      <c r="AD195" s="356">
        <f t="shared" si="849"/>
        <v>0</v>
      </c>
      <c r="AE195" s="356">
        <f t="shared" si="849"/>
        <v>0</v>
      </c>
      <c r="AF195" s="356">
        <f t="shared" si="849"/>
        <v>0</v>
      </c>
      <c r="AG195" s="356">
        <f t="shared" si="849"/>
        <v>0</v>
      </c>
      <c r="AH195" s="356">
        <f t="shared" si="849"/>
        <v>0</v>
      </c>
      <c r="AI195" s="356">
        <f t="shared" si="849"/>
        <v>0</v>
      </c>
      <c r="AJ195" s="356">
        <f t="shared" si="849"/>
        <v>0</v>
      </c>
      <c r="AK195" s="356">
        <f t="shared" si="849"/>
        <v>0</v>
      </c>
      <c r="AL195" s="356">
        <f t="shared" si="849"/>
        <v>0</v>
      </c>
      <c r="AM195" s="356">
        <f t="shared" si="849"/>
        <v>0</v>
      </c>
      <c r="AN195" s="356">
        <f t="shared" si="849"/>
        <v>0</v>
      </c>
      <c r="AO195" s="356">
        <f t="shared" si="849"/>
        <v>0</v>
      </c>
      <c r="AP195" s="356">
        <f t="shared" si="849"/>
        <v>0</v>
      </c>
      <c r="AQ195" s="356">
        <f t="shared" si="849"/>
        <v>0</v>
      </c>
      <c r="AR195" s="356">
        <f t="shared" si="849"/>
        <v>0</v>
      </c>
      <c r="AS195" s="356">
        <f t="shared" si="849"/>
        <v>0</v>
      </c>
      <c r="AT195" s="356">
        <f t="shared" si="849"/>
        <v>0</v>
      </c>
      <c r="AU195" s="356">
        <f t="shared" si="849"/>
        <v>0</v>
      </c>
      <c r="AV195" s="356">
        <f t="shared" si="849"/>
        <v>0</v>
      </c>
      <c r="AW195" s="356">
        <f t="shared" si="849"/>
        <v>0</v>
      </c>
      <c r="AX195" s="356">
        <f t="shared" si="849"/>
        <v>0</v>
      </c>
      <c r="AY195" s="356">
        <f t="shared" si="849"/>
        <v>0</v>
      </c>
      <c r="AZ195" s="356">
        <f t="shared" si="849"/>
        <v>0</v>
      </c>
      <c r="BA195" s="356">
        <f t="shared" si="849"/>
        <v>0</v>
      </c>
      <c r="BB195" s="356">
        <f t="shared" si="849"/>
        <v>0</v>
      </c>
      <c r="BC195" s="356">
        <f t="shared" ref="BC195:BN195" si="850">SUM(BC188:BC191)</f>
        <v>0</v>
      </c>
      <c r="BD195" s="356">
        <f t="shared" si="850"/>
        <v>0</v>
      </c>
      <c r="BE195" s="356">
        <f t="shared" si="850"/>
        <v>0</v>
      </c>
      <c r="BF195" s="356">
        <f t="shared" si="850"/>
        <v>0</v>
      </c>
      <c r="BG195" s="356">
        <f t="shared" si="850"/>
        <v>0</v>
      </c>
      <c r="BH195" s="356">
        <f t="shared" si="850"/>
        <v>0</v>
      </c>
      <c r="BI195" s="356">
        <f t="shared" si="850"/>
        <v>0</v>
      </c>
      <c r="BJ195" s="356">
        <f t="shared" si="850"/>
        <v>0</v>
      </c>
      <c r="BK195" s="356">
        <f t="shared" si="850"/>
        <v>0</v>
      </c>
      <c r="BL195" s="356">
        <f t="shared" si="850"/>
        <v>0</v>
      </c>
      <c r="BM195" s="356">
        <f t="shared" si="850"/>
        <v>0</v>
      </c>
      <c r="BN195" s="356">
        <f t="shared" si="850"/>
        <v>0</v>
      </c>
      <c r="BO195" s="378"/>
      <c r="BP195" s="378"/>
      <c r="BQ195" s="378"/>
      <c r="BR195" s="378"/>
      <c r="BS195" s="378"/>
    </row>
    <row r="196" spans="1:71" s="20" customFormat="1">
      <c r="A196" s="16"/>
      <c r="C196" s="361"/>
      <c r="D196" s="61"/>
      <c r="E196" s="246" t="s">
        <v>157</v>
      </c>
      <c r="F196" s="362"/>
      <c r="G196" s="104">
        <f t="shared" ref="G196" si="851">G193+G194-G195</f>
        <v>0</v>
      </c>
      <c r="H196" s="104">
        <f t="shared" ref="H196" si="852">H193+H194-H195</f>
        <v>0</v>
      </c>
      <c r="I196" s="104">
        <f t="shared" ref="I196" si="853">I193+I194-I195</f>
        <v>0</v>
      </c>
      <c r="J196" s="104">
        <f t="shared" ref="J196" si="854">J193+J194-J195</f>
        <v>0</v>
      </c>
      <c r="K196" s="104">
        <f t="shared" ref="K196" si="855">K193+K194-K195</f>
        <v>0</v>
      </c>
      <c r="L196" s="104">
        <f t="shared" ref="L196" si="856">L193+L194-L195</f>
        <v>0</v>
      </c>
      <c r="M196" s="104">
        <f t="shared" ref="M196" si="857">M193+M194-M195</f>
        <v>0</v>
      </c>
      <c r="N196" s="104">
        <f t="shared" ref="N196" si="858">N193+N194-N195</f>
        <v>0</v>
      </c>
      <c r="O196" s="104">
        <f t="shared" ref="O196" si="859">O193+O194-O195</f>
        <v>0</v>
      </c>
      <c r="P196" s="104">
        <f t="shared" ref="P196" si="860">P193+P194-P195</f>
        <v>0</v>
      </c>
      <c r="Q196" s="104">
        <f t="shared" ref="Q196" si="861">Q193+Q194-Q195</f>
        <v>0</v>
      </c>
      <c r="R196" s="104">
        <f t="shared" ref="R196" si="862">R193+R194-R195</f>
        <v>0</v>
      </c>
      <c r="S196" s="104">
        <f t="shared" ref="S196" si="863">S193+S194-S195</f>
        <v>0</v>
      </c>
      <c r="T196" s="104">
        <f t="shared" ref="T196" si="864">T193+T194-T195</f>
        <v>0</v>
      </c>
      <c r="U196" s="104">
        <f t="shared" ref="U196" si="865">U193+U194-U195</f>
        <v>0</v>
      </c>
      <c r="V196" s="104">
        <f t="shared" ref="V196" si="866">V193+V194-V195</f>
        <v>0</v>
      </c>
      <c r="W196" s="104">
        <f t="shared" ref="W196" si="867">W193+W194-W195</f>
        <v>0</v>
      </c>
      <c r="X196" s="104">
        <f t="shared" ref="X196" si="868">X193+X194-X195</f>
        <v>0</v>
      </c>
      <c r="Y196" s="104">
        <f t="shared" ref="Y196" si="869">Y193+Y194-Y195</f>
        <v>0</v>
      </c>
      <c r="Z196" s="104">
        <f t="shared" ref="Z196" si="870">Z193+Z194-Z195</f>
        <v>0</v>
      </c>
      <c r="AA196" s="104">
        <f t="shared" ref="AA196" si="871">AA193+AA194-AA195</f>
        <v>0</v>
      </c>
      <c r="AB196" s="104">
        <f t="shared" ref="AB196" si="872">AB193+AB194-AB195</f>
        <v>0</v>
      </c>
      <c r="AC196" s="104">
        <f t="shared" ref="AC196" si="873">AC193+AC194-AC195</f>
        <v>0</v>
      </c>
      <c r="AD196" s="104">
        <f t="shared" ref="AD196" si="874">AD193+AD194-AD195</f>
        <v>0</v>
      </c>
      <c r="AE196" s="104">
        <f t="shared" ref="AE196" si="875">AE193+AE194-AE195</f>
        <v>0</v>
      </c>
      <c r="AF196" s="104">
        <f t="shared" ref="AF196" si="876">AF193+AF194-AF195</f>
        <v>0</v>
      </c>
      <c r="AG196" s="104">
        <f t="shared" ref="AG196" si="877">AG193+AG194-AG195</f>
        <v>0</v>
      </c>
      <c r="AH196" s="104">
        <f t="shared" ref="AH196" si="878">AH193+AH194-AH195</f>
        <v>0</v>
      </c>
      <c r="AI196" s="104">
        <f t="shared" ref="AI196" si="879">AI193+AI194-AI195</f>
        <v>0</v>
      </c>
      <c r="AJ196" s="104">
        <f t="shared" ref="AJ196" si="880">AJ193+AJ194-AJ195</f>
        <v>0</v>
      </c>
      <c r="AK196" s="104">
        <f t="shared" ref="AK196" si="881">AK193+AK194-AK195</f>
        <v>0</v>
      </c>
      <c r="AL196" s="104">
        <f t="shared" ref="AL196" si="882">AL193+AL194-AL195</f>
        <v>0</v>
      </c>
      <c r="AM196" s="104">
        <f t="shared" ref="AM196" si="883">AM193+AM194-AM195</f>
        <v>0</v>
      </c>
      <c r="AN196" s="104">
        <f t="shared" ref="AN196" si="884">AN193+AN194-AN195</f>
        <v>0</v>
      </c>
      <c r="AO196" s="104">
        <f t="shared" ref="AO196" si="885">AO193+AO194-AO195</f>
        <v>0</v>
      </c>
      <c r="AP196" s="104">
        <f t="shared" ref="AP196" si="886">AP193+AP194-AP195</f>
        <v>0</v>
      </c>
      <c r="AQ196" s="104">
        <f t="shared" ref="AQ196" si="887">AQ193+AQ194-AQ195</f>
        <v>0</v>
      </c>
      <c r="AR196" s="104">
        <f t="shared" ref="AR196" si="888">AR193+AR194-AR195</f>
        <v>0</v>
      </c>
      <c r="AS196" s="104">
        <f t="shared" ref="AS196" si="889">AS193+AS194-AS195</f>
        <v>0</v>
      </c>
      <c r="AT196" s="104">
        <f t="shared" ref="AT196" si="890">AT193+AT194-AT195</f>
        <v>0</v>
      </c>
      <c r="AU196" s="104">
        <f t="shared" ref="AU196" si="891">AU193+AU194-AU195</f>
        <v>0</v>
      </c>
      <c r="AV196" s="104">
        <f t="shared" ref="AV196" si="892">AV193+AV194-AV195</f>
        <v>0</v>
      </c>
      <c r="AW196" s="104">
        <f t="shared" ref="AW196" si="893">AW193+AW194-AW195</f>
        <v>0</v>
      </c>
      <c r="AX196" s="104">
        <f t="shared" ref="AX196" si="894">AX193+AX194-AX195</f>
        <v>0</v>
      </c>
      <c r="AY196" s="104">
        <f t="shared" ref="AY196" si="895">AY193+AY194-AY195</f>
        <v>0</v>
      </c>
      <c r="AZ196" s="104">
        <f t="shared" ref="AZ196" si="896">AZ193+AZ194-AZ195</f>
        <v>0</v>
      </c>
      <c r="BA196" s="104">
        <f t="shared" ref="BA196" si="897">BA193+BA194-BA195</f>
        <v>0</v>
      </c>
      <c r="BB196" s="104">
        <f t="shared" ref="BB196:BM196" si="898">BB193+BB194-BB195</f>
        <v>0</v>
      </c>
      <c r="BC196" s="104">
        <f t="shared" si="898"/>
        <v>0</v>
      </c>
      <c r="BD196" s="104">
        <f t="shared" si="898"/>
        <v>0</v>
      </c>
      <c r="BE196" s="104">
        <f t="shared" si="898"/>
        <v>0</v>
      </c>
      <c r="BF196" s="104">
        <f t="shared" si="898"/>
        <v>0</v>
      </c>
      <c r="BG196" s="104">
        <f t="shared" si="898"/>
        <v>0</v>
      </c>
      <c r="BH196" s="104">
        <f t="shared" si="898"/>
        <v>0</v>
      </c>
      <c r="BI196" s="104">
        <f t="shared" si="898"/>
        <v>0</v>
      </c>
      <c r="BJ196" s="104">
        <f t="shared" si="898"/>
        <v>0</v>
      </c>
      <c r="BK196" s="104">
        <f t="shared" si="898"/>
        <v>0</v>
      </c>
      <c r="BL196" s="104">
        <f t="shared" si="898"/>
        <v>0</v>
      </c>
      <c r="BM196" s="104">
        <f t="shared" si="898"/>
        <v>0</v>
      </c>
      <c r="BN196" s="104">
        <f t="shared" ref="BN196" si="899">BN193+BN194-BN195</f>
        <v>0</v>
      </c>
      <c r="BO196" s="378"/>
      <c r="BP196" s="378"/>
      <c r="BQ196" s="378"/>
      <c r="BR196" s="378"/>
      <c r="BS196" s="378"/>
    </row>
    <row r="197" spans="1:71" s="20" customFormat="1">
      <c r="A197" s="16"/>
      <c r="C197" s="359"/>
      <c r="D197" s="61"/>
      <c r="E197" s="356"/>
      <c r="F197" s="358"/>
      <c r="G197" s="356"/>
      <c r="H197" s="356"/>
      <c r="I197" s="356"/>
      <c r="J197" s="356"/>
      <c r="K197" s="356"/>
      <c r="L197" s="356"/>
      <c r="M197" s="356"/>
      <c r="N197" s="356"/>
      <c r="O197" s="356"/>
      <c r="P197" s="356"/>
      <c r="Q197" s="356"/>
      <c r="R197" s="356"/>
      <c r="S197" s="356"/>
      <c r="T197" s="356"/>
      <c r="U197" s="356"/>
      <c r="V197" s="356"/>
      <c r="W197" s="356"/>
      <c r="X197" s="356"/>
      <c r="Y197" s="356"/>
      <c r="Z197" s="356"/>
      <c r="AA197" s="356"/>
      <c r="AB197" s="356"/>
      <c r="AC197" s="356"/>
      <c r="AD197" s="356"/>
      <c r="AE197" s="356"/>
      <c r="AF197" s="356"/>
      <c r="AG197" s="356"/>
      <c r="AH197" s="356"/>
      <c r="AI197" s="356"/>
      <c r="AJ197" s="356"/>
      <c r="AK197" s="356"/>
      <c r="AL197" s="356"/>
      <c r="AM197" s="356"/>
      <c r="AN197" s="356"/>
      <c r="AO197" s="356"/>
      <c r="AP197" s="356"/>
      <c r="AQ197" s="356"/>
      <c r="AR197" s="356"/>
      <c r="AS197" s="356"/>
      <c r="AT197" s="356"/>
      <c r="AU197" s="356"/>
      <c r="AV197" s="356"/>
      <c r="AW197" s="356"/>
      <c r="AX197" s="356"/>
      <c r="AY197" s="356"/>
      <c r="AZ197" s="356"/>
      <c r="BA197" s="356"/>
      <c r="BB197" s="356"/>
      <c r="BC197" s="356"/>
      <c r="BD197" s="356"/>
      <c r="BE197" s="356"/>
      <c r="BF197" s="356"/>
      <c r="BG197" s="356"/>
      <c r="BH197" s="356"/>
      <c r="BI197" s="356"/>
      <c r="BJ197" s="356"/>
      <c r="BK197" s="356"/>
      <c r="BL197" s="356"/>
      <c r="BM197" s="356"/>
      <c r="BN197" s="356"/>
      <c r="BO197" s="378"/>
      <c r="BP197" s="378"/>
      <c r="BQ197" s="378"/>
      <c r="BR197" s="378"/>
      <c r="BS197" s="378"/>
    </row>
    <row r="198" spans="1:71" s="20" customFormat="1">
      <c r="A198" s="16"/>
      <c r="C198" s="359"/>
      <c r="D198" s="355" t="str">
        <f>Dept4</f>
        <v>Operations</v>
      </c>
      <c r="E198" s="356"/>
      <c r="F198" s="358"/>
      <c r="G198" s="356">
        <f>SUMIF($D$88:$D$93,$D198,G$88:G$93)</f>
        <v>0</v>
      </c>
      <c r="H198" s="356">
        <f t="shared" ref="H198:BN198" si="900">SUMIF($D$88:$D$93,$D198,H$88:H$93)</f>
        <v>0</v>
      </c>
      <c r="I198" s="356">
        <f t="shared" si="900"/>
        <v>0</v>
      </c>
      <c r="J198" s="356">
        <f t="shared" si="900"/>
        <v>0</v>
      </c>
      <c r="K198" s="356">
        <f t="shared" si="900"/>
        <v>0</v>
      </c>
      <c r="L198" s="356">
        <f t="shared" si="900"/>
        <v>0</v>
      </c>
      <c r="M198" s="356">
        <f t="shared" si="900"/>
        <v>0</v>
      </c>
      <c r="N198" s="356">
        <f t="shared" si="900"/>
        <v>0</v>
      </c>
      <c r="O198" s="356">
        <f t="shared" si="900"/>
        <v>0</v>
      </c>
      <c r="P198" s="356">
        <f t="shared" si="900"/>
        <v>0</v>
      </c>
      <c r="Q198" s="356">
        <f t="shared" si="900"/>
        <v>0</v>
      </c>
      <c r="R198" s="356">
        <f t="shared" si="900"/>
        <v>0</v>
      </c>
      <c r="S198" s="356">
        <f t="shared" si="900"/>
        <v>0</v>
      </c>
      <c r="T198" s="356">
        <f t="shared" si="900"/>
        <v>0</v>
      </c>
      <c r="U198" s="356">
        <f t="shared" si="900"/>
        <v>0</v>
      </c>
      <c r="V198" s="356">
        <f t="shared" si="900"/>
        <v>0</v>
      </c>
      <c r="W198" s="356">
        <f t="shared" si="900"/>
        <v>0</v>
      </c>
      <c r="X198" s="356">
        <f t="shared" si="900"/>
        <v>0</v>
      </c>
      <c r="Y198" s="356">
        <f t="shared" si="900"/>
        <v>0</v>
      </c>
      <c r="Z198" s="356">
        <f t="shared" si="900"/>
        <v>0</v>
      </c>
      <c r="AA198" s="356">
        <f t="shared" si="900"/>
        <v>0</v>
      </c>
      <c r="AB198" s="356">
        <f t="shared" si="900"/>
        <v>0</v>
      </c>
      <c r="AC198" s="356">
        <f t="shared" si="900"/>
        <v>0</v>
      </c>
      <c r="AD198" s="356">
        <f t="shared" si="900"/>
        <v>0</v>
      </c>
      <c r="AE198" s="356">
        <f t="shared" si="900"/>
        <v>0</v>
      </c>
      <c r="AF198" s="356">
        <f t="shared" si="900"/>
        <v>0</v>
      </c>
      <c r="AG198" s="356">
        <f t="shared" si="900"/>
        <v>0</v>
      </c>
      <c r="AH198" s="356">
        <f t="shared" si="900"/>
        <v>0</v>
      </c>
      <c r="AI198" s="356">
        <f t="shared" si="900"/>
        <v>0</v>
      </c>
      <c r="AJ198" s="356">
        <f t="shared" si="900"/>
        <v>0</v>
      </c>
      <c r="AK198" s="356">
        <f t="shared" si="900"/>
        <v>0</v>
      </c>
      <c r="AL198" s="356">
        <f t="shared" si="900"/>
        <v>0</v>
      </c>
      <c r="AM198" s="356">
        <f t="shared" si="900"/>
        <v>0</v>
      </c>
      <c r="AN198" s="356">
        <f t="shared" si="900"/>
        <v>0</v>
      </c>
      <c r="AO198" s="356">
        <f t="shared" si="900"/>
        <v>0</v>
      </c>
      <c r="AP198" s="356">
        <f t="shared" si="900"/>
        <v>0</v>
      </c>
      <c r="AQ198" s="356">
        <f t="shared" si="900"/>
        <v>0</v>
      </c>
      <c r="AR198" s="356">
        <f t="shared" si="900"/>
        <v>0</v>
      </c>
      <c r="AS198" s="356">
        <f t="shared" si="900"/>
        <v>0</v>
      </c>
      <c r="AT198" s="356">
        <f t="shared" si="900"/>
        <v>0</v>
      </c>
      <c r="AU198" s="356">
        <f t="shared" si="900"/>
        <v>0</v>
      </c>
      <c r="AV198" s="356">
        <f t="shared" si="900"/>
        <v>0</v>
      </c>
      <c r="AW198" s="356">
        <f t="shared" si="900"/>
        <v>0</v>
      </c>
      <c r="AX198" s="356">
        <f t="shared" si="900"/>
        <v>0</v>
      </c>
      <c r="AY198" s="356">
        <f t="shared" si="900"/>
        <v>0</v>
      </c>
      <c r="AZ198" s="356">
        <f t="shared" si="900"/>
        <v>0</v>
      </c>
      <c r="BA198" s="356">
        <f t="shared" si="900"/>
        <v>0</v>
      </c>
      <c r="BB198" s="356">
        <f t="shared" si="900"/>
        <v>0</v>
      </c>
      <c r="BC198" s="356">
        <f t="shared" si="900"/>
        <v>0</v>
      </c>
      <c r="BD198" s="356">
        <f t="shared" si="900"/>
        <v>0</v>
      </c>
      <c r="BE198" s="356">
        <f t="shared" si="900"/>
        <v>0</v>
      </c>
      <c r="BF198" s="356">
        <f t="shared" si="900"/>
        <v>0</v>
      </c>
      <c r="BG198" s="356">
        <f t="shared" si="900"/>
        <v>0</v>
      </c>
      <c r="BH198" s="356">
        <f t="shared" si="900"/>
        <v>0</v>
      </c>
      <c r="BI198" s="356">
        <f t="shared" si="900"/>
        <v>0</v>
      </c>
      <c r="BJ198" s="356">
        <f t="shared" si="900"/>
        <v>0</v>
      </c>
      <c r="BK198" s="356">
        <f t="shared" si="900"/>
        <v>0</v>
      </c>
      <c r="BL198" s="356">
        <f t="shared" si="900"/>
        <v>0</v>
      </c>
      <c r="BM198" s="356">
        <f t="shared" si="900"/>
        <v>0</v>
      </c>
      <c r="BN198" s="356">
        <f t="shared" si="900"/>
        <v>0</v>
      </c>
      <c r="BO198" s="378"/>
      <c r="BP198" s="378"/>
      <c r="BQ198" s="378"/>
      <c r="BR198" s="378"/>
      <c r="BS198" s="378"/>
    </row>
    <row r="199" spans="1:71" s="20" customFormat="1">
      <c r="A199" s="16"/>
      <c r="C199" s="359"/>
      <c r="D199" s="61"/>
      <c r="E199" s="356"/>
      <c r="F199" s="358"/>
      <c r="G199" s="356"/>
      <c r="H199" s="356"/>
      <c r="I199" s="356"/>
      <c r="J199" s="356"/>
      <c r="K199" s="356"/>
      <c r="L199" s="356"/>
      <c r="M199" s="356"/>
      <c r="N199" s="356"/>
      <c r="O199" s="356"/>
      <c r="P199" s="356"/>
      <c r="Q199" s="356"/>
      <c r="R199" s="356"/>
      <c r="S199" s="356"/>
      <c r="T199" s="356"/>
      <c r="U199" s="356"/>
      <c r="V199" s="356"/>
      <c r="W199" s="356"/>
      <c r="X199" s="356"/>
      <c r="Y199" s="356"/>
      <c r="Z199" s="356"/>
      <c r="AA199" s="356"/>
      <c r="AB199" s="356"/>
      <c r="AC199" s="356"/>
      <c r="AD199" s="356"/>
      <c r="AE199" s="356"/>
      <c r="AF199" s="356"/>
      <c r="AG199" s="356"/>
      <c r="AH199" s="356"/>
      <c r="AI199" s="356"/>
      <c r="AJ199" s="356"/>
      <c r="AK199" s="356"/>
      <c r="AL199" s="356"/>
      <c r="AM199" s="356"/>
      <c r="AN199" s="356"/>
      <c r="AO199" s="356"/>
      <c r="AP199" s="356"/>
      <c r="AQ199" s="356"/>
      <c r="AR199" s="356"/>
      <c r="AS199" s="356"/>
      <c r="AT199" s="356"/>
      <c r="AU199" s="356"/>
      <c r="AV199" s="356"/>
      <c r="AW199" s="356"/>
      <c r="AX199" s="356"/>
      <c r="AY199" s="356"/>
      <c r="AZ199" s="356"/>
      <c r="BA199" s="356"/>
      <c r="BB199" s="356"/>
      <c r="BC199" s="356"/>
      <c r="BD199" s="356"/>
      <c r="BE199" s="356"/>
      <c r="BF199" s="356"/>
      <c r="BG199" s="356"/>
      <c r="BH199" s="356"/>
      <c r="BI199" s="356"/>
      <c r="BJ199" s="356"/>
      <c r="BK199" s="356"/>
      <c r="BL199" s="356"/>
      <c r="BM199" s="356"/>
      <c r="BN199" s="356"/>
      <c r="BO199" s="378"/>
      <c r="BP199" s="378"/>
      <c r="BQ199" s="378"/>
      <c r="BR199" s="378"/>
      <c r="BS199" s="378"/>
    </row>
    <row r="200" spans="1:71" s="20" customFormat="1">
      <c r="A200" s="16"/>
      <c r="C200" s="359"/>
      <c r="D200" s="355" t="s">
        <v>153</v>
      </c>
      <c r="E200" s="356"/>
      <c r="F200" s="358"/>
      <c r="G200" s="356"/>
      <c r="H200" s="356"/>
      <c r="I200" s="356"/>
      <c r="J200" s="356"/>
      <c r="K200" s="356"/>
      <c r="L200" s="356"/>
      <c r="M200" s="356"/>
      <c r="N200" s="356"/>
      <c r="O200" s="356"/>
      <c r="P200" s="356"/>
      <c r="Q200" s="356"/>
      <c r="R200" s="356"/>
      <c r="S200" s="356"/>
      <c r="T200" s="356"/>
      <c r="U200" s="356"/>
      <c r="V200" s="356"/>
      <c r="W200" s="356"/>
      <c r="X200" s="356"/>
      <c r="Y200" s="356"/>
      <c r="Z200" s="356"/>
      <c r="AA200" s="356"/>
      <c r="AB200" s="356"/>
      <c r="AC200" s="356"/>
      <c r="AD200" s="356"/>
      <c r="AE200" s="356"/>
      <c r="AF200" s="356"/>
      <c r="AG200" s="356"/>
      <c r="AH200" s="356"/>
      <c r="AI200" s="356"/>
      <c r="AJ200" s="356"/>
      <c r="AK200" s="356"/>
      <c r="AL200" s="356"/>
      <c r="AM200" s="356"/>
      <c r="AN200" s="356"/>
      <c r="AO200" s="356"/>
      <c r="AP200" s="356"/>
      <c r="AQ200" s="356"/>
      <c r="AR200" s="356"/>
      <c r="AS200" s="356"/>
      <c r="AT200" s="356"/>
      <c r="AU200" s="356"/>
      <c r="AV200" s="356"/>
      <c r="AW200" s="356"/>
      <c r="AX200" s="356"/>
      <c r="AY200" s="356"/>
      <c r="AZ200" s="356"/>
      <c r="BA200" s="356"/>
      <c r="BB200" s="356"/>
      <c r="BC200" s="356"/>
      <c r="BD200" s="356"/>
      <c r="BE200" s="356"/>
      <c r="BF200" s="356"/>
      <c r="BG200" s="356"/>
      <c r="BH200" s="356"/>
      <c r="BI200" s="356"/>
      <c r="BJ200" s="356"/>
      <c r="BK200" s="356"/>
      <c r="BL200" s="356"/>
      <c r="BM200" s="356"/>
      <c r="BN200" s="356"/>
      <c r="BO200" s="378"/>
      <c r="BP200" s="378"/>
      <c r="BQ200" s="378"/>
      <c r="BR200" s="378"/>
      <c r="BS200" s="378"/>
    </row>
    <row r="201" spans="1:71" s="20" customFormat="1">
      <c r="A201" s="16"/>
      <c r="C201" s="359"/>
      <c r="D201" s="61" t="s">
        <v>147</v>
      </c>
      <c r="E201" s="358">
        <v>0</v>
      </c>
      <c r="F201" s="358"/>
      <c r="G201" s="356">
        <f t="shared" ref="G201:Z201" si="901">IF(APDays=$E201,G198,0)</f>
        <v>0</v>
      </c>
      <c r="H201" s="356">
        <f t="shared" si="901"/>
        <v>0</v>
      </c>
      <c r="I201" s="356">
        <f t="shared" si="901"/>
        <v>0</v>
      </c>
      <c r="J201" s="356">
        <f t="shared" si="901"/>
        <v>0</v>
      </c>
      <c r="K201" s="356">
        <f t="shared" si="901"/>
        <v>0</v>
      </c>
      <c r="L201" s="356">
        <f t="shared" si="901"/>
        <v>0</v>
      </c>
      <c r="M201" s="356">
        <f t="shared" si="901"/>
        <v>0</v>
      </c>
      <c r="N201" s="356">
        <f t="shared" si="901"/>
        <v>0</v>
      </c>
      <c r="O201" s="356">
        <f t="shared" si="901"/>
        <v>0</v>
      </c>
      <c r="P201" s="356">
        <f t="shared" si="901"/>
        <v>0</v>
      </c>
      <c r="Q201" s="356">
        <f t="shared" si="901"/>
        <v>0</v>
      </c>
      <c r="R201" s="356">
        <f t="shared" si="901"/>
        <v>0</v>
      </c>
      <c r="S201" s="356">
        <f t="shared" si="901"/>
        <v>0</v>
      </c>
      <c r="T201" s="356">
        <f t="shared" si="901"/>
        <v>0</v>
      </c>
      <c r="U201" s="356">
        <f t="shared" si="901"/>
        <v>0</v>
      </c>
      <c r="V201" s="356">
        <f t="shared" si="901"/>
        <v>0</v>
      </c>
      <c r="W201" s="356">
        <f t="shared" si="901"/>
        <v>0</v>
      </c>
      <c r="X201" s="356">
        <f t="shared" si="901"/>
        <v>0</v>
      </c>
      <c r="Y201" s="356">
        <f t="shared" si="901"/>
        <v>0</v>
      </c>
      <c r="Z201" s="356">
        <f t="shared" si="901"/>
        <v>0</v>
      </c>
      <c r="AA201" s="356">
        <f t="shared" ref="AA201:BB201" si="902">IF(APDays=$E201,AA198,0)</f>
        <v>0</v>
      </c>
      <c r="AB201" s="356">
        <f t="shared" si="902"/>
        <v>0</v>
      </c>
      <c r="AC201" s="356">
        <f t="shared" si="902"/>
        <v>0</v>
      </c>
      <c r="AD201" s="356">
        <f t="shared" si="902"/>
        <v>0</v>
      </c>
      <c r="AE201" s="356">
        <f t="shared" si="902"/>
        <v>0</v>
      </c>
      <c r="AF201" s="356">
        <f t="shared" si="902"/>
        <v>0</v>
      </c>
      <c r="AG201" s="356">
        <f t="shared" si="902"/>
        <v>0</v>
      </c>
      <c r="AH201" s="356">
        <f t="shared" si="902"/>
        <v>0</v>
      </c>
      <c r="AI201" s="356">
        <f t="shared" si="902"/>
        <v>0</v>
      </c>
      <c r="AJ201" s="356">
        <f t="shared" si="902"/>
        <v>0</v>
      </c>
      <c r="AK201" s="356">
        <f t="shared" si="902"/>
        <v>0</v>
      </c>
      <c r="AL201" s="356">
        <f t="shared" si="902"/>
        <v>0</v>
      </c>
      <c r="AM201" s="356">
        <f t="shared" si="902"/>
        <v>0</v>
      </c>
      <c r="AN201" s="356">
        <f t="shared" si="902"/>
        <v>0</v>
      </c>
      <c r="AO201" s="356">
        <f t="shared" si="902"/>
        <v>0</v>
      </c>
      <c r="AP201" s="356">
        <f t="shared" si="902"/>
        <v>0</v>
      </c>
      <c r="AQ201" s="356">
        <f t="shared" si="902"/>
        <v>0</v>
      </c>
      <c r="AR201" s="356">
        <f t="shared" si="902"/>
        <v>0</v>
      </c>
      <c r="AS201" s="356">
        <f t="shared" si="902"/>
        <v>0</v>
      </c>
      <c r="AT201" s="356">
        <f t="shared" si="902"/>
        <v>0</v>
      </c>
      <c r="AU201" s="356">
        <f t="shared" si="902"/>
        <v>0</v>
      </c>
      <c r="AV201" s="356">
        <f t="shared" si="902"/>
        <v>0</v>
      </c>
      <c r="AW201" s="356">
        <f t="shared" si="902"/>
        <v>0</v>
      </c>
      <c r="AX201" s="356">
        <f t="shared" si="902"/>
        <v>0</v>
      </c>
      <c r="AY201" s="356">
        <f t="shared" si="902"/>
        <v>0</v>
      </c>
      <c r="AZ201" s="356">
        <f t="shared" si="902"/>
        <v>0</v>
      </c>
      <c r="BA201" s="356">
        <f t="shared" si="902"/>
        <v>0</v>
      </c>
      <c r="BB201" s="356">
        <f t="shared" si="902"/>
        <v>0</v>
      </c>
      <c r="BC201" s="356">
        <f t="shared" ref="BC201:BN201" si="903">IF(APDays=$E201,BC198,0)</f>
        <v>0</v>
      </c>
      <c r="BD201" s="356">
        <f t="shared" si="903"/>
        <v>0</v>
      </c>
      <c r="BE201" s="356">
        <f t="shared" si="903"/>
        <v>0</v>
      </c>
      <c r="BF201" s="356">
        <f t="shared" si="903"/>
        <v>0</v>
      </c>
      <c r="BG201" s="356">
        <f t="shared" si="903"/>
        <v>0</v>
      </c>
      <c r="BH201" s="356">
        <f t="shared" si="903"/>
        <v>0</v>
      </c>
      <c r="BI201" s="356">
        <f t="shared" si="903"/>
        <v>0</v>
      </c>
      <c r="BJ201" s="356">
        <f t="shared" si="903"/>
        <v>0</v>
      </c>
      <c r="BK201" s="356">
        <f t="shared" si="903"/>
        <v>0</v>
      </c>
      <c r="BL201" s="356">
        <f t="shared" si="903"/>
        <v>0</v>
      </c>
      <c r="BM201" s="356">
        <f t="shared" si="903"/>
        <v>0</v>
      </c>
      <c r="BN201" s="356">
        <f t="shared" si="903"/>
        <v>0</v>
      </c>
      <c r="BO201" s="378"/>
      <c r="BP201" s="378"/>
      <c r="BQ201" s="378"/>
      <c r="BR201" s="378"/>
      <c r="BS201" s="378"/>
    </row>
    <row r="202" spans="1:71" s="20" customFormat="1">
      <c r="A202" s="16"/>
      <c r="C202" s="359"/>
      <c r="D202" s="360" t="s">
        <v>148</v>
      </c>
      <c r="E202" s="358">
        <v>30</v>
      </c>
      <c r="F202" s="358"/>
      <c r="G202" s="356">
        <f t="shared" ref="G202:Z202" si="904">IF(APDays=$E202,G198,0)</f>
        <v>0</v>
      </c>
      <c r="H202" s="356">
        <f t="shared" si="904"/>
        <v>0</v>
      </c>
      <c r="I202" s="356">
        <f t="shared" si="904"/>
        <v>0</v>
      </c>
      <c r="J202" s="356">
        <f t="shared" si="904"/>
        <v>0</v>
      </c>
      <c r="K202" s="356">
        <f t="shared" si="904"/>
        <v>0</v>
      </c>
      <c r="L202" s="356">
        <f t="shared" si="904"/>
        <v>0</v>
      </c>
      <c r="M202" s="356">
        <f t="shared" si="904"/>
        <v>0</v>
      </c>
      <c r="N202" s="356">
        <f t="shared" si="904"/>
        <v>0</v>
      </c>
      <c r="O202" s="356">
        <f t="shared" si="904"/>
        <v>0</v>
      </c>
      <c r="P202" s="356">
        <f t="shared" si="904"/>
        <v>0</v>
      </c>
      <c r="Q202" s="356">
        <f t="shared" si="904"/>
        <v>0</v>
      </c>
      <c r="R202" s="356">
        <f t="shared" si="904"/>
        <v>0</v>
      </c>
      <c r="S202" s="356">
        <f t="shared" si="904"/>
        <v>0</v>
      </c>
      <c r="T202" s="356">
        <f t="shared" si="904"/>
        <v>0</v>
      </c>
      <c r="U202" s="356">
        <f t="shared" si="904"/>
        <v>0</v>
      </c>
      <c r="V202" s="356">
        <f t="shared" si="904"/>
        <v>0</v>
      </c>
      <c r="W202" s="356">
        <f t="shared" si="904"/>
        <v>0</v>
      </c>
      <c r="X202" s="356">
        <f t="shared" si="904"/>
        <v>0</v>
      </c>
      <c r="Y202" s="356">
        <f t="shared" si="904"/>
        <v>0</v>
      </c>
      <c r="Z202" s="356">
        <f t="shared" si="904"/>
        <v>0</v>
      </c>
      <c r="AA202" s="356">
        <f t="shared" ref="AA202:BB202" si="905">IF(APDays=$E202,AA198,0)</f>
        <v>0</v>
      </c>
      <c r="AB202" s="356">
        <f t="shared" si="905"/>
        <v>0</v>
      </c>
      <c r="AC202" s="356">
        <f t="shared" si="905"/>
        <v>0</v>
      </c>
      <c r="AD202" s="356">
        <f t="shared" si="905"/>
        <v>0</v>
      </c>
      <c r="AE202" s="356">
        <f t="shared" si="905"/>
        <v>0</v>
      </c>
      <c r="AF202" s="356">
        <f t="shared" si="905"/>
        <v>0</v>
      </c>
      <c r="AG202" s="356">
        <f t="shared" si="905"/>
        <v>0</v>
      </c>
      <c r="AH202" s="356">
        <f t="shared" si="905"/>
        <v>0</v>
      </c>
      <c r="AI202" s="356">
        <f t="shared" si="905"/>
        <v>0</v>
      </c>
      <c r="AJ202" s="356">
        <f t="shared" si="905"/>
        <v>0</v>
      </c>
      <c r="AK202" s="356">
        <f t="shared" si="905"/>
        <v>0</v>
      </c>
      <c r="AL202" s="356">
        <f t="shared" si="905"/>
        <v>0</v>
      </c>
      <c r="AM202" s="356">
        <f t="shared" si="905"/>
        <v>0</v>
      </c>
      <c r="AN202" s="356">
        <f t="shared" si="905"/>
        <v>0</v>
      </c>
      <c r="AO202" s="356">
        <f t="shared" si="905"/>
        <v>0</v>
      </c>
      <c r="AP202" s="356">
        <f t="shared" si="905"/>
        <v>0</v>
      </c>
      <c r="AQ202" s="356">
        <f t="shared" si="905"/>
        <v>0</v>
      </c>
      <c r="AR202" s="356">
        <f t="shared" si="905"/>
        <v>0</v>
      </c>
      <c r="AS202" s="356">
        <f t="shared" si="905"/>
        <v>0</v>
      </c>
      <c r="AT202" s="356">
        <f t="shared" si="905"/>
        <v>0</v>
      </c>
      <c r="AU202" s="356">
        <f t="shared" si="905"/>
        <v>0</v>
      </c>
      <c r="AV202" s="356">
        <f t="shared" si="905"/>
        <v>0</v>
      </c>
      <c r="AW202" s="356">
        <f t="shared" si="905"/>
        <v>0</v>
      </c>
      <c r="AX202" s="356">
        <f t="shared" si="905"/>
        <v>0</v>
      </c>
      <c r="AY202" s="356">
        <f t="shared" si="905"/>
        <v>0</v>
      </c>
      <c r="AZ202" s="356">
        <f t="shared" si="905"/>
        <v>0</v>
      </c>
      <c r="BA202" s="356">
        <f t="shared" si="905"/>
        <v>0</v>
      </c>
      <c r="BB202" s="356">
        <f t="shared" si="905"/>
        <v>0</v>
      </c>
      <c r="BC202" s="356">
        <f t="shared" ref="BC202:BN202" si="906">IF(APDays=$E202,BC198,0)</f>
        <v>0</v>
      </c>
      <c r="BD202" s="356">
        <f t="shared" si="906"/>
        <v>0</v>
      </c>
      <c r="BE202" s="356">
        <f t="shared" si="906"/>
        <v>0</v>
      </c>
      <c r="BF202" s="356">
        <f t="shared" si="906"/>
        <v>0</v>
      </c>
      <c r="BG202" s="356">
        <f t="shared" si="906"/>
        <v>0</v>
      </c>
      <c r="BH202" s="356">
        <f t="shared" si="906"/>
        <v>0</v>
      </c>
      <c r="BI202" s="356">
        <f t="shared" si="906"/>
        <v>0</v>
      </c>
      <c r="BJ202" s="356">
        <f t="shared" si="906"/>
        <v>0</v>
      </c>
      <c r="BK202" s="356">
        <f t="shared" si="906"/>
        <v>0</v>
      </c>
      <c r="BL202" s="356">
        <f t="shared" si="906"/>
        <v>0</v>
      </c>
      <c r="BM202" s="356">
        <f t="shared" si="906"/>
        <v>0</v>
      </c>
      <c r="BN202" s="356">
        <f t="shared" si="906"/>
        <v>0</v>
      </c>
      <c r="BO202" s="378"/>
      <c r="BP202" s="378"/>
      <c r="BQ202" s="378"/>
      <c r="BR202" s="378"/>
      <c r="BS202" s="378"/>
    </row>
    <row r="203" spans="1:71" s="20" customFormat="1">
      <c r="A203" s="16"/>
      <c r="C203" s="359"/>
      <c r="D203" s="360" t="s">
        <v>150</v>
      </c>
      <c r="E203" s="358">
        <v>60</v>
      </c>
      <c r="F203" s="358"/>
      <c r="G203" s="356">
        <f t="shared" ref="G203:Z203" si="907">IF(APDays=$E203,G198,0)</f>
        <v>0</v>
      </c>
      <c r="H203" s="356">
        <f t="shared" si="907"/>
        <v>0</v>
      </c>
      <c r="I203" s="356">
        <f t="shared" si="907"/>
        <v>0</v>
      </c>
      <c r="J203" s="356">
        <f t="shared" si="907"/>
        <v>0</v>
      </c>
      <c r="K203" s="356">
        <f t="shared" si="907"/>
        <v>0</v>
      </c>
      <c r="L203" s="356">
        <f t="shared" si="907"/>
        <v>0</v>
      </c>
      <c r="M203" s="356">
        <f t="shared" si="907"/>
        <v>0</v>
      </c>
      <c r="N203" s="356">
        <f t="shared" si="907"/>
        <v>0</v>
      </c>
      <c r="O203" s="356">
        <f t="shared" si="907"/>
        <v>0</v>
      </c>
      <c r="P203" s="356">
        <f t="shared" si="907"/>
        <v>0</v>
      </c>
      <c r="Q203" s="356">
        <f t="shared" si="907"/>
        <v>0</v>
      </c>
      <c r="R203" s="356">
        <f t="shared" si="907"/>
        <v>0</v>
      </c>
      <c r="S203" s="356">
        <f t="shared" si="907"/>
        <v>0</v>
      </c>
      <c r="T203" s="356">
        <f t="shared" si="907"/>
        <v>0</v>
      </c>
      <c r="U203" s="356">
        <f t="shared" si="907"/>
        <v>0</v>
      </c>
      <c r="V203" s="356">
        <f t="shared" si="907"/>
        <v>0</v>
      </c>
      <c r="W203" s="356">
        <f t="shared" si="907"/>
        <v>0</v>
      </c>
      <c r="X203" s="356">
        <f t="shared" si="907"/>
        <v>0</v>
      </c>
      <c r="Y203" s="356">
        <f t="shared" si="907"/>
        <v>0</v>
      </c>
      <c r="Z203" s="356">
        <f t="shared" si="907"/>
        <v>0</v>
      </c>
      <c r="AA203" s="356">
        <f t="shared" ref="AA203:BB203" si="908">IF(APDays=$E203,AA198,0)</f>
        <v>0</v>
      </c>
      <c r="AB203" s="356">
        <f t="shared" si="908"/>
        <v>0</v>
      </c>
      <c r="AC203" s="356">
        <f t="shared" si="908"/>
        <v>0</v>
      </c>
      <c r="AD203" s="356">
        <f t="shared" si="908"/>
        <v>0</v>
      </c>
      <c r="AE203" s="356">
        <f t="shared" si="908"/>
        <v>0</v>
      </c>
      <c r="AF203" s="356">
        <f t="shared" si="908"/>
        <v>0</v>
      </c>
      <c r="AG203" s="356">
        <f t="shared" si="908"/>
        <v>0</v>
      </c>
      <c r="AH203" s="356">
        <f t="shared" si="908"/>
        <v>0</v>
      </c>
      <c r="AI203" s="356">
        <f t="shared" si="908"/>
        <v>0</v>
      </c>
      <c r="AJ203" s="356">
        <f t="shared" si="908"/>
        <v>0</v>
      </c>
      <c r="AK203" s="356">
        <f t="shared" si="908"/>
        <v>0</v>
      </c>
      <c r="AL203" s="356">
        <f t="shared" si="908"/>
        <v>0</v>
      </c>
      <c r="AM203" s="356">
        <f t="shared" si="908"/>
        <v>0</v>
      </c>
      <c r="AN203" s="356">
        <f t="shared" si="908"/>
        <v>0</v>
      </c>
      <c r="AO203" s="356">
        <f t="shared" si="908"/>
        <v>0</v>
      </c>
      <c r="AP203" s="356">
        <f t="shared" si="908"/>
        <v>0</v>
      </c>
      <c r="AQ203" s="356">
        <f t="shared" si="908"/>
        <v>0</v>
      </c>
      <c r="AR203" s="356">
        <f t="shared" si="908"/>
        <v>0</v>
      </c>
      <c r="AS203" s="356">
        <f t="shared" si="908"/>
        <v>0</v>
      </c>
      <c r="AT203" s="356">
        <f t="shared" si="908"/>
        <v>0</v>
      </c>
      <c r="AU203" s="356">
        <f t="shared" si="908"/>
        <v>0</v>
      </c>
      <c r="AV203" s="356">
        <f t="shared" si="908"/>
        <v>0</v>
      </c>
      <c r="AW203" s="356">
        <f t="shared" si="908"/>
        <v>0</v>
      </c>
      <c r="AX203" s="356">
        <f t="shared" si="908"/>
        <v>0</v>
      </c>
      <c r="AY203" s="356">
        <f t="shared" si="908"/>
        <v>0</v>
      </c>
      <c r="AZ203" s="356">
        <f t="shared" si="908"/>
        <v>0</v>
      </c>
      <c r="BA203" s="356">
        <f t="shared" si="908"/>
        <v>0</v>
      </c>
      <c r="BB203" s="356">
        <f t="shared" si="908"/>
        <v>0</v>
      </c>
      <c r="BC203" s="356">
        <f t="shared" ref="BC203:BN203" si="909">IF(APDays=$E203,BC198,0)</f>
        <v>0</v>
      </c>
      <c r="BD203" s="356">
        <f t="shared" si="909"/>
        <v>0</v>
      </c>
      <c r="BE203" s="356">
        <f t="shared" si="909"/>
        <v>0</v>
      </c>
      <c r="BF203" s="356">
        <f t="shared" si="909"/>
        <v>0</v>
      </c>
      <c r="BG203" s="356">
        <f t="shared" si="909"/>
        <v>0</v>
      </c>
      <c r="BH203" s="356">
        <f t="shared" si="909"/>
        <v>0</v>
      </c>
      <c r="BI203" s="356">
        <f t="shared" si="909"/>
        <v>0</v>
      </c>
      <c r="BJ203" s="356">
        <f t="shared" si="909"/>
        <v>0</v>
      </c>
      <c r="BK203" s="356">
        <f t="shared" si="909"/>
        <v>0</v>
      </c>
      <c r="BL203" s="356">
        <f t="shared" si="909"/>
        <v>0</v>
      </c>
      <c r="BM203" s="356">
        <f t="shared" si="909"/>
        <v>0</v>
      </c>
      <c r="BN203" s="356">
        <f t="shared" si="909"/>
        <v>0</v>
      </c>
      <c r="BO203" s="378"/>
      <c r="BP203" s="378"/>
      <c r="BQ203" s="378"/>
      <c r="BR203" s="378"/>
      <c r="BS203" s="378"/>
    </row>
    <row r="204" spans="1:71" s="20" customFormat="1">
      <c r="A204" s="16"/>
      <c r="C204" s="359"/>
      <c r="D204" s="360" t="s">
        <v>149</v>
      </c>
      <c r="E204" s="358">
        <v>90</v>
      </c>
      <c r="F204" s="358"/>
      <c r="G204" s="356">
        <f t="shared" ref="G204:Z204" si="910">IF(APDays=$E204,G198,0)</f>
        <v>0</v>
      </c>
      <c r="H204" s="356">
        <f t="shared" si="910"/>
        <v>0</v>
      </c>
      <c r="I204" s="356">
        <f t="shared" si="910"/>
        <v>0</v>
      </c>
      <c r="J204" s="356">
        <f t="shared" si="910"/>
        <v>0</v>
      </c>
      <c r="K204" s="356">
        <f t="shared" si="910"/>
        <v>0</v>
      </c>
      <c r="L204" s="356">
        <f t="shared" si="910"/>
        <v>0</v>
      </c>
      <c r="M204" s="356">
        <f t="shared" si="910"/>
        <v>0</v>
      </c>
      <c r="N204" s="356">
        <f t="shared" si="910"/>
        <v>0</v>
      </c>
      <c r="O204" s="356">
        <f t="shared" si="910"/>
        <v>0</v>
      </c>
      <c r="P204" s="356">
        <f t="shared" si="910"/>
        <v>0</v>
      </c>
      <c r="Q204" s="356">
        <f t="shared" si="910"/>
        <v>0</v>
      </c>
      <c r="R204" s="356">
        <f t="shared" si="910"/>
        <v>0</v>
      </c>
      <c r="S204" s="356">
        <f t="shared" si="910"/>
        <v>0</v>
      </c>
      <c r="T204" s="356">
        <f t="shared" si="910"/>
        <v>0</v>
      </c>
      <c r="U204" s="356">
        <f t="shared" si="910"/>
        <v>0</v>
      </c>
      <c r="V204" s="356">
        <f t="shared" si="910"/>
        <v>0</v>
      </c>
      <c r="W204" s="356">
        <f t="shared" si="910"/>
        <v>0</v>
      </c>
      <c r="X204" s="356">
        <f t="shared" si="910"/>
        <v>0</v>
      </c>
      <c r="Y204" s="356">
        <f t="shared" si="910"/>
        <v>0</v>
      </c>
      <c r="Z204" s="356">
        <f t="shared" si="910"/>
        <v>0</v>
      </c>
      <c r="AA204" s="356">
        <f t="shared" ref="AA204:BB204" si="911">IF(APDays=$E204,AA198,0)</f>
        <v>0</v>
      </c>
      <c r="AB204" s="356">
        <f t="shared" si="911"/>
        <v>0</v>
      </c>
      <c r="AC204" s="356">
        <f t="shared" si="911"/>
        <v>0</v>
      </c>
      <c r="AD204" s="356">
        <f t="shared" si="911"/>
        <v>0</v>
      </c>
      <c r="AE204" s="356">
        <f t="shared" si="911"/>
        <v>0</v>
      </c>
      <c r="AF204" s="356">
        <f t="shared" si="911"/>
        <v>0</v>
      </c>
      <c r="AG204" s="356">
        <f t="shared" si="911"/>
        <v>0</v>
      </c>
      <c r="AH204" s="356">
        <f t="shared" si="911"/>
        <v>0</v>
      </c>
      <c r="AI204" s="356">
        <f t="shared" si="911"/>
        <v>0</v>
      </c>
      <c r="AJ204" s="356">
        <f t="shared" si="911"/>
        <v>0</v>
      </c>
      <c r="AK204" s="356">
        <f t="shared" si="911"/>
        <v>0</v>
      </c>
      <c r="AL204" s="356">
        <f t="shared" si="911"/>
        <v>0</v>
      </c>
      <c r="AM204" s="356">
        <f t="shared" si="911"/>
        <v>0</v>
      </c>
      <c r="AN204" s="356">
        <f t="shared" si="911"/>
        <v>0</v>
      </c>
      <c r="AO204" s="356">
        <f t="shared" si="911"/>
        <v>0</v>
      </c>
      <c r="AP204" s="356">
        <f t="shared" si="911"/>
        <v>0</v>
      </c>
      <c r="AQ204" s="356">
        <f t="shared" si="911"/>
        <v>0</v>
      </c>
      <c r="AR204" s="356">
        <f t="shared" si="911"/>
        <v>0</v>
      </c>
      <c r="AS204" s="356">
        <f t="shared" si="911"/>
        <v>0</v>
      </c>
      <c r="AT204" s="356">
        <f t="shared" si="911"/>
        <v>0</v>
      </c>
      <c r="AU204" s="356">
        <f t="shared" si="911"/>
        <v>0</v>
      </c>
      <c r="AV204" s="356">
        <f t="shared" si="911"/>
        <v>0</v>
      </c>
      <c r="AW204" s="356">
        <f t="shared" si="911"/>
        <v>0</v>
      </c>
      <c r="AX204" s="356">
        <f t="shared" si="911"/>
        <v>0</v>
      </c>
      <c r="AY204" s="356">
        <f t="shared" si="911"/>
        <v>0</v>
      </c>
      <c r="AZ204" s="356">
        <f t="shared" si="911"/>
        <v>0</v>
      </c>
      <c r="BA204" s="356">
        <f t="shared" si="911"/>
        <v>0</v>
      </c>
      <c r="BB204" s="356">
        <f t="shared" si="911"/>
        <v>0</v>
      </c>
      <c r="BC204" s="356">
        <f t="shared" ref="BC204:BN204" si="912">IF(APDays=$E204,BC198,0)</f>
        <v>0</v>
      </c>
      <c r="BD204" s="356">
        <f t="shared" si="912"/>
        <v>0</v>
      </c>
      <c r="BE204" s="356">
        <f t="shared" si="912"/>
        <v>0</v>
      </c>
      <c r="BF204" s="356">
        <f t="shared" si="912"/>
        <v>0</v>
      </c>
      <c r="BG204" s="356">
        <f t="shared" si="912"/>
        <v>0</v>
      </c>
      <c r="BH204" s="356">
        <f t="shared" si="912"/>
        <v>0</v>
      </c>
      <c r="BI204" s="356">
        <f t="shared" si="912"/>
        <v>0</v>
      </c>
      <c r="BJ204" s="356">
        <f t="shared" si="912"/>
        <v>0</v>
      </c>
      <c r="BK204" s="356">
        <f t="shared" si="912"/>
        <v>0</v>
      </c>
      <c r="BL204" s="356">
        <f t="shared" si="912"/>
        <v>0</v>
      </c>
      <c r="BM204" s="356">
        <f t="shared" si="912"/>
        <v>0</v>
      </c>
      <c r="BN204" s="356">
        <f t="shared" si="912"/>
        <v>0</v>
      </c>
      <c r="BO204" s="378"/>
      <c r="BP204" s="378"/>
      <c r="BQ204" s="378"/>
      <c r="BR204" s="378"/>
      <c r="BS204" s="378"/>
    </row>
    <row r="205" spans="1:71" s="20" customFormat="1">
      <c r="A205" s="16"/>
      <c r="C205" s="359"/>
      <c r="D205" s="360"/>
      <c r="E205" s="356"/>
      <c r="F205" s="358"/>
      <c r="G205" s="356"/>
      <c r="H205" s="356"/>
      <c r="I205" s="356"/>
      <c r="J205" s="356"/>
      <c r="K205" s="356"/>
      <c r="L205" s="356"/>
      <c r="M205" s="356"/>
      <c r="N205" s="356"/>
      <c r="O205" s="356"/>
      <c r="P205" s="356"/>
      <c r="Q205" s="356"/>
      <c r="R205" s="356"/>
      <c r="S205" s="356"/>
      <c r="T205" s="356"/>
      <c r="U205" s="356"/>
      <c r="V205" s="356"/>
      <c r="W205" s="356"/>
      <c r="X205" s="356"/>
      <c r="Y205" s="356"/>
      <c r="Z205" s="356"/>
      <c r="AA205" s="356"/>
      <c r="AB205" s="356"/>
      <c r="AC205" s="356"/>
      <c r="AD205" s="356"/>
      <c r="AE205" s="356"/>
      <c r="AF205" s="356"/>
      <c r="AG205" s="356"/>
      <c r="AH205" s="356"/>
      <c r="AI205" s="356"/>
      <c r="AJ205" s="356"/>
      <c r="AK205" s="356"/>
      <c r="AL205" s="356"/>
      <c r="AM205" s="356"/>
      <c r="AN205" s="356"/>
      <c r="AO205" s="356"/>
      <c r="AP205" s="356"/>
      <c r="AQ205" s="356"/>
      <c r="AR205" s="356"/>
      <c r="AS205" s="356"/>
      <c r="AT205" s="356"/>
      <c r="AU205" s="356"/>
      <c r="AV205" s="356"/>
      <c r="AW205" s="356"/>
      <c r="AX205" s="356"/>
      <c r="AY205" s="356"/>
      <c r="AZ205" s="356"/>
      <c r="BA205" s="356"/>
      <c r="BB205" s="356"/>
      <c r="BC205" s="356"/>
      <c r="BD205" s="356"/>
      <c r="BE205" s="356"/>
      <c r="BF205" s="356"/>
      <c r="BG205" s="356"/>
      <c r="BH205" s="356"/>
      <c r="BI205" s="356"/>
      <c r="BJ205" s="356"/>
      <c r="BK205" s="356"/>
      <c r="BL205" s="356"/>
      <c r="BM205" s="356"/>
      <c r="BN205" s="356"/>
      <c r="BO205" s="378"/>
      <c r="BP205" s="378"/>
      <c r="BQ205" s="378"/>
      <c r="BR205" s="378"/>
      <c r="BS205" s="378"/>
    </row>
    <row r="206" spans="1:71" s="20" customFormat="1">
      <c r="A206" s="16"/>
      <c r="C206" s="359"/>
      <c r="D206" s="355" t="s">
        <v>152</v>
      </c>
      <c r="E206" s="356"/>
      <c r="F206" s="358"/>
      <c r="G206" s="356"/>
      <c r="H206" s="356"/>
      <c r="I206" s="356"/>
      <c r="J206" s="356"/>
      <c r="K206" s="356"/>
      <c r="L206" s="356"/>
      <c r="M206" s="356"/>
      <c r="N206" s="356"/>
      <c r="O206" s="356"/>
      <c r="P206" s="356"/>
      <c r="Q206" s="356"/>
      <c r="R206" s="356"/>
      <c r="S206" s="356"/>
      <c r="T206" s="356"/>
      <c r="U206" s="356"/>
      <c r="V206" s="356"/>
      <c r="W206" s="356"/>
      <c r="X206" s="356"/>
      <c r="Y206" s="356"/>
      <c r="Z206" s="356"/>
      <c r="AA206" s="356"/>
      <c r="AB206" s="356"/>
      <c r="AC206" s="356"/>
      <c r="AD206" s="356"/>
      <c r="AE206" s="356"/>
      <c r="AF206" s="356"/>
      <c r="AG206" s="356"/>
      <c r="AH206" s="356"/>
      <c r="AI206" s="356"/>
      <c r="AJ206" s="356"/>
      <c r="AK206" s="356"/>
      <c r="AL206" s="356"/>
      <c r="AM206" s="356"/>
      <c r="AN206" s="356"/>
      <c r="AO206" s="356"/>
      <c r="AP206" s="356"/>
      <c r="AQ206" s="356"/>
      <c r="AR206" s="356"/>
      <c r="AS206" s="356"/>
      <c r="AT206" s="356"/>
      <c r="AU206" s="356"/>
      <c r="AV206" s="356"/>
      <c r="AW206" s="356"/>
      <c r="AX206" s="356"/>
      <c r="AY206" s="356"/>
      <c r="AZ206" s="356"/>
      <c r="BA206" s="356"/>
      <c r="BB206" s="356"/>
      <c r="BC206" s="356"/>
      <c r="BD206" s="356"/>
      <c r="BE206" s="356"/>
      <c r="BF206" s="356"/>
      <c r="BG206" s="356"/>
      <c r="BH206" s="356"/>
      <c r="BI206" s="356"/>
      <c r="BJ206" s="356"/>
      <c r="BK206" s="356"/>
      <c r="BL206" s="356"/>
      <c r="BM206" s="356"/>
      <c r="BN206" s="356"/>
      <c r="BO206" s="378"/>
      <c r="BP206" s="378"/>
      <c r="BQ206" s="378"/>
      <c r="BR206" s="378"/>
      <c r="BS206" s="378"/>
    </row>
    <row r="207" spans="1:71" s="20" customFormat="1">
      <c r="A207" s="16"/>
      <c r="C207" s="359"/>
      <c r="D207" s="61" t="s">
        <v>151</v>
      </c>
      <c r="E207" s="356"/>
      <c r="F207" s="358"/>
      <c r="G207" s="356"/>
      <c r="H207" s="356"/>
      <c r="I207" s="356"/>
      <c r="J207" s="356"/>
      <c r="K207" s="356"/>
      <c r="L207" s="356"/>
      <c r="M207" s="356"/>
      <c r="N207" s="356"/>
      <c r="O207" s="356"/>
      <c r="P207" s="356"/>
      <c r="Q207" s="356"/>
      <c r="R207" s="356"/>
      <c r="S207" s="356"/>
      <c r="T207" s="356"/>
      <c r="U207" s="356"/>
      <c r="V207" s="356"/>
      <c r="W207" s="356"/>
      <c r="X207" s="356"/>
      <c r="Y207" s="356"/>
      <c r="Z207" s="356"/>
      <c r="AA207" s="356"/>
      <c r="AB207" s="356"/>
      <c r="AC207" s="356"/>
      <c r="AD207" s="356"/>
      <c r="AE207" s="356"/>
      <c r="AF207" s="356"/>
      <c r="AG207" s="356"/>
      <c r="AH207" s="356"/>
      <c r="AI207" s="356"/>
      <c r="AJ207" s="356"/>
      <c r="AK207" s="356"/>
      <c r="AL207" s="356"/>
      <c r="AM207" s="356"/>
      <c r="AN207" s="356"/>
      <c r="AO207" s="356"/>
      <c r="AP207" s="356"/>
      <c r="AQ207" s="356"/>
      <c r="AR207" s="356"/>
      <c r="AS207" s="356"/>
      <c r="AT207" s="356"/>
      <c r="AU207" s="356"/>
      <c r="AV207" s="356"/>
      <c r="AW207" s="356"/>
      <c r="AX207" s="356"/>
      <c r="AY207" s="356"/>
      <c r="AZ207" s="356"/>
      <c r="BA207" s="356"/>
      <c r="BB207" s="356"/>
      <c r="BC207" s="356"/>
      <c r="BD207" s="356"/>
      <c r="BE207" s="356"/>
      <c r="BF207" s="356"/>
      <c r="BG207" s="356"/>
      <c r="BH207" s="356"/>
      <c r="BI207" s="356"/>
      <c r="BJ207" s="356"/>
      <c r="BK207" s="356"/>
      <c r="BL207" s="356"/>
      <c r="BM207" s="356"/>
      <c r="BN207" s="356"/>
      <c r="BO207" s="378"/>
      <c r="BP207" s="378"/>
      <c r="BQ207" s="378"/>
      <c r="BR207" s="378"/>
      <c r="BS207" s="378"/>
    </row>
    <row r="208" spans="1:71" s="20" customFormat="1">
      <c r="A208" s="16"/>
      <c r="C208" s="359"/>
      <c r="D208" s="61" t="s">
        <v>147</v>
      </c>
      <c r="E208" s="356"/>
      <c r="F208" s="358"/>
      <c r="G208" s="356">
        <f t="shared" ref="G208:BB208" si="913">G201</f>
        <v>0</v>
      </c>
      <c r="H208" s="356">
        <f t="shared" si="913"/>
        <v>0</v>
      </c>
      <c r="I208" s="356">
        <f t="shared" si="913"/>
        <v>0</v>
      </c>
      <c r="J208" s="356">
        <f t="shared" si="913"/>
        <v>0</v>
      </c>
      <c r="K208" s="356">
        <f t="shared" si="913"/>
        <v>0</v>
      </c>
      <c r="L208" s="356">
        <f t="shared" si="913"/>
        <v>0</v>
      </c>
      <c r="M208" s="356">
        <f t="shared" si="913"/>
        <v>0</v>
      </c>
      <c r="N208" s="356">
        <f t="shared" si="913"/>
        <v>0</v>
      </c>
      <c r="O208" s="356">
        <f t="shared" si="913"/>
        <v>0</v>
      </c>
      <c r="P208" s="356">
        <f t="shared" si="913"/>
        <v>0</v>
      </c>
      <c r="Q208" s="356">
        <f t="shared" si="913"/>
        <v>0</v>
      </c>
      <c r="R208" s="356">
        <f t="shared" si="913"/>
        <v>0</v>
      </c>
      <c r="S208" s="356">
        <f t="shared" si="913"/>
        <v>0</v>
      </c>
      <c r="T208" s="356">
        <f t="shared" si="913"/>
        <v>0</v>
      </c>
      <c r="U208" s="356">
        <f t="shared" si="913"/>
        <v>0</v>
      </c>
      <c r="V208" s="356">
        <f t="shared" si="913"/>
        <v>0</v>
      </c>
      <c r="W208" s="356">
        <f t="shared" si="913"/>
        <v>0</v>
      </c>
      <c r="X208" s="356">
        <f t="shared" si="913"/>
        <v>0</v>
      </c>
      <c r="Y208" s="356">
        <f t="shared" si="913"/>
        <v>0</v>
      </c>
      <c r="Z208" s="356">
        <f t="shared" si="913"/>
        <v>0</v>
      </c>
      <c r="AA208" s="356">
        <f t="shared" si="913"/>
        <v>0</v>
      </c>
      <c r="AB208" s="356">
        <f t="shared" si="913"/>
        <v>0</v>
      </c>
      <c r="AC208" s="356">
        <f t="shared" si="913"/>
        <v>0</v>
      </c>
      <c r="AD208" s="356">
        <f t="shared" si="913"/>
        <v>0</v>
      </c>
      <c r="AE208" s="356">
        <f t="shared" si="913"/>
        <v>0</v>
      </c>
      <c r="AF208" s="356">
        <f t="shared" si="913"/>
        <v>0</v>
      </c>
      <c r="AG208" s="356">
        <f t="shared" si="913"/>
        <v>0</v>
      </c>
      <c r="AH208" s="356">
        <f t="shared" si="913"/>
        <v>0</v>
      </c>
      <c r="AI208" s="356">
        <f t="shared" si="913"/>
        <v>0</v>
      </c>
      <c r="AJ208" s="356">
        <f t="shared" si="913"/>
        <v>0</v>
      </c>
      <c r="AK208" s="356">
        <f t="shared" si="913"/>
        <v>0</v>
      </c>
      <c r="AL208" s="356">
        <f t="shared" si="913"/>
        <v>0</v>
      </c>
      <c r="AM208" s="356">
        <f t="shared" si="913"/>
        <v>0</v>
      </c>
      <c r="AN208" s="356">
        <f t="shared" si="913"/>
        <v>0</v>
      </c>
      <c r="AO208" s="356">
        <f t="shared" si="913"/>
        <v>0</v>
      </c>
      <c r="AP208" s="356">
        <f t="shared" si="913"/>
        <v>0</v>
      </c>
      <c r="AQ208" s="356">
        <f t="shared" si="913"/>
        <v>0</v>
      </c>
      <c r="AR208" s="356">
        <f t="shared" si="913"/>
        <v>0</v>
      </c>
      <c r="AS208" s="356">
        <f t="shared" si="913"/>
        <v>0</v>
      </c>
      <c r="AT208" s="356">
        <f t="shared" si="913"/>
        <v>0</v>
      </c>
      <c r="AU208" s="356">
        <f t="shared" si="913"/>
        <v>0</v>
      </c>
      <c r="AV208" s="356">
        <f t="shared" si="913"/>
        <v>0</v>
      </c>
      <c r="AW208" s="356">
        <f t="shared" si="913"/>
        <v>0</v>
      </c>
      <c r="AX208" s="356">
        <f t="shared" si="913"/>
        <v>0</v>
      </c>
      <c r="AY208" s="356">
        <f t="shared" si="913"/>
        <v>0</v>
      </c>
      <c r="AZ208" s="356">
        <f t="shared" si="913"/>
        <v>0</v>
      </c>
      <c r="BA208" s="356">
        <f t="shared" si="913"/>
        <v>0</v>
      </c>
      <c r="BB208" s="356">
        <f t="shared" si="913"/>
        <v>0</v>
      </c>
      <c r="BC208" s="356">
        <f t="shared" ref="BC208:BN208" si="914">BC201</f>
        <v>0</v>
      </c>
      <c r="BD208" s="356">
        <f t="shared" si="914"/>
        <v>0</v>
      </c>
      <c r="BE208" s="356">
        <f t="shared" si="914"/>
        <v>0</v>
      </c>
      <c r="BF208" s="356">
        <f t="shared" si="914"/>
        <v>0</v>
      </c>
      <c r="BG208" s="356">
        <f t="shared" si="914"/>
        <v>0</v>
      </c>
      <c r="BH208" s="356">
        <f t="shared" si="914"/>
        <v>0</v>
      </c>
      <c r="BI208" s="356">
        <f t="shared" si="914"/>
        <v>0</v>
      </c>
      <c r="BJ208" s="356">
        <f t="shared" si="914"/>
        <v>0</v>
      </c>
      <c r="BK208" s="356">
        <f t="shared" si="914"/>
        <v>0</v>
      </c>
      <c r="BL208" s="356">
        <f t="shared" si="914"/>
        <v>0</v>
      </c>
      <c r="BM208" s="356">
        <f t="shared" si="914"/>
        <v>0</v>
      </c>
      <c r="BN208" s="356">
        <f t="shared" si="914"/>
        <v>0</v>
      </c>
      <c r="BO208" s="378"/>
      <c r="BP208" s="378"/>
      <c r="BQ208" s="378"/>
      <c r="BR208" s="378"/>
      <c r="BS208" s="378"/>
    </row>
    <row r="209" spans="1:71" s="20" customFormat="1">
      <c r="A209" s="16"/>
      <c r="C209" s="359"/>
      <c r="D209" s="360" t="s">
        <v>148</v>
      </c>
      <c r="E209" s="356"/>
      <c r="F209" s="358"/>
      <c r="G209" s="356"/>
      <c r="H209" s="356">
        <f t="shared" ref="H209:BB209" si="915">G202</f>
        <v>0</v>
      </c>
      <c r="I209" s="356">
        <f t="shared" si="915"/>
        <v>0</v>
      </c>
      <c r="J209" s="356">
        <f t="shared" si="915"/>
        <v>0</v>
      </c>
      <c r="K209" s="356">
        <f t="shared" si="915"/>
        <v>0</v>
      </c>
      <c r="L209" s="356">
        <f t="shared" si="915"/>
        <v>0</v>
      </c>
      <c r="M209" s="356">
        <f t="shared" si="915"/>
        <v>0</v>
      </c>
      <c r="N209" s="356">
        <f t="shared" si="915"/>
        <v>0</v>
      </c>
      <c r="O209" s="356">
        <f t="shared" si="915"/>
        <v>0</v>
      </c>
      <c r="P209" s="356">
        <f t="shared" si="915"/>
        <v>0</v>
      </c>
      <c r="Q209" s="356">
        <f t="shared" si="915"/>
        <v>0</v>
      </c>
      <c r="R209" s="356">
        <f t="shared" si="915"/>
        <v>0</v>
      </c>
      <c r="S209" s="356">
        <f t="shared" si="915"/>
        <v>0</v>
      </c>
      <c r="T209" s="356">
        <f t="shared" si="915"/>
        <v>0</v>
      </c>
      <c r="U209" s="356">
        <f t="shared" si="915"/>
        <v>0</v>
      </c>
      <c r="V209" s="356">
        <f t="shared" si="915"/>
        <v>0</v>
      </c>
      <c r="W209" s="356">
        <f t="shared" si="915"/>
        <v>0</v>
      </c>
      <c r="X209" s="356">
        <f t="shared" si="915"/>
        <v>0</v>
      </c>
      <c r="Y209" s="356">
        <f t="shared" si="915"/>
        <v>0</v>
      </c>
      <c r="Z209" s="356">
        <f t="shared" si="915"/>
        <v>0</v>
      </c>
      <c r="AA209" s="356">
        <f t="shared" si="915"/>
        <v>0</v>
      </c>
      <c r="AB209" s="356">
        <f t="shared" si="915"/>
        <v>0</v>
      </c>
      <c r="AC209" s="356">
        <f t="shared" si="915"/>
        <v>0</v>
      </c>
      <c r="AD209" s="356">
        <f t="shared" si="915"/>
        <v>0</v>
      </c>
      <c r="AE209" s="356">
        <f t="shared" si="915"/>
        <v>0</v>
      </c>
      <c r="AF209" s="356">
        <f t="shared" si="915"/>
        <v>0</v>
      </c>
      <c r="AG209" s="356">
        <f t="shared" si="915"/>
        <v>0</v>
      </c>
      <c r="AH209" s="356">
        <f t="shared" si="915"/>
        <v>0</v>
      </c>
      <c r="AI209" s="356">
        <f t="shared" si="915"/>
        <v>0</v>
      </c>
      <c r="AJ209" s="356">
        <f t="shared" si="915"/>
        <v>0</v>
      </c>
      <c r="AK209" s="356">
        <f t="shared" si="915"/>
        <v>0</v>
      </c>
      <c r="AL209" s="356">
        <f t="shared" si="915"/>
        <v>0</v>
      </c>
      <c r="AM209" s="356">
        <f t="shared" si="915"/>
        <v>0</v>
      </c>
      <c r="AN209" s="356">
        <f t="shared" si="915"/>
        <v>0</v>
      </c>
      <c r="AO209" s="356">
        <f t="shared" si="915"/>
        <v>0</v>
      </c>
      <c r="AP209" s="356">
        <f t="shared" si="915"/>
        <v>0</v>
      </c>
      <c r="AQ209" s="356">
        <f t="shared" si="915"/>
        <v>0</v>
      </c>
      <c r="AR209" s="356">
        <f t="shared" si="915"/>
        <v>0</v>
      </c>
      <c r="AS209" s="356">
        <f t="shared" si="915"/>
        <v>0</v>
      </c>
      <c r="AT209" s="356">
        <f t="shared" si="915"/>
        <v>0</v>
      </c>
      <c r="AU209" s="356">
        <f t="shared" si="915"/>
        <v>0</v>
      </c>
      <c r="AV209" s="356">
        <f t="shared" si="915"/>
        <v>0</v>
      </c>
      <c r="AW209" s="356">
        <f t="shared" si="915"/>
        <v>0</v>
      </c>
      <c r="AX209" s="356">
        <f t="shared" si="915"/>
        <v>0</v>
      </c>
      <c r="AY209" s="356">
        <f t="shared" si="915"/>
        <v>0</v>
      </c>
      <c r="AZ209" s="356">
        <f t="shared" si="915"/>
        <v>0</v>
      </c>
      <c r="BA209" s="356">
        <f t="shared" si="915"/>
        <v>0</v>
      </c>
      <c r="BB209" s="356">
        <f t="shared" si="915"/>
        <v>0</v>
      </c>
      <c r="BC209" s="356">
        <f t="shared" ref="BC209" si="916">BB202</f>
        <v>0</v>
      </c>
      <c r="BD209" s="356">
        <f t="shared" ref="BD209" si="917">BC202</f>
        <v>0</v>
      </c>
      <c r="BE209" s="356">
        <f t="shared" ref="BE209" si="918">BD202</f>
        <v>0</v>
      </c>
      <c r="BF209" s="356">
        <f t="shared" ref="BF209" si="919">BE202</f>
        <v>0</v>
      </c>
      <c r="BG209" s="356">
        <f t="shared" ref="BG209" si="920">BF202</f>
        <v>0</v>
      </c>
      <c r="BH209" s="356">
        <f t="shared" ref="BH209" si="921">BG202</f>
        <v>0</v>
      </c>
      <c r="BI209" s="356">
        <f t="shared" ref="BI209" si="922">BH202</f>
        <v>0</v>
      </c>
      <c r="BJ209" s="356">
        <f t="shared" ref="BJ209" si="923">BI202</f>
        <v>0</v>
      </c>
      <c r="BK209" s="356">
        <f t="shared" ref="BK209" si="924">BJ202</f>
        <v>0</v>
      </c>
      <c r="BL209" s="356">
        <f t="shared" ref="BL209" si="925">BK202</f>
        <v>0</v>
      </c>
      <c r="BM209" s="356">
        <f t="shared" ref="BM209" si="926">BL202</f>
        <v>0</v>
      </c>
      <c r="BN209" s="356">
        <f t="shared" ref="BN209" si="927">BM202</f>
        <v>0</v>
      </c>
      <c r="BO209" s="378"/>
      <c r="BP209" s="378"/>
      <c r="BQ209" s="378"/>
      <c r="BR209" s="378"/>
      <c r="BS209" s="378"/>
    </row>
    <row r="210" spans="1:71" s="20" customFormat="1">
      <c r="A210" s="16"/>
      <c r="C210" s="359"/>
      <c r="D210" s="360" t="s">
        <v>150</v>
      </c>
      <c r="E210" s="356"/>
      <c r="F210" s="358"/>
      <c r="G210" s="356"/>
      <c r="H210" s="356"/>
      <c r="I210" s="356">
        <f t="shared" ref="I210" si="928">G203</f>
        <v>0</v>
      </c>
      <c r="J210" s="356">
        <f t="shared" ref="J210" si="929">H203</f>
        <v>0</v>
      </c>
      <c r="K210" s="356">
        <f t="shared" ref="K210" si="930">I203</f>
        <v>0</v>
      </c>
      <c r="L210" s="356">
        <f t="shared" ref="L210" si="931">J203</f>
        <v>0</v>
      </c>
      <c r="M210" s="356">
        <f t="shared" ref="M210" si="932">K203</f>
        <v>0</v>
      </c>
      <c r="N210" s="356">
        <f t="shared" ref="N210" si="933">L203</f>
        <v>0</v>
      </c>
      <c r="O210" s="356">
        <f t="shared" ref="O210" si="934">M203</f>
        <v>0</v>
      </c>
      <c r="P210" s="356">
        <f t="shared" ref="P210" si="935">N203</f>
        <v>0</v>
      </c>
      <c r="Q210" s="356">
        <f t="shared" ref="Q210" si="936">O203</f>
        <v>0</v>
      </c>
      <c r="R210" s="356">
        <f t="shared" ref="R210" si="937">P203</f>
        <v>0</v>
      </c>
      <c r="S210" s="356">
        <f t="shared" ref="S210" si="938">Q203</f>
        <v>0</v>
      </c>
      <c r="T210" s="356">
        <f t="shared" ref="T210" si="939">R203</f>
        <v>0</v>
      </c>
      <c r="U210" s="356">
        <f t="shared" ref="U210" si="940">S203</f>
        <v>0</v>
      </c>
      <c r="V210" s="356">
        <f t="shared" ref="V210" si="941">T203</f>
        <v>0</v>
      </c>
      <c r="W210" s="356">
        <f t="shared" ref="W210" si="942">U203</f>
        <v>0</v>
      </c>
      <c r="X210" s="356">
        <f t="shared" ref="X210" si="943">V203</f>
        <v>0</v>
      </c>
      <c r="Y210" s="356">
        <f t="shared" ref="Y210" si="944">W203</f>
        <v>0</v>
      </c>
      <c r="Z210" s="356">
        <f t="shared" ref="Z210" si="945">X203</f>
        <v>0</v>
      </c>
      <c r="AA210" s="356">
        <f t="shared" ref="AA210" si="946">Y203</f>
        <v>0</v>
      </c>
      <c r="AB210" s="356">
        <f t="shared" ref="AB210" si="947">Z203</f>
        <v>0</v>
      </c>
      <c r="AC210" s="356">
        <f t="shared" ref="AC210" si="948">AA203</f>
        <v>0</v>
      </c>
      <c r="AD210" s="356">
        <f t="shared" ref="AD210" si="949">AB203</f>
        <v>0</v>
      </c>
      <c r="AE210" s="356">
        <f t="shared" ref="AE210" si="950">AC203</f>
        <v>0</v>
      </c>
      <c r="AF210" s="356">
        <f t="shared" ref="AF210" si="951">AD203</f>
        <v>0</v>
      </c>
      <c r="AG210" s="356">
        <f t="shared" ref="AG210" si="952">AE203</f>
        <v>0</v>
      </c>
      <c r="AH210" s="356">
        <f t="shared" ref="AH210" si="953">AF203</f>
        <v>0</v>
      </c>
      <c r="AI210" s="356">
        <f t="shared" ref="AI210" si="954">AG203</f>
        <v>0</v>
      </c>
      <c r="AJ210" s="356">
        <f t="shared" ref="AJ210" si="955">AH203</f>
        <v>0</v>
      </c>
      <c r="AK210" s="356">
        <f t="shared" ref="AK210" si="956">AI203</f>
        <v>0</v>
      </c>
      <c r="AL210" s="356">
        <f t="shared" ref="AL210" si="957">AJ203</f>
        <v>0</v>
      </c>
      <c r="AM210" s="356">
        <f t="shared" ref="AM210" si="958">AK203</f>
        <v>0</v>
      </c>
      <c r="AN210" s="356">
        <f t="shared" ref="AN210" si="959">AL203</f>
        <v>0</v>
      </c>
      <c r="AO210" s="356">
        <f t="shared" ref="AO210" si="960">AM203</f>
        <v>0</v>
      </c>
      <c r="AP210" s="356">
        <f t="shared" ref="AP210" si="961">AN203</f>
        <v>0</v>
      </c>
      <c r="AQ210" s="356">
        <f t="shared" ref="AQ210" si="962">AO203</f>
        <v>0</v>
      </c>
      <c r="AR210" s="356">
        <f t="shared" ref="AR210" si="963">AP203</f>
        <v>0</v>
      </c>
      <c r="AS210" s="356">
        <f t="shared" ref="AS210" si="964">AQ203</f>
        <v>0</v>
      </c>
      <c r="AT210" s="356">
        <f t="shared" ref="AT210" si="965">AR203</f>
        <v>0</v>
      </c>
      <c r="AU210" s="356">
        <f t="shared" ref="AU210" si="966">AS203</f>
        <v>0</v>
      </c>
      <c r="AV210" s="356">
        <f t="shared" ref="AV210" si="967">AT203</f>
        <v>0</v>
      </c>
      <c r="AW210" s="356">
        <f t="shared" ref="AW210" si="968">AU203</f>
        <v>0</v>
      </c>
      <c r="AX210" s="356">
        <f t="shared" ref="AX210" si="969">AV203</f>
        <v>0</v>
      </c>
      <c r="AY210" s="356">
        <f t="shared" ref="AY210" si="970">AW203</f>
        <v>0</v>
      </c>
      <c r="AZ210" s="356">
        <f t="shared" ref="AZ210" si="971">AX203</f>
        <v>0</v>
      </c>
      <c r="BA210" s="356">
        <f t="shared" ref="BA210" si="972">AY203</f>
        <v>0</v>
      </c>
      <c r="BB210" s="356">
        <f t="shared" ref="BB210" si="973">AZ203</f>
        <v>0</v>
      </c>
      <c r="BC210" s="356">
        <f t="shared" ref="BC210" si="974">BA203</f>
        <v>0</v>
      </c>
      <c r="BD210" s="356">
        <f t="shared" ref="BD210" si="975">BB203</f>
        <v>0</v>
      </c>
      <c r="BE210" s="356">
        <f t="shared" ref="BE210" si="976">BC203</f>
        <v>0</v>
      </c>
      <c r="BF210" s="356">
        <f t="shared" ref="BF210" si="977">BD203</f>
        <v>0</v>
      </c>
      <c r="BG210" s="356">
        <f t="shared" ref="BG210" si="978">BE203</f>
        <v>0</v>
      </c>
      <c r="BH210" s="356">
        <f t="shared" ref="BH210" si="979">BF203</f>
        <v>0</v>
      </c>
      <c r="BI210" s="356">
        <f t="shared" ref="BI210" si="980">BG203</f>
        <v>0</v>
      </c>
      <c r="BJ210" s="356">
        <f t="shared" ref="BJ210" si="981">BH203</f>
        <v>0</v>
      </c>
      <c r="BK210" s="356">
        <f t="shared" ref="BK210" si="982">BI203</f>
        <v>0</v>
      </c>
      <c r="BL210" s="356">
        <f t="shared" ref="BL210" si="983">BJ203</f>
        <v>0</v>
      </c>
      <c r="BM210" s="356">
        <f t="shared" ref="BM210" si="984">BK203</f>
        <v>0</v>
      </c>
      <c r="BN210" s="356">
        <f t="shared" ref="BN210" si="985">BL203</f>
        <v>0</v>
      </c>
      <c r="BO210" s="378"/>
      <c r="BP210" s="378"/>
      <c r="BQ210" s="378"/>
      <c r="BR210" s="378"/>
      <c r="BS210" s="378"/>
    </row>
    <row r="211" spans="1:71" s="20" customFormat="1">
      <c r="A211" s="16"/>
      <c r="C211" s="359"/>
      <c r="D211" s="360" t="s">
        <v>149</v>
      </c>
      <c r="E211" s="356"/>
      <c r="F211" s="358"/>
      <c r="G211" s="356"/>
      <c r="H211" s="356"/>
      <c r="I211" s="356"/>
      <c r="J211" s="356">
        <f t="shared" ref="J211" si="986">G204</f>
        <v>0</v>
      </c>
      <c r="K211" s="356">
        <f t="shared" ref="K211" si="987">H204</f>
        <v>0</v>
      </c>
      <c r="L211" s="356">
        <f t="shared" ref="L211" si="988">I204</f>
        <v>0</v>
      </c>
      <c r="M211" s="356">
        <f t="shared" ref="M211" si="989">J204</f>
        <v>0</v>
      </c>
      <c r="N211" s="356">
        <f t="shared" ref="N211" si="990">K204</f>
        <v>0</v>
      </c>
      <c r="O211" s="356">
        <f t="shared" ref="O211" si="991">L204</f>
        <v>0</v>
      </c>
      <c r="P211" s="356">
        <f t="shared" ref="P211" si="992">M204</f>
        <v>0</v>
      </c>
      <c r="Q211" s="356">
        <f t="shared" ref="Q211" si="993">N204</f>
        <v>0</v>
      </c>
      <c r="R211" s="356">
        <f t="shared" ref="R211" si="994">O204</f>
        <v>0</v>
      </c>
      <c r="S211" s="356">
        <f t="shared" ref="S211" si="995">P204</f>
        <v>0</v>
      </c>
      <c r="T211" s="356">
        <f t="shared" ref="T211" si="996">Q204</f>
        <v>0</v>
      </c>
      <c r="U211" s="356">
        <f t="shared" ref="U211" si="997">R204</f>
        <v>0</v>
      </c>
      <c r="V211" s="356">
        <f t="shared" ref="V211" si="998">S204</f>
        <v>0</v>
      </c>
      <c r="W211" s="356">
        <f t="shared" ref="W211" si="999">T204</f>
        <v>0</v>
      </c>
      <c r="X211" s="356">
        <f t="shared" ref="X211" si="1000">U204</f>
        <v>0</v>
      </c>
      <c r="Y211" s="356">
        <f t="shared" ref="Y211" si="1001">V204</f>
        <v>0</v>
      </c>
      <c r="Z211" s="356">
        <f t="shared" ref="Z211" si="1002">W204</f>
        <v>0</v>
      </c>
      <c r="AA211" s="356">
        <f t="shared" ref="AA211" si="1003">X204</f>
        <v>0</v>
      </c>
      <c r="AB211" s="356">
        <f t="shared" ref="AB211" si="1004">Y204</f>
        <v>0</v>
      </c>
      <c r="AC211" s="356">
        <f t="shared" ref="AC211" si="1005">Z204</f>
        <v>0</v>
      </c>
      <c r="AD211" s="356">
        <f t="shared" ref="AD211" si="1006">AA204</f>
        <v>0</v>
      </c>
      <c r="AE211" s="356">
        <f t="shared" ref="AE211" si="1007">AB204</f>
        <v>0</v>
      </c>
      <c r="AF211" s="356">
        <f t="shared" ref="AF211" si="1008">AC204</f>
        <v>0</v>
      </c>
      <c r="AG211" s="356">
        <f t="shared" ref="AG211" si="1009">AD204</f>
        <v>0</v>
      </c>
      <c r="AH211" s="356">
        <f t="shared" ref="AH211" si="1010">AE204</f>
        <v>0</v>
      </c>
      <c r="AI211" s="356">
        <f t="shared" ref="AI211" si="1011">AF204</f>
        <v>0</v>
      </c>
      <c r="AJ211" s="356">
        <f t="shared" ref="AJ211" si="1012">AG204</f>
        <v>0</v>
      </c>
      <c r="AK211" s="356">
        <f t="shared" ref="AK211" si="1013">AH204</f>
        <v>0</v>
      </c>
      <c r="AL211" s="356">
        <f t="shared" ref="AL211" si="1014">AI204</f>
        <v>0</v>
      </c>
      <c r="AM211" s="356">
        <f t="shared" ref="AM211" si="1015">AJ204</f>
        <v>0</v>
      </c>
      <c r="AN211" s="356">
        <f t="shared" ref="AN211" si="1016">AK204</f>
        <v>0</v>
      </c>
      <c r="AO211" s="356">
        <f t="shared" ref="AO211" si="1017">AL204</f>
        <v>0</v>
      </c>
      <c r="AP211" s="356">
        <f t="shared" ref="AP211" si="1018">AM204</f>
        <v>0</v>
      </c>
      <c r="AQ211" s="356">
        <f t="shared" ref="AQ211" si="1019">AN204</f>
        <v>0</v>
      </c>
      <c r="AR211" s="356">
        <f t="shared" ref="AR211" si="1020">AO204</f>
        <v>0</v>
      </c>
      <c r="AS211" s="356">
        <f t="shared" ref="AS211" si="1021">AP204</f>
        <v>0</v>
      </c>
      <c r="AT211" s="356">
        <f t="shared" ref="AT211" si="1022">AQ204</f>
        <v>0</v>
      </c>
      <c r="AU211" s="356">
        <f t="shared" ref="AU211" si="1023">AR204</f>
        <v>0</v>
      </c>
      <c r="AV211" s="356">
        <f t="shared" ref="AV211" si="1024">AS204</f>
        <v>0</v>
      </c>
      <c r="AW211" s="356">
        <f t="shared" ref="AW211" si="1025">AT204</f>
        <v>0</v>
      </c>
      <c r="AX211" s="356">
        <f t="shared" ref="AX211" si="1026">AU204</f>
        <v>0</v>
      </c>
      <c r="AY211" s="356">
        <f t="shared" ref="AY211" si="1027">AV204</f>
        <v>0</v>
      </c>
      <c r="AZ211" s="356">
        <f t="shared" ref="AZ211" si="1028">AW204</f>
        <v>0</v>
      </c>
      <c r="BA211" s="356">
        <f t="shared" ref="BA211" si="1029">AX204</f>
        <v>0</v>
      </c>
      <c r="BB211" s="356">
        <f t="shared" ref="BB211" si="1030">AY204</f>
        <v>0</v>
      </c>
      <c r="BC211" s="356">
        <f t="shared" ref="BC211" si="1031">AZ204</f>
        <v>0</v>
      </c>
      <c r="BD211" s="356">
        <f t="shared" ref="BD211" si="1032">BA204</f>
        <v>0</v>
      </c>
      <c r="BE211" s="356">
        <f t="shared" ref="BE211" si="1033">BB204</f>
        <v>0</v>
      </c>
      <c r="BF211" s="356">
        <f t="shared" ref="BF211" si="1034">BC204</f>
        <v>0</v>
      </c>
      <c r="BG211" s="356">
        <f t="shared" ref="BG211" si="1035">BD204</f>
        <v>0</v>
      </c>
      <c r="BH211" s="356">
        <f t="shared" ref="BH211" si="1036">BE204</f>
        <v>0</v>
      </c>
      <c r="BI211" s="356">
        <f t="shared" ref="BI211" si="1037">BF204</f>
        <v>0</v>
      </c>
      <c r="BJ211" s="356">
        <f t="shared" ref="BJ211" si="1038">BG204</f>
        <v>0</v>
      </c>
      <c r="BK211" s="356">
        <f t="shared" ref="BK211" si="1039">BH204</f>
        <v>0</v>
      </c>
      <c r="BL211" s="356">
        <f t="shared" ref="BL211" si="1040">BI204</f>
        <v>0</v>
      </c>
      <c r="BM211" s="356">
        <f t="shared" ref="BM211" si="1041">BJ204</f>
        <v>0</v>
      </c>
      <c r="BN211" s="356">
        <f t="shared" ref="BN211" si="1042">BK204</f>
        <v>0</v>
      </c>
      <c r="BO211" s="378"/>
      <c r="BP211" s="378"/>
      <c r="BQ211" s="378"/>
      <c r="BR211" s="378"/>
      <c r="BS211" s="378"/>
    </row>
    <row r="212" spans="1:71" s="20" customFormat="1">
      <c r="A212" s="16"/>
      <c r="C212" s="359"/>
      <c r="D212" s="61"/>
      <c r="E212" s="356"/>
      <c r="F212" s="358"/>
      <c r="G212" s="356"/>
      <c r="H212" s="356"/>
      <c r="I212" s="356"/>
      <c r="J212" s="356"/>
      <c r="K212" s="356"/>
      <c r="L212" s="356"/>
      <c r="M212" s="356"/>
      <c r="N212" s="356"/>
      <c r="O212" s="356"/>
      <c r="P212" s="356"/>
      <c r="Q212" s="356"/>
      <c r="R212" s="356"/>
      <c r="S212" s="356"/>
      <c r="T212" s="356"/>
      <c r="U212" s="356"/>
      <c r="V212" s="356"/>
      <c r="W212" s="356"/>
      <c r="X212" s="356"/>
      <c r="Y212" s="356"/>
      <c r="Z212" s="356"/>
      <c r="AA212" s="356"/>
      <c r="AB212" s="356"/>
      <c r="AC212" s="356"/>
      <c r="AD212" s="356"/>
      <c r="AE212" s="356"/>
      <c r="AF212" s="356"/>
      <c r="AG212" s="356"/>
      <c r="AH212" s="356"/>
      <c r="AI212" s="356"/>
      <c r="AJ212" s="356"/>
      <c r="AK212" s="356"/>
      <c r="AL212" s="356"/>
      <c r="AM212" s="356"/>
      <c r="AN212" s="356"/>
      <c r="AO212" s="356"/>
      <c r="AP212" s="356"/>
      <c r="AQ212" s="356"/>
      <c r="AR212" s="356"/>
      <c r="AS212" s="356"/>
      <c r="AT212" s="356"/>
      <c r="AU212" s="356"/>
      <c r="AV212" s="356"/>
      <c r="AW212" s="356"/>
      <c r="AX212" s="356"/>
      <c r="AY212" s="356"/>
      <c r="AZ212" s="356"/>
      <c r="BA212" s="356"/>
      <c r="BB212" s="356"/>
      <c r="BC212" s="356"/>
      <c r="BD212" s="356"/>
      <c r="BE212" s="356"/>
      <c r="BF212" s="356"/>
      <c r="BG212" s="356"/>
      <c r="BH212" s="356"/>
      <c r="BI212" s="356"/>
      <c r="BJ212" s="356"/>
      <c r="BK212" s="356"/>
      <c r="BL212" s="356"/>
      <c r="BM212" s="356"/>
      <c r="BN212" s="356"/>
      <c r="BO212" s="378"/>
      <c r="BP212" s="378"/>
      <c r="BQ212" s="378"/>
      <c r="BR212" s="378"/>
      <c r="BS212" s="378"/>
    </row>
    <row r="213" spans="1:71" s="20" customFormat="1">
      <c r="A213" s="16"/>
      <c r="C213" s="359"/>
      <c r="D213" s="355" t="s">
        <v>151</v>
      </c>
      <c r="E213" s="356" t="s">
        <v>154</v>
      </c>
      <c r="F213" s="358"/>
      <c r="G213" s="356">
        <v>0</v>
      </c>
      <c r="H213" s="356">
        <f t="shared" ref="H213:BB213" si="1043">G216</f>
        <v>0</v>
      </c>
      <c r="I213" s="356">
        <f t="shared" si="1043"/>
        <v>0</v>
      </c>
      <c r="J213" s="356">
        <f t="shared" si="1043"/>
        <v>0</v>
      </c>
      <c r="K213" s="356">
        <f t="shared" si="1043"/>
        <v>0</v>
      </c>
      <c r="L213" s="356">
        <f t="shared" si="1043"/>
        <v>0</v>
      </c>
      <c r="M213" s="356">
        <f t="shared" si="1043"/>
        <v>0</v>
      </c>
      <c r="N213" s="356">
        <f t="shared" si="1043"/>
        <v>0</v>
      </c>
      <c r="O213" s="356">
        <f t="shared" si="1043"/>
        <v>0</v>
      </c>
      <c r="P213" s="356">
        <f t="shared" si="1043"/>
        <v>0</v>
      </c>
      <c r="Q213" s="356">
        <f t="shared" si="1043"/>
        <v>0</v>
      </c>
      <c r="R213" s="356">
        <f t="shared" si="1043"/>
        <v>0</v>
      </c>
      <c r="S213" s="356">
        <f t="shared" si="1043"/>
        <v>0</v>
      </c>
      <c r="T213" s="356">
        <f t="shared" si="1043"/>
        <v>0</v>
      </c>
      <c r="U213" s="356">
        <f t="shared" si="1043"/>
        <v>0</v>
      </c>
      <c r="V213" s="356">
        <f t="shared" si="1043"/>
        <v>0</v>
      </c>
      <c r="W213" s="356">
        <f t="shared" si="1043"/>
        <v>0</v>
      </c>
      <c r="X213" s="356">
        <f t="shared" si="1043"/>
        <v>0</v>
      </c>
      <c r="Y213" s="356">
        <f t="shared" si="1043"/>
        <v>0</v>
      </c>
      <c r="Z213" s="356">
        <f t="shared" si="1043"/>
        <v>0</v>
      </c>
      <c r="AA213" s="356">
        <f t="shared" si="1043"/>
        <v>0</v>
      </c>
      <c r="AB213" s="356">
        <f t="shared" si="1043"/>
        <v>0</v>
      </c>
      <c r="AC213" s="356">
        <f t="shared" si="1043"/>
        <v>0</v>
      </c>
      <c r="AD213" s="356">
        <f t="shared" si="1043"/>
        <v>0</v>
      </c>
      <c r="AE213" s="356">
        <f t="shared" si="1043"/>
        <v>0</v>
      </c>
      <c r="AF213" s="356">
        <f t="shared" si="1043"/>
        <v>0</v>
      </c>
      <c r="AG213" s="356">
        <f t="shared" si="1043"/>
        <v>0</v>
      </c>
      <c r="AH213" s="356">
        <f t="shared" si="1043"/>
        <v>0</v>
      </c>
      <c r="AI213" s="356">
        <f t="shared" si="1043"/>
        <v>0</v>
      </c>
      <c r="AJ213" s="356">
        <f t="shared" si="1043"/>
        <v>0</v>
      </c>
      <c r="AK213" s="356">
        <f t="shared" si="1043"/>
        <v>0</v>
      </c>
      <c r="AL213" s="356">
        <f t="shared" si="1043"/>
        <v>0</v>
      </c>
      <c r="AM213" s="356">
        <f t="shared" si="1043"/>
        <v>0</v>
      </c>
      <c r="AN213" s="356">
        <f t="shared" si="1043"/>
        <v>0</v>
      </c>
      <c r="AO213" s="356">
        <f t="shared" si="1043"/>
        <v>0</v>
      </c>
      <c r="AP213" s="356">
        <f t="shared" si="1043"/>
        <v>0</v>
      </c>
      <c r="AQ213" s="356">
        <f t="shared" si="1043"/>
        <v>0</v>
      </c>
      <c r="AR213" s="356">
        <f t="shared" si="1043"/>
        <v>0</v>
      </c>
      <c r="AS213" s="356">
        <f t="shared" si="1043"/>
        <v>0</v>
      </c>
      <c r="AT213" s="356">
        <f t="shared" si="1043"/>
        <v>0</v>
      </c>
      <c r="AU213" s="356">
        <f t="shared" si="1043"/>
        <v>0</v>
      </c>
      <c r="AV213" s="356">
        <f t="shared" si="1043"/>
        <v>0</v>
      </c>
      <c r="AW213" s="356">
        <f t="shared" si="1043"/>
        <v>0</v>
      </c>
      <c r="AX213" s="356">
        <f t="shared" si="1043"/>
        <v>0</v>
      </c>
      <c r="AY213" s="356">
        <f t="shared" si="1043"/>
        <v>0</v>
      </c>
      <c r="AZ213" s="356">
        <f t="shared" si="1043"/>
        <v>0</v>
      </c>
      <c r="BA213" s="356">
        <f t="shared" si="1043"/>
        <v>0</v>
      </c>
      <c r="BB213" s="356">
        <f t="shared" si="1043"/>
        <v>0</v>
      </c>
      <c r="BC213" s="356">
        <f t="shared" ref="BC213" si="1044">BB216</f>
        <v>0</v>
      </c>
      <c r="BD213" s="356">
        <f t="shared" ref="BD213" si="1045">BC216</f>
        <v>0</v>
      </c>
      <c r="BE213" s="356">
        <f t="shared" ref="BE213" si="1046">BD216</f>
        <v>0</v>
      </c>
      <c r="BF213" s="356">
        <f t="shared" ref="BF213" si="1047">BE216</f>
        <v>0</v>
      </c>
      <c r="BG213" s="356">
        <f t="shared" ref="BG213" si="1048">BF216</f>
        <v>0</v>
      </c>
      <c r="BH213" s="356">
        <f t="shared" ref="BH213" si="1049">BG216</f>
        <v>0</v>
      </c>
      <c r="BI213" s="356">
        <f t="shared" ref="BI213" si="1050">BH216</f>
        <v>0</v>
      </c>
      <c r="BJ213" s="356">
        <f t="shared" ref="BJ213" si="1051">BI216</f>
        <v>0</v>
      </c>
      <c r="BK213" s="356">
        <f t="shared" ref="BK213" si="1052">BJ216</f>
        <v>0</v>
      </c>
      <c r="BL213" s="356">
        <f t="shared" ref="BL213" si="1053">BK216</f>
        <v>0</v>
      </c>
      <c r="BM213" s="356">
        <f t="shared" ref="BM213" si="1054">BL216</f>
        <v>0</v>
      </c>
      <c r="BN213" s="356">
        <f t="shared" ref="BN213" si="1055">BM216</f>
        <v>0</v>
      </c>
      <c r="BO213" s="378"/>
      <c r="BP213" s="378"/>
      <c r="BQ213" s="378"/>
      <c r="BR213" s="378"/>
      <c r="BS213" s="378"/>
    </row>
    <row r="214" spans="1:71" s="20" customFormat="1">
      <c r="A214" s="16"/>
      <c r="C214" s="359"/>
      <c r="D214" s="61"/>
      <c r="E214" s="356" t="s">
        <v>155</v>
      </c>
      <c r="F214" s="358"/>
      <c r="G214" s="356">
        <f t="shared" ref="G214:BB214" si="1056">SUM(G201:G204)</f>
        <v>0</v>
      </c>
      <c r="H214" s="356">
        <f t="shared" si="1056"/>
        <v>0</v>
      </c>
      <c r="I214" s="356">
        <f t="shared" si="1056"/>
        <v>0</v>
      </c>
      <c r="J214" s="356">
        <f t="shared" si="1056"/>
        <v>0</v>
      </c>
      <c r="K214" s="356">
        <f t="shared" si="1056"/>
        <v>0</v>
      </c>
      <c r="L214" s="356">
        <f t="shared" si="1056"/>
        <v>0</v>
      </c>
      <c r="M214" s="356">
        <f t="shared" si="1056"/>
        <v>0</v>
      </c>
      <c r="N214" s="356">
        <f t="shared" si="1056"/>
        <v>0</v>
      </c>
      <c r="O214" s="356">
        <f t="shared" si="1056"/>
        <v>0</v>
      </c>
      <c r="P214" s="356">
        <f t="shared" si="1056"/>
        <v>0</v>
      </c>
      <c r="Q214" s="356">
        <f t="shared" si="1056"/>
        <v>0</v>
      </c>
      <c r="R214" s="356">
        <f t="shared" si="1056"/>
        <v>0</v>
      </c>
      <c r="S214" s="356">
        <f t="shared" si="1056"/>
        <v>0</v>
      </c>
      <c r="T214" s="356">
        <f t="shared" si="1056"/>
        <v>0</v>
      </c>
      <c r="U214" s="356">
        <f t="shared" si="1056"/>
        <v>0</v>
      </c>
      <c r="V214" s="356">
        <f t="shared" si="1056"/>
        <v>0</v>
      </c>
      <c r="W214" s="356">
        <f t="shared" si="1056"/>
        <v>0</v>
      </c>
      <c r="X214" s="356">
        <f t="shared" si="1056"/>
        <v>0</v>
      </c>
      <c r="Y214" s="356">
        <f t="shared" si="1056"/>
        <v>0</v>
      </c>
      <c r="Z214" s="356">
        <f t="shared" si="1056"/>
        <v>0</v>
      </c>
      <c r="AA214" s="356">
        <f t="shared" si="1056"/>
        <v>0</v>
      </c>
      <c r="AB214" s="356">
        <f t="shared" si="1056"/>
        <v>0</v>
      </c>
      <c r="AC214" s="356">
        <f t="shared" si="1056"/>
        <v>0</v>
      </c>
      <c r="AD214" s="356">
        <f t="shared" si="1056"/>
        <v>0</v>
      </c>
      <c r="AE214" s="356">
        <f t="shared" si="1056"/>
        <v>0</v>
      </c>
      <c r="AF214" s="356">
        <f t="shared" si="1056"/>
        <v>0</v>
      </c>
      <c r="AG214" s="356">
        <f t="shared" si="1056"/>
        <v>0</v>
      </c>
      <c r="AH214" s="356">
        <f t="shared" si="1056"/>
        <v>0</v>
      </c>
      <c r="AI214" s="356">
        <f t="shared" si="1056"/>
        <v>0</v>
      </c>
      <c r="AJ214" s="356">
        <f t="shared" si="1056"/>
        <v>0</v>
      </c>
      <c r="AK214" s="356">
        <f t="shared" si="1056"/>
        <v>0</v>
      </c>
      <c r="AL214" s="356">
        <f t="shared" si="1056"/>
        <v>0</v>
      </c>
      <c r="AM214" s="356">
        <f t="shared" si="1056"/>
        <v>0</v>
      </c>
      <c r="AN214" s="356">
        <f t="shared" si="1056"/>
        <v>0</v>
      </c>
      <c r="AO214" s="356">
        <f t="shared" si="1056"/>
        <v>0</v>
      </c>
      <c r="AP214" s="356">
        <f t="shared" si="1056"/>
        <v>0</v>
      </c>
      <c r="AQ214" s="356">
        <f t="shared" si="1056"/>
        <v>0</v>
      </c>
      <c r="AR214" s="356">
        <f t="shared" si="1056"/>
        <v>0</v>
      </c>
      <c r="AS214" s="356">
        <f t="shared" si="1056"/>
        <v>0</v>
      </c>
      <c r="AT214" s="356">
        <f t="shared" si="1056"/>
        <v>0</v>
      </c>
      <c r="AU214" s="356">
        <f t="shared" si="1056"/>
        <v>0</v>
      </c>
      <c r="AV214" s="356">
        <f t="shared" si="1056"/>
        <v>0</v>
      </c>
      <c r="AW214" s="356">
        <f t="shared" si="1056"/>
        <v>0</v>
      </c>
      <c r="AX214" s="356">
        <f t="shared" si="1056"/>
        <v>0</v>
      </c>
      <c r="AY214" s="356">
        <f t="shared" si="1056"/>
        <v>0</v>
      </c>
      <c r="AZ214" s="356">
        <f t="shared" si="1056"/>
        <v>0</v>
      </c>
      <c r="BA214" s="356">
        <f t="shared" si="1056"/>
        <v>0</v>
      </c>
      <c r="BB214" s="356">
        <f t="shared" si="1056"/>
        <v>0</v>
      </c>
      <c r="BC214" s="356">
        <f t="shared" ref="BC214:BN214" si="1057">SUM(BC201:BC204)</f>
        <v>0</v>
      </c>
      <c r="BD214" s="356">
        <f t="shared" si="1057"/>
        <v>0</v>
      </c>
      <c r="BE214" s="356">
        <f t="shared" si="1057"/>
        <v>0</v>
      </c>
      <c r="BF214" s="356">
        <f t="shared" si="1057"/>
        <v>0</v>
      </c>
      <c r="BG214" s="356">
        <f t="shared" si="1057"/>
        <v>0</v>
      </c>
      <c r="BH214" s="356">
        <f t="shared" si="1057"/>
        <v>0</v>
      </c>
      <c r="BI214" s="356">
        <f t="shared" si="1057"/>
        <v>0</v>
      </c>
      <c r="BJ214" s="356">
        <f t="shared" si="1057"/>
        <v>0</v>
      </c>
      <c r="BK214" s="356">
        <f t="shared" si="1057"/>
        <v>0</v>
      </c>
      <c r="BL214" s="356">
        <f t="shared" si="1057"/>
        <v>0</v>
      </c>
      <c r="BM214" s="356">
        <f t="shared" si="1057"/>
        <v>0</v>
      </c>
      <c r="BN214" s="356">
        <f t="shared" si="1057"/>
        <v>0</v>
      </c>
      <c r="BO214" s="378"/>
      <c r="BP214" s="378"/>
      <c r="BQ214" s="378"/>
      <c r="BR214" s="378"/>
      <c r="BS214" s="378"/>
    </row>
    <row r="215" spans="1:71" s="20" customFormat="1">
      <c r="A215" s="16"/>
      <c r="C215" s="359"/>
      <c r="D215" s="61"/>
      <c r="E215" s="356" t="s">
        <v>156</v>
      </c>
      <c r="F215" s="358"/>
      <c r="G215" s="356">
        <f t="shared" ref="G215:BB215" si="1058">SUM(G208:G211)</f>
        <v>0</v>
      </c>
      <c r="H215" s="356">
        <f t="shared" si="1058"/>
        <v>0</v>
      </c>
      <c r="I215" s="356">
        <f t="shared" si="1058"/>
        <v>0</v>
      </c>
      <c r="J215" s="356">
        <f t="shared" si="1058"/>
        <v>0</v>
      </c>
      <c r="K215" s="356">
        <f t="shared" si="1058"/>
        <v>0</v>
      </c>
      <c r="L215" s="356">
        <f t="shared" si="1058"/>
        <v>0</v>
      </c>
      <c r="M215" s="356">
        <f t="shared" si="1058"/>
        <v>0</v>
      </c>
      <c r="N215" s="356">
        <f t="shared" si="1058"/>
        <v>0</v>
      </c>
      <c r="O215" s="356">
        <f t="shared" si="1058"/>
        <v>0</v>
      </c>
      <c r="P215" s="356">
        <f t="shared" si="1058"/>
        <v>0</v>
      </c>
      <c r="Q215" s="356">
        <f t="shared" si="1058"/>
        <v>0</v>
      </c>
      <c r="R215" s="356">
        <f t="shared" si="1058"/>
        <v>0</v>
      </c>
      <c r="S215" s="356">
        <f t="shared" si="1058"/>
        <v>0</v>
      </c>
      <c r="T215" s="356">
        <f t="shared" si="1058"/>
        <v>0</v>
      </c>
      <c r="U215" s="356">
        <f t="shared" si="1058"/>
        <v>0</v>
      </c>
      <c r="V215" s="356">
        <f t="shared" si="1058"/>
        <v>0</v>
      </c>
      <c r="W215" s="356">
        <f t="shared" si="1058"/>
        <v>0</v>
      </c>
      <c r="X215" s="356">
        <f t="shared" si="1058"/>
        <v>0</v>
      </c>
      <c r="Y215" s="356">
        <f t="shared" si="1058"/>
        <v>0</v>
      </c>
      <c r="Z215" s="356">
        <f t="shared" si="1058"/>
        <v>0</v>
      </c>
      <c r="AA215" s="356">
        <f t="shared" si="1058"/>
        <v>0</v>
      </c>
      <c r="AB215" s="356">
        <f t="shared" si="1058"/>
        <v>0</v>
      </c>
      <c r="AC215" s="356">
        <f t="shared" si="1058"/>
        <v>0</v>
      </c>
      <c r="AD215" s="356">
        <f t="shared" si="1058"/>
        <v>0</v>
      </c>
      <c r="AE215" s="356">
        <f t="shared" si="1058"/>
        <v>0</v>
      </c>
      <c r="AF215" s="356">
        <f t="shared" si="1058"/>
        <v>0</v>
      </c>
      <c r="AG215" s="356">
        <f t="shared" si="1058"/>
        <v>0</v>
      </c>
      <c r="AH215" s="356">
        <f t="shared" si="1058"/>
        <v>0</v>
      </c>
      <c r="AI215" s="356">
        <f t="shared" si="1058"/>
        <v>0</v>
      </c>
      <c r="AJ215" s="356">
        <f t="shared" si="1058"/>
        <v>0</v>
      </c>
      <c r="AK215" s="356">
        <f t="shared" si="1058"/>
        <v>0</v>
      </c>
      <c r="AL215" s="356">
        <f t="shared" si="1058"/>
        <v>0</v>
      </c>
      <c r="AM215" s="356">
        <f t="shared" si="1058"/>
        <v>0</v>
      </c>
      <c r="AN215" s="356">
        <f t="shared" si="1058"/>
        <v>0</v>
      </c>
      <c r="AO215" s="356">
        <f t="shared" si="1058"/>
        <v>0</v>
      </c>
      <c r="AP215" s="356">
        <f t="shared" si="1058"/>
        <v>0</v>
      </c>
      <c r="AQ215" s="356">
        <f t="shared" si="1058"/>
        <v>0</v>
      </c>
      <c r="AR215" s="356">
        <f t="shared" si="1058"/>
        <v>0</v>
      </c>
      <c r="AS215" s="356">
        <f t="shared" si="1058"/>
        <v>0</v>
      </c>
      <c r="AT215" s="356">
        <f t="shared" si="1058"/>
        <v>0</v>
      </c>
      <c r="AU215" s="356">
        <f t="shared" si="1058"/>
        <v>0</v>
      </c>
      <c r="AV215" s="356">
        <f t="shared" si="1058"/>
        <v>0</v>
      </c>
      <c r="AW215" s="356">
        <f t="shared" si="1058"/>
        <v>0</v>
      </c>
      <c r="AX215" s="356">
        <f t="shared" si="1058"/>
        <v>0</v>
      </c>
      <c r="AY215" s="356">
        <f t="shared" si="1058"/>
        <v>0</v>
      </c>
      <c r="AZ215" s="356">
        <f t="shared" si="1058"/>
        <v>0</v>
      </c>
      <c r="BA215" s="356">
        <f t="shared" si="1058"/>
        <v>0</v>
      </c>
      <c r="BB215" s="356">
        <f t="shared" si="1058"/>
        <v>0</v>
      </c>
      <c r="BC215" s="356">
        <f t="shared" ref="BC215:BN215" si="1059">SUM(BC208:BC211)</f>
        <v>0</v>
      </c>
      <c r="BD215" s="356">
        <f t="shared" si="1059"/>
        <v>0</v>
      </c>
      <c r="BE215" s="356">
        <f t="shared" si="1059"/>
        <v>0</v>
      </c>
      <c r="BF215" s="356">
        <f t="shared" si="1059"/>
        <v>0</v>
      </c>
      <c r="BG215" s="356">
        <f t="shared" si="1059"/>
        <v>0</v>
      </c>
      <c r="BH215" s="356">
        <f t="shared" si="1059"/>
        <v>0</v>
      </c>
      <c r="BI215" s="356">
        <f t="shared" si="1059"/>
        <v>0</v>
      </c>
      <c r="BJ215" s="356">
        <f t="shared" si="1059"/>
        <v>0</v>
      </c>
      <c r="BK215" s="356">
        <f t="shared" si="1059"/>
        <v>0</v>
      </c>
      <c r="BL215" s="356">
        <f t="shared" si="1059"/>
        <v>0</v>
      </c>
      <c r="BM215" s="356">
        <f t="shared" si="1059"/>
        <v>0</v>
      </c>
      <c r="BN215" s="356">
        <f t="shared" si="1059"/>
        <v>0</v>
      </c>
      <c r="BO215" s="378"/>
      <c r="BP215" s="378"/>
      <c r="BQ215" s="378"/>
      <c r="BR215" s="378"/>
      <c r="BS215" s="378"/>
    </row>
    <row r="216" spans="1:71" s="20" customFormat="1">
      <c r="A216" s="16"/>
      <c r="C216" s="361"/>
      <c r="D216" s="61"/>
      <c r="E216" s="246" t="s">
        <v>157</v>
      </c>
      <c r="F216" s="362"/>
      <c r="G216" s="104">
        <f t="shared" ref="G216" si="1060">G213+G214-G215</f>
        <v>0</v>
      </c>
      <c r="H216" s="104">
        <f t="shared" ref="H216" si="1061">H213+H214-H215</f>
        <v>0</v>
      </c>
      <c r="I216" s="104">
        <f t="shared" ref="I216" si="1062">I213+I214-I215</f>
        <v>0</v>
      </c>
      <c r="J216" s="104">
        <f t="shared" ref="J216" si="1063">J213+J214-J215</f>
        <v>0</v>
      </c>
      <c r="K216" s="104">
        <f t="shared" ref="K216" si="1064">K213+K214-K215</f>
        <v>0</v>
      </c>
      <c r="L216" s="104">
        <f t="shared" ref="L216" si="1065">L213+L214-L215</f>
        <v>0</v>
      </c>
      <c r="M216" s="104">
        <f t="shared" ref="M216" si="1066">M213+M214-M215</f>
        <v>0</v>
      </c>
      <c r="N216" s="104">
        <f t="shared" ref="N216" si="1067">N213+N214-N215</f>
        <v>0</v>
      </c>
      <c r="O216" s="104">
        <f t="shared" ref="O216" si="1068">O213+O214-O215</f>
        <v>0</v>
      </c>
      <c r="P216" s="104">
        <f t="shared" ref="P216" si="1069">P213+P214-P215</f>
        <v>0</v>
      </c>
      <c r="Q216" s="104">
        <f t="shared" ref="Q216" si="1070">Q213+Q214-Q215</f>
        <v>0</v>
      </c>
      <c r="R216" s="104">
        <f t="shared" ref="R216" si="1071">R213+R214-R215</f>
        <v>0</v>
      </c>
      <c r="S216" s="104">
        <f t="shared" ref="S216" si="1072">S213+S214-S215</f>
        <v>0</v>
      </c>
      <c r="T216" s="104">
        <f t="shared" ref="T216" si="1073">T213+T214-T215</f>
        <v>0</v>
      </c>
      <c r="U216" s="104">
        <f t="shared" ref="U216" si="1074">U213+U214-U215</f>
        <v>0</v>
      </c>
      <c r="V216" s="104">
        <f t="shared" ref="V216" si="1075">V213+V214-V215</f>
        <v>0</v>
      </c>
      <c r="W216" s="104">
        <f t="shared" ref="W216" si="1076">W213+W214-W215</f>
        <v>0</v>
      </c>
      <c r="X216" s="104">
        <f t="shared" ref="X216" si="1077">X213+X214-X215</f>
        <v>0</v>
      </c>
      <c r="Y216" s="104">
        <f t="shared" ref="Y216" si="1078">Y213+Y214-Y215</f>
        <v>0</v>
      </c>
      <c r="Z216" s="104">
        <f t="shared" ref="Z216" si="1079">Z213+Z214-Z215</f>
        <v>0</v>
      </c>
      <c r="AA216" s="104">
        <f t="shared" ref="AA216" si="1080">AA213+AA214-AA215</f>
        <v>0</v>
      </c>
      <c r="AB216" s="104">
        <f t="shared" ref="AB216" si="1081">AB213+AB214-AB215</f>
        <v>0</v>
      </c>
      <c r="AC216" s="104">
        <f t="shared" ref="AC216" si="1082">AC213+AC214-AC215</f>
        <v>0</v>
      </c>
      <c r="AD216" s="104">
        <f t="shared" ref="AD216" si="1083">AD213+AD214-AD215</f>
        <v>0</v>
      </c>
      <c r="AE216" s="104">
        <f t="shared" ref="AE216" si="1084">AE213+AE214-AE215</f>
        <v>0</v>
      </c>
      <c r="AF216" s="104">
        <f t="shared" ref="AF216" si="1085">AF213+AF214-AF215</f>
        <v>0</v>
      </c>
      <c r="AG216" s="104">
        <f t="shared" ref="AG216" si="1086">AG213+AG214-AG215</f>
        <v>0</v>
      </c>
      <c r="AH216" s="104">
        <f t="shared" ref="AH216" si="1087">AH213+AH214-AH215</f>
        <v>0</v>
      </c>
      <c r="AI216" s="104">
        <f t="shared" ref="AI216" si="1088">AI213+AI214-AI215</f>
        <v>0</v>
      </c>
      <c r="AJ216" s="104">
        <f t="shared" ref="AJ216" si="1089">AJ213+AJ214-AJ215</f>
        <v>0</v>
      </c>
      <c r="AK216" s="104">
        <f t="shared" ref="AK216" si="1090">AK213+AK214-AK215</f>
        <v>0</v>
      </c>
      <c r="AL216" s="104">
        <f t="shared" ref="AL216" si="1091">AL213+AL214-AL215</f>
        <v>0</v>
      </c>
      <c r="AM216" s="104">
        <f t="shared" ref="AM216" si="1092">AM213+AM214-AM215</f>
        <v>0</v>
      </c>
      <c r="AN216" s="104">
        <f t="shared" ref="AN216" si="1093">AN213+AN214-AN215</f>
        <v>0</v>
      </c>
      <c r="AO216" s="104">
        <f t="shared" ref="AO216" si="1094">AO213+AO214-AO215</f>
        <v>0</v>
      </c>
      <c r="AP216" s="104">
        <f t="shared" ref="AP216" si="1095">AP213+AP214-AP215</f>
        <v>0</v>
      </c>
      <c r="AQ216" s="104">
        <f t="shared" ref="AQ216" si="1096">AQ213+AQ214-AQ215</f>
        <v>0</v>
      </c>
      <c r="AR216" s="104">
        <f t="shared" ref="AR216" si="1097">AR213+AR214-AR215</f>
        <v>0</v>
      </c>
      <c r="AS216" s="104">
        <f t="shared" ref="AS216" si="1098">AS213+AS214-AS215</f>
        <v>0</v>
      </c>
      <c r="AT216" s="104">
        <f t="shared" ref="AT216" si="1099">AT213+AT214-AT215</f>
        <v>0</v>
      </c>
      <c r="AU216" s="104">
        <f t="shared" ref="AU216" si="1100">AU213+AU214-AU215</f>
        <v>0</v>
      </c>
      <c r="AV216" s="104">
        <f t="shared" ref="AV216" si="1101">AV213+AV214-AV215</f>
        <v>0</v>
      </c>
      <c r="AW216" s="104">
        <f t="shared" ref="AW216" si="1102">AW213+AW214-AW215</f>
        <v>0</v>
      </c>
      <c r="AX216" s="104">
        <f t="shared" ref="AX216" si="1103">AX213+AX214-AX215</f>
        <v>0</v>
      </c>
      <c r="AY216" s="104">
        <f t="shared" ref="AY216" si="1104">AY213+AY214-AY215</f>
        <v>0</v>
      </c>
      <c r="AZ216" s="104">
        <f t="shared" ref="AZ216" si="1105">AZ213+AZ214-AZ215</f>
        <v>0</v>
      </c>
      <c r="BA216" s="104">
        <f t="shared" ref="BA216" si="1106">BA213+BA214-BA215</f>
        <v>0</v>
      </c>
      <c r="BB216" s="104">
        <f t="shared" ref="BB216:BM216" si="1107">BB213+BB214-BB215</f>
        <v>0</v>
      </c>
      <c r="BC216" s="104">
        <f t="shared" si="1107"/>
        <v>0</v>
      </c>
      <c r="BD216" s="104">
        <f t="shared" si="1107"/>
        <v>0</v>
      </c>
      <c r="BE216" s="104">
        <f t="shared" si="1107"/>
        <v>0</v>
      </c>
      <c r="BF216" s="104">
        <f t="shared" si="1107"/>
        <v>0</v>
      </c>
      <c r="BG216" s="104">
        <f t="shared" si="1107"/>
        <v>0</v>
      </c>
      <c r="BH216" s="104">
        <f t="shared" si="1107"/>
        <v>0</v>
      </c>
      <c r="BI216" s="104">
        <f t="shared" si="1107"/>
        <v>0</v>
      </c>
      <c r="BJ216" s="104">
        <f t="shared" si="1107"/>
        <v>0</v>
      </c>
      <c r="BK216" s="104">
        <f t="shared" si="1107"/>
        <v>0</v>
      </c>
      <c r="BL216" s="104">
        <f t="shared" si="1107"/>
        <v>0</v>
      </c>
      <c r="BM216" s="104">
        <f t="shared" si="1107"/>
        <v>0</v>
      </c>
      <c r="BN216" s="104">
        <f t="shared" ref="BN216" si="1108">BN213+BN214-BN215</f>
        <v>0</v>
      </c>
      <c r="BO216" s="378"/>
      <c r="BP216" s="378"/>
      <c r="BQ216" s="378"/>
      <c r="BR216" s="378"/>
      <c r="BS216" s="378"/>
    </row>
    <row r="217" spans="1:71" s="20" customFormat="1">
      <c r="A217" s="16"/>
      <c r="C217" s="359"/>
      <c r="D217" s="61"/>
      <c r="E217" s="356"/>
      <c r="F217" s="358"/>
      <c r="G217" s="356"/>
      <c r="H217" s="356"/>
      <c r="I217" s="356"/>
      <c r="J217" s="356"/>
      <c r="K217" s="356"/>
      <c r="L217" s="356"/>
      <c r="M217" s="356"/>
      <c r="N217" s="356"/>
      <c r="O217" s="356"/>
      <c r="P217" s="356"/>
      <c r="Q217" s="356"/>
      <c r="R217" s="356"/>
      <c r="S217" s="356"/>
      <c r="T217" s="356"/>
      <c r="U217" s="356"/>
      <c r="V217" s="356"/>
      <c r="W217" s="356"/>
      <c r="X217" s="356"/>
      <c r="Y217" s="356"/>
      <c r="Z217" s="356"/>
      <c r="AA217" s="356"/>
      <c r="AB217" s="356"/>
      <c r="AC217" s="356"/>
      <c r="AD217" s="356"/>
      <c r="AE217" s="356"/>
      <c r="AF217" s="356"/>
      <c r="AG217" s="356"/>
      <c r="AH217" s="356"/>
      <c r="AI217" s="356"/>
      <c r="AJ217" s="356"/>
      <c r="AK217" s="356"/>
      <c r="AL217" s="356"/>
      <c r="AM217" s="356"/>
      <c r="AN217" s="356"/>
      <c r="AO217" s="356"/>
      <c r="AP217" s="356"/>
      <c r="AQ217" s="356"/>
      <c r="AR217" s="356"/>
      <c r="AS217" s="356"/>
      <c r="AT217" s="356"/>
      <c r="AU217" s="356"/>
      <c r="AV217" s="356"/>
      <c r="AW217" s="356"/>
      <c r="AX217" s="356"/>
      <c r="AY217" s="356"/>
      <c r="AZ217" s="356"/>
      <c r="BA217" s="356"/>
      <c r="BB217" s="356"/>
      <c r="BC217" s="356"/>
      <c r="BD217" s="356"/>
      <c r="BE217" s="356"/>
      <c r="BF217" s="356"/>
      <c r="BG217" s="356"/>
      <c r="BH217" s="356"/>
      <c r="BI217" s="356"/>
      <c r="BJ217" s="356"/>
      <c r="BK217" s="356"/>
      <c r="BL217" s="356"/>
      <c r="BM217" s="356"/>
      <c r="BN217" s="356"/>
      <c r="BO217" s="378"/>
      <c r="BP217" s="378"/>
      <c r="BQ217" s="378"/>
      <c r="BR217" s="378"/>
      <c r="BS217" s="378"/>
    </row>
    <row r="218" spans="1:71" s="20" customFormat="1">
      <c r="A218" s="16"/>
      <c r="C218" s="359"/>
      <c r="D218" s="355" t="str">
        <f>Dept5</f>
        <v>General &amp; Administrative</v>
      </c>
      <c r="E218" s="356"/>
      <c r="F218" s="358"/>
      <c r="G218" s="356">
        <f>SUMIF($D$88:$D$93,$D218,G$88:G$93)</f>
        <v>0</v>
      </c>
      <c r="H218" s="356">
        <f t="shared" ref="H218:BN218" si="1109">SUMIF($D$88:$D$93,$D218,H$88:H$93)</f>
        <v>0</v>
      </c>
      <c r="I218" s="356">
        <f t="shared" si="1109"/>
        <v>0</v>
      </c>
      <c r="J218" s="356">
        <f t="shared" si="1109"/>
        <v>0</v>
      </c>
      <c r="K218" s="356">
        <f t="shared" si="1109"/>
        <v>0</v>
      </c>
      <c r="L218" s="356">
        <f t="shared" si="1109"/>
        <v>0</v>
      </c>
      <c r="M218" s="356">
        <f t="shared" si="1109"/>
        <v>0</v>
      </c>
      <c r="N218" s="356">
        <f t="shared" si="1109"/>
        <v>0</v>
      </c>
      <c r="O218" s="356">
        <f t="shared" si="1109"/>
        <v>0</v>
      </c>
      <c r="P218" s="356">
        <f t="shared" si="1109"/>
        <v>0</v>
      </c>
      <c r="Q218" s="356">
        <f t="shared" si="1109"/>
        <v>0</v>
      </c>
      <c r="R218" s="356">
        <f t="shared" si="1109"/>
        <v>0</v>
      </c>
      <c r="S218" s="356">
        <f t="shared" si="1109"/>
        <v>0</v>
      </c>
      <c r="T218" s="356">
        <f t="shared" si="1109"/>
        <v>0</v>
      </c>
      <c r="U218" s="356">
        <f t="shared" si="1109"/>
        <v>0</v>
      </c>
      <c r="V218" s="356">
        <f t="shared" si="1109"/>
        <v>0</v>
      </c>
      <c r="W218" s="356">
        <f t="shared" si="1109"/>
        <v>0</v>
      </c>
      <c r="X218" s="356">
        <f t="shared" si="1109"/>
        <v>0</v>
      </c>
      <c r="Y218" s="356">
        <f t="shared" si="1109"/>
        <v>0</v>
      </c>
      <c r="Z218" s="356">
        <f t="shared" si="1109"/>
        <v>0</v>
      </c>
      <c r="AA218" s="356">
        <f t="shared" si="1109"/>
        <v>0</v>
      </c>
      <c r="AB218" s="356">
        <f t="shared" si="1109"/>
        <v>0</v>
      </c>
      <c r="AC218" s="356">
        <f t="shared" si="1109"/>
        <v>0</v>
      </c>
      <c r="AD218" s="356">
        <f t="shared" si="1109"/>
        <v>0</v>
      </c>
      <c r="AE218" s="356">
        <f t="shared" si="1109"/>
        <v>0</v>
      </c>
      <c r="AF218" s="356">
        <f t="shared" si="1109"/>
        <v>0</v>
      </c>
      <c r="AG218" s="356">
        <f t="shared" si="1109"/>
        <v>0</v>
      </c>
      <c r="AH218" s="356">
        <f t="shared" si="1109"/>
        <v>0</v>
      </c>
      <c r="AI218" s="356">
        <f t="shared" si="1109"/>
        <v>0</v>
      </c>
      <c r="AJ218" s="356">
        <f t="shared" si="1109"/>
        <v>0</v>
      </c>
      <c r="AK218" s="356">
        <f t="shared" si="1109"/>
        <v>0</v>
      </c>
      <c r="AL218" s="356">
        <f t="shared" si="1109"/>
        <v>0</v>
      </c>
      <c r="AM218" s="356">
        <f t="shared" si="1109"/>
        <v>0</v>
      </c>
      <c r="AN218" s="356">
        <f t="shared" si="1109"/>
        <v>0</v>
      </c>
      <c r="AO218" s="356">
        <f t="shared" si="1109"/>
        <v>0</v>
      </c>
      <c r="AP218" s="356">
        <f t="shared" si="1109"/>
        <v>0</v>
      </c>
      <c r="AQ218" s="356">
        <f t="shared" si="1109"/>
        <v>0</v>
      </c>
      <c r="AR218" s="356">
        <f t="shared" si="1109"/>
        <v>0</v>
      </c>
      <c r="AS218" s="356">
        <f t="shared" si="1109"/>
        <v>0</v>
      </c>
      <c r="AT218" s="356">
        <f t="shared" si="1109"/>
        <v>0</v>
      </c>
      <c r="AU218" s="356">
        <f t="shared" si="1109"/>
        <v>0</v>
      </c>
      <c r="AV218" s="356">
        <f t="shared" si="1109"/>
        <v>0</v>
      </c>
      <c r="AW218" s="356">
        <f t="shared" si="1109"/>
        <v>0</v>
      </c>
      <c r="AX218" s="356">
        <f t="shared" si="1109"/>
        <v>0</v>
      </c>
      <c r="AY218" s="356">
        <f t="shared" si="1109"/>
        <v>0</v>
      </c>
      <c r="AZ218" s="356">
        <f t="shared" si="1109"/>
        <v>0</v>
      </c>
      <c r="BA218" s="356">
        <f t="shared" si="1109"/>
        <v>0</v>
      </c>
      <c r="BB218" s="356">
        <f t="shared" si="1109"/>
        <v>0</v>
      </c>
      <c r="BC218" s="356">
        <f t="shared" si="1109"/>
        <v>0</v>
      </c>
      <c r="BD218" s="356">
        <f t="shared" si="1109"/>
        <v>0</v>
      </c>
      <c r="BE218" s="356">
        <f t="shared" si="1109"/>
        <v>0</v>
      </c>
      <c r="BF218" s="356">
        <f t="shared" si="1109"/>
        <v>0</v>
      </c>
      <c r="BG218" s="356">
        <f t="shared" si="1109"/>
        <v>0</v>
      </c>
      <c r="BH218" s="356">
        <f t="shared" si="1109"/>
        <v>0</v>
      </c>
      <c r="BI218" s="356">
        <f t="shared" si="1109"/>
        <v>0</v>
      </c>
      <c r="BJ218" s="356">
        <f t="shared" si="1109"/>
        <v>0</v>
      </c>
      <c r="BK218" s="356">
        <f t="shared" si="1109"/>
        <v>0</v>
      </c>
      <c r="BL218" s="356">
        <f t="shared" si="1109"/>
        <v>0</v>
      </c>
      <c r="BM218" s="356">
        <f t="shared" si="1109"/>
        <v>0</v>
      </c>
      <c r="BN218" s="356">
        <f t="shared" si="1109"/>
        <v>0</v>
      </c>
      <c r="BO218" s="378"/>
      <c r="BP218" s="378"/>
      <c r="BQ218" s="378"/>
      <c r="BR218" s="378"/>
      <c r="BS218" s="378"/>
    </row>
    <row r="219" spans="1:71" s="20" customFormat="1">
      <c r="A219" s="16"/>
      <c r="C219" s="359"/>
      <c r="D219" s="61"/>
      <c r="E219" s="356"/>
      <c r="F219" s="358"/>
      <c r="G219" s="356"/>
      <c r="H219" s="356"/>
      <c r="I219" s="356"/>
      <c r="J219" s="356"/>
      <c r="K219" s="356"/>
      <c r="L219" s="356"/>
      <c r="M219" s="356"/>
      <c r="N219" s="356"/>
      <c r="O219" s="356"/>
      <c r="P219" s="356"/>
      <c r="Q219" s="356"/>
      <c r="R219" s="356"/>
      <c r="S219" s="356"/>
      <c r="T219" s="356"/>
      <c r="U219" s="356"/>
      <c r="V219" s="356"/>
      <c r="W219" s="356"/>
      <c r="X219" s="356"/>
      <c r="Y219" s="356"/>
      <c r="Z219" s="356"/>
      <c r="AA219" s="356"/>
      <c r="AB219" s="356"/>
      <c r="AC219" s="356"/>
      <c r="AD219" s="356"/>
      <c r="AE219" s="356"/>
      <c r="AF219" s="356"/>
      <c r="AG219" s="356"/>
      <c r="AH219" s="356"/>
      <c r="AI219" s="356"/>
      <c r="AJ219" s="356"/>
      <c r="AK219" s="356"/>
      <c r="AL219" s="356"/>
      <c r="AM219" s="356"/>
      <c r="AN219" s="356"/>
      <c r="AO219" s="356"/>
      <c r="AP219" s="356"/>
      <c r="AQ219" s="356"/>
      <c r="AR219" s="356"/>
      <c r="AS219" s="356"/>
      <c r="AT219" s="356"/>
      <c r="AU219" s="356"/>
      <c r="AV219" s="356"/>
      <c r="AW219" s="356"/>
      <c r="AX219" s="356"/>
      <c r="AY219" s="356"/>
      <c r="AZ219" s="356"/>
      <c r="BA219" s="356"/>
      <c r="BB219" s="356"/>
      <c r="BC219" s="356"/>
      <c r="BD219" s="356"/>
      <c r="BE219" s="356"/>
      <c r="BF219" s="356"/>
      <c r="BG219" s="356"/>
      <c r="BH219" s="356"/>
      <c r="BI219" s="356"/>
      <c r="BJ219" s="356"/>
      <c r="BK219" s="356"/>
      <c r="BL219" s="356"/>
      <c r="BM219" s="356"/>
      <c r="BN219" s="356"/>
      <c r="BO219" s="378"/>
      <c r="BP219" s="378"/>
      <c r="BQ219" s="378"/>
      <c r="BR219" s="378"/>
      <c r="BS219" s="378"/>
    </row>
    <row r="220" spans="1:71" s="20" customFormat="1">
      <c r="A220" s="16"/>
      <c r="C220" s="359"/>
      <c r="D220" s="355" t="s">
        <v>153</v>
      </c>
      <c r="E220" s="356"/>
      <c r="F220" s="358"/>
      <c r="G220" s="356"/>
      <c r="H220" s="356"/>
      <c r="I220" s="356"/>
      <c r="J220" s="356"/>
      <c r="K220" s="356"/>
      <c r="L220" s="356"/>
      <c r="M220" s="356"/>
      <c r="N220" s="356"/>
      <c r="O220" s="356"/>
      <c r="P220" s="356"/>
      <c r="Q220" s="356"/>
      <c r="R220" s="356"/>
      <c r="S220" s="356"/>
      <c r="T220" s="356"/>
      <c r="U220" s="356"/>
      <c r="V220" s="356"/>
      <c r="W220" s="356"/>
      <c r="X220" s="356"/>
      <c r="Y220" s="356"/>
      <c r="Z220" s="356"/>
      <c r="AA220" s="356"/>
      <c r="AB220" s="356"/>
      <c r="AC220" s="356"/>
      <c r="AD220" s="356"/>
      <c r="AE220" s="356"/>
      <c r="AF220" s="356"/>
      <c r="AG220" s="356"/>
      <c r="AH220" s="356"/>
      <c r="AI220" s="356"/>
      <c r="AJ220" s="356"/>
      <c r="AK220" s="356"/>
      <c r="AL220" s="356"/>
      <c r="AM220" s="356"/>
      <c r="AN220" s="356"/>
      <c r="AO220" s="356"/>
      <c r="AP220" s="356"/>
      <c r="AQ220" s="356"/>
      <c r="AR220" s="356"/>
      <c r="AS220" s="356"/>
      <c r="AT220" s="356"/>
      <c r="AU220" s="356"/>
      <c r="AV220" s="356"/>
      <c r="AW220" s="356"/>
      <c r="AX220" s="356"/>
      <c r="AY220" s="356"/>
      <c r="AZ220" s="356"/>
      <c r="BA220" s="356"/>
      <c r="BB220" s="356"/>
      <c r="BC220" s="356"/>
      <c r="BD220" s="356"/>
      <c r="BE220" s="356"/>
      <c r="BF220" s="356"/>
      <c r="BG220" s="356"/>
      <c r="BH220" s="356"/>
      <c r="BI220" s="356"/>
      <c r="BJ220" s="356"/>
      <c r="BK220" s="356"/>
      <c r="BL220" s="356"/>
      <c r="BM220" s="356"/>
      <c r="BN220" s="356"/>
      <c r="BO220" s="378"/>
      <c r="BP220" s="378"/>
      <c r="BQ220" s="378"/>
      <c r="BR220" s="378"/>
      <c r="BS220" s="378"/>
    </row>
    <row r="221" spans="1:71" s="20" customFormat="1">
      <c r="A221" s="16"/>
      <c r="C221" s="359"/>
      <c r="D221" s="61" t="s">
        <v>147</v>
      </c>
      <c r="E221" s="358">
        <v>0</v>
      </c>
      <c r="F221" s="358"/>
      <c r="G221" s="356">
        <f t="shared" ref="G221:Z221" si="1110">IF(APDays=$E221,G218,0)</f>
        <v>0</v>
      </c>
      <c r="H221" s="356">
        <f t="shared" si="1110"/>
        <v>0</v>
      </c>
      <c r="I221" s="356">
        <f t="shared" si="1110"/>
        <v>0</v>
      </c>
      <c r="J221" s="356">
        <f t="shared" si="1110"/>
        <v>0</v>
      </c>
      <c r="K221" s="356">
        <f t="shared" si="1110"/>
        <v>0</v>
      </c>
      <c r="L221" s="356">
        <f t="shared" si="1110"/>
        <v>0</v>
      </c>
      <c r="M221" s="356">
        <f t="shared" si="1110"/>
        <v>0</v>
      </c>
      <c r="N221" s="356">
        <f t="shared" si="1110"/>
        <v>0</v>
      </c>
      <c r="O221" s="356">
        <f t="shared" si="1110"/>
        <v>0</v>
      </c>
      <c r="P221" s="356">
        <f t="shared" si="1110"/>
        <v>0</v>
      </c>
      <c r="Q221" s="356">
        <f t="shared" si="1110"/>
        <v>0</v>
      </c>
      <c r="R221" s="356">
        <f t="shared" si="1110"/>
        <v>0</v>
      </c>
      <c r="S221" s="356">
        <f t="shared" si="1110"/>
        <v>0</v>
      </c>
      <c r="T221" s="356">
        <f t="shared" si="1110"/>
        <v>0</v>
      </c>
      <c r="U221" s="356">
        <f t="shared" si="1110"/>
        <v>0</v>
      </c>
      <c r="V221" s="356">
        <f t="shared" si="1110"/>
        <v>0</v>
      </c>
      <c r="W221" s="356">
        <f t="shared" si="1110"/>
        <v>0</v>
      </c>
      <c r="X221" s="356">
        <f t="shared" si="1110"/>
        <v>0</v>
      </c>
      <c r="Y221" s="356">
        <f t="shared" si="1110"/>
        <v>0</v>
      </c>
      <c r="Z221" s="356">
        <f t="shared" si="1110"/>
        <v>0</v>
      </c>
      <c r="AA221" s="356">
        <f t="shared" ref="AA221:BB221" si="1111">IF(APDays=$E221,AA218,0)</f>
        <v>0</v>
      </c>
      <c r="AB221" s="356">
        <f t="shared" si="1111"/>
        <v>0</v>
      </c>
      <c r="AC221" s="356">
        <f t="shared" si="1111"/>
        <v>0</v>
      </c>
      <c r="AD221" s="356">
        <f t="shared" si="1111"/>
        <v>0</v>
      </c>
      <c r="AE221" s="356">
        <f t="shared" si="1111"/>
        <v>0</v>
      </c>
      <c r="AF221" s="356">
        <f t="shared" si="1111"/>
        <v>0</v>
      </c>
      <c r="AG221" s="356">
        <f t="shared" si="1111"/>
        <v>0</v>
      </c>
      <c r="AH221" s="356">
        <f t="shared" si="1111"/>
        <v>0</v>
      </c>
      <c r="AI221" s="356">
        <f t="shared" si="1111"/>
        <v>0</v>
      </c>
      <c r="AJ221" s="356">
        <f t="shared" si="1111"/>
        <v>0</v>
      </c>
      <c r="AK221" s="356">
        <f t="shared" si="1111"/>
        <v>0</v>
      </c>
      <c r="AL221" s="356">
        <f t="shared" si="1111"/>
        <v>0</v>
      </c>
      <c r="AM221" s="356">
        <f t="shared" si="1111"/>
        <v>0</v>
      </c>
      <c r="AN221" s="356">
        <f t="shared" si="1111"/>
        <v>0</v>
      </c>
      <c r="AO221" s="356">
        <f t="shared" si="1111"/>
        <v>0</v>
      </c>
      <c r="AP221" s="356">
        <f t="shared" si="1111"/>
        <v>0</v>
      </c>
      <c r="AQ221" s="356">
        <f t="shared" si="1111"/>
        <v>0</v>
      </c>
      <c r="AR221" s="356">
        <f t="shared" si="1111"/>
        <v>0</v>
      </c>
      <c r="AS221" s="356">
        <f t="shared" si="1111"/>
        <v>0</v>
      </c>
      <c r="AT221" s="356">
        <f t="shared" si="1111"/>
        <v>0</v>
      </c>
      <c r="AU221" s="356">
        <f t="shared" si="1111"/>
        <v>0</v>
      </c>
      <c r="AV221" s="356">
        <f t="shared" si="1111"/>
        <v>0</v>
      </c>
      <c r="AW221" s="356">
        <f t="shared" si="1111"/>
        <v>0</v>
      </c>
      <c r="AX221" s="356">
        <f t="shared" si="1111"/>
        <v>0</v>
      </c>
      <c r="AY221" s="356">
        <f t="shared" si="1111"/>
        <v>0</v>
      </c>
      <c r="AZ221" s="356">
        <f t="shared" si="1111"/>
        <v>0</v>
      </c>
      <c r="BA221" s="356">
        <f t="shared" si="1111"/>
        <v>0</v>
      </c>
      <c r="BB221" s="356">
        <f t="shared" si="1111"/>
        <v>0</v>
      </c>
      <c r="BC221" s="356">
        <f t="shared" ref="BC221:BN221" si="1112">IF(APDays=$E221,BC218,0)</f>
        <v>0</v>
      </c>
      <c r="BD221" s="356">
        <f t="shared" si="1112"/>
        <v>0</v>
      </c>
      <c r="BE221" s="356">
        <f t="shared" si="1112"/>
        <v>0</v>
      </c>
      <c r="BF221" s="356">
        <f t="shared" si="1112"/>
        <v>0</v>
      </c>
      <c r="BG221" s="356">
        <f t="shared" si="1112"/>
        <v>0</v>
      </c>
      <c r="BH221" s="356">
        <f t="shared" si="1112"/>
        <v>0</v>
      </c>
      <c r="BI221" s="356">
        <f t="shared" si="1112"/>
        <v>0</v>
      </c>
      <c r="BJ221" s="356">
        <f t="shared" si="1112"/>
        <v>0</v>
      </c>
      <c r="BK221" s="356">
        <f t="shared" si="1112"/>
        <v>0</v>
      </c>
      <c r="BL221" s="356">
        <f t="shared" si="1112"/>
        <v>0</v>
      </c>
      <c r="BM221" s="356">
        <f t="shared" si="1112"/>
        <v>0</v>
      </c>
      <c r="BN221" s="356">
        <f t="shared" si="1112"/>
        <v>0</v>
      </c>
      <c r="BO221" s="378"/>
      <c r="BP221" s="378"/>
      <c r="BQ221" s="378"/>
      <c r="BR221" s="378"/>
      <c r="BS221" s="378"/>
    </row>
    <row r="222" spans="1:71" s="20" customFormat="1">
      <c r="A222" s="16"/>
      <c r="C222" s="359"/>
      <c r="D222" s="360" t="s">
        <v>148</v>
      </c>
      <c r="E222" s="358">
        <v>30</v>
      </c>
      <c r="F222" s="358"/>
      <c r="G222" s="356">
        <f t="shared" ref="G222:Z222" si="1113">IF(APDays=$E222,G218,0)</f>
        <v>0</v>
      </c>
      <c r="H222" s="356">
        <f t="shared" si="1113"/>
        <v>0</v>
      </c>
      <c r="I222" s="356">
        <f t="shared" si="1113"/>
        <v>0</v>
      </c>
      <c r="J222" s="356">
        <f t="shared" si="1113"/>
        <v>0</v>
      </c>
      <c r="K222" s="356">
        <f t="shared" si="1113"/>
        <v>0</v>
      </c>
      <c r="L222" s="356">
        <f t="shared" si="1113"/>
        <v>0</v>
      </c>
      <c r="M222" s="356">
        <f t="shared" si="1113"/>
        <v>0</v>
      </c>
      <c r="N222" s="356">
        <f t="shared" si="1113"/>
        <v>0</v>
      </c>
      <c r="O222" s="356">
        <f t="shared" si="1113"/>
        <v>0</v>
      </c>
      <c r="P222" s="356">
        <f t="shared" si="1113"/>
        <v>0</v>
      </c>
      <c r="Q222" s="356">
        <f t="shared" si="1113"/>
        <v>0</v>
      </c>
      <c r="R222" s="356">
        <f t="shared" si="1113"/>
        <v>0</v>
      </c>
      <c r="S222" s="356">
        <f t="shared" si="1113"/>
        <v>0</v>
      </c>
      <c r="T222" s="356">
        <f t="shared" si="1113"/>
        <v>0</v>
      </c>
      <c r="U222" s="356">
        <f t="shared" si="1113"/>
        <v>0</v>
      </c>
      <c r="V222" s="356">
        <f t="shared" si="1113"/>
        <v>0</v>
      </c>
      <c r="W222" s="356">
        <f t="shared" si="1113"/>
        <v>0</v>
      </c>
      <c r="X222" s="356">
        <f t="shared" si="1113"/>
        <v>0</v>
      </c>
      <c r="Y222" s="356">
        <f t="shared" si="1113"/>
        <v>0</v>
      </c>
      <c r="Z222" s="356">
        <f t="shared" si="1113"/>
        <v>0</v>
      </c>
      <c r="AA222" s="356">
        <f t="shared" ref="AA222:BB222" si="1114">IF(APDays=$E222,AA218,0)</f>
        <v>0</v>
      </c>
      <c r="AB222" s="356">
        <f t="shared" si="1114"/>
        <v>0</v>
      </c>
      <c r="AC222" s="356">
        <f t="shared" si="1114"/>
        <v>0</v>
      </c>
      <c r="AD222" s="356">
        <f t="shared" si="1114"/>
        <v>0</v>
      </c>
      <c r="AE222" s="356">
        <f t="shared" si="1114"/>
        <v>0</v>
      </c>
      <c r="AF222" s="356">
        <f t="shared" si="1114"/>
        <v>0</v>
      </c>
      <c r="AG222" s="356">
        <f t="shared" si="1114"/>
        <v>0</v>
      </c>
      <c r="AH222" s="356">
        <f t="shared" si="1114"/>
        <v>0</v>
      </c>
      <c r="AI222" s="356">
        <f t="shared" si="1114"/>
        <v>0</v>
      </c>
      <c r="AJ222" s="356">
        <f t="shared" si="1114"/>
        <v>0</v>
      </c>
      <c r="AK222" s="356">
        <f t="shared" si="1114"/>
        <v>0</v>
      </c>
      <c r="AL222" s="356">
        <f t="shared" si="1114"/>
        <v>0</v>
      </c>
      <c r="AM222" s="356">
        <f t="shared" si="1114"/>
        <v>0</v>
      </c>
      <c r="AN222" s="356">
        <f t="shared" si="1114"/>
        <v>0</v>
      </c>
      <c r="AO222" s="356">
        <f t="shared" si="1114"/>
        <v>0</v>
      </c>
      <c r="AP222" s="356">
        <f t="shared" si="1114"/>
        <v>0</v>
      </c>
      <c r="AQ222" s="356">
        <f t="shared" si="1114"/>
        <v>0</v>
      </c>
      <c r="AR222" s="356">
        <f t="shared" si="1114"/>
        <v>0</v>
      </c>
      <c r="AS222" s="356">
        <f t="shared" si="1114"/>
        <v>0</v>
      </c>
      <c r="AT222" s="356">
        <f t="shared" si="1114"/>
        <v>0</v>
      </c>
      <c r="AU222" s="356">
        <f t="shared" si="1114"/>
        <v>0</v>
      </c>
      <c r="AV222" s="356">
        <f t="shared" si="1114"/>
        <v>0</v>
      </c>
      <c r="AW222" s="356">
        <f t="shared" si="1114"/>
        <v>0</v>
      </c>
      <c r="AX222" s="356">
        <f t="shared" si="1114"/>
        <v>0</v>
      </c>
      <c r="AY222" s="356">
        <f t="shared" si="1114"/>
        <v>0</v>
      </c>
      <c r="AZ222" s="356">
        <f t="shared" si="1114"/>
        <v>0</v>
      </c>
      <c r="BA222" s="356">
        <f t="shared" si="1114"/>
        <v>0</v>
      </c>
      <c r="BB222" s="356">
        <f t="shared" si="1114"/>
        <v>0</v>
      </c>
      <c r="BC222" s="356">
        <f t="shared" ref="BC222:BN222" si="1115">IF(APDays=$E222,BC218,0)</f>
        <v>0</v>
      </c>
      <c r="BD222" s="356">
        <f t="shared" si="1115"/>
        <v>0</v>
      </c>
      <c r="BE222" s="356">
        <f t="shared" si="1115"/>
        <v>0</v>
      </c>
      <c r="BF222" s="356">
        <f t="shared" si="1115"/>
        <v>0</v>
      </c>
      <c r="BG222" s="356">
        <f t="shared" si="1115"/>
        <v>0</v>
      </c>
      <c r="BH222" s="356">
        <f t="shared" si="1115"/>
        <v>0</v>
      </c>
      <c r="BI222" s="356">
        <f t="shared" si="1115"/>
        <v>0</v>
      </c>
      <c r="BJ222" s="356">
        <f t="shared" si="1115"/>
        <v>0</v>
      </c>
      <c r="BK222" s="356">
        <f t="shared" si="1115"/>
        <v>0</v>
      </c>
      <c r="BL222" s="356">
        <f t="shared" si="1115"/>
        <v>0</v>
      </c>
      <c r="BM222" s="356">
        <f t="shared" si="1115"/>
        <v>0</v>
      </c>
      <c r="BN222" s="356">
        <f t="shared" si="1115"/>
        <v>0</v>
      </c>
      <c r="BO222" s="378"/>
      <c r="BP222" s="378"/>
      <c r="BQ222" s="378"/>
      <c r="BR222" s="378"/>
      <c r="BS222" s="378"/>
    </row>
    <row r="223" spans="1:71" s="20" customFormat="1">
      <c r="A223" s="16"/>
      <c r="C223" s="359"/>
      <c r="D223" s="360" t="s">
        <v>150</v>
      </c>
      <c r="E223" s="358">
        <v>60</v>
      </c>
      <c r="F223" s="358"/>
      <c r="G223" s="356">
        <f t="shared" ref="G223:Z223" si="1116">IF(APDays=$E223,G218,0)</f>
        <v>0</v>
      </c>
      <c r="H223" s="356">
        <f t="shared" si="1116"/>
        <v>0</v>
      </c>
      <c r="I223" s="356">
        <f t="shared" si="1116"/>
        <v>0</v>
      </c>
      <c r="J223" s="356">
        <f t="shared" si="1116"/>
        <v>0</v>
      </c>
      <c r="K223" s="356">
        <f t="shared" si="1116"/>
        <v>0</v>
      </c>
      <c r="L223" s="356">
        <f t="shared" si="1116"/>
        <v>0</v>
      </c>
      <c r="M223" s="356">
        <f t="shared" si="1116"/>
        <v>0</v>
      </c>
      <c r="N223" s="356">
        <f t="shared" si="1116"/>
        <v>0</v>
      </c>
      <c r="O223" s="356">
        <f t="shared" si="1116"/>
        <v>0</v>
      </c>
      <c r="P223" s="356">
        <f t="shared" si="1116"/>
        <v>0</v>
      </c>
      <c r="Q223" s="356">
        <f t="shared" si="1116"/>
        <v>0</v>
      </c>
      <c r="R223" s="356">
        <f t="shared" si="1116"/>
        <v>0</v>
      </c>
      <c r="S223" s="356">
        <f t="shared" si="1116"/>
        <v>0</v>
      </c>
      <c r="T223" s="356">
        <f t="shared" si="1116"/>
        <v>0</v>
      </c>
      <c r="U223" s="356">
        <f t="shared" si="1116"/>
        <v>0</v>
      </c>
      <c r="V223" s="356">
        <f t="shared" si="1116"/>
        <v>0</v>
      </c>
      <c r="W223" s="356">
        <f t="shared" si="1116"/>
        <v>0</v>
      </c>
      <c r="X223" s="356">
        <f t="shared" si="1116"/>
        <v>0</v>
      </c>
      <c r="Y223" s="356">
        <f t="shared" si="1116"/>
        <v>0</v>
      </c>
      <c r="Z223" s="356">
        <f t="shared" si="1116"/>
        <v>0</v>
      </c>
      <c r="AA223" s="356">
        <f t="shared" ref="AA223:BB223" si="1117">IF(APDays=$E223,AA218,0)</f>
        <v>0</v>
      </c>
      <c r="AB223" s="356">
        <f t="shared" si="1117"/>
        <v>0</v>
      </c>
      <c r="AC223" s="356">
        <f t="shared" si="1117"/>
        <v>0</v>
      </c>
      <c r="AD223" s="356">
        <f t="shared" si="1117"/>
        <v>0</v>
      </c>
      <c r="AE223" s="356">
        <f t="shared" si="1117"/>
        <v>0</v>
      </c>
      <c r="AF223" s="356">
        <f t="shared" si="1117"/>
        <v>0</v>
      </c>
      <c r="AG223" s="356">
        <f t="shared" si="1117"/>
        <v>0</v>
      </c>
      <c r="AH223" s="356">
        <f t="shared" si="1117"/>
        <v>0</v>
      </c>
      <c r="AI223" s="356">
        <f t="shared" si="1117"/>
        <v>0</v>
      </c>
      <c r="AJ223" s="356">
        <f t="shared" si="1117"/>
        <v>0</v>
      </c>
      <c r="AK223" s="356">
        <f t="shared" si="1117"/>
        <v>0</v>
      </c>
      <c r="AL223" s="356">
        <f t="shared" si="1117"/>
        <v>0</v>
      </c>
      <c r="AM223" s="356">
        <f t="shared" si="1117"/>
        <v>0</v>
      </c>
      <c r="AN223" s="356">
        <f t="shared" si="1117"/>
        <v>0</v>
      </c>
      <c r="AO223" s="356">
        <f t="shared" si="1117"/>
        <v>0</v>
      </c>
      <c r="AP223" s="356">
        <f t="shared" si="1117"/>
        <v>0</v>
      </c>
      <c r="AQ223" s="356">
        <f t="shared" si="1117"/>
        <v>0</v>
      </c>
      <c r="AR223" s="356">
        <f t="shared" si="1117"/>
        <v>0</v>
      </c>
      <c r="AS223" s="356">
        <f t="shared" si="1117"/>
        <v>0</v>
      </c>
      <c r="AT223" s="356">
        <f t="shared" si="1117"/>
        <v>0</v>
      </c>
      <c r="AU223" s="356">
        <f t="shared" si="1117"/>
        <v>0</v>
      </c>
      <c r="AV223" s="356">
        <f t="shared" si="1117"/>
        <v>0</v>
      </c>
      <c r="AW223" s="356">
        <f t="shared" si="1117"/>
        <v>0</v>
      </c>
      <c r="AX223" s="356">
        <f t="shared" si="1117"/>
        <v>0</v>
      </c>
      <c r="AY223" s="356">
        <f t="shared" si="1117"/>
        <v>0</v>
      </c>
      <c r="AZ223" s="356">
        <f t="shared" si="1117"/>
        <v>0</v>
      </c>
      <c r="BA223" s="356">
        <f t="shared" si="1117"/>
        <v>0</v>
      </c>
      <c r="BB223" s="356">
        <f t="shared" si="1117"/>
        <v>0</v>
      </c>
      <c r="BC223" s="356">
        <f t="shared" ref="BC223:BN223" si="1118">IF(APDays=$E223,BC218,0)</f>
        <v>0</v>
      </c>
      <c r="BD223" s="356">
        <f t="shared" si="1118"/>
        <v>0</v>
      </c>
      <c r="BE223" s="356">
        <f t="shared" si="1118"/>
        <v>0</v>
      </c>
      <c r="BF223" s="356">
        <f t="shared" si="1118"/>
        <v>0</v>
      </c>
      <c r="BG223" s="356">
        <f t="shared" si="1118"/>
        <v>0</v>
      </c>
      <c r="BH223" s="356">
        <f t="shared" si="1118"/>
        <v>0</v>
      </c>
      <c r="BI223" s="356">
        <f t="shared" si="1118"/>
        <v>0</v>
      </c>
      <c r="BJ223" s="356">
        <f t="shared" si="1118"/>
        <v>0</v>
      </c>
      <c r="BK223" s="356">
        <f t="shared" si="1118"/>
        <v>0</v>
      </c>
      <c r="BL223" s="356">
        <f t="shared" si="1118"/>
        <v>0</v>
      </c>
      <c r="BM223" s="356">
        <f t="shared" si="1118"/>
        <v>0</v>
      </c>
      <c r="BN223" s="356">
        <f t="shared" si="1118"/>
        <v>0</v>
      </c>
      <c r="BO223" s="378"/>
      <c r="BP223" s="378"/>
      <c r="BQ223" s="378"/>
      <c r="BR223" s="378"/>
      <c r="BS223" s="378"/>
    </row>
    <row r="224" spans="1:71" s="20" customFormat="1">
      <c r="A224" s="16"/>
      <c r="C224" s="359"/>
      <c r="D224" s="360" t="s">
        <v>149</v>
      </c>
      <c r="E224" s="358">
        <v>90</v>
      </c>
      <c r="F224" s="358"/>
      <c r="G224" s="356">
        <f t="shared" ref="G224:Z224" si="1119">IF(APDays=$E224,G218,0)</f>
        <v>0</v>
      </c>
      <c r="H224" s="356">
        <f t="shared" si="1119"/>
        <v>0</v>
      </c>
      <c r="I224" s="356">
        <f t="shared" si="1119"/>
        <v>0</v>
      </c>
      <c r="J224" s="356">
        <f t="shared" si="1119"/>
        <v>0</v>
      </c>
      <c r="K224" s="356">
        <f t="shared" si="1119"/>
        <v>0</v>
      </c>
      <c r="L224" s="356">
        <f t="shared" si="1119"/>
        <v>0</v>
      </c>
      <c r="M224" s="356">
        <f t="shared" si="1119"/>
        <v>0</v>
      </c>
      <c r="N224" s="356">
        <f t="shared" si="1119"/>
        <v>0</v>
      </c>
      <c r="O224" s="356">
        <f t="shared" si="1119"/>
        <v>0</v>
      </c>
      <c r="P224" s="356">
        <f t="shared" si="1119"/>
        <v>0</v>
      </c>
      <c r="Q224" s="356">
        <f t="shared" si="1119"/>
        <v>0</v>
      </c>
      <c r="R224" s="356">
        <f t="shared" si="1119"/>
        <v>0</v>
      </c>
      <c r="S224" s="356">
        <f t="shared" si="1119"/>
        <v>0</v>
      </c>
      <c r="T224" s="356">
        <f t="shared" si="1119"/>
        <v>0</v>
      </c>
      <c r="U224" s="356">
        <f t="shared" si="1119"/>
        <v>0</v>
      </c>
      <c r="V224" s="356">
        <f t="shared" si="1119"/>
        <v>0</v>
      </c>
      <c r="W224" s="356">
        <f t="shared" si="1119"/>
        <v>0</v>
      </c>
      <c r="X224" s="356">
        <f t="shared" si="1119"/>
        <v>0</v>
      </c>
      <c r="Y224" s="356">
        <f t="shared" si="1119"/>
        <v>0</v>
      </c>
      <c r="Z224" s="356">
        <f t="shared" si="1119"/>
        <v>0</v>
      </c>
      <c r="AA224" s="356">
        <f t="shared" ref="AA224:BB224" si="1120">IF(APDays=$E224,AA218,0)</f>
        <v>0</v>
      </c>
      <c r="AB224" s="356">
        <f t="shared" si="1120"/>
        <v>0</v>
      </c>
      <c r="AC224" s="356">
        <f t="shared" si="1120"/>
        <v>0</v>
      </c>
      <c r="AD224" s="356">
        <f t="shared" si="1120"/>
        <v>0</v>
      </c>
      <c r="AE224" s="356">
        <f t="shared" si="1120"/>
        <v>0</v>
      </c>
      <c r="AF224" s="356">
        <f t="shared" si="1120"/>
        <v>0</v>
      </c>
      <c r="AG224" s="356">
        <f t="shared" si="1120"/>
        <v>0</v>
      </c>
      <c r="AH224" s="356">
        <f t="shared" si="1120"/>
        <v>0</v>
      </c>
      <c r="AI224" s="356">
        <f t="shared" si="1120"/>
        <v>0</v>
      </c>
      <c r="AJ224" s="356">
        <f t="shared" si="1120"/>
        <v>0</v>
      </c>
      <c r="AK224" s="356">
        <f t="shared" si="1120"/>
        <v>0</v>
      </c>
      <c r="AL224" s="356">
        <f t="shared" si="1120"/>
        <v>0</v>
      </c>
      <c r="AM224" s="356">
        <f t="shared" si="1120"/>
        <v>0</v>
      </c>
      <c r="AN224" s="356">
        <f t="shared" si="1120"/>
        <v>0</v>
      </c>
      <c r="AO224" s="356">
        <f t="shared" si="1120"/>
        <v>0</v>
      </c>
      <c r="AP224" s="356">
        <f t="shared" si="1120"/>
        <v>0</v>
      </c>
      <c r="AQ224" s="356">
        <f t="shared" si="1120"/>
        <v>0</v>
      </c>
      <c r="AR224" s="356">
        <f t="shared" si="1120"/>
        <v>0</v>
      </c>
      <c r="AS224" s="356">
        <f t="shared" si="1120"/>
        <v>0</v>
      </c>
      <c r="AT224" s="356">
        <f t="shared" si="1120"/>
        <v>0</v>
      </c>
      <c r="AU224" s="356">
        <f t="shared" si="1120"/>
        <v>0</v>
      </c>
      <c r="AV224" s="356">
        <f t="shared" si="1120"/>
        <v>0</v>
      </c>
      <c r="AW224" s="356">
        <f t="shared" si="1120"/>
        <v>0</v>
      </c>
      <c r="AX224" s="356">
        <f t="shared" si="1120"/>
        <v>0</v>
      </c>
      <c r="AY224" s="356">
        <f t="shared" si="1120"/>
        <v>0</v>
      </c>
      <c r="AZ224" s="356">
        <f t="shared" si="1120"/>
        <v>0</v>
      </c>
      <c r="BA224" s="356">
        <f t="shared" si="1120"/>
        <v>0</v>
      </c>
      <c r="BB224" s="356">
        <f t="shared" si="1120"/>
        <v>0</v>
      </c>
      <c r="BC224" s="356">
        <f t="shared" ref="BC224:BN224" si="1121">IF(APDays=$E224,BC218,0)</f>
        <v>0</v>
      </c>
      <c r="BD224" s="356">
        <f t="shared" si="1121"/>
        <v>0</v>
      </c>
      <c r="BE224" s="356">
        <f t="shared" si="1121"/>
        <v>0</v>
      </c>
      <c r="BF224" s="356">
        <f t="shared" si="1121"/>
        <v>0</v>
      </c>
      <c r="BG224" s="356">
        <f t="shared" si="1121"/>
        <v>0</v>
      </c>
      <c r="BH224" s="356">
        <f t="shared" si="1121"/>
        <v>0</v>
      </c>
      <c r="BI224" s="356">
        <f t="shared" si="1121"/>
        <v>0</v>
      </c>
      <c r="BJ224" s="356">
        <f t="shared" si="1121"/>
        <v>0</v>
      </c>
      <c r="BK224" s="356">
        <f t="shared" si="1121"/>
        <v>0</v>
      </c>
      <c r="BL224" s="356">
        <f t="shared" si="1121"/>
        <v>0</v>
      </c>
      <c r="BM224" s="356">
        <f t="shared" si="1121"/>
        <v>0</v>
      </c>
      <c r="BN224" s="356">
        <f t="shared" si="1121"/>
        <v>0</v>
      </c>
      <c r="BO224" s="378"/>
      <c r="BP224" s="378"/>
      <c r="BQ224" s="378"/>
      <c r="BR224" s="378"/>
      <c r="BS224" s="378"/>
    </row>
    <row r="225" spans="1:71" s="20" customFormat="1">
      <c r="A225" s="16"/>
      <c r="C225" s="62"/>
      <c r="D225" s="360"/>
      <c r="E225" s="61"/>
      <c r="F225" s="236"/>
      <c r="G225" s="356"/>
      <c r="H225" s="356"/>
      <c r="I225" s="356"/>
      <c r="J225" s="356"/>
      <c r="K225" s="356"/>
      <c r="L225" s="356"/>
      <c r="M225" s="356"/>
      <c r="N225" s="356"/>
      <c r="O225" s="356"/>
      <c r="P225" s="356"/>
      <c r="Q225" s="356"/>
      <c r="R225" s="356"/>
      <c r="S225" s="356"/>
      <c r="T225" s="356"/>
      <c r="U225" s="356"/>
      <c r="V225" s="356"/>
      <c r="W225" s="356"/>
      <c r="X225" s="356"/>
      <c r="Y225" s="356"/>
      <c r="Z225" s="356"/>
      <c r="AA225" s="356"/>
      <c r="AB225" s="356"/>
      <c r="AC225" s="356"/>
      <c r="AD225" s="356"/>
      <c r="AE225" s="356"/>
      <c r="AF225" s="356"/>
      <c r="AG225" s="356"/>
      <c r="AH225" s="356"/>
      <c r="AI225" s="356"/>
      <c r="AJ225" s="356"/>
      <c r="AK225" s="356"/>
      <c r="AL225" s="356"/>
      <c r="AM225" s="356"/>
      <c r="AN225" s="356"/>
      <c r="AO225" s="356"/>
      <c r="AP225" s="356"/>
      <c r="AQ225" s="356"/>
      <c r="AR225" s="356"/>
      <c r="AS225" s="356"/>
      <c r="AT225" s="356"/>
      <c r="AU225" s="356"/>
      <c r="AV225" s="356"/>
      <c r="AW225" s="356"/>
      <c r="AX225" s="356"/>
      <c r="AY225" s="356"/>
      <c r="AZ225" s="356"/>
      <c r="BA225" s="356"/>
      <c r="BB225" s="356"/>
      <c r="BC225" s="356"/>
      <c r="BD225" s="356"/>
      <c r="BE225" s="356"/>
      <c r="BF225" s="356"/>
      <c r="BG225" s="356"/>
      <c r="BH225" s="356"/>
      <c r="BI225" s="356"/>
      <c r="BJ225" s="356"/>
      <c r="BK225" s="356"/>
      <c r="BL225" s="356"/>
      <c r="BM225" s="356"/>
      <c r="BN225" s="356"/>
      <c r="BO225" s="378"/>
      <c r="BP225" s="378"/>
      <c r="BQ225" s="378"/>
      <c r="BR225" s="378"/>
      <c r="BS225" s="378"/>
    </row>
    <row r="226" spans="1:71" s="20" customFormat="1">
      <c r="A226" s="16"/>
      <c r="C226" s="62"/>
      <c r="D226" s="355" t="s">
        <v>152</v>
      </c>
      <c r="E226" s="61"/>
      <c r="F226" s="236"/>
      <c r="G226" s="356"/>
      <c r="H226" s="356"/>
      <c r="I226" s="356"/>
      <c r="J226" s="356"/>
      <c r="K226" s="356"/>
      <c r="L226" s="356"/>
      <c r="M226" s="356"/>
      <c r="N226" s="356"/>
      <c r="O226" s="356"/>
      <c r="P226" s="356"/>
      <c r="Q226" s="356"/>
      <c r="R226" s="356"/>
      <c r="S226" s="356"/>
      <c r="T226" s="356"/>
      <c r="U226" s="356"/>
      <c r="V226" s="356"/>
      <c r="W226" s="356"/>
      <c r="X226" s="356"/>
      <c r="Y226" s="356"/>
      <c r="Z226" s="356"/>
      <c r="AA226" s="356"/>
      <c r="AB226" s="356"/>
      <c r="AC226" s="356"/>
      <c r="AD226" s="356"/>
      <c r="AE226" s="356"/>
      <c r="AF226" s="356"/>
      <c r="AG226" s="356"/>
      <c r="AH226" s="356"/>
      <c r="AI226" s="356"/>
      <c r="AJ226" s="356"/>
      <c r="AK226" s="356"/>
      <c r="AL226" s="356"/>
      <c r="AM226" s="356"/>
      <c r="AN226" s="356"/>
      <c r="AO226" s="356"/>
      <c r="AP226" s="356"/>
      <c r="AQ226" s="356"/>
      <c r="AR226" s="356"/>
      <c r="AS226" s="356"/>
      <c r="AT226" s="356"/>
      <c r="AU226" s="356"/>
      <c r="AV226" s="356"/>
      <c r="AW226" s="356"/>
      <c r="AX226" s="356"/>
      <c r="AY226" s="356"/>
      <c r="AZ226" s="356"/>
      <c r="BA226" s="356"/>
      <c r="BB226" s="356"/>
      <c r="BC226" s="356"/>
      <c r="BD226" s="356"/>
      <c r="BE226" s="356"/>
      <c r="BF226" s="356"/>
      <c r="BG226" s="356"/>
      <c r="BH226" s="356"/>
      <c r="BI226" s="356"/>
      <c r="BJ226" s="356"/>
      <c r="BK226" s="356"/>
      <c r="BL226" s="356"/>
      <c r="BM226" s="356"/>
      <c r="BN226" s="356"/>
      <c r="BO226" s="378"/>
      <c r="BP226" s="378"/>
      <c r="BQ226" s="378"/>
      <c r="BR226" s="378"/>
      <c r="BS226" s="378"/>
    </row>
    <row r="227" spans="1:71" s="20" customFormat="1">
      <c r="A227" s="16"/>
      <c r="C227" s="62"/>
      <c r="D227" s="61" t="s">
        <v>151</v>
      </c>
      <c r="E227" s="61"/>
      <c r="F227" s="236"/>
      <c r="G227" s="356"/>
      <c r="H227" s="356"/>
      <c r="I227" s="356"/>
      <c r="J227" s="356"/>
      <c r="K227" s="356"/>
      <c r="L227" s="356"/>
      <c r="M227" s="356"/>
      <c r="N227" s="356"/>
      <c r="O227" s="356"/>
      <c r="P227" s="356"/>
      <c r="Q227" s="356"/>
      <c r="R227" s="356"/>
      <c r="S227" s="356"/>
      <c r="T227" s="356"/>
      <c r="U227" s="356"/>
      <c r="V227" s="356"/>
      <c r="W227" s="356"/>
      <c r="X227" s="356"/>
      <c r="Y227" s="356"/>
      <c r="Z227" s="356"/>
      <c r="AA227" s="356"/>
      <c r="AB227" s="356"/>
      <c r="AC227" s="356"/>
      <c r="AD227" s="356"/>
      <c r="AE227" s="356"/>
      <c r="AF227" s="356"/>
      <c r="AG227" s="356"/>
      <c r="AH227" s="356"/>
      <c r="AI227" s="356"/>
      <c r="AJ227" s="356"/>
      <c r="AK227" s="356"/>
      <c r="AL227" s="356"/>
      <c r="AM227" s="356"/>
      <c r="AN227" s="356"/>
      <c r="AO227" s="356"/>
      <c r="AP227" s="356"/>
      <c r="AQ227" s="356"/>
      <c r="AR227" s="356"/>
      <c r="AS227" s="356"/>
      <c r="AT227" s="356"/>
      <c r="AU227" s="356"/>
      <c r="AV227" s="356"/>
      <c r="AW227" s="356"/>
      <c r="AX227" s="356"/>
      <c r="AY227" s="356"/>
      <c r="AZ227" s="356"/>
      <c r="BA227" s="356"/>
      <c r="BB227" s="356"/>
      <c r="BC227" s="356"/>
      <c r="BD227" s="356"/>
      <c r="BE227" s="356"/>
      <c r="BF227" s="356"/>
      <c r="BG227" s="356"/>
      <c r="BH227" s="356"/>
      <c r="BI227" s="356"/>
      <c r="BJ227" s="356"/>
      <c r="BK227" s="356"/>
      <c r="BL227" s="356"/>
      <c r="BM227" s="356"/>
      <c r="BN227" s="356"/>
      <c r="BO227" s="378"/>
      <c r="BP227" s="378"/>
      <c r="BQ227" s="378"/>
      <c r="BR227" s="378"/>
      <c r="BS227" s="378"/>
    </row>
    <row r="228" spans="1:71" s="20" customFormat="1">
      <c r="A228" s="16"/>
      <c r="C228" s="62"/>
      <c r="D228" s="61" t="s">
        <v>147</v>
      </c>
      <c r="E228" s="61"/>
      <c r="F228" s="236"/>
      <c r="G228" s="356">
        <f t="shared" ref="G228:BB228" si="1122">G221</f>
        <v>0</v>
      </c>
      <c r="H228" s="356">
        <f t="shared" si="1122"/>
        <v>0</v>
      </c>
      <c r="I228" s="356">
        <f t="shared" si="1122"/>
        <v>0</v>
      </c>
      <c r="J228" s="356">
        <f t="shared" si="1122"/>
        <v>0</v>
      </c>
      <c r="K228" s="356">
        <f t="shared" si="1122"/>
        <v>0</v>
      </c>
      <c r="L228" s="356">
        <f t="shared" si="1122"/>
        <v>0</v>
      </c>
      <c r="M228" s="356">
        <f t="shared" si="1122"/>
        <v>0</v>
      </c>
      <c r="N228" s="356">
        <f t="shared" si="1122"/>
        <v>0</v>
      </c>
      <c r="O228" s="356">
        <f t="shared" si="1122"/>
        <v>0</v>
      </c>
      <c r="P228" s="356">
        <f t="shared" si="1122"/>
        <v>0</v>
      </c>
      <c r="Q228" s="356">
        <f t="shared" si="1122"/>
        <v>0</v>
      </c>
      <c r="R228" s="356">
        <f t="shared" si="1122"/>
        <v>0</v>
      </c>
      <c r="S228" s="356">
        <f t="shared" si="1122"/>
        <v>0</v>
      </c>
      <c r="T228" s="356">
        <f t="shared" si="1122"/>
        <v>0</v>
      </c>
      <c r="U228" s="356">
        <f t="shared" si="1122"/>
        <v>0</v>
      </c>
      <c r="V228" s="356">
        <f t="shared" si="1122"/>
        <v>0</v>
      </c>
      <c r="W228" s="356">
        <f t="shared" si="1122"/>
        <v>0</v>
      </c>
      <c r="X228" s="356">
        <f t="shared" si="1122"/>
        <v>0</v>
      </c>
      <c r="Y228" s="356">
        <f t="shared" si="1122"/>
        <v>0</v>
      </c>
      <c r="Z228" s="356">
        <f t="shared" si="1122"/>
        <v>0</v>
      </c>
      <c r="AA228" s="356">
        <f t="shared" si="1122"/>
        <v>0</v>
      </c>
      <c r="AB228" s="356">
        <f t="shared" si="1122"/>
        <v>0</v>
      </c>
      <c r="AC228" s="356">
        <f t="shared" si="1122"/>
        <v>0</v>
      </c>
      <c r="AD228" s="356">
        <f t="shared" si="1122"/>
        <v>0</v>
      </c>
      <c r="AE228" s="356">
        <f t="shared" si="1122"/>
        <v>0</v>
      </c>
      <c r="AF228" s="356">
        <f t="shared" si="1122"/>
        <v>0</v>
      </c>
      <c r="AG228" s="356">
        <f t="shared" si="1122"/>
        <v>0</v>
      </c>
      <c r="AH228" s="356">
        <f t="shared" si="1122"/>
        <v>0</v>
      </c>
      <c r="AI228" s="356">
        <f t="shared" si="1122"/>
        <v>0</v>
      </c>
      <c r="AJ228" s="356">
        <f t="shared" si="1122"/>
        <v>0</v>
      </c>
      <c r="AK228" s="356">
        <f t="shared" si="1122"/>
        <v>0</v>
      </c>
      <c r="AL228" s="356">
        <f t="shared" si="1122"/>
        <v>0</v>
      </c>
      <c r="AM228" s="356">
        <f t="shared" si="1122"/>
        <v>0</v>
      </c>
      <c r="AN228" s="356">
        <f t="shared" si="1122"/>
        <v>0</v>
      </c>
      <c r="AO228" s="356">
        <f t="shared" si="1122"/>
        <v>0</v>
      </c>
      <c r="AP228" s="356">
        <f t="shared" si="1122"/>
        <v>0</v>
      </c>
      <c r="AQ228" s="356">
        <f t="shared" si="1122"/>
        <v>0</v>
      </c>
      <c r="AR228" s="356">
        <f t="shared" si="1122"/>
        <v>0</v>
      </c>
      <c r="AS228" s="356">
        <f t="shared" si="1122"/>
        <v>0</v>
      </c>
      <c r="AT228" s="356">
        <f t="shared" si="1122"/>
        <v>0</v>
      </c>
      <c r="AU228" s="356">
        <f t="shared" si="1122"/>
        <v>0</v>
      </c>
      <c r="AV228" s="356">
        <f t="shared" si="1122"/>
        <v>0</v>
      </c>
      <c r="AW228" s="356">
        <f t="shared" si="1122"/>
        <v>0</v>
      </c>
      <c r="AX228" s="356">
        <f t="shared" si="1122"/>
        <v>0</v>
      </c>
      <c r="AY228" s="356">
        <f t="shared" si="1122"/>
        <v>0</v>
      </c>
      <c r="AZ228" s="356">
        <f t="shared" si="1122"/>
        <v>0</v>
      </c>
      <c r="BA228" s="356">
        <f t="shared" si="1122"/>
        <v>0</v>
      </c>
      <c r="BB228" s="356">
        <f t="shared" si="1122"/>
        <v>0</v>
      </c>
      <c r="BC228" s="356">
        <f t="shared" ref="BC228:BN228" si="1123">BC221</f>
        <v>0</v>
      </c>
      <c r="BD228" s="356">
        <f t="shared" si="1123"/>
        <v>0</v>
      </c>
      <c r="BE228" s="356">
        <f t="shared" si="1123"/>
        <v>0</v>
      </c>
      <c r="BF228" s="356">
        <f t="shared" si="1123"/>
        <v>0</v>
      </c>
      <c r="BG228" s="356">
        <f t="shared" si="1123"/>
        <v>0</v>
      </c>
      <c r="BH228" s="356">
        <f t="shared" si="1123"/>
        <v>0</v>
      </c>
      <c r="BI228" s="356">
        <f t="shared" si="1123"/>
        <v>0</v>
      </c>
      <c r="BJ228" s="356">
        <f t="shared" si="1123"/>
        <v>0</v>
      </c>
      <c r="BK228" s="356">
        <f t="shared" si="1123"/>
        <v>0</v>
      </c>
      <c r="BL228" s="356">
        <f t="shared" si="1123"/>
        <v>0</v>
      </c>
      <c r="BM228" s="356">
        <f t="shared" si="1123"/>
        <v>0</v>
      </c>
      <c r="BN228" s="356">
        <f t="shared" si="1123"/>
        <v>0</v>
      </c>
      <c r="BO228" s="378"/>
      <c r="BP228" s="378"/>
      <c r="BQ228" s="378"/>
      <c r="BR228" s="378"/>
      <c r="BS228" s="378"/>
    </row>
    <row r="229" spans="1:71" s="20" customFormat="1">
      <c r="A229" s="16"/>
      <c r="C229" s="62"/>
      <c r="D229" s="360" t="s">
        <v>148</v>
      </c>
      <c r="E229" s="61"/>
      <c r="F229" s="236"/>
      <c r="G229" s="356"/>
      <c r="H229" s="356">
        <f t="shared" ref="H229:BB229" si="1124">G222</f>
        <v>0</v>
      </c>
      <c r="I229" s="356">
        <f t="shared" si="1124"/>
        <v>0</v>
      </c>
      <c r="J229" s="356">
        <f t="shared" si="1124"/>
        <v>0</v>
      </c>
      <c r="K229" s="356">
        <f t="shared" si="1124"/>
        <v>0</v>
      </c>
      <c r="L229" s="356">
        <f t="shared" si="1124"/>
        <v>0</v>
      </c>
      <c r="M229" s="356">
        <f t="shared" si="1124"/>
        <v>0</v>
      </c>
      <c r="N229" s="356">
        <f t="shared" si="1124"/>
        <v>0</v>
      </c>
      <c r="O229" s="356">
        <f t="shared" si="1124"/>
        <v>0</v>
      </c>
      <c r="P229" s="356">
        <f t="shared" si="1124"/>
        <v>0</v>
      </c>
      <c r="Q229" s="356">
        <f t="shared" si="1124"/>
        <v>0</v>
      </c>
      <c r="R229" s="356">
        <f t="shared" si="1124"/>
        <v>0</v>
      </c>
      <c r="S229" s="356">
        <f t="shared" si="1124"/>
        <v>0</v>
      </c>
      <c r="T229" s="356">
        <f t="shared" si="1124"/>
        <v>0</v>
      </c>
      <c r="U229" s="356">
        <f t="shared" si="1124"/>
        <v>0</v>
      </c>
      <c r="V229" s="356">
        <f t="shared" si="1124"/>
        <v>0</v>
      </c>
      <c r="W229" s="356">
        <f t="shared" si="1124"/>
        <v>0</v>
      </c>
      <c r="X229" s="356">
        <f t="shared" si="1124"/>
        <v>0</v>
      </c>
      <c r="Y229" s="356">
        <f t="shared" si="1124"/>
        <v>0</v>
      </c>
      <c r="Z229" s="356">
        <f t="shared" si="1124"/>
        <v>0</v>
      </c>
      <c r="AA229" s="356">
        <f t="shared" si="1124"/>
        <v>0</v>
      </c>
      <c r="AB229" s="356">
        <f t="shared" si="1124"/>
        <v>0</v>
      </c>
      <c r="AC229" s="356">
        <f t="shared" si="1124"/>
        <v>0</v>
      </c>
      <c r="AD229" s="356">
        <f t="shared" si="1124"/>
        <v>0</v>
      </c>
      <c r="AE229" s="356">
        <f t="shared" si="1124"/>
        <v>0</v>
      </c>
      <c r="AF229" s="356">
        <f t="shared" si="1124"/>
        <v>0</v>
      </c>
      <c r="AG229" s="356">
        <f t="shared" si="1124"/>
        <v>0</v>
      </c>
      <c r="AH229" s="356">
        <f t="shared" si="1124"/>
        <v>0</v>
      </c>
      <c r="AI229" s="356">
        <f t="shared" si="1124"/>
        <v>0</v>
      </c>
      <c r="AJ229" s="356">
        <f t="shared" si="1124"/>
        <v>0</v>
      </c>
      <c r="AK229" s="356">
        <f t="shared" si="1124"/>
        <v>0</v>
      </c>
      <c r="AL229" s="356">
        <f t="shared" si="1124"/>
        <v>0</v>
      </c>
      <c r="AM229" s="356">
        <f t="shared" si="1124"/>
        <v>0</v>
      </c>
      <c r="AN229" s="356">
        <f t="shared" si="1124"/>
        <v>0</v>
      </c>
      <c r="AO229" s="356">
        <f t="shared" si="1124"/>
        <v>0</v>
      </c>
      <c r="AP229" s="356">
        <f t="shared" si="1124"/>
        <v>0</v>
      </c>
      <c r="AQ229" s="356">
        <f t="shared" si="1124"/>
        <v>0</v>
      </c>
      <c r="AR229" s="356">
        <f t="shared" si="1124"/>
        <v>0</v>
      </c>
      <c r="AS229" s="356">
        <f t="shared" si="1124"/>
        <v>0</v>
      </c>
      <c r="AT229" s="356">
        <f t="shared" si="1124"/>
        <v>0</v>
      </c>
      <c r="AU229" s="356">
        <f t="shared" si="1124"/>
        <v>0</v>
      </c>
      <c r="AV229" s="356">
        <f t="shared" si="1124"/>
        <v>0</v>
      </c>
      <c r="AW229" s="356">
        <f t="shared" si="1124"/>
        <v>0</v>
      </c>
      <c r="AX229" s="356">
        <f t="shared" si="1124"/>
        <v>0</v>
      </c>
      <c r="AY229" s="356">
        <f t="shared" si="1124"/>
        <v>0</v>
      </c>
      <c r="AZ229" s="356">
        <f t="shared" si="1124"/>
        <v>0</v>
      </c>
      <c r="BA229" s="356">
        <f t="shared" si="1124"/>
        <v>0</v>
      </c>
      <c r="BB229" s="356">
        <f t="shared" si="1124"/>
        <v>0</v>
      </c>
      <c r="BC229" s="356">
        <f t="shared" ref="BC229" si="1125">BB222</f>
        <v>0</v>
      </c>
      <c r="BD229" s="356">
        <f t="shared" ref="BD229" si="1126">BC222</f>
        <v>0</v>
      </c>
      <c r="BE229" s="356">
        <f t="shared" ref="BE229" si="1127">BD222</f>
        <v>0</v>
      </c>
      <c r="BF229" s="356">
        <f t="shared" ref="BF229" si="1128">BE222</f>
        <v>0</v>
      </c>
      <c r="BG229" s="356">
        <f t="shared" ref="BG229" si="1129">BF222</f>
        <v>0</v>
      </c>
      <c r="BH229" s="356">
        <f t="shared" ref="BH229" si="1130">BG222</f>
        <v>0</v>
      </c>
      <c r="BI229" s="356">
        <f t="shared" ref="BI229" si="1131">BH222</f>
        <v>0</v>
      </c>
      <c r="BJ229" s="356">
        <f t="shared" ref="BJ229" si="1132">BI222</f>
        <v>0</v>
      </c>
      <c r="BK229" s="356">
        <f t="shared" ref="BK229" si="1133">BJ222</f>
        <v>0</v>
      </c>
      <c r="BL229" s="356">
        <f t="shared" ref="BL229" si="1134">BK222</f>
        <v>0</v>
      </c>
      <c r="BM229" s="356">
        <f t="shared" ref="BM229" si="1135">BL222</f>
        <v>0</v>
      </c>
      <c r="BN229" s="356">
        <f t="shared" ref="BN229" si="1136">BM222</f>
        <v>0</v>
      </c>
      <c r="BO229" s="378"/>
      <c r="BP229" s="378"/>
      <c r="BQ229" s="378"/>
      <c r="BR229" s="378"/>
      <c r="BS229" s="378"/>
    </row>
    <row r="230" spans="1:71" s="20" customFormat="1">
      <c r="A230" s="16"/>
      <c r="C230" s="62"/>
      <c r="D230" s="360" t="s">
        <v>150</v>
      </c>
      <c r="E230" s="61"/>
      <c r="F230" s="236"/>
      <c r="G230" s="356"/>
      <c r="H230" s="356"/>
      <c r="I230" s="356">
        <f t="shared" ref="I230" si="1137">G223</f>
        <v>0</v>
      </c>
      <c r="J230" s="356">
        <f t="shared" ref="J230" si="1138">H223</f>
        <v>0</v>
      </c>
      <c r="K230" s="356">
        <f t="shared" ref="K230" si="1139">I223</f>
        <v>0</v>
      </c>
      <c r="L230" s="356">
        <f t="shared" ref="L230" si="1140">J223</f>
        <v>0</v>
      </c>
      <c r="M230" s="356">
        <f t="shared" ref="M230" si="1141">K223</f>
        <v>0</v>
      </c>
      <c r="N230" s="356">
        <f t="shared" ref="N230" si="1142">L223</f>
        <v>0</v>
      </c>
      <c r="O230" s="356">
        <f t="shared" ref="O230" si="1143">M223</f>
        <v>0</v>
      </c>
      <c r="P230" s="356">
        <f t="shared" ref="P230" si="1144">N223</f>
        <v>0</v>
      </c>
      <c r="Q230" s="356">
        <f t="shared" ref="Q230" si="1145">O223</f>
        <v>0</v>
      </c>
      <c r="R230" s="356">
        <f t="shared" ref="R230" si="1146">P223</f>
        <v>0</v>
      </c>
      <c r="S230" s="356">
        <f t="shared" ref="S230" si="1147">Q223</f>
        <v>0</v>
      </c>
      <c r="T230" s="356">
        <f t="shared" ref="T230" si="1148">R223</f>
        <v>0</v>
      </c>
      <c r="U230" s="356">
        <f t="shared" ref="U230" si="1149">S223</f>
        <v>0</v>
      </c>
      <c r="V230" s="356">
        <f t="shared" ref="V230" si="1150">T223</f>
        <v>0</v>
      </c>
      <c r="W230" s="356">
        <f t="shared" ref="W230" si="1151">U223</f>
        <v>0</v>
      </c>
      <c r="X230" s="356">
        <f t="shared" ref="X230" si="1152">V223</f>
        <v>0</v>
      </c>
      <c r="Y230" s="356">
        <f t="shared" ref="Y230" si="1153">W223</f>
        <v>0</v>
      </c>
      <c r="Z230" s="356">
        <f t="shared" ref="Z230" si="1154">X223</f>
        <v>0</v>
      </c>
      <c r="AA230" s="356">
        <f t="shared" ref="AA230" si="1155">Y223</f>
        <v>0</v>
      </c>
      <c r="AB230" s="356">
        <f t="shared" ref="AB230" si="1156">Z223</f>
        <v>0</v>
      </c>
      <c r="AC230" s="356">
        <f t="shared" ref="AC230" si="1157">AA223</f>
        <v>0</v>
      </c>
      <c r="AD230" s="356">
        <f t="shared" ref="AD230" si="1158">AB223</f>
        <v>0</v>
      </c>
      <c r="AE230" s="356">
        <f t="shared" ref="AE230" si="1159">AC223</f>
        <v>0</v>
      </c>
      <c r="AF230" s="356">
        <f t="shared" ref="AF230" si="1160">AD223</f>
        <v>0</v>
      </c>
      <c r="AG230" s="356">
        <f t="shared" ref="AG230" si="1161">AE223</f>
        <v>0</v>
      </c>
      <c r="AH230" s="356">
        <f t="shared" ref="AH230" si="1162">AF223</f>
        <v>0</v>
      </c>
      <c r="AI230" s="356">
        <f t="shared" ref="AI230" si="1163">AG223</f>
        <v>0</v>
      </c>
      <c r="AJ230" s="356">
        <f t="shared" ref="AJ230" si="1164">AH223</f>
        <v>0</v>
      </c>
      <c r="AK230" s="356">
        <f t="shared" ref="AK230" si="1165">AI223</f>
        <v>0</v>
      </c>
      <c r="AL230" s="356">
        <f t="shared" ref="AL230" si="1166">AJ223</f>
        <v>0</v>
      </c>
      <c r="AM230" s="356">
        <f t="shared" ref="AM230" si="1167">AK223</f>
        <v>0</v>
      </c>
      <c r="AN230" s="356">
        <f t="shared" ref="AN230" si="1168">AL223</f>
        <v>0</v>
      </c>
      <c r="AO230" s="356">
        <f t="shared" ref="AO230" si="1169">AM223</f>
        <v>0</v>
      </c>
      <c r="AP230" s="356">
        <f t="shared" ref="AP230" si="1170">AN223</f>
        <v>0</v>
      </c>
      <c r="AQ230" s="356">
        <f t="shared" ref="AQ230" si="1171">AO223</f>
        <v>0</v>
      </c>
      <c r="AR230" s="356">
        <f t="shared" ref="AR230" si="1172">AP223</f>
        <v>0</v>
      </c>
      <c r="AS230" s="356">
        <f t="shared" ref="AS230" si="1173">AQ223</f>
        <v>0</v>
      </c>
      <c r="AT230" s="356">
        <f t="shared" ref="AT230" si="1174">AR223</f>
        <v>0</v>
      </c>
      <c r="AU230" s="356">
        <f t="shared" ref="AU230" si="1175">AS223</f>
        <v>0</v>
      </c>
      <c r="AV230" s="356">
        <f t="shared" ref="AV230" si="1176">AT223</f>
        <v>0</v>
      </c>
      <c r="AW230" s="356">
        <f t="shared" ref="AW230" si="1177">AU223</f>
        <v>0</v>
      </c>
      <c r="AX230" s="356">
        <f t="shared" ref="AX230" si="1178">AV223</f>
        <v>0</v>
      </c>
      <c r="AY230" s="356">
        <f t="shared" ref="AY230" si="1179">AW223</f>
        <v>0</v>
      </c>
      <c r="AZ230" s="356">
        <f t="shared" ref="AZ230" si="1180">AX223</f>
        <v>0</v>
      </c>
      <c r="BA230" s="356">
        <f t="shared" ref="BA230" si="1181">AY223</f>
        <v>0</v>
      </c>
      <c r="BB230" s="356">
        <f t="shared" ref="BB230" si="1182">AZ223</f>
        <v>0</v>
      </c>
      <c r="BC230" s="356">
        <f t="shared" ref="BC230" si="1183">BA223</f>
        <v>0</v>
      </c>
      <c r="BD230" s="356">
        <f t="shared" ref="BD230" si="1184">BB223</f>
        <v>0</v>
      </c>
      <c r="BE230" s="356">
        <f t="shared" ref="BE230" si="1185">BC223</f>
        <v>0</v>
      </c>
      <c r="BF230" s="356">
        <f t="shared" ref="BF230" si="1186">BD223</f>
        <v>0</v>
      </c>
      <c r="BG230" s="356">
        <f t="shared" ref="BG230" si="1187">BE223</f>
        <v>0</v>
      </c>
      <c r="BH230" s="356">
        <f t="shared" ref="BH230" si="1188">BF223</f>
        <v>0</v>
      </c>
      <c r="BI230" s="356">
        <f t="shared" ref="BI230" si="1189">BG223</f>
        <v>0</v>
      </c>
      <c r="BJ230" s="356">
        <f t="shared" ref="BJ230" si="1190">BH223</f>
        <v>0</v>
      </c>
      <c r="BK230" s="356">
        <f t="shared" ref="BK230" si="1191">BI223</f>
        <v>0</v>
      </c>
      <c r="BL230" s="356">
        <f t="shared" ref="BL230" si="1192">BJ223</f>
        <v>0</v>
      </c>
      <c r="BM230" s="356">
        <f t="shared" ref="BM230" si="1193">BK223</f>
        <v>0</v>
      </c>
      <c r="BN230" s="356">
        <f t="shared" ref="BN230" si="1194">BL223</f>
        <v>0</v>
      </c>
      <c r="BO230" s="378"/>
      <c r="BP230" s="378"/>
      <c r="BQ230" s="378"/>
      <c r="BR230" s="378"/>
      <c r="BS230" s="378"/>
    </row>
    <row r="231" spans="1:71" s="20" customFormat="1">
      <c r="A231" s="16"/>
      <c r="C231" s="62"/>
      <c r="D231" s="360" t="s">
        <v>149</v>
      </c>
      <c r="E231" s="61"/>
      <c r="F231" s="236"/>
      <c r="G231" s="356"/>
      <c r="H231" s="356"/>
      <c r="I231" s="356"/>
      <c r="J231" s="356">
        <f t="shared" ref="J231" si="1195">G224</f>
        <v>0</v>
      </c>
      <c r="K231" s="356">
        <f t="shared" ref="K231" si="1196">H224</f>
        <v>0</v>
      </c>
      <c r="L231" s="356">
        <f t="shared" ref="L231" si="1197">I224</f>
        <v>0</v>
      </c>
      <c r="M231" s="356">
        <f t="shared" ref="M231" si="1198">J224</f>
        <v>0</v>
      </c>
      <c r="N231" s="356">
        <f t="shared" ref="N231" si="1199">K224</f>
        <v>0</v>
      </c>
      <c r="O231" s="356">
        <f t="shared" ref="O231" si="1200">L224</f>
        <v>0</v>
      </c>
      <c r="P231" s="356">
        <f t="shared" ref="P231" si="1201">M224</f>
        <v>0</v>
      </c>
      <c r="Q231" s="356">
        <f t="shared" ref="Q231" si="1202">N224</f>
        <v>0</v>
      </c>
      <c r="R231" s="356">
        <f t="shared" ref="R231" si="1203">O224</f>
        <v>0</v>
      </c>
      <c r="S231" s="356">
        <f t="shared" ref="S231" si="1204">P224</f>
        <v>0</v>
      </c>
      <c r="T231" s="356">
        <f t="shared" ref="T231" si="1205">Q224</f>
        <v>0</v>
      </c>
      <c r="U231" s="356">
        <f t="shared" ref="U231" si="1206">R224</f>
        <v>0</v>
      </c>
      <c r="V231" s="356">
        <f t="shared" ref="V231" si="1207">S224</f>
        <v>0</v>
      </c>
      <c r="W231" s="356">
        <f t="shared" ref="W231" si="1208">T224</f>
        <v>0</v>
      </c>
      <c r="X231" s="356">
        <f t="shared" ref="X231" si="1209">U224</f>
        <v>0</v>
      </c>
      <c r="Y231" s="356">
        <f t="shared" ref="Y231" si="1210">V224</f>
        <v>0</v>
      </c>
      <c r="Z231" s="356">
        <f t="shared" ref="Z231" si="1211">W224</f>
        <v>0</v>
      </c>
      <c r="AA231" s="356">
        <f t="shared" ref="AA231" si="1212">X224</f>
        <v>0</v>
      </c>
      <c r="AB231" s="356">
        <f t="shared" ref="AB231" si="1213">Y224</f>
        <v>0</v>
      </c>
      <c r="AC231" s="356">
        <f t="shared" ref="AC231" si="1214">Z224</f>
        <v>0</v>
      </c>
      <c r="AD231" s="356">
        <f t="shared" ref="AD231" si="1215">AA224</f>
        <v>0</v>
      </c>
      <c r="AE231" s="356">
        <f t="shared" ref="AE231" si="1216">AB224</f>
        <v>0</v>
      </c>
      <c r="AF231" s="356">
        <f t="shared" ref="AF231" si="1217">AC224</f>
        <v>0</v>
      </c>
      <c r="AG231" s="356">
        <f t="shared" ref="AG231" si="1218">AD224</f>
        <v>0</v>
      </c>
      <c r="AH231" s="356">
        <f t="shared" ref="AH231" si="1219">AE224</f>
        <v>0</v>
      </c>
      <c r="AI231" s="356">
        <f t="shared" ref="AI231" si="1220">AF224</f>
        <v>0</v>
      </c>
      <c r="AJ231" s="356">
        <f t="shared" ref="AJ231" si="1221">AG224</f>
        <v>0</v>
      </c>
      <c r="AK231" s="356">
        <f t="shared" ref="AK231" si="1222">AH224</f>
        <v>0</v>
      </c>
      <c r="AL231" s="356">
        <f t="shared" ref="AL231" si="1223">AI224</f>
        <v>0</v>
      </c>
      <c r="AM231" s="356">
        <f t="shared" ref="AM231" si="1224">AJ224</f>
        <v>0</v>
      </c>
      <c r="AN231" s="356">
        <f t="shared" ref="AN231" si="1225">AK224</f>
        <v>0</v>
      </c>
      <c r="AO231" s="356">
        <f t="shared" ref="AO231" si="1226">AL224</f>
        <v>0</v>
      </c>
      <c r="AP231" s="356">
        <f t="shared" ref="AP231" si="1227">AM224</f>
        <v>0</v>
      </c>
      <c r="AQ231" s="356">
        <f t="shared" ref="AQ231" si="1228">AN224</f>
        <v>0</v>
      </c>
      <c r="AR231" s="356">
        <f t="shared" ref="AR231" si="1229">AO224</f>
        <v>0</v>
      </c>
      <c r="AS231" s="356">
        <f t="shared" ref="AS231" si="1230">AP224</f>
        <v>0</v>
      </c>
      <c r="AT231" s="356">
        <f t="shared" ref="AT231" si="1231">AQ224</f>
        <v>0</v>
      </c>
      <c r="AU231" s="356">
        <f t="shared" ref="AU231" si="1232">AR224</f>
        <v>0</v>
      </c>
      <c r="AV231" s="356">
        <f t="shared" ref="AV231" si="1233">AS224</f>
        <v>0</v>
      </c>
      <c r="AW231" s="356">
        <f t="shared" ref="AW231" si="1234">AT224</f>
        <v>0</v>
      </c>
      <c r="AX231" s="356">
        <f t="shared" ref="AX231" si="1235">AU224</f>
        <v>0</v>
      </c>
      <c r="AY231" s="356">
        <f t="shared" ref="AY231" si="1236">AV224</f>
        <v>0</v>
      </c>
      <c r="AZ231" s="356">
        <f t="shared" ref="AZ231" si="1237">AW224</f>
        <v>0</v>
      </c>
      <c r="BA231" s="356">
        <f t="shared" ref="BA231" si="1238">AX224</f>
        <v>0</v>
      </c>
      <c r="BB231" s="356">
        <f t="shared" ref="BB231" si="1239">AY224</f>
        <v>0</v>
      </c>
      <c r="BC231" s="356">
        <f t="shared" ref="BC231" si="1240">AZ224</f>
        <v>0</v>
      </c>
      <c r="BD231" s="356">
        <f t="shared" ref="BD231" si="1241">BA224</f>
        <v>0</v>
      </c>
      <c r="BE231" s="356">
        <f t="shared" ref="BE231" si="1242">BB224</f>
        <v>0</v>
      </c>
      <c r="BF231" s="356">
        <f t="shared" ref="BF231" si="1243">BC224</f>
        <v>0</v>
      </c>
      <c r="BG231" s="356">
        <f t="shared" ref="BG231" si="1244">BD224</f>
        <v>0</v>
      </c>
      <c r="BH231" s="356">
        <f t="shared" ref="BH231" si="1245">BE224</f>
        <v>0</v>
      </c>
      <c r="BI231" s="356">
        <f t="shared" ref="BI231" si="1246">BF224</f>
        <v>0</v>
      </c>
      <c r="BJ231" s="356">
        <f t="shared" ref="BJ231" si="1247">BG224</f>
        <v>0</v>
      </c>
      <c r="BK231" s="356">
        <f t="shared" ref="BK231" si="1248">BH224</f>
        <v>0</v>
      </c>
      <c r="BL231" s="356">
        <f t="shared" ref="BL231" si="1249">BI224</f>
        <v>0</v>
      </c>
      <c r="BM231" s="356">
        <f t="shared" ref="BM231" si="1250">BJ224</f>
        <v>0</v>
      </c>
      <c r="BN231" s="356">
        <f t="shared" ref="BN231" si="1251">BK224</f>
        <v>0</v>
      </c>
      <c r="BO231" s="378"/>
      <c r="BP231" s="378"/>
      <c r="BQ231" s="378"/>
      <c r="BR231" s="378"/>
      <c r="BS231" s="378"/>
    </row>
    <row r="232" spans="1:71" s="20" customFormat="1">
      <c r="A232" s="16"/>
      <c r="C232" s="62"/>
      <c r="D232" s="61"/>
      <c r="E232" s="61"/>
      <c r="F232" s="236"/>
      <c r="G232" s="356"/>
      <c r="H232" s="356"/>
      <c r="I232" s="356"/>
      <c r="J232" s="356"/>
      <c r="K232" s="356"/>
      <c r="L232" s="356"/>
      <c r="M232" s="356"/>
      <c r="N232" s="356"/>
      <c r="O232" s="356"/>
      <c r="P232" s="356"/>
      <c r="Q232" s="356"/>
      <c r="R232" s="356"/>
      <c r="S232" s="356"/>
      <c r="T232" s="356"/>
      <c r="U232" s="356"/>
      <c r="V232" s="356"/>
      <c r="W232" s="356"/>
      <c r="X232" s="356"/>
      <c r="Y232" s="356"/>
      <c r="Z232" s="356"/>
      <c r="AA232" s="356"/>
      <c r="AB232" s="356"/>
      <c r="AC232" s="356"/>
      <c r="AD232" s="356"/>
      <c r="AE232" s="356"/>
      <c r="AF232" s="356"/>
      <c r="AG232" s="356"/>
      <c r="AH232" s="356"/>
      <c r="AI232" s="356"/>
      <c r="AJ232" s="356"/>
      <c r="AK232" s="356"/>
      <c r="AL232" s="356"/>
      <c r="AM232" s="356"/>
      <c r="AN232" s="356"/>
      <c r="AO232" s="356"/>
      <c r="AP232" s="356"/>
      <c r="AQ232" s="356"/>
      <c r="AR232" s="356"/>
      <c r="AS232" s="356"/>
      <c r="AT232" s="356"/>
      <c r="AU232" s="356"/>
      <c r="AV232" s="356"/>
      <c r="AW232" s="356"/>
      <c r="AX232" s="356"/>
      <c r="AY232" s="356"/>
      <c r="AZ232" s="356"/>
      <c r="BA232" s="356"/>
      <c r="BB232" s="356"/>
      <c r="BC232" s="356"/>
      <c r="BD232" s="356"/>
      <c r="BE232" s="356"/>
      <c r="BF232" s="356"/>
      <c r="BG232" s="356"/>
      <c r="BH232" s="356"/>
      <c r="BI232" s="356"/>
      <c r="BJ232" s="356"/>
      <c r="BK232" s="356"/>
      <c r="BL232" s="356"/>
      <c r="BM232" s="356"/>
      <c r="BN232" s="356"/>
      <c r="BO232" s="378"/>
      <c r="BP232" s="378"/>
      <c r="BQ232" s="378"/>
      <c r="BR232" s="378"/>
      <c r="BS232" s="378"/>
    </row>
    <row r="233" spans="1:71" s="20" customFormat="1">
      <c r="A233" s="16"/>
      <c r="C233" s="62"/>
      <c r="D233" s="355" t="s">
        <v>151</v>
      </c>
      <c r="E233" s="61" t="s">
        <v>154</v>
      </c>
      <c r="F233" s="236"/>
      <c r="G233" s="356">
        <v>0</v>
      </c>
      <c r="H233" s="356">
        <f t="shared" ref="H233:BB233" si="1252">G236</f>
        <v>0</v>
      </c>
      <c r="I233" s="356">
        <f t="shared" si="1252"/>
        <v>0</v>
      </c>
      <c r="J233" s="356">
        <f t="shared" si="1252"/>
        <v>0</v>
      </c>
      <c r="K233" s="356">
        <f t="shared" si="1252"/>
        <v>0</v>
      </c>
      <c r="L233" s="356">
        <f t="shared" si="1252"/>
        <v>0</v>
      </c>
      <c r="M233" s="356">
        <f t="shared" si="1252"/>
        <v>0</v>
      </c>
      <c r="N233" s="356">
        <f t="shared" si="1252"/>
        <v>0</v>
      </c>
      <c r="O233" s="356">
        <f t="shared" si="1252"/>
        <v>0</v>
      </c>
      <c r="P233" s="356">
        <f t="shared" si="1252"/>
        <v>0</v>
      </c>
      <c r="Q233" s="356">
        <f t="shared" si="1252"/>
        <v>0</v>
      </c>
      <c r="R233" s="356">
        <f t="shared" si="1252"/>
        <v>0</v>
      </c>
      <c r="S233" s="356">
        <f t="shared" si="1252"/>
        <v>0</v>
      </c>
      <c r="T233" s="356">
        <f t="shared" si="1252"/>
        <v>0</v>
      </c>
      <c r="U233" s="356">
        <f t="shared" si="1252"/>
        <v>0</v>
      </c>
      <c r="V233" s="356">
        <f t="shared" si="1252"/>
        <v>0</v>
      </c>
      <c r="W233" s="356">
        <f t="shared" si="1252"/>
        <v>0</v>
      </c>
      <c r="X233" s="356">
        <f t="shared" si="1252"/>
        <v>0</v>
      </c>
      <c r="Y233" s="356">
        <f t="shared" si="1252"/>
        <v>0</v>
      </c>
      <c r="Z233" s="356">
        <f t="shared" si="1252"/>
        <v>0</v>
      </c>
      <c r="AA233" s="356">
        <f t="shared" si="1252"/>
        <v>0</v>
      </c>
      <c r="AB233" s="356">
        <f t="shared" si="1252"/>
        <v>0</v>
      </c>
      <c r="AC233" s="356">
        <f t="shared" si="1252"/>
        <v>0</v>
      </c>
      <c r="AD233" s="356">
        <f t="shared" si="1252"/>
        <v>0</v>
      </c>
      <c r="AE233" s="356">
        <f t="shared" si="1252"/>
        <v>0</v>
      </c>
      <c r="AF233" s="356">
        <f t="shared" si="1252"/>
        <v>0</v>
      </c>
      <c r="AG233" s="356">
        <f t="shared" si="1252"/>
        <v>0</v>
      </c>
      <c r="AH233" s="356">
        <f t="shared" si="1252"/>
        <v>0</v>
      </c>
      <c r="AI233" s="356">
        <f t="shared" si="1252"/>
        <v>0</v>
      </c>
      <c r="AJ233" s="356">
        <f t="shared" si="1252"/>
        <v>0</v>
      </c>
      <c r="AK233" s="356">
        <f t="shared" si="1252"/>
        <v>0</v>
      </c>
      <c r="AL233" s="356">
        <f t="shared" si="1252"/>
        <v>0</v>
      </c>
      <c r="AM233" s="356">
        <f t="shared" si="1252"/>
        <v>0</v>
      </c>
      <c r="AN233" s="356">
        <f t="shared" si="1252"/>
        <v>0</v>
      </c>
      <c r="AO233" s="356">
        <f t="shared" si="1252"/>
        <v>0</v>
      </c>
      <c r="AP233" s="356">
        <f t="shared" si="1252"/>
        <v>0</v>
      </c>
      <c r="AQ233" s="356">
        <f t="shared" si="1252"/>
        <v>0</v>
      </c>
      <c r="AR233" s="356">
        <f t="shared" si="1252"/>
        <v>0</v>
      </c>
      <c r="AS233" s="356">
        <f t="shared" si="1252"/>
        <v>0</v>
      </c>
      <c r="AT233" s="356">
        <f t="shared" si="1252"/>
        <v>0</v>
      </c>
      <c r="AU233" s="356">
        <f t="shared" si="1252"/>
        <v>0</v>
      </c>
      <c r="AV233" s="356">
        <f t="shared" si="1252"/>
        <v>0</v>
      </c>
      <c r="AW233" s="356">
        <f t="shared" si="1252"/>
        <v>0</v>
      </c>
      <c r="AX233" s="356">
        <f t="shared" si="1252"/>
        <v>0</v>
      </c>
      <c r="AY233" s="356">
        <f t="shared" si="1252"/>
        <v>0</v>
      </c>
      <c r="AZ233" s="356">
        <f t="shared" si="1252"/>
        <v>0</v>
      </c>
      <c r="BA233" s="356">
        <f t="shared" si="1252"/>
        <v>0</v>
      </c>
      <c r="BB233" s="356">
        <f t="shared" si="1252"/>
        <v>0</v>
      </c>
      <c r="BC233" s="356">
        <f t="shared" ref="BC233" si="1253">BB236</f>
        <v>0</v>
      </c>
      <c r="BD233" s="356">
        <f t="shared" ref="BD233" si="1254">BC236</f>
        <v>0</v>
      </c>
      <c r="BE233" s="356">
        <f t="shared" ref="BE233" si="1255">BD236</f>
        <v>0</v>
      </c>
      <c r="BF233" s="356">
        <f t="shared" ref="BF233" si="1256">BE236</f>
        <v>0</v>
      </c>
      <c r="BG233" s="356">
        <f t="shared" ref="BG233" si="1257">BF236</f>
        <v>0</v>
      </c>
      <c r="BH233" s="356">
        <f t="shared" ref="BH233" si="1258">BG236</f>
        <v>0</v>
      </c>
      <c r="BI233" s="356">
        <f t="shared" ref="BI233" si="1259">BH236</f>
        <v>0</v>
      </c>
      <c r="BJ233" s="356">
        <f t="shared" ref="BJ233" si="1260">BI236</f>
        <v>0</v>
      </c>
      <c r="BK233" s="356">
        <f t="shared" ref="BK233" si="1261">BJ236</f>
        <v>0</v>
      </c>
      <c r="BL233" s="356">
        <f t="shared" ref="BL233" si="1262">BK236</f>
        <v>0</v>
      </c>
      <c r="BM233" s="356">
        <f t="shared" ref="BM233" si="1263">BL236</f>
        <v>0</v>
      </c>
      <c r="BN233" s="356">
        <f t="shared" ref="BN233" si="1264">BM236</f>
        <v>0</v>
      </c>
      <c r="BO233" s="378"/>
      <c r="BP233" s="378"/>
      <c r="BQ233" s="378"/>
      <c r="BR233" s="378"/>
      <c r="BS233" s="378"/>
    </row>
    <row r="234" spans="1:71" s="20" customFormat="1">
      <c r="A234" s="16"/>
      <c r="C234" s="62"/>
      <c r="D234" s="61"/>
      <c r="E234" s="61" t="s">
        <v>155</v>
      </c>
      <c r="F234" s="236"/>
      <c r="G234" s="356">
        <f t="shared" ref="G234:BB234" si="1265">SUM(G221:G224)</f>
        <v>0</v>
      </c>
      <c r="H234" s="356">
        <f t="shared" si="1265"/>
        <v>0</v>
      </c>
      <c r="I234" s="356">
        <f t="shared" si="1265"/>
        <v>0</v>
      </c>
      <c r="J234" s="356">
        <f t="shared" si="1265"/>
        <v>0</v>
      </c>
      <c r="K234" s="356">
        <f t="shared" si="1265"/>
        <v>0</v>
      </c>
      <c r="L234" s="356">
        <f t="shared" si="1265"/>
        <v>0</v>
      </c>
      <c r="M234" s="356">
        <f t="shared" si="1265"/>
        <v>0</v>
      </c>
      <c r="N234" s="356">
        <f t="shared" si="1265"/>
        <v>0</v>
      </c>
      <c r="O234" s="356">
        <f t="shared" si="1265"/>
        <v>0</v>
      </c>
      <c r="P234" s="356">
        <f t="shared" si="1265"/>
        <v>0</v>
      </c>
      <c r="Q234" s="356">
        <f t="shared" si="1265"/>
        <v>0</v>
      </c>
      <c r="R234" s="356">
        <f t="shared" si="1265"/>
        <v>0</v>
      </c>
      <c r="S234" s="356">
        <f t="shared" si="1265"/>
        <v>0</v>
      </c>
      <c r="T234" s="356">
        <f t="shared" si="1265"/>
        <v>0</v>
      </c>
      <c r="U234" s="356">
        <f t="shared" si="1265"/>
        <v>0</v>
      </c>
      <c r="V234" s="356">
        <f t="shared" si="1265"/>
        <v>0</v>
      </c>
      <c r="W234" s="356">
        <f t="shared" si="1265"/>
        <v>0</v>
      </c>
      <c r="X234" s="356">
        <f t="shared" si="1265"/>
        <v>0</v>
      </c>
      <c r="Y234" s="356">
        <f t="shared" si="1265"/>
        <v>0</v>
      </c>
      <c r="Z234" s="356">
        <f t="shared" si="1265"/>
        <v>0</v>
      </c>
      <c r="AA234" s="356">
        <f t="shared" si="1265"/>
        <v>0</v>
      </c>
      <c r="AB234" s="356">
        <f t="shared" si="1265"/>
        <v>0</v>
      </c>
      <c r="AC234" s="356">
        <f t="shared" si="1265"/>
        <v>0</v>
      </c>
      <c r="AD234" s="356">
        <f t="shared" si="1265"/>
        <v>0</v>
      </c>
      <c r="AE234" s="356">
        <f t="shared" si="1265"/>
        <v>0</v>
      </c>
      <c r="AF234" s="356">
        <f t="shared" si="1265"/>
        <v>0</v>
      </c>
      <c r="AG234" s="356">
        <f t="shared" si="1265"/>
        <v>0</v>
      </c>
      <c r="AH234" s="356">
        <f t="shared" si="1265"/>
        <v>0</v>
      </c>
      <c r="AI234" s="356">
        <f t="shared" si="1265"/>
        <v>0</v>
      </c>
      <c r="AJ234" s="356">
        <f t="shared" si="1265"/>
        <v>0</v>
      </c>
      <c r="AK234" s="356">
        <f t="shared" si="1265"/>
        <v>0</v>
      </c>
      <c r="AL234" s="356">
        <f t="shared" si="1265"/>
        <v>0</v>
      </c>
      <c r="AM234" s="356">
        <f t="shared" si="1265"/>
        <v>0</v>
      </c>
      <c r="AN234" s="356">
        <f t="shared" si="1265"/>
        <v>0</v>
      </c>
      <c r="AO234" s="356">
        <f t="shared" si="1265"/>
        <v>0</v>
      </c>
      <c r="AP234" s="356">
        <f t="shared" si="1265"/>
        <v>0</v>
      </c>
      <c r="AQ234" s="356">
        <f t="shared" si="1265"/>
        <v>0</v>
      </c>
      <c r="AR234" s="356">
        <f t="shared" si="1265"/>
        <v>0</v>
      </c>
      <c r="AS234" s="356">
        <f t="shared" si="1265"/>
        <v>0</v>
      </c>
      <c r="AT234" s="356">
        <f t="shared" si="1265"/>
        <v>0</v>
      </c>
      <c r="AU234" s="356">
        <f t="shared" si="1265"/>
        <v>0</v>
      </c>
      <c r="AV234" s="356">
        <f t="shared" si="1265"/>
        <v>0</v>
      </c>
      <c r="AW234" s="356">
        <f t="shared" si="1265"/>
        <v>0</v>
      </c>
      <c r="AX234" s="356">
        <f t="shared" si="1265"/>
        <v>0</v>
      </c>
      <c r="AY234" s="356">
        <f t="shared" si="1265"/>
        <v>0</v>
      </c>
      <c r="AZ234" s="356">
        <f t="shared" si="1265"/>
        <v>0</v>
      </c>
      <c r="BA234" s="356">
        <f t="shared" si="1265"/>
        <v>0</v>
      </c>
      <c r="BB234" s="356">
        <f t="shared" si="1265"/>
        <v>0</v>
      </c>
      <c r="BC234" s="356">
        <f t="shared" ref="BC234:BN234" si="1266">SUM(BC221:BC224)</f>
        <v>0</v>
      </c>
      <c r="BD234" s="356">
        <f t="shared" si="1266"/>
        <v>0</v>
      </c>
      <c r="BE234" s="356">
        <f t="shared" si="1266"/>
        <v>0</v>
      </c>
      <c r="BF234" s="356">
        <f t="shared" si="1266"/>
        <v>0</v>
      </c>
      <c r="BG234" s="356">
        <f t="shared" si="1266"/>
        <v>0</v>
      </c>
      <c r="BH234" s="356">
        <f t="shared" si="1266"/>
        <v>0</v>
      </c>
      <c r="BI234" s="356">
        <f t="shared" si="1266"/>
        <v>0</v>
      </c>
      <c r="BJ234" s="356">
        <f t="shared" si="1266"/>
        <v>0</v>
      </c>
      <c r="BK234" s="356">
        <f t="shared" si="1266"/>
        <v>0</v>
      </c>
      <c r="BL234" s="356">
        <f t="shared" si="1266"/>
        <v>0</v>
      </c>
      <c r="BM234" s="356">
        <f t="shared" si="1266"/>
        <v>0</v>
      </c>
      <c r="BN234" s="356">
        <f t="shared" si="1266"/>
        <v>0</v>
      </c>
      <c r="BO234" s="378"/>
      <c r="BP234" s="378"/>
      <c r="BQ234" s="378"/>
      <c r="BR234" s="378"/>
      <c r="BS234" s="378"/>
    </row>
    <row r="235" spans="1:71" s="20" customFormat="1">
      <c r="A235" s="16"/>
      <c r="C235" s="62"/>
      <c r="D235" s="61"/>
      <c r="E235" s="61" t="s">
        <v>156</v>
      </c>
      <c r="F235" s="236"/>
      <c r="G235" s="356">
        <f t="shared" ref="G235:BB235" si="1267">SUM(G228:G231)</f>
        <v>0</v>
      </c>
      <c r="H235" s="356">
        <f t="shared" si="1267"/>
        <v>0</v>
      </c>
      <c r="I235" s="356">
        <f t="shared" si="1267"/>
        <v>0</v>
      </c>
      <c r="J235" s="356">
        <f t="shared" si="1267"/>
        <v>0</v>
      </c>
      <c r="K235" s="356">
        <f t="shared" si="1267"/>
        <v>0</v>
      </c>
      <c r="L235" s="356">
        <f t="shared" si="1267"/>
        <v>0</v>
      </c>
      <c r="M235" s="356">
        <f t="shared" si="1267"/>
        <v>0</v>
      </c>
      <c r="N235" s="356">
        <f t="shared" si="1267"/>
        <v>0</v>
      </c>
      <c r="O235" s="356">
        <f t="shared" si="1267"/>
        <v>0</v>
      </c>
      <c r="P235" s="356">
        <f t="shared" si="1267"/>
        <v>0</v>
      </c>
      <c r="Q235" s="356">
        <f t="shared" si="1267"/>
        <v>0</v>
      </c>
      <c r="R235" s="356">
        <f t="shared" si="1267"/>
        <v>0</v>
      </c>
      <c r="S235" s="356">
        <f t="shared" si="1267"/>
        <v>0</v>
      </c>
      <c r="T235" s="356">
        <f t="shared" si="1267"/>
        <v>0</v>
      </c>
      <c r="U235" s="356">
        <f t="shared" si="1267"/>
        <v>0</v>
      </c>
      <c r="V235" s="356">
        <f t="shared" si="1267"/>
        <v>0</v>
      </c>
      <c r="W235" s="356">
        <f t="shared" si="1267"/>
        <v>0</v>
      </c>
      <c r="X235" s="356">
        <f t="shared" si="1267"/>
        <v>0</v>
      </c>
      <c r="Y235" s="356">
        <f t="shared" si="1267"/>
        <v>0</v>
      </c>
      <c r="Z235" s="356">
        <f t="shared" si="1267"/>
        <v>0</v>
      </c>
      <c r="AA235" s="356">
        <f t="shared" si="1267"/>
        <v>0</v>
      </c>
      <c r="AB235" s="356">
        <f t="shared" si="1267"/>
        <v>0</v>
      </c>
      <c r="AC235" s="356">
        <f t="shared" si="1267"/>
        <v>0</v>
      </c>
      <c r="AD235" s="356">
        <f t="shared" si="1267"/>
        <v>0</v>
      </c>
      <c r="AE235" s="356">
        <f t="shared" si="1267"/>
        <v>0</v>
      </c>
      <c r="AF235" s="356">
        <f t="shared" si="1267"/>
        <v>0</v>
      </c>
      <c r="AG235" s="356">
        <f t="shared" si="1267"/>
        <v>0</v>
      </c>
      <c r="AH235" s="356">
        <f t="shared" si="1267"/>
        <v>0</v>
      </c>
      <c r="AI235" s="356">
        <f t="shared" si="1267"/>
        <v>0</v>
      </c>
      <c r="AJ235" s="356">
        <f t="shared" si="1267"/>
        <v>0</v>
      </c>
      <c r="AK235" s="356">
        <f t="shared" si="1267"/>
        <v>0</v>
      </c>
      <c r="AL235" s="356">
        <f t="shared" si="1267"/>
        <v>0</v>
      </c>
      <c r="AM235" s="356">
        <f t="shared" si="1267"/>
        <v>0</v>
      </c>
      <c r="AN235" s="356">
        <f t="shared" si="1267"/>
        <v>0</v>
      </c>
      <c r="AO235" s="356">
        <f t="shared" si="1267"/>
        <v>0</v>
      </c>
      <c r="AP235" s="356">
        <f t="shared" si="1267"/>
        <v>0</v>
      </c>
      <c r="AQ235" s="356">
        <f t="shared" si="1267"/>
        <v>0</v>
      </c>
      <c r="AR235" s="356">
        <f t="shared" si="1267"/>
        <v>0</v>
      </c>
      <c r="AS235" s="356">
        <f t="shared" si="1267"/>
        <v>0</v>
      </c>
      <c r="AT235" s="356">
        <f t="shared" si="1267"/>
        <v>0</v>
      </c>
      <c r="AU235" s="356">
        <f t="shared" si="1267"/>
        <v>0</v>
      </c>
      <c r="AV235" s="356">
        <f t="shared" si="1267"/>
        <v>0</v>
      </c>
      <c r="AW235" s="356">
        <f t="shared" si="1267"/>
        <v>0</v>
      </c>
      <c r="AX235" s="356">
        <f t="shared" si="1267"/>
        <v>0</v>
      </c>
      <c r="AY235" s="356">
        <f t="shared" si="1267"/>
        <v>0</v>
      </c>
      <c r="AZ235" s="356">
        <f t="shared" si="1267"/>
        <v>0</v>
      </c>
      <c r="BA235" s="356">
        <f t="shared" si="1267"/>
        <v>0</v>
      </c>
      <c r="BB235" s="356">
        <f t="shared" si="1267"/>
        <v>0</v>
      </c>
      <c r="BC235" s="356">
        <f t="shared" ref="BC235:BN235" si="1268">SUM(BC228:BC231)</f>
        <v>0</v>
      </c>
      <c r="BD235" s="356">
        <f t="shared" si="1268"/>
        <v>0</v>
      </c>
      <c r="BE235" s="356">
        <f t="shared" si="1268"/>
        <v>0</v>
      </c>
      <c r="BF235" s="356">
        <f t="shared" si="1268"/>
        <v>0</v>
      </c>
      <c r="BG235" s="356">
        <f t="shared" si="1268"/>
        <v>0</v>
      </c>
      <c r="BH235" s="356">
        <f t="shared" si="1268"/>
        <v>0</v>
      </c>
      <c r="BI235" s="356">
        <f t="shared" si="1268"/>
        <v>0</v>
      </c>
      <c r="BJ235" s="356">
        <f t="shared" si="1268"/>
        <v>0</v>
      </c>
      <c r="BK235" s="356">
        <f t="shared" si="1268"/>
        <v>0</v>
      </c>
      <c r="BL235" s="356">
        <f t="shared" si="1268"/>
        <v>0</v>
      </c>
      <c r="BM235" s="356">
        <f t="shared" si="1268"/>
        <v>0</v>
      </c>
      <c r="BN235" s="356">
        <f t="shared" si="1268"/>
        <v>0</v>
      </c>
      <c r="BO235" s="378"/>
      <c r="BP235" s="378"/>
      <c r="BQ235" s="378"/>
      <c r="BR235" s="378"/>
      <c r="BS235" s="378"/>
    </row>
    <row r="236" spans="1:71" s="20" customFormat="1">
      <c r="A236" s="16"/>
      <c r="C236" s="363"/>
      <c r="D236" s="61"/>
      <c r="E236" s="355" t="s">
        <v>157</v>
      </c>
      <c r="F236" s="364"/>
      <c r="G236" s="104">
        <f t="shared" ref="G236" si="1269">G233+G234-G235</f>
        <v>0</v>
      </c>
      <c r="H236" s="104">
        <f t="shared" ref="H236" si="1270">H233+H234-H235</f>
        <v>0</v>
      </c>
      <c r="I236" s="104">
        <f t="shared" ref="I236" si="1271">I233+I234-I235</f>
        <v>0</v>
      </c>
      <c r="J236" s="104">
        <f t="shared" ref="J236" si="1272">J233+J234-J235</f>
        <v>0</v>
      </c>
      <c r="K236" s="104">
        <f t="shared" ref="K236" si="1273">K233+K234-K235</f>
        <v>0</v>
      </c>
      <c r="L236" s="104">
        <f t="shared" ref="L236" si="1274">L233+L234-L235</f>
        <v>0</v>
      </c>
      <c r="M236" s="104">
        <f t="shared" ref="M236" si="1275">M233+M234-M235</f>
        <v>0</v>
      </c>
      <c r="N236" s="104">
        <f t="shared" ref="N236" si="1276">N233+N234-N235</f>
        <v>0</v>
      </c>
      <c r="O236" s="104">
        <f t="shared" ref="O236" si="1277">O233+O234-O235</f>
        <v>0</v>
      </c>
      <c r="P236" s="104">
        <f t="shared" ref="P236" si="1278">P233+P234-P235</f>
        <v>0</v>
      </c>
      <c r="Q236" s="104">
        <f t="shared" ref="Q236" si="1279">Q233+Q234-Q235</f>
        <v>0</v>
      </c>
      <c r="R236" s="104">
        <f t="shared" ref="R236" si="1280">R233+R234-R235</f>
        <v>0</v>
      </c>
      <c r="S236" s="104">
        <f t="shared" ref="S236" si="1281">S233+S234-S235</f>
        <v>0</v>
      </c>
      <c r="T236" s="104">
        <f t="shared" ref="T236" si="1282">T233+T234-T235</f>
        <v>0</v>
      </c>
      <c r="U236" s="104">
        <f t="shared" ref="U236" si="1283">U233+U234-U235</f>
        <v>0</v>
      </c>
      <c r="V236" s="104">
        <f t="shared" ref="V236" si="1284">V233+V234-V235</f>
        <v>0</v>
      </c>
      <c r="W236" s="104">
        <f t="shared" ref="W236" si="1285">W233+W234-W235</f>
        <v>0</v>
      </c>
      <c r="X236" s="104">
        <f t="shared" ref="X236" si="1286">X233+X234-X235</f>
        <v>0</v>
      </c>
      <c r="Y236" s="104">
        <f t="shared" ref="Y236" si="1287">Y233+Y234-Y235</f>
        <v>0</v>
      </c>
      <c r="Z236" s="104">
        <f t="shared" ref="Z236" si="1288">Z233+Z234-Z235</f>
        <v>0</v>
      </c>
      <c r="AA236" s="104">
        <f t="shared" ref="AA236" si="1289">AA233+AA234-AA235</f>
        <v>0</v>
      </c>
      <c r="AB236" s="104">
        <f t="shared" ref="AB236" si="1290">AB233+AB234-AB235</f>
        <v>0</v>
      </c>
      <c r="AC236" s="104">
        <f t="shared" ref="AC236" si="1291">AC233+AC234-AC235</f>
        <v>0</v>
      </c>
      <c r="AD236" s="104">
        <f t="shared" ref="AD236" si="1292">AD233+AD234-AD235</f>
        <v>0</v>
      </c>
      <c r="AE236" s="104">
        <f t="shared" ref="AE236" si="1293">AE233+AE234-AE235</f>
        <v>0</v>
      </c>
      <c r="AF236" s="104">
        <f t="shared" ref="AF236" si="1294">AF233+AF234-AF235</f>
        <v>0</v>
      </c>
      <c r="AG236" s="104">
        <f t="shared" ref="AG236" si="1295">AG233+AG234-AG235</f>
        <v>0</v>
      </c>
      <c r="AH236" s="104">
        <f t="shared" ref="AH236" si="1296">AH233+AH234-AH235</f>
        <v>0</v>
      </c>
      <c r="AI236" s="104">
        <f t="shared" ref="AI236" si="1297">AI233+AI234-AI235</f>
        <v>0</v>
      </c>
      <c r="AJ236" s="104">
        <f t="shared" ref="AJ236" si="1298">AJ233+AJ234-AJ235</f>
        <v>0</v>
      </c>
      <c r="AK236" s="104">
        <f t="shared" ref="AK236" si="1299">AK233+AK234-AK235</f>
        <v>0</v>
      </c>
      <c r="AL236" s="104">
        <f t="shared" ref="AL236" si="1300">AL233+AL234-AL235</f>
        <v>0</v>
      </c>
      <c r="AM236" s="104">
        <f t="shared" ref="AM236" si="1301">AM233+AM234-AM235</f>
        <v>0</v>
      </c>
      <c r="AN236" s="104">
        <f t="shared" ref="AN236" si="1302">AN233+AN234-AN235</f>
        <v>0</v>
      </c>
      <c r="AO236" s="104">
        <f t="shared" ref="AO236" si="1303">AO233+AO234-AO235</f>
        <v>0</v>
      </c>
      <c r="AP236" s="104">
        <f t="shared" ref="AP236" si="1304">AP233+AP234-AP235</f>
        <v>0</v>
      </c>
      <c r="AQ236" s="104">
        <f t="shared" ref="AQ236" si="1305">AQ233+AQ234-AQ235</f>
        <v>0</v>
      </c>
      <c r="AR236" s="104">
        <f t="shared" ref="AR236" si="1306">AR233+AR234-AR235</f>
        <v>0</v>
      </c>
      <c r="AS236" s="104">
        <f t="shared" ref="AS236" si="1307">AS233+AS234-AS235</f>
        <v>0</v>
      </c>
      <c r="AT236" s="104">
        <f t="shared" ref="AT236" si="1308">AT233+AT234-AT235</f>
        <v>0</v>
      </c>
      <c r="AU236" s="104">
        <f t="shared" ref="AU236" si="1309">AU233+AU234-AU235</f>
        <v>0</v>
      </c>
      <c r="AV236" s="104">
        <f t="shared" ref="AV236" si="1310">AV233+AV234-AV235</f>
        <v>0</v>
      </c>
      <c r="AW236" s="104">
        <f t="shared" ref="AW236" si="1311">AW233+AW234-AW235</f>
        <v>0</v>
      </c>
      <c r="AX236" s="104">
        <f t="shared" ref="AX236" si="1312">AX233+AX234-AX235</f>
        <v>0</v>
      </c>
      <c r="AY236" s="104">
        <f t="shared" ref="AY236" si="1313">AY233+AY234-AY235</f>
        <v>0</v>
      </c>
      <c r="AZ236" s="104">
        <f t="shared" ref="AZ236" si="1314">AZ233+AZ234-AZ235</f>
        <v>0</v>
      </c>
      <c r="BA236" s="104">
        <f t="shared" ref="BA236" si="1315">BA233+BA234-BA235</f>
        <v>0</v>
      </c>
      <c r="BB236" s="104">
        <f t="shared" ref="BB236:BM236" si="1316">BB233+BB234-BB235</f>
        <v>0</v>
      </c>
      <c r="BC236" s="104">
        <f t="shared" si="1316"/>
        <v>0</v>
      </c>
      <c r="BD236" s="104">
        <f t="shared" si="1316"/>
        <v>0</v>
      </c>
      <c r="BE236" s="104">
        <f t="shared" si="1316"/>
        <v>0</v>
      </c>
      <c r="BF236" s="104">
        <f t="shared" si="1316"/>
        <v>0</v>
      </c>
      <c r="BG236" s="104">
        <f t="shared" si="1316"/>
        <v>0</v>
      </c>
      <c r="BH236" s="104">
        <f t="shared" si="1316"/>
        <v>0</v>
      </c>
      <c r="BI236" s="104">
        <f t="shared" si="1316"/>
        <v>0</v>
      </c>
      <c r="BJ236" s="104">
        <f t="shared" si="1316"/>
        <v>0</v>
      </c>
      <c r="BK236" s="104">
        <f t="shared" si="1316"/>
        <v>0</v>
      </c>
      <c r="BL236" s="104">
        <f t="shared" si="1316"/>
        <v>0</v>
      </c>
      <c r="BM236" s="104">
        <f t="shared" si="1316"/>
        <v>0</v>
      </c>
      <c r="BN236" s="104">
        <f t="shared" ref="BN236" si="1317">BN233+BN234-BN235</f>
        <v>0</v>
      </c>
      <c r="BO236" s="378"/>
      <c r="BP236" s="378"/>
      <c r="BQ236" s="378"/>
      <c r="BR236" s="378"/>
      <c r="BS236" s="378"/>
    </row>
    <row r="237" spans="1:71" s="20" customFormat="1">
      <c r="A237" s="16"/>
      <c r="C237" s="62"/>
      <c r="D237" s="61"/>
      <c r="E237" s="61"/>
      <c r="F237" s="236"/>
      <c r="G237" s="356"/>
      <c r="H237" s="356"/>
      <c r="I237" s="356"/>
      <c r="J237" s="356"/>
      <c r="K237" s="356"/>
      <c r="L237" s="356"/>
      <c r="M237" s="356"/>
      <c r="N237" s="356"/>
      <c r="O237" s="356"/>
      <c r="P237" s="356"/>
      <c r="Q237" s="356"/>
      <c r="R237" s="356"/>
      <c r="S237" s="356"/>
      <c r="T237" s="356"/>
      <c r="U237" s="356"/>
      <c r="V237" s="356"/>
      <c r="W237" s="356"/>
      <c r="X237" s="356"/>
      <c r="Y237" s="356"/>
      <c r="Z237" s="356"/>
      <c r="AA237" s="356"/>
      <c r="AB237" s="356"/>
      <c r="AC237" s="356"/>
      <c r="AD237" s="356"/>
      <c r="AE237" s="356"/>
      <c r="AF237" s="356"/>
      <c r="AG237" s="356"/>
      <c r="AH237" s="356"/>
      <c r="AI237" s="356"/>
      <c r="AJ237" s="356"/>
      <c r="AK237" s="356"/>
      <c r="AL237" s="356"/>
      <c r="AM237" s="356"/>
      <c r="AN237" s="356"/>
      <c r="AO237" s="356"/>
      <c r="AP237" s="356"/>
      <c r="AQ237" s="356"/>
      <c r="AR237" s="356"/>
      <c r="AS237" s="356"/>
      <c r="AT237" s="356"/>
      <c r="AU237" s="356"/>
      <c r="AV237" s="356"/>
      <c r="AW237" s="356"/>
      <c r="AX237" s="356"/>
      <c r="AY237" s="356"/>
      <c r="AZ237" s="356"/>
      <c r="BA237" s="356"/>
      <c r="BB237" s="356"/>
      <c r="BC237" s="356"/>
      <c r="BD237" s="356"/>
      <c r="BE237" s="356"/>
      <c r="BF237" s="356"/>
      <c r="BG237" s="356"/>
      <c r="BH237" s="356"/>
      <c r="BI237" s="356"/>
      <c r="BJ237" s="356"/>
      <c r="BK237" s="356"/>
      <c r="BL237" s="356"/>
      <c r="BM237" s="356"/>
      <c r="BN237" s="356"/>
      <c r="BO237" s="378"/>
      <c r="BP237" s="378"/>
      <c r="BQ237" s="378"/>
      <c r="BR237" s="378"/>
      <c r="BS237" s="378"/>
    </row>
    <row r="238" spans="1:71" s="20" customFormat="1">
      <c r="A238" s="16"/>
      <c r="C238" s="62"/>
      <c r="D238" s="61"/>
      <c r="E238" s="61"/>
      <c r="F238" s="236"/>
      <c r="G238" s="356"/>
      <c r="H238" s="356"/>
      <c r="I238" s="356"/>
      <c r="J238" s="356"/>
      <c r="K238" s="356"/>
      <c r="L238" s="356"/>
      <c r="M238" s="356"/>
      <c r="N238" s="356"/>
      <c r="O238" s="356"/>
      <c r="P238" s="356"/>
      <c r="Q238" s="356"/>
      <c r="R238" s="356"/>
      <c r="S238" s="356"/>
      <c r="T238" s="356"/>
      <c r="U238" s="356"/>
      <c r="V238" s="356"/>
      <c r="W238" s="356"/>
      <c r="X238" s="356"/>
      <c r="Y238" s="356"/>
      <c r="Z238" s="356"/>
      <c r="AA238" s="356"/>
      <c r="AB238" s="356"/>
      <c r="AC238" s="356"/>
      <c r="AD238" s="356"/>
      <c r="AE238" s="356"/>
      <c r="AF238" s="356"/>
      <c r="AG238" s="356"/>
      <c r="AH238" s="356"/>
      <c r="AI238" s="356"/>
      <c r="AJ238" s="356"/>
      <c r="AK238" s="356"/>
      <c r="AL238" s="356"/>
      <c r="AM238" s="356"/>
      <c r="AN238" s="356"/>
      <c r="AO238" s="356"/>
      <c r="AP238" s="356"/>
      <c r="AQ238" s="356"/>
      <c r="AR238" s="356"/>
      <c r="AS238" s="356"/>
      <c r="AT238" s="356"/>
      <c r="AU238" s="356"/>
      <c r="AV238" s="356"/>
      <c r="AW238" s="356"/>
      <c r="AX238" s="356"/>
      <c r="AY238" s="356"/>
      <c r="AZ238" s="356"/>
      <c r="BA238" s="356"/>
      <c r="BB238" s="356"/>
      <c r="BC238" s="356"/>
      <c r="BD238" s="356"/>
      <c r="BE238" s="356"/>
      <c r="BF238" s="356"/>
      <c r="BG238" s="356"/>
      <c r="BH238" s="356"/>
      <c r="BI238" s="356"/>
      <c r="BJ238" s="356"/>
      <c r="BK238" s="356"/>
      <c r="BL238" s="356"/>
      <c r="BM238" s="356"/>
      <c r="BN238" s="356"/>
      <c r="BO238" s="378"/>
      <c r="BP238" s="378"/>
      <c r="BQ238" s="378"/>
      <c r="BR238" s="378"/>
      <c r="BS238" s="378"/>
    </row>
    <row r="239" spans="1:71" s="20" customFormat="1">
      <c r="A239" s="16"/>
      <c r="C239" s="403"/>
      <c r="D239" s="404" t="s">
        <v>216</v>
      </c>
      <c r="E239" s="405"/>
      <c r="F239" s="406"/>
      <c r="G239" s="80">
        <f>G$4</f>
        <v>44957</v>
      </c>
      <c r="H239" s="80">
        <f t="shared" ref="H239" si="1318">EOMONTH(G239,1)</f>
        <v>44985</v>
      </c>
      <c r="I239" s="80">
        <f t="shared" ref="I239" si="1319">EOMONTH(H239,1)</f>
        <v>45016</v>
      </c>
      <c r="J239" s="80">
        <f t="shared" ref="J239" si="1320">EOMONTH(I239,1)</f>
        <v>45046</v>
      </c>
      <c r="K239" s="80">
        <f t="shared" ref="K239" si="1321">EOMONTH(J239,1)</f>
        <v>45077</v>
      </c>
      <c r="L239" s="80">
        <f t="shared" ref="L239" si="1322">EOMONTH(K239,1)</f>
        <v>45107</v>
      </c>
      <c r="M239" s="80">
        <f t="shared" ref="M239" si="1323">EOMONTH(L239,1)</f>
        <v>45138</v>
      </c>
      <c r="N239" s="80">
        <f t="shared" ref="N239" si="1324">EOMONTH(M239,1)</f>
        <v>45169</v>
      </c>
      <c r="O239" s="80">
        <f t="shared" ref="O239" si="1325">EOMONTH(N239,1)</f>
        <v>45199</v>
      </c>
      <c r="P239" s="80">
        <f t="shared" ref="P239" si="1326">EOMONTH(O239,1)</f>
        <v>45230</v>
      </c>
      <c r="Q239" s="80">
        <f t="shared" ref="Q239" si="1327">EOMONTH(P239,1)</f>
        <v>45260</v>
      </c>
      <c r="R239" s="80">
        <f t="shared" ref="R239" si="1328">EOMONTH(Q239,1)</f>
        <v>45291</v>
      </c>
      <c r="S239" s="80">
        <f t="shared" ref="S239" si="1329">EOMONTH(R239,1)</f>
        <v>45322</v>
      </c>
      <c r="T239" s="80">
        <f t="shared" ref="T239" si="1330">EOMONTH(S239,1)</f>
        <v>45351</v>
      </c>
      <c r="U239" s="80">
        <f t="shared" ref="U239" si="1331">EOMONTH(T239,1)</f>
        <v>45382</v>
      </c>
      <c r="V239" s="80">
        <f t="shared" ref="V239" si="1332">EOMONTH(U239,1)</f>
        <v>45412</v>
      </c>
      <c r="W239" s="80">
        <f t="shared" ref="W239" si="1333">EOMONTH(V239,1)</f>
        <v>45443</v>
      </c>
      <c r="X239" s="80">
        <f t="shared" ref="X239" si="1334">EOMONTH(W239,1)</f>
        <v>45473</v>
      </c>
      <c r="Y239" s="80">
        <f t="shared" ref="Y239" si="1335">EOMONTH(X239,1)</f>
        <v>45504</v>
      </c>
      <c r="Z239" s="80">
        <f t="shared" ref="Z239" si="1336">EOMONTH(Y239,1)</f>
        <v>45535</v>
      </c>
      <c r="AA239" s="80">
        <f t="shared" ref="AA239" si="1337">EOMONTH(Z239,1)</f>
        <v>45565</v>
      </c>
      <c r="AB239" s="80">
        <f t="shared" ref="AB239" si="1338">EOMONTH(AA239,1)</f>
        <v>45596</v>
      </c>
      <c r="AC239" s="80">
        <f t="shared" ref="AC239" si="1339">EOMONTH(AB239,1)</f>
        <v>45626</v>
      </c>
      <c r="AD239" s="80">
        <f t="shared" ref="AD239" si="1340">EOMONTH(AC239,1)</f>
        <v>45657</v>
      </c>
      <c r="AE239" s="80">
        <f t="shared" ref="AE239" si="1341">EOMONTH(AD239,1)</f>
        <v>45688</v>
      </c>
      <c r="AF239" s="80">
        <f t="shared" ref="AF239" si="1342">EOMONTH(AE239,1)</f>
        <v>45716</v>
      </c>
      <c r="AG239" s="80">
        <f t="shared" ref="AG239" si="1343">EOMONTH(AF239,1)</f>
        <v>45747</v>
      </c>
      <c r="AH239" s="80">
        <f t="shared" ref="AH239" si="1344">EOMONTH(AG239,1)</f>
        <v>45777</v>
      </c>
      <c r="AI239" s="80">
        <f t="shared" ref="AI239" si="1345">EOMONTH(AH239,1)</f>
        <v>45808</v>
      </c>
      <c r="AJ239" s="80">
        <f t="shared" ref="AJ239" si="1346">EOMONTH(AI239,1)</f>
        <v>45838</v>
      </c>
      <c r="AK239" s="80">
        <f t="shared" ref="AK239" si="1347">EOMONTH(AJ239,1)</f>
        <v>45869</v>
      </c>
      <c r="AL239" s="80">
        <f t="shared" ref="AL239" si="1348">EOMONTH(AK239,1)</f>
        <v>45900</v>
      </c>
      <c r="AM239" s="80">
        <f t="shared" ref="AM239" si="1349">EOMONTH(AL239,1)</f>
        <v>45930</v>
      </c>
      <c r="AN239" s="80">
        <f t="shared" ref="AN239" si="1350">EOMONTH(AM239,1)</f>
        <v>45961</v>
      </c>
      <c r="AO239" s="80">
        <f t="shared" ref="AO239" si="1351">EOMONTH(AN239,1)</f>
        <v>45991</v>
      </c>
      <c r="AP239" s="80">
        <f t="shared" ref="AP239" si="1352">EOMONTH(AO239,1)</f>
        <v>46022</v>
      </c>
      <c r="AQ239" s="80">
        <f t="shared" ref="AQ239" si="1353">EOMONTH(AP239,1)</f>
        <v>46053</v>
      </c>
      <c r="AR239" s="80">
        <f t="shared" ref="AR239" si="1354">EOMONTH(AQ239,1)</f>
        <v>46081</v>
      </c>
      <c r="AS239" s="80">
        <f t="shared" ref="AS239" si="1355">EOMONTH(AR239,1)</f>
        <v>46112</v>
      </c>
      <c r="AT239" s="80">
        <f t="shared" ref="AT239" si="1356">EOMONTH(AS239,1)</f>
        <v>46142</v>
      </c>
      <c r="AU239" s="80">
        <f t="shared" ref="AU239" si="1357">EOMONTH(AT239,1)</f>
        <v>46173</v>
      </c>
      <c r="AV239" s="80">
        <f t="shared" ref="AV239" si="1358">EOMONTH(AU239,1)</f>
        <v>46203</v>
      </c>
      <c r="AW239" s="80">
        <f t="shared" ref="AW239" si="1359">EOMONTH(AV239,1)</f>
        <v>46234</v>
      </c>
      <c r="AX239" s="80">
        <f t="shared" ref="AX239" si="1360">EOMONTH(AW239,1)</f>
        <v>46265</v>
      </c>
      <c r="AY239" s="80">
        <f t="shared" ref="AY239" si="1361">EOMONTH(AX239,1)</f>
        <v>46295</v>
      </c>
      <c r="AZ239" s="80">
        <f t="shared" ref="AZ239" si="1362">EOMONTH(AY239,1)</f>
        <v>46326</v>
      </c>
      <c r="BA239" s="80">
        <f t="shared" ref="BA239" si="1363">EOMONTH(AZ239,1)</f>
        <v>46356</v>
      </c>
      <c r="BB239" s="80">
        <f t="shared" ref="BB239" si="1364">EOMONTH(BA239,1)</f>
        <v>46387</v>
      </c>
      <c r="BC239" s="80">
        <f t="shared" ref="BC239" si="1365">EOMONTH(BB239,1)</f>
        <v>46418</v>
      </c>
      <c r="BD239" s="80">
        <f t="shared" ref="BD239" si="1366">EOMONTH(BC239,1)</f>
        <v>46446</v>
      </c>
      <c r="BE239" s="80">
        <f t="shared" ref="BE239" si="1367">EOMONTH(BD239,1)</f>
        <v>46477</v>
      </c>
      <c r="BF239" s="80">
        <f t="shared" ref="BF239" si="1368">EOMONTH(BE239,1)</f>
        <v>46507</v>
      </c>
      <c r="BG239" s="80">
        <f t="shared" ref="BG239" si="1369">EOMONTH(BF239,1)</f>
        <v>46538</v>
      </c>
      <c r="BH239" s="80">
        <f t="shared" ref="BH239" si="1370">EOMONTH(BG239,1)</f>
        <v>46568</v>
      </c>
      <c r="BI239" s="80">
        <f t="shared" ref="BI239" si="1371">EOMONTH(BH239,1)</f>
        <v>46599</v>
      </c>
      <c r="BJ239" s="80">
        <f t="shared" ref="BJ239" si="1372">EOMONTH(BI239,1)</f>
        <v>46630</v>
      </c>
      <c r="BK239" s="80">
        <f t="shared" ref="BK239" si="1373">EOMONTH(BJ239,1)</f>
        <v>46660</v>
      </c>
      <c r="BL239" s="80">
        <f t="shared" ref="BL239" si="1374">EOMONTH(BK239,1)</f>
        <v>46691</v>
      </c>
      <c r="BM239" s="80">
        <f t="shared" ref="BM239" si="1375">EOMONTH(BL239,1)</f>
        <v>46721</v>
      </c>
      <c r="BN239" s="80">
        <f t="shared" ref="BN239" si="1376">EOMONTH(BM239,1)</f>
        <v>46752</v>
      </c>
      <c r="BO239" s="195">
        <f>YEAR(G239)</f>
        <v>2023</v>
      </c>
      <c r="BP239" s="407">
        <f t="shared" ref="BP239" si="1377">BO239+1</f>
        <v>2024</v>
      </c>
      <c r="BQ239" s="407">
        <f t="shared" ref="BQ239" si="1378">BP239+1</f>
        <v>2025</v>
      </c>
      <c r="BR239" s="407">
        <f t="shared" ref="BR239:BS239" si="1379">BQ239+1</f>
        <v>2026</v>
      </c>
      <c r="BS239" s="408">
        <f t="shared" si="1379"/>
        <v>2027</v>
      </c>
    </row>
    <row r="240" spans="1:71" s="20" customFormat="1">
      <c r="A240" s="16"/>
      <c r="C240" s="382" t="str">
        <f>Setup!D$13</f>
        <v>Cost of Sales</v>
      </c>
      <c r="D240" s="383" t="s">
        <v>214</v>
      </c>
      <c r="E240" s="384"/>
      <c r="F240" s="385"/>
      <c r="G240" s="284">
        <f t="shared" ref="G240:P249" si="1380">SUMIFS(G$6:G$30,$D$6:$D$30,$D240,$C$6:$C$30,$C240)</f>
        <v>0</v>
      </c>
      <c r="H240" s="284">
        <f t="shared" si="1380"/>
        <v>0</v>
      </c>
      <c r="I240" s="284">
        <f t="shared" si="1380"/>
        <v>0</v>
      </c>
      <c r="J240" s="284">
        <f t="shared" si="1380"/>
        <v>0</v>
      </c>
      <c r="K240" s="284">
        <f t="shared" si="1380"/>
        <v>0</v>
      </c>
      <c r="L240" s="284">
        <f t="shared" si="1380"/>
        <v>0</v>
      </c>
      <c r="M240" s="284">
        <f t="shared" si="1380"/>
        <v>0</v>
      </c>
      <c r="N240" s="284">
        <f t="shared" si="1380"/>
        <v>0</v>
      </c>
      <c r="O240" s="284">
        <f t="shared" si="1380"/>
        <v>0</v>
      </c>
      <c r="P240" s="284">
        <f t="shared" si="1380"/>
        <v>0</v>
      </c>
      <c r="Q240" s="284">
        <f t="shared" ref="Q240:Z249" si="1381">SUMIFS(Q$6:Q$30,$D$6:$D$30,$D240,$C$6:$C$30,$C240)</f>
        <v>0</v>
      </c>
      <c r="R240" s="284">
        <f t="shared" si="1381"/>
        <v>0</v>
      </c>
      <c r="S240" s="284">
        <f t="shared" si="1381"/>
        <v>0</v>
      </c>
      <c r="T240" s="284">
        <f t="shared" si="1381"/>
        <v>0</v>
      </c>
      <c r="U240" s="284">
        <f t="shared" si="1381"/>
        <v>0</v>
      </c>
      <c r="V240" s="284">
        <f t="shared" si="1381"/>
        <v>0</v>
      </c>
      <c r="W240" s="284">
        <f t="shared" si="1381"/>
        <v>0</v>
      </c>
      <c r="X240" s="284">
        <f t="shared" si="1381"/>
        <v>0</v>
      </c>
      <c r="Y240" s="284">
        <f t="shared" si="1381"/>
        <v>0</v>
      </c>
      <c r="Z240" s="284">
        <f t="shared" si="1381"/>
        <v>0</v>
      </c>
      <c r="AA240" s="284">
        <f t="shared" ref="AA240:AJ249" si="1382">SUMIFS(AA$6:AA$30,$D$6:$D$30,$D240,$C$6:$C$30,$C240)</f>
        <v>0</v>
      </c>
      <c r="AB240" s="284">
        <f t="shared" si="1382"/>
        <v>0</v>
      </c>
      <c r="AC240" s="284">
        <f t="shared" si="1382"/>
        <v>0</v>
      </c>
      <c r="AD240" s="284">
        <f t="shared" si="1382"/>
        <v>0</v>
      </c>
      <c r="AE240" s="284">
        <f t="shared" si="1382"/>
        <v>0</v>
      </c>
      <c r="AF240" s="284">
        <f t="shared" si="1382"/>
        <v>0</v>
      </c>
      <c r="AG240" s="284">
        <f t="shared" si="1382"/>
        <v>0</v>
      </c>
      <c r="AH240" s="284">
        <f t="shared" si="1382"/>
        <v>0</v>
      </c>
      <c r="AI240" s="284">
        <f t="shared" si="1382"/>
        <v>0</v>
      </c>
      <c r="AJ240" s="284">
        <f t="shared" si="1382"/>
        <v>0</v>
      </c>
      <c r="AK240" s="284">
        <f t="shared" ref="AK240:AT249" si="1383">SUMIFS(AK$6:AK$30,$D$6:$D$30,$D240,$C$6:$C$30,$C240)</f>
        <v>0</v>
      </c>
      <c r="AL240" s="284">
        <f t="shared" si="1383"/>
        <v>0</v>
      </c>
      <c r="AM240" s="284">
        <f t="shared" si="1383"/>
        <v>0</v>
      </c>
      <c r="AN240" s="284">
        <f t="shared" si="1383"/>
        <v>0</v>
      </c>
      <c r="AO240" s="284">
        <f t="shared" si="1383"/>
        <v>0</v>
      </c>
      <c r="AP240" s="284">
        <f t="shared" si="1383"/>
        <v>0</v>
      </c>
      <c r="AQ240" s="284">
        <f t="shared" si="1383"/>
        <v>0</v>
      </c>
      <c r="AR240" s="284">
        <f t="shared" si="1383"/>
        <v>0</v>
      </c>
      <c r="AS240" s="284">
        <f t="shared" si="1383"/>
        <v>0</v>
      </c>
      <c r="AT240" s="284">
        <f t="shared" si="1383"/>
        <v>0</v>
      </c>
      <c r="AU240" s="284">
        <f t="shared" ref="AU240:BD249" si="1384">SUMIFS(AU$6:AU$30,$D$6:$D$30,$D240,$C$6:$C$30,$C240)</f>
        <v>0</v>
      </c>
      <c r="AV240" s="284">
        <f t="shared" si="1384"/>
        <v>0</v>
      </c>
      <c r="AW240" s="284">
        <f t="shared" si="1384"/>
        <v>0</v>
      </c>
      <c r="AX240" s="284">
        <f t="shared" si="1384"/>
        <v>0</v>
      </c>
      <c r="AY240" s="284">
        <f t="shared" si="1384"/>
        <v>0</v>
      </c>
      <c r="AZ240" s="284">
        <f t="shared" si="1384"/>
        <v>0</v>
      </c>
      <c r="BA240" s="284">
        <f t="shared" si="1384"/>
        <v>0</v>
      </c>
      <c r="BB240" s="284">
        <f t="shared" si="1384"/>
        <v>0</v>
      </c>
      <c r="BC240" s="284">
        <f t="shared" si="1384"/>
        <v>0</v>
      </c>
      <c r="BD240" s="284">
        <f t="shared" si="1384"/>
        <v>0</v>
      </c>
      <c r="BE240" s="284">
        <f t="shared" ref="BE240:BN249" si="1385">SUMIFS(BE$6:BE$30,$D$6:$D$30,$D240,$C$6:$C$30,$C240)</f>
        <v>0</v>
      </c>
      <c r="BF240" s="284">
        <f t="shared" si="1385"/>
        <v>0</v>
      </c>
      <c r="BG240" s="284">
        <f t="shared" si="1385"/>
        <v>0</v>
      </c>
      <c r="BH240" s="284">
        <f t="shared" si="1385"/>
        <v>0</v>
      </c>
      <c r="BI240" s="284">
        <f t="shared" si="1385"/>
        <v>0</v>
      </c>
      <c r="BJ240" s="284">
        <f t="shared" si="1385"/>
        <v>0</v>
      </c>
      <c r="BK240" s="284">
        <f t="shared" si="1385"/>
        <v>0</v>
      </c>
      <c r="BL240" s="284">
        <f t="shared" si="1385"/>
        <v>0</v>
      </c>
      <c r="BM240" s="284">
        <f t="shared" si="1385"/>
        <v>0</v>
      </c>
      <c r="BN240" s="284">
        <f t="shared" si="1385"/>
        <v>0</v>
      </c>
      <c r="BO240" s="386" cm="1">
        <f t="array" ref="BO240">SUMPRODUCT((YEAR($G$4:$BN$4)=BO$4)*($G240:$BN240))</f>
        <v>0</v>
      </c>
      <c r="BP240" s="284" cm="1">
        <f t="array" ref="BP240">SUMPRODUCT((YEAR($G$4:$BN$4)=BP$4)*($G240:$BN240))</f>
        <v>0</v>
      </c>
      <c r="BQ240" s="284" cm="1">
        <f t="array" ref="BQ240">SUMPRODUCT((YEAR($G$4:$BN$4)=BQ$4)*($G240:$BN240))</f>
        <v>0</v>
      </c>
      <c r="BR240" s="284" cm="1">
        <f t="array" ref="BR240">SUMPRODUCT((YEAR($G$4:$BN$4)=BR$4)*($G240:$BN240))</f>
        <v>0</v>
      </c>
      <c r="BS240" s="387" cm="1">
        <f t="array" ref="BS240">SUMPRODUCT((YEAR($G$4:$BN$4)=BS$4)*($G240:$BN240))</f>
        <v>0</v>
      </c>
    </row>
    <row r="241" spans="1:71" s="20" customFormat="1">
      <c r="A241" s="16"/>
      <c r="C241" s="388" t="str">
        <f>Setup!D$13</f>
        <v>Cost of Sales</v>
      </c>
      <c r="D241" s="389" t="s">
        <v>52</v>
      </c>
      <c r="E241" s="390"/>
      <c r="F241" s="391"/>
      <c r="G241" s="378">
        <f t="shared" si="1380"/>
        <v>0</v>
      </c>
      <c r="H241" s="378">
        <f t="shared" si="1380"/>
        <v>0</v>
      </c>
      <c r="I241" s="378">
        <f t="shared" si="1380"/>
        <v>0</v>
      </c>
      <c r="J241" s="378">
        <f t="shared" si="1380"/>
        <v>0</v>
      </c>
      <c r="K241" s="378">
        <f t="shared" si="1380"/>
        <v>0</v>
      </c>
      <c r="L241" s="378">
        <f t="shared" si="1380"/>
        <v>0</v>
      </c>
      <c r="M241" s="378">
        <f t="shared" si="1380"/>
        <v>0</v>
      </c>
      <c r="N241" s="378">
        <f t="shared" si="1380"/>
        <v>0</v>
      </c>
      <c r="O241" s="378">
        <f t="shared" si="1380"/>
        <v>0</v>
      </c>
      <c r="P241" s="378">
        <f t="shared" si="1380"/>
        <v>0</v>
      </c>
      <c r="Q241" s="378">
        <f t="shared" si="1381"/>
        <v>0</v>
      </c>
      <c r="R241" s="378">
        <f t="shared" si="1381"/>
        <v>0</v>
      </c>
      <c r="S241" s="378">
        <f t="shared" si="1381"/>
        <v>0</v>
      </c>
      <c r="T241" s="378">
        <f t="shared" si="1381"/>
        <v>0</v>
      </c>
      <c r="U241" s="378">
        <f t="shared" si="1381"/>
        <v>0</v>
      </c>
      <c r="V241" s="378">
        <f t="shared" si="1381"/>
        <v>0</v>
      </c>
      <c r="W241" s="378">
        <f t="shared" si="1381"/>
        <v>0</v>
      </c>
      <c r="X241" s="378">
        <f t="shared" si="1381"/>
        <v>0</v>
      </c>
      <c r="Y241" s="378">
        <f t="shared" si="1381"/>
        <v>0</v>
      </c>
      <c r="Z241" s="378">
        <f t="shared" si="1381"/>
        <v>0</v>
      </c>
      <c r="AA241" s="378">
        <f t="shared" si="1382"/>
        <v>0</v>
      </c>
      <c r="AB241" s="378">
        <f t="shared" si="1382"/>
        <v>0</v>
      </c>
      <c r="AC241" s="378">
        <f t="shared" si="1382"/>
        <v>0</v>
      </c>
      <c r="AD241" s="378">
        <f t="shared" si="1382"/>
        <v>0</v>
      </c>
      <c r="AE241" s="378">
        <f t="shared" si="1382"/>
        <v>0</v>
      </c>
      <c r="AF241" s="378">
        <f t="shared" si="1382"/>
        <v>0</v>
      </c>
      <c r="AG241" s="378">
        <f t="shared" si="1382"/>
        <v>0</v>
      </c>
      <c r="AH241" s="378">
        <f t="shared" si="1382"/>
        <v>0</v>
      </c>
      <c r="AI241" s="378">
        <f t="shared" si="1382"/>
        <v>0</v>
      </c>
      <c r="AJ241" s="378">
        <f t="shared" si="1382"/>
        <v>0</v>
      </c>
      <c r="AK241" s="378">
        <f t="shared" si="1383"/>
        <v>0</v>
      </c>
      <c r="AL241" s="378">
        <f t="shared" si="1383"/>
        <v>0</v>
      </c>
      <c r="AM241" s="378">
        <f t="shared" si="1383"/>
        <v>0</v>
      </c>
      <c r="AN241" s="378">
        <f t="shared" si="1383"/>
        <v>0</v>
      </c>
      <c r="AO241" s="378">
        <f t="shared" si="1383"/>
        <v>0</v>
      </c>
      <c r="AP241" s="378">
        <f t="shared" si="1383"/>
        <v>0</v>
      </c>
      <c r="AQ241" s="378">
        <f t="shared" si="1383"/>
        <v>0</v>
      </c>
      <c r="AR241" s="378">
        <f t="shared" si="1383"/>
        <v>0</v>
      </c>
      <c r="AS241" s="378">
        <f t="shared" si="1383"/>
        <v>0</v>
      </c>
      <c r="AT241" s="378">
        <f t="shared" si="1383"/>
        <v>0</v>
      </c>
      <c r="AU241" s="378">
        <f t="shared" si="1384"/>
        <v>0</v>
      </c>
      <c r="AV241" s="378">
        <f t="shared" si="1384"/>
        <v>0</v>
      </c>
      <c r="AW241" s="378">
        <f t="shared" si="1384"/>
        <v>0</v>
      </c>
      <c r="AX241" s="378">
        <f t="shared" si="1384"/>
        <v>0</v>
      </c>
      <c r="AY241" s="378">
        <f t="shared" si="1384"/>
        <v>0</v>
      </c>
      <c r="AZ241" s="378">
        <f t="shared" si="1384"/>
        <v>0</v>
      </c>
      <c r="BA241" s="378">
        <f t="shared" si="1384"/>
        <v>0</v>
      </c>
      <c r="BB241" s="378">
        <f t="shared" si="1384"/>
        <v>0</v>
      </c>
      <c r="BC241" s="378">
        <f t="shared" si="1384"/>
        <v>0</v>
      </c>
      <c r="BD241" s="378">
        <f t="shared" si="1384"/>
        <v>0</v>
      </c>
      <c r="BE241" s="378">
        <f t="shared" si="1385"/>
        <v>0</v>
      </c>
      <c r="BF241" s="378">
        <f t="shared" si="1385"/>
        <v>0</v>
      </c>
      <c r="BG241" s="378">
        <f t="shared" si="1385"/>
        <v>0</v>
      </c>
      <c r="BH241" s="378">
        <f t="shared" si="1385"/>
        <v>0</v>
      </c>
      <c r="BI241" s="378">
        <f t="shared" si="1385"/>
        <v>0</v>
      </c>
      <c r="BJ241" s="378">
        <f t="shared" si="1385"/>
        <v>0</v>
      </c>
      <c r="BK241" s="378">
        <f t="shared" si="1385"/>
        <v>0</v>
      </c>
      <c r="BL241" s="378">
        <f t="shared" si="1385"/>
        <v>0</v>
      </c>
      <c r="BM241" s="378">
        <f t="shared" si="1385"/>
        <v>0</v>
      </c>
      <c r="BN241" s="378">
        <f t="shared" si="1385"/>
        <v>0</v>
      </c>
      <c r="BO241" s="377" cm="1">
        <f t="array" ref="BO241">SUMPRODUCT((YEAR($G$4:$BN$4)=BO$4)*($G241:$BN241))</f>
        <v>0</v>
      </c>
      <c r="BP241" s="378" cm="1">
        <f t="array" ref="BP241">SUMPRODUCT((YEAR($G$4:$BN$4)=BP$4)*($G241:$BN241))</f>
        <v>0</v>
      </c>
      <c r="BQ241" s="378" cm="1">
        <f t="array" ref="BQ241">SUMPRODUCT((YEAR($G$4:$BN$4)=BQ$4)*($G241:$BN241))</f>
        <v>0</v>
      </c>
      <c r="BR241" s="378" cm="1">
        <f t="array" ref="BR241">SUMPRODUCT((YEAR($G$4:$BN$4)=BR$4)*($G241:$BN241))</f>
        <v>0</v>
      </c>
      <c r="BS241" s="379" cm="1">
        <f t="array" ref="BS241">SUMPRODUCT((YEAR($G$4:$BN$4)=BS$4)*($G241:$BN241))</f>
        <v>0</v>
      </c>
    </row>
    <row r="242" spans="1:71" s="20" customFormat="1">
      <c r="A242" s="16"/>
      <c r="C242" s="388" t="str">
        <f>Setup!D$13</f>
        <v>Cost of Sales</v>
      </c>
      <c r="D242" s="389" t="s">
        <v>46</v>
      </c>
      <c r="E242" s="390"/>
      <c r="F242" s="391"/>
      <c r="G242" s="378">
        <f t="shared" si="1380"/>
        <v>0</v>
      </c>
      <c r="H242" s="378">
        <f t="shared" si="1380"/>
        <v>0</v>
      </c>
      <c r="I242" s="378">
        <f t="shared" si="1380"/>
        <v>0</v>
      </c>
      <c r="J242" s="378">
        <f t="shared" si="1380"/>
        <v>0</v>
      </c>
      <c r="K242" s="378">
        <f t="shared" si="1380"/>
        <v>0</v>
      </c>
      <c r="L242" s="378">
        <f t="shared" si="1380"/>
        <v>0</v>
      </c>
      <c r="M242" s="378">
        <f t="shared" si="1380"/>
        <v>0</v>
      </c>
      <c r="N242" s="378">
        <f t="shared" si="1380"/>
        <v>0</v>
      </c>
      <c r="O242" s="378">
        <f t="shared" si="1380"/>
        <v>0</v>
      </c>
      <c r="P242" s="378">
        <f t="shared" si="1380"/>
        <v>0</v>
      </c>
      <c r="Q242" s="378">
        <f t="shared" si="1381"/>
        <v>0</v>
      </c>
      <c r="R242" s="378">
        <f t="shared" si="1381"/>
        <v>0</v>
      </c>
      <c r="S242" s="378">
        <f t="shared" si="1381"/>
        <v>0</v>
      </c>
      <c r="T242" s="378">
        <f t="shared" si="1381"/>
        <v>0</v>
      </c>
      <c r="U242" s="378">
        <f t="shared" si="1381"/>
        <v>0</v>
      </c>
      <c r="V242" s="378">
        <f t="shared" si="1381"/>
        <v>0</v>
      </c>
      <c r="W242" s="378">
        <f t="shared" si="1381"/>
        <v>0</v>
      </c>
      <c r="X242" s="378">
        <f t="shared" si="1381"/>
        <v>0</v>
      </c>
      <c r="Y242" s="378">
        <f t="shared" si="1381"/>
        <v>0</v>
      </c>
      <c r="Z242" s="378">
        <f t="shared" si="1381"/>
        <v>0</v>
      </c>
      <c r="AA242" s="378">
        <f t="shared" si="1382"/>
        <v>0</v>
      </c>
      <c r="AB242" s="378">
        <f t="shared" si="1382"/>
        <v>0</v>
      </c>
      <c r="AC242" s="378">
        <f t="shared" si="1382"/>
        <v>0</v>
      </c>
      <c r="AD242" s="378">
        <f t="shared" si="1382"/>
        <v>0</v>
      </c>
      <c r="AE242" s="378">
        <f t="shared" si="1382"/>
        <v>0</v>
      </c>
      <c r="AF242" s="378">
        <f t="shared" si="1382"/>
        <v>0</v>
      </c>
      <c r="AG242" s="378">
        <f t="shared" si="1382"/>
        <v>0</v>
      </c>
      <c r="AH242" s="378">
        <f t="shared" si="1382"/>
        <v>0</v>
      </c>
      <c r="AI242" s="378">
        <f t="shared" si="1382"/>
        <v>0</v>
      </c>
      <c r="AJ242" s="378">
        <f t="shared" si="1382"/>
        <v>0</v>
      </c>
      <c r="AK242" s="378">
        <f t="shared" si="1383"/>
        <v>0</v>
      </c>
      <c r="AL242" s="378">
        <f t="shared" si="1383"/>
        <v>0</v>
      </c>
      <c r="AM242" s="378">
        <f t="shared" si="1383"/>
        <v>0</v>
      </c>
      <c r="AN242" s="378">
        <f t="shared" si="1383"/>
        <v>0</v>
      </c>
      <c r="AO242" s="378">
        <f t="shared" si="1383"/>
        <v>0</v>
      </c>
      <c r="AP242" s="378">
        <f t="shared" si="1383"/>
        <v>0</v>
      </c>
      <c r="AQ242" s="378">
        <f t="shared" si="1383"/>
        <v>0</v>
      </c>
      <c r="AR242" s="378">
        <f t="shared" si="1383"/>
        <v>0</v>
      </c>
      <c r="AS242" s="378">
        <f t="shared" si="1383"/>
        <v>0</v>
      </c>
      <c r="AT242" s="378">
        <f t="shared" si="1383"/>
        <v>0</v>
      </c>
      <c r="AU242" s="378">
        <f t="shared" si="1384"/>
        <v>0</v>
      </c>
      <c r="AV242" s="378">
        <f t="shared" si="1384"/>
        <v>0</v>
      </c>
      <c r="AW242" s="378">
        <f t="shared" si="1384"/>
        <v>0</v>
      </c>
      <c r="AX242" s="378">
        <f t="shared" si="1384"/>
        <v>0</v>
      </c>
      <c r="AY242" s="378">
        <f t="shared" si="1384"/>
        <v>0</v>
      </c>
      <c r="AZ242" s="378">
        <f t="shared" si="1384"/>
        <v>0</v>
      </c>
      <c r="BA242" s="378">
        <f t="shared" si="1384"/>
        <v>0</v>
      </c>
      <c r="BB242" s="378">
        <f t="shared" si="1384"/>
        <v>0</v>
      </c>
      <c r="BC242" s="378">
        <f t="shared" si="1384"/>
        <v>0</v>
      </c>
      <c r="BD242" s="378">
        <f t="shared" si="1384"/>
        <v>0</v>
      </c>
      <c r="BE242" s="378">
        <f t="shared" si="1385"/>
        <v>0</v>
      </c>
      <c r="BF242" s="378">
        <f t="shared" si="1385"/>
        <v>0</v>
      </c>
      <c r="BG242" s="378">
        <f t="shared" si="1385"/>
        <v>0</v>
      </c>
      <c r="BH242" s="378">
        <f t="shared" si="1385"/>
        <v>0</v>
      </c>
      <c r="BI242" s="378">
        <f t="shared" si="1385"/>
        <v>0</v>
      </c>
      <c r="BJ242" s="378">
        <f t="shared" si="1385"/>
        <v>0</v>
      </c>
      <c r="BK242" s="378">
        <f t="shared" si="1385"/>
        <v>0</v>
      </c>
      <c r="BL242" s="378">
        <f t="shared" si="1385"/>
        <v>0</v>
      </c>
      <c r="BM242" s="378">
        <f t="shared" si="1385"/>
        <v>0</v>
      </c>
      <c r="BN242" s="378">
        <f t="shared" si="1385"/>
        <v>0</v>
      </c>
      <c r="BO242" s="377" cm="1">
        <f t="array" ref="BO242">SUMPRODUCT((YEAR($G$4:$BN$4)=BO$4)*($G242:$BN242))</f>
        <v>0</v>
      </c>
      <c r="BP242" s="378" cm="1">
        <f t="array" ref="BP242">SUMPRODUCT((YEAR($G$4:$BN$4)=BP$4)*($G242:$BN242))</f>
        <v>0</v>
      </c>
      <c r="BQ242" s="378" cm="1">
        <f t="array" ref="BQ242">SUMPRODUCT((YEAR($G$4:$BN$4)=BQ$4)*($G242:$BN242))</f>
        <v>0</v>
      </c>
      <c r="BR242" s="378" cm="1">
        <f t="array" ref="BR242">SUMPRODUCT((YEAR($G$4:$BN$4)=BR$4)*($G242:$BN242))</f>
        <v>0</v>
      </c>
      <c r="BS242" s="379" cm="1">
        <f t="array" ref="BS242">SUMPRODUCT((YEAR($G$4:$BN$4)=BS$4)*($G242:$BN242))</f>
        <v>0</v>
      </c>
    </row>
    <row r="243" spans="1:71" s="20" customFormat="1">
      <c r="A243" s="16"/>
      <c r="C243" s="388" t="str">
        <f>Setup!D$13</f>
        <v>Cost of Sales</v>
      </c>
      <c r="D243" s="389" t="s">
        <v>51</v>
      </c>
      <c r="E243" s="390"/>
      <c r="F243" s="391"/>
      <c r="G243" s="378">
        <f t="shared" si="1380"/>
        <v>0</v>
      </c>
      <c r="H243" s="378">
        <f t="shared" si="1380"/>
        <v>0</v>
      </c>
      <c r="I243" s="378">
        <f t="shared" si="1380"/>
        <v>0</v>
      </c>
      <c r="J243" s="378">
        <f t="shared" si="1380"/>
        <v>0</v>
      </c>
      <c r="K243" s="378">
        <f t="shared" si="1380"/>
        <v>0</v>
      </c>
      <c r="L243" s="378">
        <f t="shared" si="1380"/>
        <v>0</v>
      </c>
      <c r="M243" s="378">
        <f t="shared" si="1380"/>
        <v>0</v>
      </c>
      <c r="N243" s="378">
        <f t="shared" si="1380"/>
        <v>0</v>
      </c>
      <c r="O243" s="378">
        <f t="shared" si="1380"/>
        <v>0</v>
      </c>
      <c r="P243" s="378">
        <f t="shared" si="1380"/>
        <v>0</v>
      </c>
      <c r="Q243" s="378">
        <f t="shared" si="1381"/>
        <v>0</v>
      </c>
      <c r="R243" s="378">
        <f t="shared" si="1381"/>
        <v>0</v>
      </c>
      <c r="S243" s="378">
        <f t="shared" si="1381"/>
        <v>0</v>
      </c>
      <c r="T243" s="378">
        <f t="shared" si="1381"/>
        <v>0</v>
      </c>
      <c r="U243" s="378">
        <f t="shared" si="1381"/>
        <v>0</v>
      </c>
      <c r="V243" s="378">
        <f t="shared" si="1381"/>
        <v>0</v>
      </c>
      <c r="W243" s="378">
        <f t="shared" si="1381"/>
        <v>0</v>
      </c>
      <c r="X243" s="378">
        <f t="shared" si="1381"/>
        <v>0</v>
      </c>
      <c r="Y243" s="378">
        <f t="shared" si="1381"/>
        <v>0</v>
      </c>
      <c r="Z243" s="378">
        <f t="shared" si="1381"/>
        <v>0</v>
      </c>
      <c r="AA243" s="378">
        <f t="shared" si="1382"/>
        <v>0</v>
      </c>
      <c r="AB243" s="378">
        <f t="shared" si="1382"/>
        <v>0</v>
      </c>
      <c r="AC243" s="378">
        <f t="shared" si="1382"/>
        <v>0</v>
      </c>
      <c r="AD243" s="378">
        <f t="shared" si="1382"/>
        <v>0</v>
      </c>
      <c r="AE243" s="378">
        <f t="shared" si="1382"/>
        <v>0</v>
      </c>
      <c r="AF243" s="378">
        <f t="shared" si="1382"/>
        <v>0</v>
      </c>
      <c r="AG243" s="378">
        <f t="shared" si="1382"/>
        <v>0</v>
      </c>
      <c r="AH243" s="378">
        <f t="shared" si="1382"/>
        <v>0</v>
      </c>
      <c r="AI243" s="378">
        <f t="shared" si="1382"/>
        <v>0</v>
      </c>
      <c r="AJ243" s="378">
        <f t="shared" si="1382"/>
        <v>0</v>
      </c>
      <c r="AK243" s="378">
        <f t="shared" si="1383"/>
        <v>0</v>
      </c>
      <c r="AL243" s="378">
        <f t="shared" si="1383"/>
        <v>0</v>
      </c>
      <c r="AM243" s="378">
        <f t="shared" si="1383"/>
        <v>0</v>
      </c>
      <c r="AN243" s="378">
        <f t="shared" si="1383"/>
        <v>0</v>
      </c>
      <c r="AO243" s="378">
        <f t="shared" si="1383"/>
        <v>0</v>
      </c>
      <c r="AP243" s="378">
        <f t="shared" si="1383"/>
        <v>0</v>
      </c>
      <c r="AQ243" s="378">
        <f t="shared" si="1383"/>
        <v>0</v>
      </c>
      <c r="AR243" s="378">
        <f t="shared" si="1383"/>
        <v>0</v>
      </c>
      <c r="AS243" s="378">
        <f t="shared" si="1383"/>
        <v>0</v>
      </c>
      <c r="AT243" s="378">
        <f t="shared" si="1383"/>
        <v>0</v>
      </c>
      <c r="AU243" s="378">
        <f t="shared" si="1384"/>
        <v>0</v>
      </c>
      <c r="AV243" s="378">
        <f t="shared" si="1384"/>
        <v>0</v>
      </c>
      <c r="AW243" s="378">
        <f t="shared" si="1384"/>
        <v>0</v>
      </c>
      <c r="AX243" s="378">
        <f t="shared" si="1384"/>
        <v>0</v>
      </c>
      <c r="AY243" s="378">
        <f t="shared" si="1384"/>
        <v>0</v>
      </c>
      <c r="AZ243" s="378">
        <f t="shared" si="1384"/>
        <v>0</v>
      </c>
      <c r="BA243" s="378">
        <f t="shared" si="1384"/>
        <v>0</v>
      </c>
      <c r="BB243" s="378">
        <f t="shared" si="1384"/>
        <v>0</v>
      </c>
      <c r="BC243" s="378">
        <f t="shared" si="1384"/>
        <v>0</v>
      </c>
      <c r="BD243" s="378">
        <f t="shared" si="1384"/>
        <v>0</v>
      </c>
      <c r="BE243" s="378">
        <f t="shared" si="1385"/>
        <v>0</v>
      </c>
      <c r="BF243" s="378">
        <f t="shared" si="1385"/>
        <v>0</v>
      </c>
      <c r="BG243" s="378">
        <f t="shared" si="1385"/>
        <v>0</v>
      </c>
      <c r="BH243" s="378">
        <f t="shared" si="1385"/>
        <v>0</v>
      </c>
      <c r="BI243" s="378">
        <f t="shared" si="1385"/>
        <v>0</v>
      </c>
      <c r="BJ243" s="378">
        <f t="shared" si="1385"/>
        <v>0</v>
      </c>
      <c r="BK243" s="378">
        <f t="shared" si="1385"/>
        <v>0</v>
      </c>
      <c r="BL243" s="378">
        <f t="shared" si="1385"/>
        <v>0</v>
      </c>
      <c r="BM243" s="378">
        <f t="shared" si="1385"/>
        <v>0</v>
      </c>
      <c r="BN243" s="378">
        <f t="shared" si="1385"/>
        <v>0</v>
      </c>
      <c r="BO243" s="377" cm="1">
        <f t="array" ref="BO243">SUMPRODUCT((YEAR($G$4:$BN$4)=BO$4)*($G243:$BN243))</f>
        <v>0</v>
      </c>
      <c r="BP243" s="378" cm="1">
        <f t="array" ref="BP243">SUMPRODUCT((YEAR($G$4:$BN$4)=BP$4)*($G243:$BN243))</f>
        <v>0</v>
      </c>
      <c r="BQ243" s="378" cm="1">
        <f t="array" ref="BQ243">SUMPRODUCT((YEAR($G$4:$BN$4)=BQ$4)*($G243:$BN243))</f>
        <v>0</v>
      </c>
      <c r="BR243" s="378" cm="1">
        <f t="array" ref="BR243">SUMPRODUCT((YEAR($G$4:$BN$4)=BR$4)*($G243:$BN243))</f>
        <v>0</v>
      </c>
      <c r="BS243" s="379" cm="1">
        <f t="array" ref="BS243">SUMPRODUCT((YEAR($G$4:$BN$4)=BS$4)*($G243:$BN243))</f>
        <v>0</v>
      </c>
    </row>
    <row r="244" spans="1:71" s="20" customFormat="1">
      <c r="A244" s="16"/>
      <c r="C244" s="388" t="str">
        <f>Setup!D$13</f>
        <v>Cost of Sales</v>
      </c>
      <c r="D244" s="389" t="s">
        <v>508</v>
      </c>
      <c r="E244" s="390"/>
      <c r="F244" s="391"/>
      <c r="G244" s="378">
        <f t="shared" si="1380"/>
        <v>0</v>
      </c>
      <c r="H244" s="378">
        <f t="shared" si="1380"/>
        <v>0</v>
      </c>
      <c r="I244" s="378">
        <f t="shared" si="1380"/>
        <v>0</v>
      </c>
      <c r="J244" s="378">
        <f t="shared" si="1380"/>
        <v>0</v>
      </c>
      <c r="K244" s="378">
        <f t="shared" si="1380"/>
        <v>0</v>
      </c>
      <c r="L244" s="378">
        <f t="shared" si="1380"/>
        <v>0</v>
      </c>
      <c r="M244" s="378">
        <f t="shared" si="1380"/>
        <v>0</v>
      </c>
      <c r="N244" s="378">
        <f t="shared" si="1380"/>
        <v>0</v>
      </c>
      <c r="O244" s="378">
        <f t="shared" si="1380"/>
        <v>0</v>
      </c>
      <c r="P244" s="378">
        <f t="shared" si="1380"/>
        <v>0</v>
      </c>
      <c r="Q244" s="378">
        <f t="shared" si="1381"/>
        <v>0</v>
      </c>
      <c r="R244" s="378">
        <f t="shared" si="1381"/>
        <v>0</v>
      </c>
      <c r="S244" s="378">
        <f t="shared" si="1381"/>
        <v>0</v>
      </c>
      <c r="T244" s="378">
        <f t="shared" si="1381"/>
        <v>0</v>
      </c>
      <c r="U244" s="378">
        <f t="shared" si="1381"/>
        <v>0</v>
      </c>
      <c r="V244" s="378">
        <f t="shared" si="1381"/>
        <v>0</v>
      </c>
      <c r="W244" s="378">
        <f t="shared" si="1381"/>
        <v>0</v>
      </c>
      <c r="X244" s="378">
        <f t="shared" si="1381"/>
        <v>0</v>
      </c>
      <c r="Y244" s="378">
        <f t="shared" si="1381"/>
        <v>0</v>
      </c>
      <c r="Z244" s="378">
        <f t="shared" si="1381"/>
        <v>0</v>
      </c>
      <c r="AA244" s="378">
        <f t="shared" si="1382"/>
        <v>0</v>
      </c>
      <c r="AB244" s="378">
        <f t="shared" si="1382"/>
        <v>0</v>
      </c>
      <c r="AC244" s="378">
        <f t="shared" si="1382"/>
        <v>0</v>
      </c>
      <c r="AD244" s="378">
        <f t="shared" si="1382"/>
        <v>0</v>
      </c>
      <c r="AE244" s="378">
        <f t="shared" si="1382"/>
        <v>0</v>
      </c>
      <c r="AF244" s="378">
        <f t="shared" si="1382"/>
        <v>0</v>
      </c>
      <c r="AG244" s="378">
        <f t="shared" si="1382"/>
        <v>0</v>
      </c>
      <c r="AH244" s="378">
        <f t="shared" si="1382"/>
        <v>0</v>
      </c>
      <c r="AI244" s="378">
        <f t="shared" si="1382"/>
        <v>0</v>
      </c>
      <c r="AJ244" s="378">
        <f t="shared" si="1382"/>
        <v>0</v>
      </c>
      <c r="AK244" s="378">
        <f t="shared" si="1383"/>
        <v>0</v>
      </c>
      <c r="AL244" s="378">
        <f t="shared" si="1383"/>
        <v>0</v>
      </c>
      <c r="AM244" s="378">
        <f t="shared" si="1383"/>
        <v>0</v>
      </c>
      <c r="AN244" s="378">
        <f t="shared" si="1383"/>
        <v>0</v>
      </c>
      <c r="AO244" s="378">
        <f t="shared" si="1383"/>
        <v>0</v>
      </c>
      <c r="AP244" s="378">
        <f t="shared" si="1383"/>
        <v>0</v>
      </c>
      <c r="AQ244" s="378">
        <f t="shared" si="1383"/>
        <v>0</v>
      </c>
      <c r="AR244" s="378">
        <f t="shared" si="1383"/>
        <v>0</v>
      </c>
      <c r="AS244" s="378">
        <f t="shared" si="1383"/>
        <v>0</v>
      </c>
      <c r="AT244" s="378">
        <f t="shared" si="1383"/>
        <v>0</v>
      </c>
      <c r="AU244" s="378">
        <f t="shared" si="1384"/>
        <v>0</v>
      </c>
      <c r="AV244" s="378">
        <f t="shared" si="1384"/>
        <v>0</v>
      </c>
      <c r="AW244" s="378">
        <f t="shared" si="1384"/>
        <v>0</v>
      </c>
      <c r="AX244" s="378">
        <f t="shared" si="1384"/>
        <v>0</v>
      </c>
      <c r="AY244" s="378">
        <f t="shared" si="1384"/>
        <v>0</v>
      </c>
      <c r="AZ244" s="378">
        <f t="shared" si="1384"/>
        <v>0</v>
      </c>
      <c r="BA244" s="378">
        <f t="shared" si="1384"/>
        <v>0</v>
      </c>
      <c r="BB244" s="378">
        <f t="shared" si="1384"/>
        <v>0</v>
      </c>
      <c r="BC244" s="378">
        <f t="shared" si="1384"/>
        <v>0</v>
      </c>
      <c r="BD244" s="378">
        <f t="shared" si="1384"/>
        <v>0</v>
      </c>
      <c r="BE244" s="378">
        <f t="shared" si="1385"/>
        <v>0</v>
      </c>
      <c r="BF244" s="378">
        <f t="shared" si="1385"/>
        <v>0</v>
      </c>
      <c r="BG244" s="378">
        <f t="shared" si="1385"/>
        <v>0</v>
      </c>
      <c r="BH244" s="378">
        <f t="shared" si="1385"/>
        <v>0</v>
      </c>
      <c r="BI244" s="378">
        <f t="shared" si="1385"/>
        <v>0</v>
      </c>
      <c r="BJ244" s="378">
        <f t="shared" si="1385"/>
        <v>0</v>
      </c>
      <c r="BK244" s="378">
        <f t="shared" si="1385"/>
        <v>0</v>
      </c>
      <c r="BL244" s="378">
        <f t="shared" si="1385"/>
        <v>0</v>
      </c>
      <c r="BM244" s="378">
        <f t="shared" si="1385"/>
        <v>0</v>
      </c>
      <c r="BN244" s="378">
        <f t="shared" si="1385"/>
        <v>0</v>
      </c>
      <c r="BO244" s="377" cm="1">
        <f t="array" ref="BO244">SUMPRODUCT((YEAR($G$4:$BN$4)=BO$4)*($G244:$BN244))</f>
        <v>0</v>
      </c>
      <c r="BP244" s="378" cm="1">
        <f t="array" ref="BP244">SUMPRODUCT((YEAR($G$4:$BN$4)=BP$4)*($G244:$BN244))</f>
        <v>0</v>
      </c>
      <c r="BQ244" s="378" cm="1">
        <f t="array" ref="BQ244">SUMPRODUCT((YEAR($G$4:$BN$4)=BQ$4)*($G244:$BN244))</f>
        <v>0</v>
      </c>
      <c r="BR244" s="378" cm="1">
        <f t="array" ref="BR244">SUMPRODUCT((YEAR($G$4:$BN$4)=BR$4)*($G244:$BN244))</f>
        <v>0</v>
      </c>
      <c r="BS244" s="379" cm="1">
        <f t="array" ref="BS244">SUMPRODUCT((YEAR($G$4:$BN$4)=BS$4)*($G244:$BN244))</f>
        <v>0</v>
      </c>
    </row>
    <row r="245" spans="1:71" s="20" customFormat="1">
      <c r="A245" s="16"/>
      <c r="C245" s="388" t="str">
        <f>Setup!D$13</f>
        <v>Cost of Sales</v>
      </c>
      <c r="D245" s="389" t="s">
        <v>509</v>
      </c>
      <c r="E245" s="390"/>
      <c r="F245" s="391"/>
      <c r="G245" s="378">
        <f t="shared" si="1380"/>
        <v>0</v>
      </c>
      <c r="H245" s="378">
        <f t="shared" si="1380"/>
        <v>0</v>
      </c>
      <c r="I245" s="378">
        <f t="shared" si="1380"/>
        <v>0</v>
      </c>
      <c r="J245" s="378">
        <f t="shared" si="1380"/>
        <v>0</v>
      </c>
      <c r="K245" s="378">
        <f t="shared" si="1380"/>
        <v>0</v>
      </c>
      <c r="L245" s="378">
        <f t="shared" si="1380"/>
        <v>0</v>
      </c>
      <c r="M245" s="378">
        <f t="shared" si="1380"/>
        <v>0</v>
      </c>
      <c r="N245" s="378">
        <f t="shared" si="1380"/>
        <v>0</v>
      </c>
      <c r="O245" s="378">
        <f t="shared" si="1380"/>
        <v>0</v>
      </c>
      <c r="P245" s="378">
        <f t="shared" si="1380"/>
        <v>0</v>
      </c>
      <c r="Q245" s="378">
        <f t="shared" si="1381"/>
        <v>0</v>
      </c>
      <c r="R245" s="378">
        <f t="shared" si="1381"/>
        <v>0</v>
      </c>
      <c r="S245" s="378">
        <f t="shared" si="1381"/>
        <v>0</v>
      </c>
      <c r="T245" s="378">
        <f t="shared" si="1381"/>
        <v>0</v>
      </c>
      <c r="U245" s="378">
        <f t="shared" si="1381"/>
        <v>0</v>
      </c>
      <c r="V245" s="378">
        <f t="shared" si="1381"/>
        <v>0</v>
      </c>
      <c r="W245" s="378">
        <f t="shared" si="1381"/>
        <v>0</v>
      </c>
      <c r="X245" s="378">
        <f t="shared" si="1381"/>
        <v>0</v>
      </c>
      <c r="Y245" s="378">
        <f t="shared" si="1381"/>
        <v>0</v>
      </c>
      <c r="Z245" s="378">
        <f t="shared" si="1381"/>
        <v>0</v>
      </c>
      <c r="AA245" s="378">
        <f t="shared" si="1382"/>
        <v>0</v>
      </c>
      <c r="AB245" s="378">
        <f t="shared" si="1382"/>
        <v>0</v>
      </c>
      <c r="AC245" s="378">
        <f t="shared" si="1382"/>
        <v>0</v>
      </c>
      <c r="AD245" s="378">
        <f t="shared" si="1382"/>
        <v>0</v>
      </c>
      <c r="AE245" s="378">
        <f t="shared" si="1382"/>
        <v>0</v>
      </c>
      <c r="AF245" s="378">
        <f t="shared" si="1382"/>
        <v>0</v>
      </c>
      <c r="AG245" s="378">
        <f t="shared" si="1382"/>
        <v>0</v>
      </c>
      <c r="AH245" s="378">
        <f t="shared" si="1382"/>
        <v>0</v>
      </c>
      <c r="AI245" s="378">
        <f t="shared" si="1382"/>
        <v>0</v>
      </c>
      <c r="AJ245" s="378">
        <f t="shared" si="1382"/>
        <v>0</v>
      </c>
      <c r="AK245" s="378">
        <f t="shared" si="1383"/>
        <v>0</v>
      </c>
      <c r="AL245" s="378">
        <f t="shared" si="1383"/>
        <v>0</v>
      </c>
      <c r="AM245" s="378">
        <f t="shared" si="1383"/>
        <v>0</v>
      </c>
      <c r="AN245" s="378">
        <f t="shared" si="1383"/>
        <v>0</v>
      </c>
      <c r="AO245" s="378">
        <f t="shared" si="1383"/>
        <v>0</v>
      </c>
      <c r="AP245" s="378">
        <f t="shared" si="1383"/>
        <v>0</v>
      </c>
      <c r="AQ245" s="378">
        <f t="shared" si="1383"/>
        <v>0</v>
      </c>
      <c r="AR245" s="378">
        <f t="shared" si="1383"/>
        <v>0</v>
      </c>
      <c r="AS245" s="378">
        <f t="shared" si="1383"/>
        <v>0</v>
      </c>
      <c r="AT245" s="378">
        <f t="shared" si="1383"/>
        <v>0</v>
      </c>
      <c r="AU245" s="378">
        <f t="shared" si="1384"/>
        <v>0</v>
      </c>
      <c r="AV245" s="378">
        <f t="shared" si="1384"/>
        <v>0</v>
      </c>
      <c r="AW245" s="378">
        <f t="shared" si="1384"/>
        <v>0</v>
      </c>
      <c r="AX245" s="378">
        <f t="shared" si="1384"/>
        <v>0</v>
      </c>
      <c r="AY245" s="378">
        <f t="shared" si="1384"/>
        <v>0</v>
      </c>
      <c r="AZ245" s="378">
        <f t="shared" si="1384"/>
        <v>0</v>
      </c>
      <c r="BA245" s="378">
        <f t="shared" si="1384"/>
        <v>0</v>
      </c>
      <c r="BB245" s="378">
        <f t="shared" si="1384"/>
        <v>0</v>
      </c>
      <c r="BC245" s="378">
        <f t="shared" si="1384"/>
        <v>0</v>
      </c>
      <c r="BD245" s="378">
        <f t="shared" si="1384"/>
        <v>0</v>
      </c>
      <c r="BE245" s="378">
        <f t="shared" si="1385"/>
        <v>0</v>
      </c>
      <c r="BF245" s="378">
        <f t="shared" si="1385"/>
        <v>0</v>
      </c>
      <c r="BG245" s="378">
        <f t="shared" si="1385"/>
        <v>0</v>
      </c>
      <c r="BH245" s="378">
        <f t="shared" si="1385"/>
        <v>0</v>
      </c>
      <c r="BI245" s="378">
        <f t="shared" si="1385"/>
        <v>0</v>
      </c>
      <c r="BJ245" s="378">
        <f t="shared" si="1385"/>
        <v>0</v>
      </c>
      <c r="BK245" s="378">
        <f t="shared" si="1385"/>
        <v>0</v>
      </c>
      <c r="BL245" s="378">
        <f t="shared" si="1385"/>
        <v>0</v>
      </c>
      <c r="BM245" s="378">
        <f t="shared" si="1385"/>
        <v>0</v>
      </c>
      <c r="BN245" s="378">
        <f t="shared" si="1385"/>
        <v>0</v>
      </c>
      <c r="BO245" s="377" cm="1">
        <f t="array" ref="BO245">SUMPRODUCT((YEAR($G$4:$BN$4)=BO$4)*($G245:$BN245))</f>
        <v>0</v>
      </c>
      <c r="BP245" s="378" cm="1">
        <f t="array" ref="BP245">SUMPRODUCT((YEAR($G$4:$BN$4)=BP$4)*($G245:$BN245))</f>
        <v>0</v>
      </c>
      <c r="BQ245" s="378" cm="1">
        <f t="array" ref="BQ245">SUMPRODUCT((YEAR($G$4:$BN$4)=BQ$4)*($G245:$BN245))</f>
        <v>0</v>
      </c>
      <c r="BR245" s="378" cm="1">
        <f t="array" ref="BR245">SUMPRODUCT((YEAR($G$4:$BN$4)=BR$4)*($G245:$BN245))</f>
        <v>0</v>
      </c>
      <c r="BS245" s="379" cm="1">
        <f t="array" ref="BS245">SUMPRODUCT((YEAR($G$4:$BN$4)=BS$4)*($G245:$BN245))</f>
        <v>0</v>
      </c>
    </row>
    <row r="246" spans="1:71" s="20" customFormat="1">
      <c r="A246" s="16"/>
      <c r="C246" s="388" t="str">
        <f>Setup!D$13</f>
        <v>Cost of Sales</v>
      </c>
      <c r="D246" s="389" t="s">
        <v>53</v>
      </c>
      <c r="E246" s="390"/>
      <c r="F246" s="391"/>
      <c r="G246" s="378">
        <f t="shared" si="1380"/>
        <v>0</v>
      </c>
      <c r="H246" s="378">
        <f t="shared" si="1380"/>
        <v>0</v>
      </c>
      <c r="I246" s="378">
        <f t="shared" si="1380"/>
        <v>0</v>
      </c>
      <c r="J246" s="378">
        <f t="shared" si="1380"/>
        <v>0</v>
      </c>
      <c r="K246" s="378">
        <f t="shared" si="1380"/>
        <v>0</v>
      </c>
      <c r="L246" s="378">
        <f t="shared" si="1380"/>
        <v>0</v>
      </c>
      <c r="M246" s="378">
        <f t="shared" si="1380"/>
        <v>0</v>
      </c>
      <c r="N246" s="378">
        <f t="shared" si="1380"/>
        <v>0</v>
      </c>
      <c r="O246" s="378">
        <f t="shared" si="1380"/>
        <v>0</v>
      </c>
      <c r="P246" s="378">
        <f t="shared" si="1380"/>
        <v>0</v>
      </c>
      <c r="Q246" s="378">
        <f t="shared" si="1381"/>
        <v>0</v>
      </c>
      <c r="R246" s="378">
        <f t="shared" si="1381"/>
        <v>0</v>
      </c>
      <c r="S246" s="378">
        <f t="shared" si="1381"/>
        <v>0</v>
      </c>
      <c r="T246" s="378">
        <f t="shared" si="1381"/>
        <v>0</v>
      </c>
      <c r="U246" s="378">
        <f t="shared" si="1381"/>
        <v>0</v>
      </c>
      <c r="V246" s="378">
        <f t="shared" si="1381"/>
        <v>0</v>
      </c>
      <c r="W246" s="378">
        <f t="shared" si="1381"/>
        <v>0</v>
      </c>
      <c r="X246" s="378">
        <f t="shared" si="1381"/>
        <v>0</v>
      </c>
      <c r="Y246" s="378">
        <f t="shared" si="1381"/>
        <v>0</v>
      </c>
      <c r="Z246" s="378">
        <f t="shared" si="1381"/>
        <v>0</v>
      </c>
      <c r="AA246" s="378">
        <f t="shared" si="1382"/>
        <v>0</v>
      </c>
      <c r="AB246" s="378">
        <f t="shared" si="1382"/>
        <v>0</v>
      </c>
      <c r="AC246" s="378">
        <f t="shared" si="1382"/>
        <v>0</v>
      </c>
      <c r="AD246" s="378">
        <f t="shared" si="1382"/>
        <v>0</v>
      </c>
      <c r="AE246" s="378">
        <f t="shared" si="1382"/>
        <v>0</v>
      </c>
      <c r="AF246" s="378">
        <f t="shared" si="1382"/>
        <v>0</v>
      </c>
      <c r="AG246" s="378">
        <f t="shared" si="1382"/>
        <v>0</v>
      </c>
      <c r="AH246" s="378">
        <f t="shared" si="1382"/>
        <v>0</v>
      </c>
      <c r="AI246" s="378">
        <f t="shared" si="1382"/>
        <v>0</v>
      </c>
      <c r="AJ246" s="378">
        <f t="shared" si="1382"/>
        <v>0</v>
      </c>
      <c r="AK246" s="378">
        <f t="shared" si="1383"/>
        <v>0</v>
      </c>
      <c r="AL246" s="378">
        <f t="shared" si="1383"/>
        <v>0</v>
      </c>
      <c r="AM246" s="378">
        <f t="shared" si="1383"/>
        <v>0</v>
      </c>
      <c r="AN246" s="378">
        <f t="shared" si="1383"/>
        <v>0</v>
      </c>
      <c r="AO246" s="378">
        <f t="shared" si="1383"/>
        <v>0</v>
      </c>
      <c r="AP246" s="378">
        <f t="shared" si="1383"/>
        <v>0</v>
      </c>
      <c r="AQ246" s="378">
        <f t="shared" si="1383"/>
        <v>0</v>
      </c>
      <c r="AR246" s="378">
        <f t="shared" si="1383"/>
        <v>0</v>
      </c>
      <c r="AS246" s="378">
        <f t="shared" si="1383"/>
        <v>0</v>
      </c>
      <c r="AT246" s="378">
        <f t="shared" si="1383"/>
        <v>0</v>
      </c>
      <c r="AU246" s="378">
        <f t="shared" si="1384"/>
        <v>0</v>
      </c>
      <c r="AV246" s="378">
        <f t="shared" si="1384"/>
        <v>0</v>
      </c>
      <c r="AW246" s="378">
        <f t="shared" si="1384"/>
        <v>0</v>
      </c>
      <c r="AX246" s="378">
        <f t="shared" si="1384"/>
        <v>0</v>
      </c>
      <c r="AY246" s="378">
        <f t="shared" si="1384"/>
        <v>0</v>
      </c>
      <c r="AZ246" s="378">
        <f t="shared" si="1384"/>
        <v>0</v>
      </c>
      <c r="BA246" s="378">
        <f t="shared" si="1384"/>
        <v>0</v>
      </c>
      <c r="BB246" s="378">
        <f t="shared" si="1384"/>
        <v>0</v>
      </c>
      <c r="BC246" s="378">
        <f t="shared" si="1384"/>
        <v>0</v>
      </c>
      <c r="BD246" s="378">
        <f t="shared" si="1384"/>
        <v>0</v>
      </c>
      <c r="BE246" s="378">
        <f t="shared" si="1385"/>
        <v>0</v>
      </c>
      <c r="BF246" s="378">
        <f t="shared" si="1385"/>
        <v>0</v>
      </c>
      <c r="BG246" s="378">
        <f t="shared" si="1385"/>
        <v>0</v>
      </c>
      <c r="BH246" s="378">
        <f t="shared" si="1385"/>
        <v>0</v>
      </c>
      <c r="BI246" s="378">
        <f t="shared" si="1385"/>
        <v>0</v>
      </c>
      <c r="BJ246" s="378">
        <f t="shared" si="1385"/>
        <v>0</v>
      </c>
      <c r="BK246" s="378">
        <f t="shared" si="1385"/>
        <v>0</v>
      </c>
      <c r="BL246" s="378">
        <f t="shared" si="1385"/>
        <v>0</v>
      </c>
      <c r="BM246" s="378">
        <f t="shared" si="1385"/>
        <v>0</v>
      </c>
      <c r="BN246" s="378">
        <f t="shared" si="1385"/>
        <v>0</v>
      </c>
      <c r="BO246" s="377" cm="1">
        <f t="array" ref="BO246">SUMPRODUCT((YEAR($G$4:$BN$4)=BO$4)*($G246:$BN246))</f>
        <v>0</v>
      </c>
      <c r="BP246" s="378" cm="1">
        <f t="array" ref="BP246">SUMPRODUCT((YEAR($G$4:$BN$4)=BP$4)*($G246:$BN246))</f>
        <v>0</v>
      </c>
      <c r="BQ246" s="378" cm="1">
        <f t="array" ref="BQ246">SUMPRODUCT((YEAR($G$4:$BN$4)=BQ$4)*($G246:$BN246))</f>
        <v>0</v>
      </c>
      <c r="BR246" s="378" cm="1">
        <f t="array" ref="BR246">SUMPRODUCT((YEAR($G$4:$BN$4)=BR$4)*($G246:$BN246))</f>
        <v>0</v>
      </c>
      <c r="BS246" s="379" cm="1">
        <f t="array" ref="BS246">SUMPRODUCT((YEAR($G$4:$BN$4)=BS$4)*($G246:$BN246))</f>
        <v>0</v>
      </c>
    </row>
    <row r="247" spans="1:71" s="20" customFormat="1">
      <c r="A247" s="16"/>
      <c r="C247" s="388" t="str">
        <f t="shared" ref="C247:C253" si="1386">Dept1</f>
        <v>Research &amp; Development</v>
      </c>
      <c r="D247" s="389" t="s">
        <v>214</v>
      </c>
      <c r="E247" s="390"/>
      <c r="F247" s="391"/>
      <c r="G247" s="378">
        <f t="shared" si="1380"/>
        <v>0</v>
      </c>
      <c r="H247" s="378">
        <f t="shared" si="1380"/>
        <v>0</v>
      </c>
      <c r="I247" s="378">
        <f t="shared" si="1380"/>
        <v>0</v>
      </c>
      <c r="J247" s="378">
        <f t="shared" si="1380"/>
        <v>0</v>
      </c>
      <c r="K247" s="378">
        <f t="shared" si="1380"/>
        <v>0</v>
      </c>
      <c r="L247" s="378">
        <f t="shared" si="1380"/>
        <v>0</v>
      </c>
      <c r="M247" s="378">
        <f t="shared" si="1380"/>
        <v>0</v>
      </c>
      <c r="N247" s="378">
        <f t="shared" si="1380"/>
        <v>0</v>
      </c>
      <c r="O247" s="378">
        <f t="shared" si="1380"/>
        <v>0</v>
      </c>
      <c r="P247" s="378">
        <f t="shared" si="1380"/>
        <v>0</v>
      </c>
      <c r="Q247" s="378">
        <f t="shared" si="1381"/>
        <v>0</v>
      </c>
      <c r="R247" s="378">
        <f t="shared" si="1381"/>
        <v>0</v>
      </c>
      <c r="S247" s="378">
        <f t="shared" si="1381"/>
        <v>0</v>
      </c>
      <c r="T247" s="378">
        <f t="shared" si="1381"/>
        <v>0</v>
      </c>
      <c r="U247" s="378">
        <f t="shared" si="1381"/>
        <v>0</v>
      </c>
      <c r="V247" s="378">
        <f t="shared" si="1381"/>
        <v>0</v>
      </c>
      <c r="W247" s="378">
        <f t="shared" si="1381"/>
        <v>0</v>
      </c>
      <c r="X247" s="378">
        <f t="shared" si="1381"/>
        <v>0</v>
      </c>
      <c r="Y247" s="378">
        <f t="shared" si="1381"/>
        <v>0</v>
      </c>
      <c r="Z247" s="378">
        <f t="shared" si="1381"/>
        <v>0</v>
      </c>
      <c r="AA247" s="378">
        <f t="shared" si="1382"/>
        <v>0</v>
      </c>
      <c r="AB247" s="378">
        <f t="shared" si="1382"/>
        <v>0</v>
      </c>
      <c r="AC247" s="378">
        <f t="shared" si="1382"/>
        <v>0</v>
      </c>
      <c r="AD247" s="378">
        <f t="shared" si="1382"/>
        <v>0</v>
      </c>
      <c r="AE247" s="378">
        <f t="shared" si="1382"/>
        <v>0</v>
      </c>
      <c r="AF247" s="378">
        <f t="shared" si="1382"/>
        <v>0</v>
      </c>
      <c r="AG247" s="378">
        <f t="shared" si="1382"/>
        <v>0</v>
      </c>
      <c r="AH247" s="378">
        <f t="shared" si="1382"/>
        <v>0</v>
      </c>
      <c r="AI247" s="378">
        <f t="shared" si="1382"/>
        <v>0</v>
      </c>
      <c r="AJ247" s="378">
        <f t="shared" si="1382"/>
        <v>0</v>
      </c>
      <c r="AK247" s="378">
        <f t="shared" si="1383"/>
        <v>0</v>
      </c>
      <c r="AL247" s="378">
        <f t="shared" si="1383"/>
        <v>0</v>
      </c>
      <c r="AM247" s="378">
        <f t="shared" si="1383"/>
        <v>0</v>
      </c>
      <c r="AN247" s="378">
        <f t="shared" si="1383"/>
        <v>0</v>
      </c>
      <c r="AO247" s="378">
        <f t="shared" si="1383"/>
        <v>0</v>
      </c>
      <c r="AP247" s="378">
        <f t="shared" si="1383"/>
        <v>0</v>
      </c>
      <c r="AQ247" s="378">
        <f t="shared" si="1383"/>
        <v>0</v>
      </c>
      <c r="AR247" s="378">
        <f t="shared" si="1383"/>
        <v>0</v>
      </c>
      <c r="AS247" s="378">
        <f t="shared" si="1383"/>
        <v>0</v>
      </c>
      <c r="AT247" s="378">
        <f t="shared" si="1383"/>
        <v>0</v>
      </c>
      <c r="AU247" s="378">
        <f t="shared" si="1384"/>
        <v>0</v>
      </c>
      <c r="AV247" s="378">
        <f t="shared" si="1384"/>
        <v>0</v>
      </c>
      <c r="AW247" s="378">
        <f t="shared" si="1384"/>
        <v>0</v>
      </c>
      <c r="AX247" s="378">
        <f t="shared" si="1384"/>
        <v>0</v>
      </c>
      <c r="AY247" s="378">
        <f t="shared" si="1384"/>
        <v>0</v>
      </c>
      <c r="AZ247" s="378">
        <f t="shared" si="1384"/>
        <v>0</v>
      </c>
      <c r="BA247" s="378">
        <f t="shared" si="1384"/>
        <v>0</v>
      </c>
      <c r="BB247" s="378">
        <f t="shared" si="1384"/>
        <v>0</v>
      </c>
      <c r="BC247" s="378">
        <f t="shared" si="1384"/>
        <v>0</v>
      </c>
      <c r="BD247" s="378">
        <f t="shared" si="1384"/>
        <v>0</v>
      </c>
      <c r="BE247" s="378">
        <f t="shared" si="1385"/>
        <v>0</v>
      </c>
      <c r="BF247" s="378">
        <f t="shared" si="1385"/>
        <v>0</v>
      </c>
      <c r="BG247" s="378">
        <f t="shared" si="1385"/>
        <v>0</v>
      </c>
      <c r="BH247" s="378">
        <f t="shared" si="1385"/>
        <v>0</v>
      </c>
      <c r="BI247" s="378">
        <f t="shared" si="1385"/>
        <v>0</v>
      </c>
      <c r="BJ247" s="378">
        <f t="shared" si="1385"/>
        <v>0</v>
      </c>
      <c r="BK247" s="378">
        <f t="shared" si="1385"/>
        <v>0</v>
      </c>
      <c r="BL247" s="378">
        <f t="shared" si="1385"/>
        <v>0</v>
      </c>
      <c r="BM247" s="378">
        <f t="shared" si="1385"/>
        <v>0</v>
      </c>
      <c r="BN247" s="378">
        <f t="shared" si="1385"/>
        <v>0</v>
      </c>
      <c r="BO247" s="377" cm="1">
        <f t="array" ref="BO247">SUMPRODUCT((YEAR($G$4:$BN$4)=BO$4)*($G247:$BN247))</f>
        <v>0</v>
      </c>
      <c r="BP247" s="378" cm="1">
        <f t="array" ref="BP247">SUMPRODUCT((YEAR($G$4:$BN$4)=BP$4)*($G247:$BN247))</f>
        <v>0</v>
      </c>
      <c r="BQ247" s="378" cm="1">
        <f t="array" ref="BQ247">SUMPRODUCT((YEAR($G$4:$BN$4)=BQ$4)*($G247:$BN247))</f>
        <v>0</v>
      </c>
      <c r="BR247" s="378" cm="1">
        <f t="array" ref="BR247">SUMPRODUCT((YEAR($G$4:$BN$4)=BR$4)*($G247:$BN247))</f>
        <v>0</v>
      </c>
      <c r="BS247" s="379" cm="1">
        <f t="array" ref="BS247">SUMPRODUCT((YEAR($G$4:$BN$4)=BS$4)*($G247:$BN247))</f>
        <v>0</v>
      </c>
    </row>
    <row r="248" spans="1:71" s="20" customFormat="1">
      <c r="A248" s="16"/>
      <c r="C248" s="388" t="str">
        <f t="shared" si="1386"/>
        <v>Research &amp; Development</v>
      </c>
      <c r="D248" s="389" t="s">
        <v>52</v>
      </c>
      <c r="E248" s="390"/>
      <c r="F248" s="391"/>
      <c r="G248" s="378">
        <f t="shared" si="1380"/>
        <v>0</v>
      </c>
      <c r="H248" s="378">
        <f t="shared" si="1380"/>
        <v>0</v>
      </c>
      <c r="I248" s="378">
        <f t="shared" si="1380"/>
        <v>0</v>
      </c>
      <c r="J248" s="378">
        <f t="shared" si="1380"/>
        <v>0</v>
      </c>
      <c r="K248" s="378">
        <f t="shared" si="1380"/>
        <v>0</v>
      </c>
      <c r="L248" s="378">
        <f t="shared" si="1380"/>
        <v>0</v>
      </c>
      <c r="M248" s="378">
        <f t="shared" si="1380"/>
        <v>0</v>
      </c>
      <c r="N248" s="378">
        <f t="shared" si="1380"/>
        <v>0</v>
      </c>
      <c r="O248" s="378">
        <f t="shared" si="1380"/>
        <v>0</v>
      </c>
      <c r="P248" s="378">
        <f t="shared" si="1380"/>
        <v>0</v>
      </c>
      <c r="Q248" s="378">
        <f t="shared" si="1381"/>
        <v>0</v>
      </c>
      <c r="R248" s="378">
        <f t="shared" si="1381"/>
        <v>0</v>
      </c>
      <c r="S248" s="378">
        <f t="shared" si="1381"/>
        <v>0</v>
      </c>
      <c r="T248" s="378">
        <f t="shared" si="1381"/>
        <v>0</v>
      </c>
      <c r="U248" s="378">
        <f t="shared" si="1381"/>
        <v>0</v>
      </c>
      <c r="V248" s="378">
        <f t="shared" si="1381"/>
        <v>0</v>
      </c>
      <c r="W248" s="378">
        <f t="shared" si="1381"/>
        <v>0</v>
      </c>
      <c r="X248" s="378">
        <f t="shared" si="1381"/>
        <v>0</v>
      </c>
      <c r="Y248" s="378">
        <f t="shared" si="1381"/>
        <v>0</v>
      </c>
      <c r="Z248" s="378">
        <f t="shared" si="1381"/>
        <v>0</v>
      </c>
      <c r="AA248" s="378">
        <f t="shared" si="1382"/>
        <v>0</v>
      </c>
      <c r="AB248" s="378">
        <f t="shared" si="1382"/>
        <v>0</v>
      </c>
      <c r="AC248" s="378">
        <f t="shared" si="1382"/>
        <v>0</v>
      </c>
      <c r="AD248" s="378">
        <f t="shared" si="1382"/>
        <v>0</v>
      </c>
      <c r="AE248" s="378">
        <f t="shared" si="1382"/>
        <v>0</v>
      </c>
      <c r="AF248" s="378">
        <f t="shared" si="1382"/>
        <v>0</v>
      </c>
      <c r="AG248" s="378">
        <f t="shared" si="1382"/>
        <v>0</v>
      </c>
      <c r="AH248" s="378">
        <f t="shared" si="1382"/>
        <v>0</v>
      </c>
      <c r="AI248" s="378">
        <f t="shared" si="1382"/>
        <v>0</v>
      </c>
      <c r="AJ248" s="378">
        <f t="shared" si="1382"/>
        <v>0</v>
      </c>
      <c r="AK248" s="378">
        <f t="shared" si="1383"/>
        <v>0</v>
      </c>
      <c r="AL248" s="378">
        <f t="shared" si="1383"/>
        <v>0</v>
      </c>
      <c r="AM248" s="378">
        <f t="shared" si="1383"/>
        <v>0</v>
      </c>
      <c r="AN248" s="378">
        <f t="shared" si="1383"/>
        <v>0</v>
      </c>
      <c r="AO248" s="378">
        <f t="shared" si="1383"/>
        <v>0</v>
      </c>
      <c r="AP248" s="378">
        <f t="shared" si="1383"/>
        <v>0</v>
      </c>
      <c r="AQ248" s="378">
        <f t="shared" si="1383"/>
        <v>0</v>
      </c>
      <c r="AR248" s="378">
        <f t="shared" si="1383"/>
        <v>0</v>
      </c>
      <c r="AS248" s="378">
        <f t="shared" si="1383"/>
        <v>0</v>
      </c>
      <c r="AT248" s="378">
        <f t="shared" si="1383"/>
        <v>0</v>
      </c>
      <c r="AU248" s="378">
        <f t="shared" si="1384"/>
        <v>0</v>
      </c>
      <c r="AV248" s="378">
        <f t="shared" si="1384"/>
        <v>0</v>
      </c>
      <c r="AW248" s="378">
        <f t="shared" si="1384"/>
        <v>0</v>
      </c>
      <c r="AX248" s="378">
        <f t="shared" si="1384"/>
        <v>0</v>
      </c>
      <c r="AY248" s="378">
        <f t="shared" si="1384"/>
        <v>0</v>
      </c>
      <c r="AZ248" s="378">
        <f t="shared" si="1384"/>
        <v>0</v>
      </c>
      <c r="BA248" s="378">
        <f t="shared" si="1384"/>
        <v>0</v>
      </c>
      <c r="BB248" s="378">
        <f t="shared" si="1384"/>
        <v>0</v>
      </c>
      <c r="BC248" s="378">
        <f t="shared" si="1384"/>
        <v>0</v>
      </c>
      <c r="BD248" s="378">
        <f t="shared" si="1384"/>
        <v>0</v>
      </c>
      <c r="BE248" s="378">
        <f t="shared" si="1385"/>
        <v>0</v>
      </c>
      <c r="BF248" s="378">
        <f t="shared" si="1385"/>
        <v>0</v>
      </c>
      <c r="BG248" s="378">
        <f t="shared" si="1385"/>
        <v>0</v>
      </c>
      <c r="BH248" s="378">
        <f t="shared" si="1385"/>
        <v>0</v>
      </c>
      <c r="BI248" s="378">
        <f t="shared" si="1385"/>
        <v>0</v>
      </c>
      <c r="BJ248" s="378">
        <f t="shared" si="1385"/>
        <v>0</v>
      </c>
      <c r="BK248" s="378">
        <f t="shared" si="1385"/>
        <v>0</v>
      </c>
      <c r="BL248" s="378">
        <f t="shared" si="1385"/>
        <v>0</v>
      </c>
      <c r="BM248" s="378">
        <f t="shared" si="1385"/>
        <v>0</v>
      </c>
      <c r="BN248" s="378">
        <f t="shared" si="1385"/>
        <v>0</v>
      </c>
      <c r="BO248" s="377" cm="1">
        <f t="array" ref="BO248">SUMPRODUCT((YEAR($G$4:$BN$4)=BO$4)*($G248:$BN248))</f>
        <v>0</v>
      </c>
      <c r="BP248" s="378" cm="1">
        <f t="array" ref="BP248">SUMPRODUCT((YEAR($G$4:$BN$4)=BP$4)*($G248:$BN248))</f>
        <v>0</v>
      </c>
      <c r="BQ248" s="378" cm="1">
        <f t="array" ref="BQ248">SUMPRODUCT((YEAR($G$4:$BN$4)=BQ$4)*($G248:$BN248))</f>
        <v>0</v>
      </c>
      <c r="BR248" s="378" cm="1">
        <f t="array" ref="BR248">SUMPRODUCT((YEAR($G$4:$BN$4)=BR$4)*($G248:$BN248))</f>
        <v>0</v>
      </c>
      <c r="BS248" s="379" cm="1">
        <f t="array" ref="BS248">SUMPRODUCT((YEAR($G$4:$BN$4)=BS$4)*($G248:$BN248))</f>
        <v>0</v>
      </c>
    </row>
    <row r="249" spans="1:71" s="20" customFormat="1">
      <c r="A249" s="16"/>
      <c r="C249" s="388" t="str">
        <f t="shared" si="1386"/>
        <v>Research &amp; Development</v>
      </c>
      <c r="D249" s="389" t="s">
        <v>46</v>
      </c>
      <c r="E249" s="390"/>
      <c r="F249" s="391"/>
      <c r="G249" s="378">
        <f t="shared" si="1380"/>
        <v>0</v>
      </c>
      <c r="H249" s="378">
        <f t="shared" si="1380"/>
        <v>0</v>
      </c>
      <c r="I249" s="378">
        <f t="shared" si="1380"/>
        <v>0</v>
      </c>
      <c r="J249" s="378">
        <f t="shared" si="1380"/>
        <v>0</v>
      </c>
      <c r="K249" s="378">
        <f t="shared" si="1380"/>
        <v>0</v>
      </c>
      <c r="L249" s="378">
        <f t="shared" si="1380"/>
        <v>0</v>
      </c>
      <c r="M249" s="378">
        <f t="shared" si="1380"/>
        <v>0</v>
      </c>
      <c r="N249" s="378">
        <f t="shared" si="1380"/>
        <v>0</v>
      </c>
      <c r="O249" s="378">
        <f t="shared" si="1380"/>
        <v>0</v>
      </c>
      <c r="P249" s="378">
        <f t="shared" si="1380"/>
        <v>0</v>
      </c>
      <c r="Q249" s="378">
        <f t="shared" si="1381"/>
        <v>0</v>
      </c>
      <c r="R249" s="378">
        <f t="shared" si="1381"/>
        <v>0</v>
      </c>
      <c r="S249" s="378">
        <f t="shared" si="1381"/>
        <v>0</v>
      </c>
      <c r="T249" s="378">
        <f t="shared" si="1381"/>
        <v>0</v>
      </c>
      <c r="U249" s="378">
        <f t="shared" si="1381"/>
        <v>0</v>
      </c>
      <c r="V249" s="378">
        <f t="shared" si="1381"/>
        <v>0</v>
      </c>
      <c r="W249" s="378">
        <f t="shared" si="1381"/>
        <v>0</v>
      </c>
      <c r="X249" s="378">
        <f t="shared" si="1381"/>
        <v>0</v>
      </c>
      <c r="Y249" s="378">
        <f t="shared" si="1381"/>
        <v>0</v>
      </c>
      <c r="Z249" s="378">
        <f t="shared" si="1381"/>
        <v>0</v>
      </c>
      <c r="AA249" s="378">
        <f t="shared" si="1382"/>
        <v>0</v>
      </c>
      <c r="AB249" s="378">
        <f t="shared" si="1382"/>
        <v>0</v>
      </c>
      <c r="AC249" s="378">
        <f t="shared" si="1382"/>
        <v>0</v>
      </c>
      <c r="AD249" s="378">
        <f t="shared" si="1382"/>
        <v>0</v>
      </c>
      <c r="AE249" s="378">
        <f t="shared" si="1382"/>
        <v>0</v>
      </c>
      <c r="AF249" s="378">
        <f t="shared" si="1382"/>
        <v>0</v>
      </c>
      <c r="AG249" s="378">
        <f t="shared" si="1382"/>
        <v>0</v>
      </c>
      <c r="AH249" s="378">
        <f t="shared" si="1382"/>
        <v>0</v>
      </c>
      <c r="AI249" s="378">
        <f t="shared" si="1382"/>
        <v>0</v>
      </c>
      <c r="AJ249" s="378">
        <f t="shared" si="1382"/>
        <v>0</v>
      </c>
      <c r="AK249" s="378">
        <f t="shared" si="1383"/>
        <v>0</v>
      </c>
      <c r="AL249" s="378">
        <f t="shared" si="1383"/>
        <v>0</v>
      </c>
      <c r="AM249" s="378">
        <f t="shared" si="1383"/>
        <v>0</v>
      </c>
      <c r="AN249" s="378">
        <f t="shared" si="1383"/>
        <v>0</v>
      </c>
      <c r="AO249" s="378">
        <f t="shared" si="1383"/>
        <v>0</v>
      </c>
      <c r="AP249" s="378">
        <f t="shared" si="1383"/>
        <v>0</v>
      </c>
      <c r="AQ249" s="378">
        <f t="shared" si="1383"/>
        <v>0</v>
      </c>
      <c r="AR249" s="378">
        <f t="shared" si="1383"/>
        <v>0</v>
      </c>
      <c r="AS249" s="378">
        <f t="shared" si="1383"/>
        <v>0</v>
      </c>
      <c r="AT249" s="378">
        <f t="shared" si="1383"/>
        <v>0</v>
      </c>
      <c r="AU249" s="378">
        <f t="shared" si="1384"/>
        <v>0</v>
      </c>
      <c r="AV249" s="378">
        <f t="shared" si="1384"/>
        <v>0</v>
      </c>
      <c r="AW249" s="378">
        <f t="shared" si="1384"/>
        <v>0</v>
      </c>
      <c r="AX249" s="378">
        <f t="shared" si="1384"/>
        <v>0</v>
      </c>
      <c r="AY249" s="378">
        <f t="shared" si="1384"/>
        <v>0</v>
      </c>
      <c r="AZ249" s="378">
        <f t="shared" si="1384"/>
        <v>0</v>
      </c>
      <c r="BA249" s="378">
        <f t="shared" si="1384"/>
        <v>0</v>
      </c>
      <c r="BB249" s="378">
        <f t="shared" si="1384"/>
        <v>0</v>
      </c>
      <c r="BC249" s="378">
        <f t="shared" si="1384"/>
        <v>0</v>
      </c>
      <c r="BD249" s="378">
        <f t="shared" si="1384"/>
        <v>0</v>
      </c>
      <c r="BE249" s="378">
        <f t="shared" si="1385"/>
        <v>0</v>
      </c>
      <c r="BF249" s="378">
        <f t="shared" si="1385"/>
        <v>0</v>
      </c>
      <c r="BG249" s="378">
        <f t="shared" si="1385"/>
        <v>0</v>
      </c>
      <c r="BH249" s="378">
        <f t="shared" si="1385"/>
        <v>0</v>
      </c>
      <c r="BI249" s="378">
        <f t="shared" si="1385"/>
        <v>0</v>
      </c>
      <c r="BJ249" s="378">
        <f t="shared" si="1385"/>
        <v>0</v>
      </c>
      <c r="BK249" s="378">
        <f t="shared" si="1385"/>
        <v>0</v>
      </c>
      <c r="BL249" s="378">
        <f t="shared" si="1385"/>
        <v>0</v>
      </c>
      <c r="BM249" s="378">
        <f t="shared" si="1385"/>
        <v>0</v>
      </c>
      <c r="BN249" s="378">
        <f t="shared" si="1385"/>
        <v>0</v>
      </c>
      <c r="BO249" s="377" cm="1">
        <f t="array" ref="BO249">SUMPRODUCT((YEAR($G$4:$BN$4)=BO$4)*($G249:$BN249))</f>
        <v>0</v>
      </c>
      <c r="BP249" s="378" cm="1">
        <f t="array" ref="BP249">SUMPRODUCT((YEAR($G$4:$BN$4)=BP$4)*($G249:$BN249))</f>
        <v>0</v>
      </c>
      <c r="BQ249" s="378" cm="1">
        <f t="array" ref="BQ249">SUMPRODUCT((YEAR($G$4:$BN$4)=BQ$4)*($G249:$BN249))</f>
        <v>0</v>
      </c>
      <c r="BR249" s="378" cm="1">
        <f t="array" ref="BR249">SUMPRODUCT((YEAR($G$4:$BN$4)=BR$4)*($G249:$BN249))</f>
        <v>0</v>
      </c>
      <c r="BS249" s="379" cm="1">
        <f t="array" ref="BS249">SUMPRODUCT((YEAR($G$4:$BN$4)=BS$4)*($G249:$BN249))</f>
        <v>0</v>
      </c>
    </row>
    <row r="250" spans="1:71" s="20" customFormat="1">
      <c r="A250" s="16"/>
      <c r="C250" s="388" t="str">
        <f t="shared" si="1386"/>
        <v>Research &amp; Development</v>
      </c>
      <c r="D250" s="389" t="s">
        <v>51</v>
      </c>
      <c r="E250" s="390"/>
      <c r="F250" s="391"/>
      <c r="G250" s="378">
        <f t="shared" ref="G250:P259" si="1387">SUMIFS(G$6:G$30,$D$6:$D$30,$D250,$C$6:$C$30,$C250)</f>
        <v>0</v>
      </c>
      <c r="H250" s="378">
        <f t="shared" si="1387"/>
        <v>0</v>
      </c>
      <c r="I250" s="378">
        <f t="shared" si="1387"/>
        <v>0</v>
      </c>
      <c r="J250" s="378">
        <f t="shared" si="1387"/>
        <v>0</v>
      </c>
      <c r="K250" s="378">
        <f t="shared" si="1387"/>
        <v>0</v>
      </c>
      <c r="L250" s="378">
        <f t="shared" si="1387"/>
        <v>0</v>
      </c>
      <c r="M250" s="378">
        <f t="shared" si="1387"/>
        <v>0</v>
      </c>
      <c r="N250" s="378">
        <f t="shared" si="1387"/>
        <v>0</v>
      </c>
      <c r="O250" s="378">
        <f t="shared" si="1387"/>
        <v>0</v>
      </c>
      <c r="P250" s="378">
        <f t="shared" si="1387"/>
        <v>0</v>
      </c>
      <c r="Q250" s="378">
        <f t="shared" ref="Q250:Z259" si="1388">SUMIFS(Q$6:Q$30,$D$6:$D$30,$D250,$C$6:$C$30,$C250)</f>
        <v>0</v>
      </c>
      <c r="R250" s="378">
        <f t="shared" si="1388"/>
        <v>0</v>
      </c>
      <c r="S250" s="378">
        <f t="shared" si="1388"/>
        <v>0</v>
      </c>
      <c r="T250" s="378">
        <f t="shared" si="1388"/>
        <v>0</v>
      </c>
      <c r="U250" s="378">
        <f t="shared" si="1388"/>
        <v>0</v>
      </c>
      <c r="V250" s="378">
        <f t="shared" si="1388"/>
        <v>0</v>
      </c>
      <c r="W250" s="378">
        <f t="shared" si="1388"/>
        <v>0</v>
      </c>
      <c r="X250" s="378">
        <f t="shared" si="1388"/>
        <v>0</v>
      </c>
      <c r="Y250" s="378">
        <f t="shared" si="1388"/>
        <v>0</v>
      </c>
      <c r="Z250" s="378">
        <f t="shared" si="1388"/>
        <v>0</v>
      </c>
      <c r="AA250" s="378">
        <f t="shared" ref="AA250:AJ259" si="1389">SUMIFS(AA$6:AA$30,$D$6:$D$30,$D250,$C$6:$C$30,$C250)</f>
        <v>0</v>
      </c>
      <c r="AB250" s="378">
        <f t="shared" si="1389"/>
        <v>0</v>
      </c>
      <c r="AC250" s="378">
        <f t="shared" si="1389"/>
        <v>0</v>
      </c>
      <c r="AD250" s="378">
        <f t="shared" si="1389"/>
        <v>0</v>
      </c>
      <c r="AE250" s="378">
        <f t="shared" si="1389"/>
        <v>0</v>
      </c>
      <c r="AF250" s="378">
        <f t="shared" si="1389"/>
        <v>0</v>
      </c>
      <c r="AG250" s="378">
        <f t="shared" si="1389"/>
        <v>0</v>
      </c>
      <c r="AH250" s="378">
        <f t="shared" si="1389"/>
        <v>0</v>
      </c>
      <c r="AI250" s="378">
        <f t="shared" si="1389"/>
        <v>0</v>
      </c>
      <c r="AJ250" s="378">
        <f t="shared" si="1389"/>
        <v>0</v>
      </c>
      <c r="AK250" s="378">
        <f t="shared" ref="AK250:AT259" si="1390">SUMIFS(AK$6:AK$30,$D$6:$D$30,$D250,$C$6:$C$30,$C250)</f>
        <v>0</v>
      </c>
      <c r="AL250" s="378">
        <f t="shared" si="1390"/>
        <v>0</v>
      </c>
      <c r="AM250" s="378">
        <f t="shared" si="1390"/>
        <v>0</v>
      </c>
      <c r="AN250" s="378">
        <f t="shared" si="1390"/>
        <v>0</v>
      </c>
      <c r="AO250" s="378">
        <f t="shared" si="1390"/>
        <v>0</v>
      </c>
      <c r="AP250" s="378">
        <f t="shared" si="1390"/>
        <v>0</v>
      </c>
      <c r="AQ250" s="378">
        <f t="shared" si="1390"/>
        <v>0</v>
      </c>
      <c r="AR250" s="378">
        <f t="shared" si="1390"/>
        <v>0</v>
      </c>
      <c r="AS250" s="378">
        <f t="shared" si="1390"/>
        <v>0</v>
      </c>
      <c r="AT250" s="378">
        <f t="shared" si="1390"/>
        <v>0</v>
      </c>
      <c r="AU250" s="378">
        <f t="shared" ref="AU250:BD259" si="1391">SUMIFS(AU$6:AU$30,$D$6:$D$30,$D250,$C$6:$C$30,$C250)</f>
        <v>0</v>
      </c>
      <c r="AV250" s="378">
        <f t="shared" si="1391"/>
        <v>0</v>
      </c>
      <c r="AW250" s="378">
        <f t="shared" si="1391"/>
        <v>0</v>
      </c>
      <c r="AX250" s="378">
        <f t="shared" si="1391"/>
        <v>0</v>
      </c>
      <c r="AY250" s="378">
        <f t="shared" si="1391"/>
        <v>0</v>
      </c>
      <c r="AZ250" s="378">
        <f t="shared" si="1391"/>
        <v>0</v>
      </c>
      <c r="BA250" s="378">
        <f t="shared" si="1391"/>
        <v>0</v>
      </c>
      <c r="BB250" s="378">
        <f t="shared" si="1391"/>
        <v>0</v>
      </c>
      <c r="BC250" s="378">
        <f t="shared" si="1391"/>
        <v>0</v>
      </c>
      <c r="BD250" s="378">
        <f t="shared" si="1391"/>
        <v>0</v>
      </c>
      <c r="BE250" s="378">
        <f t="shared" ref="BE250:BN259" si="1392">SUMIFS(BE$6:BE$30,$D$6:$D$30,$D250,$C$6:$C$30,$C250)</f>
        <v>0</v>
      </c>
      <c r="BF250" s="378">
        <f t="shared" si="1392"/>
        <v>0</v>
      </c>
      <c r="BG250" s="378">
        <f t="shared" si="1392"/>
        <v>0</v>
      </c>
      <c r="BH250" s="378">
        <f t="shared" si="1392"/>
        <v>0</v>
      </c>
      <c r="BI250" s="378">
        <f t="shared" si="1392"/>
        <v>0</v>
      </c>
      <c r="BJ250" s="378">
        <f t="shared" si="1392"/>
        <v>0</v>
      </c>
      <c r="BK250" s="378">
        <f t="shared" si="1392"/>
        <v>0</v>
      </c>
      <c r="BL250" s="378">
        <f t="shared" si="1392"/>
        <v>0</v>
      </c>
      <c r="BM250" s="378">
        <f t="shared" si="1392"/>
        <v>0</v>
      </c>
      <c r="BN250" s="378">
        <f t="shared" si="1392"/>
        <v>0</v>
      </c>
      <c r="BO250" s="377" cm="1">
        <f t="array" ref="BO250">SUMPRODUCT((YEAR($G$4:$BN$4)=BO$4)*($G250:$BN250))</f>
        <v>0</v>
      </c>
      <c r="BP250" s="378" cm="1">
        <f t="array" ref="BP250">SUMPRODUCT((YEAR($G$4:$BN$4)=BP$4)*($G250:$BN250))</f>
        <v>0</v>
      </c>
      <c r="BQ250" s="378" cm="1">
        <f t="array" ref="BQ250">SUMPRODUCT((YEAR($G$4:$BN$4)=BQ$4)*($G250:$BN250))</f>
        <v>0</v>
      </c>
      <c r="BR250" s="378" cm="1">
        <f t="array" ref="BR250">SUMPRODUCT((YEAR($G$4:$BN$4)=BR$4)*($G250:$BN250))</f>
        <v>0</v>
      </c>
      <c r="BS250" s="379" cm="1">
        <f t="array" ref="BS250">SUMPRODUCT((YEAR($G$4:$BN$4)=BS$4)*($G250:$BN250))</f>
        <v>0</v>
      </c>
    </row>
    <row r="251" spans="1:71" s="20" customFormat="1">
      <c r="A251" s="16"/>
      <c r="C251" s="388" t="str">
        <f t="shared" si="1386"/>
        <v>Research &amp; Development</v>
      </c>
      <c r="D251" s="389" t="s">
        <v>508</v>
      </c>
      <c r="E251" s="390"/>
      <c r="F251" s="391"/>
      <c r="G251" s="378">
        <f t="shared" si="1387"/>
        <v>0</v>
      </c>
      <c r="H251" s="378">
        <f t="shared" si="1387"/>
        <v>0</v>
      </c>
      <c r="I251" s="378">
        <f t="shared" si="1387"/>
        <v>0</v>
      </c>
      <c r="J251" s="378">
        <f t="shared" si="1387"/>
        <v>0</v>
      </c>
      <c r="K251" s="378">
        <f t="shared" si="1387"/>
        <v>0</v>
      </c>
      <c r="L251" s="378">
        <f t="shared" si="1387"/>
        <v>0</v>
      </c>
      <c r="M251" s="378">
        <f t="shared" si="1387"/>
        <v>0</v>
      </c>
      <c r="N251" s="378">
        <f t="shared" si="1387"/>
        <v>0</v>
      </c>
      <c r="O251" s="378">
        <f t="shared" si="1387"/>
        <v>0</v>
      </c>
      <c r="P251" s="378">
        <f t="shared" si="1387"/>
        <v>0</v>
      </c>
      <c r="Q251" s="378">
        <f t="shared" si="1388"/>
        <v>0</v>
      </c>
      <c r="R251" s="378">
        <f t="shared" si="1388"/>
        <v>0</v>
      </c>
      <c r="S251" s="378">
        <f t="shared" si="1388"/>
        <v>0</v>
      </c>
      <c r="T251" s="378">
        <f t="shared" si="1388"/>
        <v>0</v>
      </c>
      <c r="U251" s="378">
        <f t="shared" si="1388"/>
        <v>0</v>
      </c>
      <c r="V251" s="378">
        <f t="shared" si="1388"/>
        <v>0</v>
      </c>
      <c r="W251" s="378">
        <f t="shared" si="1388"/>
        <v>0</v>
      </c>
      <c r="X251" s="378">
        <f t="shared" si="1388"/>
        <v>0</v>
      </c>
      <c r="Y251" s="378">
        <f t="shared" si="1388"/>
        <v>0</v>
      </c>
      <c r="Z251" s="378">
        <f t="shared" si="1388"/>
        <v>0</v>
      </c>
      <c r="AA251" s="378">
        <f t="shared" si="1389"/>
        <v>0</v>
      </c>
      <c r="AB251" s="378">
        <f t="shared" si="1389"/>
        <v>0</v>
      </c>
      <c r="AC251" s="378">
        <f t="shared" si="1389"/>
        <v>0</v>
      </c>
      <c r="AD251" s="378">
        <f t="shared" si="1389"/>
        <v>0</v>
      </c>
      <c r="AE251" s="378">
        <f t="shared" si="1389"/>
        <v>0</v>
      </c>
      <c r="AF251" s="378">
        <f t="shared" si="1389"/>
        <v>0</v>
      </c>
      <c r="AG251" s="378">
        <f t="shared" si="1389"/>
        <v>0</v>
      </c>
      <c r="AH251" s="378">
        <f t="shared" si="1389"/>
        <v>0</v>
      </c>
      <c r="AI251" s="378">
        <f t="shared" si="1389"/>
        <v>0</v>
      </c>
      <c r="AJ251" s="378">
        <f t="shared" si="1389"/>
        <v>0</v>
      </c>
      <c r="AK251" s="378">
        <f t="shared" si="1390"/>
        <v>0</v>
      </c>
      <c r="AL251" s="378">
        <f t="shared" si="1390"/>
        <v>0</v>
      </c>
      <c r="AM251" s="378">
        <f t="shared" si="1390"/>
        <v>0</v>
      </c>
      <c r="AN251" s="378">
        <f t="shared" si="1390"/>
        <v>0</v>
      </c>
      <c r="AO251" s="378">
        <f t="shared" si="1390"/>
        <v>0</v>
      </c>
      <c r="AP251" s="378">
        <f t="shared" si="1390"/>
        <v>0</v>
      </c>
      <c r="AQ251" s="378">
        <f t="shared" si="1390"/>
        <v>0</v>
      </c>
      <c r="AR251" s="378">
        <f t="shared" si="1390"/>
        <v>0</v>
      </c>
      <c r="AS251" s="378">
        <f t="shared" si="1390"/>
        <v>0</v>
      </c>
      <c r="AT251" s="378">
        <f t="shared" si="1390"/>
        <v>0</v>
      </c>
      <c r="AU251" s="378">
        <f t="shared" si="1391"/>
        <v>0</v>
      </c>
      <c r="AV251" s="378">
        <f t="shared" si="1391"/>
        <v>0</v>
      </c>
      <c r="AW251" s="378">
        <f t="shared" si="1391"/>
        <v>0</v>
      </c>
      <c r="AX251" s="378">
        <f t="shared" si="1391"/>
        <v>0</v>
      </c>
      <c r="AY251" s="378">
        <f t="shared" si="1391"/>
        <v>0</v>
      </c>
      <c r="AZ251" s="378">
        <f t="shared" si="1391"/>
        <v>0</v>
      </c>
      <c r="BA251" s="378">
        <f t="shared" si="1391"/>
        <v>0</v>
      </c>
      <c r="BB251" s="378">
        <f t="shared" si="1391"/>
        <v>0</v>
      </c>
      <c r="BC251" s="378">
        <f t="shared" si="1391"/>
        <v>0</v>
      </c>
      <c r="BD251" s="378">
        <f t="shared" si="1391"/>
        <v>0</v>
      </c>
      <c r="BE251" s="378">
        <f t="shared" si="1392"/>
        <v>0</v>
      </c>
      <c r="BF251" s="378">
        <f t="shared" si="1392"/>
        <v>0</v>
      </c>
      <c r="BG251" s="378">
        <f t="shared" si="1392"/>
        <v>0</v>
      </c>
      <c r="BH251" s="378">
        <f t="shared" si="1392"/>
        <v>0</v>
      </c>
      <c r="BI251" s="378">
        <f t="shared" si="1392"/>
        <v>0</v>
      </c>
      <c r="BJ251" s="378">
        <f t="shared" si="1392"/>
        <v>0</v>
      </c>
      <c r="BK251" s="378">
        <f t="shared" si="1392"/>
        <v>0</v>
      </c>
      <c r="BL251" s="378">
        <f t="shared" si="1392"/>
        <v>0</v>
      </c>
      <c r="BM251" s="378">
        <f t="shared" si="1392"/>
        <v>0</v>
      </c>
      <c r="BN251" s="378">
        <f t="shared" si="1392"/>
        <v>0</v>
      </c>
      <c r="BO251" s="377" cm="1">
        <f t="array" ref="BO251">SUMPRODUCT((YEAR($G$4:$BN$4)=BO$4)*($G251:$BN251))</f>
        <v>0</v>
      </c>
      <c r="BP251" s="378" cm="1">
        <f t="array" ref="BP251">SUMPRODUCT((YEAR($G$4:$BN$4)=BP$4)*($G251:$BN251))</f>
        <v>0</v>
      </c>
      <c r="BQ251" s="378" cm="1">
        <f t="array" ref="BQ251">SUMPRODUCT((YEAR($G$4:$BN$4)=BQ$4)*($G251:$BN251))</f>
        <v>0</v>
      </c>
      <c r="BR251" s="378" cm="1">
        <f t="array" ref="BR251">SUMPRODUCT((YEAR($G$4:$BN$4)=BR$4)*($G251:$BN251))</f>
        <v>0</v>
      </c>
      <c r="BS251" s="379" cm="1">
        <f t="array" ref="BS251">SUMPRODUCT((YEAR($G$4:$BN$4)=BS$4)*($G251:$BN251))</f>
        <v>0</v>
      </c>
    </row>
    <row r="252" spans="1:71" s="20" customFormat="1">
      <c r="A252" s="16"/>
      <c r="C252" s="388" t="str">
        <f t="shared" si="1386"/>
        <v>Research &amp; Development</v>
      </c>
      <c r="D252" s="389" t="s">
        <v>509</v>
      </c>
      <c r="E252" s="390"/>
      <c r="F252" s="391"/>
      <c r="G252" s="378">
        <f t="shared" si="1387"/>
        <v>0</v>
      </c>
      <c r="H252" s="378">
        <f t="shared" si="1387"/>
        <v>0</v>
      </c>
      <c r="I252" s="378">
        <f t="shared" si="1387"/>
        <v>0</v>
      </c>
      <c r="J252" s="378">
        <f t="shared" si="1387"/>
        <v>0</v>
      </c>
      <c r="K252" s="378">
        <f t="shared" si="1387"/>
        <v>0</v>
      </c>
      <c r="L252" s="378">
        <f t="shared" si="1387"/>
        <v>0</v>
      </c>
      <c r="M252" s="378">
        <f t="shared" si="1387"/>
        <v>0</v>
      </c>
      <c r="N252" s="378">
        <f t="shared" si="1387"/>
        <v>0</v>
      </c>
      <c r="O252" s="378">
        <f t="shared" si="1387"/>
        <v>0</v>
      </c>
      <c r="P252" s="378">
        <f t="shared" si="1387"/>
        <v>0</v>
      </c>
      <c r="Q252" s="378">
        <f t="shared" si="1388"/>
        <v>0</v>
      </c>
      <c r="R252" s="378">
        <f t="shared" si="1388"/>
        <v>0</v>
      </c>
      <c r="S252" s="378">
        <f t="shared" si="1388"/>
        <v>0</v>
      </c>
      <c r="T252" s="378">
        <f t="shared" si="1388"/>
        <v>0</v>
      </c>
      <c r="U252" s="378">
        <f t="shared" si="1388"/>
        <v>0</v>
      </c>
      <c r="V252" s="378">
        <f t="shared" si="1388"/>
        <v>0</v>
      </c>
      <c r="W252" s="378">
        <f t="shared" si="1388"/>
        <v>0</v>
      </c>
      <c r="X252" s="378">
        <f t="shared" si="1388"/>
        <v>0</v>
      </c>
      <c r="Y252" s="378">
        <f t="shared" si="1388"/>
        <v>0</v>
      </c>
      <c r="Z252" s="378">
        <f t="shared" si="1388"/>
        <v>0</v>
      </c>
      <c r="AA252" s="378">
        <f t="shared" si="1389"/>
        <v>0</v>
      </c>
      <c r="AB252" s="378">
        <f t="shared" si="1389"/>
        <v>0</v>
      </c>
      <c r="AC252" s="378">
        <f t="shared" si="1389"/>
        <v>0</v>
      </c>
      <c r="AD252" s="378">
        <f t="shared" si="1389"/>
        <v>0</v>
      </c>
      <c r="AE252" s="378">
        <f t="shared" si="1389"/>
        <v>0</v>
      </c>
      <c r="AF252" s="378">
        <f t="shared" si="1389"/>
        <v>0</v>
      </c>
      <c r="AG252" s="378">
        <f t="shared" si="1389"/>
        <v>0</v>
      </c>
      <c r="AH252" s="378">
        <f t="shared" si="1389"/>
        <v>0</v>
      </c>
      <c r="AI252" s="378">
        <f t="shared" si="1389"/>
        <v>0</v>
      </c>
      <c r="AJ252" s="378">
        <f t="shared" si="1389"/>
        <v>0</v>
      </c>
      <c r="AK252" s="378">
        <f t="shared" si="1390"/>
        <v>0</v>
      </c>
      <c r="AL252" s="378">
        <f t="shared" si="1390"/>
        <v>0</v>
      </c>
      <c r="AM252" s="378">
        <f t="shared" si="1390"/>
        <v>0</v>
      </c>
      <c r="AN252" s="378">
        <f t="shared" si="1390"/>
        <v>0</v>
      </c>
      <c r="AO252" s="378">
        <f t="shared" si="1390"/>
        <v>0</v>
      </c>
      <c r="AP252" s="378">
        <f t="shared" si="1390"/>
        <v>0</v>
      </c>
      <c r="AQ252" s="378">
        <f t="shared" si="1390"/>
        <v>0</v>
      </c>
      <c r="AR252" s="378">
        <f t="shared" si="1390"/>
        <v>0</v>
      </c>
      <c r="AS252" s="378">
        <f t="shared" si="1390"/>
        <v>0</v>
      </c>
      <c r="AT252" s="378">
        <f t="shared" si="1390"/>
        <v>0</v>
      </c>
      <c r="AU252" s="378">
        <f t="shared" si="1391"/>
        <v>0</v>
      </c>
      <c r="AV252" s="378">
        <f t="shared" si="1391"/>
        <v>0</v>
      </c>
      <c r="AW252" s="378">
        <f t="shared" si="1391"/>
        <v>0</v>
      </c>
      <c r="AX252" s="378">
        <f t="shared" si="1391"/>
        <v>0</v>
      </c>
      <c r="AY252" s="378">
        <f t="shared" si="1391"/>
        <v>0</v>
      </c>
      <c r="AZ252" s="378">
        <f t="shared" si="1391"/>
        <v>0</v>
      </c>
      <c r="BA252" s="378">
        <f t="shared" si="1391"/>
        <v>0</v>
      </c>
      <c r="BB252" s="378">
        <f t="shared" si="1391"/>
        <v>0</v>
      </c>
      <c r="BC252" s="378">
        <f t="shared" si="1391"/>
        <v>0</v>
      </c>
      <c r="BD252" s="378">
        <f t="shared" si="1391"/>
        <v>0</v>
      </c>
      <c r="BE252" s="378">
        <f t="shared" si="1392"/>
        <v>0</v>
      </c>
      <c r="BF252" s="378">
        <f t="shared" si="1392"/>
        <v>0</v>
      </c>
      <c r="BG252" s="378">
        <f t="shared" si="1392"/>
        <v>0</v>
      </c>
      <c r="BH252" s="378">
        <f t="shared" si="1392"/>
        <v>0</v>
      </c>
      <c r="BI252" s="378">
        <f t="shared" si="1392"/>
        <v>0</v>
      </c>
      <c r="BJ252" s="378">
        <f t="shared" si="1392"/>
        <v>0</v>
      </c>
      <c r="BK252" s="378">
        <f t="shared" si="1392"/>
        <v>0</v>
      </c>
      <c r="BL252" s="378">
        <f t="shared" si="1392"/>
        <v>0</v>
      </c>
      <c r="BM252" s="378">
        <f t="shared" si="1392"/>
        <v>0</v>
      </c>
      <c r="BN252" s="378">
        <f t="shared" si="1392"/>
        <v>0</v>
      </c>
      <c r="BO252" s="377" cm="1">
        <f t="array" ref="BO252">SUMPRODUCT((YEAR($G$4:$BN$4)=BO$4)*($G252:$BN252))</f>
        <v>0</v>
      </c>
      <c r="BP252" s="378" cm="1">
        <f t="array" ref="BP252">SUMPRODUCT((YEAR($G$4:$BN$4)=BP$4)*($G252:$BN252))</f>
        <v>0</v>
      </c>
      <c r="BQ252" s="378" cm="1">
        <f t="array" ref="BQ252">SUMPRODUCT((YEAR($G$4:$BN$4)=BQ$4)*($G252:$BN252))</f>
        <v>0</v>
      </c>
      <c r="BR252" s="378" cm="1">
        <f t="array" ref="BR252">SUMPRODUCT((YEAR($G$4:$BN$4)=BR$4)*($G252:$BN252))</f>
        <v>0</v>
      </c>
      <c r="BS252" s="379" cm="1">
        <f t="array" ref="BS252">SUMPRODUCT((YEAR($G$4:$BN$4)=BS$4)*($G252:$BN252))</f>
        <v>0</v>
      </c>
    </row>
    <row r="253" spans="1:71" s="20" customFormat="1">
      <c r="A253" s="16"/>
      <c r="C253" s="388" t="str">
        <f t="shared" si="1386"/>
        <v>Research &amp; Development</v>
      </c>
      <c r="D253" s="389" t="s">
        <v>53</v>
      </c>
      <c r="E253" s="390"/>
      <c r="F253" s="391"/>
      <c r="G253" s="378">
        <f t="shared" si="1387"/>
        <v>0</v>
      </c>
      <c r="H253" s="378">
        <f t="shared" si="1387"/>
        <v>0</v>
      </c>
      <c r="I253" s="378">
        <f t="shared" si="1387"/>
        <v>0</v>
      </c>
      <c r="J253" s="378">
        <f t="shared" si="1387"/>
        <v>0</v>
      </c>
      <c r="K253" s="378">
        <f t="shared" si="1387"/>
        <v>0</v>
      </c>
      <c r="L253" s="378">
        <f t="shared" si="1387"/>
        <v>0</v>
      </c>
      <c r="M253" s="378">
        <f t="shared" si="1387"/>
        <v>0</v>
      </c>
      <c r="N253" s="378">
        <f t="shared" si="1387"/>
        <v>0</v>
      </c>
      <c r="O253" s="378">
        <f t="shared" si="1387"/>
        <v>0</v>
      </c>
      <c r="P253" s="378">
        <f t="shared" si="1387"/>
        <v>0</v>
      </c>
      <c r="Q253" s="378">
        <f t="shared" si="1388"/>
        <v>0</v>
      </c>
      <c r="R253" s="378">
        <f t="shared" si="1388"/>
        <v>0</v>
      </c>
      <c r="S253" s="378">
        <f t="shared" si="1388"/>
        <v>0</v>
      </c>
      <c r="T253" s="378">
        <f t="shared" si="1388"/>
        <v>0</v>
      </c>
      <c r="U253" s="378">
        <f t="shared" si="1388"/>
        <v>0</v>
      </c>
      <c r="V253" s="378">
        <f t="shared" si="1388"/>
        <v>0</v>
      </c>
      <c r="W253" s="378">
        <f t="shared" si="1388"/>
        <v>0</v>
      </c>
      <c r="X253" s="378">
        <f t="shared" si="1388"/>
        <v>0</v>
      </c>
      <c r="Y253" s="378">
        <f t="shared" si="1388"/>
        <v>0</v>
      </c>
      <c r="Z253" s="378">
        <f t="shared" si="1388"/>
        <v>0</v>
      </c>
      <c r="AA253" s="378">
        <f t="shared" si="1389"/>
        <v>0</v>
      </c>
      <c r="AB253" s="378">
        <f t="shared" si="1389"/>
        <v>0</v>
      </c>
      <c r="AC253" s="378">
        <f t="shared" si="1389"/>
        <v>0</v>
      </c>
      <c r="AD253" s="378">
        <f t="shared" si="1389"/>
        <v>0</v>
      </c>
      <c r="AE253" s="378">
        <f t="shared" si="1389"/>
        <v>0</v>
      </c>
      <c r="AF253" s="378">
        <f t="shared" si="1389"/>
        <v>0</v>
      </c>
      <c r="AG253" s="378">
        <f t="shared" si="1389"/>
        <v>0</v>
      </c>
      <c r="AH253" s="378">
        <f t="shared" si="1389"/>
        <v>0</v>
      </c>
      <c r="AI253" s="378">
        <f t="shared" si="1389"/>
        <v>0</v>
      </c>
      <c r="AJ253" s="378">
        <f t="shared" si="1389"/>
        <v>0</v>
      </c>
      <c r="AK253" s="378">
        <f t="shared" si="1390"/>
        <v>0</v>
      </c>
      <c r="AL253" s="378">
        <f t="shared" si="1390"/>
        <v>0</v>
      </c>
      <c r="AM253" s="378">
        <f t="shared" si="1390"/>
        <v>0</v>
      </c>
      <c r="AN253" s="378">
        <f t="shared" si="1390"/>
        <v>0</v>
      </c>
      <c r="AO253" s="378">
        <f t="shared" si="1390"/>
        <v>0</v>
      </c>
      <c r="AP253" s="378">
        <f t="shared" si="1390"/>
        <v>0</v>
      </c>
      <c r="AQ253" s="378">
        <f t="shared" si="1390"/>
        <v>0</v>
      </c>
      <c r="AR253" s="378">
        <f t="shared" si="1390"/>
        <v>0</v>
      </c>
      <c r="AS253" s="378">
        <f t="shared" si="1390"/>
        <v>0</v>
      </c>
      <c r="AT253" s="378">
        <f t="shared" si="1390"/>
        <v>0</v>
      </c>
      <c r="AU253" s="378">
        <f t="shared" si="1391"/>
        <v>0</v>
      </c>
      <c r="AV253" s="378">
        <f t="shared" si="1391"/>
        <v>0</v>
      </c>
      <c r="AW253" s="378">
        <f t="shared" si="1391"/>
        <v>0</v>
      </c>
      <c r="AX253" s="378">
        <f t="shared" si="1391"/>
        <v>0</v>
      </c>
      <c r="AY253" s="378">
        <f t="shared" si="1391"/>
        <v>0</v>
      </c>
      <c r="AZ253" s="378">
        <f t="shared" si="1391"/>
        <v>0</v>
      </c>
      <c r="BA253" s="378">
        <f t="shared" si="1391"/>
        <v>0</v>
      </c>
      <c r="BB253" s="378">
        <f t="shared" si="1391"/>
        <v>0</v>
      </c>
      <c r="BC253" s="378">
        <f t="shared" si="1391"/>
        <v>0</v>
      </c>
      <c r="BD253" s="378">
        <f t="shared" si="1391"/>
        <v>0</v>
      </c>
      <c r="BE253" s="378">
        <f t="shared" si="1392"/>
        <v>0</v>
      </c>
      <c r="BF253" s="378">
        <f t="shared" si="1392"/>
        <v>0</v>
      </c>
      <c r="BG253" s="378">
        <f t="shared" si="1392"/>
        <v>0</v>
      </c>
      <c r="BH253" s="378">
        <f t="shared" si="1392"/>
        <v>0</v>
      </c>
      <c r="BI253" s="378">
        <f t="shared" si="1392"/>
        <v>0</v>
      </c>
      <c r="BJ253" s="378">
        <f t="shared" si="1392"/>
        <v>0</v>
      </c>
      <c r="BK253" s="378">
        <f t="shared" si="1392"/>
        <v>0</v>
      </c>
      <c r="BL253" s="378">
        <f t="shared" si="1392"/>
        <v>0</v>
      </c>
      <c r="BM253" s="378">
        <f t="shared" si="1392"/>
        <v>0</v>
      </c>
      <c r="BN253" s="378">
        <f t="shared" si="1392"/>
        <v>0</v>
      </c>
      <c r="BO253" s="377" cm="1">
        <f t="array" ref="BO253">SUMPRODUCT((YEAR($G$4:$BN$4)=BO$4)*($G253:$BN253))</f>
        <v>0</v>
      </c>
      <c r="BP253" s="378" cm="1">
        <f t="array" ref="BP253">SUMPRODUCT((YEAR($G$4:$BN$4)=BP$4)*($G253:$BN253))</f>
        <v>0</v>
      </c>
      <c r="BQ253" s="378" cm="1">
        <f t="array" ref="BQ253">SUMPRODUCT((YEAR($G$4:$BN$4)=BQ$4)*($G253:$BN253))</f>
        <v>0</v>
      </c>
      <c r="BR253" s="378" cm="1">
        <f t="array" ref="BR253">SUMPRODUCT((YEAR($G$4:$BN$4)=BR$4)*($G253:$BN253))</f>
        <v>0</v>
      </c>
      <c r="BS253" s="379" cm="1">
        <f t="array" ref="BS253">SUMPRODUCT((YEAR($G$4:$BN$4)=BS$4)*($G253:$BN253))</f>
        <v>0</v>
      </c>
    </row>
    <row r="254" spans="1:71" s="20" customFormat="1">
      <c r="A254" s="16"/>
      <c r="C254" s="392" t="str">
        <f t="shared" ref="C254:C260" si="1393">Dept2</f>
        <v>Sales &amp; Marketing</v>
      </c>
      <c r="D254" s="389" t="s">
        <v>214</v>
      </c>
      <c r="E254" s="390"/>
      <c r="F254" s="391"/>
      <c r="G254" s="378">
        <f t="shared" si="1387"/>
        <v>0</v>
      </c>
      <c r="H254" s="378">
        <f t="shared" si="1387"/>
        <v>0</v>
      </c>
      <c r="I254" s="378">
        <f t="shared" si="1387"/>
        <v>0</v>
      </c>
      <c r="J254" s="378">
        <f t="shared" si="1387"/>
        <v>0</v>
      </c>
      <c r="K254" s="378">
        <f t="shared" si="1387"/>
        <v>0</v>
      </c>
      <c r="L254" s="378">
        <f t="shared" si="1387"/>
        <v>0</v>
      </c>
      <c r="M254" s="378">
        <f t="shared" si="1387"/>
        <v>0</v>
      </c>
      <c r="N254" s="378">
        <f t="shared" si="1387"/>
        <v>0</v>
      </c>
      <c r="O254" s="378">
        <f t="shared" si="1387"/>
        <v>0</v>
      </c>
      <c r="P254" s="378">
        <f t="shared" si="1387"/>
        <v>0</v>
      </c>
      <c r="Q254" s="378">
        <f t="shared" si="1388"/>
        <v>0</v>
      </c>
      <c r="R254" s="378">
        <f t="shared" si="1388"/>
        <v>0</v>
      </c>
      <c r="S254" s="378">
        <f t="shared" si="1388"/>
        <v>0</v>
      </c>
      <c r="T254" s="378">
        <f t="shared" si="1388"/>
        <v>0</v>
      </c>
      <c r="U254" s="378">
        <f t="shared" si="1388"/>
        <v>0</v>
      </c>
      <c r="V254" s="378">
        <f t="shared" si="1388"/>
        <v>0</v>
      </c>
      <c r="W254" s="378">
        <f t="shared" si="1388"/>
        <v>0</v>
      </c>
      <c r="X254" s="378">
        <f t="shared" si="1388"/>
        <v>0</v>
      </c>
      <c r="Y254" s="378">
        <f t="shared" si="1388"/>
        <v>0</v>
      </c>
      <c r="Z254" s="378">
        <f t="shared" si="1388"/>
        <v>0</v>
      </c>
      <c r="AA254" s="378">
        <f t="shared" si="1389"/>
        <v>0</v>
      </c>
      <c r="AB254" s="378">
        <f t="shared" si="1389"/>
        <v>0</v>
      </c>
      <c r="AC254" s="378">
        <f t="shared" si="1389"/>
        <v>0</v>
      </c>
      <c r="AD254" s="378">
        <f t="shared" si="1389"/>
        <v>0</v>
      </c>
      <c r="AE254" s="378">
        <f t="shared" si="1389"/>
        <v>0</v>
      </c>
      <c r="AF254" s="378">
        <f t="shared" si="1389"/>
        <v>0</v>
      </c>
      <c r="AG254" s="378">
        <f t="shared" si="1389"/>
        <v>0</v>
      </c>
      <c r="AH254" s="378">
        <f t="shared" si="1389"/>
        <v>0</v>
      </c>
      <c r="AI254" s="378">
        <f t="shared" si="1389"/>
        <v>0</v>
      </c>
      <c r="AJ254" s="378">
        <f t="shared" si="1389"/>
        <v>0</v>
      </c>
      <c r="AK254" s="378">
        <f t="shared" si="1390"/>
        <v>0</v>
      </c>
      <c r="AL254" s="378">
        <f t="shared" si="1390"/>
        <v>0</v>
      </c>
      <c r="AM254" s="378">
        <f t="shared" si="1390"/>
        <v>0</v>
      </c>
      <c r="AN254" s="378">
        <f t="shared" si="1390"/>
        <v>0</v>
      </c>
      <c r="AO254" s="378">
        <f t="shared" si="1390"/>
        <v>0</v>
      </c>
      <c r="AP254" s="378">
        <f t="shared" si="1390"/>
        <v>0</v>
      </c>
      <c r="AQ254" s="378">
        <f t="shared" si="1390"/>
        <v>0</v>
      </c>
      <c r="AR254" s="378">
        <f t="shared" si="1390"/>
        <v>0</v>
      </c>
      <c r="AS254" s="378">
        <f t="shared" si="1390"/>
        <v>0</v>
      </c>
      <c r="AT254" s="378">
        <f t="shared" si="1390"/>
        <v>0</v>
      </c>
      <c r="AU254" s="378">
        <f t="shared" si="1391"/>
        <v>0</v>
      </c>
      <c r="AV254" s="378">
        <f t="shared" si="1391"/>
        <v>0</v>
      </c>
      <c r="AW254" s="378">
        <f t="shared" si="1391"/>
        <v>0</v>
      </c>
      <c r="AX254" s="378">
        <f t="shared" si="1391"/>
        <v>0</v>
      </c>
      <c r="AY254" s="378">
        <f t="shared" si="1391"/>
        <v>0</v>
      </c>
      <c r="AZ254" s="378">
        <f t="shared" si="1391"/>
        <v>0</v>
      </c>
      <c r="BA254" s="378">
        <f t="shared" si="1391"/>
        <v>0</v>
      </c>
      <c r="BB254" s="378">
        <f t="shared" si="1391"/>
        <v>0</v>
      </c>
      <c r="BC254" s="378">
        <f t="shared" si="1391"/>
        <v>0</v>
      </c>
      <c r="BD254" s="378">
        <f t="shared" si="1391"/>
        <v>0</v>
      </c>
      <c r="BE254" s="378">
        <f t="shared" si="1392"/>
        <v>0</v>
      </c>
      <c r="BF254" s="378">
        <f t="shared" si="1392"/>
        <v>0</v>
      </c>
      <c r="BG254" s="378">
        <f t="shared" si="1392"/>
        <v>0</v>
      </c>
      <c r="BH254" s="378">
        <f t="shared" si="1392"/>
        <v>0</v>
      </c>
      <c r="BI254" s="378">
        <f t="shared" si="1392"/>
        <v>0</v>
      </c>
      <c r="BJ254" s="378">
        <f t="shared" si="1392"/>
        <v>0</v>
      </c>
      <c r="BK254" s="378">
        <f t="shared" si="1392"/>
        <v>0</v>
      </c>
      <c r="BL254" s="378">
        <f t="shared" si="1392"/>
        <v>0</v>
      </c>
      <c r="BM254" s="378">
        <f t="shared" si="1392"/>
        <v>0</v>
      </c>
      <c r="BN254" s="378">
        <f t="shared" si="1392"/>
        <v>0</v>
      </c>
      <c r="BO254" s="377" cm="1">
        <f t="array" ref="BO254">SUMPRODUCT((YEAR($G$4:$BN$4)=BO$4)*($G254:$BN254))</f>
        <v>0</v>
      </c>
      <c r="BP254" s="378" cm="1">
        <f t="array" ref="BP254">SUMPRODUCT((YEAR($G$4:$BN$4)=BP$4)*($G254:$BN254))</f>
        <v>0</v>
      </c>
      <c r="BQ254" s="378" cm="1">
        <f t="array" ref="BQ254">SUMPRODUCT((YEAR($G$4:$BN$4)=BQ$4)*($G254:$BN254))</f>
        <v>0</v>
      </c>
      <c r="BR254" s="378" cm="1">
        <f t="array" ref="BR254">SUMPRODUCT((YEAR($G$4:$BN$4)=BR$4)*($G254:$BN254))</f>
        <v>0</v>
      </c>
      <c r="BS254" s="379" cm="1">
        <f t="array" ref="BS254">SUMPRODUCT((YEAR($G$4:$BN$4)=BS$4)*($G254:$BN254))</f>
        <v>0</v>
      </c>
    </row>
    <row r="255" spans="1:71" s="20" customFormat="1">
      <c r="A255" s="16"/>
      <c r="C255" s="392" t="str">
        <f t="shared" si="1393"/>
        <v>Sales &amp; Marketing</v>
      </c>
      <c r="D255" s="389" t="s">
        <v>52</v>
      </c>
      <c r="E255" s="390"/>
      <c r="F255" s="391"/>
      <c r="G255" s="378">
        <f t="shared" si="1387"/>
        <v>0</v>
      </c>
      <c r="H255" s="378">
        <f t="shared" si="1387"/>
        <v>0</v>
      </c>
      <c r="I255" s="378">
        <f t="shared" si="1387"/>
        <v>0</v>
      </c>
      <c r="J255" s="378">
        <f t="shared" si="1387"/>
        <v>0</v>
      </c>
      <c r="K255" s="378">
        <f t="shared" si="1387"/>
        <v>0</v>
      </c>
      <c r="L255" s="378">
        <f t="shared" si="1387"/>
        <v>0</v>
      </c>
      <c r="M255" s="378">
        <f t="shared" si="1387"/>
        <v>0</v>
      </c>
      <c r="N255" s="378">
        <f t="shared" si="1387"/>
        <v>0</v>
      </c>
      <c r="O255" s="378">
        <f t="shared" si="1387"/>
        <v>0</v>
      </c>
      <c r="P255" s="378">
        <f t="shared" si="1387"/>
        <v>0</v>
      </c>
      <c r="Q255" s="378">
        <f t="shared" si="1388"/>
        <v>0</v>
      </c>
      <c r="R255" s="378">
        <f t="shared" si="1388"/>
        <v>0</v>
      </c>
      <c r="S255" s="378">
        <f t="shared" si="1388"/>
        <v>0</v>
      </c>
      <c r="T255" s="378">
        <f t="shared" si="1388"/>
        <v>0</v>
      </c>
      <c r="U255" s="378">
        <f t="shared" si="1388"/>
        <v>0</v>
      </c>
      <c r="V255" s="378">
        <f t="shared" si="1388"/>
        <v>0</v>
      </c>
      <c r="W255" s="378">
        <f t="shared" si="1388"/>
        <v>0</v>
      </c>
      <c r="X255" s="378">
        <f t="shared" si="1388"/>
        <v>0</v>
      </c>
      <c r="Y255" s="378">
        <f t="shared" si="1388"/>
        <v>0</v>
      </c>
      <c r="Z255" s="378">
        <f t="shared" si="1388"/>
        <v>0</v>
      </c>
      <c r="AA255" s="378">
        <f t="shared" si="1389"/>
        <v>0</v>
      </c>
      <c r="AB255" s="378">
        <f t="shared" si="1389"/>
        <v>0</v>
      </c>
      <c r="AC255" s="378">
        <f t="shared" si="1389"/>
        <v>0</v>
      </c>
      <c r="AD255" s="378">
        <f t="shared" si="1389"/>
        <v>0</v>
      </c>
      <c r="AE255" s="378">
        <f t="shared" si="1389"/>
        <v>0</v>
      </c>
      <c r="AF255" s="378">
        <f t="shared" si="1389"/>
        <v>0</v>
      </c>
      <c r="AG255" s="378">
        <f t="shared" si="1389"/>
        <v>0</v>
      </c>
      <c r="AH255" s="378">
        <f t="shared" si="1389"/>
        <v>0</v>
      </c>
      <c r="AI255" s="378">
        <f t="shared" si="1389"/>
        <v>0</v>
      </c>
      <c r="AJ255" s="378">
        <f t="shared" si="1389"/>
        <v>0</v>
      </c>
      <c r="AK255" s="378">
        <f t="shared" si="1390"/>
        <v>0</v>
      </c>
      <c r="AL255" s="378">
        <f t="shared" si="1390"/>
        <v>0</v>
      </c>
      <c r="AM255" s="378">
        <f t="shared" si="1390"/>
        <v>0</v>
      </c>
      <c r="AN255" s="378">
        <f t="shared" si="1390"/>
        <v>0</v>
      </c>
      <c r="AO255" s="378">
        <f t="shared" si="1390"/>
        <v>0</v>
      </c>
      <c r="AP255" s="378">
        <f t="shared" si="1390"/>
        <v>0</v>
      </c>
      <c r="AQ255" s="378">
        <f t="shared" si="1390"/>
        <v>0</v>
      </c>
      <c r="AR255" s="378">
        <f t="shared" si="1390"/>
        <v>0</v>
      </c>
      <c r="AS255" s="378">
        <f t="shared" si="1390"/>
        <v>0</v>
      </c>
      <c r="AT255" s="378">
        <f t="shared" si="1390"/>
        <v>0</v>
      </c>
      <c r="AU255" s="378">
        <f t="shared" si="1391"/>
        <v>0</v>
      </c>
      <c r="AV255" s="378">
        <f t="shared" si="1391"/>
        <v>0</v>
      </c>
      <c r="AW255" s="378">
        <f t="shared" si="1391"/>
        <v>0</v>
      </c>
      <c r="AX255" s="378">
        <f t="shared" si="1391"/>
        <v>0</v>
      </c>
      <c r="AY255" s="378">
        <f t="shared" si="1391"/>
        <v>0</v>
      </c>
      <c r="AZ255" s="378">
        <f t="shared" si="1391"/>
        <v>0</v>
      </c>
      <c r="BA255" s="378">
        <f t="shared" si="1391"/>
        <v>0</v>
      </c>
      <c r="BB255" s="378">
        <f t="shared" si="1391"/>
        <v>0</v>
      </c>
      <c r="BC255" s="378">
        <f t="shared" si="1391"/>
        <v>0</v>
      </c>
      <c r="BD255" s="378">
        <f t="shared" si="1391"/>
        <v>0</v>
      </c>
      <c r="BE255" s="378">
        <f t="shared" si="1392"/>
        <v>0</v>
      </c>
      <c r="BF255" s="378">
        <f t="shared" si="1392"/>
        <v>0</v>
      </c>
      <c r="BG255" s="378">
        <f t="shared" si="1392"/>
        <v>0</v>
      </c>
      <c r="BH255" s="378">
        <f t="shared" si="1392"/>
        <v>0</v>
      </c>
      <c r="BI255" s="378">
        <f t="shared" si="1392"/>
        <v>0</v>
      </c>
      <c r="BJ255" s="378">
        <f t="shared" si="1392"/>
        <v>0</v>
      </c>
      <c r="BK255" s="378">
        <f t="shared" si="1392"/>
        <v>0</v>
      </c>
      <c r="BL255" s="378">
        <f t="shared" si="1392"/>
        <v>0</v>
      </c>
      <c r="BM255" s="378">
        <f t="shared" si="1392"/>
        <v>0</v>
      </c>
      <c r="BN255" s="378">
        <f t="shared" si="1392"/>
        <v>0</v>
      </c>
      <c r="BO255" s="377" cm="1">
        <f t="array" ref="BO255">SUMPRODUCT((YEAR($G$4:$BN$4)=BO$4)*($G255:$BN255))</f>
        <v>0</v>
      </c>
      <c r="BP255" s="378" cm="1">
        <f t="array" ref="BP255">SUMPRODUCT((YEAR($G$4:$BN$4)=BP$4)*($G255:$BN255))</f>
        <v>0</v>
      </c>
      <c r="BQ255" s="378" cm="1">
        <f t="array" ref="BQ255">SUMPRODUCT((YEAR($G$4:$BN$4)=BQ$4)*($G255:$BN255))</f>
        <v>0</v>
      </c>
      <c r="BR255" s="378" cm="1">
        <f t="array" ref="BR255">SUMPRODUCT((YEAR($G$4:$BN$4)=BR$4)*($G255:$BN255))</f>
        <v>0</v>
      </c>
      <c r="BS255" s="379" cm="1">
        <f t="array" ref="BS255">SUMPRODUCT((YEAR($G$4:$BN$4)=BS$4)*($G255:$BN255))</f>
        <v>0</v>
      </c>
    </row>
    <row r="256" spans="1:71" s="20" customFormat="1">
      <c r="A256" s="16"/>
      <c r="C256" s="392" t="str">
        <f t="shared" si="1393"/>
        <v>Sales &amp; Marketing</v>
      </c>
      <c r="D256" s="389" t="s">
        <v>46</v>
      </c>
      <c r="E256" s="390"/>
      <c r="F256" s="391"/>
      <c r="G256" s="378">
        <f t="shared" si="1387"/>
        <v>0</v>
      </c>
      <c r="H256" s="378">
        <f t="shared" si="1387"/>
        <v>0</v>
      </c>
      <c r="I256" s="378">
        <f t="shared" si="1387"/>
        <v>0</v>
      </c>
      <c r="J256" s="378">
        <f t="shared" si="1387"/>
        <v>0</v>
      </c>
      <c r="K256" s="378">
        <f t="shared" si="1387"/>
        <v>0</v>
      </c>
      <c r="L256" s="378">
        <f t="shared" si="1387"/>
        <v>0</v>
      </c>
      <c r="M256" s="378">
        <f t="shared" si="1387"/>
        <v>0</v>
      </c>
      <c r="N256" s="378">
        <f t="shared" si="1387"/>
        <v>0</v>
      </c>
      <c r="O256" s="378">
        <f t="shared" si="1387"/>
        <v>0</v>
      </c>
      <c r="P256" s="378">
        <f t="shared" si="1387"/>
        <v>0</v>
      </c>
      <c r="Q256" s="378">
        <f t="shared" si="1388"/>
        <v>0</v>
      </c>
      <c r="R256" s="378">
        <f t="shared" si="1388"/>
        <v>0</v>
      </c>
      <c r="S256" s="378">
        <f t="shared" si="1388"/>
        <v>0</v>
      </c>
      <c r="T256" s="378">
        <f t="shared" si="1388"/>
        <v>0</v>
      </c>
      <c r="U256" s="378">
        <f t="shared" si="1388"/>
        <v>0</v>
      </c>
      <c r="V256" s="378">
        <f t="shared" si="1388"/>
        <v>0</v>
      </c>
      <c r="W256" s="378">
        <f t="shared" si="1388"/>
        <v>0</v>
      </c>
      <c r="X256" s="378">
        <f t="shared" si="1388"/>
        <v>0</v>
      </c>
      <c r="Y256" s="378">
        <f t="shared" si="1388"/>
        <v>0</v>
      </c>
      <c r="Z256" s="378">
        <f t="shared" si="1388"/>
        <v>0</v>
      </c>
      <c r="AA256" s="378">
        <f t="shared" si="1389"/>
        <v>0</v>
      </c>
      <c r="AB256" s="378">
        <f t="shared" si="1389"/>
        <v>0</v>
      </c>
      <c r="AC256" s="378">
        <f t="shared" si="1389"/>
        <v>0</v>
      </c>
      <c r="AD256" s="378">
        <f t="shared" si="1389"/>
        <v>0</v>
      </c>
      <c r="AE256" s="378">
        <f t="shared" si="1389"/>
        <v>0</v>
      </c>
      <c r="AF256" s="378">
        <f t="shared" si="1389"/>
        <v>0</v>
      </c>
      <c r="AG256" s="378">
        <f t="shared" si="1389"/>
        <v>0</v>
      </c>
      <c r="AH256" s="378">
        <f t="shared" si="1389"/>
        <v>0</v>
      </c>
      <c r="AI256" s="378">
        <f t="shared" si="1389"/>
        <v>0</v>
      </c>
      <c r="AJ256" s="378">
        <f t="shared" si="1389"/>
        <v>0</v>
      </c>
      <c r="AK256" s="378">
        <f t="shared" si="1390"/>
        <v>0</v>
      </c>
      <c r="AL256" s="378">
        <f t="shared" si="1390"/>
        <v>0</v>
      </c>
      <c r="AM256" s="378">
        <f t="shared" si="1390"/>
        <v>0</v>
      </c>
      <c r="AN256" s="378">
        <f t="shared" si="1390"/>
        <v>0</v>
      </c>
      <c r="AO256" s="378">
        <f t="shared" si="1390"/>
        <v>0</v>
      </c>
      <c r="AP256" s="378">
        <f t="shared" si="1390"/>
        <v>0</v>
      </c>
      <c r="AQ256" s="378">
        <f t="shared" si="1390"/>
        <v>0</v>
      </c>
      <c r="AR256" s="378">
        <f t="shared" si="1390"/>
        <v>0</v>
      </c>
      <c r="AS256" s="378">
        <f t="shared" si="1390"/>
        <v>0</v>
      </c>
      <c r="AT256" s="378">
        <f t="shared" si="1390"/>
        <v>0</v>
      </c>
      <c r="AU256" s="378">
        <f t="shared" si="1391"/>
        <v>0</v>
      </c>
      <c r="AV256" s="378">
        <f t="shared" si="1391"/>
        <v>0</v>
      </c>
      <c r="AW256" s="378">
        <f t="shared" si="1391"/>
        <v>0</v>
      </c>
      <c r="AX256" s="378">
        <f t="shared" si="1391"/>
        <v>0</v>
      </c>
      <c r="AY256" s="378">
        <f t="shared" si="1391"/>
        <v>0</v>
      </c>
      <c r="AZ256" s="378">
        <f t="shared" si="1391"/>
        <v>0</v>
      </c>
      <c r="BA256" s="378">
        <f t="shared" si="1391"/>
        <v>0</v>
      </c>
      <c r="BB256" s="378">
        <f t="shared" si="1391"/>
        <v>0</v>
      </c>
      <c r="BC256" s="378">
        <f t="shared" si="1391"/>
        <v>0</v>
      </c>
      <c r="BD256" s="378">
        <f t="shared" si="1391"/>
        <v>0</v>
      </c>
      <c r="BE256" s="378">
        <f t="shared" si="1392"/>
        <v>0</v>
      </c>
      <c r="BF256" s="378">
        <f t="shared" si="1392"/>
        <v>0</v>
      </c>
      <c r="BG256" s="378">
        <f t="shared" si="1392"/>
        <v>0</v>
      </c>
      <c r="BH256" s="378">
        <f t="shared" si="1392"/>
        <v>0</v>
      </c>
      <c r="BI256" s="378">
        <f t="shared" si="1392"/>
        <v>0</v>
      </c>
      <c r="BJ256" s="378">
        <f t="shared" si="1392"/>
        <v>0</v>
      </c>
      <c r="BK256" s="378">
        <f t="shared" si="1392"/>
        <v>0</v>
      </c>
      <c r="BL256" s="378">
        <f t="shared" si="1392"/>
        <v>0</v>
      </c>
      <c r="BM256" s="378">
        <f t="shared" si="1392"/>
        <v>0</v>
      </c>
      <c r="BN256" s="378">
        <f t="shared" si="1392"/>
        <v>0</v>
      </c>
      <c r="BO256" s="377" cm="1">
        <f t="array" ref="BO256">SUMPRODUCT((YEAR($G$4:$BN$4)=BO$4)*($G256:$BN256))</f>
        <v>0</v>
      </c>
      <c r="BP256" s="378" cm="1">
        <f t="array" ref="BP256">SUMPRODUCT((YEAR($G$4:$BN$4)=BP$4)*($G256:$BN256))</f>
        <v>0</v>
      </c>
      <c r="BQ256" s="378" cm="1">
        <f t="array" ref="BQ256">SUMPRODUCT((YEAR($G$4:$BN$4)=BQ$4)*($G256:$BN256))</f>
        <v>0</v>
      </c>
      <c r="BR256" s="378" cm="1">
        <f t="array" ref="BR256">SUMPRODUCT((YEAR($G$4:$BN$4)=BR$4)*($G256:$BN256))</f>
        <v>0</v>
      </c>
      <c r="BS256" s="379" cm="1">
        <f t="array" ref="BS256">SUMPRODUCT((YEAR($G$4:$BN$4)=BS$4)*($G256:$BN256))</f>
        <v>0</v>
      </c>
    </row>
    <row r="257" spans="1:71" s="20" customFormat="1">
      <c r="A257" s="16"/>
      <c r="C257" s="392" t="str">
        <f t="shared" si="1393"/>
        <v>Sales &amp; Marketing</v>
      </c>
      <c r="D257" s="389" t="s">
        <v>51</v>
      </c>
      <c r="E257" s="390"/>
      <c r="F257" s="391"/>
      <c r="G257" s="378">
        <f t="shared" si="1387"/>
        <v>0</v>
      </c>
      <c r="H257" s="378">
        <f t="shared" si="1387"/>
        <v>0</v>
      </c>
      <c r="I257" s="378">
        <f t="shared" si="1387"/>
        <v>0</v>
      </c>
      <c r="J257" s="378">
        <f t="shared" si="1387"/>
        <v>0</v>
      </c>
      <c r="K257" s="378">
        <f t="shared" si="1387"/>
        <v>0</v>
      </c>
      <c r="L257" s="378">
        <f t="shared" si="1387"/>
        <v>0</v>
      </c>
      <c r="M257" s="378">
        <f t="shared" si="1387"/>
        <v>0</v>
      </c>
      <c r="N257" s="378">
        <f t="shared" si="1387"/>
        <v>0</v>
      </c>
      <c r="O257" s="378">
        <f t="shared" si="1387"/>
        <v>0</v>
      </c>
      <c r="P257" s="378">
        <f t="shared" si="1387"/>
        <v>0</v>
      </c>
      <c r="Q257" s="378">
        <f t="shared" si="1388"/>
        <v>0</v>
      </c>
      <c r="R257" s="378">
        <f t="shared" si="1388"/>
        <v>0</v>
      </c>
      <c r="S257" s="378">
        <f t="shared" si="1388"/>
        <v>0</v>
      </c>
      <c r="T257" s="378">
        <f t="shared" si="1388"/>
        <v>0</v>
      </c>
      <c r="U257" s="378">
        <f t="shared" si="1388"/>
        <v>0</v>
      </c>
      <c r="V257" s="378">
        <f t="shared" si="1388"/>
        <v>0</v>
      </c>
      <c r="W257" s="378">
        <f t="shared" si="1388"/>
        <v>0</v>
      </c>
      <c r="X257" s="378">
        <f t="shared" si="1388"/>
        <v>0</v>
      </c>
      <c r="Y257" s="378">
        <f t="shared" si="1388"/>
        <v>0</v>
      </c>
      <c r="Z257" s="378">
        <f t="shared" si="1388"/>
        <v>0</v>
      </c>
      <c r="AA257" s="378">
        <f t="shared" si="1389"/>
        <v>0</v>
      </c>
      <c r="AB257" s="378">
        <f t="shared" si="1389"/>
        <v>0</v>
      </c>
      <c r="AC257" s="378">
        <f t="shared" si="1389"/>
        <v>0</v>
      </c>
      <c r="AD257" s="378">
        <f t="shared" si="1389"/>
        <v>0</v>
      </c>
      <c r="AE257" s="378">
        <f t="shared" si="1389"/>
        <v>0</v>
      </c>
      <c r="AF257" s="378">
        <f t="shared" si="1389"/>
        <v>0</v>
      </c>
      <c r="AG257" s="378">
        <f t="shared" si="1389"/>
        <v>0</v>
      </c>
      <c r="AH257" s="378">
        <f t="shared" si="1389"/>
        <v>0</v>
      </c>
      <c r="AI257" s="378">
        <f t="shared" si="1389"/>
        <v>0</v>
      </c>
      <c r="AJ257" s="378">
        <f t="shared" si="1389"/>
        <v>0</v>
      </c>
      <c r="AK257" s="378">
        <f t="shared" si="1390"/>
        <v>0</v>
      </c>
      <c r="AL257" s="378">
        <f t="shared" si="1390"/>
        <v>0</v>
      </c>
      <c r="AM257" s="378">
        <f t="shared" si="1390"/>
        <v>0</v>
      </c>
      <c r="AN257" s="378">
        <f t="shared" si="1390"/>
        <v>0</v>
      </c>
      <c r="AO257" s="378">
        <f t="shared" si="1390"/>
        <v>0</v>
      </c>
      <c r="AP257" s="378">
        <f t="shared" si="1390"/>
        <v>0</v>
      </c>
      <c r="AQ257" s="378">
        <f t="shared" si="1390"/>
        <v>0</v>
      </c>
      <c r="AR257" s="378">
        <f t="shared" si="1390"/>
        <v>0</v>
      </c>
      <c r="AS257" s="378">
        <f t="shared" si="1390"/>
        <v>0</v>
      </c>
      <c r="AT257" s="378">
        <f t="shared" si="1390"/>
        <v>0</v>
      </c>
      <c r="AU257" s="378">
        <f t="shared" si="1391"/>
        <v>0</v>
      </c>
      <c r="AV257" s="378">
        <f t="shared" si="1391"/>
        <v>0</v>
      </c>
      <c r="AW257" s="378">
        <f t="shared" si="1391"/>
        <v>0</v>
      </c>
      <c r="AX257" s="378">
        <f t="shared" si="1391"/>
        <v>0</v>
      </c>
      <c r="AY257" s="378">
        <f t="shared" si="1391"/>
        <v>0</v>
      </c>
      <c r="AZ257" s="378">
        <f t="shared" si="1391"/>
        <v>0</v>
      </c>
      <c r="BA257" s="378">
        <f t="shared" si="1391"/>
        <v>0</v>
      </c>
      <c r="BB257" s="378">
        <f t="shared" si="1391"/>
        <v>0</v>
      </c>
      <c r="BC257" s="378">
        <f t="shared" si="1391"/>
        <v>0</v>
      </c>
      <c r="BD257" s="378">
        <f t="shared" si="1391"/>
        <v>0</v>
      </c>
      <c r="BE257" s="378">
        <f t="shared" si="1392"/>
        <v>0</v>
      </c>
      <c r="BF257" s="378">
        <f t="shared" si="1392"/>
        <v>0</v>
      </c>
      <c r="BG257" s="378">
        <f t="shared" si="1392"/>
        <v>0</v>
      </c>
      <c r="BH257" s="378">
        <f t="shared" si="1392"/>
        <v>0</v>
      </c>
      <c r="BI257" s="378">
        <f t="shared" si="1392"/>
        <v>0</v>
      </c>
      <c r="BJ257" s="378">
        <f t="shared" si="1392"/>
        <v>0</v>
      </c>
      <c r="BK257" s="378">
        <f t="shared" si="1392"/>
        <v>0</v>
      </c>
      <c r="BL257" s="378">
        <f t="shared" si="1392"/>
        <v>0</v>
      </c>
      <c r="BM257" s="378">
        <f t="shared" si="1392"/>
        <v>0</v>
      </c>
      <c r="BN257" s="378">
        <f t="shared" si="1392"/>
        <v>0</v>
      </c>
      <c r="BO257" s="377" cm="1">
        <f t="array" ref="BO257">SUMPRODUCT((YEAR($G$4:$BN$4)=BO$4)*($G257:$BN257))</f>
        <v>0</v>
      </c>
      <c r="BP257" s="378" cm="1">
        <f t="array" ref="BP257">SUMPRODUCT((YEAR($G$4:$BN$4)=BP$4)*($G257:$BN257))</f>
        <v>0</v>
      </c>
      <c r="BQ257" s="378" cm="1">
        <f t="array" ref="BQ257">SUMPRODUCT((YEAR($G$4:$BN$4)=BQ$4)*($G257:$BN257))</f>
        <v>0</v>
      </c>
      <c r="BR257" s="378" cm="1">
        <f t="array" ref="BR257">SUMPRODUCT((YEAR($G$4:$BN$4)=BR$4)*($G257:$BN257))</f>
        <v>0</v>
      </c>
      <c r="BS257" s="379" cm="1">
        <f t="array" ref="BS257">SUMPRODUCT((YEAR($G$4:$BN$4)=BS$4)*($G257:$BN257))</f>
        <v>0</v>
      </c>
    </row>
    <row r="258" spans="1:71" s="20" customFormat="1">
      <c r="A258" s="16"/>
      <c r="C258" s="392" t="str">
        <f t="shared" si="1393"/>
        <v>Sales &amp; Marketing</v>
      </c>
      <c r="D258" s="389" t="s">
        <v>508</v>
      </c>
      <c r="E258" s="390"/>
      <c r="F258" s="391"/>
      <c r="G258" s="378">
        <f t="shared" si="1387"/>
        <v>0</v>
      </c>
      <c r="H258" s="378">
        <f t="shared" si="1387"/>
        <v>0</v>
      </c>
      <c r="I258" s="378">
        <f t="shared" si="1387"/>
        <v>0</v>
      </c>
      <c r="J258" s="378">
        <f t="shared" si="1387"/>
        <v>0</v>
      </c>
      <c r="K258" s="378">
        <f t="shared" si="1387"/>
        <v>0</v>
      </c>
      <c r="L258" s="378">
        <f t="shared" si="1387"/>
        <v>0</v>
      </c>
      <c r="M258" s="378">
        <f t="shared" si="1387"/>
        <v>0</v>
      </c>
      <c r="N258" s="378">
        <f t="shared" si="1387"/>
        <v>0</v>
      </c>
      <c r="O258" s="378">
        <f t="shared" si="1387"/>
        <v>0</v>
      </c>
      <c r="P258" s="378">
        <f t="shared" si="1387"/>
        <v>0</v>
      </c>
      <c r="Q258" s="378">
        <f t="shared" si="1388"/>
        <v>0</v>
      </c>
      <c r="R258" s="378">
        <f t="shared" si="1388"/>
        <v>0</v>
      </c>
      <c r="S258" s="378">
        <f t="shared" si="1388"/>
        <v>0</v>
      </c>
      <c r="T258" s="378">
        <f t="shared" si="1388"/>
        <v>0</v>
      </c>
      <c r="U258" s="378">
        <f t="shared" si="1388"/>
        <v>0</v>
      </c>
      <c r="V258" s="378">
        <f t="shared" si="1388"/>
        <v>0</v>
      </c>
      <c r="W258" s="378">
        <f t="shared" si="1388"/>
        <v>0</v>
      </c>
      <c r="X258" s="378">
        <f t="shared" si="1388"/>
        <v>0</v>
      </c>
      <c r="Y258" s="378">
        <f t="shared" si="1388"/>
        <v>0</v>
      </c>
      <c r="Z258" s="378">
        <f t="shared" si="1388"/>
        <v>0</v>
      </c>
      <c r="AA258" s="378">
        <f t="shared" si="1389"/>
        <v>0</v>
      </c>
      <c r="AB258" s="378">
        <f t="shared" si="1389"/>
        <v>0</v>
      </c>
      <c r="AC258" s="378">
        <f t="shared" si="1389"/>
        <v>0</v>
      </c>
      <c r="AD258" s="378">
        <f t="shared" si="1389"/>
        <v>0</v>
      </c>
      <c r="AE258" s="378">
        <f t="shared" si="1389"/>
        <v>0</v>
      </c>
      <c r="AF258" s="378">
        <f t="shared" si="1389"/>
        <v>0</v>
      </c>
      <c r="AG258" s="378">
        <f t="shared" si="1389"/>
        <v>0</v>
      </c>
      <c r="AH258" s="378">
        <f t="shared" si="1389"/>
        <v>0</v>
      </c>
      <c r="AI258" s="378">
        <f t="shared" si="1389"/>
        <v>0</v>
      </c>
      <c r="AJ258" s="378">
        <f t="shared" si="1389"/>
        <v>0</v>
      </c>
      <c r="AK258" s="378">
        <f t="shared" si="1390"/>
        <v>0</v>
      </c>
      <c r="AL258" s="378">
        <f t="shared" si="1390"/>
        <v>0</v>
      </c>
      <c r="AM258" s="378">
        <f t="shared" si="1390"/>
        <v>0</v>
      </c>
      <c r="AN258" s="378">
        <f t="shared" si="1390"/>
        <v>0</v>
      </c>
      <c r="AO258" s="378">
        <f t="shared" si="1390"/>
        <v>0</v>
      </c>
      <c r="AP258" s="378">
        <f t="shared" si="1390"/>
        <v>0</v>
      </c>
      <c r="AQ258" s="378">
        <f t="shared" si="1390"/>
        <v>0</v>
      </c>
      <c r="AR258" s="378">
        <f t="shared" si="1390"/>
        <v>0</v>
      </c>
      <c r="AS258" s="378">
        <f t="shared" si="1390"/>
        <v>0</v>
      </c>
      <c r="AT258" s="378">
        <f t="shared" si="1390"/>
        <v>0</v>
      </c>
      <c r="AU258" s="378">
        <f t="shared" si="1391"/>
        <v>0</v>
      </c>
      <c r="AV258" s="378">
        <f t="shared" si="1391"/>
        <v>0</v>
      </c>
      <c r="AW258" s="378">
        <f t="shared" si="1391"/>
        <v>0</v>
      </c>
      <c r="AX258" s="378">
        <f t="shared" si="1391"/>
        <v>0</v>
      </c>
      <c r="AY258" s="378">
        <f t="shared" si="1391"/>
        <v>0</v>
      </c>
      <c r="AZ258" s="378">
        <f t="shared" si="1391"/>
        <v>0</v>
      </c>
      <c r="BA258" s="378">
        <f t="shared" si="1391"/>
        <v>0</v>
      </c>
      <c r="BB258" s="378">
        <f t="shared" si="1391"/>
        <v>0</v>
      </c>
      <c r="BC258" s="378">
        <f t="shared" si="1391"/>
        <v>0</v>
      </c>
      <c r="BD258" s="378">
        <f t="shared" si="1391"/>
        <v>0</v>
      </c>
      <c r="BE258" s="378">
        <f t="shared" si="1392"/>
        <v>0</v>
      </c>
      <c r="BF258" s="378">
        <f t="shared" si="1392"/>
        <v>0</v>
      </c>
      <c r="BG258" s="378">
        <f t="shared" si="1392"/>
        <v>0</v>
      </c>
      <c r="BH258" s="378">
        <f t="shared" si="1392"/>
        <v>0</v>
      </c>
      <c r="BI258" s="378">
        <f t="shared" si="1392"/>
        <v>0</v>
      </c>
      <c r="BJ258" s="378">
        <f t="shared" si="1392"/>
        <v>0</v>
      </c>
      <c r="BK258" s="378">
        <f t="shared" si="1392"/>
        <v>0</v>
      </c>
      <c r="BL258" s="378">
        <f t="shared" si="1392"/>
        <v>0</v>
      </c>
      <c r="BM258" s="378">
        <f t="shared" si="1392"/>
        <v>0</v>
      </c>
      <c r="BN258" s="378">
        <f t="shared" si="1392"/>
        <v>0</v>
      </c>
      <c r="BO258" s="377" cm="1">
        <f t="array" ref="BO258">SUMPRODUCT((YEAR($G$4:$BN$4)=BO$4)*($G258:$BN258))</f>
        <v>0</v>
      </c>
      <c r="BP258" s="378" cm="1">
        <f t="array" ref="BP258">SUMPRODUCT((YEAR($G$4:$BN$4)=BP$4)*($G258:$BN258))</f>
        <v>0</v>
      </c>
      <c r="BQ258" s="378" cm="1">
        <f t="array" ref="BQ258">SUMPRODUCT((YEAR($G$4:$BN$4)=BQ$4)*($G258:$BN258))</f>
        <v>0</v>
      </c>
      <c r="BR258" s="378" cm="1">
        <f t="array" ref="BR258">SUMPRODUCT((YEAR($G$4:$BN$4)=BR$4)*($G258:$BN258))</f>
        <v>0</v>
      </c>
      <c r="BS258" s="379" cm="1">
        <f t="array" ref="BS258">SUMPRODUCT((YEAR($G$4:$BN$4)=BS$4)*($G258:$BN258))</f>
        <v>0</v>
      </c>
    </row>
    <row r="259" spans="1:71" s="20" customFormat="1">
      <c r="A259" s="16"/>
      <c r="C259" s="392" t="str">
        <f t="shared" si="1393"/>
        <v>Sales &amp; Marketing</v>
      </c>
      <c r="D259" s="389" t="s">
        <v>509</v>
      </c>
      <c r="E259" s="390"/>
      <c r="F259" s="391"/>
      <c r="G259" s="378">
        <f t="shared" si="1387"/>
        <v>0</v>
      </c>
      <c r="H259" s="378">
        <f t="shared" si="1387"/>
        <v>0</v>
      </c>
      <c r="I259" s="378">
        <f t="shared" si="1387"/>
        <v>0</v>
      </c>
      <c r="J259" s="378">
        <f t="shared" si="1387"/>
        <v>0</v>
      </c>
      <c r="K259" s="378">
        <f t="shared" si="1387"/>
        <v>0</v>
      </c>
      <c r="L259" s="378">
        <f t="shared" si="1387"/>
        <v>0</v>
      </c>
      <c r="M259" s="378">
        <f t="shared" si="1387"/>
        <v>0</v>
      </c>
      <c r="N259" s="378">
        <f t="shared" si="1387"/>
        <v>0</v>
      </c>
      <c r="O259" s="378">
        <f t="shared" si="1387"/>
        <v>0</v>
      </c>
      <c r="P259" s="378">
        <f t="shared" si="1387"/>
        <v>0</v>
      </c>
      <c r="Q259" s="378">
        <f t="shared" si="1388"/>
        <v>0</v>
      </c>
      <c r="R259" s="378">
        <f t="shared" si="1388"/>
        <v>0</v>
      </c>
      <c r="S259" s="378">
        <f t="shared" si="1388"/>
        <v>0</v>
      </c>
      <c r="T259" s="378">
        <f t="shared" si="1388"/>
        <v>0</v>
      </c>
      <c r="U259" s="378">
        <f t="shared" si="1388"/>
        <v>0</v>
      </c>
      <c r="V259" s="378">
        <f t="shared" si="1388"/>
        <v>0</v>
      </c>
      <c r="W259" s="378">
        <f t="shared" si="1388"/>
        <v>0</v>
      </c>
      <c r="X259" s="378">
        <f t="shared" si="1388"/>
        <v>0</v>
      </c>
      <c r="Y259" s="378">
        <f t="shared" si="1388"/>
        <v>0</v>
      </c>
      <c r="Z259" s="378">
        <f t="shared" si="1388"/>
        <v>0</v>
      </c>
      <c r="AA259" s="378">
        <f t="shared" si="1389"/>
        <v>0</v>
      </c>
      <c r="AB259" s="378">
        <f t="shared" si="1389"/>
        <v>0</v>
      </c>
      <c r="AC259" s="378">
        <f t="shared" si="1389"/>
        <v>0</v>
      </c>
      <c r="AD259" s="378">
        <f t="shared" si="1389"/>
        <v>0</v>
      </c>
      <c r="AE259" s="378">
        <f t="shared" si="1389"/>
        <v>0</v>
      </c>
      <c r="AF259" s="378">
        <f t="shared" si="1389"/>
        <v>0</v>
      </c>
      <c r="AG259" s="378">
        <f t="shared" si="1389"/>
        <v>0</v>
      </c>
      <c r="AH259" s="378">
        <f t="shared" si="1389"/>
        <v>0</v>
      </c>
      <c r="AI259" s="378">
        <f t="shared" si="1389"/>
        <v>0</v>
      </c>
      <c r="AJ259" s="378">
        <f t="shared" si="1389"/>
        <v>0</v>
      </c>
      <c r="AK259" s="378">
        <f t="shared" si="1390"/>
        <v>0</v>
      </c>
      <c r="AL259" s="378">
        <f t="shared" si="1390"/>
        <v>0</v>
      </c>
      <c r="AM259" s="378">
        <f t="shared" si="1390"/>
        <v>0</v>
      </c>
      <c r="AN259" s="378">
        <f t="shared" si="1390"/>
        <v>0</v>
      </c>
      <c r="AO259" s="378">
        <f t="shared" si="1390"/>
        <v>0</v>
      </c>
      <c r="AP259" s="378">
        <f t="shared" si="1390"/>
        <v>0</v>
      </c>
      <c r="AQ259" s="378">
        <f t="shared" si="1390"/>
        <v>0</v>
      </c>
      <c r="AR259" s="378">
        <f t="shared" si="1390"/>
        <v>0</v>
      </c>
      <c r="AS259" s="378">
        <f t="shared" si="1390"/>
        <v>0</v>
      </c>
      <c r="AT259" s="378">
        <f t="shared" si="1390"/>
        <v>0</v>
      </c>
      <c r="AU259" s="378">
        <f t="shared" si="1391"/>
        <v>0</v>
      </c>
      <c r="AV259" s="378">
        <f t="shared" si="1391"/>
        <v>0</v>
      </c>
      <c r="AW259" s="378">
        <f t="shared" si="1391"/>
        <v>0</v>
      </c>
      <c r="AX259" s="378">
        <f t="shared" si="1391"/>
        <v>0</v>
      </c>
      <c r="AY259" s="378">
        <f t="shared" si="1391"/>
        <v>0</v>
      </c>
      <c r="AZ259" s="378">
        <f t="shared" si="1391"/>
        <v>0</v>
      </c>
      <c r="BA259" s="378">
        <f t="shared" si="1391"/>
        <v>0</v>
      </c>
      <c r="BB259" s="378">
        <f t="shared" si="1391"/>
        <v>0</v>
      </c>
      <c r="BC259" s="378">
        <f t="shared" si="1391"/>
        <v>0</v>
      </c>
      <c r="BD259" s="378">
        <f t="shared" si="1391"/>
        <v>0</v>
      </c>
      <c r="BE259" s="378">
        <f t="shared" si="1392"/>
        <v>0</v>
      </c>
      <c r="BF259" s="378">
        <f t="shared" si="1392"/>
        <v>0</v>
      </c>
      <c r="BG259" s="378">
        <f t="shared" si="1392"/>
        <v>0</v>
      </c>
      <c r="BH259" s="378">
        <f t="shared" si="1392"/>
        <v>0</v>
      </c>
      <c r="BI259" s="378">
        <f t="shared" si="1392"/>
        <v>0</v>
      </c>
      <c r="BJ259" s="378">
        <f t="shared" si="1392"/>
        <v>0</v>
      </c>
      <c r="BK259" s="378">
        <f t="shared" si="1392"/>
        <v>0</v>
      </c>
      <c r="BL259" s="378">
        <f t="shared" si="1392"/>
        <v>0</v>
      </c>
      <c r="BM259" s="378">
        <f t="shared" si="1392"/>
        <v>0</v>
      </c>
      <c r="BN259" s="378">
        <f t="shared" si="1392"/>
        <v>0</v>
      </c>
      <c r="BO259" s="377" cm="1">
        <f t="array" ref="BO259">SUMPRODUCT((YEAR($G$4:$BN$4)=BO$4)*($G259:$BN259))</f>
        <v>0</v>
      </c>
      <c r="BP259" s="378" cm="1">
        <f t="array" ref="BP259">SUMPRODUCT((YEAR($G$4:$BN$4)=BP$4)*($G259:$BN259))</f>
        <v>0</v>
      </c>
      <c r="BQ259" s="378" cm="1">
        <f t="array" ref="BQ259">SUMPRODUCT((YEAR($G$4:$BN$4)=BQ$4)*($G259:$BN259))</f>
        <v>0</v>
      </c>
      <c r="BR259" s="378" cm="1">
        <f t="array" ref="BR259">SUMPRODUCT((YEAR($G$4:$BN$4)=BR$4)*($G259:$BN259))</f>
        <v>0</v>
      </c>
      <c r="BS259" s="379" cm="1">
        <f t="array" ref="BS259">SUMPRODUCT((YEAR($G$4:$BN$4)=BS$4)*($G259:$BN259))</f>
        <v>0</v>
      </c>
    </row>
    <row r="260" spans="1:71" s="20" customFormat="1">
      <c r="A260" s="16"/>
      <c r="C260" s="392" t="str">
        <f t="shared" si="1393"/>
        <v>Sales &amp; Marketing</v>
      </c>
      <c r="D260" s="389" t="s">
        <v>53</v>
      </c>
      <c r="E260" s="390"/>
      <c r="F260" s="391"/>
      <c r="G260" s="378">
        <f t="shared" ref="G260:P269" si="1394">SUMIFS(G$6:G$30,$D$6:$D$30,$D260,$C$6:$C$30,$C260)</f>
        <v>0</v>
      </c>
      <c r="H260" s="378">
        <f t="shared" si="1394"/>
        <v>0</v>
      </c>
      <c r="I260" s="378">
        <f t="shared" si="1394"/>
        <v>0</v>
      </c>
      <c r="J260" s="378">
        <f t="shared" si="1394"/>
        <v>0</v>
      </c>
      <c r="K260" s="378">
        <f t="shared" si="1394"/>
        <v>0</v>
      </c>
      <c r="L260" s="378">
        <f t="shared" si="1394"/>
        <v>0</v>
      </c>
      <c r="M260" s="378">
        <f t="shared" si="1394"/>
        <v>0</v>
      </c>
      <c r="N260" s="378">
        <f t="shared" si="1394"/>
        <v>0</v>
      </c>
      <c r="O260" s="378">
        <f t="shared" si="1394"/>
        <v>0</v>
      </c>
      <c r="P260" s="378">
        <f t="shared" si="1394"/>
        <v>0</v>
      </c>
      <c r="Q260" s="378">
        <f t="shared" ref="Q260:Z269" si="1395">SUMIFS(Q$6:Q$30,$D$6:$D$30,$D260,$C$6:$C$30,$C260)</f>
        <v>0</v>
      </c>
      <c r="R260" s="378">
        <f t="shared" si="1395"/>
        <v>0</v>
      </c>
      <c r="S260" s="378">
        <f t="shared" si="1395"/>
        <v>0</v>
      </c>
      <c r="T260" s="378">
        <f t="shared" si="1395"/>
        <v>0</v>
      </c>
      <c r="U260" s="378">
        <f t="shared" si="1395"/>
        <v>0</v>
      </c>
      <c r="V260" s="378">
        <f t="shared" si="1395"/>
        <v>0</v>
      </c>
      <c r="W260" s="378">
        <f t="shared" si="1395"/>
        <v>0</v>
      </c>
      <c r="X260" s="378">
        <f t="shared" si="1395"/>
        <v>0</v>
      </c>
      <c r="Y260" s="378">
        <f t="shared" si="1395"/>
        <v>0</v>
      </c>
      <c r="Z260" s="378">
        <f t="shared" si="1395"/>
        <v>0</v>
      </c>
      <c r="AA260" s="378">
        <f t="shared" ref="AA260:AJ269" si="1396">SUMIFS(AA$6:AA$30,$D$6:$D$30,$D260,$C$6:$C$30,$C260)</f>
        <v>0</v>
      </c>
      <c r="AB260" s="378">
        <f t="shared" si="1396"/>
        <v>0</v>
      </c>
      <c r="AC260" s="378">
        <f t="shared" si="1396"/>
        <v>0</v>
      </c>
      <c r="AD260" s="378">
        <f t="shared" si="1396"/>
        <v>0</v>
      </c>
      <c r="AE260" s="378">
        <f t="shared" si="1396"/>
        <v>0</v>
      </c>
      <c r="AF260" s="378">
        <f t="shared" si="1396"/>
        <v>0</v>
      </c>
      <c r="AG260" s="378">
        <f t="shared" si="1396"/>
        <v>0</v>
      </c>
      <c r="AH260" s="378">
        <f t="shared" si="1396"/>
        <v>0</v>
      </c>
      <c r="AI260" s="378">
        <f t="shared" si="1396"/>
        <v>0</v>
      </c>
      <c r="AJ260" s="378">
        <f t="shared" si="1396"/>
        <v>0</v>
      </c>
      <c r="AK260" s="378">
        <f t="shared" ref="AK260:AT269" si="1397">SUMIFS(AK$6:AK$30,$D$6:$D$30,$D260,$C$6:$C$30,$C260)</f>
        <v>0</v>
      </c>
      <c r="AL260" s="378">
        <f t="shared" si="1397"/>
        <v>0</v>
      </c>
      <c r="AM260" s="378">
        <f t="shared" si="1397"/>
        <v>0</v>
      </c>
      <c r="AN260" s="378">
        <f t="shared" si="1397"/>
        <v>0</v>
      </c>
      <c r="AO260" s="378">
        <f t="shared" si="1397"/>
        <v>0</v>
      </c>
      <c r="AP260" s="378">
        <f t="shared" si="1397"/>
        <v>0</v>
      </c>
      <c r="AQ260" s="378">
        <f t="shared" si="1397"/>
        <v>0</v>
      </c>
      <c r="AR260" s="378">
        <f t="shared" si="1397"/>
        <v>0</v>
      </c>
      <c r="AS260" s="378">
        <f t="shared" si="1397"/>
        <v>0</v>
      </c>
      <c r="AT260" s="378">
        <f t="shared" si="1397"/>
        <v>0</v>
      </c>
      <c r="AU260" s="378">
        <f t="shared" ref="AU260:BD269" si="1398">SUMIFS(AU$6:AU$30,$D$6:$D$30,$D260,$C$6:$C$30,$C260)</f>
        <v>0</v>
      </c>
      <c r="AV260" s="378">
        <f t="shared" si="1398"/>
        <v>0</v>
      </c>
      <c r="AW260" s="378">
        <f t="shared" si="1398"/>
        <v>0</v>
      </c>
      <c r="AX260" s="378">
        <f t="shared" si="1398"/>
        <v>0</v>
      </c>
      <c r="AY260" s="378">
        <f t="shared" si="1398"/>
        <v>0</v>
      </c>
      <c r="AZ260" s="378">
        <f t="shared" si="1398"/>
        <v>0</v>
      </c>
      <c r="BA260" s="378">
        <f t="shared" si="1398"/>
        <v>0</v>
      </c>
      <c r="BB260" s="378">
        <f t="shared" si="1398"/>
        <v>0</v>
      </c>
      <c r="BC260" s="378">
        <f t="shared" si="1398"/>
        <v>0</v>
      </c>
      <c r="BD260" s="378">
        <f t="shared" si="1398"/>
        <v>0</v>
      </c>
      <c r="BE260" s="378">
        <f t="shared" ref="BE260:BN269" si="1399">SUMIFS(BE$6:BE$30,$D$6:$D$30,$D260,$C$6:$C$30,$C260)</f>
        <v>0</v>
      </c>
      <c r="BF260" s="378">
        <f t="shared" si="1399"/>
        <v>0</v>
      </c>
      <c r="BG260" s="378">
        <f t="shared" si="1399"/>
        <v>0</v>
      </c>
      <c r="BH260" s="378">
        <f t="shared" si="1399"/>
        <v>0</v>
      </c>
      <c r="BI260" s="378">
        <f t="shared" si="1399"/>
        <v>0</v>
      </c>
      <c r="BJ260" s="378">
        <f t="shared" si="1399"/>
        <v>0</v>
      </c>
      <c r="BK260" s="378">
        <f t="shared" si="1399"/>
        <v>0</v>
      </c>
      <c r="BL260" s="378">
        <f t="shared" si="1399"/>
        <v>0</v>
      </c>
      <c r="BM260" s="378">
        <f t="shared" si="1399"/>
        <v>0</v>
      </c>
      <c r="BN260" s="378">
        <f t="shared" si="1399"/>
        <v>0</v>
      </c>
      <c r="BO260" s="377" cm="1">
        <f t="array" ref="BO260">SUMPRODUCT((YEAR($G$4:$BN$4)=BO$4)*($G260:$BN260))</f>
        <v>0</v>
      </c>
      <c r="BP260" s="378" cm="1">
        <f t="array" ref="BP260">SUMPRODUCT((YEAR($G$4:$BN$4)=BP$4)*($G260:$BN260))</f>
        <v>0</v>
      </c>
      <c r="BQ260" s="378" cm="1">
        <f t="array" ref="BQ260">SUMPRODUCT((YEAR($G$4:$BN$4)=BQ$4)*($G260:$BN260))</f>
        <v>0</v>
      </c>
      <c r="BR260" s="378" cm="1">
        <f t="array" ref="BR260">SUMPRODUCT((YEAR($G$4:$BN$4)=BR$4)*($G260:$BN260))</f>
        <v>0</v>
      </c>
      <c r="BS260" s="379" cm="1">
        <f t="array" ref="BS260">SUMPRODUCT((YEAR($G$4:$BN$4)=BS$4)*($G260:$BN260))</f>
        <v>0</v>
      </c>
    </row>
    <row r="261" spans="1:71" s="20" customFormat="1">
      <c r="A261" s="16"/>
      <c r="C261" s="392" t="str">
        <f t="shared" ref="C261:C267" si="1400">Dept3</f>
        <v>Business Development</v>
      </c>
      <c r="D261" s="389" t="s">
        <v>214</v>
      </c>
      <c r="E261" s="390"/>
      <c r="F261" s="391"/>
      <c r="G261" s="378">
        <f t="shared" si="1394"/>
        <v>0</v>
      </c>
      <c r="H261" s="378">
        <f t="shared" si="1394"/>
        <v>0</v>
      </c>
      <c r="I261" s="378">
        <f t="shared" si="1394"/>
        <v>0</v>
      </c>
      <c r="J261" s="378">
        <f t="shared" si="1394"/>
        <v>0</v>
      </c>
      <c r="K261" s="378">
        <f t="shared" si="1394"/>
        <v>0</v>
      </c>
      <c r="L261" s="378">
        <f t="shared" si="1394"/>
        <v>0</v>
      </c>
      <c r="M261" s="378">
        <f t="shared" si="1394"/>
        <v>0</v>
      </c>
      <c r="N261" s="378">
        <f t="shared" si="1394"/>
        <v>0</v>
      </c>
      <c r="O261" s="378">
        <f t="shared" si="1394"/>
        <v>0</v>
      </c>
      <c r="P261" s="378">
        <f t="shared" si="1394"/>
        <v>0</v>
      </c>
      <c r="Q261" s="378">
        <f t="shared" si="1395"/>
        <v>0</v>
      </c>
      <c r="R261" s="378">
        <f t="shared" si="1395"/>
        <v>0</v>
      </c>
      <c r="S261" s="378">
        <f t="shared" si="1395"/>
        <v>0</v>
      </c>
      <c r="T261" s="378">
        <f t="shared" si="1395"/>
        <v>0</v>
      </c>
      <c r="U261" s="378">
        <f t="shared" si="1395"/>
        <v>0</v>
      </c>
      <c r="V261" s="378">
        <f t="shared" si="1395"/>
        <v>0</v>
      </c>
      <c r="W261" s="378">
        <f t="shared" si="1395"/>
        <v>0</v>
      </c>
      <c r="X261" s="378">
        <f t="shared" si="1395"/>
        <v>0</v>
      </c>
      <c r="Y261" s="378">
        <f t="shared" si="1395"/>
        <v>0</v>
      </c>
      <c r="Z261" s="378">
        <f t="shared" si="1395"/>
        <v>0</v>
      </c>
      <c r="AA261" s="378">
        <f t="shared" si="1396"/>
        <v>0</v>
      </c>
      <c r="AB261" s="378">
        <f t="shared" si="1396"/>
        <v>0</v>
      </c>
      <c r="AC261" s="378">
        <f t="shared" si="1396"/>
        <v>0</v>
      </c>
      <c r="AD261" s="378">
        <f t="shared" si="1396"/>
        <v>0</v>
      </c>
      <c r="AE261" s="378">
        <f t="shared" si="1396"/>
        <v>0</v>
      </c>
      <c r="AF261" s="378">
        <f t="shared" si="1396"/>
        <v>0</v>
      </c>
      <c r="AG261" s="378">
        <f t="shared" si="1396"/>
        <v>0</v>
      </c>
      <c r="AH261" s="378">
        <f t="shared" si="1396"/>
        <v>0</v>
      </c>
      <c r="AI261" s="378">
        <f t="shared" si="1396"/>
        <v>0</v>
      </c>
      <c r="AJ261" s="378">
        <f t="shared" si="1396"/>
        <v>0</v>
      </c>
      <c r="AK261" s="378">
        <f t="shared" si="1397"/>
        <v>0</v>
      </c>
      <c r="AL261" s="378">
        <f t="shared" si="1397"/>
        <v>0</v>
      </c>
      <c r="AM261" s="378">
        <f t="shared" si="1397"/>
        <v>0</v>
      </c>
      <c r="AN261" s="378">
        <f t="shared" si="1397"/>
        <v>0</v>
      </c>
      <c r="AO261" s="378">
        <f t="shared" si="1397"/>
        <v>0</v>
      </c>
      <c r="AP261" s="378">
        <f t="shared" si="1397"/>
        <v>0</v>
      </c>
      <c r="AQ261" s="378">
        <f t="shared" si="1397"/>
        <v>0</v>
      </c>
      <c r="AR261" s="378">
        <f t="shared" si="1397"/>
        <v>0</v>
      </c>
      <c r="AS261" s="378">
        <f t="shared" si="1397"/>
        <v>0</v>
      </c>
      <c r="AT261" s="378">
        <f t="shared" si="1397"/>
        <v>0</v>
      </c>
      <c r="AU261" s="378">
        <f t="shared" si="1398"/>
        <v>0</v>
      </c>
      <c r="AV261" s="378">
        <f t="shared" si="1398"/>
        <v>0</v>
      </c>
      <c r="AW261" s="378">
        <f t="shared" si="1398"/>
        <v>0</v>
      </c>
      <c r="AX261" s="378">
        <f t="shared" si="1398"/>
        <v>0</v>
      </c>
      <c r="AY261" s="378">
        <f t="shared" si="1398"/>
        <v>0</v>
      </c>
      <c r="AZ261" s="378">
        <f t="shared" si="1398"/>
        <v>0</v>
      </c>
      <c r="BA261" s="378">
        <f t="shared" si="1398"/>
        <v>0</v>
      </c>
      <c r="BB261" s="378">
        <f t="shared" si="1398"/>
        <v>0</v>
      </c>
      <c r="BC261" s="378">
        <f t="shared" si="1398"/>
        <v>0</v>
      </c>
      <c r="BD261" s="378">
        <f t="shared" si="1398"/>
        <v>0</v>
      </c>
      <c r="BE261" s="378">
        <f t="shared" si="1399"/>
        <v>0</v>
      </c>
      <c r="BF261" s="378">
        <f t="shared" si="1399"/>
        <v>0</v>
      </c>
      <c r="BG261" s="378">
        <f t="shared" si="1399"/>
        <v>0</v>
      </c>
      <c r="BH261" s="378">
        <f t="shared" si="1399"/>
        <v>0</v>
      </c>
      <c r="BI261" s="378">
        <f t="shared" si="1399"/>
        <v>0</v>
      </c>
      <c r="BJ261" s="378">
        <f t="shared" si="1399"/>
        <v>0</v>
      </c>
      <c r="BK261" s="378">
        <f t="shared" si="1399"/>
        <v>0</v>
      </c>
      <c r="BL261" s="378">
        <f t="shared" si="1399"/>
        <v>0</v>
      </c>
      <c r="BM261" s="378">
        <f t="shared" si="1399"/>
        <v>0</v>
      </c>
      <c r="BN261" s="378">
        <f t="shared" si="1399"/>
        <v>0</v>
      </c>
      <c r="BO261" s="377" cm="1">
        <f t="array" ref="BO261">SUMPRODUCT((YEAR($G$4:$BN$4)=BO$4)*($G261:$BN261))</f>
        <v>0</v>
      </c>
      <c r="BP261" s="378" cm="1">
        <f t="array" ref="BP261">SUMPRODUCT((YEAR($G$4:$BN$4)=BP$4)*($G261:$BN261))</f>
        <v>0</v>
      </c>
      <c r="BQ261" s="378" cm="1">
        <f t="array" ref="BQ261">SUMPRODUCT((YEAR($G$4:$BN$4)=BQ$4)*($G261:$BN261))</f>
        <v>0</v>
      </c>
      <c r="BR261" s="378" cm="1">
        <f t="array" ref="BR261">SUMPRODUCT((YEAR($G$4:$BN$4)=BR$4)*($G261:$BN261))</f>
        <v>0</v>
      </c>
      <c r="BS261" s="379" cm="1">
        <f t="array" ref="BS261">SUMPRODUCT((YEAR($G$4:$BN$4)=BS$4)*($G261:$BN261))</f>
        <v>0</v>
      </c>
    </row>
    <row r="262" spans="1:71" s="20" customFormat="1">
      <c r="A262" s="16"/>
      <c r="C262" s="392" t="str">
        <f t="shared" si="1400"/>
        <v>Business Development</v>
      </c>
      <c r="D262" s="389" t="s">
        <v>52</v>
      </c>
      <c r="E262" s="390"/>
      <c r="F262" s="391"/>
      <c r="G262" s="378">
        <f t="shared" si="1394"/>
        <v>0</v>
      </c>
      <c r="H262" s="378">
        <f t="shared" si="1394"/>
        <v>0</v>
      </c>
      <c r="I262" s="378">
        <f t="shared" si="1394"/>
        <v>0</v>
      </c>
      <c r="J262" s="378">
        <f t="shared" si="1394"/>
        <v>0</v>
      </c>
      <c r="K262" s="378">
        <f t="shared" si="1394"/>
        <v>0</v>
      </c>
      <c r="L262" s="378">
        <f t="shared" si="1394"/>
        <v>0</v>
      </c>
      <c r="M262" s="378">
        <f t="shared" si="1394"/>
        <v>0</v>
      </c>
      <c r="N262" s="378">
        <f t="shared" si="1394"/>
        <v>0</v>
      </c>
      <c r="O262" s="378">
        <f t="shared" si="1394"/>
        <v>0</v>
      </c>
      <c r="P262" s="378">
        <f t="shared" si="1394"/>
        <v>0</v>
      </c>
      <c r="Q262" s="378">
        <f t="shared" si="1395"/>
        <v>0</v>
      </c>
      <c r="R262" s="378">
        <f t="shared" si="1395"/>
        <v>0</v>
      </c>
      <c r="S262" s="378">
        <f t="shared" si="1395"/>
        <v>0</v>
      </c>
      <c r="T262" s="378">
        <f t="shared" si="1395"/>
        <v>0</v>
      </c>
      <c r="U262" s="378">
        <f t="shared" si="1395"/>
        <v>0</v>
      </c>
      <c r="V262" s="378">
        <f t="shared" si="1395"/>
        <v>0</v>
      </c>
      <c r="W262" s="378">
        <f t="shared" si="1395"/>
        <v>0</v>
      </c>
      <c r="X262" s="378">
        <f t="shared" si="1395"/>
        <v>0</v>
      </c>
      <c r="Y262" s="378">
        <f t="shared" si="1395"/>
        <v>0</v>
      </c>
      <c r="Z262" s="378">
        <f t="shared" si="1395"/>
        <v>0</v>
      </c>
      <c r="AA262" s="378">
        <f t="shared" si="1396"/>
        <v>0</v>
      </c>
      <c r="AB262" s="378">
        <f t="shared" si="1396"/>
        <v>0</v>
      </c>
      <c r="AC262" s="378">
        <f t="shared" si="1396"/>
        <v>0</v>
      </c>
      <c r="AD262" s="378">
        <f t="shared" si="1396"/>
        <v>0</v>
      </c>
      <c r="AE262" s="378">
        <f t="shared" si="1396"/>
        <v>0</v>
      </c>
      <c r="AF262" s="378">
        <f t="shared" si="1396"/>
        <v>0</v>
      </c>
      <c r="AG262" s="378">
        <f t="shared" si="1396"/>
        <v>0</v>
      </c>
      <c r="AH262" s="378">
        <f t="shared" si="1396"/>
        <v>0</v>
      </c>
      <c r="AI262" s="378">
        <f t="shared" si="1396"/>
        <v>0</v>
      </c>
      <c r="AJ262" s="378">
        <f t="shared" si="1396"/>
        <v>0</v>
      </c>
      <c r="AK262" s="378">
        <f t="shared" si="1397"/>
        <v>0</v>
      </c>
      <c r="AL262" s="378">
        <f t="shared" si="1397"/>
        <v>0</v>
      </c>
      <c r="AM262" s="378">
        <f t="shared" si="1397"/>
        <v>0</v>
      </c>
      <c r="AN262" s="378">
        <f t="shared" si="1397"/>
        <v>0</v>
      </c>
      <c r="AO262" s="378">
        <f t="shared" si="1397"/>
        <v>0</v>
      </c>
      <c r="AP262" s="378">
        <f t="shared" si="1397"/>
        <v>0</v>
      </c>
      <c r="AQ262" s="378">
        <f t="shared" si="1397"/>
        <v>0</v>
      </c>
      <c r="AR262" s="378">
        <f t="shared" si="1397"/>
        <v>0</v>
      </c>
      <c r="AS262" s="378">
        <f t="shared" si="1397"/>
        <v>0</v>
      </c>
      <c r="AT262" s="378">
        <f t="shared" si="1397"/>
        <v>0</v>
      </c>
      <c r="AU262" s="378">
        <f t="shared" si="1398"/>
        <v>0</v>
      </c>
      <c r="AV262" s="378">
        <f t="shared" si="1398"/>
        <v>0</v>
      </c>
      <c r="AW262" s="378">
        <f t="shared" si="1398"/>
        <v>0</v>
      </c>
      <c r="AX262" s="378">
        <f t="shared" si="1398"/>
        <v>0</v>
      </c>
      <c r="AY262" s="378">
        <f t="shared" si="1398"/>
        <v>0</v>
      </c>
      <c r="AZ262" s="378">
        <f t="shared" si="1398"/>
        <v>0</v>
      </c>
      <c r="BA262" s="378">
        <f t="shared" si="1398"/>
        <v>0</v>
      </c>
      <c r="BB262" s="378">
        <f t="shared" si="1398"/>
        <v>0</v>
      </c>
      <c r="BC262" s="378">
        <f t="shared" si="1398"/>
        <v>0</v>
      </c>
      <c r="BD262" s="378">
        <f t="shared" si="1398"/>
        <v>0</v>
      </c>
      <c r="BE262" s="378">
        <f t="shared" si="1399"/>
        <v>0</v>
      </c>
      <c r="BF262" s="378">
        <f t="shared" si="1399"/>
        <v>0</v>
      </c>
      <c r="BG262" s="378">
        <f t="shared" si="1399"/>
        <v>0</v>
      </c>
      <c r="BH262" s="378">
        <f t="shared" si="1399"/>
        <v>0</v>
      </c>
      <c r="BI262" s="378">
        <f t="shared" si="1399"/>
        <v>0</v>
      </c>
      <c r="BJ262" s="378">
        <f t="shared" si="1399"/>
        <v>0</v>
      </c>
      <c r="BK262" s="378">
        <f t="shared" si="1399"/>
        <v>0</v>
      </c>
      <c r="BL262" s="378">
        <f t="shared" si="1399"/>
        <v>0</v>
      </c>
      <c r="BM262" s="378">
        <f t="shared" si="1399"/>
        <v>0</v>
      </c>
      <c r="BN262" s="378">
        <f t="shared" si="1399"/>
        <v>0</v>
      </c>
      <c r="BO262" s="377" cm="1">
        <f t="array" ref="BO262">SUMPRODUCT((YEAR($G$4:$BN$4)=BO$4)*($G262:$BN262))</f>
        <v>0</v>
      </c>
      <c r="BP262" s="378" cm="1">
        <f t="array" ref="BP262">SUMPRODUCT((YEAR($G$4:$BN$4)=BP$4)*($G262:$BN262))</f>
        <v>0</v>
      </c>
      <c r="BQ262" s="378" cm="1">
        <f t="array" ref="BQ262">SUMPRODUCT((YEAR($G$4:$BN$4)=BQ$4)*($G262:$BN262))</f>
        <v>0</v>
      </c>
      <c r="BR262" s="378" cm="1">
        <f t="array" ref="BR262">SUMPRODUCT((YEAR($G$4:$BN$4)=BR$4)*($G262:$BN262))</f>
        <v>0</v>
      </c>
      <c r="BS262" s="379" cm="1">
        <f t="array" ref="BS262">SUMPRODUCT((YEAR($G$4:$BN$4)=BS$4)*($G262:$BN262))</f>
        <v>0</v>
      </c>
    </row>
    <row r="263" spans="1:71" s="20" customFormat="1">
      <c r="A263" s="16"/>
      <c r="C263" s="392" t="str">
        <f t="shared" si="1400"/>
        <v>Business Development</v>
      </c>
      <c r="D263" s="389" t="s">
        <v>46</v>
      </c>
      <c r="E263" s="390"/>
      <c r="F263" s="391"/>
      <c r="G263" s="378">
        <f t="shared" si="1394"/>
        <v>0</v>
      </c>
      <c r="H263" s="378">
        <f t="shared" si="1394"/>
        <v>0</v>
      </c>
      <c r="I263" s="378">
        <f t="shared" si="1394"/>
        <v>0</v>
      </c>
      <c r="J263" s="378">
        <f t="shared" si="1394"/>
        <v>0</v>
      </c>
      <c r="K263" s="378">
        <f t="shared" si="1394"/>
        <v>0</v>
      </c>
      <c r="L263" s="378">
        <f t="shared" si="1394"/>
        <v>0</v>
      </c>
      <c r="M263" s="378">
        <f t="shared" si="1394"/>
        <v>0</v>
      </c>
      <c r="N263" s="378">
        <f t="shared" si="1394"/>
        <v>0</v>
      </c>
      <c r="O263" s="378">
        <f t="shared" si="1394"/>
        <v>0</v>
      </c>
      <c r="P263" s="378">
        <f t="shared" si="1394"/>
        <v>0</v>
      </c>
      <c r="Q263" s="378">
        <f t="shared" si="1395"/>
        <v>0</v>
      </c>
      <c r="R263" s="378">
        <f t="shared" si="1395"/>
        <v>0</v>
      </c>
      <c r="S263" s="378">
        <f t="shared" si="1395"/>
        <v>0</v>
      </c>
      <c r="T263" s="378">
        <f t="shared" si="1395"/>
        <v>0</v>
      </c>
      <c r="U263" s="378">
        <f t="shared" si="1395"/>
        <v>0</v>
      </c>
      <c r="V263" s="378">
        <f t="shared" si="1395"/>
        <v>0</v>
      </c>
      <c r="W263" s="378">
        <f t="shared" si="1395"/>
        <v>0</v>
      </c>
      <c r="X263" s="378">
        <f t="shared" si="1395"/>
        <v>0</v>
      </c>
      <c r="Y263" s="378">
        <f t="shared" si="1395"/>
        <v>0</v>
      </c>
      <c r="Z263" s="378">
        <f t="shared" si="1395"/>
        <v>0</v>
      </c>
      <c r="AA263" s="378">
        <f t="shared" si="1396"/>
        <v>0</v>
      </c>
      <c r="AB263" s="378">
        <f t="shared" si="1396"/>
        <v>0</v>
      </c>
      <c r="AC263" s="378">
        <f t="shared" si="1396"/>
        <v>0</v>
      </c>
      <c r="AD263" s="378">
        <f t="shared" si="1396"/>
        <v>0</v>
      </c>
      <c r="AE263" s="378">
        <f t="shared" si="1396"/>
        <v>0</v>
      </c>
      <c r="AF263" s="378">
        <f t="shared" si="1396"/>
        <v>0</v>
      </c>
      <c r="AG263" s="378">
        <f t="shared" si="1396"/>
        <v>0</v>
      </c>
      <c r="AH263" s="378">
        <f t="shared" si="1396"/>
        <v>0</v>
      </c>
      <c r="AI263" s="378">
        <f t="shared" si="1396"/>
        <v>0</v>
      </c>
      <c r="AJ263" s="378">
        <f t="shared" si="1396"/>
        <v>0</v>
      </c>
      <c r="AK263" s="378">
        <f t="shared" si="1397"/>
        <v>0</v>
      </c>
      <c r="AL263" s="378">
        <f t="shared" si="1397"/>
        <v>0</v>
      </c>
      <c r="AM263" s="378">
        <f t="shared" si="1397"/>
        <v>0</v>
      </c>
      <c r="AN263" s="378">
        <f t="shared" si="1397"/>
        <v>0</v>
      </c>
      <c r="AO263" s="378">
        <f t="shared" si="1397"/>
        <v>0</v>
      </c>
      <c r="AP263" s="378">
        <f t="shared" si="1397"/>
        <v>0</v>
      </c>
      <c r="AQ263" s="378">
        <f t="shared" si="1397"/>
        <v>0</v>
      </c>
      <c r="AR263" s="378">
        <f t="shared" si="1397"/>
        <v>0</v>
      </c>
      <c r="AS263" s="378">
        <f t="shared" si="1397"/>
        <v>0</v>
      </c>
      <c r="AT263" s="378">
        <f t="shared" si="1397"/>
        <v>0</v>
      </c>
      <c r="AU263" s="378">
        <f t="shared" si="1398"/>
        <v>0</v>
      </c>
      <c r="AV263" s="378">
        <f t="shared" si="1398"/>
        <v>0</v>
      </c>
      <c r="AW263" s="378">
        <f t="shared" si="1398"/>
        <v>0</v>
      </c>
      <c r="AX263" s="378">
        <f t="shared" si="1398"/>
        <v>0</v>
      </c>
      <c r="AY263" s="378">
        <f t="shared" si="1398"/>
        <v>0</v>
      </c>
      <c r="AZ263" s="378">
        <f t="shared" si="1398"/>
        <v>0</v>
      </c>
      <c r="BA263" s="378">
        <f t="shared" si="1398"/>
        <v>0</v>
      </c>
      <c r="BB263" s="378">
        <f t="shared" si="1398"/>
        <v>0</v>
      </c>
      <c r="BC263" s="378">
        <f t="shared" si="1398"/>
        <v>0</v>
      </c>
      <c r="BD263" s="378">
        <f t="shared" si="1398"/>
        <v>0</v>
      </c>
      <c r="BE263" s="378">
        <f t="shared" si="1399"/>
        <v>0</v>
      </c>
      <c r="BF263" s="378">
        <f t="shared" si="1399"/>
        <v>0</v>
      </c>
      <c r="BG263" s="378">
        <f t="shared" si="1399"/>
        <v>0</v>
      </c>
      <c r="BH263" s="378">
        <f t="shared" si="1399"/>
        <v>0</v>
      </c>
      <c r="BI263" s="378">
        <f t="shared" si="1399"/>
        <v>0</v>
      </c>
      <c r="BJ263" s="378">
        <f t="shared" si="1399"/>
        <v>0</v>
      </c>
      <c r="BK263" s="378">
        <f t="shared" si="1399"/>
        <v>0</v>
      </c>
      <c r="BL263" s="378">
        <f t="shared" si="1399"/>
        <v>0</v>
      </c>
      <c r="BM263" s="378">
        <f t="shared" si="1399"/>
        <v>0</v>
      </c>
      <c r="BN263" s="378">
        <f t="shared" si="1399"/>
        <v>0</v>
      </c>
      <c r="BO263" s="377" cm="1">
        <f t="array" ref="BO263">SUMPRODUCT((YEAR($G$4:$BN$4)=BO$4)*($G263:$BN263))</f>
        <v>0</v>
      </c>
      <c r="BP263" s="378" cm="1">
        <f t="array" ref="BP263">SUMPRODUCT((YEAR($G$4:$BN$4)=BP$4)*($G263:$BN263))</f>
        <v>0</v>
      </c>
      <c r="BQ263" s="378" cm="1">
        <f t="array" ref="BQ263">SUMPRODUCT((YEAR($G$4:$BN$4)=BQ$4)*($G263:$BN263))</f>
        <v>0</v>
      </c>
      <c r="BR263" s="378" cm="1">
        <f t="array" ref="BR263">SUMPRODUCT((YEAR($G$4:$BN$4)=BR$4)*($G263:$BN263))</f>
        <v>0</v>
      </c>
      <c r="BS263" s="379" cm="1">
        <f t="array" ref="BS263">SUMPRODUCT((YEAR($G$4:$BN$4)=BS$4)*($G263:$BN263))</f>
        <v>0</v>
      </c>
    </row>
    <row r="264" spans="1:71" s="20" customFormat="1">
      <c r="A264" s="16"/>
      <c r="C264" s="392" t="str">
        <f t="shared" si="1400"/>
        <v>Business Development</v>
      </c>
      <c r="D264" s="389" t="s">
        <v>51</v>
      </c>
      <c r="E264" s="390"/>
      <c r="F264" s="391"/>
      <c r="G264" s="378">
        <f t="shared" si="1394"/>
        <v>0</v>
      </c>
      <c r="H264" s="378">
        <f t="shared" si="1394"/>
        <v>0</v>
      </c>
      <c r="I264" s="378">
        <f t="shared" si="1394"/>
        <v>0</v>
      </c>
      <c r="J264" s="378">
        <f t="shared" si="1394"/>
        <v>0</v>
      </c>
      <c r="K264" s="378">
        <f t="shared" si="1394"/>
        <v>0</v>
      </c>
      <c r="L264" s="378">
        <f t="shared" si="1394"/>
        <v>0</v>
      </c>
      <c r="M264" s="378">
        <f t="shared" si="1394"/>
        <v>0</v>
      </c>
      <c r="N264" s="378">
        <f t="shared" si="1394"/>
        <v>0</v>
      </c>
      <c r="O264" s="378">
        <f t="shared" si="1394"/>
        <v>0</v>
      </c>
      <c r="P264" s="378">
        <f t="shared" si="1394"/>
        <v>0</v>
      </c>
      <c r="Q264" s="378">
        <f t="shared" si="1395"/>
        <v>0</v>
      </c>
      <c r="R264" s="378">
        <f t="shared" si="1395"/>
        <v>0</v>
      </c>
      <c r="S264" s="378">
        <f t="shared" si="1395"/>
        <v>0</v>
      </c>
      <c r="T264" s="378">
        <f t="shared" si="1395"/>
        <v>0</v>
      </c>
      <c r="U264" s="378">
        <f t="shared" si="1395"/>
        <v>0</v>
      </c>
      <c r="V264" s="378">
        <f t="shared" si="1395"/>
        <v>0</v>
      </c>
      <c r="W264" s="378">
        <f t="shared" si="1395"/>
        <v>0</v>
      </c>
      <c r="X264" s="378">
        <f t="shared" si="1395"/>
        <v>0</v>
      </c>
      <c r="Y264" s="378">
        <f t="shared" si="1395"/>
        <v>0</v>
      </c>
      <c r="Z264" s="378">
        <f t="shared" si="1395"/>
        <v>0</v>
      </c>
      <c r="AA264" s="378">
        <f t="shared" si="1396"/>
        <v>0</v>
      </c>
      <c r="AB264" s="378">
        <f t="shared" si="1396"/>
        <v>0</v>
      </c>
      <c r="AC264" s="378">
        <f t="shared" si="1396"/>
        <v>0</v>
      </c>
      <c r="AD264" s="378">
        <f t="shared" si="1396"/>
        <v>0</v>
      </c>
      <c r="AE264" s="378">
        <f t="shared" si="1396"/>
        <v>0</v>
      </c>
      <c r="AF264" s="378">
        <f t="shared" si="1396"/>
        <v>0</v>
      </c>
      <c r="AG264" s="378">
        <f t="shared" si="1396"/>
        <v>0</v>
      </c>
      <c r="AH264" s="378">
        <f t="shared" si="1396"/>
        <v>0</v>
      </c>
      <c r="AI264" s="378">
        <f t="shared" si="1396"/>
        <v>0</v>
      </c>
      <c r="AJ264" s="378">
        <f t="shared" si="1396"/>
        <v>0</v>
      </c>
      <c r="AK264" s="378">
        <f t="shared" si="1397"/>
        <v>0</v>
      </c>
      <c r="AL264" s="378">
        <f t="shared" si="1397"/>
        <v>0</v>
      </c>
      <c r="AM264" s="378">
        <f t="shared" si="1397"/>
        <v>0</v>
      </c>
      <c r="AN264" s="378">
        <f t="shared" si="1397"/>
        <v>0</v>
      </c>
      <c r="AO264" s="378">
        <f t="shared" si="1397"/>
        <v>0</v>
      </c>
      <c r="AP264" s="378">
        <f t="shared" si="1397"/>
        <v>0</v>
      </c>
      <c r="AQ264" s="378">
        <f t="shared" si="1397"/>
        <v>0</v>
      </c>
      <c r="AR264" s="378">
        <f t="shared" si="1397"/>
        <v>0</v>
      </c>
      <c r="AS264" s="378">
        <f t="shared" si="1397"/>
        <v>0</v>
      </c>
      <c r="AT264" s="378">
        <f t="shared" si="1397"/>
        <v>0</v>
      </c>
      <c r="AU264" s="378">
        <f t="shared" si="1398"/>
        <v>0</v>
      </c>
      <c r="AV264" s="378">
        <f t="shared" si="1398"/>
        <v>0</v>
      </c>
      <c r="AW264" s="378">
        <f t="shared" si="1398"/>
        <v>0</v>
      </c>
      <c r="AX264" s="378">
        <f t="shared" si="1398"/>
        <v>0</v>
      </c>
      <c r="AY264" s="378">
        <f t="shared" si="1398"/>
        <v>0</v>
      </c>
      <c r="AZ264" s="378">
        <f t="shared" si="1398"/>
        <v>0</v>
      </c>
      <c r="BA264" s="378">
        <f t="shared" si="1398"/>
        <v>0</v>
      </c>
      <c r="BB264" s="378">
        <f t="shared" si="1398"/>
        <v>0</v>
      </c>
      <c r="BC264" s="378">
        <f t="shared" si="1398"/>
        <v>0</v>
      </c>
      <c r="BD264" s="378">
        <f t="shared" si="1398"/>
        <v>0</v>
      </c>
      <c r="BE264" s="378">
        <f t="shared" si="1399"/>
        <v>0</v>
      </c>
      <c r="BF264" s="378">
        <f t="shared" si="1399"/>
        <v>0</v>
      </c>
      <c r="BG264" s="378">
        <f t="shared" si="1399"/>
        <v>0</v>
      </c>
      <c r="BH264" s="378">
        <f t="shared" si="1399"/>
        <v>0</v>
      </c>
      <c r="BI264" s="378">
        <f t="shared" si="1399"/>
        <v>0</v>
      </c>
      <c r="BJ264" s="378">
        <f t="shared" si="1399"/>
        <v>0</v>
      </c>
      <c r="BK264" s="378">
        <f t="shared" si="1399"/>
        <v>0</v>
      </c>
      <c r="BL264" s="378">
        <f t="shared" si="1399"/>
        <v>0</v>
      </c>
      <c r="BM264" s="378">
        <f t="shared" si="1399"/>
        <v>0</v>
      </c>
      <c r="BN264" s="378">
        <f t="shared" si="1399"/>
        <v>0</v>
      </c>
      <c r="BO264" s="377" cm="1">
        <f t="array" ref="BO264">SUMPRODUCT((YEAR($G$4:$BN$4)=BO$4)*($G264:$BN264))</f>
        <v>0</v>
      </c>
      <c r="BP264" s="378" cm="1">
        <f t="array" ref="BP264">SUMPRODUCT((YEAR($G$4:$BN$4)=BP$4)*($G264:$BN264))</f>
        <v>0</v>
      </c>
      <c r="BQ264" s="378" cm="1">
        <f t="array" ref="BQ264">SUMPRODUCT((YEAR($G$4:$BN$4)=BQ$4)*($G264:$BN264))</f>
        <v>0</v>
      </c>
      <c r="BR264" s="378" cm="1">
        <f t="array" ref="BR264">SUMPRODUCT((YEAR($G$4:$BN$4)=BR$4)*($G264:$BN264))</f>
        <v>0</v>
      </c>
      <c r="BS264" s="379" cm="1">
        <f t="array" ref="BS264">SUMPRODUCT((YEAR($G$4:$BN$4)=BS$4)*($G264:$BN264))</f>
        <v>0</v>
      </c>
    </row>
    <row r="265" spans="1:71" s="20" customFormat="1">
      <c r="A265" s="16"/>
      <c r="C265" s="392" t="str">
        <f t="shared" si="1400"/>
        <v>Business Development</v>
      </c>
      <c r="D265" s="389" t="s">
        <v>508</v>
      </c>
      <c r="E265" s="390"/>
      <c r="F265" s="391"/>
      <c r="G265" s="378">
        <f t="shared" si="1394"/>
        <v>0</v>
      </c>
      <c r="H265" s="378">
        <f t="shared" si="1394"/>
        <v>0</v>
      </c>
      <c r="I265" s="378">
        <f t="shared" si="1394"/>
        <v>0</v>
      </c>
      <c r="J265" s="378">
        <f t="shared" si="1394"/>
        <v>0</v>
      </c>
      <c r="K265" s="378">
        <f t="shared" si="1394"/>
        <v>0</v>
      </c>
      <c r="L265" s="378">
        <f t="shared" si="1394"/>
        <v>0</v>
      </c>
      <c r="M265" s="378">
        <f t="shared" si="1394"/>
        <v>0</v>
      </c>
      <c r="N265" s="378">
        <f t="shared" si="1394"/>
        <v>0</v>
      </c>
      <c r="O265" s="378">
        <f t="shared" si="1394"/>
        <v>0</v>
      </c>
      <c r="P265" s="378">
        <f t="shared" si="1394"/>
        <v>0</v>
      </c>
      <c r="Q265" s="378">
        <f t="shared" si="1395"/>
        <v>0</v>
      </c>
      <c r="R265" s="378">
        <f t="shared" si="1395"/>
        <v>0</v>
      </c>
      <c r="S265" s="378">
        <f t="shared" si="1395"/>
        <v>0</v>
      </c>
      <c r="T265" s="378">
        <f t="shared" si="1395"/>
        <v>0</v>
      </c>
      <c r="U265" s="378">
        <f t="shared" si="1395"/>
        <v>0</v>
      </c>
      <c r="V265" s="378">
        <f t="shared" si="1395"/>
        <v>0</v>
      </c>
      <c r="W265" s="378">
        <f t="shared" si="1395"/>
        <v>0</v>
      </c>
      <c r="X265" s="378">
        <f t="shared" si="1395"/>
        <v>0</v>
      </c>
      <c r="Y265" s="378">
        <f t="shared" si="1395"/>
        <v>0</v>
      </c>
      <c r="Z265" s="378">
        <f t="shared" si="1395"/>
        <v>0</v>
      </c>
      <c r="AA265" s="378">
        <f t="shared" si="1396"/>
        <v>0</v>
      </c>
      <c r="AB265" s="378">
        <f t="shared" si="1396"/>
        <v>0</v>
      </c>
      <c r="AC265" s="378">
        <f t="shared" si="1396"/>
        <v>0</v>
      </c>
      <c r="AD265" s="378">
        <f t="shared" si="1396"/>
        <v>0</v>
      </c>
      <c r="AE265" s="378">
        <f t="shared" si="1396"/>
        <v>0</v>
      </c>
      <c r="AF265" s="378">
        <f t="shared" si="1396"/>
        <v>0</v>
      </c>
      <c r="AG265" s="378">
        <f t="shared" si="1396"/>
        <v>0</v>
      </c>
      <c r="AH265" s="378">
        <f t="shared" si="1396"/>
        <v>0</v>
      </c>
      <c r="AI265" s="378">
        <f t="shared" si="1396"/>
        <v>0</v>
      </c>
      <c r="AJ265" s="378">
        <f t="shared" si="1396"/>
        <v>0</v>
      </c>
      <c r="AK265" s="378">
        <f t="shared" si="1397"/>
        <v>0</v>
      </c>
      <c r="AL265" s="378">
        <f t="shared" si="1397"/>
        <v>0</v>
      </c>
      <c r="AM265" s="378">
        <f t="shared" si="1397"/>
        <v>0</v>
      </c>
      <c r="AN265" s="378">
        <f t="shared" si="1397"/>
        <v>0</v>
      </c>
      <c r="AO265" s="378">
        <f t="shared" si="1397"/>
        <v>0</v>
      </c>
      <c r="AP265" s="378">
        <f t="shared" si="1397"/>
        <v>0</v>
      </c>
      <c r="AQ265" s="378">
        <f t="shared" si="1397"/>
        <v>0</v>
      </c>
      <c r="AR265" s="378">
        <f t="shared" si="1397"/>
        <v>0</v>
      </c>
      <c r="AS265" s="378">
        <f t="shared" si="1397"/>
        <v>0</v>
      </c>
      <c r="AT265" s="378">
        <f t="shared" si="1397"/>
        <v>0</v>
      </c>
      <c r="AU265" s="378">
        <f t="shared" si="1398"/>
        <v>0</v>
      </c>
      <c r="AV265" s="378">
        <f t="shared" si="1398"/>
        <v>0</v>
      </c>
      <c r="AW265" s="378">
        <f t="shared" si="1398"/>
        <v>0</v>
      </c>
      <c r="AX265" s="378">
        <f t="shared" si="1398"/>
        <v>0</v>
      </c>
      <c r="AY265" s="378">
        <f t="shared" si="1398"/>
        <v>0</v>
      </c>
      <c r="AZ265" s="378">
        <f t="shared" si="1398"/>
        <v>0</v>
      </c>
      <c r="BA265" s="378">
        <f t="shared" si="1398"/>
        <v>0</v>
      </c>
      <c r="BB265" s="378">
        <f t="shared" si="1398"/>
        <v>0</v>
      </c>
      <c r="BC265" s="378">
        <f t="shared" si="1398"/>
        <v>0</v>
      </c>
      <c r="BD265" s="378">
        <f t="shared" si="1398"/>
        <v>0</v>
      </c>
      <c r="BE265" s="378">
        <f t="shared" si="1399"/>
        <v>0</v>
      </c>
      <c r="BF265" s="378">
        <f t="shared" si="1399"/>
        <v>0</v>
      </c>
      <c r="BG265" s="378">
        <f t="shared" si="1399"/>
        <v>0</v>
      </c>
      <c r="BH265" s="378">
        <f t="shared" si="1399"/>
        <v>0</v>
      </c>
      <c r="BI265" s="378">
        <f t="shared" si="1399"/>
        <v>0</v>
      </c>
      <c r="BJ265" s="378">
        <f t="shared" si="1399"/>
        <v>0</v>
      </c>
      <c r="BK265" s="378">
        <f t="shared" si="1399"/>
        <v>0</v>
      </c>
      <c r="BL265" s="378">
        <f t="shared" si="1399"/>
        <v>0</v>
      </c>
      <c r="BM265" s="378">
        <f t="shared" si="1399"/>
        <v>0</v>
      </c>
      <c r="BN265" s="378">
        <f t="shared" si="1399"/>
        <v>0</v>
      </c>
      <c r="BO265" s="377" cm="1">
        <f t="array" ref="BO265">SUMPRODUCT((YEAR($G$4:$BN$4)=BO$4)*($G265:$BN265))</f>
        <v>0</v>
      </c>
      <c r="BP265" s="378" cm="1">
        <f t="array" ref="BP265">SUMPRODUCT((YEAR($G$4:$BN$4)=BP$4)*($G265:$BN265))</f>
        <v>0</v>
      </c>
      <c r="BQ265" s="378" cm="1">
        <f t="array" ref="BQ265">SUMPRODUCT((YEAR($G$4:$BN$4)=BQ$4)*($G265:$BN265))</f>
        <v>0</v>
      </c>
      <c r="BR265" s="378" cm="1">
        <f t="array" ref="BR265">SUMPRODUCT((YEAR($G$4:$BN$4)=BR$4)*($G265:$BN265))</f>
        <v>0</v>
      </c>
      <c r="BS265" s="379" cm="1">
        <f t="array" ref="BS265">SUMPRODUCT((YEAR($G$4:$BN$4)=BS$4)*($G265:$BN265))</f>
        <v>0</v>
      </c>
    </row>
    <row r="266" spans="1:71" s="20" customFormat="1">
      <c r="A266" s="16"/>
      <c r="C266" s="392" t="str">
        <f t="shared" si="1400"/>
        <v>Business Development</v>
      </c>
      <c r="D266" s="389" t="s">
        <v>509</v>
      </c>
      <c r="E266" s="390"/>
      <c r="F266" s="391"/>
      <c r="G266" s="378">
        <f t="shared" si="1394"/>
        <v>0</v>
      </c>
      <c r="H266" s="378">
        <f t="shared" si="1394"/>
        <v>0</v>
      </c>
      <c r="I266" s="378">
        <f t="shared" si="1394"/>
        <v>0</v>
      </c>
      <c r="J266" s="378">
        <f t="shared" si="1394"/>
        <v>0</v>
      </c>
      <c r="K266" s="378">
        <f t="shared" si="1394"/>
        <v>0</v>
      </c>
      <c r="L266" s="378">
        <f t="shared" si="1394"/>
        <v>0</v>
      </c>
      <c r="M266" s="378">
        <f t="shared" si="1394"/>
        <v>0</v>
      </c>
      <c r="N266" s="378">
        <f t="shared" si="1394"/>
        <v>0</v>
      </c>
      <c r="O266" s="378">
        <f t="shared" si="1394"/>
        <v>0</v>
      </c>
      <c r="P266" s="378">
        <f t="shared" si="1394"/>
        <v>0</v>
      </c>
      <c r="Q266" s="378">
        <f t="shared" si="1395"/>
        <v>0</v>
      </c>
      <c r="R266" s="378">
        <f t="shared" si="1395"/>
        <v>0</v>
      </c>
      <c r="S266" s="378">
        <f t="shared" si="1395"/>
        <v>0</v>
      </c>
      <c r="T266" s="378">
        <f t="shared" si="1395"/>
        <v>0</v>
      </c>
      <c r="U266" s="378">
        <f t="shared" si="1395"/>
        <v>0</v>
      </c>
      <c r="V266" s="378">
        <f t="shared" si="1395"/>
        <v>0</v>
      </c>
      <c r="W266" s="378">
        <f t="shared" si="1395"/>
        <v>0</v>
      </c>
      <c r="X266" s="378">
        <f t="shared" si="1395"/>
        <v>0</v>
      </c>
      <c r="Y266" s="378">
        <f t="shared" si="1395"/>
        <v>0</v>
      </c>
      <c r="Z266" s="378">
        <f t="shared" si="1395"/>
        <v>0</v>
      </c>
      <c r="AA266" s="378">
        <f t="shared" si="1396"/>
        <v>0</v>
      </c>
      <c r="AB266" s="378">
        <f t="shared" si="1396"/>
        <v>0</v>
      </c>
      <c r="AC266" s="378">
        <f t="shared" si="1396"/>
        <v>0</v>
      </c>
      <c r="AD266" s="378">
        <f t="shared" si="1396"/>
        <v>0</v>
      </c>
      <c r="AE266" s="378">
        <f t="shared" si="1396"/>
        <v>0</v>
      </c>
      <c r="AF266" s="378">
        <f t="shared" si="1396"/>
        <v>0</v>
      </c>
      <c r="AG266" s="378">
        <f t="shared" si="1396"/>
        <v>0</v>
      </c>
      <c r="AH266" s="378">
        <f t="shared" si="1396"/>
        <v>0</v>
      </c>
      <c r="AI266" s="378">
        <f t="shared" si="1396"/>
        <v>0</v>
      </c>
      <c r="AJ266" s="378">
        <f t="shared" si="1396"/>
        <v>0</v>
      </c>
      <c r="AK266" s="378">
        <f t="shared" si="1397"/>
        <v>0</v>
      </c>
      <c r="AL266" s="378">
        <f t="shared" si="1397"/>
        <v>0</v>
      </c>
      <c r="AM266" s="378">
        <f t="shared" si="1397"/>
        <v>0</v>
      </c>
      <c r="AN266" s="378">
        <f t="shared" si="1397"/>
        <v>0</v>
      </c>
      <c r="AO266" s="378">
        <f t="shared" si="1397"/>
        <v>0</v>
      </c>
      <c r="AP266" s="378">
        <f t="shared" si="1397"/>
        <v>0</v>
      </c>
      <c r="AQ266" s="378">
        <f t="shared" si="1397"/>
        <v>0</v>
      </c>
      <c r="AR266" s="378">
        <f t="shared" si="1397"/>
        <v>0</v>
      </c>
      <c r="AS266" s="378">
        <f t="shared" si="1397"/>
        <v>0</v>
      </c>
      <c r="AT266" s="378">
        <f t="shared" si="1397"/>
        <v>0</v>
      </c>
      <c r="AU266" s="378">
        <f t="shared" si="1398"/>
        <v>0</v>
      </c>
      <c r="AV266" s="378">
        <f t="shared" si="1398"/>
        <v>0</v>
      </c>
      <c r="AW266" s="378">
        <f t="shared" si="1398"/>
        <v>0</v>
      </c>
      <c r="AX266" s="378">
        <f t="shared" si="1398"/>
        <v>0</v>
      </c>
      <c r="AY266" s="378">
        <f t="shared" si="1398"/>
        <v>0</v>
      </c>
      <c r="AZ266" s="378">
        <f t="shared" si="1398"/>
        <v>0</v>
      </c>
      <c r="BA266" s="378">
        <f t="shared" si="1398"/>
        <v>0</v>
      </c>
      <c r="BB266" s="378">
        <f t="shared" si="1398"/>
        <v>0</v>
      </c>
      <c r="BC266" s="378">
        <f t="shared" si="1398"/>
        <v>0</v>
      </c>
      <c r="BD266" s="378">
        <f t="shared" si="1398"/>
        <v>0</v>
      </c>
      <c r="BE266" s="378">
        <f t="shared" si="1399"/>
        <v>0</v>
      </c>
      <c r="BF266" s="378">
        <f t="shared" si="1399"/>
        <v>0</v>
      </c>
      <c r="BG266" s="378">
        <f t="shared" si="1399"/>
        <v>0</v>
      </c>
      <c r="BH266" s="378">
        <f t="shared" si="1399"/>
        <v>0</v>
      </c>
      <c r="BI266" s="378">
        <f t="shared" si="1399"/>
        <v>0</v>
      </c>
      <c r="BJ266" s="378">
        <f t="shared" si="1399"/>
        <v>0</v>
      </c>
      <c r="BK266" s="378">
        <f t="shared" si="1399"/>
        <v>0</v>
      </c>
      <c r="BL266" s="378">
        <f t="shared" si="1399"/>
        <v>0</v>
      </c>
      <c r="BM266" s="378">
        <f t="shared" si="1399"/>
        <v>0</v>
      </c>
      <c r="BN266" s="378">
        <f t="shared" si="1399"/>
        <v>0</v>
      </c>
      <c r="BO266" s="377" cm="1">
        <f t="array" ref="BO266">SUMPRODUCT((YEAR($G$4:$BN$4)=BO$4)*($G266:$BN266))</f>
        <v>0</v>
      </c>
      <c r="BP266" s="378" cm="1">
        <f t="array" ref="BP266">SUMPRODUCT((YEAR($G$4:$BN$4)=BP$4)*($G266:$BN266))</f>
        <v>0</v>
      </c>
      <c r="BQ266" s="378" cm="1">
        <f t="array" ref="BQ266">SUMPRODUCT((YEAR($G$4:$BN$4)=BQ$4)*($G266:$BN266))</f>
        <v>0</v>
      </c>
      <c r="BR266" s="378" cm="1">
        <f t="array" ref="BR266">SUMPRODUCT((YEAR($G$4:$BN$4)=BR$4)*($G266:$BN266))</f>
        <v>0</v>
      </c>
      <c r="BS266" s="379" cm="1">
        <f t="array" ref="BS266">SUMPRODUCT((YEAR($G$4:$BN$4)=BS$4)*($G266:$BN266))</f>
        <v>0</v>
      </c>
    </row>
    <row r="267" spans="1:71" s="20" customFormat="1">
      <c r="A267" s="16"/>
      <c r="C267" s="392" t="str">
        <f t="shared" si="1400"/>
        <v>Business Development</v>
      </c>
      <c r="D267" s="389" t="s">
        <v>53</v>
      </c>
      <c r="E267" s="390"/>
      <c r="F267" s="391"/>
      <c r="G267" s="378">
        <f t="shared" si="1394"/>
        <v>0</v>
      </c>
      <c r="H267" s="378">
        <f t="shared" si="1394"/>
        <v>0</v>
      </c>
      <c r="I267" s="378">
        <f t="shared" si="1394"/>
        <v>0</v>
      </c>
      <c r="J267" s="378">
        <f t="shared" si="1394"/>
        <v>0</v>
      </c>
      <c r="K267" s="378">
        <f t="shared" si="1394"/>
        <v>0</v>
      </c>
      <c r="L267" s="378">
        <f t="shared" si="1394"/>
        <v>0</v>
      </c>
      <c r="M267" s="378">
        <f t="shared" si="1394"/>
        <v>0</v>
      </c>
      <c r="N267" s="378">
        <f t="shared" si="1394"/>
        <v>0</v>
      </c>
      <c r="O267" s="378">
        <f t="shared" si="1394"/>
        <v>0</v>
      </c>
      <c r="P267" s="378">
        <f t="shared" si="1394"/>
        <v>0</v>
      </c>
      <c r="Q267" s="378">
        <f t="shared" si="1395"/>
        <v>0</v>
      </c>
      <c r="R267" s="378">
        <f t="shared" si="1395"/>
        <v>0</v>
      </c>
      <c r="S267" s="378">
        <f t="shared" si="1395"/>
        <v>0</v>
      </c>
      <c r="T267" s="378">
        <f t="shared" si="1395"/>
        <v>0</v>
      </c>
      <c r="U267" s="378">
        <f t="shared" si="1395"/>
        <v>0</v>
      </c>
      <c r="V267" s="378">
        <f t="shared" si="1395"/>
        <v>0</v>
      </c>
      <c r="W267" s="378">
        <f t="shared" si="1395"/>
        <v>0</v>
      </c>
      <c r="X267" s="378">
        <f t="shared" si="1395"/>
        <v>0</v>
      </c>
      <c r="Y267" s="378">
        <f t="shared" si="1395"/>
        <v>0</v>
      </c>
      <c r="Z267" s="378">
        <f t="shared" si="1395"/>
        <v>0</v>
      </c>
      <c r="AA267" s="378">
        <f t="shared" si="1396"/>
        <v>0</v>
      </c>
      <c r="AB267" s="378">
        <f t="shared" si="1396"/>
        <v>0</v>
      </c>
      <c r="AC267" s="378">
        <f t="shared" si="1396"/>
        <v>0</v>
      </c>
      <c r="AD267" s="378">
        <f t="shared" si="1396"/>
        <v>0</v>
      </c>
      <c r="AE267" s="378">
        <f t="shared" si="1396"/>
        <v>0</v>
      </c>
      <c r="AF267" s="378">
        <f t="shared" si="1396"/>
        <v>0</v>
      </c>
      <c r="AG267" s="378">
        <f t="shared" si="1396"/>
        <v>0</v>
      </c>
      <c r="AH267" s="378">
        <f t="shared" si="1396"/>
        <v>0</v>
      </c>
      <c r="AI267" s="378">
        <f t="shared" si="1396"/>
        <v>0</v>
      </c>
      <c r="AJ267" s="378">
        <f t="shared" si="1396"/>
        <v>0</v>
      </c>
      <c r="AK267" s="378">
        <f t="shared" si="1397"/>
        <v>0</v>
      </c>
      <c r="AL267" s="378">
        <f t="shared" si="1397"/>
        <v>0</v>
      </c>
      <c r="AM267" s="378">
        <f t="shared" si="1397"/>
        <v>0</v>
      </c>
      <c r="AN267" s="378">
        <f t="shared" si="1397"/>
        <v>0</v>
      </c>
      <c r="AO267" s="378">
        <f t="shared" si="1397"/>
        <v>0</v>
      </c>
      <c r="AP267" s="378">
        <f t="shared" si="1397"/>
        <v>0</v>
      </c>
      <c r="AQ267" s="378">
        <f t="shared" si="1397"/>
        <v>0</v>
      </c>
      <c r="AR267" s="378">
        <f t="shared" si="1397"/>
        <v>0</v>
      </c>
      <c r="AS267" s="378">
        <f t="shared" si="1397"/>
        <v>0</v>
      </c>
      <c r="AT267" s="378">
        <f t="shared" si="1397"/>
        <v>0</v>
      </c>
      <c r="AU267" s="378">
        <f t="shared" si="1398"/>
        <v>0</v>
      </c>
      <c r="AV267" s="378">
        <f t="shared" si="1398"/>
        <v>0</v>
      </c>
      <c r="AW267" s="378">
        <f t="shared" si="1398"/>
        <v>0</v>
      </c>
      <c r="AX267" s="378">
        <f t="shared" si="1398"/>
        <v>0</v>
      </c>
      <c r="AY267" s="378">
        <f t="shared" si="1398"/>
        <v>0</v>
      </c>
      <c r="AZ267" s="378">
        <f t="shared" si="1398"/>
        <v>0</v>
      </c>
      <c r="BA267" s="378">
        <f t="shared" si="1398"/>
        <v>0</v>
      </c>
      <c r="BB267" s="378">
        <f t="shared" si="1398"/>
        <v>0</v>
      </c>
      <c r="BC267" s="378">
        <f t="shared" si="1398"/>
        <v>0</v>
      </c>
      <c r="BD267" s="378">
        <f t="shared" si="1398"/>
        <v>0</v>
      </c>
      <c r="BE267" s="378">
        <f t="shared" si="1399"/>
        <v>0</v>
      </c>
      <c r="BF267" s="378">
        <f t="shared" si="1399"/>
        <v>0</v>
      </c>
      <c r="BG267" s="378">
        <f t="shared" si="1399"/>
        <v>0</v>
      </c>
      <c r="BH267" s="378">
        <f t="shared" si="1399"/>
        <v>0</v>
      </c>
      <c r="BI267" s="378">
        <f t="shared" si="1399"/>
        <v>0</v>
      </c>
      <c r="BJ267" s="378">
        <f t="shared" si="1399"/>
        <v>0</v>
      </c>
      <c r="BK267" s="378">
        <f t="shared" si="1399"/>
        <v>0</v>
      </c>
      <c r="BL267" s="378">
        <f t="shared" si="1399"/>
        <v>0</v>
      </c>
      <c r="BM267" s="378">
        <f t="shared" si="1399"/>
        <v>0</v>
      </c>
      <c r="BN267" s="378">
        <f t="shared" si="1399"/>
        <v>0</v>
      </c>
      <c r="BO267" s="377" cm="1">
        <f t="array" ref="BO267">SUMPRODUCT((YEAR($G$4:$BN$4)=BO$4)*($G267:$BN267))</f>
        <v>0</v>
      </c>
      <c r="BP267" s="378" cm="1">
        <f t="array" ref="BP267">SUMPRODUCT((YEAR($G$4:$BN$4)=BP$4)*($G267:$BN267))</f>
        <v>0</v>
      </c>
      <c r="BQ267" s="378" cm="1">
        <f t="array" ref="BQ267">SUMPRODUCT((YEAR($G$4:$BN$4)=BQ$4)*($G267:$BN267))</f>
        <v>0</v>
      </c>
      <c r="BR267" s="378" cm="1">
        <f t="array" ref="BR267">SUMPRODUCT((YEAR($G$4:$BN$4)=BR$4)*($G267:$BN267))</f>
        <v>0</v>
      </c>
      <c r="BS267" s="379" cm="1">
        <f t="array" ref="BS267">SUMPRODUCT((YEAR($G$4:$BN$4)=BS$4)*($G267:$BN267))</f>
        <v>0</v>
      </c>
    </row>
    <row r="268" spans="1:71" s="20" customFormat="1">
      <c r="A268" s="16"/>
      <c r="C268" s="392" t="str">
        <f t="shared" ref="C268:C274" si="1401">Dept4</f>
        <v>Operations</v>
      </c>
      <c r="D268" s="389" t="s">
        <v>214</v>
      </c>
      <c r="E268" s="390"/>
      <c r="F268" s="391"/>
      <c r="G268" s="378">
        <f t="shared" si="1394"/>
        <v>0</v>
      </c>
      <c r="H268" s="378">
        <f t="shared" si="1394"/>
        <v>0</v>
      </c>
      <c r="I268" s="378">
        <f t="shared" si="1394"/>
        <v>0</v>
      </c>
      <c r="J268" s="378">
        <f t="shared" si="1394"/>
        <v>0</v>
      </c>
      <c r="K268" s="378">
        <f t="shared" si="1394"/>
        <v>0</v>
      </c>
      <c r="L268" s="378">
        <f t="shared" si="1394"/>
        <v>0</v>
      </c>
      <c r="M268" s="378">
        <f t="shared" si="1394"/>
        <v>0</v>
      </c>
      <c r="N268" s="378">
        <f t="shared" si="1394"/>
        <v>0</v>
      </c>
      <c r="O268" s="378">
        <f t="shared" si="1394"/>
        <v>0</v>
      </c>
      <c r="P268" s="378">
        <f t="shared" si="1394"/>
        <v>0</v>
      </c>
      <c r="Q268" s="378">
        <f t="shared" si="1395"/>
        <v>0</v>
      </c>
      <c r="R268" s="378">
        <f t="shared" si="1395"/>
        <v>0</v>
      </c>
      <c r="S268" s="378">
        <f t="shared" si="1395"/>
        <v>0</v>
      </c>
      <c r="T268" s="378">
        <f t="shared" si="1395"/>
        <v>0</v>
      </c>
      <c r="U268" s="378">
        <f t="shared" si="1395"/>
        <v>0</v>
      </c>
      <c r="V268" s="378">
        <f t="shared" si="1395"/>
        <v>0</v>
      </c>
      <c r="W268" s="378">
        <f t="shared" si="1395"/>
        <v>0</v>
      </c>
      <c r="X268" s="378">
        <f t="shared" si="1395"/>
        <v>0</v>
      </c>
      <c r="Y268" s="378">
        <f t="shared" si="1395"/>
        <v>0</v>
      </c>
      <c r="Z268" s="378">
        <f t="shared" si="1395"/>
        <v>0</v>
      </c>
      <c r="AA268" s="378">
        <f t="shared" si="1396"/>
        <v>0</v>
      </c>
      <c r="AB268" s="378">
        <f t="shared" si="1396"/>
        <v>0</v>
      </c>
      <c r="AC268" s="378">
        <f t="shared" si="1396"/>
        <v>0</v>
      </c>
      <c r="AD268" s="378">
        <f t="shared" si="1396"/>
        <v>0</v>
      </c>
      <c r="AE268" s="378">
        <f t="shared" si="1396"/>
        <v>0</v>
      </c>
      <c r="AF268" s="378">
        <f t="shared" si="1396"/>
        <v>0</v>
      </c>
      <c r="AG268" s="378">
        <f t="shared" si="1396"/>
        <v>0</v>
      </c>
      <c r="AH268" s="378">
        <f t="shared" si="1396"/>
        <v>0</v>
      </c>
      <c r="AI268" s="378">
        <f t="shared" si="1396"/>
        <v>0</v>
      </c>
      <c r="AJ268" s="378">
        <f t="shared" si="1396"/>
        <v>0</v>
      </c>
      <c r="AK268" s="378">
        <f t="shared" si="1397"/>
        <v>0</v>
      </c>
      <c r="AL268" s="378">
        <f t="shared" si="1397"/>
        <v>0</v>
      </c>
      <c r="AM268" s="378">
        <f t="shared" si="1397"/>
        <v>0</v>
      </c>
      <c r="AN268" s="378">
        <f t="shared" si="1397"/>
        <v>0</v>
      </c>
      <c r="AO268" s="378">
        <f t="shared" si="1397"/>
        <v>0</v>
      </c>
      <c r="AP268" s="378">
        <f t="shared" si="1397"/>
        <v>0</v>
      </c>
      <c r="AQ268" s="378">
        <f t="shared" si="1397"/>
        <v>0</v>
      </c>
      <c r="AR268" s="378">
        <f t="shared" si="1397"/>
        <v>0</v>
      </c>
      <c r="AS268" s="378">
        <f t="shared" si="1397"/>
        <v>0</v>
      </c>
      <c r="AT268" s="378">
        <f t="shared" si="1397"/>
        <v>0</v>
      </c>
      <c r="AU268" s="378">
        <f t="shared" si="1398"/>
        <v>0</v>
      </c>
      <c r="AV268" s="378">
        <f t="shared" si="1398"/>
        <v>0</v>
      </c>
      <c r="AW268" s="378">
        <f t="shared" si="1398"/>
        <v>0</v>
      </c>
      <c r="AX268" s="378">
        <f t="shared" si="1398"/>
        <v>0</v>
      </c>
      <c r="AY268" s="378">
        <f t="shared" si="1398"/>
        <v>0</v>
      </c>
      <c r="AZ268" s="378">
        <f t="shared" si="1398"/>
        <v>0</v>
      </c>
      <c r="BA268" s="378">
        <f t="shared" si="1398"/>
        <v>0</v>
      </c>
      <c r="BB268" s="378">
        <f t="shared" si="1398"/>
        <v>0</v>
      </c>
      <c r="BC268" s="378">
        <f t="shared" si="1398"/>
        <v>0</v>
      </c>
      <c r="BD268" s="378">
        <f t="shared" si="1398"/>
        <v>0</v>
      </c>
      <c r="BE268" s="378">
        <f t="shared" si="1399"/>
        <v>0</v>
      </c>
      <c r="BF268" s="378">
        <f t="shared" si="1399"/>
        <v>0</v>
      </c>
      <c r="BG268" s="378">
        <f t="shared" si="1399"/>
        <v>0</v>
      </c>
      <c r="BH268" s="378">
        <f t="shared" si="1399"/>
        <v>0</v>
      </c>
      <c r="BI268" s="378">
        <f t="shared" si="1399"/>
        <v>0</v>
      </c>
      <c r="BJ268" s="378">
        <f t="shared" si="1399"/>
        <v>0</v>
      </c>
      <c r="BK268" s="378">
        <f t="shared" si="1399"/>
        <v>0</v>
      </c>
      <c r="BL268" s="378">
        <f t="shared" si="1399"/>
        <v>0</v>
      </c>
      <c r="BM268" s="378">
        <f t="shared" si="1399"/>
        <v>0</v>
      </c>
      <c r="BN268" s="378">
        <f t="shared" si="1399"/>
        <v>0</v>
      </c>
      <c r="BO268" s="377" cm="1">
        <f t="array" ref="BO268">SUMPRODUCT((YEAR($G$4:$BN$4)=BO$4)*($G268:$BN268))</f>
        <v>0</v>
      </c>
      <c r="BP268" s="378" cm="1">
        <f t="array" ref="BP268">SUMPRODUCT((YEAR($G$4:$BN$4)=BP$4)*($G268:$BN268))</f>
        <v>0</v>
      </c>
      <c r="BQ268" s="378" cm="1">
        <f t="array" ref="BQ268">SUMPRODUCT((YEAR($G$4:$BN$4)=BQ$4)*($G268:$BN268))</f>
        <v>0</v>
      </c>
      <c r="BR268" s="378" cm="1">
        <f t="array" ref="BR268">SUMPRODUCT((YEAR($G$4:$BN$4)=BR$4)*($G268:$BN268))</f>
        <v>0</v>
      </c>
      <c r="BS268" s="379" cm="1">
        <f t="array" ref="BS268">SUMPRODUCT((YEAR($G$4:$BN$4)=BS$4)*($G268:$BN268))</f>
        <v>0</v>
      </c>
    </row>
    <row r="269" spans="1:71" s="20" customFormat="1">
      <c r="A269" s="16"/>
      <c r="C269" s="392" t="str">
        <f t="shared" si="1401"/>
        <v>Operations</v>
      </c>
      <c r="D269" s="389" t="s">
        <v>52</v>
      </c>
      <c r="E269" s="390"/>
      <c r="F269" s="391"/>
      <c r="G269" s="378">
        <f t="shared" si="1394"/>
        <v>0</v>
      </c>
      <c r="H269" s="378">
        <f t="shared" si="1394"/>
        <v>0</v>
      </c>
      <c r="I269" s="378">
        <f t="shared" si="1394"/>
        <v>0</v>
      </c>
      <c r="J269" s="378">
        <f t="shared" si="1394"/>
        <v>0</v>
      </c>
      <c r="K269" s="378">
        <f t="shared" si="1394"/>
        <v>0</v>
      </c>
      <c r="L269" s="378">
        <f t="shared" si="1394"/>
        <v>0</v>
      </c>
      <c r="M269" s="378">
        <f t="shared" si="1394"/>
        <v>0</v>
      </c>
      <c r="N269" s="378">
        <f t="shared" si="1394"/>
        <v>0</v>
      </c>
      <c r="O269" s="378">
        <f t="shared" si="1394"/>
        <v>0</v>
      </c>
      <c r="P269" s="378">
        <f t="shared" si="1394"/>
        <v>0</v>
      </c>
      <c r="Q269" s="378">
        <f t="shared" si="1395"/>
        <v>0</v>
      </c>
      <c r="R269" s="378">
        <f t="shared" si="1395"/>
        <v>0</v>
      </c>
      <c r="S269" s="378">
        <f t="shared" si="1395"/>
        <v>0</v>
      </c>
      <c r="T269" s="378">
        <f t="shared" si="1395"/>
        <v>0</v>
      </c>
      <c r="U269" s="378">
        <f t="shared" si="1395"/>
        <v>0</v>
      </c>
      <c r="V269" s="378">
        <f t="shared" si="1395"/>
        <v>0</v>
      </c>
      <c r="W269" s="378">
        <f t="shared" si="1395"/>
        <v>0</v>
      </c>
      <c r="X269" s="378">
        <f t="shared" si="1395"/>
        <v>0</v>
      </c>
      <c r="Y269" s="378">
        <f t="shared" si="1395"/>
        <v>0</v>
      </c>
      <c r="Z269" s="378">
        <f t="shared" si="1395"/>
        <v>0</v>
      </c>
      <c r="AA269" s="378">
        <f t="shared" si="1396"/>
        <v>0</v>
      </c>
      <c r="AB269" s="378">
        <f t="shared" si="1396"/>
        <v>0</v>
      </c>
      <c r="AC269" s="378">
        <f t="shared" si="1396"/>
        <v>0</v>
      </c>
      <c r="AD269" s="378">
        <f t="shared" si="1396"/>
        <v>0</v>
      </c>
      <c r="AE269" s="378">
        <f t="shared" si="1396"/>
        <v>0</v>
      </c>
      <c r="AF269" s="378">
        <f t="shared" si="1396"/>
        <v>0</v>
      </c>
      <c r="AG269" s="378">
        <f t="shared" si="1396"/>
        <v>0</v>
      </c>
      <c r="AH269" s="378">
        <f t="shared" si="1396"/>
        <v>0</v>
      </c>
      <c r="AI269" s="378">
        <f t="shared" si="1396"/>
        <v>0</v>
      </c>
      <c r="AJ269" s="378">
        <f t="shared" si="1396"/>
        <v>0</v>
      </c>
      <c r="AK269" s="378">
        <f t="shared" si="1397"/>
        <v>0</v>
      </c>
      <c r="AL269" s="378">
        <f t="shared" si="1397"/>
        <v>0</v>
      </c>
      <c r="AM269" s="378">
        <f t="shared" si="1397"/>
        <v>0</v>
      </c>
      <c r="AN269" s="378">
        <f t="shared" si="1397"/>
        <v>0</v>
      </c>
      <c r="AO269" s="378">
        <f t="shared" si="1397"/>
        <v>0</v>
      </c>
      <c r="AP269" s="378">
        <f t="shared" si="1397"/>
        <v>0</v>
      </c>
      <c r="AQ269" s="378">
        <f t="shared" si="1397"/>
        <v>0</v>
      </c>
      <c r="AR269" s="378">
        <f t="shared" si="1397"/>
        <v>0</v>
      </c>
      <c r="AS269" s="378">
        <f t="shared" si="1397"/>
        <v>0</v>
      </c>
      <c r="AT269" s="378">
        <f t="shared" si="1397"/>
        <v>0</v>
      </c>
      <c r="AU269" s="378">
        <f t="shared" si="1398"/>
        <v>0</v>
      </c>
      <c r="AV269" s="378">
        <f t="shared" si="1398"/>
        <v>0</v>
      </c>
      <c r="AW269" s="378">
        <f t="shared" si="1398"/>
        <v>0</v>
      </c>
      <c r="AX269" s="378">
        <f t="shared" si="1398"/>
        <v>0</v>
      </c>
      <c r="AY269" s="378">
        <f t="shared" si="1398"/>
        <v>0</v>
      </c>
      <c r="AZ269" s="378">
        <f t="shared" si="1398"/>
        <v>0</v>
      </c>
      <c r="BA269" s="378">
        <f t="shared" si="1398"/>
        <v>0</v>
      </c>
      <c r="BB269" s="378">
        <f t="shared" si="1398"/>
        <v>0</v>
      </c>
      <c r="BC269" s="378">
        <f t="shared" si="1398"/>
        <v>0</v>
      </c>
      <c r="BD269" s="378">
        <f t="shared" si="1398"/>
        <v>0</v>
      </c>
      <c r="BE269" s="378">
        <f t="shared" si="1399"/>
        <v>0</v>
      </c>
      <c r="BF269" s="378">
        <f t="shared" si="1399"/>
        <v>0</v>
      </c>
      <c r="BG269" s="378">
        <f t="shared" si="1399"/>
        <v>0</v>
      </c>
      <c r="BH269" s="378">
        <f t="shared" si="1399"/>
        <v>0</v>
      </c>
      <c r="BI269" s="378">
        <f t="shared" si="1399"/>
        <v>0</v>
      </c>
      <c r="BJ269" s="378">
        <f t="shared" si="1399"/>
        <v>0</v>
      </c>
      <c r="BK269" s="378">
        <f t="shared" si="1399"/>
        <v>0</v>
      </c>
      <c r="BL269" s="378">
        <f t="shared" si="1399"/>
        <v>0</v>
      </c>
      <c r="BM269" s="378">
        <f t="shared" si="1399"/>
        <v>0</v>
      </c>
      <c r="BN269" s="378">
        <f t="shared" si="1399"/>
        <v>0</v>
      </c>
      <c r="BO269" s="377" cm="1">
        <f t="array" ref="BO269">SUMPRODUCT((YEAR($G$4:$BN$4)=BO$4)*($G269:$BN269))</f>
        <v>0</v>
      </c>
      <c r="BP269" s="378" cm="1">
        <f t="array" ref="BP269">SUMPRODUCT((YEAR($G$4:$BN$4)=BP$4)*($G269:$BN269))</f>
        <v>0</v>
      </c>
      <c r="BQ269" s="378" cm="1">
        <f t="array" ref="BQ269">SUMPRODUCT((YEAR($G$4:$BN$4)=BQ$4)*($G269:$BN269))</f>
        <v>0</v>
      </c>
      <c r="BR269" s="378" cm="1">
        <f t="array" ref="BR269">SUMPRODUCT((YEAR($G$4:$BN$4)=BR$4)*($G269:$BN269))</f>
        <v>0</v>
      </c>
      <c r="BS269" s="379" cm="1">
        <f t="array" ref="BS269">SUMPRODUCT((YEAR($G$4:$BN$4)=BS$4)*($G269:$BN269))</f>
        <v>0</v>
      </c>
    </row>
    <row r="270" spans="1:71" s="20" customFormat="1">
      <c r="A270" s="16"/>
      <c r="C270" s="392" t="str">
        <f t="shared" si="1401"/>
        <v>Operations</v>
      </c>
      <c r="D270" s="389" t="s">
        <v>46</v>
      </c>
      <c r="E270" s="390"/>
      <c r="F270" s="391"/>
      <c r="G270" s="378">
        <f t="shared" ref="G270:P281" si="1402">SUMIFS(G$6:G$30,$D$6:$D$30,$D270,$C$6:$C$30,$C270)</f>
        <v>0</v>
      </c>
      <c r="H270" s="378">
        <f t="shared" si="1402"/>
        <v>0</v>
      </c>
      <c r="I270" s="378">
        <f t="shared" si="1402"/>
        <v>0</v>
      </c>
      <c r="J270" s="378">
        <f t="shared" si="1402"/>
        <v>0</v>
      </c>
      <c r="K270" s="378">
        <f t="shared" si="1402"/>
        <v>0</v>
      </c>
      <c r="L270" s="378">
        <f t="shared" si="1402"/>
        <v>0</v>
      </c>
      <c r="M270" s="378">
        <f t="shared" si="1402"/>
        <v>0</v>
      </c>
      <c r="N270" s="378">
        <f t="shared" si="1402"/>
        <v>0</v>
      </c>
      <c r="O270" s="378">
        <f t="shared" si="1402"/>
        <v>0</v>
      </c>
      <c r="P270" s="378">
        <f t="shared" si="1402"/>
        <v>0</v>
      </c>
      <c r="Q270" s="378">
        <f t="shared" ref="Q270:Z281" si="1403">SUMIFS(Q$6:Q$30,$D$6:$D$30,$D270,$C$6:$C$30,$C270)</f>
        <v>0</v>
      </c>
      <c r="R270" s="378">
        <f t="shared" si="1403"/>
        <v>0</v>
      </c>
      <c r="S270" s="378">
        <f t="shared" si="1403"/>
        <v>0</v>
      </c>
      <c r="T270" s="378">
        <f t="shared" si="1403"/>
        <v>0</v>
      </c>
      <c r="U270" s="378">
        <f t="shared" si="1403"/>
        <v>0</v>
      </c>
      <c r="V270" s="378">
        <f t="shared" si="1403"/>
        <v>0</v>
      </c>
      <c r="W270" s="378">
        <f t="shared" si="1403"/>
        <v>0</v>
      </c>
      <c r="X270" s="378">
        <f t="shared" si="1403"/>
        <v>0</v>
      </c>
      <c r="Y270" s="378">
        <f t="shared" si="1403"/>
        <v>0</v>
      </c>
      <c r="Z270" s="378">
        <f t="shared" si="1403"/>
        <v>0</v>
      </c>
      <c r="AA270" s="378">
        <f t="shared" ref="AA270:AJ281" si="1404">SUMIFS(AA$6:AA$30,$D$6:$D$30,$D270,$C$6:$C$30,$C270)</f>
        <v>0</v>
      </c>
      <c r="AB270" s="378">
        <f t="shared" si="1404"/>
        <v>0</v>
      </c>
      <c r="AC270" s="378">
        <f t="shared" si="1404"/>
        <v>0</v>
      </c>
      <c r="AD270" s="378">
        <f t="shared" si="1404"/>
        <v>0</v>
      </c>
      <c r="AE270" s="378">
        <f t="shared" si="1404"/>
        <v>0</v>
      </c>
      <c r="AF270" s="378">
        <f t="shared" si="1404"/>
        <v>0</v>
      </c>
      <c r="AG270" s="378">
        <f t="shared" si="1404"/>
        <v>0</v>
      </c>
      <c r="AH270" s="378">
        <f t="shared" si="1404"/>
        <v>0</v>
      </c>
      <c r="AI270" s="378">
        <f t="shared" si="1404"/>
        <v>0</v>
      </c>
      <c r="AJ270" s="378">
        <f t="shared" si="1404"/>
        <v>0</v>
      </c>
      <c r="AK270" s="378">
        <f t="shared" ref="AK270:AT281" si="1405">SUMIFS(AK$6:AK$30,$D$6:$D$30,$D270,$C$6:$C$30,$C270)</f>
        <v>0</v>
      </c>
      <c r="AL270" s="378">
        <f t="shared" si="1405"/>
        <v>0</v>
      </c>
      <c r="AM270" s="378">
        <f t="shared" si="1405"/>
        <v>0</v>
      </c>
      <c r="AN270" s="378">
        <f t="shared" si="1405"/>
        <v>0</v>
      </c>
      <c r="AO270" s="378">
        <f t="shared" si="1405"/>
        <v>0</v>
      </c>
      <c r="AP270" s="378">
        <f t="shared" si="1405"/>
        <v>0</v>
      </c>
      <c r="AQ270" s="378">
        <f t="shared" si="1405"/>
        <v>0</v>
      </c>
      <c r="AR270" s="378">
        <f t="shared" si="1405"/>
        <v>0</v>
      </c>
      <c r="AS270" s="378">
        <f t="shared" si="1405"/>
        <v>0</v>
      </c>
      <c r="AT270" s="378">
        <f t="shared" si="1405"/>
        <v>0</v>
      </c>
      <c r="AU270" s="378">
        <f t="shared" ref="AU270:BD281" si="1406">SUMIFS(AU$6:AU$30,$D$6:$D$30,$D270,$C$6:$C$30,$C270)</f>
        <v>0</v>
      </c>
      <c r="AV270" s="378">
        <f t="shared" si="1406"/>
        <v>0</v>
      </c>
      <c r="AW270" s="378">
        <f t="shared" si="1406"/>
        <v>0</v>
      </c>
      <c r="AX270" s="378">
        <f t="shared" si="1406"/>
        <v>0</v>
      </c>
      <c r="AY270" s="378">
        <f t="shared" si="1406"/>
        <v>0</v>
      </c>
      <c r="AZ270" s="378">
        <f t="shared" si="1406"/>
        <v>0</v>
      </c>
      <c r="BA270" s="378">
        <f t="shared" si="1406"/>
        <v>0</v>
      </c>
      <c r="BB270" s="378">
        <f t="shared" si="1406"/>
        <v>0</v>
      </c>
      <c r="BC270" s="378">
        <f t="shared" si="1406"/>
        <v>0</v>
      </c>
      <c r="BD270" s="378">
        <f t="shared" si="1406"/>
        <v>0</v>
      </c>
      <c r="BE270" s="378">
        <f t="shared" ref="BE270:BN281" si="1407">SUMIFS(BE$6:BE$30,$D$6:$D$30,$D270,$C$6:$C$30,$C270)</f>
        <v>0</v>
      </c>
      <c r="BF270" s="378">
        <f t="shared" si="1407"/>
        <v>0</v>
      </c>
      <c r="BG270" s="378">
        <f t="shared" si="1407"/>
        <v>0</v>
      </c>
      <c r="BH270" s="378">
        <f t="shared" si="1407"/>
        <v>0</v>
      </c>
      <c r="BI270" s="378">
        <f t="shared" si="1407"/>
        <v>0</v>
      </c>
      <c r="BJ270" s="378">
        <f t="shared" si="1407"/>
        <v>0</v>
      </c>
      <c r="BK270" s="378">
        <f t="shared" si="1407"/>
        <v>0</v>
      </c>
      <c r="BL270" s="378">
        <f t="shared" si="1407"/>
        <v>0</v>
      </c>
      <c r="BM270" s="378">
        <f t="shared" si="1407"/>
        <v>0</v>
      </c>
      <c r="BN270" s="378">
        <f t="shared" si="1407"/>
        <v>0</v>
      </c>
      <c r="BO270" s="377" cm="1">
        <f t="array" ref="BO270">SUMPRODUCT((YEAR($G$4:$BN$4)=BO$4)*($G270:$BN270))</f>
        <v>0</v>
      </c>
      <c r="BP270" s="378" cm="1">
        <f t="array" ref="BP270">SUMPRODUCT((YEAR($G$4:$BN$4)=BP$4)*($G270:$BN270))</f>
        <v>0</v>
      </c>
      <c r="BQ270" s="378" cm="1">
        <f t="array" ref="BQ270">SUMPRODUCT((YEAR($G$4:$BN$4)=BQ$4)*($G270:$BN270))</f>
        <v>0</v>
      </c>
      <c r="BR270" s="378" cm="1">
        <f t="array" ref="BR270">SUMPRODUCT((YEAR($G$4:$BN$4)=BR$4)*($G270:$BN270))</f>
        <v>0</v>
      </c>
      <c r="BS270" s="379" cm="1">
        <f t="array" ref="BS270">SUMPRODUCT((YEAR($G$4:$BN$4)=BS$4)*($G270:$BN270))</f>
        <v>0</v>
      </c>
    </row>
    <row r="271" spans="1:71" s="20" customFormat="1">
      <c r="A271" s="16"/>
      <c r="C271" s="392" t="str">
        <f t="shared" si="1401"/>
        <v>Operations</v>
      </c>
      <c r="D271" s="389" t="s">
        <v>51</v>
      </c>
      <c r="E271" s="390"/>
      <c r="F271" s="391"/>
      <c r="G271" s="378">
        <f t="shared" si="1402"/>
        <v>0</v>
      </c>
      <c r="H271" s="378">
        <f t="shared" si="1402"/>
        <v>0</v>
      </c>
      <c r="I271" s="378">
        <f t="shared" si="1402"/>
        <v>0</v>
      </c>
      <c r="J271" s="378">
        <f t="shared" si="1402"/>
        <v>0</v>
      </c>
      <c r="K271" s="378">
        <f t="shared" si="1402"/>
        <v>0</v>
      </c>
      <c r="L271" s="378">
        <f t="shared" si="1402"/>
        <v>0</v>
      </c>
      <c r="M271" s="378">
        <f t="shared" si="1402"/>
        <v>0</v>
      </c>
      <c r="N271" s="378">
        <f t="shared" si="1402"/>
        <v>0</v>
      </c>
      <c r="O271" s="378">
        <f t="shared" si="1402"/>
        <v>0</v>
      </c>
      <c r="P271" s="378">
        <f t="shared" si="1402"/>
        <v>0</v>
      </c>
      <c r="Q271" s="378">
        <f t="shared" si="1403"/>
        <v>0</v>
      </c>
      <c r="R271" s="378">
        <f t="shared" si="1403"/>
        <v>0</v>
      </c>
      <c r="S271" s="378">
        <f t="shared" si="1403"/>
        <v>0</v>
      </c>
      <c r="T271" s="378">
        <f t="shared" si="1403"/>
        <v>0</v>
      </c>
      <c r="U271" s="378">
        <f t="shared" si="1403"/>
        <v>0</v>
      </c>
      <c r="V271" s="378">
        <f t="shared" si="1403"/>
        <v>0</v>
      </c>
      <c r="W271" s="378">
        <f t="shared" si="1403"/>
        <v>0</v>
      </c>
      <c r="X271" s="378">
        <f t="shared" si="1403"/>
        <v>0</v>
      </c>
      <c r="Y271" s="378">
        <f t="shared" si="1403"/>
        <v>0</v>
      </c>
      <c r="Z271" s="378">
        <f t="shared" si="1403"/>
        <v>0</v>
      </c>
      <c r="AA271" s="378">
        <f t="shared" si="1404"/>
        <v>0</v>
      </c>
      <c r="AB271" s="378">
        <f t="shared" si="1404"/>
        <v>0</v>
      </c>
      <c r="AC271" s="378">
        <f t="shared" si="1404"/>
        <v>0</v>
      </c>
      <c r="AD271" s="378">
        <f t="shared" si="1404"/>
        <v>0</v>
      </c>
      <c r="AE271" s="378">
        <f t="shared" si="1404"/>
        <v>0</v>
      </c>
      <c r="AF271" s="378">
        <f t="shared" si="1404"/>
        <v>0</v>
      </c>
      <c r="AG271" s="378">
        <f t="shared" si="1404"/>
        <v>0</v>
      </c>
      <c r="AH271" s="378">
        <f t="shared" si="1404"/>
        <v>0</v>
      </c>
      <c r="AI271" s="378">
        <f t="shared" si="1404"/>
        <v>0</v>
      </c>
      <c r="AJ271" s="378">
        <f t="shared" si="1404"/>
        <v>0</v>
      </c>
      <c r="AK271" s="378">
        <f t="shared" si="1405"/>
        <v>0</v>
      </c>
      <c r="AL271" s="378">
        <f t="shared" si="1405"/>
        <v>0</v>
      </c>
      <c r="AM271" s="378">
        <f t="shared" si="1405"/>
        <v>0</v>
      </c>
      <c r="AN271" s="378">
        <f t="shared" si="1405"/>
        <v>0</v>
      </c>
      <c r="AO271" s="378">
        <f t="shared" si="1405"/>
        <v>0</v>
      </c>
      <c r="AP271" s="378">
        <f t="shared" si="1405"/>
        <v>0</v>
      </c>
      <c r="AQ271" s="378">
        <f t="shared" si="1405"/>
        <v>0</v>
      </c>
      <c r="AR271" s="378">
        <f t="shared" si="1405"/>
        <v>0</v>
      </c>
      <c r="AS271" s="378">
        <f t="shared" si="1405"/>
        <v>0</v>
      </c>
      <c r="AT271" s="378">
        <f t="shared" si="1405"/>
        <v>0</v>
      </c>
      <c r="AU271" s="378">
        <f t="shared" si="1406"/>
        <v>0</v>
      </c>
      <c r="AV271" s="378">
        <f t="shared" si="1406"/>
        <v>0</v>
      </c>
      <c r="AW271" s="378">
        <f t="shared" si="1406"/>
        <v>0</v>
      </c>
      <c r="AX271" s="378">
        <f t="shared" si="1406"/>
        <v>0</v>
      </c>
      <c r="AY271" s="378">
        <f t="shared" si="1406"/>
        <v>0</v>
      </c>
      <c r="AZ271" s="378">
        <f t="shared" si="1406"/>
        <v>0</v>
      </c>
      <c r="BA271" s="378">
        <f t="shared" si="1406"/>
        <v>0</v>
      </c>
      <c r="BB271" s="378">
        <f t="shared" si="1406"/>
        <v>0</v>
      </c>
      <c r="BC271" s="378">
        <f t="shared" si="1406"/>
        <v>0</v>
      </c>
      <c r="BD271" s="378">
        <f t="shared" si="1406"/>
        <v>0</v>
      </c>
      <c r="BE271" s="378">
        <f t="shared" si="1407"/>
        <v>0</v>
      </c>
      <c r="BF271" s="378">
        <f t="shared" si="1407"/>
        <v>0</v>
      </c>
      <c r="BG271" s="378">
        <f t="shared" si="1407"/>
        <v>0</v>
      </c>
      <c r="BH271" s="378">
        <f t="shared" si="1407"/>
        <v>0</v>
      </c>
      <c r="BI271" s="378">
        <f t="shared" si="1407"/>
        <v>0</v>
      </c>
      <c r="BJ271" s="378">
        <f t="shared" si="1407"/>
        <v>0</v>
      </c>
      <c r="BK271" s="378">
        <f t="shared" si="1407"/>
        <v>0</v>
      </c>
      <c r="BL271" s="378">
        <f t="shared" si="1407"/>
        <v>0</v>
      </c>
      <c r="BM271" s="378">
        <f t="shared" si="1407"/>
        <v>0</v>
      </c>
      <c r="BN271" s="378">
        <f t="shared" si="1407"/>
        <v>0</v>
      </c>
      <c r="BO271" s="377" cm="1">
        <f t="array" ref="BO271">SUMPRODUCT((YEAR($G$4:$BN$4)=BO$4)*($G271:$BN271))</f>
        <v>0</v>
      </c>
      <c r="BP271" s="378" cm="1">
        <f t="array" ref="BP271">SUMPRODUCT((YEAR($G$4:$BN$4)=BP$4)*($G271:$BN271))</f>
        <v>0</v>
      </c>
      <c r="BQ271" s="378" cm="1">
        <f t="array" ref="BQ271">SUMPRODUCT((YEAR($G$4:$BN$4)=BQ$4)*($G271:$BN271))</f>
        <v>0</v>
      </c>
      <c r="BR271" s="378" cm="1">
        <f t="array" ref="BR271">SUMPRODUCT((YEAR($G$4:$BN$4)=BR$4)*($G271:$BN271))</f>
        <v>0</v>
      </c>
      <c r="BS271" s="379" cm="1">
        <f t="array" ref="BS271">SUMPRODUCT((YEAR($G$4:$BN$4)=BS$4)*($G271:$BN271))</f>
        <v>0</v>
      </c>
    </row>
    <row r="272" spans="1:71" s="20" customFormat="1">
      <c r="A272" s="16"/>
      <c r="C272" s="392" t="str">
        <f t="shared" si="1401"/>
        <v>Operations</v>
      </c>
      <c r="D272" s="389" t="s">
        <v>508</v>
      </c>
      <c r="E272" s="390"/>
      <c r="F272" s="391"/>
      <c r="G272" s="378">
        <f t="shared" si="1402"/>
        <v>0</v>
      </c>
      <c r="H272" s="378">
        <f t="shared" si="1402"/>
        <v>0</v>
      </c>
      <c r="I272" s="378">
        <f t="shared" si="1402"/>
        <v>0</v>
      </c>
      <c r="J272" s="378">
        <f t="shared" si="1402"/>
        <v>0</v>
      </c>
      <c r="K272" s="378">
        <f t="shared" si="1402"/>
        <v>0</v>
      </c>
      <c r="L272" s="378">
        <f t="shared" si="1402"/>
        <v>0</v>
      </c>
      <c r="M272" s="378">
        <f t="shared" si="1402"/>
        <v>0</v>
      </c>
      <c r="N272" s="378">
        <f t="shared" si="1402"/>
        <v>0</v>
      </c>
      <c r="O272" s="378">
        <f t="shared" si="1402"/>
        <v>0</v>
      </c>
      <c r="P272" s="378">
        <f t="shared" si="1402"/>
        <v>0</v>
      </c>
      <c r="Q272" s="378">
        <f t="shared" si="1403"/>
        <v>0</v>
      </c>
      <c r="R272" s="378">
        <f t="shared" si="1403"/>
        <v>0</v>
      </c>
      <c r="S272" s="378">
        <f t="shared" si="1403"/>
        <v>0</v>
      </c>
      <c r="T272" s="378">
        <f t="shared" si="1403"/>
        <v>0</v>
      </c>
      <c r="U272" s="378">
        <f t="shared" si="1403"/>
        <v>0</v>
      </c>
      <c r="V272" s="378">
        <f t="shared" si="1403"/>
        <v>0</v>
      </c>
      <c r="W272" s="378">
        <f t="shared" si="1403"/>
        <v>0</v>
      </c>
      <c r="X272" s="378">
        <f t="shared" si="1403"/>
        <v>0</v>
      </c>
      <c r="Y272" s="378">
        <f t="shared" si="1403"/>
        <v>0</v>
      </c>
      <c r="Z272" s="378">
        <f t="shared" si="1403"/>
        <v>0</v>
      </c>
      <c r="AA272" s="378">
        <f t="shared" si="1404"/>
        <v>0</v>
      </c>
      <c r="AB272" s="378">
        <f t="shared" si="1404"/>
        <v>0</v>
      </c>
      <c r="AC272" s="378">
        <f t="shared" si="1404"/>
        <v>0</v>
      </c>
      <c r="AD272" s="378">
        <f t="shared" si="1404"/>
        <v>0</v>
      </c>
      <c r="AE272" s="378">
        <f t="shared" si="1404"/>
        <v>0</v>
      </c>
      <c r="AF272" s="378">
        <f t="shared" si="1404"/>
        <v>0</v>
      </c>
      <c r="AG272" s="378">
        <f t="shared" si="1404"/>
        <v>0</v>
      </c>
      <c r="AH272" s="378">
        <f t="shared" si="1404"/>
        <v>0</v>
      </c>
      <c r="AI272" s="378">
        <f t="shared" si="1404"/>
        <v>0</v>
      </c>
      <c r="AJ272" s="378">
        <f t="shared" si="1404"/>
        <v>0</v>
      </c>
      <c r="AK272" s="378">
        <f t="shared" si="1405"/>
        <v>0</v>
      </c>
      <c r="AL272" s="378">
        <f t="shared" si="1405"/>
        <v>0</v>
      </c>
      <c r="AM272" s="378">
        <f t="shared" si="1405"/>
        <v>0</v>
      </c>
      <c r="AN272" s="378">
        <f t="shared" si="1405"/>
        <v>0</v>
      </c>
      <c r="AO272" s="378">
        <f t="shared" si="1405"/>
        <v>0</v>
      </c>
      <c r="AP272" s="378">
        <f t="shared" si="1405"/>
        <v>0</v>
      </c>
      <c r="AQ272" s="378">
        <f t="shared" si="1405"/>
        <v>0</v>
      </c>
      <c r="AR272" s="378">
        <f t="shared" si="1405"/>
        <v>0</v>
      </c>
      <c r="AS272" s="378">
        <f t="shared" si="1405"/>
        <v>0</v>
      </c>
      <c r="AT272" s="378">
        <f t="shared" si="1405"/>
        <v>0</v>
      </c>
      <c r="AU272" s="378">
        <f t="shared" si="1406"/>
        <v>0</v>
      </c>
      <c r="AV272" s="378">
        <f t="shared" si="1406"/>
        <v>0</v>
      </c>
      <c r="AW272" s="378">
        <f t="shared" si="1406"/>
        <v>0</v>
      </c>
      <c r="AX272" s="378">
        <f t="shared" si="1406"/>
        <v>0</v>
      </c>
      <c r="AY272" s="378">
        <f t="shared" si="1406"/>
        <v>0</v>
      </c>
      <c r="AZ272" s="378">
        <f t="shared" si="1406"/>
        <v>0</v>
      </c>
      <c r="BA272" s="378">
        <f t="shared" si="1406"/>
        <v>0</v>
      </c>
      <c r="BB272" s="378">
        <f t="shared" si="1406"/>
        <v>0</v>
      </c>
      <c r="BC272" s="378">
        <f t="shared" si="1406"/>
        <v>0</v>
      </c>
      <c r="BD272" s="378">
        <f t="shared" si="1406"/>
        <v>0</v>
      </c>
      <c r="BE272" s="378">
        <f t="shared" si="1407"/>
        <v>0</v>
      </c>
      <c r="BF272" s="378">
        <f t="shared" si="1407"/>
        <v>0</v>
      </c>
      <c r="BG272" s="378">
        <f t="shared" si="1407"/>
        <v>0</v>
      </c>
      <c r="BH272" s="378">
        <f t="shared" si="1407"/>
        <v>0</v>
      </c>
      <c r="BI272" s="378">
        <f t="shared" si="1407"/>
        <v>0</v>
      </c>
      <c r="BJ272" s="378">
        <f t="shared" si="1407"/>
        <v>0</v>
      </c>
      <c r="BK272" s="378">
        <f t="shared" si="1407"/>
        <v>0</v>
      </c>
      <c r="BL272" s="378">
        <f t="shared" si="1407"/>
        <v>0</v>
      </c>
      <c r="BM272" s="378">
        <f t="shared" si="1407"/>
        <v>0</v>
      </c>
      <c r="BN272" s="378">
        <f t="shared" si="1407"/>
        <v>0</v>
      </c>
      <c r="BO272" s="377" cm="1">
        <f t="array" ref="BO272">SUMPRODUCT((YEAR($G$4:$BN$4)=BO$4)*($G272:$BN272))</f>
        <v>0</v>
      </c>
      <c r="BP272" s="378" cm="1">
        <f t="array" ref="BP272">SUMPRODUCT((YEAR($G$4:$BN$4)=BP$4)*($G272:$BN272))</f>
        <v>0</v>
      </c>
      <c r="BQ272" s="378" cm="1">
        <f t="array" ref="BQ272">SUMPRODUCT((YEAR($G$4:$BN$4)=BQ$4)*($G272:$BN272))</f>
        <v>0</v>
      </c>
      <c r="BR272" s="378" cm="1">
        <f t="array" ref="BR272">SUMPRODUCT((YEAR($G$4:$BN$4)=BR$4)*($G272:$BN272))</f>
        <v>0</v>
      </c>
      <c r="BS272" s="379" cm="1">
        <f t="array" ref="BS272">SUMPRODUCT((YEAR($G$4:$BN$4)=BS$4)*($G272:$BN272))</f>
        <v>0</v>
      </c>
    </row>
    <row r="273" spans="1:71" s="20" customFormat="1">
      <c r="A273" s="16"/>
      <c r="C273" s="392" t="str">
        <f t="shared" si="1401"/>
        <v>Operations</v>
      </c>
      <c r="D273" s="389" t="s">
        <v>509</v>
      </c>
      <c r="E273" s="390"/>
      <c r="F273" s="391"/>
      <c r="G273" s="378">
        <f t="shared" si="1402"/>
        <v>0</v>
      </c>
      <c r="H273" s="378">
        <f t="shared" si="1402"/>
        <v>0</v>
      </c>
      <c r="I273" s="378">
        <f t="shared" si="1402"/>
        <v>0</v>
      </c>
      <c r="J273" s="378">
        <f t="shared" si="1402"/>
        <v>0</v>
      </c>
      <c r="K273" s="378">
        <f t="shared" si="1402"/>
        <v>0</v>
      </c>
      <c r="L273" s="378">
        <f t="shared" si="1402"/>
        <v>0</v>
      </c>
      <c r="M273" s="378">
        <f t="shared" si="1402"/>
        <v>0</v>
      </c>
      <c r="N273" s="378">
        <f t="shared" si="1402"/>
        <v>0</v>
      </c>
      <c r="O273" s="378">
        <f t="shared" si="1402"/>
        <v>0</v>
      </c>
      <c r="P273" s="378">
        <f t="shared" si="1402"/>
        <v>0</v>
      </c>
      <c r="Q273" s="378">
        <f t="shared" si="1403"/>
        <v>0</v>
      </c>
      <c r="R273" s="378">
        <f t="shared" si="1403"/>
        <v>0</v>
      </c>
      <c r="S273" s="378">
        <f t="shared" si="1403"/>
        <v>0</v>
      </c>
      <c r="T273" s="378">
        <f t="shared" si="1403"/>
        <v>0</v>
      </c>
      <c r="U273" s="378">
        <f t="shared" si="1403"/>
        <v>0</v>
      </c>
      <c r="V273" s="378">
        <f t="shared" si="1403"/>
        <v>0</v>
      </c>
      <c r="W273" s="378">
        <f t="shared" si="1403"/>
        <v>0</v>
      </c>
      <c r="X273" s="378">
        <f t="shared" si="1403"/>
        <v>0</v>
      </c>
      <c r="Y273" s="378">
        <f t="shared" si="1403"/>
        <v>0</v>
      </c>
      <c r="Z273" s="378">
        <f t="shared" si="1403"/>
        <v>0</v>
      </c>
      <c r="AA273" s="378">
        <f t="shared" si="1404"/>
        <v>0</v>
      </c>
      <c r="AB273" s="378">
        <f t="shared" si="1404"/>
        <v>0</v>
      </c>
      <c r="AC273" s="378">
        <f t="shared" si="1404"/>
        <v>0</v>
      </c>
      <c r="AD273" s="378">
        <f t="shared" si="1404"/>
        <v>0</v>
      </c>
      <c r="AE273" s="378">
        <f t="shared" si="1404"/>
        <v>0</v>
      </c>
      <c r="AF273" s="378">
        <f t="shared" si="1404"/>
        <v>0</v>
      </c>
      <c r="AG273" s="378">
        <f t="shared" si="1404"/>
        <v>0</v>
      </c>
      <c r="AH273" s="378">
        <f t="shared" si="1404"/>
        <v>0</v>
      </c>
      <c r="AI273" s="378">
        <f t="shared" si="1404"/>
        <v>0</v>
      </c>
      <c r="AJ273" s="378">
        <f t="shared" si="1404"/>
        <v>0</v>
      </c>
      <c r="AK273" s="378">
        <f t="shared" si="1405"/>
        <v>0</v>
      </c>
      <c r="AL273" s="378">
        <f t="shared" si="1405"/>
        <v>0</v>
      </c>
      <c r="AM273" s="378">
        <f t="shared" si="1405"/>
        <v>0</v>
      </c>
      <c r="AN273" s="378">
        <f t="shared" si="1405"/>
        <v>0</v>
      </c>
      <c r="AO273" s="378">
        <f t="shared" si="1405"/>
        <v>0</v>
      </c>
      <c r="AP273" s="378">
        <f t="shared" si="1405"/>
        <v>0</v>
      </c>
      <c r="AQ273" s="378">
        <f t="shared" si="1405"/>
        <v>0</v>
      </c>
      <c r="AR273" s="378">
        <f t="shared" si="1405"/>
        <v>0</v>
      </c>
      <c r="AS273" s="378">
        <f t="shared" si="1405"/>
        <v>0</v>
      </c>
      <c r="AT273" s="378">
        <f t="shared" si="1405"/>
        <v>0</v>
      </c>
      <c r="AU273" s="378">
        <f t="shared" si="1406"/>
        <v>0</v>
      </c>
      <c r="AV273" s="378">
        <f t="shared" si="1406"/>
        <v>0</v>
      </c>
      <c r="AW273" s="378">
        <f t="shared" si="1406"/>
        <v>0</v>
      </c>
      <c r="AX273" s="378">
        <f t="shared" si="1406"/>
        <v>0</v>
      </c>
      <c r="AY273" s="378">
        <f t="shared" si="1406"/>
        <v>0</v>
      </c>
      <c r="AZ273" s="378">
        <f t="shared" si="1406"/>
        <v>0</v>
      </c>
      <c r="BA273" s="378">
        <f t="shared" si="1406"/>
        <v>0</v>
      </c>
      <c r="BB273" s="378">
        <f t="shared" si="1406"/>
        <v>0</v>
      </c>
      <c r="BC273" s="378">
        <f t="shared" si="1406"/>
        <v>0</v>
      </c>
      <c r="BD273" s="378">
        <f t="shared" si="1406"/>
        <v>0</v>
      </c>
      <c r="BE273" s="378">
        <f t="shared" si="1407"/>
        <v>0</v>
      </c>
      <c r="BF273" s="378">
        <f t="shared" si="1407"/>
        <v>0</v>
      </c>
      <c r="BG273" s="378">
        <f t="shared" si="1407"/>
        <v>0</v>
      </c>
      <c r="BH273" s="378">
        <f t="shared" si="1407"/>
        <v>0</v>
      </c>
      <c r="BI273" s="378">
        <f t="shared" si="1407"/>
        <v>0</v>
      </c>
      <c r="BJ273" s="378">
        <f t="shared" si="1407"/>
        <v>0</v>
      </c>
      <c r="BK273" s="378">
        <f t="shared" si="1407"/>
        <v>0</v>
      </c>
      <c r="BL273" s="378">
        <f t="shared" si="1407"/>
        <v>0</v>
      </c>
      <c r="BM273" s="378">
        <f t="shared" si="1407"/>
        <v>0</v>
      </c>
      <c r="BN273" s="378">
        <f t="shared" si="1407"/>
        <v>0</v>
      </c>
      <c r="BO273" s="377" cm="1">
        <f t="array" ref="BO273">SUMPRODUCT((YEAR($G$4:$BN$4)=BO$4)*($G273:$BN273))</f>
        <v>0</v>
      </c>
      <c r="BP273" s="378" cm="1">
        <f t="array" ref="BP273">SUMPRODUCT((YEAR($G$4:$BN$4)=BP$4)*($G273:$BN273))</f>
        <v>0</v>
      </c>
      <c r="BQ273" s="378" cm="1">
        <f t="array" ref="BQ273">SUMPRODUCT((YEAR($G$4:$BN$4)=BQ$4)*($G273:$BN273))</f>
        <v>0</v>
      </c>
      <c r="BR273" s="378" cm="1">
        <f t="array" ref="BR273">SUMPRODUCT((YEAR($G$4:$BN$4)=BR$4)*($G273:$BN273))</f>
        <v>0</v>
      </c>
      <c r="BS273" s="379" cm="1">
        <f t="array" ref="BS273">SUMPRODUCT((YEAR($G$4:$BN$4)=BS$4)*($G273:$BN273))</f>
        <v>0</v>
      </c>
    </row>
    <row r="274" spans="1:71" s="20" customFormat="1">
      <c r="A274" s="16"/>
      <c r="C274" s="392" t="str">
        <f t="shared" si="1401"/>
        <v>Operations</v>
      </c>
      <c r="D274" s="389" t="s">
        <v>53</v>
      </c>
      <c r="E274" s="390"/>
      <c r="F274" s="391"/>
      <c r="G274" s="378">
        <f t="shared" si="1402"/>
        <v>0</v>
      </c>
      <c r="H274" s="378">
        <f t="shared" si="1402"/>
        <v>0</v>
      </c>
      <c r="I274" s="378">
        <f t="shared" si="1402"/>
        <v>0</v>
      </c>
      <c r="J274" s="378">
        <f t="shared" si="1402"/>
        <v>0</v>
      </c>
      <c r="K274" s="378">
        <f t="shared" si="1402"/>
        <v>0</v>
      </c>
      <c r="L274" s="378">
        <f t="shared" si="1402"/>
        <v>0</v>
      </c>
      <c r="M274" s="378">
        <f t="shared" si="1402"/>
        <v>0</v>
      </c>
      <c r="N274" s="378">
        <f t="shared" si="1402"/>
        <v>0</v>
      </c>
      <c r="O274" s="378">
        <f t="shared" si="1402"/>
        <v>0</v>
      </c>
      <c r="P274" s="378">
        <f t="shared" si="1402"/>
        <v>0</v>
      </c>
      <c r="Q274" s="378">
        <f t="shared" si="1403"/>
        <v>0</v>
      </c>
      <c r="R274" s="378">
        <f t="shared" si="1403"/>
        <v>0</v>
      </c>
      <c r="S274" s="378">
        <f t="shared" si="1403"/>
        <v>0</v>
      </c>
      <c r="T274" s="378">
        <f t="shared" si="1403"/>
        <v>0</v>
      </c>
      <c r="U274" s="378">
        <f t="shared" si="1403"/>
        <v>0</v>
      </c>
      <c r="V274" s="378">
        <f t="shared" si="1403"/>
        <v>0</v>
      </c>
      <c r="W274" s="378">
        <f t="shared" si="1403"/>
        <v>0</v>
      </c>
      <c r="X274" s="378">
        <f t="shared" si="1403"/>
        <v>0</v>
      </c>
      <c r="Y274" s="378">
        <f t="shared" si="1403"/>
        <v>0</v>
      </c>
      <c r="Z274" s="378">
        <f t="shared" si="1403"/>
        <v>0</v>
      </c>
      <c r="AA274" s="378">
        <f t="shared" si="1404"/>
        <v>0</v>
      </c>
      <c r="AB274" s="378">
        <f t="shared" si="1404"/>
        <v>0</v>
      </c>
      <c r="AC274" s="378">
        <f t="shared" si="1404"/>
        <v>0</v>
      </c>
      <c r="AD274" s="378">
        <f t="shared" si="1404"/>
        <v>0</v>
      </c>
      <c r="AE274" s="378">
        <f t="shared" si="1404"/>
        <v>0</v>
      </c>
      <c r="AF274" s="378">
        <f t="shared" si="1404"/>
        <v>0</v>
      </c>
      <c r="AG274" s="378">
        <f t="shared" si="1404"/>
        <v>0</v>
      </c>
      <c r="AH274" s="378">
        <f t="shared" si="1404"/>
        <v>0</v>
      </c>
      <c r="AI274" s="378">
        <f t="shared" si="1404"/>
        <v>0</v>
      </c>
      <c r="AJ274" s="378">
        <f t="shared" si="1404"/>
        <v>0</v>
      </c>
      <c r="AK274" s="378">
        <f t="shared" si="1405"/>
        <v>0</v>
      </c>
      <c r="AL274" s="378">
        <f t="shared" si="1405"/>
        <v>0</v>
      </c>
      <c r="AM274" s="378">
        <f t="shared" si="1405"/>
        <v>0</v>
      </c>
      <c r="AN274" s="378">
        <f t="shared" si="1405"/>
        <v>0</v>
      </c>
      <c r="AO274" s="378">
        <f t="shared" si="1405"/>
        <v>0</v>
      </c>
      <c r="AP274" s="378">
        <f t="shared" si="1405"/>
        <v>0</v>
      </c>
      <c r="AQ274" s="378">
        <f t="shared" si="1405"/>
        <v>0</v>
      </c>
      <c r="AR274" s="378">
        <f t="shared" si="1405"/>
        <v>0</v>
      </c>
      <c r="AS274" s="378">
        <f t="shared" si="1405"/>
        <v>0</v>
      </c>
      <c r="AT274" s="378">
        <f t="shared" si="1405"/>
        <v>0</v>
      </c>
      <c r="AU274" s="378">
        <f t="shared" si="1406"/>
        <v>0</v>
      </c>
      <c r="AV274" s="378">
        <f t="shared" si="1406"/>
        <v>0</v>
      </c>
      <c r="AW274" s="378">
        <f t="shared" si="1406"/>
        <v>0</v>
      </c>
      <c r="AX274" s="378">
        <f t="shared" si="1406"/>
        <v>0</v>
      </c>
      <c r="AY274" s="378">
        <f t="shared" si="1406"/>
        <v>0</v>
      </c>
      <c r="AZ274" s="378">
        <f t="shared" si="1406"/>
        <v>0</v>
      </c>
      <c r="BA274" s="378">
        <f t="shared" si="1406"/>
        <v>0</v>
      </c>
      <c r="BB274" s="378">
        <f t="shared" si="1406"/>
        <v>0</v>
      </c>
      <c r="BC274" s="378">
        <f t="shared" si="1406"/>
        <v>0</v>
      </c>
      <c r="BD274" s="378">
        <f t="shared" si="1406"/>
        <v>0</v>
      </c>
      <c r="BE274" s="378">
        <f t="shared" si="1407"/>
        <v>0</v>
      </c>
      <c r="BF274" s="378">
        <f t="shared" si="1407"/>
        <v>0</v>
      </c>
      <c r="BG274" s="378">
        <f t="shared" si="1407"/>
        <v>0</v>
      </c>
      <c r="BH274" s="378">
        <f t="shared" si="1407"/>
        <v>0</v>
      </c>
      <c r="BI274" s="378">
        <f t="shared" si="1407"/>
        <v>0</v>
      </c>
      <c r="BJ274" s="378">
        <f t="shared" si="1407"/>
        <v>0</v>
      </c>
      <c r="BK274" s="378">
        <f t="shared" si="1407"/>
        <v>0</v>
      </c>
      <c r="BL274" s="378">
        <f t="shared" si="1407"/>
        <v>0</v>
      </c>
      <c r="BM274" s="378">
        <f t="shared" si="1407"/>
        <v>0</v>
      </c>
      <c r="BN274" s="378">
        <f t="shared" si="1407"/>
        <v>0</v>
      </c>
      <c r="BO274" s="377" cm="1">
        <f t="array" ref="BO274">SUMPRODUCT((YEAR($G$4:$BN$4)=BO$4)*($G274:$BN274))</f>
        <v>0</v>
      </c>
      <c r="BP274" s="378" cm="1">
        <f t="array" ref="BP274">SUMPRODUCT((YEAR($G$4:$BN$4)=BP$4)*($G274:$BN274))</f>
        <v>0</v>
      </c>
      <c r="BQ274" s="378" cm="1">
        <f t="array" ref="BQ274">SUMPRODUCT((YEAR($G$4:$BN$4)=BQ$4)*($G274:$BN274))</f>
        <v>0</v>
      </c>
      <c r="BR274" s="378" cm="1">
        <f t="array" ref="BR274">SUMPRODUCT((YEAR($G$4:$BN$4)=BR$4)*($G274:$BN274))</f>
        <v>0</v>
      </c>
      <c r="BS274" s="379" cm="1">
        <f t="array" ref="BS274">SUMPRODUCT((YEAR($G$4:$BN$4)=BS$4)*($G274:$BN274))</f>
        <v>0</v>
      </c>
    </row>
    <row r="275" spans="1:71" s="20" customFormat="1">
      <c r="A275" s="16"/>
      <c r="C275" s="392" t="str">
        <f t="shared" ref="C275:C281" si="1408">Dept5</f>
        <v>General &amp; Administrative</v>
      </c>
      <c r="D275" s="389" t="s">
        <v>214</v>
      </c>
      <c r="E275" s="390"/>
      <c r="F275" s="391"/>
      <c r="G275" s="378">
        <f t="shared" si="1402"/>
        <v>0</v>
      </c>
      <c r="H275" s="378">
        <f t="shared" si="1402"/>
        <v>0</v>
      </c>
      <c r="I275" s="378">
        <f t="shared" si="1402"/>
        <v>0</v>
      </c>
      <c r="J275" s="378">
        <f t="shared" si="1402"/>
        <v>0</v>
      </c>
      <c r="K275" s="378">
        <f t="shared" si="1402"/>
        <v>0</v>
      </c>
      <c r="L275" s="378">
        <f t="shared" si="1402"/>
        <v>0</v>
      </c>
      <c r="M275" s="378">
        <f t="shared" si="1402"/>
        <v>0</v>
      </c>
      <c r="N275" s="378">
        <f t="shared" si="1402"/>
        <v>0</v>
      </c>
      <c r="O275" s="378">
        <f t="shared" si="1402"/>
        <v>0</v>
      </c>
      <c r="P275" s="378">
        <f t="shared" si="1402"/>
        <v>0</v>
      </c>
      <c r="Q275" s="378">
        <f t="shared" si="1403"/>
        <v>0</v>
      </c>
      <c r="R275" s="378">
        <f t="shared" si="1403"/>
        <v>0</v>
      </c>
      <c r="S275" s="378">
        <f t="shared" si="1403"/>
        <v>0</v>
      </c>
      <c r="T275" s="378">
        <f t="shared" si="1403"/>
        <v>0</v>
      </c>
      <c r="U275" s="378">
        <f t="shared" si="1403"/>
        <v>0</v>
      </c>
      <c r="V275" s="378">
        <f t="shared" si="1403"/>
        <v>0</v>
      </c>
      <c r="W275" s="378">
        <f t="shared" si="1403"/>
        <v>0</v>
      </c>
      <c r="X275" s="378">
        <f t="shared" si="1403"/>
        <v>0</v>
      </c>
      <c r="Y275" s="378">
        <f t="shared" si="1403"/>
        <v>0</v>
      </c>
      <c r="Z275" s="378">
        <f t="shared" si="1403"/>
        <v>0</v>
      </c>
      <c r="AA275" s="378">
        <f t="shared" si="1404"/>
        <v>0</v>
      </c>
      <c r="AB275" s="378">
        <f t="shared" si="1404"/>
        <v>0</v>
      </c>
      <c r="AC275" s="378">
        <f t="shared" si="1404"/>
        <v>0</v>
      </c>
      <c r="AD275" s="378">
        <f t="shared" si="1404"/>
        <v>0</v>
      </c>
      <c r="AE275" s="378">
        <f t="shared" si="1404"/>
        <v>0</v>
      </c>
      <c r="AF275" s="378">
        <f t="shared" si="1404"/>
        <v>0</v>
      </c>
      <c r="AG275" s="378">
        <f t="shared" si="1404"/>
        <v>0</v>
      </c>
      <c r="AH275" s="378">
        <f t="shared" si="1404"/>
        <v>0</v>
      </c>
      <c r="AI275" s="378">
        <f t="shared" si="1404"/>
        <v>0</v>
      </c>
      <c r="AJ275" s="378">
        <f t="shared" si="1404"/>
        <v>0</v>
      </c>
      <c r="AK275" s="378">
        <f t="shared" si="1405"/>
        <v>0</v>
      </c>
      <c r="AL275" s="378">
        <f t="shared" si="1405"/>
        <v>0</v>
      </c>
      <c r="AM275" s="378">
        <f t="shared" si="1405"/>
        <v>0</v>
      </c>
      <c r="AN275" s="378">
        <f t="shared" si="1405"/>
        <v>0</v>
      </c>
      <c r="AO275" s="378">
        <f t="shared" si="1405"/>
        <v>0</v>
      </c>
      <c r="AP275" s="378">
        <f t="shared" si="1405"/>
        <v>0</v>
      </c>
      <c r="AQ275" s="378">
        <f t="shared" si="1405"/>
        <v>0</v>
      </c>
      <c r="AR275" s="378">
        <f t="shared" si="1405"/>
        <v>0</v>
      </c>
      <c r="AS275" s="378">
        <f t="shared" si="1405"/>
        <v>0</v>
      </c>
      <c r="AT275" s="378">
        <f t="shared" si="1405"/>
        <v>0</v>
      </c>
      <c r="AU275" s="378">
        <f t="shared" si="1406"/>
        <v>0</v>
      </c>
      <c r="AV275" s="378">
        <f t="shared" si="1406"/>
        <v>0</v>
      </c>
      <c r="AW275" s="378">
        <f t="shared" si="1406"/>
        <v>0</v>
      </c>
      <c r="AX275" s="378">
        <f t="shared" si="1406"/>
        <v>0</v>
      </c>
      <c r="AY275" s="378">
        <f t="shared" si="1406"/>
        <v>0</v>
      </c>
      <c r="AZ275" s="378">
        <f t="shared" si="1406"/>
        <v>0</v>
      </c>
      <c r="BA275" s="378">
        <f t="shared" si="1406"/>
        <v>0</v>
      </c>
      <c r="BB275" s="378">
        <f t="shared" si="1406"/>
        <v>0</v>
      </c>
      <c r="BC275" s="378">
        <f t="shared" si="1406"/>
        <v>0</v>
      </c>
      <c r="BD275" s="378">
        <f t="shared" si="1406"/>
        <v>0</v>
      </c>
      <c r="BE275" s="378">
        <f t="shared" si="1407"/>
        <v>0</v>
      </c>
      <c r="BF275" s="378">
        <f t="shared" si="1407"/>
        <v>0</v>
      </c>
      <c r="BG275" s="378">
        <f t="shared" si="1407"/>
        <v>0</v>
      </c>
      <c r="BH275" s="378">
        <f t="shared" si="1407"/>
        <v>0</v>
      </c>
      <c r="BI275" s="378">
        <f t="shared" si="1407"/>
        <v>0</v>
      </c>
      <c r="BJ275" s="378">
        <f t="shared" si="1407"/>
        <v>0</v>
      </c>
      <c r="BK275" s="378">
        <f t="shared" si="1407"/>
        <v>0</v>
      </c>
      <c r="BL275" s="378">
        <f t="shared" si="1407"/>
        <v>0</v>
      </c>
      <c r="BM275" s="378">
        <f t="shared" si="1407"/>
        <v>0</v>
      </c>
      <c r="BN275" s="378">
        <f t="shared" si="1407"/>
        <v>0</v>
      </c>
      <c r="BO275" s="377" cm="1">
        <f t="array" ref="BO275">SUMPRODUCT((YEAR($G$4:$BN$4)=BO$4)*($G275:$BN275))</f>
        <v>0</v>
      </c>
      <c r="BP275" s="378" cm="1">
        <f t="array" ref="BP275">SUMPRODUCT((YEAR($G$4:$BN$4)=BP$4)*($G275:$BN275))</f>
        <v>0</v>
      </c>
      <c r="BQ275" s="378" cm="1">
        <f t="array" ref="BQ275">SUMPRODUCT((YEAR($G$4:$BN$4)=BQ$4)*($G275:$BN275))</f>
        <v>0</v>
      </c>
      <c r="BR275" s="378" cm="1">
        <f t="array" ref="BR275">SUMPRODUCT((YEAR($G$4:$BN$4)=BR$4)*($G275:$BN275))</f>
        <v>0</v>
      </c>
      <c r="BS275" s="379" cm="1">
        <f t="array" ref="BS275">SUMPRODUCT((YEAR($G$4:$BN$4)=BS$4)*($G275:$BN275))</f>
        <v>0</v>
      </c>
    </row>
    <row r="276" spans="1:71" s="20" customFormat="1">
      <c r="A276" s="16"/>
      <c r="C276" s="392" t="str">
        <f t="shared" si="1408"/>
        <v>General &amp; Administrative</v>
      </c>
      <c r="D276" s="389" t="s">
        <v>52</v>
      </c>
      <c r="E276" s="390"/>
      <c r="F276" s="391"/>
      <c r="G276" s="378">
        <f t="shared" si="1402"/>
        <v>0</v>
      </c>
      <c r="H276" s="378">
        <f t="shared" si="1402"/>
        <v>0</v>
      </c>
      <c r="I276" s="378">
        <f t="shared" si="1402"/>
        <v>0</v>
      </c>
      <c r="J276" s="378">
        <f t="shared" si="1402"/>
        <v>0</v>
      </c>
      <c r="K276" s="378">
        <f t="shared" si="1402"/>
        <v>0</v>
      </c>
      <c r="L276" s="378">
        <f t="shared" si="1402"/>
        <v>0</v>
      </c>
      <c r="M276" s="378">
        <f t="shared" si="1402"/>
        <v>0</v>
      </c>
      <c r="N276" s="378">
        <f t="shared" si="1402"/>
        <v>0</v>
      </c>
      <c r="O276" s="378">
        <f t="shared" si="1402"/>
        <v>0</v>
      </c>
      <c r="P276" s="378">
        <f t="shared" si="1402"/>
        <v>0</v>
      </c>
      <c r="Q276" s="378">
        <f t="shared" si="1403"/>
        <v>0</v>
      </c>
      <c r="R276" s="378">
        <f t="shared" si="1403"/>
        <v>0</v>
      </c>
      <c r="S276" s="378">
        <f t="shared" si="1403"/>
        <v>0</v>
      </c>
      <c r="T276" s="378">
        <f t="shared" si="1403"/>
        <v>0</v>
      </c>
      <c r="U276" s="378">
        <f t="shared" si="1403"/>
        <v>0</v>
      </c>
      <c r="V276" s="378">
        <f t="shared" si="1403"/>
        <v>0</v>
      </c>
      <c r="W276" s="378">
        <f t="shared" si="1403"/>
        <v>0</v>
      </c>
      <c r="X276" s="378">
        <f t="shared" si="1403"/>
        <v>0</v>
      </c>
      <c r="Y276" s="378">
        <f t="shared" si="1403"/>
        <v>0</v>
      </c>
      <c r="Z276" s="378">
        <f t="shared" si="1403"/>
        <v>0</v>
      </c>
      <c r="AA276" s="378">
        <f t="shared" si="1404"/>
        <v>0</v>
      </c>
      <c r="AB276" s="378">
        <f t="shared" si="1404"/>
        <v>0</v>
      </c>
      <c r="AC276" s="378">
        <f t="shared" si="1404"/>
        <v>0</v>
      </c>
      <c r="AD276" s="378">
        <f t="shared" si="1404"/>
        <v>0</v>
      </c>
      <c r="AE276" s="378">
        <f t="shared" si="1404"/>
        <v>0</v>
      </c>
      <c r="AF276" s="378">
        <f t="shared" si="1404"/>
        <v>0</v>
      </c>
      <c r="AG276" s="378">
        <f t="shared" si="1404"/>
        <v>0</v>
      </c>
      <c r="AH276" s="378">
        <f t="shared" si="1404"/>
        <v>0</v>
      </c>
      <c r="AI276" s="378">
        <f t="shared" si="1404"/>
        <v>0</v>
      </c>
      <c r="AJ276" s="378">
        <f t="shared" si="1404"/>
        <v>0</v>
      </c>
      <c r="AK276" s="378">
        <f t="shared" si="1405"/>
        <v>0</v>
      </c>
      <c r="AL276" s="378">
        <f t="shared" si="1405"/>
        <v>0</v>
      </c>
      <c r="AM276" s="378">
        <f t="shared" si="1405"/>
        <v>0</v>
      </c>
      <c r="AN276" s="378">
        <f t="shared" si="1405"/>
        <v>0</v>
      </c>
      <c r="AO276" s="378">
        <f t="shared" si="1405"/>
        <v>0</v>
      </c>
      <c r="AP276" s="378">
        <f t="shared" si="1405"/>
        <v>0</v>
      </c>
      <c r="AQ276" s="378">
        <f t="shared" si="1405"/>
        <v>0</v>
      </c>
      <c r="AR276" s="378">
        <f t="shared" si="1405"/>
        <v>0</v>
      </c>
      <c r="AS276" s="378">
        <f t="shared" si="1405"/>
        <v>0</v>
      </c>
      <c r="AT276" s="378">
        <f t="shared" si="1405"/>
        <v>0</v>
      </c>
      <c r="AU276" s="378">
        <f t="shared" si="1406"/>
        <v>0</v>
      </c>
      <c r="AV276" s="378">
        <f t="shared" si="1406"/>
        <v>0</v>
      </c>
      <c r="AW276" s="378">
        <f t="shared" si="1406"/>
        <v>0</v>
      </c>
      <c r="AX276" s="378">
        <f t="shared" si="1406"/>
        <v>0</v>
      </c>
      <c r="AY276" s="378">
        <f t="shared" si="1406"/>
        <v>0</v>
      </c>
      <c r="AZ276" s="378">
        <f t="shared" si="1406"/>
        <v>0</v>
      </c>
      <c r="BA276" s="378">
        <f t="shared" si="1406"/>
        <v>0</v>
      </c>
      <c r="BB276" s="378">
        <f t="shared" si="1406"/>
        <v>0</v>
      </c>
      <c r="BC276" s="378">
        <f t="shared" si="1406"/>
        <v>0</v>
      </c>
      <c r="BD276" s="378">
        <f t="shared" si="1406"/>
        <v>0</v>
      </c>
      <c r="BE276" s="378">
        <f t="shared" si="1407"/>
        <v>0</v>
      </c>
      <c r="BF276" s="378">
        <f t="shared" si="1407"/>
        <v>0</v>
      </c>
      <c r="BG276" s="378">
        <f t="shared" si="1407"/>
        <v>0</v>
      </c>
      <c r="BH276" s="378">
        <f t="shared" si="1407"/>
        <v>0</v>
      </c>
      <c r="BI276" s="378">
        <f t="shared" si="1407"/>
        <v>0</v>
      </c>
      <c r="BJ276" s="378">
        <f t="shared" si="1407"/>
        <v>0</v>
      </c>
      <c r="BK276" s="378">
        <f t="shared" si="1407"/>
        <v>0</v>
      </c>
      <c r="BL276" s="378">
        <f t="shared" si="1407"/>
        <v>0</v>
      </c>
      <c r="BM276" s="378">
        <f t="shared" si="1407"/>
        <v>0</v>
      </c>
      <c r="BN276" s="378">
        <f t="shared" si="1407"/>
        <v>0</v>
      </c>
      <c r="BO276" s="377" cm="1">
        <f t="array" ref="BO276">SUMPRODUCT((YEAR($G$4:$BN$4)=BO$4)*($G276:$BN276))</f>
        <v>0</v>
      </c>
      <c r="BP276" s="378" cm="1">
        <f t="array" ref="BP276">SUMPRODUCT((YEAR($G$4:$BN$4)=BP$4)*($G276:$BN276))</f>
        <v>0</v>
      </c>
      <c r="BQ276" s="378" cm="1">
        <f t="array" ref="BQ276">SUMPRODUCT((YEAR($G$4:$BN$4)=BQ$4)*($G276:$BN276))</f>
        <v>0</v>
      </c>
      <c r="BR276" s="378" cm="1">
        <f t="array" ref="BR276">SUMPRODUCT((YEAR($G$4:$BN$4)=BR$4)*($G276:$BN276))</f>
        <v>0</v>
      </c>
      <c r="BS276" s="379" cm="1">
        <f t="array" ref="BS276">SUMPRODUCT((YEAR($G$4:$BN$4)=BS$4)*($G276:$BN276))</f>
        <v>0</v>
      </c>
    </row>
    <row r="277" spans="1:71" s="20" customFormat="1">
      <c r="A277" s="16"/>
      <c r="C277" s="392" t="str">
        <f t="shared" si="1408"/>
        <v>General &amp; Administrative</v>
      </c>
      <c r="D277" s="389" t="s">
        <v>46</v>
      </c>
      <c r="E277" s="390"/>
      <c r="F277" s="391"/>
      <c r="G277" s="378">
        <f t="shared" si="1402"/>
        <v>0</v>
      </c>
      <c r="H277" s="378">
        <f t="shared" si="1402"/>
        <v>0</v>
      </c>
      <c r="I277" s="378">
        <f t="shared" si="1402"/>
        <v>0</v>
      </c>
      <c r="J277" s="378">
        <f t="shared" si="1402"/>
        <v>0</v>
      </c>
      <c r="K277" s="378">
        <f t="shared" si="1402"/>
        <v>0</v>
      </c>
      <c r="L277" s="378">
        <f t="shared" si="1402"/>
        <v>0</v>
      </c>
      <c r="M277" s="378">
        <f t="shared" si="1402"/>
        <v>0</v>
      </c>
      <c r="N277" s="378">
        <f t="shared" si="1402"/>
        <v>0</v>
      </c>
      <c r="O277" s="378">
        <f t="shared" si="1402"/>
        <v>0</v>
      </c>
      <c r="P277" s="378">
        <f t="shared" si="1402"/>
        <v>0</v>
      </c>
      <c r="Q277" s="378">
        <f t="shared" si="1403"/>
        <v>0</v>
      </c>
      <c r="R277" s="378">
        <f t="shared" si="1403"/>
        <v>0</v>
      </c>
      <c r="S277" s="378">
        <f t="shared" si="1403"/>
        <v>0</v>
      </c>
      <c r="T277" s="378">
        <f t="shared" si="1403"/>
        <v>0</v>
      </c>
      <c r="U277" s="378">
        <f t="shared" si="1403"/>
        <v>0</v>
      </c>
      <c r="V277" s="378">
        <f t="shared" si="1403"/>
        <v>0</v>
      </c>
      <c r="W277" s="378">
        <f t="shared" si="1403"/>
        <v>0</v>
      </c>
      <c r="X277" s="378">
        <f t="shared" si="1403"/>
        <v>0</v>
      </c>
      <c r="Y277" s="378">
        <f t="shared" si="1403"/>
        <v>0</v>
      </c>
      <c r="Z277" s="378">
        <f t="shared" si="1403"/>
        <v>0</v>
      </c>
      <c r="AA277" s="378">
        <f t="shared" si="1404"/>
        <v>0</v>
      </c>
      <c r="AB277" s="378">
        <f t="shared" si="1404"/>
        <v>0</v>
      </c>
      <c r="AC277" s="378">
        <f t="shared" si="1404"/>
        <v>0</v>
      </c>
      <c r="AD277" s="378">
        <f t="shared" si="1404"/>
        <v>0</v>
      </c>
      <c r="AE277" s="378">
        <f t="shared" si="1404"/>
        <v>0</v>
      </c>
      <c r="AF277" s="378">
        <f t="shared" si="1404"/>
        <v>0</v>
      </c>
      <c r="AG277" s="378">
        <f t="shared" si="1404"/>
        <v>0</v>
      </c>
      <c r="AH277" s="378">
        <f t="shared" si="1404"/>
        <v>0</v>
      </c>
      <c r="AI277" s="378">
        <f t="shared" si="1404"/>
        <v>0</v>
      </c>
      <c r="AJ277" s="378">
        <f t="shared" si="1404"/>
        <v>0</v>
      </c>
      <c r="AK277" s="378">
        <f t="shared" si="1405"/>
        <v>0</v>
      </c>
      <c r="AL277" s="378">
        <f t="shared" si="1405"/>
        <v>0</v>
      </c>
      <c r="AM277" s="378">
        <f t="shared" si="1405"/>
        <v>0</v>
      </c>
      <c r="AN277" s="378">
        <f t="shared" si="1405"/>
        <v>0</v>
      </c>
      <c r="AO277" s="378">
        <f t="shared" si="1405"/>
        <v>0</v>
      </c>
      <c r="AP277" s="378">
        <f t="shared" si="1405"/>
        <v>0</v>
      </c>
      <c r="AQ277" s="378">
        <f t="shared" si="1405"/>
        <v>0</v>
      </c>
      <c r="AR277" s="378">
        <f t="shared" si="1405"/>
        <v>0</v>
      </c>
      <c r="AS277" s="378">
        <f t="shared" si="1405"/>
        <v>0</v>
      </c>
      <c r="AT277" s="378">
        <f t="shared" si="1405"/>
        <v>0</v>
      </c>
      <c r="AU277" s="378">
        <f t="shared" si="1406"/>
        <v>0</v>
      </c>
      <c r="AV277" s="378">
        <f t="shared" si="1406"/>
        <v>0</v>
      </c>
      <c r="AW277" s="378">
        <f t="shared" si="1406"/>
        <v>0</v>
      </c>
      <c r="AX277" s="378">
        <f t="shared" si="1406"/>
        <v>0</v>
      </c>
      <c r="AY277" s="378">
        <f t="shared" si="1406"/>
        <v>0</v>
      </c>
      <c r="AZ277" s="378">
        <f t="shared" si="1406"/>
        <v>0</v>
      </c>
      <c r="BA277" s="378">
        <f t="shared" si="1406"/>
        <v>0</v>
      </c>
      <c r="BB277" s="378">
        <f t="shared" si="1406"/>
        <v>0</v>
      </c>
      <c r="BC277" s="378">
        <f t="shared" si="1406"/>
        <v>0</v>
      </c>
      <c r="BD277" s="378">
        <f t="shared" si="1406"/>
        <v>0</v>
      </c>
      <c r="BE277" s="378">
        <f t="shared" si="1407"/>
        <v>0</v>
      </c>
      <c r="BF277" s="378">
        <f t="shared" si="1407"/>
        <v>0</v>
      </c>
      <c r="BG277" s="378">
        <f t="shared" si="1407"/>
        <v>0</v>
      </c>
      <c r="BH277" s="378">
        <f t="shared" si="1407"/>
        <v>0</v>
      </c>
      <c r="BI277" s="378">
        <f t="shared" si="1407"/>
        <v>0</v>
      </c>
      <c r="BJ277" s="378">
        <f t="shared" si="1407"/>
        <v>0</v>
      </c>
      <c r="BK277" s="378">
        <f t="shared" si="1407"/>
        <v>0</v>
      </c>
      <c r="BL277" s="378">
        <f t="shared" si="1407"/>
        <v>0</v>
      </c>
      <c r="BM277" s="378">
        <f t="shared" si="1407"/>
        <v>0</v>
      </c>
      <c r="BN277" s="378">
        <f t="shared" si="1407"/>
        <v>0</v>
      </c>
      <c r="BO277" s="377" cm="1">
        <f t="array" ref="BO277">SUMPRODUCT((YEAR($G$4:$BN$4)=BO$4)*($G277:$BN277))</f>
        <v>0</v>
      </c>
      <c r="BP277" s="378" cm="1">
        <f t="array" ref="BP277">SUMPRODUCT((YEAR($G$4:$BN$4)=BP$4)*($G277:$BN277))</f>
        <v>0</v>
      </c>
      <c r="BQ277" s="378" cm="1">
        <f t="array" ref="BQ277">SUMPRODUCT((YEAR($G$4:$BN$4)=BQ$4)*($G277:$BN277))</f>
        <v>0</v>
      </c>
      <c r="BR277" s="378" cm="1">
        <f t="array" ref="BR277">SUMPRODUCT((YEAR($G$4:$BN$4)=BR$4)*($G277:$BN277))</f>
        <v>0</v>
      </c>
      <c r="BS277" s="379" cm="1">
        <f t="array" ref="BS277">SUMPRODUCT((YEAR($G$4:$BN$4)=BS$4)*($G277:$BN277))</f>
        <v>0</v>
      </c>
    </row>
    <row r="278" spans="1:71" s="20" customFormat="1">
      <c r="A278" s="16"/>
      <c r="C278" s="392" t="str">
        <f t="shared" si="1408"/>
        <v>General &amp; Administrative</v>
      </c>
      <c r="D278" s="389" t="s">
        <v>51</v>
      </c>
      <c r="E278" s="390"/>
      <c r="F278" s="391"/>
      <c r="G278" s="378">
        <f t="shared" si="1402"/>
        <v>0</v>
      </c>
      <c r="H278" s="378">
        <f t="shared" si="1402"/>
        <v>0</v>
      </c>
      <c r="I278" s="378">
        <f t="shared" si="1402"/>
        <v>0</v>
      </c>
      <c r="J278" s="378">
        <f t="shared" si="1402"/>
        <v>0</v>
      </c>
      <c r="K278" s="378">
        <f t="shared" si="1402"/>
        <v>0</v>
      </c>
      <c r="L278" s="378">
        <f t="shared" si="1402"/>
        <v>0</v>
      </c>
      <c r="M278" s="378">
        <f t="shared" si="1402"/>
        <v>0</v>
      </c>
      <c r="N278" s="378">
        <f t="shared" si="1402"/>
        <v>0</v>
      </c>
      <c r="O278" s="378">
        <f t="shared" si="1402"/>
        <v>0</v>
      </c>
      <c r="P278" s="378">
        <f t="shared" si="1402"/>
        <v>0</v>
      </c>
      <c r="Q278" s="378">
        <f t="shared" si="1403"/>
        <v>0</v>
      </c>
      <c r="R278" s="378">
        <f t="shared" si="1403"/>
        <v>0</v>
      </c>
      <c r="S278" s="378">
        <f t="shared" si="1403"/>
        <v>0</v>
      </c>
      <c r="T278" s="378">
        <f t="shared" si="1403"/>
        <v>0</v>
      </c>
      <c r="U278" s="378">
        <f t="shared" si="1403"/>
        <v>0</v>
      </c>
      <c r="V278" s="378">
        <f t="shared" si="1403"/>
        <v>0</v>
      </c>
      <c r="W278" s="378">
        <f t="shared" si="1403"/>
        <v>0</v>
      </c>
      <c r="X278" s="378">
        <f t="shared" si="1403"/>
        <v>0</v>
      </c>
      <c r="Y278" s="378">
        <f t="shared" si="1403"/>
        <v>0</v>
      </c>
      <c r="Z278" s="378">
        <f t="shared" si="1403"/>
        <v>0</v>
      </c>
      <c r="AA278" s="378">
        <f t="shared" si="1404"/>
        <v>0</v>
      </c>
      <c r="AB278" s="378">
        <f t="shared" si="1404"/>
        <v>0</v>
      </c>
      <c r="AC278" s="378">
        <f t="shared" si="1404"/>
        <v>0</v>
      </c>
      <c r="AD278" s="378">
        <f t="shared" si="1404"/>
        <v>0</v>
      </c>
      <c r="AE278" s="378">
        <f t="shared" si="1404"/>
        <v>0</v>
      </c>
      <c r="AF278" s="378">
        <f t="shared" si="1404"/>
        <v>0</v>
      </c>
      <c r="AG278" s="378">
        <f t="shared" si="1404"/>
        <v>0</v>
      </c>
      <c r="AH278" s="378">
        <f t="shared" si="1404"/>
        <v>0</v>
      </c>
      <c r="AI278" s="378">
        <f t="shared" si="1404"/>
        <v>0</v>
      </c>
      <c r="AJ278" s="378">
        <f t="shared" si="1404"/>
        <v>0</v>
      </c>
      <c r="AK278" s="378">
        <f t="shared" si="1405"/>
        <v>0</v>
      </c>
      <c r="AL278" s="378">
        <f t="shared" si="1405"/>
        <v>0</v>
      </c>
      <c r="AM278" s="378">
        <f t="shared" si="1405"/>
        <v>0</v>
      </c>
      <c r="AN278" s="378">
        <f t="shared" si="1405"/>
        <v>0</v>
      </c>
      <c r="AO278" s="378">
        <f t="shared" si="1405"/>
        <v>0</v>
      </c>
      <c r="AP278" s="378">
        <f t="shared" si="1405"/>
        <v>0</v>
      </c>
      <c r="AQ278" s="378">
        <f t="shared" si="1405"/>
        <v>0</v>
      </c>
      <c r="AR278" s="378">
        <f t="shared" si="1405"/>
        <v>0</v>
      </c>
      <c r="AS278" s="378">
        <f t="shared" si="1405"/>
        <v>0</v>
      </c>
      <c r="AT278" s="378">
        <f t="shared" si="1405"/>
        <v>0</v>
      </c>
      <c r="AU278" s="378">
        <f t="shared" si="1406"/>
        <v>0</v>
      </c>
      <c r="AV278" s="378">
        <f t="shared" si="1406"/>
        <v>0</v>
      </c>
      <c r="AW278" s="378">
        <f t="shared" si="1406"/>
        <v>0</v>
      </c>
      <c r="AX278" s="378">
        <f t="shared" si="1406"/>
        <v>0</v>
      </c>
      <c r="AY278" s="378">
        <f t="shared" si="1406"/>
        <v>0</v>
      </c>
      <c r="AZ278" s="378">
        <f t="shared" si="1406"/>
        <v>0</v>
      </c>
      <c r="BA278" s="378">
        <f t="shared" si="1406"/>
        <v>0</v>
      </c>
      <c r="BB278" s="378">
        <f t="shared" si="1406"/>
        <v>0</v>
      </c>
      <c r="BC278" s="378">
        <f t="shared" si="1406"/>
        <v>0</v>
      </c>
      <c r="BD278" s="378">
        <f t="shared" si="1406"/>
        <v>0</v>
      </c>
      <c r="BE278" s="378">
        <f t="shared" si="1407"/>
        <v>0</v>
      </c>
      <c r="BF278" s="378">
        <f t="shared" si="1407"/>
        <v>0</v>
      </c>
      <c r="BG278" s="378">
        <f t="shared" si="1407"/>
        <v>0</v>
      </c>
      <c r="BH278" s="378">
        <f t="shared" si="1407"/>
        <v>0</v>
      </c>
      <c r="BI278" s="378">
        <f t="shared" si="1407"/>
        <v>0</v>
      </c>
      <c r="BJ278" s="378">
        <f t="shared" si="1407"/>
        <v>0</v>
      </c>
      <c r="BK278" s="378">
        <f t="shared" si="1407"/>
        <v>0</v>
      </c>
      <c r="BL278" s="378">
        <f t="shared" si="1407"/>
        <v>0</v>
      </c>
      <c r="BM278" s="378">
        <f t="shared" si="1407"/>
        <v>0</v>
      </c>
      <c r="BN278" s="378">
        <f t="shared" si="1407"/>
        <v>0</v>
      </c>
      <c r="BO278" s="377" cm="1">
        <f t="array" ref="BO278">SUMPRODUCT((YEAR($G$4:$BN$4)=BO$4)*($G278:$BN278))</f>
        <v>0</v>
      </c>
      <c r="BP278" s="378" cm="1">
        <f t="array" ref="BP278">SUMPRODUCT((YEAR($G$4:$BN$4)=BP$4)*($G278:$BN278))</f>
        <v>0</v>
      </c>
      <c r="BQ278" s="378" cm="1">
        <f t="array" ref="BQ278">SUMPRODUCT((YEAR($G$4:$BN$4)=BQ$4)*($G278:$BN278))</f>
        <v>0</v>
      </c>
      <c r="BR278" s="378" cm="1">
        <f t="array" ref="BR278">SUMPRODUCT((YEAR($G$4:$BN$4)=BR$4)*($G278:$BN278))</f>
        <v>0</v>
      </c>
      <c r="BS278" s="379" cm="1">
        <f t="array" ref="BS278">SUMPRODUCT((YEAR($G$4:$BN$4)=BS$4)*($G278:$BN278))</f>
        <v>0</v>
      </c>
    </row>
    <row r="279" spans="1:71" s="20" customFormat="1">
      <c r="A279" s="16"/>
      <c r="C279" s="392" t="str">
        <f t="shared" si="1408"/>
        <v>General &amp; Administrative</v>
      </c>
      <c r="D279" s="389" t="s">
        <v>508</v>
      </c>
      <c r="E279" s="390"/>
      <c r="F279" s="391"/>
      <c r="G279" s="378">
        <f t="shared" si="1402"/>
        <v>0</v>
      </c>
      <c r="H279" s="378">
        <f t="shared" si="1402"/>
        <v>0</v>
      </c>
      <c r="I279" s="378">
        <f t="shared" si="1402"/>
        <v>0</v>
      </c>
      <c r="J279" s="378">
        <f t="shared" si="1402"/>
        <v>0</v>
      </c>
      <c r="K279" s="378">
        <f t="shared" si="1402"/>
        <v>0</v>
      </c>
      <c r="L279" s="378">
        <f t="shared" si="1402"/>
        <v>0</v>
      </c>
      <c r="M279" s="378">
        <f t="shared" si="1402"/>
        <v>0</v>
      </c>
      <c r="N279" s="378">
        <f t="shared" si="1402"/>
        <v>0</v>
      </c>
      <c r="O279" s="378">
        <f t="shared" si="1402"/>
        <v>0</v>
      </c>
      <c r="P279" s="378">
        <f t="shared" si="1402"/>
        <v>0</v>
      </c>
      <c r="Q279" s="378">
        <f t="shared" si="1403"/>
        <v>0</v>
      </c>
      <c r="R279" s="378">
        <f t="shared" si="1403"/>
        <v>0</v>
      </c>
      <c r="S279" s="378">
        <f t="shared" si="1403"/>
        <v>0</v>
      </c>
      <c r="T279" s="378">
        <f t="shared" si="1403"/>
        <v>0</v>
      </c>
      <c r="U279" s="378">
        <f t="shared" si="1403"/>
        <v>0</v>
      </c>
      <c r="V279" s="378">
        <f t="shared" si="1403"/>
        <v>0</v>
      </c>
      <c r="W279" s="378">
        <f t="shared" si="1403"/>
        <v>0</v>
      </c>
      <c r="X279" s="378">
        <f t="shared" si="1403"/>
        <v>0</v>
      </c>
      <c r="Y279" s="378">
        <f t="shared" si="1403"/>
        <v>0</v>
      </c>
      <c r="Z279" s="378">
        <f t="shared" si="1403"/>
        <v>0</v>
      </c>
      <c r="AA279" s="378">
        <f t="shared" si="1404"/>
        <v>0</v>
      </c>
      <c r="AB279" s="378">
        <f t="shared" si="1404"/>
        <v>0</v>
      </c>
      <c r="AC279" s="378">
        <f t="shared" si="1404"/>
        <v>0</v>
      </c>
      <c r="AD279" s="378">
        <f t="shared" si="1404"/>
        <v>0</v>
      </c>
      <c r="AE279" s="378">
        <f t="shared" si="1404"/>
        <v>0</v>
      </c>
      <c r="AF279" s="378">
        <f t="shared" si="1404"/>
        <v>0</v>
      </c>
      <c r="AG279" s="378">
        <f t="shared" si="1404"/>
        <v>0</v>
      </c>
      <c r="AH279" s="378">
        <f t="shared" si="1404"/>
        <v>0</v>
      </c>
      <c r="AI279" s="378">
        <f t="shared" si="1404"/>
        <v>0</v>
      </c>
      <c r="AJ279" s="378">
        <f t="shared" si="1404"/>
        <v>0</v>
      </c>
      <c r="AK279" s="378">
        <f t="shared" si="1405"/>
        <v>0</v>
      </c>
      <c r="AL279" s="378">
        <f t="shared" si="1405"/>
        <v>0</v>
      </c>
      <c r="AM279" s="378">
        <f t="shared" si="1405"/>
        <v>0</v>
      </c>
      <c r="AN279" s="378">
        <f t="shared" si="1405"/>
        <v>0</v>
      </c>
      <c r="AO279" s="378">
        <f t="shared" si="1405"/>
        <v>0</v>
      </c>
      <c r="AP279" s="378">
        <f t="shared" si="1405"/>
        <v>0</v>
      </c>
      <c r="AQ279" s="378">
        <f t="shared" si="1405"/>
        <v>0</v>
      </c>
      <c r="AR279" s="378">
        <f t="shared" si="1405"/>
        <v>0</v>
      </c>
      <c r="AS279" s="378">
        <f t="shared" si="1405"/>
        <v>0</v>
      </c>
      <c r="AT279" s="378">
        <f t="shared" si="1405"/>
        <v>0</v>
      </c>
      <c r="AU279" s="378">
        <f t="shared" si="1406"/>
        <v>0</v>
      </c>
      <c r="AV279" s="378">
        <f t="shared" si="1406"/>
        <v>0</v>
      </c>
      <c r="AW279" s="378">
        <f t="shared" si="1406"/>
        <v>0</v>
      </c>
      <c r="AX279" s="378">
        <f t="shared" si="1406"/>
        <v>0</v>
      </c>
      <c r="AY279" s="378">
        <f t="shared" si="1406"/>
        <v>0</v>
      </c>
      <c r="AZ279" s="378">
        <f t="shared" si="1406"/>
        <v>0</v>
      </c>
      <c r="BA279" s="378">
        <f t="shared" si="1406"/>
        <v>0</v>
      </c>
      <c r="BB279" s="378">
        <f t="shared" si="1406"/>
        <v>0</v>
      </c>
      <c r="BC279" s="378">
        <f t="shared" si="1406"/>
        <v>0</v>
      </c>
      <c r="BD279" s="378">
        <f t="shared" si="1406"/>
        <v>0</v>
      </c>
      <c r="BE279" s="378">
        <f t="shared" si="1407"/>
        <v>0</v>
      </c>
      <c r="BF279" s="378">
        <f t="shared" si="1407"/>
        <v>0</v>
      </c>
      <c r="BG279" s="378">
        <f t="shared" si="1407"/>
        <v>0</v>
      </c>
      <c r="BH279" s="378">
        <f t="shared" si="1407"/>
        <v>0</v>
      </c>
      <c r="BI279" s="378">
        <f t="shared" si="1407"/>
        <v>0</v>
      </c>
      <c r="BJ279" s="378">
        <f t="shared" si="1407"/>
        <v>0</v>
      </c>
      <c r="BK279" s="378">
        <f t="shared" si="1407"/>
        <v>0</v>
      </c>
      <c r="BL279" s="378">
        <f t="shared" si="1407"/>
        <v>0</v>
      </c>
      <c r="BM279" s="378">
        <f t="shared" si="1407"/>
        <v>0</v>
      </c>
      <c r="BN279" s="378">
        <f t="shared" si="1407"/>
        <v>0</v>
      </c>
      <c r="BO279" s="377" cm="1">
        <f t="array" ref="BO279">SUMPRODUCT((YEAR($G$4:$BN$4)=BO$4)*($G279:$BN279))</f>
        <v>0</v>
      </c>
      <c r="BP279" s="378" cm="1">
        <f t="array" ref="BP279">SUMPRODUCT((YEAR($G$4:$BN$4)=BP$4)*($G279:$BN279))</f>
        <v>0</v>
      </c>
      <c r="BQ279" s="378" cm="1">
        <f t="array" ref="BQ279">SUMPRODUCT((YEAR($G$4:$BN$4)=BQ$4)*($G279:$BN279))</f>
        <v>0</v>
      </c>
      <c r="BR279" s="378" cm="1">
        <f t="array" ref="BR279">SUMPRODUCT((YEAR($G$4:$BN$4)=BR$4)*($G279:$BN279))</f>
        <v>0</v>
      </c>
      <c r="BS279" s="379" cm="1">
        <f t="array" ref="BS279">SUMPRODUCT((YEAR($G$4:$BN$4)=BS$4)*($G279:$BN279))</f>
        <v>0</v>
      </c>
    </row>
    <row r="280" spans="1:71" s="20" customFormat="1">
      <c r="A280" s="16"/>
      <c r="C280" s="392" t="str">
        <f t="shared" si="1408"/>
        <v>General &amp; Administrative</v>
      </c>
      <c r="D280" s="389" t="s">
        <v>509</v>
      </c>
      <c r="E280" s="390"/>
      <c r="F280" s="391"/>
      <c r="G280" s="378">
        <f t="shared" si="1402"/>
        <v>0</v>
      </c>
      <c r="H280" s="378">
        <f t="shared" si="1402"/>
        <v>0</v>
      </c>
      <c r="I280" s="378">
        <f t="shared" si="1402"/>
        <v>0</v>
      </c>
      <c r="J280" s="378">
        <f t="shared" si="1402"/>
        <v>0</v>
      </c>
      <c r="K280" s="378">
        <f t="shared" si="1402"/>
        <v>0</v>
      </c>
      <c r="L280" s="378">
        <f t="shared" si="1402"/>
        <v>0</v>
      </c>
      <c r="M280" s="378">
        <f t="shared" si="1402"/>
        <v>0</v>
      </c>
      <c r="N280" s="378">
        <f t="shared" si="1402"/>
        <v>0</v>
      </c>
      <c r="O280" s="378">
        <f t="shared" si="1402"/>
        <v>0</v>
      </c>
      <c r="P280" s="378">
        <f t="shared" si="1402"/>
        <v>0</v>
      </c>
      <c r="Q280" s="378">
        <f t="shared" si="1403"/>
        <v>0</v>
      </c>
      <c r="R280" s="378">
        <f t="shared" si="1403"/>
        <v>0</v>
      </c>
      <c r="S280" s="378">
        <f t="shared" si="1403"/>
        <v>0</v>
      </c>
      <c r="T280" s="378">
        <f t="shared" si="1403"/>
        <v>0</v>
      </c>
      <c r="U280" s="378">
        <f t="shared" si="1403"/>
        <v>0</v>
      </c>
      <c r="V280" s="378">
        <f t="shared" si="1403"/>
        <v>0</v>
      </c>
      <c r="W280" s="378">
        <f t="shared" si="1403"/>
        <v>0</v>
      </c>
      <c r="X280" s="378">
        <f t="shared" si="1403"/>
        <v>0</v>
      </c>
      <c r="Y280" s="378">
        <f t="shared" si="1403"/>
        <v>0</v>
      </c>
      <c r="Z280" s="378">
        <f t="shared" si="1403"/>
        <v>0</v>
      </c>
      <c r="AA280" s="378">
        <f t="shared" si="1404"/>
        <v>0</v>
      </c>
      <c r="AB280" s="378">
        <f t="shared" si="1404"/>
        <v>0</v>
      </c>
      <c r="AC280" s="378">
        <f t="shared" si="1404"/>
        <v>0</v>
      </c>
      <c r="AD280" s="378">
        <f t="shared" si="1404"/>
        <v>0</v>
      </c>
      <c r="AE280" s="378">
        <f t="shared" si="1404"/>
        <v>0</v>
      </c>
      <c r="AF280" s="378">
        <f t="shared" si="1404"/>
        <v>0</v>
      </c>
      <c r="AG280" s="378">
        <f t="shared" si="1404"/>
        <v>0</v>
      </c>
      <c r="AH280" s="378">
        <f t="shared" si="1404"/>
        <v>0</v>
      </c>
      <c r="AI280" s="378">
        <f t="shared" si="1404"/>
        <v>0</v>
      </c>
      <c r="AJ280" s="378">
        <f t="shared" si="1404"/>
        <v>0</v>
      </c>
      <c r="AK280" s="378">
        <f t="shared" si="1405"/>
        <v>0</v>
      </c>
      <c r="AL280" s="378">
        <f t="shared" si="1405"/>
        <v>0</v>
      </c>
      <c r="AM280" s="378">
        <f t="shared" si="1405"/>
        <v>0</v>
      </c>
      <c r="AN280" s="378">
        <f t="shared" si="1405"/>
        <v>0</v>
      </c>
      <c r="AO280" s="378">
        <f t="shared" si="1405"/>
        <v>0</v>
      </c>
      <c r="AP280" s="378">
        <f t="shared" si="1405"/>
        <v>0</v>
      </c>
      <c r="AQ280" s="378">
        <f t="shared" si="1405"/>
        <v>0</v>
      </c>
      <c r="AR280" s="378">
        <f t="shared" si="1405"/>
        <v>0</v>
      </c>
      <c r="AS280" s="378">
        <f t="shared" si="1405"/>
        <v>0</v>
      </c>
      <c r="AT280" s="378">
        <f t="shared" si="1405"/>
        <v>0</v>
      </c>
      <c r="AU280" s="378">
        <f t="shared" si="1406"/>
        <v>0</v>
      </c>
      <c r="AV280" s="378">
        <f t="shared" si="1406"/>
        <v>0</v>
      </c>
      <c r="AW280" s="378">
        <f t="shared" si="1406"/>
        <v>0</v>
      </c>
      <c r="AX280" s="378">
        <f t="shared" si="1406"/>
        <v>0</v>
      </c>
      <c r="AY280" s="378">
        <f t="shared" si="1406"/>
        <v>0</v>
      </c>
      <c r="AZ280" s="378">
        <f t="shared" si="1406"/>
        <v>0</v>
      </c>
      <c r="BA280" s="378">
        <f t="shared" si="1406"/>
        <v>0</v>
      </c>
      <c r="BB280" s="378">
        <f t="shared" si="1406"/>
        <v>0</v>
      </c>
      <c r="BC280" s="378">
        <f t="shared" si="1406"/>
        <v>0</v>
      </c>
      <c r="BD280" s="378">
        <f t="shared" si="1406"/>
        <v>0</v>
      </c>
      <c r="BE280" s="378">
        <f t="shared" si="1407"/>
        <v>0</v>
      </c>
      <c r="BF280" s="378">
        <f t="shared" si="1407"/>
        <v>0</v>
      </c>
      <c r="BG280" s="378">
        <f t="shared" si="1407"/>
        <v>0</v>
      </c>
      <c r="BH280" s="378">
        <f t="shared" si="1407"/>
        <v>0</v>
      </c>
      <c r="BI280" s="378">
        <f t="shared" si="1407"/>
        <v>0</v>
      </c>
      <c r="BJ280" s="378">
        <f t="shared" si="1407"/>
        <v>0</v>
      </c>
      <c r="BK280" s="378">
        <f t="shared" si="1407"/>
        <v>0</v>
      </c>
      <c r="BL280" s="378">
        <f t="shared" si="1407"/>
        <v>0</v>
      </c>
      <c r="BM280" s="378">
        <f t="shared" si="1407"/>
        <v>0</v>
      </c>
      <c r="BN280" s="378">
        <f t="shared" si="1407"/>
        <v>0</v>
      </c>
      <c r="BO280" s="377" cm="1">
        <f t="array" ref="BO280">SUMPRODUCT((YEAR($G$4:$BN$4)=BO$4)*($G280:$BN280))</f>
        <v>0</v>
      </c>
      <c r="BP280" s="378" cm="1">
        <f t="array" ref="BP280">SUMPRODUCT((YEAR($G$4:$BN$4)=BP$4)*($G280:$BN280))</f>
        <v>0</v>
      </c>
      <c r="BQ280" s="378" cm="1">
        <f t="array" ref="BQ280">SUMPRODUCT((YEAR($G$4:$BN$4)=BQ$4)*($G280:$BN280))</f>
        <v>0</v>
      </c>
      <c r="BR280" s="378" cm="1">
        <f t="array" ref="BR280">SUMPRODUCT((YEAR($G$4:$BN$4)=BR$4)*($G280:$BN280))</f>
        <v>0</v>
      </c>
      <c r="BS280" s="379" cm="1">
        <f t="array" ref="BS280">SUMPRODUCT((YEAR($G$4:$BN$4)=BS$4)*($G280:$BN280))</f>
        <v>0</v>
      </c>
    </row>
    <row r="281" spans="1:71" s="20" customFormat="1">
      <c r="A281" s="16"/>
      <c r="C281" s="393" t="str">
        <f t="shared" si="1408"/>
        <v>General &amp; Administrative</v>
      </c>
      <c r="D281" s="394" t="s">
        <v>53</v>
      </c>
      <c r="E281" s="395"/>
      <c r="F281" s="396"/>
      <c r="G281" s="353">
        <f t="shared" si="1402"/>
        <v>0</v>
      </c>
      <c r="H281" s="353">
        <f t="shared" si="1402"/>
        <v>0</v>
      </c>
      <c r="I281" s="353">
        <f t="shared" si="1402"/>
        <v>0</v>
      </c>
      <c r="J281" s="353">
        <f t="shared" si="1402"/>
        <v>0</v>
      </c>
      <c r="K281" s="353">
        <f t="shared" si="1402"/>
        <v>0</v>
      </c>
      <c r="L281" s="353">
        <f t="shared" si="1402"/>
        <v>0</v>
      </c>
      <c r="M281" s="353">
        <f t="shared" si="1402"/>
        <v>0</v>
      </c>
      <c r="N281" s="353">
        <f t="shared" si="1402"/>
        <v>0</v>
      </c>
      <c r="O281" s="353">
        <f t="shared" si="1402"/>
        <v>0</v>
      </c>
      <c r="P281" s="353">
        <f t="shared" si="1402"/>
        <v>0</v>
      </c>
      <c r="Q281" s="353">
        <f t="shared" si="1403"/>
        <v>0</v>
      </c>
      <c r="R281" s="353">
        <f t="shared" si="1403"/>
        <v>0</v>
      </c>
      <c r="S281" s="353">
        <f t="shared" si="1403"/>
        <v>0</v>
      </c>
      <c r="T281" s="353">
        <f t="shared" si="1403"/>
        <v>0</v>
      </c>
      <c r="U281" s="353">
        <f t="shared" si="1403"/>
        <v>0</v>
      </c>
      <c r="V281" s="353">
        <f t="shared" si="1403"/>
        <v>0</v>
      </c>
      <c r="W281" s="353">
        <f t="shared" si="1403"/>
        <v>0</v>
      </c>
      <c r="X281" s="353">
        <f t="shared" si="1403"/>
        <v>0</v>
      </c>
      <c r="Y281" s="353">
        <f t="shared" si="1403"/>
        <v>0</v>
      </c>
      <c r="Z281" s="353">
        <f t="shared" si="1403"/>
        <v>0</v>
      </c>
      <c r="AA281" s="353">
        <f t="shared" si="1404"/>
        <v>0</v>
      </c>
      <c r="AB281" s="353">
        <f t="shared" si="1404"/>
        <v>0</v>
      </c>
      <c r="AC281" s="353">
        <f t="shared" si="1404"/>
        <v>0</v>
      </c>
      <c r="AD281" s="353">
        <f t="shared" si="1404"/>
        <v>0</v>
      </c>
      <c r="AE281" s="353">
        <f t="shared" si="1404"/>
        <v>0</v>
      </c>
      <c r="AF281" s="353">
        <f t="shared" si="1404"/>
        <v>0</v>
      </c>
      <c r="AG281" s="353">
        <f t="shared" si="1404"/>
        <v>0</v>
      </c>
      <c r="AH281" s="353">
        <f t="shared" si="1404"/>
        <v>0</v>
      </c>
      <c r="AI281" s="353">
        <f t="shared" si="1404"/>
        <v>0</v>
      </c>
      <c r="AJ281" s="353">
        <f t="shared" si="1404"/>
        <v>0</v>
      </c>
      <c r="AK281" s="353">
        <f t="shared" si="1405"/>
        <v>0</v>
      </c>
      <c r="AL281" s="353">
        <f t="shared" si="1405"/>
        <v>0</v>
      </c>
      <c r="AM281" s="353">
        <f t="shared" si="1405"/>
        <v>0</v>
      </c>
      <c r="AN281" s="353">
        <f t="shared" si="1405"/>
        <v>0</v>
      </c>
      <c r="AO281" s="353">
        <f t="shared" si="1405"/>
        <v>0</v>
      </c>
      <c r="AP281" s="353">
        <f t="shared" si="1405"/>
        <v>0</v>
      </c>
      <c r="AQ281" s="353">
        <f t="shared" si="1405"/>
        <v>0</v>
      </c>
      <c r="AR281" s="353">
        <f t="shared" si="1405"/>
        <v>0</v>
      </c>
      <c r="AS281" s="353">
        <f t="shared" si="1405"/>
        <v>0</v>
      </c>
      <c r="AT281" s="353">
        <f t="shared" si="1405"/>
        <v>0</v>
      </c>
      <c r="AU281" s="353">
        <f t="shared" si="1406"/>
        <v>0</v>
      </c>
      <c r="AV281" s="353">
        <f t="shared" si="1406"/>
        <v>0</v>
      </c>
      <c r="AW281" s="353">
        <f t="shared" si="1406"/>
        <v>0</v>
      </c>
      <c r="AX281" s="353">
        <f t="shared" si="1406"/>
        <v>0</v>
      </c>
      <c r="AY281" s="353">
        <f t="shared" si="1406"/>
        <v>0</v>
      </c>
      <c r="AZ281" s="353">
        <f t="shared" si="1406"/>
        <v>0</v>
      </c>
      <c r="BA281" s="353">
        <f t="shared" si="1406"/>
        <v>0</v>
      </c>
      <c r="BB281" s="353">
        <f t="shared" si="1406"/>
        <v>0</v>
      </c>
      <c r="BC281" s="353">
        <f t="shared" si="1406"/>
        <v>0</v>
      </c>
      <c r="BD281" s="353">
        <f t="shared" si="1406"/>
        <v>0</v>
      </c>
      <c r="BE281" s="353">
        <f t="shared" si="1407"/>
        <v>0</v>
      </c>
      <c r="BF281" s="353">
        <f t="shared" si="1407"/>
        <v>0</v>
      </c>
      <c r="BG281" s="353">
        <f t="shared" si="1407"/>
        <v>0</v>
      </c>
      <c r="BH281" s="353">
        <f t="shared" si="1407"/>
        <v>0</v>
      </c>
      <c r="BI281" s="353">
        <f t="shared" si="1407"/>
        <v>0</v>
      </c>
      <c r="BJ281" s="353">
        <f t="shared" si="1407"/>
        <v>0</v>
      </c>
      <c r="BK281" s="353">
        <f t="shared" si="1407"/>
        <v>0</v>
      </c>
      <c r="BL281" s="353">
        <f t="shared" si="1407"/>
        <v>0</v>
      </c>
      <c r="BM281" s="353">
        <f t="shared" si="1407"/>
        <v>0</v>
      </c>
      <c r="BN281" s="353">
        <f t="shared" si="1407"/>
        <v>0</v>
      </c>
      <c r="BO281" s="352" cm="1">
        <f t="array" ref="BO281">SUMPRODUCT((YEAR($G$4:$BN$4)=BO$4)*($G281:$BN281))</f>
        <v>0</v>
      </c>
      <c r="BP281" s="353" cm="1">
        <f t="array" ref="BP281">SUMPRODUCT((YEAR($G$4:$BN$4)=BP$4)*($G281:$BN281))</f>
        <v>0</v>
      </c>
      <c r="BQ281" s="353" cm="1">
        <f t="array" ref="BQ281">SUMPRODUCT((YEAR($G$4:$BN$4)=BQ$4)*($G281:$BN281))</f>
        <v>0</v>
      </c>
      <c r="BR281" s="353" cm="1">
        <f t="array" ref="BR281">SUMPRODUCT((YEAR($G$4:$BN$4)=BR$4)*($G281:$BN281))</f>
        <v>0</v>
      </c>
      <c r="BS281" s="354" cm="1">
        <f t="array" ref="BS281">SUMPRODUCT((YEAR($G$4:$BN$4)=BS$4)*($G281:$BN281))</f>
        <v>0</v>
      </c>
    </row>
    <row r="282" spans="1:71" s="20" customFormat="1">
      <c r="A282" s="16"/>
      <c r="C282" s="62"/>
      <c r="D282" s="355" t="s">
        <v>54</v>
      </c>
      <c r="E282" s="61"/>
      <c r="F282" s="105"/>
      <c r="G282" s="105">
        <f t="shared" ref="G282:AL282" si="1409">SUM(G240:G281)</f>
        <v>0</v>
      </c>
      <c r="H282" s="105">
        <f t="shared" si="1409"/>
        <v>0</v>
      </c>
      <c r="I282" s="105">
        <f t="shared" si="1409"/>
        <v>0</v>
      </c>
      <c r="J282" s="105">
        <f t="shared" si="1409"/>
        <v>0</v>
      </c>
      <c r="K282" s="105">
        <f t="shared" si="1409"/>
        <v>0</v>
      </c>
      <c r="L282" s="105">
        <f t="shared" si="1409"/>
        <v>0</v>
      </c>
      <c r="M282" s="105">
        <f t="shared" si="1409"/>
        <v>0</v>
      </c>
      <c r="N282" s="105">
        <f t="shared" si="1409"/>
        <v>0</v>
      </c>
      <c r="O282" s="105">
        <f t="shared" si="1409"/>
        <v>0</v>
      </c>
      <c r="P282" s="105">
        <f t="shared" si="1409"/>
        <v>0</v>
      </c>
      <c r="Q282" s="105">
        <f t="shared" si="1409"/>
        <v>0</v>
      </c>
      <c r="R282" s="105">
        <f t="shared" si="1409"/>
        <v>0</v>
      </c>
      <c r="S282" s="105">
        <f t="shared" si="1409"/>
        <v>0</v>
      </c>
      <c r="T282" s="105">
        <f t="shared" si="1409"/>
        <v>0</v>
      </c>
      <c r="U282" s="105">
        <f t="shared" si="1409"/>
        <v>0</v>
      </c>
      <c r="V282" s="105">
        <f t="shared" si="1409"/>
        <v>0</v>
      </c>
      <c r="W282" s="105">
        <f t="shared" si="1409"/>
        <v>0</v>
      </c>
      <c r="X282" s="105">
        <f t="shared" si="1409"/>
        <v>0</v>
      </c>
      <c r="Y282" s="105">
        <f t="shared" si="1409"/>
        <v>0</v>
      </c>
      <c r="Z282" s="105">
        <f t="shared" si="1409"/>
        <v>0</v>
      </c>
      <c r="AA282" s="105">
        <f t="shared" si="1409"/>
        <v>0</v>
      </c>
      <c r="AB282" s="105">
        <f t="shared" si="1409"/>
        <v>0</v>
      </c>
      <c r="AC282" s="105">
        <f t="shared" si="1409"/>
        <v>0</v>
      </c>
      <c r="AD282" s="105">
        <f t="shared" si="1409"/>
        <v>0</v>
      </c>
      <c r="AE282" s="105">
        <f t="shared" si="1409"/>
        <v>0</v>
      </c>
      <c r="AF282" s="105">
        <f t="shared" si="1409"/>
        <v>0</v>
      </c>
      <c r="AG282" s="105">
        <f t="shared" si="1409"/>
        <v>0</v>
      </c>
      <c r="AH282" s="105">
        <f t="shared" si="1409"/>
        <v>0</v>
      </c>
      <c r="AI282" s="105">
        <f t="shared" si="1409"/>
        <v>0</v>
      </c>
      <c r="AJ282" s="105">
        <f t="shared" si="1409"/>
        <v>0</v>
      </c>
      <c r="AK282" s="105">
        <f t="shared" si="1409"/>
        <v>0</v>
      </c>
      <c r="AL282" s="105">
        <f t="shared" si="1409"/>
        <v>0</v>
      </c>
      <c r="AM282" s="105">
        <f t="shared" ref="AM282:BR282" si="1410">SUM(AM240:AM281)</f>
        <v>0</v>
      </c>
      <c r="AN282" s="105">
        <f t="shared" si="1410"/>
        <v>0</v>
      </c>
      <c r="AO282" s="105">
        <f t="shared" si="1410"/>
        <v>0</v>
      </c>
      <c r="AP282" s="105">
        <f t="shared" si="1410"/>
        <v>0</v>
      </c>
      <c r="AQ282" s="105">
        <f t="shared" si="1410"/>
        <v>0</v>
      </c>
      <c r="AR282" s="105">
        <f t="shared" si="1410"/>
        <v>0</v>
      </c>
      <c r="AS282" s="105">
        <f t="shared" si="1410"/>
        <v>0</v>
      </c>
      <c r="AT282" s="105">
        <f t="shared" si="1410"/>
        <v>0</v>
      </c>
      <c r="AU282" s="105">
        <f t="shared" si="1410"/>
        <v>0</v>
      </c>
      <c r="AV282" s="105">
        <f t="shared" si="1410"/>
        <v>0</v>
      </c>
      <c r="AW282" s="105">
        <f t="shared" si="1410"/>
        <v>0</v>
      </c>
      <c r="AX282" s="105">
        <f t="shared" si="1410"/>
        <v>0</v>
      </c>
      <c r="AY282" s="105">
        <f t="shared" si="1410"/>
        <v>0</v>
      </c>
      <c r="AZ282" s="105">
        <f t="shared" si="1410"/>
        <v>0</v>
      </c>
      <c r="BA282" s="105">
        <f t="shared" si="1410"/>
        <v>0</v>
      </c>
      <c r="BB282" s="105">
        <f t="shared" si="1410"/>
        <v>0</v>
      </c>
      <c r="BC282" s="105">
        <f t="shared" si="1410"/>
        <v>0</v>
      </c>
      <c r="BD282" s="105">
        <f t="shared" si="1410"/>
        <v>0</v>
      </c>
      <c r="BE282" s="105">
        <f t="shared" si="1410"/>
        <v>0</v>
      </c>
      <c r="BF282" s="105">
        <f t="shared" si="1410"/>
        <v>0</v>
      </c>
      <c r="BG282" s="105">
        <f t="shared" si="1410"/>
        <v>0</v>
      </c>
      <c r="BH282" s="105">
        <f t="shared" si="1410"/>
        <v>0</v>
      </c>
      <c r="BI282" s="105">
        <f t="shared" si="1410"/>
        <v>0</v>
      </c>
      <c r="BJ282" s="105">
        <f t="shared" si="1410"/>
        <v>0</v>
      </c>
      <c r="BK282" s="105">
        <f t="shared" si="1410"/>
        <v>0</v>
      </c>
      <c r="BL282" s="105">
        <f t="shared" si="1410"/>
        <v>0</v>
      </c>
      <c r="BM282" s="105">
        <f t="shared" si="1410"/>
        <v>0</v>
      </c>
      <c r="BN282" s="105">
        <f t="shared" si="1410"/>
        <v>0</v>
      </c>
      <c r="BO282" s="105">
        <f t="shared" si="1410"/>
        <v>0</v>
      </c>
      <c r="BP282" s="105">
        <f t="shared" si="1410"/>
        <v>0</v>
      </c>
      <c r="BQ282" s="105">
        <f t="shared" si="1410"/>
        <v>0</v>
      </c>
      <c r="BR282" s="105">
        <f t="shared" si="1410"/>
        <v>0</v>
      </c>
      <c r="BS282" s="105">
        <f t="shared" ref="BS282" si="1411">SUM(BS240:BS281)</f>
        <v>0</v>
      </c>
    </row>
    <row r="283" spans="1:71" s="398" customFormat="1">
      <c r="A283" s="16"/>
      <c r="C283" s="399"/>
      <c r="D283" s="400" t="s">
        <v>170</v>
      </c>
      <c r="E283" s="400"/>
      <c r="F283" s="401"/>
      <c r="G283" s="402">
        <f t="shared" ref="G283:AL283" si="1412">G112-(G136+G236+G216+G196+G176+G156)</f>
        <v>0</v>
      </c>
      <c r="H283" s="402">
        <f t="shared" si="1412"/>
        <v>0</v>
      </c>
      <c r="I283" s="402">
        <f t="shared" si="1412"/>
        <v>0</v>
      </c>
      <c r="J283" s="402">
        <f t="shared" si="1412"/>
        <v>0</v>
      </c>
      <c r="K283" s="402">
        <f t="shared" si="1412"/>
        <v>0</v>
      </c>
      <c r="L283" s="402">
        <f t="shared" si="1412"/>
        <v>0</v>
      </c>
      <c r="M283" s="402">
        <f t="shared" si="1412"/>
        <v>0</v>
      </c>
      <c r="N283" s="402">
        <f t="shared" si="1412"/>
        <v>0</v>
      </c>
      <c r="O283" s="402">
        <f t="shared" si="1412"/>
        <v>0</v>
      </c>
      <c r="P283" s="402">
        <f t="shared" si="1412"/>
        <v>0</v>
      </c>
      <c r="Q283" s="402">
        <f t="shared" si="1412"/>
        <v>0</v>
      </c>
      <c r="R283" s="402">
        <f t="shared" si="1412"/>
        <v>0</v>
      </c>
      <c r="S283" s="402">
        <f t="shared" si="1412"/>
        <v>0</v>
      </c>
      <c r="T283" s="402">
        <f t="shared" si="1412"/>
        <v>0</v>
      </c>
      <c r="U283" s="402">
        <f t="shared" si="1412"/>
        <v>0</v>
      </c>
      <c r="V283" s="402">
        <f t="shared" si="1412"/>
        <v>0</v>
      </c>
      <c r="W283" s="402">
        <f t="shared" si="1412"/>
        <v>0</v>
      </c>
      <c r="X283" s="402">
        <f t="shared" si="1412"/>
        <v>0</v>
      </c>
      <c r="Y283" s="402">
        <f t="shared" si="1412"/>
        <v>0</v>
      </c>
      <c r="Z283" s="402">
        <f t="shared" si="1412"/>
        <v>0</v>
      </c>
      <c r="AA283" s="402">
        <f t="shared" si="1412"/>
        <v>0</v>
      </c>
      <c r="AB283" s="402">
        <f t="shared" si="1412"/>
        <v>0</v>
      </c>
      <c r="AC283" s="402">
        <f t="shared" si="1412"/>
        <v>0</v>
      </c>
      <c r="AD283" s="402">
        <f t="shared" si="1412"/>
        <v>0</v>
      </c>
      <c r="AE283" s="402">
        <f t="shared" si="1412"/>
        <v>0</v>
      </c>
      <c r="AF283" s="402">
        <f t="shared" si="1412"/>
        <v>0</v>
      </c>
      <c r="AG283" s="402">
        <f t="shared" si="1412"/>
        <v>0</v>
      </c>
      <c r="AH283" s="402">
        <f t="shared" si="1412"/>
        <v>0</v>
      </c>
      <c r="AI283" s="402">
        <f t="shared" si="1412"/>
        <v>0</v>
      </c>
      <c r="AJ283" s="402">
        <f t="shared" si="1412"/>
        <v>0</v>
      </c>
      <c r="AK283" s="402">
        <f t="shared" si="1412"/>
        <v>0</v>
      </c>
      <c r="AL283" s="402">
        <f t="shared" si="1412"/>
        <v>0</v>
      </c>
      <c r="AM283" s="402">
        <f t="shared" ref="AM283:BN283" si="1413">AM112-(AM136+AM236+AM216+AM196+AM176+AM156)</f>
        <v>0</v>
      </c>
      <c r="AN283" s="402">
        <f t="shared" si="1413"/>
        <v>0</v>
      </c>
      <c r="AO283" s="402">
        <f t="shared" si="1413"/>
        <v>0</v>
      </c>
      <c r="AP283" s="402">
        <f t="shared" si="1413"/>
        <v>0</v>
      </c>
      <c r="AQ283" s="402">
        <f t="shared" si="1413"/>
        <v>0</v>
      </c>
      <c r="AR283" s="402">
        <f t="shared" si="1413"/>
        <v>0</v>
      </c>
      <c r="AS283" s="402">
        <f t="shared" si="1413"/>
        <v>0</v>
      </c>
      <c r="AT283" s="402">
        <f t="shared" si="1413"/>
        <v>0</v>
      </c>
      <c r="AU283" s="402">
        <f t="shared" si="1413"/>
        <v>0</v>
      </c>
      <c r="AV283" s="402">
        <f t="shared" si="1413"/>
        <v>0</v>
      </c>
      <c r="AW283" s="402">
        <f t="shared" si="1413"/>
        <v>0</v>
      </c>
      <c r="AX283" s="402">
        <f t="shared" si="1413"/>
        <v>0</v>
      </c>
      <c r="AY283" s="402">
        <f t="shared" si="1413"/>
        <v>0</v>
      </c>
      <c r="AZ283" s="402">
        <f t="shared" si="1413"/>
        <v>0</v>
      </c>
      <c r="BA283" s="402">
        <f t="shared" si="1413"/>
        <v>0</v>
      </c>
      <c r="BB283" s="402">
        <f t="shared" si="1413"/>
        <v>0</v>
      </c>
      <c r="BC283" s="402">
        <f t="shared" si="1413"/>
        <v>0</v>
      </c>
      <c r="BD283" s="402">
        <f t="shared" si="1413"/>
        <v>0</v>
      </c>
      <c r="BE283" s="402">
        <f t="shared" si="1413"/>
        <v>0</v>
      </c>
      <c r="BF283" s="402">
        <f t="shared" si="1413"/>
        <v>0</v>
      </c>
      <c r="BG283" s="402">
        <f t="shared" si="1413"/>
        <v>0</v>
      </c>
      <c r="BH283" s="402">
        <f t="shared" si="1413"/>
        <v>0</v>
      </c>
      <c r="BI283" s="402">
        <f t="shared" si="1413"/>
        <v>0</v>
      </c>
      <c r="BJ283" s="402">
        <f t="shared" si="1413"/>
        <v>0</v>
      </c>
      <c r="BK283" s="402">
        <f t="shared" si="1413"/>
        <v>0</v>
      </c>
      <c r="BL283" s="402">
        <f t="shared" si="1413"/>
        <v>0</v>
      </c>
      <c r="BM283" s="402">
        <f t="shared" si="1413"/>
        <v>0</v>
      </c>
      <c r="BN283" s="402">
        <f t="shared" si="1413"/>
        <v>0</v>
      </c>
      <c r="BO283" s="402"/>
      <c r="BP283" s="402"/>
      <c r="BQ283" s="432"/>
      <c r="BR283" s="432"/>
      <c r="BS283" s="402"/>
    </row>
    <row r="284" spans="1:71" s="398" customFormat="1">
      <c r="A284" s="397"/>
      <c r="C284" s="399"/>
      <c r="D284" s="400"/>
      <c r="E284" s="400"/>
      <c r="F284" s="401"/>
      <c r="G284" s="402">
        <f t="shared" ref="G284:AL284" si="1414">G282-G94</f>
        <v>0</v>
      </c>
      <c r="H284" s="402">
        <f t="shared" si="1414"/>
        <v>0</v>
      </c>
      <c r="I284" s="402">
        <f t="shared" si="1414"/>
        <v>0</v>
      </c>
      <c r="J284" s="402">
        <f t="shared" si="1414"/>
        <v>0</v>
      </c>
      <c r="K284" s="402">
        <f t="shared" si="1414"/>
        <v>0</v>
      </c>
      <c r="L284" s="402">
        <f t="shared" si="1414"/>
        <v>0</v>
      </c>
      <c r="M284" s="402">
        <f t="shared" si="1414"/>
        <v>0</v>
      </c>
      <c r="N284" s="402">
        <f t="shared" si="1414"/>
        <v>0</v>
      </c>
      <c r="O284" s="402">
        <f t="shared" si="1414"/>
        <v>0</v>
      </c>
      <c r="P284" s="402">
        <f t="shared" si="1414"/>
        <v>0</v>
      </c>
      <c r="Q284" s="402">
        <f t="shared" si="1414"/>
        <v>0</v>
      </c>
      <c r="R284" s="402">
        <f t="shared" si="1414"/>
        <v>0</v>
      </c>
      <c r="S284" s="402">
        <f t="shared" si="1414"/>
        <v>0</v>
      </c>
      <c r="T284" s="402">
        <f t="shared" si="1414"/>
        <v>0</v>
      </c>
      <c r="U284" s="402">
        <f t="shared" si="1414"/>
        <v>0</v>
      </c>
      <c r="V284" s="402">
        <f t="shared" si="1414"/>
        <v>0</v>
      </c>
      <c r="W284" s="402">
        <f t="shared" si="1414"/>
        <v>0</v>
      </c>
      <c r="X284" s="402">
        <f t="shared" si="1414"/>
        <v>0</v>
      </c>
      <c r="Y284" s="402">
        <f t="shared" si="1414"/>
        <v>0</v>
      </c>
      <c r="Z284" s="402">
        <f t="shared" si="1414"/>
        <v>0</v>
      </c>
      <c r="AA284" s="402">
        <f t="shared" si="1414"/>
        <v>0</v>
      </c>
      <c r="AB284" s="402">
        <f t="shared" si="1414"/>
        <v>0</v>
      </c>
      <c r="AC284" s="402">
        <f t="shared" si="1414"/>
        <v>0</v>
      </c>
      <c r="AD284" s="402">
        <f t="shared" si="1414"/>
        <v>0</v>
      </c>
      <c r="AE284" s="402">
        <f t="shared" si="1414"/>
        <v>0</v>
      </c>
      <c r="AF284" s="402">
        <f t="shared" si="1414"/>
        <v>0</v>
      </c>
      <c r="AG284" s="402">
        <f t="shared" si="1414"/>
        <v>0</v>
      </c>
      <c r="AH284" s="402">
        <f t="shared" si="1414"/>
        <v>0</v>
      </c>
      <c r="AI284" s="402">
        <f t="shared" si="1414"/>
        <v>0</v>
      </c>
      <c r="AJ284" s="402">
        <f t="shared" si="1414"/>
        <v>0</v>
      </c>
      <c r="AK284" s="402">
        <f t="shared" si="1414"/>
        <v>0</v>
      </c>
      <c r="AL284" s="402">
        <f t="shared" si="1414"/>
        <v>0</v>
      </c>
      <c r="AM284" s="402">
        <f t="shared" ref="AM284:BS284" si="1415">AM282-AM94</f>
        <v>0</v>
      </c>
      <c r="AN284" s="402">
        <f t="shared" si="1415"/>
        <v>0</v>
      </c>
      <c r="AO284" s="402">
        <f t="shared" si="1415"/>
        <v>0</v>
      </c>
      <c r="AP284" s="402">
        <f t="shared" si="1415"/>
        <v>0</v>
      </c>
      <c r="AQ284" s="402">
        <f t="shared" si="1415"/>
        <v>0</v>
      </c>
      <c r="AR284" s="402">
        <f t="shared" si="1415"/>
        <v>0</v>
      </c>
      <c r="AS284" s="402">
        <f t="shared" si="1415"/>
        <v>0</v>
      </c>
      <c r="AT284" s="402">
        <f t="shared" si="1415"/>
        <v>0</v>
      </c>
      <c r="AU284" s="402">
        <f t="shared" si="1415"/>
        <v>0</v>
      </c>
      <c r="AV284" s="402">
        <f t="shared" si="1415"/>
        <v>0</v>
      </c>
      <c r="AW284" s="402">
        <f t="shared" si="1415"/>
        <v>0</v>
      </c>
      <c r="AX284" s="402">
        <f t="shared" si="1415"/>
        <v>0</v>
      </c>
      <c r="AY284" s="402">
        <f t="shared" si="1415"/>
        <v>0</v>
      </c>
      <c r="AZ284" s="402">
        <f t="shared" si="1415"/>
        <v>0</v>
      </c>
      <c r="BA284" s="402">
        <f t="shared" si="1415"/>
        <v>0</v>
      </c>
      <c r="BB284" s="402">
        <f t="shared" si="1415"/>
        <v>0</v>
      </c>
      <c r="BC284" s="402">
        <f t="shared" si="1415"/>
        <v>0</v>
      </c>
      <c r="BD284" s="402">
        <f t="shared" si="1415"/>
        <v>0</v>
      </c>
      <c r="BE284" s="402">
        <f t="shared" si="1415"/>
        <v>0</v>
      </c>
      <c r="BF284" s="402">
        <f t="shared" si="1415"/>
        <v>0</v>
      </c>
      <c r="BG284" s="402">
        <f t="shared" si="1415"/>
        <v>0</v>
      </c>
      <c r="BH284" s="402">
        <f t="shared" si="1415"/>
        <v>0</v>
      </c>
      <c r="BI284" s="402">
        <f t="shared" si="1415"/>
        <v>0</v>
      </c>
      <c r="BJ284" s="402">
        <f t="shared" si="1415"/>
        <v>0</v>
      </c>
      <c r="BK284" s="402">
        <f t="shared" si="1415"/>
        <v>0</v>
      </c>
      <c r="BL284" s="402">
        <f t="shared" si="1415"/>
        <v>0</v>
      </c>
      <c r="BM284" s="402">
        <f t="shared" si="1415"/>
        <v>0</v>
      </c>
      <c r="BN284" s="402">
        <f t="shared" si="1415"/>
        <v>0</v>
      </c>
      <c r="BO284" s="402">
        <f t="shared" si="1415"/>
        <v>0</v>
      </c>
      <c r="BP284" s="402">
        <f t="shared" si="1415"/>
        <v>0</v>
      </c>
      <c r="BQ284" s="402">
        <f t="shared" si="1415"/>
        <v>0</v>
      </c>
      <c r="BR284" s="402">
        <f t="shared" si="1415"/>
        <v>0</v>
      </c>
      <c r="BS284" s="402">
        <f t="shared" si="1415"/>
        <v>0</v>
      </c>
    </row>
    <row r="285" spans="1:71" s="20" customFormat="1">
      <c r="A285" s="16"/>
      <c r="C285" s="62"/>
      <c r="D285" s="61"/>
      <c r="E285" s="61"/>
      <c r="F285" s="236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</row>
    <row r="286" spans="1:71" s="20" customFormat="1">
      <c r="A286" s="16"/>
      <c r="C286" s="403"/>
      <c r="D286" s="404" t="s">
        <v>640</v>
      </c>
      <c r="E286" s="405"/>
      <c r="F286" s="406"/>
      <c r="G286" s="80">
        <f>G$4</f>
        <v>44957</v>
      </c>
      <c r="H286" s="80">
        <f t="shared" ref="H286" si="1416">EOMONTH(G286,1)</f>
        <v>44985</v>
      </c>
      <c r="I286" s="80">
        <f t="shared" ref="I286" si="1417">EOMONTH(H286,1)</f>
        <v>45016</v>
      </c>
      <c r="J286" s="80">
        <f t="shared" ref="J286" si="1418">EOMONTH(I286,1)</f>
        <v>45046</v>
      </c>
      <c r="K286" s="80">
        <f t="shared" ref="K286" si="1419">EOMONTH(J286,1)</f>
        <v>45077</v>
      </c>
      <c r="L286" s="80">
        <f t="shared" ref="L286" si="1420">EOMONTH(K286,1)</f>
        <v>45107</v>
      </c>
      <c r="M286" s="80">
        <f t="shared" ref="M286" si="1421">EOMONTH(L286,1)</f>
        <v>45138</v>
      </c>
      <c r="N286" s="80">
        <f t="shared" ref="N286" si="1422">EOMONTH(M286,1)</f>
        <v>45169</v>
      </c>
      <c r="O286" s="80">
        <f t="shared" ref="O286" si="1423">EOMONTH(N286,1)</f>
        <v>45199</v>
      </c>
      <c r="P286" s="80">
        <f t="shared" ref="P286" si="1424">EOMONTH(O286,1)</f>
        <v>45230</v>
      </c>
      <c r="Q286" s="80">
        <f t="shared" ref="Q286" si="1425">EOMONTH(P286,1)</f>
        <v>45260</v>
      </c>
      <c r="R286" s="80">
        <f t="shared" ref="R286" si="1426">EOMONTH(Q286,1)</f>
        <v>45291</v>
      </c>
      <c r="S286" s="80">
        <f t="shared" ref="S286" si="1427">EOMONTH(R286,1)</f>
        <v>45322</v>
      </c>
      <c r="T286" s="80">
        <f t="shared" ref="T286" si="1428">EOMONTH(S286,1)</f>
        <v>45351</v>
      </c>
      <c r="U286" s="80">
        <f t="shared" ref="U286" si="1429">EOMONTH(T286,1)</f>
        <v>45382</v>
      </c>
      <c r="V286" s="80">
        <f t="shared" ref="V286" si="1430">EOMONTH(U286,1)</f>
        <v>45412</v>
      </c>
      <c r="W286" s="80">
        <f t="shared" ref="W286" si="1431">EOMONTH(V286,1)</f>
        <v>45443</v>
      </c>
      <c r="X286" s="80">
        <f t="shared" ref="X286" si="1432">EOMONTH(W286,1)</f>
        <v>45473</v>
      </c>
      <c r="Y286" s="80">
        <f t="shared" ref="Y286" si="1433">EOMONTH(X286,1)</f>
        <v>45504</v>
      </c>
      <c r="Z286" s="80">
        <f t="shared" ref="Z286" si="1434">EOMONTH(Y286,1)</f>
        <v>45535</v>
      </c>
      <c r="AA286" s="80">
        <f t="shared" ref="AA286" si="1435">EOMONTH(Z286,1)</f>
        <v>45565</v>
      </c>
      <c r="AB286" s="80">
        <f t="shared" ref="AB286" si="1436">EOMONTH(AA286,1)</f>
        <v>45596</v>
      </c>
      <c r="AC286" s="80">
        <f t="shared" ref="AC286" si="1437">EOMONTH(AB286,1)</f>
        <v>45626</v>
      </c>
      <c r="AD286" s="80">
        <f t="shared" ref="AD286" si="1438">EOMONTH(AC286,1)</f>
        <v>45657</v>
      </c>
      <c r="AE286" s="80">
        <f t="shared" ref="AE286" si="1439">EOMONTH(AD286,1)</f>
        <v>45688</v>
      </c>
      <c r="AF286" s="80">
        <f t="shared" ref="AF286" si="1440">EOMONTH(AE286,1)</f>
        <v>45716</v>
      </c>
      <c r="AG286" s="80">
        <f t="shared" ref="AG286" si="1441">EOMONTH(AF286,1)</f>
        <v>45747</v>
      </c>
      <c r="AH286" s="80">
        <f t="shared" ref="AH286" si="1442">EOMONTH(AG286,1)</f>
        <v>45777</v>
      </c>
      <c r="AI286" s="80">
        <f t="shared" ref="AI286" si="1443">EOMONTH(AH286,1)</f>
        <v>45808</v>
      </c>
      <c r="AJ286" s="80">
        <f t="shared" ref="AJ286" si="1444">EOMONTH(AI286,1)</f>
        <v>45838</v>
      </c>
      <c r="AK286" s="80">
        <f t="shared" ref="AK286" si="1445">EOMONTH(AJ286,1)</f>
        <v>45869</v>
      </c>
      <c r="AL286" s="80">
        <f t="shared" ref="AL286" si="1446">EOMONTH(AK286,1)</f>
        <v>45900</v>
      </c>
      <c r="AM286" s="80">
        <f t="shared" ref="AM286" si="1447">EOMONTH(AL286,1)</f>
        <v>45930</v>
      </c>
      <c r="AN286" s="80">
        <f t="shared" ref="AN286" si="1448">EOMONTH(AM286,1)</f>
        <v>45961</v>
      </c>
      <c r="AO286" s="80">
        <f t="shared" ref="AO286" si="1449">EOMONTH(AN286,1)</f>
        <v>45991</v>
      </c>
      <c r="AP286" s="80">
        <f t="shared" ref="AP286" si="1450">EOMONTH(AO286,1)</f>
        <v>46022</v>
      </c>
      <c r="AQ286" s="80">
        <f t="shared" ref="AQ286" si="1451">EOMONTH(AP286,1)</f>
        <v>46053</v>
      </c>
      <c r="AR286" s="80">
        <f t="shared" ref="AR286" si="1452">EOMONTH(AQ286,1)</f>
        <v>46081</v>
      </c>
      <c r="AS286" s="80">
        <f t="shared" ref="AS286" si="1453">EOMONTH(AR286,1)</f>
        <v>46112</v>
      </c>
      <c r="AT286" s="80">
        <f t="shared" ref="AT286" si="1454">EOMONTH(AS286,1)</f>
        <v>46142</v>
      </c>
      <c r="AU286" s="80">
        <f t="shared" ref="AU286" si="1455">EOMONTH(AT286,1)</f>
        <v>46173</v>
      </c>
      <c r="AV286" s="80">
        <f t="shared" ref="AV286" si="1456">EOMONTH(AU286,1)</f>
        <v>46203</v>
      </c>
      <c r="AW286" s="80">
        <f t="shared" ref="AW286" si="1457">EOMONTH(AV286,1)</f>
        <v>46234</v>
      </c>
      <c r="AX286" s="80">
        <f t="shared" ref="AX286" si="1458">EOMONTH(AW286,1)</f>
        <v>46265</v>
      </c>
      <c r="AY286" s="80">
        <f t="shared" ref="AY286" si="1459">EOMONTH(AX286,1)</f>
        <v>46295</v>
      </c>
      <c r="AZ286" s="80">
        <f t="shared" ref="AZ286" si="1460">EOMONTH(AY286,1)</f>
        <v>46326</v>
      </c>
      <c r="BA286" s="80">
        <f t="shared" ref="BA286" si="1461">EOMONTH(AZ286,1)</f>
        <v>46356</v>
      </c>
      <c r="BB286" s="80">
        <f t="shared" ref="BB286" si="1462">EOMONTH(BA286,1)</f>
        <v>46387</v>
      </c>
      <c r="BC286" s="80">
        <f t="shared" ref="BC286" si="1463">EOMONTH(BB286,1)</f>
        <v>46418</v>
      </c>
      <c r="BD286" s="80">
        <f t="shared" ref="BD286" si="1464">EOMONTH(BC286,1)</f>
        <v>46446</v>
      </c>
      <c r="BE286" s="80">
        <f t="shared" ref="BE286" si="1465">EOMONTH(BD286,1)</f>
        <v>46477</v>
      </c>
      <c r="BF286" s="80">
        <f t="shared" ref="BF286" si="1466">EOMONTH(BE286,1)</f>
        <v>46507</v>
      </c>
      <c r="BG286" s="80">
        <f t="shared" ref="BG286" si="1467">EOMONTH(BF286,1)</f>
        <v>46538</v>
      </c>
      <c r="BH286" s="80">
        <f t="shared" ref="BH286" si="1468">EOMONTH(BG286,1)</f>
        <v>46568</v>
      </c>
      <c r="BI286" s="80">
        <f t="shared" ref="BI286" si="1469">EOMONTH(BH286,1)</f>
        <v>46599</v>
      </c>
      <c r="BJ286" s="80">
        <f t="shared" ref="BJ286" si="1470">EOMONTH(BI286,1)</f>
        <v>46630</v>
      </c>
      <c r="BK286" s="80">
        <f t="shared" ref="BK286" si="1471">EOMONTH(BJ286,1)</f>
        <v>46660</v>
      </c>
      <c r="BL286" s="80">
        <f t="shared" ref="BL286" si="1472">EOMONTH(BK286,1)</f>
        <v>46691</v>
      </c>
      <c r="BM286" s="80">
        <f t="shared" ref="BM286" si="1473">EOMONTH(BL286,1)</f>
        <v>46721</v>
      </c>
      <c r="BN286" s="80">
        <f t="shared" ref="BN286" si="1474">EOMONTH(BM286,1)</f>
        <v>46752</v>
      </c>
      <c r="BO286" s="195">
        <f>YEAR(G286)</f>
        <v>2023</v>
      </c>
      <c r="BP286" s="68">
        <f t="shared" ref="BP286" si="1475">BO286+1</f>
        <v>2024</v>
      </c>
      <c r="BQ286" s="68">
        <f t="shared" ref="BQ286" si="1476">BP286+1</f>
        <v>2025</v>
      </c>
      <c r="BR286" s="68">
        <f t="shared" ref="BR286:BS286" si="1477">BQ286+1</f>
        <v>2026</v>
      </c>
      <c r="BS286" s="98">
        <f t="shared" si="1477"/>
        <v>2027</v>
      </c>
    </row>
    <row r="287" spans="1:71" s="20" customFormat="1">
      <c r="A287" s="16"/>
      <c r="C287" s="388" t="str">
        <f>Setup!D$13</f>
        <v>Cost of Sales</v>
      </c>
      <c r="D287" s="389" t="s">
        <v>11</v>
      </c>
      <c r="E287" s="390"/>
      <c r="F287" s="391"/>
      <c r="G287" s="378">
        <f t="shared" ref="G287:P296" si="1478">SUMIFS(G$35:G$82,$D$35:$D$82,$D287,$C$35:$C$82,$C287)</f>
        <v>0</v>
      </c>
      <c r="H287" s="378">
        <f t="shared" si="1478"/>
        <v>0</v>
      </c>
      <c r="I287" s="378">
        <f t="shared" si="1478"/>
        <v>0</v>
      </c>
      <c r="J287" s="378">
        <f t="shared" si="1478"/>
        <v>0</v>
      </c>
      <c r="K287" s="378">
        <f t="shared" si="1478"/>
        <v>0</v>
      </c>
      <c r="L287" s="378">
        <f t="shared" si="1478"/>
        <v>0</v>
      </c>
      <c r="M287" s="378">
        <f t="shared" si="1478"/>
        <v>0</v>
      </c>
      <c r="N287" s="378">
        <f t="shared" si="1478"/>
        <v>0</v>
      </c>
      <c r="O287" s="378">
        <f t="shared" si="1478"/>
        <v>0</v>
      </c>
      <c r="P287" s="378">
        <f t="shared" si="1478"/>
        <v>0</v>
      </c>
      <c r="Q287" s="378">
        <f t="shared" ref="Q287:Z296" si="1479">SUMIFS(Q$35:Q$82,$D$35:$D$82,$D287,$C$35:$C$82,$C287)</f>
        <v>0</v>
      </c>
      <c r="R287" s="378">
        <f t="shared" si="1479"/>
        <v>0</v>
      </c>
      <c r="S287" s="378">
        <f t="shared" si="1479"/>
        <v>0</v>
      </c>
      <c r="T287" s="378">
        <f t="shared" si="1479"/>
        <v>0</v>
      </c>
      <c r="U287" s="378">
        <f t="shared" si="1479"/>
        <v>0</v>
      </c>
      <c r="V287" s="378">
        <f t="shared" si="1479"/>
        <v>0</v>
      </c>
      <c r="W287" s="378">
        <f t="shared" si="1479"/>
        <v>0</v>
      </c>
      <c r="X287" s="378">
        <f t="shared" si="1479"/>
        <v>0</v>
      </c>
      <c r="Y287" s="378">
        <f t="shared" si="1479"/>
        <v>0</v>
      </c>
      <c r="Z287" s="378">
        <f t="shared" si="1479"/>
        <v>0</v>
      </c>
      <c r="AA287" s="378">
        <f t="shared" ref="AA287:AJ296" si="1480">SUMIFS(AA$35:AA$82,$D$35:$D$82,$D287,$C$35:$C$82,$C287)</f>
        <v>0</v>
      </c>
      <c r="AB287" s="378">
        <f t="shared" si="1480"/>
        <v>0</v>
      </c>
      <c r="AC287" s="378">
        <f t="shared" si="1480"/>
        <v>0</v>
      </c>
      <c r="AD287" s="378">
        <f t="shared" si="1480"/>
        <v>0</v>
      </c>
      <c r="AE287" s="378">
        <f t="shared" si="1480"/>
        <v>0</v>
      </c>
      <c r="AF287" s="378">
        <f t="shared" si="1480"/>
        <v>0</v>
      </c>
      <c r="AG287" s="378">
        <f t="shared" si="1480"/>
        <v>0</v>
      </c>
      <c r="AH287" s="378">
        <f t="shared" si="1480"/>
        <v>0</v>
      </c>
      <c r="AI287" s="378">
        <f t="shared" si="1480"/>
        <v>0</v>
      </c>
      <c r="AJ287" s="378">
        <f t="shared" si="1480"/>
        <v>0</v>
      </c>
      <c r="AK287" s="378">
        <f t="shared" ref="AK287:AT296" si="1481">SUMIFS(AK$35:AK$82,$D$35:$D$82,$D287,$C$35:$C$82,$C287)</f>
        <v>0</v>
      </c>
      <c r="AL287" s="378">
        <f t="shared" si="1481"/>
        <v>0</v>
      </c>
      <c r="AM287" s="378">
        <f t="shared" si="1481"/>
        <v>0</v>
      </c>
      <c r="AN287" s="378">
        <f t="shared" si="1481"/>
        <v>0</v>
      </c>
      <c r="AO287" s="378">
        <f t="shared" si="1481"/>
        <v>0</v>
      </c>
      <c r="AP287" s="378">
        <f t="shared" si="1481"/>
        <v>0</v>
      </c>
      <c r="AQ287" s="378">
        <f t="shared" si="1481"/>
        <v>0</v>
      </c>
      <c r="AR287" s="378">
        <f t="shared" si="1481"/>
        <v>0</v>
      </c>
      <c r="AS287" s="378">
        <f t="shared" si="1481"/>
        <v>0</v>
      </c>
      <c r="AT287" s="378">
        <f t="shared" si="1481"/>
        <v>0</v>
      </c>
      <c r="AU287" s="378">
        <f t="shared" ref="AU287:BD296" si="1482">SUMIFS(AU$35:AU$82,$D$35:$D$82,$D287,$C$35:$C$82,$C287)</f>
        <v>0</v>
      </c>
      <c r="AV287" s="378">
        <f t="shared" si="1482"/>
        <v>0</v>
      </c>
      <c r="AW287" s="378">
        <f t="shared" si="1482"/>
        <v>0</v>
      </c>
      <c r="AX287" s="378">
        <f t="shared" si="1482"/>
        <v>0</v>
      </c>
      <c r="AY287" s="378">
        <f t="shared" si="1482"/>
        <v>0</v>
      </c>
      <c r="AZ287" s="378">
        <f t="shared" si="1482"/>
        <v>0</v>
      </c>
      <c r="BA287" s="378">
        <f t="shared" si="1482"/>
        <v>0</v>
      </c>
      <c r="BB287" s="378">
        <f t="shared" si="1482"/>
        <v>0</v>
      </c>
      <c r="BC287" s="378">
        <f t="shared" si="1482"/>
        <v>0</v>
      </c>
      <c r="BD287" s="378">
        <f t="shared" si="1482"/>
        <v>0</v>
      </c>
      <c r="BE287" s="378">
        <f t="shared" ref="BE287:BN296" si="1483">SUMIFS(BE$35:BE$82,$D$35:$D$82,$D287,$C$35:$C$82,$C287)</f>
        <v>0</v>
      </c>
      <c r="BF287" s="378">
        <f t="shared" si="1483"/>
        <v>0</v>
      </c>
      <c r="BG287" s="378">
        <f t="shared" si="1483"/>
        <v>0</v>
      </c>
      <c r="BH287" s="378">
        <f t="shared" si="1483"/>
        <v>0</v>
      </c>
      <c r="BI287" s="378">
        <f t="shared" si="1483"/>
        <v>0</v>
      </c>
      <c r="BJ287" s="378">
        <f t="shared" si="1483"/>
        <v>0</v>
      </c>
      <c r="BK287" s="378">
        <f t="shared" si="1483"/>
        <v>0</v>
      </c>
      <c r="BL287" s="378">
        <f t="shared" si="1483"/>
        <v>0</v>
      </c>
      <c r="BM287" s="378">
        <f t="shared" si="1483"/>
        <v>0</v>
      </c>
      <c r="BN287" s="378">
        <f t="shared" si="1483"/>
        <v>0</v>
      </c>
      <c r="BO287" s="386" cm="1">
        <f t="array" ref="BO287">SUMPRODUCT((YEAR($G$4:$BN$4)=BO$4)*($G287:$BN287))</f>
        <v>0</v>
      </c>
      <c r="BP287" s="284" cm="1">
        <f t="array" ref="BP287">SUMPRODUCT((YEAR($G$4:$BN$4)=BP$4)*($G287:$BN287))</f>
        <v>0</v>
      </c>
      <c r="BQ287" s="284" cm="1">
        <f t="array" ref="BQ287">SUMPRODUCT((YEAR($G$4:$BN$4)=BQ$4)*($G287:$BN287))</f>
        <v>0</v>
      </c>
      <c r="BR287" s="284" cm="1">
        <f t="array" ref="BR287">SUMPRODUCT((YEAR($G$4:$BN$4)=BR$4)*($G287:$BN287))</f>
        <v>0</v>
      </c>
      <c r="BS287" s="387" cm="1">
        <f t="array" ref="BS287">SUMPRODUCT((YEAR($G$4:$BN$4)=BS$4)*($G287:$BN287))</f>
        <v>0</v>
      </c>
    </row>
    <row r="288" spans="1:71" s="20" customFormat="1">
      <c r="A288" s="16"/>
      <c r="C288" s="388" t="str">
        <f>Setup!D$13</f>
        <v>Cost of Sales</v>
      </c>
      <c r="D288" s="389" t="s">
        <v>10</v>
      </c>
      <c r="E288" s="390"/>
      <c r="F288" s="391"/>
      <c r="G288" s="378">
        <f t="shared" si="1478"/>
        <v>0</v>
      </c>
      <c r="H288" s="378">
        <f t="shared" si="1478"/>
        <v>0</v>
      </c>
      <c r="I288" s="378">
        <f t="shared" si="1478"/>
        <v>0</v>
      </c>
      <c r="J288" s="378">
        <f t="shared" si="1478"/>
        <v>0</v>
      </c>
      <c r="K288" s="378">
        <f t="shared" si="1478"/>
        <v>0</v>
      </c>
      <c r="L288" s="378">
        <f t="shared" si="1478"/>
        <v>0</v>
      </c>
      <c r="M288" s="378">
        <f t="shared" si="1478"/>
        <v>0</v>
      </c>
      <c r="N288" s="378">
        <f t="shared" si="1478"/>
        <v>0</v>
      </c>
      <c r="O288" s="378">
        <f t="shared" si="1478"/>
        <v>0</v>
      </c>
      <c r="P288" s="378">
        <f t="shared" si="1478"/>
        <v>0</v>
      </c>
      <c r="Q288" s="378">
        <f t="shared" si="1479"/>
        <v>0</v>
      </c>
      <c r="R288" s="378">
        <f t="shared" si="1479"/>
        <v>0</v>
      </c>
      <c r="S288" s="378">
        <f t="shared" si="1479"/>
        <v>0</v>
      </c>
      <c r="T288" s="378">
        <f t="shared" si="1479"/>
        <v>0</v>
      </c>
      <c r="U288" s="378">
        <f t="shared" si="1479"/>
        <v>0</v>
      </c>
      <c r="V288" s="378">
        <f t="shared" si="1479"/>
        <v>0</v>
      </c>
      <c r="W288" s="378">
        <f t="shared" si="1479"/>
        <v>0</v>
      </c>
      <c r="X288" s="378">
        <f t="shared" si="1479"/>
        <v>0</v>
      </c>
      <c r="Y288" s="378">
        <f t="shared" si="1479"/>
        <v>0</v>
      </c>
      <c r="Z288" s="378">
        <f t="shared" si="1479"/>
        <v>0</v>
      </c>
      <c r="AA288" s="378">
        <f t="shared" si="1480"/>
        <v>0</v>
      </c>
      <c r="AB288" s="378">
        <f t="shared" si="1480"/>
        <v>0</v>
      </c>
      <c r="AC288" s="378">
        <f t="shared" si="1480"/>
        <v>0</v>
      </c>
      <c r="AD288" s="378">
        <f t="shared" si="1480"/>
        <v>0</v>
      </c>
      <c r="AE288" s="378">
        <f t="shared" si="1480"/>
        <v>0</v>
      </c>
      <c r="AF288" s="378">
        <f t="shared" si="1480"/>
        <v>0</v>
      </c>
      <c r="AG288" s="378">
        <f t="shared" si="1480"/>
        <v>0</v>
      </c>
      <c r="AH288" s="378">
        <f t="shared" si="1480"/>
        <v>0</v>
      </c>
      <c r="AI288" s="378">
        <f t="shared" si="1480"/>
        <v>0</v>
      </c>
      <c r="AJ288" s="378">
        <f t="shared" si="1480"/>
        <v>0</v>
      </c>
      <c r="AK288" s="378">
        <f t="shared" si="1481"/>
        <v>0</v>
      </c>
      <c r="AL288" s="378">
        <f t="shared" si="1481"/>
        <v>0</v>
      </c>
      <c r="AM288" s="378">
        <f t="shared" si="1481"/>
        <v>0</v>
      </c>
      <c r="AN288" s="378">
        <f t="shared" si="1481"/>
        <v>0</v>
      </c>
      <c r="AO288" s="378">
        <f t="shared" si="1481"/>
        <v>0</v>
      </c>
      <c r="AP288" s="378">
        <f t="shared" si="1481"/>
        <v>0</v>
      </c>
      <c r="AQ288" s="378">
        <f t="shared" si="1481"/>
        <v>0</v>
      </c>
      <c r="AR288" s="378">
        <f t="shared" si="1481"/>
        <v>0</v>
      </c>
      <c r="AS288" s="378">
        <f t="shared" si="1481"/>
        <v>0</v>
      </c>
      <c r="AT288" s="378">
        <f t="shared" si="1481"/>
        <v>0</v>
      </c>
      <c r="AU288" s="378">
        <f t="shared" si="1482"/>
        <v>0</v>
      </c>
      <c r="AV288" s="378">
        <f t="shared" si="1482"/>
        <v>0</v>
      </c>
      <c r="AW288" s="378">
        <f t="shared" si="1482"/>
        <v>0</v>
      </c>
      <c r="AX288" s="378">
        <f t="shared" si="1482"/>
        <v>0</v>
      </c>
      <c r="AY288" s="378">
        <f t="shared" si="1482"/>
        <v>0</v>
      </c>
      <c r="AZ288" s="378">
        <f t="shared" si="1482"/>
        <v>0</v>
      </c>
      <c r="BA288" s="378">
        <f t="shared" si="1482"/>
        <v>0</v>
      </c>
      <c r="BB288" s="378">
        <f t="shared" si="1482"/>
        <v>0</v>
      </c>
      <c r="BC288" s="378">
        <f t="shared" si="1482"/>
        <v>0</v>
      </c>
      <c r="BD288" s="378">
        <f t="shared" si="1482"/>
        <v>0</v>
      </c>
      <c r="BE288" s="378">
        <f t="shared" si="1483"/>
        <v>0</v>
      </c>
      <c r="BF288" s="378">
        <f t="shared" si="1483"/>
        <v>0</v>
      </c>
      <c r="BG288" s="378">
        <f t="shared" si="1483"/>
        <v>0</v>
      </c>
      <c r="BH288" s="378">
        <f t="shared" si="1483"/>
        <v>0</v>
      </c>
      <c r="BI288" s="378">
        <f t="shared" si="1483"/>
        <v>0</v>
      </c>
      <c r="BJ288" s="378">
        <f t="shared" si="1483"/>
        <v>0</v>
      </c>
      <c r="BK288" s="378">
        <f t="shared" si="1483"/>
        <v>0</v>
      </c>
      <c r="BL288" s="378">
        <f t="shared" si="1483"/>
        <v>0</v>
      </c>
      <c r="BM288" s="378">
        <f t="shared" si="1483"/>
        <v>0</v>
      </c>
      <c r="BN288" s="378">
        <f t="shared" si="1483"/>
        <v>0</v>
      </c>
      <c r="BO288" s="377" cm="1">
        <f t="array" ref="BO288">SUMPRODUCT((YEAR($G$4:$BN$4)=BO$4)*($G288:$BN288))</f>
        <v>0</v>
      </c>
      <c r="BP288" s="378" cm="1">
        <f t="array" ref="BP288">SUMPRODUCT((YEAR($G$4:$BN$4)=BP$4)*($G288:$BN288))</f>
        <v>0</v>
      </c>
      <c r="BQ288" s="378" cm="1">
        <f t="array" ref="BQ288">SUMPRODUCT((YEAR($G$4:$BN$4)=BQ$4)*($G288:$BN288))</f>
        <v>0</v>
      </c>
      <c r="BR288" s="378" cm="1">
        <f t="array" ref="BR288">SUMPRODUCT((YEAR($G$4:$BN$4)=BR$4)*($G288:$BN288))</f>
        <v>0</v>
      </c>
      <c r="BS288" s="379" cm="1">
        <f t="array" ref="BS288">SUMPRODUCT((YEAR($G$4:$BN$4)=BS$4)*($G288:$BN288))</f>
        <v>0</v>
      </c>
    </row>
    <row r="289" spans="1:71" s="20" customFormat="1">
      <c r="A289" s="16"/>
      <c r="C289" s="388" t="str">
        <f>Setup!D$13</f>
        <v>Cost of Sales</v>
      </c>
      <c r="D289" s="389" t="s">
        <v>650</v>
      </c>
      <c r="E289" s="390"/>
      <c r="F289" s="391"/>
      <c r="G289" s="378">
        <f t="shared" si="1478"/>
        <v>0</v>
      </c>
      <c r="H289" s="378">
        <f t="shared" si="1478"/>
        <v>0</v>
      </c>
      <c r="I289" s="378">
        <f t="shared" si="1478"/>
        <v>0</v>
      </c>
      <c r="J289" s="378">
        <f t="shared" si="1478"/>
        <v>0</v>
      </c>
      <c r="K289" s="378">
        <f t="shared" si="1478"/>
        <v>0</v>
      </c>
      <c r="L289" s="378">
        <f t="shared" si="1478"/>
        <v>0</v>
      </c>
      <c r="M289" s="378">
        <f t="shared" si="1478"/>
        <v>0</v>
      </c>
      <c r="N289" s="378">
        <f t="shared" si="1478"/>
        <v>0</v>
      </c>
      <c r="O289" s="378">
        <f t="shared" si="1478"/>
        <v>0</v>
      </c>
      <c r="P289" s="378">
        <f t="shared" si="1478"/>
        <v>0</v>
      </c>
      <c r="Q289" s="378">
        <f t="shared" si="1479"/>
        <v>0</v>
      </c>
      <c r="R289" s="378">
        <f t="shared" si="1479"/>
        <v>0</v>
      </c>
      <c r="S289" s="378">
        <f t="shared" si="1479"/>
        <v>0</v>
      </c>
      <c r="T289" s="378">
        <f t="shared" si="1479"/>
        <v>0</v>
      </c>
      <c r="U289" s="378">
        <f t="shared" si="1479"/>
        <v>0</v>
      </c>
      <c r="V289" s="378">
        <f t="shared" si="1479"/>
        <v>0</v>
      </c>
      <c r="W289" s="378">
        <f t="shared" si="1479"/>
        <v>0</v>
      </c>
      <c r="X289" s="378">
        <f t="shared" si="1479"/>
        <v>0</v>
      </c>
      <c r="Y289" s="378">
        <f t="shared" si="1479"/>
        <v>0</v>
      </c>
      <c r="Z289" s="378">
        <f t="shared" si="1479"/>
        <v>0</v>
      </c>
      <c r="AA289" s="378">
        <f t="shared" si="1480"/>
        <v>0</v>
      </c>
      <c r="AB289" s="378">
        <f t="shared" si="1480"/>
        <v>0</v>
      </c>
      <c r="AC289" s="378">
        <f t="shared" si="1480"/>
        <v>0</v>
      </c>
      <c r="AD289" s="378">
        <f t="shared" si="1480"/>
        <v>0</v>
      </c>
      <c r="AE289" s="378">
        <f t="shared" si="1480"/>
        <v>0</v>
      </c>
      <c r="AF289" s="378">
        <f t="shared" si="1480"/>
        <v>0</v>
      </c>
      <c r="AG289" s="378">
        <f t="shared" si="1480"/>
        <v>0</v>
      </c>
      <c r="AH289" s="378">
        <f t="shared" si="1480"/>
        <v>0</v>
      </c>
      <c r="AI289" s="378">
        <f t="shared" si="1480"/>
        <v>0</v>
      </c>
      <c r="AJ289" s="378">
        <f t="shared" si="1480"/>
        <v>0</v>
      </c>
      <c r="AK289" s="378">
        <f t="shared" si="1481"/>
        <v>0</v>
      </c>
      <c r="AL289" s="378">
        <f t="shared" si="1481"/>
        <v>0</v>
      </c>
      <c r="AM289" s="378">
        <f t="shared" si="1481"/>
        <v>0</v>
      </c>
      <c r="AN289" s="378">
        <f t="shared" si="1481"/>
        <v>0</v>
      </c>
      <c r="AO289" s="378">
        <f t="shared" si="1481"/>
        <v>0</v>
      </c>
      <c r="AP289" s="378">
        <f t="shared" si="1481"/>
        <v>0</v>
      </c>
      <c r="AQ289" s="378">
        <f t="shared" si="1481"/>
        <v>0</v>
      </c>
      <c r="AR289" s="378">
        <f t="shared" si="1481"/>
        <v>0</v>
      </c>
      <c r="AS289" s="378">
        <f t="shared" si="1481"/>
        <v>0</v>
      </c>
      <c r="AT289" s="378">
        <f t="shared" si="1481"/>
        <v>0</v>
      </c>
      <c r="AU289" s="378">
        <f t="shared" si="1482"/>
        <v>0</v>
      </c>
      <c r="AV289" s="378">
        <f t="shared" si="1482"/>
        <v>0</v>
      </c>
      <c r="AW289" s="378">
        <f t="shared" si="1482"/>
        <v>0</v>
      </c>
      <c r="AX289" s="378">
        <f t="shared" si="1482"/>
        <v>0</v>
      </c>
      <c r="AY289" s="378">
        <f t="shared" si="1482"/>
        <v>0</v>
      </c>
      <c r="AZ289" s="378">
        <f t="shared" si="1482"/>
        <v>0</v>
      </c>
      <c r="BA289" s="378">
        <f t="shared" si="1482"/>
        <v>0</v>
      </c>
      <c r="BB289" s="378">
        <f t="shared" si="1482"/>
        <v>0</v>
      </c>
      <c r="BC289" s="378">
        <f t="shared" si="1482"/>
        <v>0</v>
      </c>
      <c r="BD289" s="378">
        <f t="shared" si="1482"/>
        <v>0</v>
      </c>
      <c r="BE289" s="378">
        <f t="shared" si="1483"/>
        <v>0</v>
      </c>
      <c r="BF289" s="378">
        <f t="shared" si="1483"/>
        <v>0</v>
      </c>
      <c r="BG289" s="378">
        <f t="shared" si="1483"/>
        <v>0</v>
      </c>
      <c r="BH289" s="378">
        <f t="shared" si="1483"/>
        <v>0</v>
      </c>
      <c r="BI289" s="378">
        <f t="shared" si="1483"/>
        <v>0</v>
      </c>
      <c r="BJ289" s="378">
        <f t="shared" si="1483"/>
        <v>0</v>
      </c>
      <c r="BK289" s="378">
        <f t="shared" si="1483"/>
        <v>0</v>
      </c>
      <c r="BL289" s="378">
        <f t="shared" si="1483"/>
        <v>0</v>
      </c>
      <c r="BM289" s="378">
        <f t="shared" si="1483"/>
        <v>0</v>
      </c>
      <c r="BN289" s="378">
        <f t="shared" si="1483"/>
        <v>0</v>
      </c>
      <c r="BO289" s="377" cm="1">
        <f t="array" ref="BO289">SUMPRODUCT((YEAR($G$4:$BN$4)=BO$4)*($G289:$BN289))</f>
        <v>0</v>
      </c>
      <c r="BP289" s="378" cm="1">
        <f t="array" ref="BP289">SUMPRODUCT((YEAR($G$4:$BN$4)=BP$4)*($G289:$BN289))</f>
        <v>0</v>
      </c>
      <c r="BQ289" s="378" cm="1">
        <f t="array" ref="BQ289">SUMPRODUCT((YEAR($G$4:$BN$4)=BQ$4)*($G289:$BN289))</f>
        <v>0</v>
      </c>
      <c r="BR289" s="378" cm="1">
        <f t="array" ref="BR289">SUMPRODUCT((YEAR($G$4:$BN$4)=BR$4)*($G289:$BN289))</f>
        <v>0</v>
      </c>
      <c r="BS289" s="379" cm="1">
        <f t="array" ref="BS289">SUMPRODUCT((YEAR($G$4:$BN$4)=BS$4)*($G289:$BN289))</f>
        <v>0</v>
      </c>
    </row>
    <row r="290" spans="1:71" s="20" customFormat="1">
      <c r="A290" s="16"/>
      <c r="C290" s="388" t="str">
        <f>Setup!D$13</f>
        <v>Cost of Sales</v>
      </c>
      <c r="D290" s="389" t="s">
        <v>43</v>
      </c>
      <c r="E290" s="390"/>
      <c r="F290" s="391"/>
      <c r="G290" s="378">
        <f t="shared" si="1478"/>
        <v>0</v>
      </c>
      <c r="H290" s="378">
        <f t="shared" si="1478"/>
        <v>0</v>
      </c>
      <c r="I290" s="378">
        <f t="shared" si="1478"/>
        <v>0</v>
      </c>
      <c r="J290" s="378">
        <f t="shared" si="1478"/>
        <v>0</v>
      </c>
      <c r="K290" s="378">
        <f t="shared" si="1478"/>
        <v>0</v>
      </c>
      <c r="L290" s="378">
        <f t="shared" si="1478"/>
        <v>0</v>
      </c>
      <c r="M290" s="378">
        <f t="shared" si="1478"/>
        <v>0</v>
      </c>
      <c r="N290" s="378">
        <f t="shared" si="1478"/>
        <v>0</v>
      </c>
      <c r="O290" s="378">
        <f t="shared" si="1478"/>
        <v>0</v>
      </c>
      <c r="P290" s="378">
        <f t="shared" si="1478"/>
        <v>0</v>
      </c>
      <c r="Q290" s="378">
        <f t="shared" si="1479"/>
        <v>0</v>
      </c>
      <c r="R290" s="378">
        <f t="shared" si="1479"/>
        <v>0</v>
      </c>
      <c r="S290" s="378">
        <f t="shared" si="1479"/>
        <v>0</v>
      </c>
      <c r="T290" s="378">
        <f t="shared" si="1479"/>
        <v>0</v>
      </c>
      <c r="U290" s="378">
        <f t="shared" si="1479"/>
        <v>0</v>
      </c>
      <c r="V290" s="378">
        <f t="shared" si="1479"/>
        <v>0</v>
      </c>
      <c r="W290" s="378">
        <f t="shared" si="1479"/>
        <v>0</v>
      </c>
      <c r="X290" s="378">
        <f t="shared" si="1479"/>
        <v>0</v>
      </c>
      <c r="Y290" s="378">
        <f t="shared" si="1479"/>
        <v>0</v>
      </c>
      <c r="Z290" s="378">
        <f t="shared" si="1479"/>
        <v>0</v>
      </c>
      <c r="AA290" s="378">
        <f t="shared" si="1480"/>
        <v>0</v>
      </c>
      <c r="AB290" s="378">
        <f t="shared" si="1480"/>
        <v>0</v>
      </c>
      <c r="AC290" s="378">
        <f t="shared" si="1480"/>
        <v>0</v>
      </c>
      <c r="AD290" s="378">
        <f t="shared" si="1480"/>
        <v>0</v>
      </c>
      <c r="AE290" s="378">
        <f t="shared" si="1480"/>
        <v>0</v>
      </c>
      <c r="AF290" s="378">
        <f t="shared" si="1480"/>
        <v>0</v>
      </c>
      <c r="AG290" s="378">
        <f t="shared" si="1480"/>
        <v>0</v>
      </c>
      <c r="AH290" s="378">
        <f t="shared" si="1480"/>
        <v>0</v>
      </c>
      <c r="AI290" s="378">
        <f t="shared" si="1480"/>
        <v>0</v>
      </c>
      <c r="AJ290" s="378">
        <f t="shared" si="1480"/>
        <v>0</v>
      </c>
      <c r="AK290" s="378">
        <f t="shared" si="1481"/>
        <v>0</v>
      </c>
      <c r="AL290" s="378">
        <f t="shared" si="1481"/>
        <v>0</v>
      </c>
      <c r="AM290" s="378">
        <f t="shared" si="1481"/>
        <v>0</v>
      </c>
      <c r="AN290" s="378">
        <f t="shared" si="1481"/>
        <v>0</v>
      </c>
      <c r="AO290" s="378">
        <f t="shared" si="1481"/>
        <v>0</v>
      </c>
      <c r="AP290" s="378">
        <f t="shared" si="1481"/>
        <v>0</v>
      </c>
      <c r="AQ290" s="378">
        <f t="shared" si="1481"/>
        <v>0</v>
      </c>
      <c r="AR290" s="378">
        <f t="shared" si="1481"/>
        <v>0</v>
      </c>
      <c r="AS290" s="378">
        <f t="shared" si="1481"/>
        <v>0</v>
      </c>
      <c r="AT290" s="378">
        <f t="shared" si="1481"/>
        <v>0</v>
      </c>
      <c r="AU290" s="378">
        <f t="shared" si="1482"/>
        <v>0</v>
      </c>
      <c r="AV290" s="378">
        <f t="shared" si="1482"/>
        <v>0</v>
      </c>
      <c r="AW290" s="378">
        <f t="shared" si="1482"/>
        <v>0</v>
      </c>
      <c r="AX290" s="378">
        <f t="shared" si="1482"/>
        <v>0</v>
      </c>
      <c r="AY290" s="378">
        <f t="shared" si="1482"/>
        <v>0</v>
      </c>
      <c r="AZ290" s="378">
        <f t="shared" si="1482"/>
        <v>0</v>
      </c>
      <c r="BA290" s="378">
        <f t="shared" si="1482"/>
        <v>0</v>
      </c>
      <c r="BB290" s="378">
        <f t="shared" si="1482"/>
        <v>0</v>
      </c>
      <c r="BC290" s="378">
        <f t="shared" si="1482"/>
        <v>0</v>
      </c>
      <c r="BD290" s="378">
        <f t="shared" si="1482"/>
        <v>0</v>
      </c>
      <c r="BE290" s="378">
        <f t="shared" si="1483"/>
        <v>0</v>
      </c>
      <c r="BF290" s="378">
        <f t="shared" si="1483"/>
        <v>0</v>
      </c>
      <c r="BG290" s="378">
        <f t="shared" si="1483"/>
        <v>0</v>
      </c>
      <c r="BH290" s="378">
        <f t="shared" si="1483"/>
        <v>0</v>
      </c>
      <c r="BI290" s="378">
        <f t="shared" si="1483"/>
        <v>0</v>
      </c>
      <c r="BJ290" s="378">
        <f t="shared" si="1483"/>
        <v>0</v>
      </c>
      <c r="BK290" s="378">
        <f t="shared" si="1483"/>
        <v>0</v>
      </c>
      <c r="BL290" s="378">
        <f t="shared" si="1483"/>
        <v>0</v>
      </c>
      <c r="BM290" s="378">
        <f t="shared" si="1483"/>
        <v>0</v>
      </c>
      <c r="BN290" s="378">
        <f t="shared" si="1483"/>
        <v>0</v>
      </c>
      <c r="BO290" s="377" cm="1">
        <f t="array" ref="BO290">SUMPRODUCT((YEAR($G$4:$BN$4)=BO$4)*($G290:$BN290))</f>
        <v>0</v>
      </c>
      <c r="BP290" s="378" cm="1">
        <f t="array" ref="BP290">SUMPRODUCT((YEAR($G$4:$BN$4)=BP$4)*($G290:$BN290))</f>
        <v>0</v>
      </c>
      <c r="BQ290" s="378" cm="1">
        <f t="array" ref="BQ290">SUMPRODUCT((YEAR($G$4:$BN$4)=BQ$4)*($G290:$BN290))</f>
        <v>0</v>
      </c>
      <c r="BR290" s="378" cm="1">
        <f t="array" ref="BR290">SUMPRODUCT((YEAR($G$4:$BN$4)=BR$4)*($G290:$BN290))</f>
        <v>0</v>
      </c>
      <c r="BS290" s="379" cm="1">
        <f t="array" ref="BS290">SUMPRODUCT((YEAR($G$4:$BN$4)=BS$4)*($G290:$BN290))</f>
        <v>0</v>
      </c>
    </row>
    <row r="291" spans="1:71" s="20" customFormat="1">
      <c r="A291" s="16"/>
      <c r="C291" s="388" t="str">
        <f>Setup!D$13</f>
        <v>Cost of Sales</v>
      </c>
      <c r="D291" s="389" t="s">
        <v>78</v>
      </c>
      <c r="E291" s="390"/>
      <c r="F291" s="391"/>
      <c r="G291" s="378">
        <f t="shared" si="1478"/>
        <v>0</v>
      </c>
      <c r="H291" s="378">
        <f t="shared" si="1478"/>
        <v>0</v>
      </c>
      <c r="I291" s="378">
        <f t="shared" si="1478"/>
        <v>0</v>
      </c>
      <c r="J291" s="378">
        <f t="shared" si="1478"/>
        <v>0</v>
      </c>
      <c r="K291" s="378">
        <f t="shared" si="1478"/>
        <v>0</v>
      </c>
      <c r="L291" s="378">
        <f t="shared" si="1478"/>
        <v>0</v>
      </c>
      <c r="M291" s="378">
        <f t="shared" si="1478"/>
        <v>0</v>
      </c>
      <c r="N291" s="378">
        <f t="shared" si="1478"/>
        <v>0</v>
      </c>
      <c r="O291" s="378">
        <f t="shared" si="1478"/>
        <v>0</v>
      </c>
      <c r="P291" s="378">
        <f t="shared" si="1478"/>
        <v>0</v>
      </c>
      <c r="Q291" s="378">
        <f t="shared" si="1479"/>
        <v>0</v>
      </c>
      <c r="R291" s="378">
        <f t="shared" si="1479"/>
        <v>0</v>
      </c>
      <c r="S291" s="378">
        <f t="shared" si="1479"/>
        <v>0</v>
      </c>
      <c r="T291" s="378">
        <f t="shared" si="1479"/>
        <v>0</v>
      </c>
      <c r="U291" s="378">
        <f t="shared" si="1479"/>
        <v>0</v>
      </c>
      <c r="V291" s="378">
        <f t="shared" si="1479"/>
        <v>0</v>
      </c>
      <c r="W291" s="378">
        <f t="shared" si="1479"/>
        <v>0</v>
      </c>
      <c r="X291" s="378">
        <f t="shared" si="1479"/>
        <v>0</v>
      </c>
      <c r="Y291" s="378">
        <f t="shared" si="1479"/>
        <v>0</v>
      </c>
      <c r="Z291" s="378">
        <f t="shared" si="1479"/>
        <v>0</v>
      </c>
      <c r="AA291" s="378">
        <f t="shared" si="1480"/>
        <v>0</v>
      </c>
      <c r="AB291" s="378">
        <f t="shared" si="1480"/>
        <v>0</v>
      </c>
      <c r="AC291" s="378">
        <f t="shared" si="1480"/>
        <v>0</v>
      </c>
      <c r="AD291" s="378">
        <f t="shared" si="1480"/>
        <v>0</v>
      </c>
      <c r="AE291" s="378">
        <f t="shared" si="1480"/>
        <v>0</v>
      </c>
      <c r="AF291" s="378">
        <f t="shared" si="1480"/>
        <v>0</v>
      </c>
      <c r="AG291" s="378">
        <f t="shared" si="1480"/>
        <v>0</v>
      </c>
      <c r="AH291" s="378">
        <f t="shared" si="1480"/>
        <v>0</v>
      </c>
      <c r="AI291" s="378">
        <f t="shared" si="1480"/>
        <v>0</v>
      </c>
      <c r="AJ291" s="378">
        <f t="shared" si="1480"/>
        <v>0</v>
      </c>
      <c r="AK291" s="378">
        <f t="shared" si="1481"/>
        <v>0</v>
      </c>
      <c r="AL291" s="378">
        <f t="shared" si="1481"/>
        <v>0</v>
      </c>
      <c r="AM291" s="378">
        <f t="shared" si="1481"/>
        <v>0</v>
      </c>
      <c r="AN291" s="378">
        <f t="shared" si="1481"/>
        <v>0</v>
      </c>
      <c r="AO291" s="378">
        <f t="shared" si="1481"/>
        <v>0</v>
      </c>
      <c r="AP291" s="378">
        <f t="shared" si="1481"/>
        <v>0</v>
      </c>
      <c r="AQ291" s="378">
        <f t="shared" si="1481"/>
        <v>0</v>
      </c>
      <c r="AR291" s="378">
        <f t="shared" si="1481"/>
        <v>0</v>
      </c>
      <c r="AS291" s="378">
        <f t="shared" si="1481"/>
        <v>0</v>
      </c>
      <c r="AT291" s="378">
        <f t="shared" si="1481"/>
        <v>0</v>
      </c>
      <c r="AU291" s="378">
        <f t="shared" si="1482"/>
        <v>0</v>
      </c>
      <c r="AV291" s="378">
        <f t="shared" si="1482"/>
        <v>0</v>
      </c>
      <c r="AW291" s="378">
        <f t="shared" si="1482"/>
        <v>0</v>
      </c>
      <c r="AX291" s="378">
        <f t="shared" si="1482"/>
        <v>0</v>
      </c>
      <c r="AY291" s="378">
        <f t="shared" si="1482"/>
        <v>0</v>
      </c>
      <c r="AZ291" s="378">
        <f t="shared" si="1482"/>
        <v>0</v>
      </c>
      <c r="BA291" s="378">
        <f t="shared" si="1482"/>
        <v>0</v>
      </c>
      <c r="BB291" s="378">
        <f t="shared" si="1482"/>
        <v>0</v>
      </c>
      <c r="BC291" s="378">
        <f t="shared" si="1482"/>
        <v>0</v>
      </c>
      <c r="BD291" s="378">
        <f t="shared" si="1482"/>
        <v>0</v>
      </c>
      <c r="BE291" s="378">
        <f t="shared" si="1483"/>
        <v>0</v>
      </c>
      <c r="BF291" s="378">
        <f t="shared" si="1483"/>
        <v>0</v>
      </c>
      <c r="BG291" s="378">
        <f t="shared" si="1483"/>
        <v>0</v>
      </c>
      <c r="BH291" s="378">
        <f t="shared" si="1483"/>
        <v>0</v>
      </c>
      <c r="BI291" s="378">
        <f t="shared" si="1483"/>
        <v>0</v>
      </c>
      <c r="BJ291" s="378">
        <f t="shared" si="1483"/>
        <v>0</v>
      </c>
      <c r="BK291" s="378">
        <f t="shared" si="1483"/>
        <v>0</v>
      </c>
      <c r="BL291" s="378">
        <f t="shared" si="1483"/>
        <v>0</v>
      </c>
      <c r="BM291" s="378">
        <f t="shared" si="1483"/>
        <v>0</v>
      </c>
      <c r="BN291" s="378">
        <f t="shared" si="1483"/>
        <v>0</v>
      </c>
      <c r="BO291" s="377" cm="1">
        <f t="array" ref="BO291">SUMPRODUCT((YEAR($G$4:$BN$4)=BO$4)*($G291:$BN291))</f>
        <v>0</v>
      </c>
      <c r="BP291" s="378" cm="1">
        <f t="array" ref="BP291">SUMPRODUCT((YEAR($G$4:$BN$4)=BP$4)*($G291:$BN291))</f>
        <v>0</v>
      </c>
      <c r="BQ291" s="378" cm="1">
        <f t="array" ref="BQ291">SUMPRODUCT((YEAR($G$4:$BN$4)=BQ$4)*($G291:$BN291))</f>
        <v>0</v>
      </c>
      <c r="BR291" s="378" cm="1">
        <f t="array" ref="BR291">SUMPRODUCT((YEAR($G$4:$BN$4)=BR$4)*($G291:$BN291))</f>
        <v>0</v>
      </c>
      <c r="BS291" s="379" cm="1">
        <f t="array" ref="BS291">SUMPRODUCT((YEAR($G$4:$BN$4)=BS$4)*($G291:$BN291))</f>
        <v>0</v>
      </c>
    </row>
    <row r="292" spans="1:71" s="20" customFormat="1">
      <c r="A292" s="16"/>
      <c r="C292" s="388" t="str">
        <f>Setup!D$13</f>
        <v>Cost of Sales</v>
      </c>
      <c r="D292" s="389" t="s">
        <v>79</v>
      </c>
      <c r="E292" s="390"/>
      <c r="F292" s="391"/>
      <c r="G292" s="378">
        <f t="shared" si="1478"/>
        <v>0</v>
      </c>
      <c r="H292" s="378">
        <f t="shared" si="1478"/>
        <v>0</v>
      </c>
      <c r="I292" s="378">
        <f t="shared" si="1478"/>
        <v>0</v>
      </c>
      <c r="J292" s="378">
        <f t="shared" si="1478"/>
        <v>0</v>
      </c>
      <c r="K292" s="378">
        <f t="shared" si="1478"/>
        <v>0</v>
      </c>
      <c r="L292" s="378">
        <f t="shared" si="1478"/>
        <v>0</v>
      </c>
      <c r="M292" s="378">
        <f t="shared" si="1478"/>
        <v>0</v>
      </c>
      <c r="N292" s="378">
        <f t="shared" si="1478"/>
        <v>0</v>
      </c>
      <c r="O292" s="378">
        <f t="shared" si="1478"/>
        <v>0</v>
      </c>
      <c r="P292" s="378">
        <f t="shared" si="1478"/>
        <v>0</v>
      </c>
      <c r="Q292" s="378">
        <f t="shared" si="1479"/>
        <v>0</v>
      </c>
      <c r="R292" s="378">
        <f t="shared" si="1479"/>
        <v>0</v>
      </c>
      <c r="S292" s="378">
        <f t="shared" si="1479"/>
        <v>0</v>
      </c>
      <c r="T292" s="378">
        <f t="shared" si="1479"/>
        <v>0</v>
      </c>
      <c r="U292" s="378">
        <f t="shared" si="1479"/>
        <v>0</v>
      </c>
      <c r="V292" s="378">
        <f t="shared" si="1479"/>
        <v>0</v>
      </c>
      <c r="W292" s="378">
        <f t="shared" si="1479"/>
        <v>0</v>
      </c>
      <c r="X292" s="378">
        <f t="shared" si="1479"/>
        <v>0</v>
      </c>
      <c r="Y292" s="378">
        <f t="shared" si="1479"/>
        <v>0</v>
      </c>
      <c r="Z292" s="378">
        <f t="shared" si="1479"/>
        <v>0</v>
      </c>
      <c r="AA292" s="378">
        <f t="shared" si="1480"/>
        <v>0</v>
      </c>
      <c r="AB292" s="378">
        <f t="shared" si="1480"/>
        <v>0</v>
      </c>
      <c r="AC292" s="378">
        <f t="shared" si="1480"/>
        <v>0</v>
      </c>
      <c r="AD292" s="378">
        <f t="shared" si="1480"/>
        <v>0</v>
      </c>
      <c r="AE292" s="378">
        <f t="shared" si="1480"/>
        <v>0</v>
      </c>
      <c r="AF292" s="378">
        <f t="shared" si="1480"/>
        <v>0</v>
      </c>
      <c r="AG292" s="378">
        <f t="shared" si="1480"/>
        <v>0</v>
      </c>
      <c r="AH292" s="378">
        <f t="shared" si="1480"/>
        <v>0</v>
      </c>
      <c r="AI292" s="378">
        <f t="shared" si="1480"/>
        <v>0</v>
      </c>
      <c r="AJ292" s="378">
        <f t="shared" si="1480"/>
        <v>0</v>
      </c>
      <c r="AK292" s="378">
        <f t="shared" si="1481"/>
        <v>0</v>
      </c>
      <c r="AL292" s="378">
        <f t="shared" si="1481"/>
        <v>0</v>
      </c>
      <c r="AM292" s="378">
        <f t="shared" si="1481"/>
        <v>0</v>
      </c>
      <c r="AN292" s="378">
        <f t="shared" si="1481"/>
        <v>0</v>
      </c>
      <c r="AO292" s="378">
        <f t="shared" si="1481"/>
        <v>0</v>
      </c>
      <c r="AP292" s="378">
        <f t="shared" si="1481"/>
        <v>0</v>
      </c>
      <c r="AQ292" s="378">
        <f t="shared" si="1481"/>
        <v>0</v>
      </c>
      <c r="AR292" s="378">
        <f t="shared" si="1481"/>
        <v>0</v>
      </c>
      <c r="AS292" s="378">
        <f t="shared" si="1481"/>
        <v>0</v>
      </c>
      <c r="AT292" s="378">
        <f t="shared" si="1481"/>
        <v>0</v>
      </c>
      <c r="AU292" s="378">
        <f t="shared" si="1482"/>
        <v>0</v>
      </c>
      <c r="AV292" s="378">
        <f t="shared" si="1482"/>
        <v>0</v>
      </c>
      <c r="AW292" s="378">
        <f t="shared" si="1482"/>
        <v>0</v>
      </c>
      <c r="AX292" s="378">
        <f t="shared" si="1482"/>
        <v>0</v>
      </c>
      <c r="AY292" s="378">
        <f t="shared" si="1482"/>
        <v>0</v>
      </c>
      <c r="AZ292" s="378">
        <f t="shared" si="1482"/>
        <v>0</v>
      </c>
      <c r="BA292" s="378">
        <f t="shared" si="1482"/>
        <v>0</v>
      </c>
      <c r="BB292" s="378">
        <f t="shared" si="1482"/>
        <v>0</v>
      </c>
      <c r="BC292" s="378">
        <f t="shared" si="1482"/>
        <v>0</v>
      </c>
      <c r="BD292" s="378">
        <f t="shared" si="1482"/>
        <v>0</v>
      </c>
      <c r="BE292" s="378">
        <f t="shared" si="1483"/>
        <v>0</v>
      </c>
      <c r="BF292" s="378">
        <f t="shared" si="1483"/>
        <v>0</v>
      </c>
      <c r="BG292" s="378">
        <f t="shared" si="1483"/>
        <v>0</v>
      </c>
      <c r="BH292" s="378">
        <f t="shared" si="1483"/>
        <v>0</v>
      </c>
      <c r="BI292" s="378">
        <f t="shared" si="1483"/>
        <v>0</v>
      </c>
      <c r="BJ292" s="378">
        <f t="shared" si="1483"/>
        <v>0</v>
      </c>
      <c r="BK292" s="378">
        <f t="shared" si="1483"/>
        <v>0</v>
      </c>
      <c r="BL292" s="378">
        <f t="shared" si="1483"/>
        <v>0</v>
      </c>
      <c r="BM292" s="378">
        <f t="shared" si="1483"/>
        <v>0</v>
      </c>
      <c r="BN292" s="378">
        <f t="shared" si="1483"/>
        <v>0</v>
      </c>
      <c r="BO292" s="377" cm="1">
        <f t="array" ref="BO292">SUMPRODUCT((YEAR($G$4:$BN$4)=BO$4)*($G292:$BN292))</f>
        <v>0</v>
      </c>
      <c r="BP292" s="378" cm="1">
        <f t="array" ref="BP292">SUMPRODUCT((YEAR($G$4:$BN$4)=BP$4)*($G292:$BN292))</f>
        <v>0</v>
      </c>
      <c r="BQ292" s="378" cm="1">
        <f t="array" ref="BQ292">SUMPRODUCT((YEAR($G$4:$BN$4)=BQ$4)*($G292:$BN292))</f>
        <v>0</v>
      </c>
      <c r="BR292" s="378" cm="1">
        <f t="array" ref="BR292">SUMPRODUCT((YEAR($G$4:$BN$4)=BR$4)*($G292:$BN292))</f>
        <v>0</v>
      </c>
      <c r="BS292" s="379" cm="1">
        <f t="array" ref="BS292">SUMPRODUCT((YEAR($G$4:$BN$4)=BS$4)*($G292:$BN292))</f>
        <v>0</v>
      </c>
    </row>
    <row r="293" spans="1:71" s="20" customFormat="1">
      <c r="A293" s="16"/>
      <c r="C293" s="388" t="str">
        <f t="shared" ref="C293:C298" si="1484">Dept1</f>
        <v>Research &amp; Development</v>
      </c>
      <c r="D293" s="389" t="s">
        <v>11</v>
      </c>
      <c r="E293" s="390"/>
      <c r="F293" s="391"/>
      <c r="G293" s="378">
        <f t="shared" si="1478"/>
        <v>0</v>
      </c>
      <c r="H293" s="378">
        <f t="shared" si="1478"/>
        <v>0</v>
      </c>
      <c r="I293" s="378">
        <f t="shared" si="1478"/>
        <v>0</v>
      </c>
      <c r="J293" s="378">
        <f t="shared" si="1478"/>
        <v>0</v>
      </c>
      <c r="K293" s="378">
        <f t="shared" si="1478"/>
        <v>0</v>
      </c>
      <c r="L293" s="378">
        <f t="shared" si="1478"/>
        <v>0</v>
      </c>
      <c r="M293" s="378">
        <f t="shared" si="1478"/>
        <v>0</v>
      </c>
      <c r="N293" s="378">
        <f t="shared" si="1478"/>
        <v>0</v>
      </c>
      <c r="O293" s="378">
        <f t="shared" si="1478"/>
        <v>0</v>
      </c>
      <c r="P293" s="378">
        <f t="shared" si="1478"/>
        <v>0</v>
      </c>
      <c r="Q293" s="378">
        <f t="shared" si="1479"/>
        <v>0</v>
      </c>
      <c r="R293" s="378">
        <f t="shared" si="1479"/>
        <v>0</v>
      </c>
      <c r="S293" s="378">
        <f t="shared" si="1479"/>
        <v>0</v>
      </c>
      <c r="T293" s="378">
        <f t="shared" si="1479"/>
        <v>0</v>
      </c>
      <c r="U293" s="378">
        <f t="shared" si="1479"/>
        <v>0</v>
      </c>
      <c r="V293" s="378">
        <f t="shared" si="1479"/>
        <v>0</v>
      </c>
      <c r="W293" s="378">
        <f t="shared" si="1479"/>
        <v>0</v>
      </c>
      <c r="X293" s="378">
        <f t="shared" si="1479"/>
        <v>0</v>
      </c>
      <c r="Y293" s="378">
        <f t="shared" si="1479"/>
        <v>0</v>
      </c>
      <c r="Z293" s="378">
        <f t="shared" si="1479"/>
        <v>0</v>
      </c>
      <c r="AA293" s="378">
        <f t="shared" si="1480"/>
        <v>0</v>
      </c>
      <c r="AB293" s="378">
        <f t="shared" si="1480"/>
        <v>0</v>
      </c>
      <c r="AC293" s="378">
        <f t="shared" si="1480"/>
        <v>0</v>
      </c>
      <c r="AD293" s="378">
        <f t="shared" si="1480"/>
        <v>0</v>
      </c>
      <c r="AE293" s="378">
        <f t="shared" si="1480"/>
        <v>0</v>
      </c>
      <c r="AF293" s="378">
        <f t="shared" si="1480"/>
        <v>0</v>
      </c>
      <c r="AG293" s="378">
        <f t="shared" si="1480"/>
        <v>0</v>
      </c>
      <c r="AH293" s="378">
        <f t="shared" si="1480"/>
        <v>0</v>
      </c>
      <c r="AI293" s="378">
        <f t="shared" si="1480"/>
        <v>0</v>
      </c>
      <c r="AJ293" s="378">
        <f t="shared" si="1480"/>
        <v>0</v>
      </c>
      <c r="AK293" s="378">
        <f t="shared" si="1481"/>
        <v>0</v>
      </c>
      <c r="AL293" s="378">
        <f t="shared" si="1481"/>
        <v>0</v>
      </c>
      <c r="AM293" s="378">
        <f t="shared" si="1481"/>
        <v>0</v>
      </c>
      <c r="AN293" s="378">
        <f t="shared" si="1481"/>
        <v>0</v>
      </c>
      <c r="AO293" s="378">
        <f t="shared" si="1481"/>
        <v>0</v>
      </c>
      <c r="AP293" s="378">
        <f t="shared" si="1481"/>
        <v>0</v>
      </c>
      <c r="AQ293" s="378">
        <f t="shared" si="1481"/>
        <v>0</v>
      </c>
      <c r="AR293" s="378">
        <f t="shared" si="1481"/>
        <v>0</v>
      </c>
      <c r="AS293" s="378">
        <f t="shared" si="1481"/>
        <v>0</v>
      </c>
      <c r="AT293" s="378">
        <f t="shared" si="1481"/>
        <v>0</v>
      </c>
      <c r="AU293" s="378">
        <f t="shared" si="1482"/>
        <v>0</v>
      </c>
      <c r="AV293" s="378">
        <f t="shared" si="1482"/>
        <v>0</v>
      </c>
      <c r="AW293" s="378">
        <f t="shared" si="1482"/>
        <v>0</v>
      </c>
      <c r="AX293" s="378">
        <f t="shared" si="1482"/>
        <v>0</v>
      </c>
      <c r="AY293" s="378">
        <f t="shared" si="1482"/>
        <v>0</v>
      </c>
      <c r="AZ293" s="378">
        <f t="shared" si="1482"/>
        <v>0</v>
      </c>
      <c r="BA293" s="378">
        <f t="shared" si="1482"/>
        <v>0</v>
      </c>
      <c r="BB293" s="378">
        <f t="shared" si="1482"/>
        <v>0</v>
      </c>
      <c r="BC293" s="378">
        <f t="shared" si="1482"/>
        <v>0</v>
      </c>
      <c r="BD293" s="378">
        <f t="shared" si="1482"/>
        <v>0</v>
      </c>
      <c r="BE293" s="378">
        <f t="shared" si="1483"/>
        <v>0</v>
      </c>
      <c r="BF293" s="378">
        <f t="shared" si="1483"/>
        <v>0</v>
      </c>
      <c r="BG293" s="378">
        <f t="shared" si="1483"/>
        <v>0</v>
      </c>
      <c r="BH293" s="378">
        <f t="shared" si="1483"/>
        <v>0</v>
      </c>
      <c r="BI293" s="378">
        <f t="shared" si="1483"/>
        <v>0</v>
      </c>
      <c r="BJ293" s="378">
        <f t="shared" si="1483"/>
        <v>0</v>
      </c>
      <c r="BK293" s="378">
        <f t="shared" si="1483"/>
        <v>0</v>
      </c>
      <c r="BL293" s="378">
        <f t="shared" si="1483"/>
        <v>0</v>
      </c>
      <c r="BM293" s="378">
        <f t="shared" si="1483"/>
        <v>0</v>
      </c>
      <c r="BN293" s="378">
        <f t="shared" si="1483"/>
        <v>0</v>
      </c>
      <c r="BO293" s="377" cm="1">
        <f t="array" ref="BO293">SUMPRODUCT((YEAR($G$4:$BN$4)=BO$4)*($G293:$BN293))</f>
        <v>0</v>
      </c>
      <c r="BP293" s="378" cm="1">
        <f t="array" ref="BP293">SUMPRODUCT((YEAR($G$4:$BN$4)=BP$4)*($G293:$BN293))</f>
        <v>0</v>
      </c>
      <c r="BQ293" s="378" cm="1">
        <f t="array" ref="BQ293">SUMPRODUCT((YEAR($G$4:$BN$4)=BQ$4)*($G293:$BN293))</f>
        <v>0</v>
      </c>
      <c r="BR293" s="378" cm="1">
        <f t="array" ref="BR293">SUMPRODUCT((YEAR($G$4:$BN$4)=BR$4)*($G293:$BN293))</f>
        <v>0</v>
      </c>
      <c r="BS293" s="379" cm="1">
        <f t="array" ref="BS293">SUMPRODUCT((YEAR($G$4:$BN$4)=BS$4)*($G293:$BN293))</f>
        <v>0</v>
      </c>
    </row>
    <row r="294" spans="1:71" s="20" customFormat="1">
      <c r="A294" s="16"/>
      <c r="C294" s="388" t="str">
        <f t="shared" si="1484"/>
        <v>Research &amp; Development</v>
      </c>
      <c r="D294" s="389" t="s">
        <v>10</v>
      </c>
      <c r="E294" s="390"/>
      <c r="F294" s="391"/>
      <c r="G294" s="378">
        <f t="shared" si="1478"/>
        <v>0</v>
      </c>
      <c r="H294" s="378">
        <f t="shared" si="1478"/>
        <v>0</v>
      </c>
      <c r="I294" s="378">
        <f t="shared" si="1478"/>
        <v>0</v>
      </c>
      <c r="J294" s="378">
        <f t="shared" si="1478"/>
        <v>0</v>
      </c>
      <c r="K294" s="378">
        <f t="shared" si="1478"/>
        <v>0</v>
      </c>
      <c r="L294" s="378">
        <f t="shared" si="1478"/>
        <v>0</v>
      </c>
      <c r="M294" s="378">
        <f t="shared" si="1478"/>
        <v>0</v>
      </c>
      <c r="N294" s="378">
        <f t="shared" si="1478"/>
        <v>0</v>
      </c>
      <c r="O294" s="378">
        <f t="shared" si="1478"/>
        <v>0</v>
      </c>
      <c r="P294" s="378">
        <f t="shared" si="1478"/>
        <v>0</v>
      </c>
      <c r="Q294" s="378">
        <f t="shared" si="1479"/>
        <v>0</v>
      </c>
      <c r="R294" s="378">
        <f t="shared" si="1479"/>
        <v>0</v>
      </c>
      <c r="S294" s="378">
        <f t="shared" si="1479"/>
        <v>0</v>
      </c>
      <c r="T294" s="378">
        <f t="shared" si="1479"/>
        <v>0</v>
      </c>
      <c r="U294" s="378">
        <f t="shared" si="1479"/>
        <v>0</v>
      </c>
      <c r="V294" s="378">
        <f t="shared" si="1479"/>
        <v>0</v>
      </c>
      <c r="W294" s="378">
        <f t="shared" si="1479"/>
        <v>0</v>
      </c>
      <c r="X294" s="378">
        <f t="shared" si="1479"/>
        <v>0</v>
      </c>
      <c r="Y294" s="378">
        <f t="shared" si="1479"/>
        <v>0</v>
      </c>
      <c r="Z294" s="378">
        <f t="shared" si="1479"/>
        <v>0</v>
      </c>
      <c r="AA294" s="378">
        <f t="shared" si="1480"/>
        <v>0</v>
      </c>
      <c r="AB294" s="378">
        <f t="shared" si="1480"/>
        <v>0</v>
      </c>
      <c r="AC294" s="378">
        <f t="shared" si="1480"/>
        <v>0</v>
      </c>
      <c r="AD294" s="378">
        <f t="shared" si="1480"/>
        <v>0</v>
      </c>
      <c r="AE294" s="378">
        <f t="shared" si="1480"/>
        <v>0</v>
      </c>
      <c r="AF294" s="378">
        <f t="shared" si="1480"/>
        <v>0</v>
      </c>
      <c r="AG294" s="378">
        <f t="shared" si="1480"/>
        <v>0</v>
      </c>
      <c r="AH294" s="378">
        <f t="shared" si="1480"/>
        <v>0</v>
      </c>
      <c r="AI294" s="378">
        <f t="shared" si="1480"/>
        <v>0</v>
      </c>
      <c r="AJ294" s="378">
        <f t="shared" si="1480"/>
        <v>0</v>
      </c>
      <c r="AK294" s="378">
        <f t="shared" si="1481"/>
        <v>0</v>
      </c>
      <c r="AL294" s="378">
        <f t="shared" si="1481"/>
        <v>0</v>
      </c>
      <c r="AM294" s="378">
        <f t="shared" si="1481"/>
        <v>0</v>
      </c>
      <c r="AN294" s="378">
        <f t="shared" si="1481"/>
        <v>0</v>
      </c>
      <c r="AO294" s="378">
        <f t="shared" si="1481"/>
        <v>0</v>
      </c>
      <c r="AP294" s="378">
        <f t="shared" si="1481"/>
        <v>0</v>
      </c>
      <c r="AQ294" s="378">
        <f t="shared" si="1481"/>
        <v>0</v>
      </c>
      <c r="AR294" s="378">
        <f t="shared" si="1481"/>
        <v>0</v>
      </c>
      <c r="AS294" s="378">
        <f t="shared" si="1481"/>
        <v>0</v>
      </c>
      <c r="AT294" s="378">
        <f t="shared" si="1481"/>
        <v>0</v>
      </c>
      <c r="AU294" s="378">
        <f t="shared" si="1482"/>
        <v>0</v>
      </c>
      <c r="AV294" s="378">
        <f t="shared" si="1482"/>
        <v>0</v>
      </c>
      <c r="AW294" s="378">
        <f t="shared" si="1482"/>
        <v>0</v>
      </c>
      <c r="AX294" s="378">
        <f t="shared" si="1482"/>
        <v>0</v>
      </c>
      <c r="AY294" s="378">
        <f t="shared" si="1482"/>
        <v>0</v>
      </c>
      <c r="AZ294" s="378">
        <f t="shared" si="1482"/>
        <v>0</v>
      </c>
      <c r="BA294" s="378">
        <f t="shared" si="1482"/>
        <v>0</v>
      </c>
      <c r="BB294" s="378">
        <f t="shared" si="1482"/>
        <v>0</v>
      </c>
      <c r="BC294" s="378">
        <f t="shared" si="1482"/>
        <v>0</v>
      </c>
      <c r="BD294" s="378">
        <f t="shared" si="1482"/>
        <v>0</v>
      </c>
      <c r="BE294" s="378">
        <f t="shared" si="1483"/>
        <v>0</v>
      </c>
      <c r="BF294" s="378">
        <f t="shared" si="1483"/>
        <v>0</v>
      </c>
      <c r="BG294" s="378">
        <f t="shared" si="1483"/>
        <v>0</v>
      </c>
      <c r="BH294" s="378">
        <f t="shared" si="1483"/>
        <v>0</v>
      </c>
      <c r="BI294" s="378">
        <f t="shared" si="1483"/>
        <v>0</v>
      </c>
      <c r="BJ294" s="378">
        <f t="shared" si="1483"/>
        <v>0</v>
      </c>
      <c r="BK294" s="378">
        <f t="shared" si="1483"/>
        <v>0</v>
      </c>
      <c r="BL294" s="378">
        <f t="shared" si="1483"/>
        <v>0</v>
      </c>
      <c r="BM294" s="378">
        <f t="shared" si="1483"/>
        <v>0</v>
      </c>
      <c r="BN294" s="378">
        <f t="shared" si="1483"/>
        <v>0</v>
      </c>
      <c r="BO294" s="377" cm="1">
        <f t="array" ref="BO294">SUMPRODUCT((YEAR($G$4:$BN$4)=BO$4)*($G294:$BN294))</f>
        <v>0</v>
      </c>
      <c r="BP294" s="378" cm="1">
        <f t="array" ref="BP294">SUMPRODUCT((YEAR($G$4:$BN$4)=BP$4)*($G294:$BN294))</f>
        <v>0</v>
      </c>
      <c r="BQ294" s="378" cm="1">
        <f t="array" ref="BQ294">SUMPRODUCT((YEAR($G$4:$BN$4)=BQ$4)*($G294:$BN294))</f>
        <v>0</v>
      </c>
      <c r="BR294" s="378" cm="1">
        <f t="array" ref="BR294">SUMPRODUCT((YEAR($G$4:$BN$4)=BR$4)*($G294:$BN294))</f>
        <v>0</v>
      </c>
      <c r="BS294" s="379" cm="1">
        <f t="array" ref="BS294">SUMPRODUCT((YEAR($G$4:$BN$4)=BS$4)*($G294:$BN294))</f>
        <v>0</v>
      </c>
    </row>
    <row r="295" spans="1:71" s="20" customFormat="1">
      <c r="A295" s="16"/>
      <c r="C295" s="388" t="str">
        <f t="shared" si="1484"/>
        <v>Research &amp; Development</v>
      </c>
      <c r="D295" s="389" t="s">
        <v>650</v>
      </c>
      <c r="E295" s="390"/>
      <c r="F295" s="391"/>
      <c r="G295" s="378">
        <f t="shared" si="1478"/>
        <v>0</v>
      </c>
      <c r="H295" s="378">
        <f t="shared" si="1478"/>
        <v>0</v>
      </c>
      <c r="I295" s="378">
        <f t="shared" si="1478"/>
        <v>0</v>
      </c>
      <c r="J295" s="378">
        <f t="shared" si="1478"/>
        <v>0</v>
      </c>
      <c r="K295" s="378">
        <f t="shared" si="1478"/>
        <v>0</v>
      </c>
      <c r="L295" s="378">
        <f t="shared" si="1478"/>
        <v>0</v>
      </c>
      <c r="M295" s="378">
        <f t="shared" si="1478"/>
        <v>0</v>
      </c>
      <c r="N295" s="378">
        <f t="shared" si="1478"/>
        <v>0</v>
      </c>
      <c r="O295" s="378">
        <f t="shared" si="1478"/>
        <v>0</v>
      </c>
      <c r="P295" s="378">
        <f t="shared" si="1478"/>
        <v>0</v>
      </c>
      <c r="Q295" s="378">
        <f t="shared" si="1479"/>
        <v>0</v>
      </c>
      <c r="R295" s="378">
        <f t="shared" si="1479"/>
        <v>0</v>
      </c>
      <c r="S295" s="378">
        <f t="shared" si="1479"/>
        <v>0</v>
      </c>
      <c r="T295" s="378">
        <f t="shared" si="1479"/>
        <v>0</v>
      </c>
      <c r="U295" s="378">
        <f t="shared" si="1479"/>
        <v>0</v>
      </c>
      <c r="V295" s="378">
        <f t="shared" si="1479"/>
        <v>0</v>
      </c>
      <c r="W295" s="378">
        <f t="shared" si="1479"/>
        <v>0</v>
      </c>
      <c r="X295" s="378">
        <f t="shared" si="1479"/>
        <v>0</v>
      </c>
      <c r="Y295" s="378">
        <f t="shared" si="1479"/>
        <v>0</v>
      </c>
      <c r="Z295" s="378">
        <f t="shared" si="1479"/>
        <v>0</v>
      </c>
      <c r="AA295" s="378">
        <f t="shared" si="1480"/>
        <v>0</v>
      </c>
      <c r="AB295" s="378">
        <f t="shared" si="1480"/>
        <v>0</v>
      </c>
      <c r="AC295" s="378">
        <f t="shared" si="1480"/>
        <v>0</v>
      </c>
      <c r="AD295" s="378">
        <f t="shared" si="1480"/>
        <v>0</v>
      </c>
      <c r="AE295" s="378">
        <f t="shared" si="1480"/>
        <v>0</v>
      </c>
      <c r="AF295" s="378">
        <f t="shared" si="1480"/>
        <v>0</v>
      </c>
      <c r="AG295" s="378">
        <f t="shared" si="1480"/>
        <v>0</v>
      </c>
      <c r="AH295" s="378">
        <f t="shared" si="1480"/>
        <v>0</v>
      </c>
      <c r="AI295" s="378">
        <f t="shared" si="1480"/>
        <v>0</v>
      </c>
      <c r="AJ295" s="378">
        <f t="shared" si="1480"/>
        <v>0</v>
      </c>
      <c r="AK295" s="378">
        <f t="shared" si="1481"/>
        <v>0</v>
      </c>
      <c r="AL295" s="378">
        <f t="shared" si="1481"/>
        <v>0</v>
      </c>
      <c r="AM295" s="378">
        <f t="shared" si="1481"/>
        <v>0</v>
      </c>
      <c r="AN295" s="378">
        <f t="shared" si="1481"/>
        <v>0</v>
      </c>
      <c r="AO295" s="378">
        <f t="shared" si="1481"/>
        <v>0</v>
      </c>
      <c r="AP295" s="378">
        <f t="shared" si="1481"/>
        <v>0</v>
      </c>
      <c r="AQ295" s="378">
        <f t="shared" si="1481"/>
        <v>0</v>
      </c>
      <c r="AR295" s="378">
        <f t="shared" si="1481"/>
        <v>0</v>
      </c>
      <c r="AS295" s="378">
        <f t="shared" si="1481"/>
        <v>0</v>
      </c>
      <c r="AT295" s="378">
        <f t="shared" si="1481"/>
        <v>0</v>
      </c>
      <c r="AU295" s="378">
        <f t="shared" si="1482"/>
        <v>0</v>
      </c>
      <c r="AV295" s="378">
        <f t="shared" si="1482"/>
        <v>0</v>
      </c>
      <c r="AW295" s="378">
        <f t="shared" si="1482"/>
        <v>0</v>
      </c>
      <c r="AX295" s="378">
        <f t="shared" si="1482"/>
        <v>0</v>
      </c>
      <c r="AY295" s="378">
        <f t="shared" si="1482"/>
        <v>0</v>
      </c>
      <c r="AZ295" s="378">
        <f t="shared" si="1482"/>
        <v>0</v>
      </c>
      <c r="BA295" s="378">
        <f t="shared" si="1482"/>
        <v>0</v>
      </c>
      <c r="BB295" s="378">
        <f t="shared" si="1482"/>
        <v>0</v>
      </c>
      <c r="BC295" s="378">
        <f t="shared" si="1482"/>
        <v>0</v>
      </c>
      <c r="BD295" s="378">
        <f t="shared" si="1482"/>
        <v>0</v>
      </c>
      <c r="BE295" s="378">
        <f t="shared" si="1483"/>
        <v>0</v>
      </c>
      <c r="BF295" s="378">
        <f t="shared" si="1483"/>
        <v>0</v>
      </c>
      <c r="BG295" s="378">
        <f t="shared" si="1483"/>
        <v>0</v>
      </c>
      <c r="BH295" s="378">
        <f t="shared" si="1483"/>
        <v>0</v>
      </c>
      <c r="BI295" s="378">
        <f t="shared" si="1483"/>
        <v>0</v>
      </c>
      <c r="BJ295" s="378">
        <f t="shared" si="1483"/>
        <v>0</v>
      </c>
      <c r="BK295" s="378">
        <f t="shared" si="1483"/>
        <v>0</v>
      </c>
      <c r="BL295" s="378">
        <f t="shared" si="1483"/>
        <v>0</v>
      </c>
      <c r="BM295" s="378">
        <f t="shared" si="1483"/>
        <v>0</v>
      </c>
      <c r="BN295" s="378">
        <f t="shared" si="1483"/>
        <v>0</v>
      </c>
      <c r="BO295" s="377" cm="1">
        <f t="array" ref="BO295">SUMPRODUCT((YEAR($G$4:$BN$4)=BO$4)*($G295:$BN295))</f>
        <v>0</v>
      </c>
      <c r="BP295" s="378" cm="1">
        <f t="array" ref="BP295">SUMPRODUCT((YEAR($G$4:$BN$4)=BP$4)*($G295:$BN295))</f>
        <v>0</v>
      </c>
      <c r="BQ295" s="378" cm="1">
        <f t="array" ref="BQ295">SUMPRODUCT((YEAR($G$4:$BN$4)=BQ$4)*($G295:$BN295))</f>
        <v>0</v>
      </c>
      <c r="BR295" s="378" cm="1">
        <f t="array" ref="BR295">SUMPRODUCT((YEAR($G$4:$BN$4)=BR$4)*($G295:$BN295))</f>
        <v>0</v>
      </c>
      <c r="BS295" s="379" cm="1">
        <f t="array" ref="BS295">SUMPRODUCT((YEAR($G$4:$BN$4)=BS$4)*($G295:$BN295))</f>
        <v>0</v>
      </c>
    </row>
    <row r="296" spans="1:71" s="20" customFormat="1">
      <c r="A296" s="16"/>
      <c r="C296" s="388" t="str">
        <f t="shared" si="1484"/>
        <v>Research &amp; Development</v>
      </c>
      <c r="D296" s="389" t="s">
        <v>43</v>
      </c>
      <c r="E296" s="390"/>
      <c r="F296" s="391"/>
      <c r="G296" s="378">
        <f t="shared" si="1478"/>
        <v>0</v>
      </c>
      <c r="H296" s="378">
        <f t="shared" si="1478"/>
        <v>0</v>
      </c>
      <c r="I296" s="378">
        <f t="shared" si="1478"/>
        <v>0</v>
      </c>
      <c r="J296" s="378">
        <f t="shared" si="1478"/>
        <v>0</v>
      </c>
      <c r="K296" s="378">
        <f t="shared" si="1478"/>
        <v>0</v>
      </c>
      <c r="L296" s="378">
        <f t="shared" si="1478"/>
        <v>0</v>
      </c>
      <c r="M296" s="378">
        <f t="shared" si="1478"/>
        <v>0</v>
      </c>
      <c r="N296" s="378">
        <f t="shared" si="1478"/>
        <v>0</v>
      </c>
      <c r="O296" s="378">
        <f t="shared" si="1478"/>
        <v>0</v>
      </c>
      <c r="P296" s="378">
        <f t="shared" si="1478"/>
        <v>0</v>
      </c>
      <c r="Q296" s="378">
        <f t="shared" si="1479"/>
        <v>0</v>
      </c>
      <c r="R296" s="378">
        <f t="shared" si="1479"/>
        <v>0</v>
      </c>
      <c r="S296" s="378">
        <f t="shared" si="1479"/>
        <v>0</v>
      </c>
      <c r="T296" s="378">
        <f t="shared" si="1479"/>
        <v>0</v>
      </c>
      <c r="U296" s="378">
        <f t="shared" si="1479"/>
        <v>0</v>
      </c>
      <c r="V296" s="378">
        <f t="shared" si="1479"/>
        <v>0</v>
      </c>
      <c r="W296" s="378">
        <f t="shared" si="1479"/>
        <v>0</v>
      </c>
      <c r="X296" s="378">
        <f t="shared" si="1479"/>
        <v>0</v>
      </c>
      <c r="Y296" s="378">
        <f t="shared" si="1479"/>
        <v>0</v>
      </c>
      <c r="Z296" s="378">
        <f t="shared" si="1479"/>
        <v>0</v>
      </c>
      <c r="AA296" s="378">
        <f t="shared" si="1480"/>
        <v>0</v>
      </c>
      <c r="AB296" s="378">
        <f t="shared" si="1480"/>
        <v>0</v>
      </c>
      <c r="AC296" s="378">
        <f t="shared" si="1480"/>
        <v>0</v>
      </c>
      <c r="AD296" s="378">
        <f t="shared" si="1480"/>
        <v>0</v>
      </c>
      <c r="AE296" s="378">
        <f t="shared" si="1480"/>
        <v>0</v>
      </c>
      <c r="AF296" s="378">
        <f t="shared" si="1480"/>
        <v>0</v>
      </c>
      <c r="AG296" s="378">
        <f t="shared" si="1480"/>
        <v>0</v>
      </c>
      <c r="AH296" s="378">
        <f t="shared" si="1480"/>
        <v>0</v>
      </c>
      <c r="AI296" s="378">
        <f t="shared" si="1480"/>
        <v>0</v>
      </c>
      <c r="AJ296" s="378">
        <f t="shared" si="1480"/>
        <v>0</v>
      </c>
      <c r="AK296" s="378">
        <f t="shared" si="1481"/>
        <v>0</v>
      </c>
      <c r="AL296" s="378">
        <f t="shared" si="1481"/>
        <v>0</v>
      </c>
      <c r="AM296" s="378">
        <f t="shared" si="1481"/>
        <v>0</v>
      </c>
      <c r="AN296" s="378">
        <f t="shared" si="1481"/>
        <v>0</v>
      </c>
      <c r="AO296" s="378">
        <f t="shared" si="1481"/>
        <v>0</v>
      </c>
      <c r="AP296" s="378">
        <f t="shared" si="1481"/>
        <v>0</v>
      </c>
      <c r="AQ296" s="378">
        <f t="shared" si="1481"/>
        <v>0</v>
      </c>
      <c r="AR296" s="378">
        <f t="shared" si="1481"/>
        <v>0</v>
      </c>
      <c r="AS296" s="378">
        <f t="shared" si="1481"/>
        <v>0</v>
      </c>
      <c r="AT296" s="378">
        <f t="shared" si="1481"/>
        <v>0</v>
      </c>
      <c r="AU296" s="378">
        <f t="shared" si="1482"/>
        <v>0</v>
      </c>
      <c r="AV296" s="378">
        <f t="shared" si="1482"/>
        <v>0</v>
      </c>
      <c r="AW296" s="378">
        <f t="shared" si="1482"/>
        <v>0</v>
      </c>
      <c r="AX296" s="378">
        <f t="shared" si="1482"/>
        <v>0</v>
      </c>
      <c r="AY296" s="378">
        <f t="shared" si="1482"/>
        <v>0</v>
      </c>
      <c r="AZ296" s="378">
        <f t="shared" si="1482"/>
        <v>0</v>
      </c>
      <c r="BA296" s="378">
        <f t="shared" si="1482"/>
        <v>0</v>
      </c>
      <c r="BB296" s="378">
        <f t="shared" si="1482"/>
        <v>0</v>
      </c>
      <c r="BC296" s="378">
        <f t="shared" si="1482"/>
        <v>0</v>
      </c>
      <c r="BD296" s="378">
        <f t="shared" si="1482"/>
        <v>0</v>
      </c>
      <c r="BE296" s="378">
        <f t="shared" si="1483"/>
        <v>0</v>
      </c>
      <c r="BF296" s="378">
        <f t="shared" si="1483"/>
        <v>0</v>
      </c>
      <c r="BG296" s="378">
        <f t="shared" si="1483"/>
        <v>0</v>
      </c>
      <c r="BH296" s="378">
        <f t="shared" si="1483"/>
        <v>0</v>
      </c>
      <c r="BI296" s="378">
        <f t="shared" si="1483"/>
        <v>0</v>
      </c>
      <c r="BJ296" s="378">
        <f t="shared" si="1483"/>
        <v>0</v>
      </c>
      <c r="BK296" s="378">
        <f t="shared" si="1483"/>
        <v>0</v>
      </c>
      <c r="BL296" s="378">
        <f t="shared" si="1483"/>
        <v>0</v>
      </c>
      <c r="BM296" s="378">
        <f t="shared" si="1483"/>
        <v>0</v>
      </c>
      <c r="BN296" s="378">
        <f t="shared" si="1483"/>
        <v>0</v>
      </c>
      <c r="BO296" s="377" cm="1">
        <f t="array" ref="BO296">SUMPRODUCT((YEAR($G$4:$BN$4)=BO$4)*($G296:$BN296))</f>
        <v>0</v>
      </c>
      <c r="BP296" s="378" cm="1">
        <f t="array" ref="BP296">SUMPRODUCT((YEAR($G$4:$BN$4)=BP$4)*($G296:$BN296))</f>
        <v>0</v>
      </c>
      <c r="BQ296" s="378" cm="1">
        <f t="array" ref="BQ296">SUMPRODUCT((YEAR($G$4:$BN$4)=BQ$4)*($G296:$BN296))</f>
        <v>0</v>
      </c>
      <c r="BR296" s="378" cm="1">
        <f t="array" ref="BR296">SUMPRODUCT((YEAR($G$4:$BN$4)=BR$4)*($G296:$BN296))</f>
        <v>0</v>
      </c>
      <c r="BS296" s="379" cm="1">
        <f t="array" ref="BS296">SUMPRODUCT((YEAR($G$4:$BN$4)=BS$4)*($G296:$BN296))</f>
        <v>0</v>
      </c>
    </row>
    <row r="297" spans="1:71" s="20" customFormat="1">
      <c r="A297" s="16"/>
      <c r="C297" s="388" t="str">
        <f t="shared" si="1484"/>
        <v>Research &amp; Development</v>
      </c>
      <c r="D297" s="389" t="s">
        <v>78</v>
      </c>
      <c r="E297" s="390"/>
      <c r="F297" s="391"/>
      <c r="G297" s="378">
        <f t="shared" ref="G297:P306" si="1485">SUMIFS(G$35:G$82,$D$35:$D$82,$D297,$C$35:$C$82,$C297)</f>
        <v>0</v>
      </c>
      <c r="H297" s="378">
        <f t="shared" si="1485"/>
        <v>0</v>
      </c>
      <c r="I297" s="378">
        <f t="shared" si="1485"/>
        <v>0</v>
      </c>
      <c r="J297" s="378">
        <f t="shared" si="1485"/>
        <v>0</v>
      </c>
      <c r="K297" s="378">
        <f t="shared" si="1485"/>
        <v>0</v>
      </c>
      <c r="L297" s="378">
        <f t="shared" si="1485"/>
        <v>0</v>
      </c>
      <c r="M297" s="378">
        <f t="shared" si="1485"/>
        <v>0</v>
      </c>
      <c r="N297" s="378">
        <f t="shared" si="1485"/>
        <v>0</v>
      </c>
      <c r="O297" s="378">
        <f t="shared" si="1485"/>
        <v>0</v>
      </c>
      <c r="P297" s="378">
        <f t="shared" si="1485"/>
        <v>0</v>
      </c>
      <c r="Q297" s="378">
        <f t="shared" ref="Q297:Z306" si="1486">SUMIFS(Q$35:Q$82,$D$35:$D$82,$D297,$C$35:$C$82,$C297)</f>
        <v>0</v>
      </c>
      <c r="R297" s="378">
        <f t="shared" si="1486"/>
        <v>0</v>
      </c>
      <c r="S297" s="378">
        <f t="shared" si="1486"/>
        <v>0</v>
      </c>
      <c r="T297" s="378">
        <f t="shared" si="1486"/>
        <v>0</v>
      </c>
      <c r="U297" s="378">
        <f t="shared" si="1486"/>
        <v>0</v>
      </c>
      <c r="V297" s="378">
        <f t="shared" si="1486"/>
        <v>0</v>
      </c>
      <c r="W297" s="378">
        <f t="shared" si="1486"/>
        <v>0</v>
      </c>
      <c r="X297" s="378">
        <f t="shared" si="1486"/>
        <v>0</v>
      </c>
      <c r="Y297" s="378">
        <f t="shared" si="1486"/>
        <v>0</v>
      </c>
      <c r="Z297" s="378">
        <f t="shared" si="1486"/>
        <v>0</v>
      </c>
      <c r="AA297" s="378">
        <f t="shared" ref="AA297:AJ306" si="1487">SUMIFS(AA$35:AA$82,$D$35:$D$82,$D297,$C$35:$C$82,$C297)</f>
        <v>0</v>
      </c>
      <c r="AB297" s="378">
        <f t="shared" si="1487"/>
        <v>0</v>
      </c>
      <c r="AC297" s="378">
        <f t="shared" si="1487"/>
        <v>0</v>
      </c>
      <c r="AD297" s="378">
        <f t="shared" si="1487"/>
        <v>0</v>
      </c>
      <c r="AE297" s="378">
        <f t="shared" si="1487"/>
        <v>0</v>
      </c>
      <c r="AF297" s="378">
        <f t="shared" si="1487"/>
        <v>0</v>
      </c>
      <c r="AG297" s="378">
        <f t="shared" si="1487"/>
        <v>0</v>
      </c>
      <c r="AH297" s="378">
        <f t="shared" si="1487"/>
        <v>0</v>
      </c>
      <c r="AI297" s="378">
        <f t="shared" si="1487"/>
        <v>0</v>
      </c>
      <c r="AJ297" s="378">
        <f t="shared" si="1487"/>
        <v>0</v>
      </c>
      <c r="AK297" s="378">
        <f t="shared" ref="AK297:AT306" si="1488">SUMIFS(AK$35:AK$82,$D$35:$D$82,$D297,$C$35:$C$82,$C297)</f>
        <v>0</v>
      </c>
      <c r="AL297" s="378">
        <f t="shared" si="1488"/>
        <v>0</v>
      </c>
      <c r="AM297" s="378">
        <f t="shared" si="1488"/>
        <v>0</v>
      </c>
      <c r="AN297" s="378">
        <f t="shared" si="1488"/>
        <v>0</v>
      </c>
      <c r="AO297" s="378">
        <f t="shared" si="1488"/>
        <v>0</v>
      </c>
      <c r="AP297" s="378">
        <f t="shared" si="1488"/>
        <v>0</v>
      </c>
      <c r="AQ297" s="378">
        <f t="shared" si="1488"/>
        <v>0</v>
      </c>
      <c r="AR297" s="378">
        <f t="shared" si="1488"/>
        <v>0</v>
      </c>
      <c r="AS297" s="378">
        <f t="shared" si="1488"/>
        <v>0</v>
      </c>
      <c r="AT297" s="378">
        <f t="shared" si="1488"/>
        <v>0</v>
      </c>
      <c r="AU297" s="378">
        <f t="shared" ref="AU297:BD306" si="1489">SUMIFS(AU$35:AU$82,$D$35:$D$82,$D297,$C$35:$C$82,$C297)</f>
        <v>0</v>
      </c>
      <c r="AV297" s="378">
        <f t="shared" si="1489"/>
        <v>0</v>
      </c>
      <c r="AW297" s="378">
        <f t="shared" si="1489"/>
        <v>0</v>
      </c>
      <c r="AX297" s="378">
        <f t="shared" si="1489"/>
        <v>0</v>
      </c>
      <c r="AY297" s="378">
        <f t="shared" si="1489"/>
        <v>0</v>
      </c>
      <c r="AZ297" s="378">
        <f t="shared" si="1489"/>
        <v>0</v>
      </c>
      <c r="BA297" s="378">
        <f t="shared" si="1489"/>
        <v>0</v>
      </c>
      <c r="BB297" s="378">
        <f t="shared" si="1489"/>
        <v>0</v>
      </c>
      <c r="BC297" s="378">
        <f t="shared" si="1489"/>
        <v>0</v>
      </c>
      <c r="BD297" s="378">
        <f t="shared" si="1489"/>
        <v>0</v>
      </c>
      <c r="BE297" s="378">
        <f t="shared" ref="BE297:BN306" si="1490">SUMIFS(BE$35:BE$82,$D$35:$D$82,$D297,$C$35:$C$82,$C297)</f>
        <v>0</v>
      </c>
      <c r="BF297" s="378">
        <f t="shared" si="1490"/>
        <v>0</v>
      </c>
      <c r="BG297" s="378">
        <f t="shared" si="1490"/>
        <v>0</v>
      </c>
      <c r="BH297" s="378">
        <f t="shared" si="1490"/>
        <v>0</v>
      </c>
      <c r="BI297" s="378">
        <f t="shared" si="1490"/>
        <v>0</v>
      </c>
      <c r="BJ297" s="378">
        <f t="shared" si="1490"/>
        <v>0</v>
      </c>
      <c r="BK297" s="378">
        <f t="shared" si="1490"/>
        <v>0</v>
      </c>
      <c r="BL297" s="378">
        <f t="shared" si="1490"/>
        <v>0</v>
      </c>
      <c r="BM297" s="378">
        <f t="shared" si="1490"/>
        <v>0</v>
      </c>
      <c r="BN297" s="378">
        <f t="shared" si="1490"/>
        <v>0</v>
      </c>
      <c r="BO297" s="377" cm="1">
        <f t="array" ref="BO297">SUMPRODUCT((YEAR($G$4:$BN$4)=BO$4)*($G297:$BN297))</f>
        <v>0</v>
      </c>
      <c r="BP297" s="378" cm="1">
        <f t="array" ref="BP297">SUMPRODUCT((YEAR($G$4:$BN$4)=BP$4)*($G297:$BN297))</f>
        <v>0</v>
      </c>
      <c r="BQ297" s="378" cm="1">
        <f t="array" ref="BQ297">SUMPRODUCT((YEAR($G$4:$BN$4)=BQ$4)*($G297:$BN297))</f>
        <v>0</v>
      </c>
      <c r="BR297" s="378" cm="1">
        <f t="array" ref="BR297">SUMPRODUCT((YEAR($G$4:$BN$4)=BR$4)*($G297:$BN297))</f>
        <v>0</v>
      </c>
      <c r="BS297" s="379" cm="1">
        <f t="array" ref="BS297">SUMPRODUCT((YEAR($G$4:$BN$4)=BS$4)*($G297:$BN297))</f>
        <v>0</v>
      </c>
    </row>
    <row r="298" spans="1:71" s="20" customFormat="1">
      <c r="A298" s="16"/>
      <c r="C298" s="388" t="str">
        <f t="shared" si="1484"/>
        <v>Research &amp; Development</v>
      </c>
      <c r="D298" s="389" t="s">
        <v>79</v>
      </c>
      <c r="E298" s="390"/>
      <c r="F298" s="391"/>
      <c r="G298" s="378">
        <f t="shared" si="1485"/>
        <v>0</v>
      </c>
      <c r="H298" s="378">
        <f t="shared" si="1485"/>
        <v>0</v>
      </c>
      <c r="I298" s="378">
        <f t="shared" si="1485"/>
        <v>0</v>
      </c>
      <c r="J298" s="378">
        <f t="shared" si="1485"/>
        <v>0</v>
      </c>
      <c r="K298" s="378">
        <f t="shared" si="1485"/>
        <v>0</v>
      </c>
      <c r="L298" s="378">
        <f t="shared" si="1485"/>
        <v>0</v>
      </c>
      <c r="M298" s="378">
        <f t="shared" si="1485"/>
        <v>0</v>
      </c>
      <c r="N298" s="378">
        <f t="shared" si="1485"/>
        <v>0</v>
      </c>
      <c r="O298" s="378">
        <f t="shared" si="1485"/>
        <v>0</v>
      </c>
      <c r="P298" s="378">
        <f t="shared" si="1485"/>
        <v>0</v>
      </c>
      <c r="Q298" s="378">
        <f t="shared" si="1486"/>
        <v>0</v>
      </c>
      <c r="R298" s="378">
        <f t="shared" si="1486"/>
        <v>0</v>
      </c>
      <c r="S298" s="378">
        <f t="shared" si="1486"/>
        <v>0</v>
      </c>
      <c r="T298" s="378">
        <f t="shared" si="1486"/>
        <v>0</v>
      </c>
      <c r="U298" s="378">
        <f t="shared" si="1486"/>
        <v>0</v>
      </c>
      <c r="V298" s="378">
        <f t="shared" si="1486"/>
        <v>0</v>
      </c>
      <c r="W298" s="378">
        <f t="shared" si="1486"/>
        <v>0</v>
      </c>
      <c r="X298" s="378">
        <f t="shared" si="1486"/>
        <v>0</v>
      </c>
      <c r="Y298" s="378">
        <f t="shared" si="1486"/>
        <v>0</v>
      </c>
      <c r="Z298" s="378">
        <f t="shared" si="1486"/>
        <v>0</v>
      </c>
      <c r="AA298" s="378">
        <f t="shared" si="1487"/>
        <v>0</v>
      </c>
      <c r="AB298" s="378">
        <f t="shared" si="1487"/>
        <v>0</v>
      </c>
      <c r="AC298" s="378">
        <f t="shared" si="1487"/>
        <v>0</v>
      </c>
      <c r="AD298" s="378">
        <f t="shared" si="1487"/>
        <v>0</v>
      </c>
      <c r="AE298" s="378">
        <f t="shared" si="1487"/>
        <v>0</v>
      </c>
      <c r="AF298" s="378">
        <f t="shared" si="1487"/>
        <v>0</v>
      </c>
      <c r="AG298" s="378">
        <f t="shared" si="1487"/>
        <v>0</v>
      </c>
      <c r="AH298" s="378">
        <f t="shared" si="1487"/>
        <v>0</v>
      </c>
      <c r="AI298" s="378">
        <f t="shared" si="1487"/>
        <v>0</v>
      </c>
      <c r="AJ298" s="378">
        <f t="shared" si="1487"/>
        <v>0</v>
      </c>
      <c r="AK298" s="378">
        <f t="shared" si="1488"/>
        <v>0</v>
      </c>
      <c r="AL298" s="378">
        <f t="shared" si="1488"/>
        <v>0</v>
      </c>
      <c r="AM298" s="378">
        <f t="shared" si="1488"/>
        <v>0</v>
      </c>
      <c r="AN298" s="378">
        <f t="shared" si="1488"/>
        <v>0</v>
      </c>
      <c r="AO298" s="378">
        <f t="shared" si="1488"/>
        <v>0</v>
      </c>
      <c r="AP298" s="378">
        <f t="shared" si="1488"/>
        <v>0</v>
      </c>
      <c r="AQ298" s="378">
        <f t="shared" si="1488"/>
        <v>0</v>
      </c>
      <c r="AR298" s="378">
        <f t="shared" si="1488"/>
        <v>0</v>
      </c>
      <c r="AS298" s="378">
        <f t="shared" si="1488"/>
        <v>0</v>
      </c>
      <c r="AT298" s="378">
        <f t="shared" si="1488"/>
        <v>0</v>
      </c>
      <c r="AU298" s="378">
        <f t="shared" si="1489"/>
        <v>0</v>
      </c>
      <c r="AV298" s="378">
        <f t="shared" si="1489"/>
        <v>0</v>
      </c>
      <c r="AW298" s="378">
        <f t="shared" si="1489"/>
        <v>0</v>
      </c>
      <c r="AX298" s="378">
        <f t="shared" si="1489"/>
        <v>0</v>
      </c>
      <c r="AY298" s="378">
        <f t="shared" si="1489"/>
        <v>0</v>
      </c>
      <c r="AZ298" s="378">
        <f t="shared" si="1489"/>
        <v>0</v>
      </c>
      <c r="BA298" s="378">
        <f t="shared" si="1489"/>
        <v>0</v>
      </c>
      <c r="BB298" s="378">
        <f t="shared" si="1489"/>
        <v>0</v>
      </c>
      <c r="BC298" s="378">
        <f t="shared" si="1489"/>
        <v>0</v>
      </c>
      <c r="BD298" s="378">
        <f t="shared" si="1489"/>
        <v>0</v>
      </c>
      <c r="BE298" s="378">
        <f t="shared" si="1490"/>
        <v>0</v>
      </c>
      <c r="BF298" s="378">
        <f t="shared" si="1490"/>
        <v>0</v>
      </c>
      <c r="BG298" s="378">
        <f t="shared" si="1490"/>
        <v>0</v>
      </c>
      <c r="BH298" s="378">
        <f t="shared" si="1490"/>
        <v>0</v>
      </c>
      <c r="BI298" s="378">
        <f t="shared" si="1490"/>
        <v>0</v>
      </c>
      <c r="BJ298" s="378">
        <f t="shared" si="1490"/>
        <v>0</v>
      </c>
      <c r="BK298" s="378">
        <f t="shared" si="1490"/>
        <v>0</v>
      </c>
      <c r="BL298" s="378">
        <f t="shared" si="1490"/>
        <v>0</v>
      </c>
      <c r="BM298" s="378">
        <f t="shared" si="1490"/>
        <v>0</v>
      </c>
      <c r="BN298" s="378">
        <f t="shared" si="1490"/>
        <v>0</v>
      </c>
      <c r="BO298" s="377" cm="1">
        <f t="array" ref="BO298">SUMPRODUCT((YEAR($G$4:$BN$4)=BO$4)*($G298:$BN298))</f>
        <v>0</v>
      </c>
      <c r="BP298" s="378" cm="1">
        <f t="array" ref="BP298">SUMPRODUCT((YEAR($G$4:$BN$4)=BP$4)*($G298:$BN298))</f>
        <v>0</v>
      </c>
      <c r="BQ298" s="378" cm="1">
        <f t="array" ref="BQ298">SUMPRODUCT((YEAR($G$4:$BN$4)=BQ$4)*($G298:$BN298))</f>
        <v>0</v>
      </c>
      <c r="BR298" s="378" cm="1">
        <f t="array" ref="BR298">SUMPRODUCT((YEAR($G$4:$BN$4)=BR$4)*($G298:$BN298))</f>
        <v>0</v>
      </c>
      <c r="BS298" s="379" cm="1">
        <f t="array" ref="BS298">SUMPRODUCT((YEAR($G$4:$BN$4)=BS$4)*($G298:$BN298))</f>
        <v>0</v>
      </c>
    </row>
    <row r="299" spans="1:71" s="20" customFormat="1">
      <c r="A299" s="16"/>
      <c r="C299" s="392" t="str">
        <f t="shared" ref="C299:C304" si="1491">Dept2</f>
        <v>Sales &amp; Marketing</v>
      </c>
      <c r="D299" s="389" t="s">
        <v>11</v>
      </c>
      <c r="E299" s="390"/>
      <c r="F299" s="391"/>
      <c r="G299" s="378">
        <f t="shared" si="1485"/>
        <v>0</v>
      </c>
      <c r="H299" s="378">
        <f t="shared" si="1485"/>
        <v>0</v>
      </c>
      <c r="I299" s="378">
        <f t="shared" si="1485"/>
        <v>0</v>
      </c>
      <c r="J299" s="378">
        <f t="shared" si="1485"/>
        <v>0</v>
      </c>
      <c r="K299" s="378">
        <f t="shared" si="1485"/>
        <v>0</v>
      </c>
      <c r="L299" s="378">
        <f t="shared" si="1485"/>
        <v>0</v>
      </c>
      <c r="M299" s="378">
        <f t="shared" si="1485"/>
        <v>0</v>
      </c>
      <c r="N299" s="378">
        <f t="shared" si="1485"/>
        <v>0</v>
      </c>
      <c r="O299" s="378">
        <f t="shared" si="1485"/>
        <v>0</v>
      </c>
      <c r="P299" s="378">
        <f t="shared" si="1485"/>
        <v>0</v>
      </c>
      <c r="Q299" s="378">
        <f t="shared" si="1486"/>
        <v>0</v>
      </c>
      <c r="R299" s="378">
        <f t="shared" si="1486"/>
        <v>0</v>
      </c>
      <c r="S299" s="378">
        <f t="shared" si="1486"/>
        <v>0</v>
      </c>
      <c r="T299" s="378">
        <f t="shared" si="1486"/>
        <v>0</v>
      </c>
      <c r="U299" s="378">
        <f t="shared" si="1486"/>
        <v>0</v>
      </c>
      <c r="V299" s="378">
        <f t="shared" si="1486"/>
        <v>0</v>
      </c>
      <c r="W299" s="378">
        <f t="shared" si="1486"/>
        <v>0</v>
      </c>
      <c r="X299" s="378">
        <f t="shared" si="1486"/>
        <v>0</v>
      </c>
      <c r="Y299" s="378">
        <f t="shared" si="1486"/>
        <v>0</v>
      </c>
      <c r="Z299" s="378">
        <f t="shared" si="1486"/>
        <v>0</v>
      </c>
      <c r="AA299" s="378">
        <f t="shared" si="1487"/>
        <v>0</v>
      </c>
      <c r="AB299" s="378">
        <f t="shared" si="1487"/>
        <v>0</v>
      </c>
      <c r="AC299" s="378">
        <f t="shared" si="1487"/>
        <v>0</v>
      </c>
      <c r="AD299" s="378">
        <f t="shared" si="1487"/>
        <v>0</v>
      </c>
      <c r="AE299" s="378">
        <f t="shared" si="1487"/>
        <v>0</v>
      </c>
      <c r="AF299" s="378">
        <f t="shared" si="1487"/>
        <v>0</v>
      </c>
      <c r="AG299" s="378">
        <f t="shared" si="1487"/>
        <v>0</v>
      </c>
      <c r="AH299" s="378">
        <f t="shared" si="1487"/>
        <v>0</v>
      </c>
      <c r="AI299" s="378">
        <f t="shared" si="1487"/>
        <v>0</v>
      </c>
      <c r="AJ299" s="378">
        <f t="shared" si="1487"/>
        <v>0</v>
      </c>
      <c r="AK299" s="378">
        <f t="shared" si="1488"/>
        <v>0</v>
      </c>
      <c r="AL299" s="378">
        <f t="shared" si="1488"/>
        <v>0</v>
      </c>
      <c r="AM299" s="378">
        <f t="shared" si="1488"/>
        <v>0</v>
      </c>
      <c r="AN299" s="378">
        <f t="shared" si="1488"/>
        <v>0</v>
      </c>
      <c r="AO299" s="378">
        <f t="shared" si="1488"/>
        <v>0</v>
      </c>
      <c r="AP299" s="378">
        <f t="shared" si="1488"/>
        <v>0</v>
      </c>
      <c r="AQ299" s="378">
        <f t="shared" si="1488"/>
        <v>0</v>
      </c>
      <c r="AR299" s="378">
        <f t="shared" si="1488"/>
        <v>0</v>
      </c>
      <c r="AS299" s="378">
        <f t="shared" si="1488"/>
        <v>0</v>
      </c>
      <c r="AT299" s="378">
        <f t="shared" si="1488"/>
        <v>0</v>
      </c>
      <c r="AU299" s="378">
        <f t="shared" si="1489"/>
        <v>0</v>
      </c>
      <c r="AV299" s="378">
        <f t="shared" si="1489"/>
        <v>0</v>
      </c>
      <c r="AW299" s="378">
        <f t="shared" si="1489"/>
        <v>0</v>
      </c>
      <c r="AX299" s="378">
        <f t="shared" si="1489"/>
        <v>0</v>
      </c>
      <c r="AY299" s="378">
        <f t="shared" si="1489"/>
        <v>0</v>
      </c>
      <c r="AZ299" s="378">
        <f t="shared" si="1489"/>
        <v>0</v>
      </c>
      <c r="BA299" s="378">
        <f t="shared" si="1489"/>
        <v>0</v>
      </c>
      <c r="BB299" s="378">
        <f t="shared" si="1489"/>
        <v>0</v>
      </c>
      <c r="BC299" s="378">
        <f t="shared" si="1489"/>
        <v>0</v>
      </c>
      <c r="BD299" s="378">
        <f t="shared" si="1489"/>
        <v>0</v>
      </c>
      <c r="BE299" s="378">
        <f t="shared" si="1490"/>
        <v>0</v>
      </c>
      <c r="BF299" s="378">
        <f t="shared" si="1490"/>
        <v>0</v>
      </c>
      <c r="BG299" s="378">
        <f t="shared" si="1490"/>
        <v>0</v>
      </c>
      <c r="BH299" s="378">
        <f t="shared" si="1490"/>
        <v>0</v>
      </c>
      <c r="BI299" s="378">
        <f t="shared" si="1490"/>
        <v>0</v>
      </c>
      <c r="BJ299" s="378">
        <f t="shared" si="1490"/>
        <v>0</v>
      </c>
      <c r="BK299" s="378">
        <f t="shared" si="1490"/>
        <v>0</v>
      </c>
      <c r="BL299" s="378">
        <f t="shared" si="1490"/>
        <v>0</v>
      </c>
      <c r="BM299" s="378">
        <f t="shared" si="1490"/>
        <v>0</v>
      </c>
      <c r="BN299" s="378">
        <f t="shared" si="1490"/>
        <v>0</v>
      </c>
      <c r="BO299" s="377" cm="1">
        <f t="array" ref="BO299">SUMPRODUCT((YEAR($G$4:$BN$4)=BO$4)*($G299:$BN299))</f>
        <v>0</v>
      </c>
      <c r="BP299" s="378" cm="1">
        <f t="array" ref="BP299">SUMPRODUCT((YEAR($G$4:$BN$4)=BP$4)*($G299:$BN299))</f>
        <v>0</v>
      </c>
      <c r="BQ299" s="378" cm="1">
        <f t="array" ref="BQ299">SUMPRODUCT((YEAR($G$4:$BN$4)=BQ$4)*($G299:$BN299))</f>
        <v>0</v>
      </c>
      <c r="BR299" s="378" cm="1">
        <f t="array" ref="BR299">SUMPRODUCT((YEAR($G$4:$BN$4)=BR$4)*($G299:$BN299))</f>
        <v>0</v>
      </c>
      <c r="BS299" s="379" cm="1">
        <f t="array" ref="BS299">SUMPRODUCT((YEAR($G$4:$BN$4)=BS$4)*($G299:$BN299))</f>
        <v>0</v>
      </c>
    </row>
    <row r="300" spans="1:71" s="20" customFormat="1">
      <c r="A300" s="16"/>
      <c r="C300" s="392" t="str">
        <f t="shared" si="1491"/>
        <v>Sales &amp; Marketing</v>
      </c>
      <c r="D300" s="389" t="s">
        <v>10</v>
      </c>
      <c r="E300" s="390"/>
      <c r="F300" s="391"/>
      <c r="G300" s="378">
        <f t="shared" si="1485"/>
        <v>0</v>
      </c>
      <c r="H300" s="378">
        <f t="shared" si="1485"/>
        <v>0</v>
      </c>
      <c r="I300" s="378">
        <f t="shared" si="1485"/>
        <v>0</v>
      </c>
      <c r="J300" s="378">
        <f t="shared" si="1485"/>
        <v>0</v>
      </c>
      <c r="K300" s="378">
        <f t="shared" si="1485"/>
        <v>0</v>
      </c>
      <c r="L300" s="378">
        <f t="shared" si="1485"/>
        <v>0</v>
      </c>
      <c r="M300" s="378">
        <f t="shared" si="1485"/>
        <v>0</v>
      </c>
      <c r="N300" s="378">
        <f t="shared" si="1485"/>
        <v>0</v>
      </c>
      <c r="O300" s="378">
        <f t="shared" si="1485"/>
        <v>0</v>
      </c>
      <c r="P300" s="378">
        <f t="shared" si="1485"/>
        <v>0</v>
      </c>
      <c r="Q300" s="378">
        <f t="shared" si="1486"/>
        <v>0</v>
      </c>
      <c r="R300" s="378">
        <f t="shared" si="1486"/>
        <v>0</v>
      </c>
      <c r="S300" s="378">
        <f t="shared" si="1486"/>
        <v>0</v>
      </c>
      <c r="T300" s="378">
        <f t="shared" si="1486"/>
        <v>0</v>
      </c>
      <c r="U300" s="378">
        <f t="shared" si="1486"/>
        <v>0</v>
      </c>
      <c r="V300" s="378">
        <f t="shared" si="1486"/>
        <v>0</v>
      </c>
      <c r="W300" s="378">
        <f t="shared" si="1486"/>
        <v>0</v>
      </c>
      <c r="X300" s="378">
        <f t="shared" si="1486"/>
        <v>0</v>
      </c>
      <c r="Y300" s="378">
        <f t="shared" si="1486"/>
        <v>0</v>
      </c>
      <c r="Z300" s="378">
        <f t="shared" si="1486"/>
        <v>0</v>
      </c>
      <c r="AA300" s="378">
        <f t="shared" si="1487"/>
        <v>0</v>
      </c>
      <c r="AB300" s="378">
        <f t="shared" si="1487"/>
        <v>0</v>
      </c>
      <c r="AC300" s="378">
        <f t="shared" si="1487"/>
        <v>0</v>
      </c>
      <c r="AD300" s="378">
        <f t="shared" si="1487"/>
        <v>0</v>
      </c>
      <c r="AE300" s="378">
        <f t="shared" si="1487"/>
        <v>0</v>
      </c>
      <c r="AF300" s="378">
        <f t="shared" si="1487"/>
        <v>0</v>
      </c>
      <c r="AG300" s="378">
        <f t="shared" si="1487"/>
        <v>0</v>
      </c>
      <c r="AH300" s="378">
        <f t="shared" si="1487"/>
        <v>0</v>
      </c>
      <c r="AI300" s="378">
        <f t="shared" si="1487"/>
        <v>0</v>
      </c>
      <c r="AJ300" s="378">
        <f t="shared" si="1487"/>
        <v>0</v>
      </c>
      <c r="AK300" s="378">
        <f t="shared" si="1488"/>
        <v>0</v>
      </c>
      <c r="AL300" s="378">
        <f t="shared" si="1488"/>
        <v>0</v>
      </c>
      <c r="AM300" s="378">
        <f t="shared" si="1488"/>
        <v>0</v>
      </c>
      <c r="AN300" s="378">
        <f t="shared" si="1488"/>
        <v>0</v>
      </c>
      <c r="AO300" s="378">
        <f t="shared" si="1488"/>
        <v>0</v>
      </c>
      <c r="AP300" s="378">
        <f t="shared" si="1488"/>
        <v>0</v>
      </c>
      <c r="AQ300" s="378">
        <f t="shared" si="1488"/>
        <v>0</v>
      </c>
      <c r="AR300" s="378">
        <f t="shared" si="1488"/>
        <v>0</v>
      </c>
      <c r="AS300" s="378">
        <f t="shared" si="1488"/>
        <v>0</v>
      </c>
      <c r="AT300" s="378">
        <f t="shared" si="1488"/>
        <v>0</v>
      </c>
      <c r="AU300" s="378">
        <f t="shared" si="1489"/>
        <v>0</v>
      </c>
      <c r="AV300" s="378">
        <f t="shared" si="1489"/>
        <v>0</v>
      </c>
      <c r="AW300" s="378">
        <f t="shared" si="1489"/>
        <v>0</v>
      </c>
      <c r="AX300" s="378">
        <f t="shared" si="1489"/>
        <v>0</v>
      </c>
      <c r="AY300" s="378">
        <f t="shared" si="1489"/>
        <v>0</v>
      </c>
      <c r="AZ300" s="378">
        <f t="shared" si="1489"/>
        <v>0</v>
      </c>
      <c r="BA300" s="378">
        <f t="shared" si="1489"/>
        <v>0</v>
      </c>
      <c r="BB300" s="378">
        <f t="shared" si="1489"/>
        <v>0</v>
      </c>
      <c r="BC300" s="378">
        <f t="shared" si="1489"/>
        <v>0</v>
      </c>
      <c r="BD300" s="378">
        <f t="shared" si="1489"/>
        <v>0</v>
      </c>
      <c r="BE300" s="378">
        <f t="shared" si="1490"/>
        <v>0</v>
      </c>
      <c r="BF300" s="378">
        <f t="shared" si="1490"/>
        <v>0</v>
      </c>
      <c r="BG300" s="378">
        <f t="shared" si="1490"/>
        <v>0</v>
      </c>
      <c r="BH300" s="378">
        <f t="shared" si="1490"/>
        <v>0</v>
      </c>
      <c r="BI300" s="378">
        <f t="shared" si="1490"/>
        <v>0</v>
      </c>
      <c r="BJ300" s="378">
        <f t="shared" si="1490"/>
        <v>0</v>
      </c>
      <c r="BK300" s="378">
        <f t="shared" si="1490"/>
        <v>0</v>
      </c>
      <c r="BL300" s="378">
        <f t="shared" si="1490"/>
        <v>0</v>
      </c>
      <c r="BM300" s="378">
        <f t="shared" si="1490"/>
        <v>0</v>
      </c>
      <c r="BN300" s="378">
        <f t="shared" si="1490"/>
        <v>0</v>
      </c>
      <c r="BO300" s="377" cm="1">
        <f t="array" ref="BO300">SUMPRODUCT((YEAR($G$4:$BN$4)=BO$4)*($G300:$BN300))</f>
        <v>0</v>
      </c>
      <c r="BP300" s="378" cm="1">
        <f t="array" ref="BP300">SUMPRODUCT((YEAR($G$4:$BN$4)=BP$4)*($G300:$BN300))</f>
        <v>0</v>
      </c>
      <c r="BQ300" s="378" cm="1">
        <f t="array" ref="BQ300">SUMPRODUCT((YEAR($G$4:$BN$4)=BQ$4)*($G300:$BN300))</f>
        <v>0</v>
      </c>
      <c r="BR300" s="378" cm="1">
        <f t="array" ref="BR300">SUMPRODUCT((YEAR($G$4:$BN$4)=BR$4)*($G300:$BN300))</f>
        <v>0</v>
      </c>
      <c r="BS300" s="379" cm="1">
        <f t="array" ref="BS300">SUMPRODUCT((YEAR($G$4:$BN$4)=BS$4)*($G300:$BN300))</f>
        <v>0</v>
      </c>
    </row>
    <row r="301" spans="1:71" s="20" customFormat="1">
      <c r="A301" s="16"/>
      <c r="C301" s="392" t="str">
        <f t="shared" si="1491"/>
        <v>Sales &amp; Marketing</v>
      </c>
      <c r="D301" s="389" t="s">
        <v>650</v>
      </c>
      <c r="E301" s="390"/>
      <c r="F301" s="391"/>
      <c r="G301" s="378">
        <f t="shared" si="1485"/>
        <v>0</v>
      </c>
      <c r="H301" s="378">
        <f t="shared" si="1485"/>
        <v>0</v>
      </c>
      <c r="I301" s="378">
        <f t="shared" si="1485"/>
        <v>0</v>
      </c>
      <c r="J301" s="378">
        <f t="shared" si="1485"/>
        <v>0</v>
      </c>
      <c r="K301" s="378">
        <f t="shared" si="1485"/>
        <v>0</v>
      </c>
      <c r="L301" s="378">
        <f t="shared" si="1485"/>
        <v>0</v>
      </c>
      <c r="M301" s="378">
        <f t="shared" si="1485"/>
        <v>0</v>
      </c>
      <c r="N301" s="378">
        <f t="shared" si="1485"/>
        <v>0</v>
      </c>
      <c r="O301" s="378">
        <f t="shared" si="1485"/>
        <v>0</v>
      </c>
      <c r="P301" s="378">
        <f t="shared" si="1485"/>
        <v>0</v>
      </c>
      <c r="Q301" s="378">
        <f t="shared" si="1486"/>
        <v>0</v>
      </c>
      <c r="R301" s="378">
        <f t="shared" si="1486"/>
        <v>0</v>
      </c>
      <c r="S301" s="378">
        <f t="shared" si="1486"/>
        <v>0</v>
      </c>
      <c r="T301" s="378">
        <f t="shared" si="1486"/>
        <v>0</v>
      </c>
      <c r="U301" s="378">
        <f t="shared" si="1486"/>
        <v>0</v>
      </c>
      <c r="V301" s="378">
        <f t="shared" si="1486"/>
        <v>0</v>
      </c>
      <c r="W301" s="378">
        <f t="shared" si="1486"/>
        <v>0</v>
      </c>
      <c r="X301" s="378">
        <f t="shared" si="1486"/>
        <v>0</v>
      </c>
      <c r="Y301" s="378">
        <f t="shared" si="1486"/>
        <v>0</v>
      </c>
      <c r="Z301" s="378">
        <f t="shared" si="1486"/>
        <v>0</v>
      </c>
      <c r="AA301" s="378">
        <f t="shared" si="1487"/>
        <v>0</v>
      </c>
      <c r="AB301" s="378">
        <f t="shared" si="1487"/>
        <v>0</v>
      </c>
      <c r="AC301" s="378">
        <f t="shared" si="1487"/>
        <v>0</v>
      </c>
      <c r="AD301" s="378">
        <f t="shared" si="1487"/>
        <v>0</v>
      </c>
      <c r="AE301" s="378">
        <f t="shared" si="1487"/>
        <v>0</v>
      </c>
      <c r="AF301" s="378">
        <f t="shared" si="1487"/>
        <v>0</v>
      </c>
      <c r="AG301" s="378">
        <f t="shared" si="1487"/>
        <v>0</v>
      </c>
      <c r="AH301" s="378">
        <f t="shared" si="1487"/>
        <v>0</v>
      </c>
      <c r="AI301" s="378">
        <f t="shared" si="1487"/>
        <v>0</v>
      </c>
      <c r="AJ301" s="378">
        <f t="shared" si="1487"/>
        <v>0</v>
      </c>
      <c r="AK301" s="378">
        <f t="shared" si="1488"/>
        <v>0</v>
      </c>
      <c r="AL301" s="378">
        <f t="shared" si="1488"/>
        <v>0</v>
      </c>
      <c r="AM301" s="378">
        <f t="shared" si="1488"/>
        <v>0</v>
      </c>
      <c r="AN301" s="378">
        <f t="shared" si="1488"/>
        <v>0</v>
      </c>
      <c r="AO301" s="378">
        <f t="shared" si="1488"/>
        <v>0</v>
      </c>
      <c r="AP301" s="378">
        <f t="shared" si="1488"/>
        <v>0</v>
      </c>
      <c r="AQ301" s="378">
        <f t="shared" si="1488"/>
        <v>0</v>
      </c>
      <c r="AR301" s="378">
        <f t="shared" si="1488"/>
        <v>0</v>
      </c>
      <c r="AS301" s="378">
        <f t="shared" si="1488"/>
        <v>0</v>
      </c>
      <c r="AT301" s="378">
        <f t="shared" si="1488"/>
        <v>0</v>
      </c>
      <c r="AU301" s="378">
        <f t="shared" si="1489"/>
        <v>0</v>
      </c>
      <c r="AV301" s="378">
        <f t="shared" si="1489"/>
        <v>0</v>
      </c>
      <c r="AW301" s="378">
        <f t="shared" si="1489"/>
        <v>0</v>
      </c>
      <c r="AX301" s="378">
        <f t="shared" si="1489"/>
        <v>0</v>
      </c>
      <c r="AY301" s="378">
        <f t="shared" si="1489"/>
        <v>0</v>
      </c>
      <c r="AZ301" s="378">
        <f t="shared" si="1489"/>
        <v>0</v>
      </c>
      <c r="BA301" s="378">
        <f t="shared" si="1489"/>
        <v>0</v>
      </c>
      <c r="BB301" s="378">
        <f t="shared" si="1489"/>
        <v>0</v>
      </c>
      <c r="BC301" s="378">
        <f t="shared" si="1489"/>
        <v>0</v>
      </c>
      <c r="BD301" s="378">
        <f t="shared" si="1489"/>
        <v>0</v>
      </c>
      <c r="BE301" s="378">
        <f t="shared" si="1490"/>
        <v>0</v>
      </c>
      <c r="BF301" s="378">
        <f t="shared" si="1490"/>
        <v>0</v>
      </c>
      <c r="BG301" s="378">
        <f t="shared" si="1490"/>
        <v>0</v>
      </c>
      <c r="BH301" s="378">
        <f t="shared" si="1490"/>
        <v>0</v>
      </c>
      <c r="BI301" s="378">
        <f t="shared" si="1490"/>
        <v>0</v>
      </c>
      <c r="BJ301" s="378">
        <f t="shared" si="1490"/>
        <v>0</v>
      </c>
      <c r="BK301" s="378">
        <f t="shared" si="1490"/>
        <v>0</v>
      </c>
      <c r="BL301" s="378">
        <f t="shared" si="1490"/>
        <v>0</v>
      </c>
      <c r="BM301" s="378">
        <f t="shared" si="1490"/>
        <v>0</v>
      </c>
      <c r="BN301" s="378">
        <f t="shared" si="1490"/>
        <v>0</v>
      </c>
      <c r="BO301" s="377" cm="1">
        <f t="array" ref="BO301">SUMPRODUCT((YEAR($G$4:$BN$4)=BO$4)*($G301:$BN301))</f>
        <v>0</v>
      </c>
      <c r="BP301" s="378" cm="1">
        <f t="array" ref="BP301">SUMPRODUCT((YEAR($G$4:$BN$4)=BP$4)*($G301:$BN301))</f>
        <v>0</v>
      </c>
      <c r="BQ301" s="378" cm="1">
        <f t="array" ref="BQ301">SUMPRODUCT((YEAR($G$4:$BN$4)=BQ$4)*($G301:$BN301))</f>
        <v>0</v>
      </c>
      <c r="BR301" s="378" cm="1">
        <f t="array" ref="BR301">SUMPRODUCT((YEAR($G$4:$BN$4)=BR$4)*($G301:$BN301))</f>
        <v>0</v>
      </c>
      <c r="BS301" s="379" cm="1">
        <f t="array" ref="BS301">SUMPRODUCT((YEAR($G$4:$BN$4)=BS$4)*($G301:$BN301))</f>
        <v>0</v>
      </c>
    </row>
    <row r="302" spans="1:71" s="20" customFormat="1">
      <c r="A302" s="16"/>
      <c r="C302" s="392" t="str">
        <f t="shared" si="1491"/>
        <v>Sales &amp; Marketing</v>
      </c>
      <c r="D302" s="389" t="s">
        <v>43</v>
      </c>
      <c r="E302" s="390"/>
      <c r="F302" s="391"/>
      <c r="G302" s="378">
        <f t="shared" si="1485"/>
        <v>0</v>
      </c>
      <c r="H302" s="378">
        <f t="shared" si="1485"/>
        <v>0</v>
      </c>
      <c r="I302" s="378">
        <f t="shared" si="1485"/>
        <v>0</v>
      </c>
      <c r="J302" s="378">
        <f t="shared" si="1485"/>
        <v>0</v>
      </c>
      <c r="K302" s="378">
        <f t="shared" si="1485"/>
        <v>0</v>
      </c>
      <c r="L302" s="378">
        <f t="shared" si="1485"/>
        <v>0</v>
      </c>
      <c r="M302" s="378">
        <f t="shared" si="1485"/>
        <v>0</v>
      </c>
      <c r="N302" s="378">
        <f t="shared" si="1485"/>
        <v>0</v>
      </c>
      <c r="O302" s="378">
        <f t="shared" si="1485"/>
        <v>0</v>
      </c>
      <c r="P302" s="378">
        <f t="shared" si="1485"/>
        <v>0</v>
      </c>
      <c r="Q302" s="378">
        <f t="shared" si="1486"/>
        <v>0</v>
      </c>
      <c r="R302" s="378">
        <f t="shared" si="1486"/>
        <v>0</v>
      </c>
      <c r="S302" s="378">
        <f t="shared" si="1486"/>
        <v>0</v>
      </c>
      <c r="T302" s="378">
        <f t="shared" si="1486"/>
        <v>0</v>
      </c>
      <c r="U302" s="378">
        <f t="shared" si="1486"/>
        <v>0</v>
      </c>
      <c r="V302" s="378">
        <f t="shared" si="1486"/>
        <v>0</v>
      </c>
      <c r="W302" s="378">
        <f t="shared" si="1486"/>
        <v>0</v>
      </c>
      <c r="X302" s="378">
        <f t="shared" si="1486"/>
        <v>0</v>
      </c>
      <c r="Y302" s="378">
        <f t="shared" si="1486"/>
        <v>0</v>
      </c>
      <c r="Z302" s="378">
        <f t="shared" si="1486"/>
        <v>0</v>
      </c>
      <c r="AA302" s="378">
        <f t="shared" si="1487"/>
        <v>0</v>
      </c>
      <c r="AB302" s="378">
        <f t="shared" si="1487"/>
        <v>0</v>
      </c>
      <c r="AC302" s="378">
        <f t="shared" si="1487"/>
        <v>0</v>
      </c>
      <c r="AD302" s="378">
        <f t="shared" si="1487"/>
        <v>0</v>
      </c>
      <c r="AE302" s="378">
        <f t="shared" si="1487"/>
        <v>0</v>
      </c>
      <c r="AF302" s="378">
        <f t="shared" si="1487"/>
        <v>0</v>
      </c>
      <c r="AG302" s="378">
        <f t="shared" si="1487"/>
        <v>0</v>
      </c>
      <c r="AH302" s="378">
        <f t="shared" si="1487"/>
        <v>0</v>
      </c>
      <c r="AI302" s="378">
        <f t="shared" si="1487"/>
        <v>0</v>
      </c>
      <c r="AJ302" s="378">
        <f t="shared" si="1487"/>
        <v>0</v>
      </c>
      <c r="AK302" s="378">
        <f t="shared" si="1488"/>
        <v>0</v>
      </c>
      <c r="AL302" s="378">
        <f t="shared" si="1488"/>
        <v>0</v>
      </c>
      <c r="AM302" s="378">
        <f t="shared" si="1488"/>
        <v>0</v>
      </c>
      <c r="AN302" s="378">
        <f t="shared" si="1488"/>
        <v>0</v>
      </c>
      <c r="AO302" s="378">
        <f t="shared" si="1488"/>
        <v>0</v>
      </c>
      <c r="AP302" s="378">
        <f t="shared" si="1488"/>
        <v>0</v>
      </c>
      <c r="AQ302" s="378">
        <f t="shared" si="1488"/>
        <v>0</v>
      </c>
      <c r="AR302" s="378">
        <f t="shared" si="1488"/>
        <v>0</v>
      </c>
      <c r="AS302" s="378">
        <f t="shared" si="1488"/>
        <v>0</v>
      </c>
      <c r="AT302" s="378">
        <f t="shared" si="1488"/>
        <v>0</v>
      </c>
      <c r="AU302" s="378">
        <f t="shared" si="1489"/>
        <v>0</v>
      </c>
      <c r="AV302" s="378">
        <f t="shared" si="1489"/>
        <v>0</v>
      </c>
      <c r="AW302" s="378">
        <f t="shared" si="1489"/>
        <v>0</v>
      </c>
      <c r="AX302" s="378">
        <f t="shared" si="1489"/>
        <v>0</v>
      </c>
      <c r="AY302" s="378">
        <f t="shared" si="1489"/>
        <v>0</v>
      </c>
      <c r="AZ302" s="378">
        <f t="shared" si="1489"/>
        <v>0</v>
      </c>
      <c r="BA302" s="378">
        <f t="shared" si="1489"/>
        <v>0</v>
      </c>
      <c r="BB302" s="378">
        <f t="shared" si="1489"/>
        <v>0</v>
      </c>
      <c r="BC302" s="378">
        <f t="shared" si="1489"/>
        <v>0</v>
      </c>
      <c r="BD302" s="378">
        <f t="shared" si="1489"/>
        <v>0</v>
      </c>
      <c r="BE302" s="378">
        <f t="shared" si="1490"/>
        <v>0</v>
      </c>
      <c r="BF302" s="378">
        <f t="shared" si="1490"/>
        <v>0</v>
      </c>
      <c r="BG302" s="378">
        <f t="shared" si="1490"/>
        <v>0</v>
      </c>
      <c r="BH302" s="378">
        <f t="shared" si="1490"/>
        <v>0</v>
      </c>
      <c r="BI302" s="378">
        <f t="shared" si="1490"/>
        <v>0</v>
      </c>
      <c r="BJ302" s="378">
        <f t="shared" si="1490"/>
        <v>0</v>
      </c>
      <c r="BK302" s="378">
        <f t="shared" si="1490"/>
        <v>0</v>
      </c>
      <c r="BL302" s="378">
        <f t="shared" si="1490"/>
        <v>0</v>
      </c>
      <c r="BM302" s="378">
        <f t="shared" si="1490"/>
        <v>0</v>
      </c>
      <c r="BN302" s="378">
        <f t="shared" si="1490"/>
        <v>0</v>
      </c>
      <c r="BO302" s="377" cm="1">
        <f t="array" ref="BO302">SUMPRODUCT((YEAR($G$4:$BN$4)=BO$4)*($G302:$BN302))</f>
        <v>0</v>
      </c>
      <c r="BP302" s="378" cm="1">
        <f t="array" ref="BP302">SUMPRODUCT((YEAR($G$4:$BN$4)=BP$4)*($G302:$BN302))</f>
        <v>0</v>
      </c>
      <c r="BQ302" s="378" cm="1">
        <f t="array" ref="BQ302">SUMPRODUCT((YEAR($G$4:$BN$4)=BQ$4)*($G302:$BN302))</f>
        <v>0</v>
      </c>
      <c r="BR302" s="378" cm="1">
        <f t="array" ref="BR302">SUMPRODUCT((YEAR($G$4:$BN$4)=BR$4)*($G302:$BN302))</f>
        <v>0</v>
      </c>
      <c r="BS302" s="379" cm="1">
        <f t="array" ref="BS302">SUMPRODUCT((YEAR($G$4:$BN$4)=BS$4)*($G302:$BN302))</f>
        <v>0</v>
      </c>
    </row>
    <row r="303" spans="1:71" s="20" customFormat="1">
      <c r="A303" s="16"/>
      <c r="C303" s="392" t="str">
        <f t="shared" si="1491"/>
        <v>Sales &amp; Marketing</v>
      </c>
      <c r="D303" s="389" t="s">
        <v>78</v>
      </c>
      <c r="E303" s="390"/>
      <c r="F303" s="391"/>
      <c r="G303" s="378">
        <f t="shared" si="1485"/>
        <v>0</v>
      </c>
      <c r="H303" s="378">
        <f t="shared" si="1485"/>
        <v>0</v>
      </c>
      <c r="I303" s="378">
        <f t="shared" si="1485"/>
        <v>0</v>
      </c>
      <c r="J303" s="378">
        <f t="shared" si="1485"/>
        <v>0</v>
      </c>
      <c r="K303" s="378">
        <f t="shared" si="1485"/>
        <v>0</v>
      </c>
      <c r="L303" s="378">
        <f t="shared" si="1485"/>
        <v>0</v>
      </c>
      <c r="M303" s="378">
        <f t="shared" si="1485"/>
        <v>0</v>
      </c>
      <c r="N303" s="378">
        <f t="shared" si="1485"/>
        <v>0</v>
      </c>
      <c r="O303" s="378">
        <f t="shared" si="1485"/>
        <v>0</v>
      </c>
      <c r="P303" s="378">
        <f t="shared" si="1485"/>
        <v>0</v>
      </c>
      <c r="Q303" s="378">
        <f t="shared" si="1486"/>
        <v>0</v>
      </c>
      <c r="R303" s="378">
        <f t="shared" si="1486"/>
        <v>0</v>
      </c>
      <c r="S303" s="378">
        <f t="shared" si="1486"/>
        <v>0</v>
      </c>
      <c r="T303" s="378">
        <f t="shared" si="1486"/>
        <v>0</v>
      </c>
      <c r="U303" s="378">
        <f t="shared" si="1486"/>
        <v>0</v>
      </c>
      <c r="V303" s="378">
        <f t="shared" si="1486"/>
        <v>0</v>
      </c>
      <c r="W303" s="378">
        <f t="shared" si="1486"/>
        <v>0</v>
      </c>
      <c r="X303" s="378">
        <f t="shared" si="1486"/>
        <v>0</v>
      </c>
      <c r="Y303" s="378">
        <f t="shared" si="1486"/>
        <v>0</v>
      </c>
      <c r="Z303" s="378">
        <f t="shared" si="1486"/>
        <v>0</v>
      </c>
      <c r="AA303" s="378">
        <f t="shared" si="1487"/>
        <v>0</v>
      </c>
      <c r="AB303" s="378">
        <f t="shared" si="1487"/>
        <v>0</v>
      </c>
      <c r="AC303" s="378">
        <f t="shared" si="1487"/>
        <v>0</v>
      </c>
      <c r="AD303" s="378">
        <f t="shared" si="1487"/>
        <v>0</v>
      </c>
      <c r="AE303" s="378">
        <f t="shared" si="1487"/>
        <v>0</v>
      </c>
      <c r="AF303" s="378">
        <f t="shared" si="1487"/>
        <v>0</v>
      </c>
      <c r="AG303" s="378">
        <f t="shared" si="1487"/>
        <v>0</v>
      </c>
      <c r="AH303" s="378">
        <f t="shared" si="1487"/>
        <v>0</v>
      </c>
      <c r="AI303" s="378">
        <f t="shared" si="1487"/>
        <v>0</v>
      </c>
      <c r="AJ303" s="378">
        <f t="shared" si="1487"/>
        <v>0</v>
      </c>
      <c r="AK303" s="378">
        <f t="shared" si="1488"/>
        <v>0</v>
      </c>
      <c r="AL303" s="378">
        <f t="shared" si="1488"/>
        <v>0</v>
      </c>
      <c r="AM303" s="378">
        <f t="shared" si="1488"/>
        <v>0</v>
      </c>
      <c r="AN303" s="378">
        <f t="shared" si="1488"/>
        <v>0</v>
      </c>
      <c r="AO303" s="378">
        <f t="shared" si="1488"/>
        <v>0</v>
      </c>
      <c r="AP303" s="378">
        <f t="shared" si="1488"/>
        <v>0</v>
      </c>
      <c r="AQ303" s="378">
        <f t="shared" si="1488"/>
        <v>0</v>
      </c>
      <c r="AR303" s="378">
        <f t="shared" si="1488"/>
        <v>0</v>
      </c>
      <c r="AS303" s="378">
        <f t="shared" si="1488"/>
        <v>0</v>
      </c>
      <c r="AT303" s="378">
        <f t="shared" si="1488"/>
        <v>0</v>
      </c>
      <c r="AU303" s="378">
        <f t="shared" si="1489"/>
        <v>0</v>
      </c>
      <c r="AV303" s="378">
        <f t="shared" si="1489"/>
        <v>0</v>
      </c>
      <c r="AW303" s="378">
        <f t="shared" si="1489"/>
        <v>0</v>
      </c>
      <c r="AX303" s="378">
        <f t="shared" si="1489"/>
        <v>0</v>
      </c>
      <c r="AY303" s="378">
        <f t="shared" si="1489"/>
        <v>0</v>
      </c>
      <c r="AZ303" s="378">
        <f t="shared" si="1489"/>
        <v>0</v>
      </c>
      <c r="BA303" s="378">
        <f t="shared" si="1489"/>
        <v>0</v>
      </c>
      <c r="BB303" s="378">
        <f t="shared" si="1489"/>
        <v>0</v>
      </c>
      <c r="BC303" s="378">
        <f t="shared" si="1489"/>
        <v>0</v>
      </c>
      <c r="BD303" s="378">
        <f t="shared" si="1489"/>
        <v>0</v>
      </c>
      <c r="BE303" s="378">
        <f t="shared" si="1490"/>
        <v>0</v>
      </c>
      <c r="BF303" s="378">
        <f t="shared" si="1490"/>
        <v>0</v>
      </c>
      <c r="BG303" s="378">
        <f t="shared" si="1490"/>
        <v>0</v>
      </c>
      <c r="BH303" s="378">
        <f t="shared" si="1490"/>
        <v>0</v>
      </c>
      <c r="BI303" s="378">
        <f t="shared" si="1490"/>
        <v>0</v>
      </c>
      <c r="BJ303" s="378">
        <f t="shared" si="1490"/>
        <v>0</v>
      </c>
      <c r="BK303" s="378">
        <f t="shared" si="1490"/>
        <v>0</v>
      </c>
      <c r="BL303" s="378">
        <f t="shared" si="1490"/>
        <v>0</v>
      </c>
      <c r="BM303" s="378">
        <f t="shared" si="1490"/>
        <v>0</v>
      </c>
      <c r="BN303" s="378">
        <f t="shared" si="1490"/>
        <v>0</v>
      </c>
      <c r="BO303" s="377" cm="1">
        <f t="array" ref="BO303">SUMPRODUCT((YEAR($G$4:$BN$4)=BO$4)*($G303:$BN303))</f>
        <v>0</v>
      </c>
      <c r="BP303" s="378" cm="1">
        <f t="array" ref="BP303">SUMPRODUCT((YEAR($G$4:$BN$4)=BP$4)*($G303:$BN303))</f>
        <v>0</v>
      </c>
      <c r="BQ303" s="378" cm="1">
        <f t="array" ref="BQ303">SUMPRODUCT((YEAR($G$4:$BN$4)=BQ$4)*($G303:$BN303))</f>
        <v>0</v>
      </c>
      <c r="BR303" s="378" cm="1">
        <f t="array" ref="BR303">SUMPRODUCT((YEAR($G$4:$BN$4)=BR$4)*($G303:$BN303))</f>
        <v>0</v>
      </c>
      <c r="BS303" s="379" cm="1">
        <f t="array" ref="BS303">SUMPRODUCT((YEAR($G$4:$BN$4)=BS$4)*($G303:$BN303))</f>
        <v>0</v>
      </c>
    </row>
    <row r="304" spans="1:71" s="20" customFormat="1">
      <c r="A304" s="16"/>
      <c r="C304" s="392" t="str">
        <f t="shared" si="1491"/>
        <v>Sales &amp; Marketing</v>
      </c>
      <c r="D304" s="389" t="s">
        <v>79</v>
      </c>
      <c r="E304" s="390"/>
      <c r="F304" s="391"/>
      <c r="G304" s="378">
        <f t="shared" si="1485"/>
        <v>0</v>
      </c>
      <c r="H304" s="378">
        <f t="shared" si="1485"/>
        <v>0</v>
      </c>
      <c r="I304" s="378">
        <f t="shared" si="1485"/>
        <v>0</v>
      </c>
      <c r="J304" s="378">
        <f t="shared" si="1485"/>
        <v>0</v>
      </c>
      <c r="K304" s="378">
        <f t="shared" si="1485"/>
        <v>0</v>
      </c>
      <c r="L304" s="378">
        <f t="shared" si="1485"/>
        <v>0</v>
      </c>
      <c r="M304" s="378">
        <f t="shared" si="1485"/>
        <v>0</v>
      </c>
      <c r="N304" s="378">
        <f t="shared" si="1485"/>
        <v>0</v>
      </c>
      <c r="O304" s="378">
        <f t="shared" si="1485"/>
        <v>0</v>
      </c>
      <c r="P304" s="378">
        <f t="shared" si="1485"/>
        <v>0</v>
      </c>
      <c r="Q304" s="378">
        <f t="shared" si="1486"/>
        <v>0</v>
      </c>
      <c r="R304" s="378">
        <f t="shared" si="1486"/>
        <v>0</v>
      </c>
      <c r="S304" s="378">
        <f t="shared" si="1486"/>
        <v>0</v>
      </c>
      <c r="T304" s="378">
        <f t="shared" si="1486"/>
        <v>0</v>
      </c>
      <c r="U304" s="378">
        <f t="shared" si="1486"/>
        <v>0</v>
      </c>
      <c r="V304" s="378">
        <f t="shared" si="1486"/>
        <v>0</v>
      </c>
      <c r="W304" s="378">
        <f t="shared" si="1486"/>
        <v>0</v>
      </c>
      <c r="X304" s="378">
        <f t="shared" si="1486"/>
        <v>0</v>
      </c>
      <c r="Y304" s="378">
        <f t="shared" si="1486"/>
        <v>0</v>
      </c>
      <c r="Z304" s="378">
        <f t="shared" si="1486"/>
        <v>0</v>
      </c>
      <c r="AA304" s="378">
        <f t="shared" si="1487"/>
        <v>0</v>
      </c>
      <c r="AB304" s="378">
        <f t="shared" si="1487"/>
        <v>0</v>
      </c>
      <c r="AC304" s="378">
        <f t="shared" si="1487"/>
        <v>0</v>
      </c>
      <c r="AD304" s="378">
        <f t="shared" si="1487"/>
        <v>0</v>
      </c>
      <c r="AE304" s="378">
        <f t="shared" si="1487"/>
        <v>0</v>
      </c>
      <c r="AF304" s="378">
        <f t="shared" si="1487"/>
        <v>0</v>
      </c>
      <c r="AG304" s="378">
        <f t="shared" si="1487"/>
        <v>0</v>
      </c>
      <c r="AH304" s="378">
        <f t="shared" si="1487"/>
        <v>0</v>
      </c>
      <c r="AI304" s="378">
        <f t="shared" si="1487"/>
        <v>0</v>
      </c>
      <c r="AJ304" s="378">
        <f t="shared" si="1487"/>
        <v>0</v>
      </c>
      <c r="AK304" s="378">
        <f t="shared" si="1488"/>
        <v>0</v>
      </c>
      <c r="AL304" s="378">
        <f t="shared" si="1488"/>
        <v>0</v>
      </c>
      <c r="AM304" s="378">
        <f t="shared" si="1488"/>
        <v>0</v>
      </c>
      <c r="AN304" s="378">
        <f t="shared" si="1488"/>
        <v>0</v>
      </c>
      <c r="AO304" s="378">
        <f t="shared" si="1488"/>
        <v>0</v>
      </c>
      <c r="AP304" s="378">
        <f t="shared" si="1488"/>
        <v>0</v>
      </c>
      <c r="AQ304" s="378">
        <f t="shared" si="1488"/>
        <v>0</v>
      </c>
      <c r="AR304" s="378">
        <f t="shared" si="1488"/>
        <v>0</v>
      </c>
      <c r="AS304" s="378">
        <f t="shared" si="1488"/>
        <v>0</v>
      </c>
      <c r="AT304" s="378">
        <f t="shared" si="1488"/>
        <v>0</v>
      </c>
      <c r="AU304" s="378">
        <f t="shared" si="1489"/>
        <v>0</v>
      </c>
      <c r="AV304" s="378">
        <f t="shared" si="1489"/>
        <v>0</v>
      </c>
      <c r="AW304" s="378">
        <f t="shared" si="1489"/>
        <v>0</v>
      </c>
      <c r="AX304" s="378">
        <f t="shared" si="1489"/>
        <v>0</v>
      </c>
      <c r="AY304" s="378">
        <f t="shared" si="1489"/>
        <v>0</v>
      </c>
      <c r="AZ304" s="378">
        <f t="shared" si="1489"/>
        <v>0</v>
      </c>
      <c r="BA304" s="378">
        <f t="shared" si="1489"/>
        <v>0</v>
      </c>
      <c r="BB304" s="378">
        <f t="shared" si="1489"/>
        <v>0</v>
      </c>
      <c r="BC304" s="378">
        <f t="shared" si="1489"/>
        <v>0</v>
      </c>
      <c r="BD304" s="378">
        <f t="shared" si="1489"/>
        <v>0</v>
      </c>
      <c r="BE304" s="378">
        <f t="shared" si="1490"/>
        <v>0</v>
      </c>
      <c r="BF304" s="378">
        <f t="shared" si="1490"/>
        <v>0</v>
      </c>
      <c r="BG304" s="378">
        <f t="shared" si="1490"/>
        <v>0</v>
      </c>
      <c r="BH304" s="378">
        <f t="shared" si="1490"/>
        <v>0</v>
      </c>
      <c r="BI304" s="378">
        <f t="shared" si="1490"/>
        <v>0</v>
      </c>
      <c r="BJ304" s="378">
        <f t="shared" si="1490"/>
        <v>0</v>
      </c>
      <c r="BK304" s="378">
        <f t="shared" si="1490"/>
        <v>0</v>
      </c>
      <c r="BL304" s="378">
        <f t="shared" si="1490"/>
        <v>0</v>
      </c>
      <c r="BM304" s="378">
        <f t="shared" si="1490"/>
        <v>0</v>
      </c>
      <c r="BN304" s="378">
        <f t="shared" si="1490"/>
        <v>0</v>
      </c>
      <c r="BO304" s="377" cm="1">
        <f t="array" ref="BO304">SUMPRODUCT((YEAR($G$4:$BN$4)=BO$4)*($G304:$BN304))</f>
        <v>0</v>
      </c>
      <c r="BP304" s="378" cm="1">
        <f t="array" ref="BP304">SUMPRODUCT((YEAR($G$4:$BN$4)=BP$4)*($G304:$BN304))</f>
        <v>0</v>
      </c>
      <c r="BQ304" s="378" cm="1">
        <f t="array" ref="BQ304">SUMPRODUCT((YEAR($G$4:$BN$4)=BQ$4)*($G304:$BN304))</f>
        <v>0</v>
      </c>
      <c r="BR304" s="378" cm="1">
        <f t="array" ref="BR304">SUMPRODUCT((YEAR($G$4:$BN$4)=BR$4)*($G304:$BN304))</f>
        <v>0</v>
      </c>
      <c r="BS304" s="379" cm="1">
        <f t="array" ref="BS304">SUMPRODUCT((YEAR($G$4:$BN$4)=BS$4)*($G304:$BN304))</f>
        <v>0</v>
      </c>
    </row>
    <row r="305" spans="1:71" s="20" customFormat="1">
      <c r="A305" s="16"/>
      <c r="C305" s="392" t="str">
        <f t="shared" ref="C305:C310" si="1492">Dept3</f>
        <v>Business Development</v>
      </c>
      <c r="D305" s="389" t="s">
        <v>11</v>
      </c>
      <c r="E305" s="390"/>
      <c r="F305" s="391"/>
      <c r="G305" s="378">
        <f t="shared" si="1485"/>
        <v>0</v>
      </c>
      <c r="H305" s="378">
        <f t="shared" si="1485"/>
        <v>0</v>
      </c>
      <c r="I305" s="378">
        <f t="shared" si="1485"/>
        <v>0</v>
      </c>
      <c r="J305" s="378">
        <f t="shared" si="1485"/>
        <v>0</v>
      </c>
      <c r="K305" s="378">
        <f t="shared" si="1485"/>
        <v>0</v>
      </c>
      <c r="L305" s="378">
        <f t="shared" si="1485"/>
        <v>0</v>
      </c>
      <c r="M305" s="378">
        <f t="shared" si="1485"/>
        <v>0</v>
      </c>
      <c r="N305" s="378">
        <f t="shared" si="1485"/>
        <v>0</v>
      </c>
      <c r="O305" s="378">
        <f t="shared" si="1485"/>
        <v>0</v>
      </c>
      <c r="P305" s="378">
        <f t="shared" si="1485"/>
        <v>0</v>
      </c>
      <c r="Q305" s="378">
        <f t="shared" si="1486"/>
        <v>0</v>
      </c>
      <c r="R305" s="378">
        <f t="shared" si="1486"/>
        <v>0</v>
      </c>
      <c r="S305" s="378">
        <f t="shared" si="1486"/>
        <v>0</v>
      </c>
      <c r="T305" s="378">
        <f t="shared" si="1486"/>
        <v>0</v>
      </c>
      <c r="U305" s="378">
        <f t="shared" si="1486"/>
        <v>0</v>
      </c>
      <c r="V305" s="378">
        <f t="shared" si="1486"/>
        <v>0</v>
      </c>
      <c r="W305" s="378">
        <f t="shared" si="1486"/>
        <v>0</v>
      </c>
      <c r="X305" s="378">
        <f t="shared" si="1486"/>
        <v>0</v>
      </c>
      <c r="Y305" s="378">
        <f t="shared" si="1486"/>
        <v>0</v>
      </c>
      <c r="Z305" s="378">
        <f t="shared" si="1486"/>
        <v>0</v>
      </c>
      <c r="AA305" s="378">
        <f t="shared" si="1487"/>
        <v>0</v>
      </c>
      <c r="AB305" s="378">
        <f t="shared" si="1487"/>
        <v>0</v>
      </c>
      <c r="AC305" s="378">
        <f t="shared" si="1487"/>
        <v>0</v>
      </c>
      <c r="AD305" s="378">
        <f t="shared" si="1487"/>
        <v>0</v>
      </c>
      <c r="AE305" s="378">
        <f t="shared" si="1487"/>
        <v>0</v>
      </c>
      <c r="AF305" s="378">
        <f t="shared" si="1487"/>
        <v>0</v>
      </c>
      <c r="AG305" s="378">
        <f t="shared" si="1487"/>
        <v>0</v>
      </c>
      <c r="AH305" s="378">
        <f t="shared" si="1487"/>
        <v>0</v>
      </c>
      <c r="AI305" s="378">
        <f t="shared" si="1487"/>
        <v>0</v>
      </c>
      <c r="AJ305" s="378">
        <f t="shared" si="1487"/>
        <v>0</v>
      </c>
      <c r="AK305" s="378">
        <f t="shared" si="1488"/>
        <v>0</v>
      </c>
      <c r="AL305" s="378">
        <f t="shared" si="1488"/>
        <v>0</v>
      </c>
      <c r="AM305" s="378">
        <f t="shared" si="1488"/>
        <v>0</v>
      </c>
      <c r="AN305" s="378">
        <f t="shared" si="1488"/>
        <v>0</v>
      </c>
      <c r="AO305" s="378">
        <f t="shared" si="1488"/>
        <v>0</v>
      </c>
      <c r="AP305" s="378">
        <f t="shared" si="1488"/>
        <v>0</v>
      </c>
      <c r="AQ305" s="378">
        <f t="shared" si="1488"/>
        <v>0</v>
      </c>
      <c r="AR305" s="378">
        <f t="shared" si="1488"/>
        <v>0</v>
      </c>
      <c r="AS305" s="378">
        <f t="shared" si="1488"/>
        <v>0</v>
      </c>
      <c r="AT305" s="378">
        <f t="shared" si="1488"/>
        <v>0</v>
      </c>
      <c r="AU305" s="378">
        <f t="shared" si="1489"/>
        <v>0</v>
      </c>
      <c r="AV305" s="378">
        <f t="shared" si="1489"/>
        <v>0</v>
      </c>
      <c r="AW305" s="378">
        <f t="shared" si="1489"/>
        <v>0</v>
      </c>
      <c r="AX305" s="378">
        <f t="shared" si="1489"/>
        <v>0</v>
      </c>
      <c r="AY305" s="378">
        <f t="shared" si="1489"/>
        <v>0</v>
      </c>
      <c r="AZ305" s="378">
        <f t="shared" si="1489"/>
        <v>0</v>
      </c>
      <c r="BA305" s="378">
        <f t="shared" si="1489"/>
        <v>0</v>
      </c>
      <c r="BB305" s="378">
        <f t="shared" si="1489"/>
        <v>0</v>
      </c>
      <c r="BC305" s="378">
        <f t="shared" si="1489"/>
        <v>0</v>
      </c>
      <c r="BD305" s="378">
        <f t="shared" si="1489"/>
        <v>0</v>
      </c>
      <c r="BE305" s="378">
        <f t="shared" si="1490"/>
        <v>0</v>
      </c>
      <c r="BF305" s="378">
        <f t="shared" si="1490"/>
        <v>0</v>
      </c>
      <c r="BG305" s="378">
        <f t="shared" si="1490"/>
        <v>0</v>
      </c>
      <c r="BH305" s="378">
        <f t="shared" si="1490"/>
        <v>0</v>
      </c>
      <c r="BI305" s="378">
        <f t="shared" si="1490"/>
        <v>0</v>
      </c>
      <c r="BJ305" s="378">
        <f t="shared" si="1490"/>
        <v>0</v>
      </c>
      <c r="BK305" s="378">
        <f t="shared" si="1490"/>
        <v>0</v>
      </c>
      <c r="BL305" s="378">
        <f t="shared" si="1490"/>
        <v>0</v>
      </c>
      <c r="BM305" s="378">
        <f t="shared" si="1490"/>
        <v>0</v>
      </c>
      <c r="BN305" s="378">
        <f t="shared" si="1490"/>
        <v>0</v>
      </c>
      <c r="BO305" s="377" cm="1">
        <f t="array" ref="BO305">SUMPRODUCT((YEAR($G$4:$BN$4)=BO$4)*($G305:$BN305))</f>
        <v>0</v>
      </c>
      <c r="BP305" s="378" cm="1">
        <f t="array" ref="BP305">SUMPRODUCT((YEAR($G$4:$BN$4)=BP$4)*($G305:$BN305))</f>
        <v>0</v>
      </c>
      <c r="BQ305" s="378" cm="1">
        <f t="array" ref="BQ305">SUMPRODUCT((YEAR($G$4:$BN$4)=BQ$4)*($G305:$BN305))</f>
        <v>0</v>
      </c>
      <c r="BR305" s="378" cm="1">
        <f t="array" ref="BR305">SUMPRODUCT((YEAR($G$4:$BN$4)=BR$4)*($G305:$BN305))</f>
        <v>0</v>
      </c>
      <c r="BS305" s="379" cm="1">
        <f t="array" ref="BS305">SUMPRODUCT((YEAR($G$4:$BN$4)=BS$4)*($G305:$BN305))</f>
        <v>0</v>
      </c>
    </row>
    <row r="306" spans="1:71" s="20" customFormat="1">
      <c r="A306" s="16"/>
      <c r="C306" s="392" t="str">
        <f t="shared" si="1492"/>
        <v>Business Development</v>
      </c>
      <c r="D306" s="389" t="s">
        <v>10</v>
      </c>
      <c r="E306" s="390"/>
      <c r="F306" s="391"/>
      <c r="G306" s="378">
        <f t="shared" si="1485"/>
        <v>0</v>
      </c>
      <c r="H306" s="378">
        <f t="shared" si="1485"/>
        <v>0</v>
      </c>
      <c r="I306" s="378">
        <f t="shared" si="1485"/>
        <v>0</v>
      </c>
      <c r="J306" s="378">
        <f t="shared" si="1485"/>
        <v>0</v>
      </c>
      <c r="K306" s="378">
        <f t="shared" si="1485"/>
        <v>0</v>
      </c>
      <c r="L306" s="378">
        <f t="shared" si="1485"/>
        <v>0</v>
      </c>
      <c r="M306" s="378">
        <f t="shared" si="1485"/>
        <v>0</v>
      </c>
      <c r="N306" s="378">
        <f t="shared" si="1485"/>
        <v>0</v>
      </c>
      <c r="O306" s="378">
        <f t="shared" si="1485"/>
        <v>0</v>
      </c>
      <c r="P306" s="378">
        <f t="shared" si="1485"/>
        <v>0</v>
      </c>
      <c r="Q306" s="378">
        <f t="shared" si="1486"/>
        <v>0</v>
      </c>
      <c r="R306" s="378">
        <f t="shared" si="1486"/>
        <v>0</v>
      </c>
      <c r="S306" s="378">
        <f t="shared" si="1486"/>
        <v>0</v>
      </c>
      <c r="T306" s="378">
        <f t="shared" si="1486"/>
        <v>0</v>
      </c>
      <c r="U306" s="378">
        <f t="shared" si="1486"/>
        <v>0</v>
      </c>
      <c r="V306" s="378">
        <f t="shared" si="1486"/>
        <v>0</v>
      </c>
      <c r="W306" s="378">
        <f t="shared" si="1486"/>
        <v>0</v>
      </c>
      <c r="X306" s="378">
        <f t="shared" si="1486"/>
        <v>0</v>
      </c>
      <c r="Y306" s="378">
        <f t="shared" si="1486"/>
        <v>0</v>
      </c>
      <c r="Z306" s="378">
        <f t="shared" si="1486"/>
        <v>0</v>
      </c>
      <c r="AA306" s="378">
        <f t="shared" si="1487"/>
        <v>0</v>
      </c>
      <c r="AB306" s="378">
        <f t="shared" si="1487"/>
        <v>0</v>
      </c>
      <c r="AC306" s="378">
        <f t="shared" si="1487"/>
        <v>0</v>
      </c>
      <c r="AD306" s="378">
        <f t="shared" si="1487"/>
        <v>0</v>
      </c>
      <c r="AE306" s="378">
        <f t="shared" si="1487"/>
        <v>0</v>
      </c>
      <c r="AF306" s="378">
        <f t="shared" si="1487"/>
        <v>0</v>
      </c>
      <c r="AG306" s="378">
        <f t="shared" si="1487"/>
        <v>0</v>
      </c>
      <c r="AH306" s="378">
        <f t="shared" si="1487"/>
        <v>0</v>
      </c>
      <c r="AI306" s="378">
        <f t="shared" si="1487"/>
        <v>0</v>
      </c>
      <c r="AJ306" s="378">
        <f t="shared" si="1487"/>
        <v>0</v>
      </c>
      <c r="AK306" s="378">
        <f t="shared" si="1488"/>
        <v>0</v>
      </c>
      <c r="AL306" s="378">
        <f t="shared" si="1488"/>
        <v>0</v>
      </c>
      <c r="AM306" s="378">
        <f t="shared" si="1488"/>
        <v>0</v>
      </c>
      <c r="AN306" s="378">
        <f t="shared" si="1488"/>
        <v>0</v>
      </c>
      <c r="AO306" s="378">
        <f t="shared" si="1488"/>
        <v>0</v>
      </c>
      <c r="AP306" s="378">
        <f t="shared" si="1488"/>
        <v>0</v>
      </c>
      <c r="AQ306" s="378">
        <f t="shared" si="1488"/>
        <v>0</v>
      </c>
      <c r="AR306" s="378">
        <f t="shared" si="1488"/>
        <v>0</v>
      </c>
      <c r="AS306" s="378">
        <f t="shared" si="1488"/>
        <v>0</v>
      </c>
      <c r="AT306" s="378">
        <f t="shared" si="1488"/>
        <v>0</v>
      </c>
      <c r="AU306" s="378">
        <f t="shared" si="1489"/>
        <v>0</v>
      </c>
      <c r="AV306" s="378">
        <f t="shared" si="1489"/>
        <v>0</v>
      </c>
      <c r="AW306" s="378">
        <f t="shared" si="1489"/>
        <v>0</v>
      </c>
      <c r="AX306" s="378">
        <f t="shared" si="1489"/>
        <v>0</v>
      </c>
      <c r="AY306" s="378">
        <f t="shared" si="1489"/>
        <v>0</v>
      </c>
      <c r="AZ306" s="378">
        <f t="shared" si="1489"/>
        <v>0</v>
      </c>
      <c r="BA306" s="378">
        <f t="shared" si="1489"/>
        <v>0</v>
      </c>
      <c r="BB306" s="378">
        <f t="shared" si="1489"/>
        <v>0</v>
      </c>
      <c r="BC306" s="378">
        <f t="shared" si="1489"/>
        <v>0</v>
      </c>
      <c r="BD306" s="378">
        <f t="shared" si="1489"/>
        <v>0</v>
      </c>
      <c r="BE306" s="378">
        <f t="shared" si="1490"/>
        <v>0</v>
      </c>
      <c r="BF306" s="378">
        <f t="shared" si="1490"/>
        <v>0</v>
      </c>
      <c r="BG306" s="378">
        <f t="shared" si="1490"/>
        <v>0</v>
      </c>
      <c r="BH306" s="378">
        <f t="shared" si="1490"/>
        <v>0</v>
      </c>
      <c r="BI306" s="378">
        <f t="shared" si="1490"/>
        <v>0</v>
      </c>
      <c r="BJ306" s="378">
        <f t="shared" si="1490"/>
        <v>0</v>
      </c>
      <c r="BK306" s="378">
        <f t="shared" si="1490"/>
        <v>0</v>
      </c>
      <c r="BL306" s="378">
        <f t="shared" si="1490"/>
        <v>0</v>
      </c>
      <c r="BM306" s="378">
        <f t="shared" si="1490"/>
        <v>0</v>
      </c>
      <c r="BN306" s="378">
        <f t="shared" si="1490"/>
        <v>0</v>
      </c>
      <c r="BO306" s="377" cm="1">
        <f t="array" ref="BO306">SUMPRODUCT((YEAR($G$4:$BN$4)=BO$4)*($G306:$BN306))</f>
        <v>0</v>
      </c>
      <c r="BP306" s="378" cm="1">
        <f t="array" ref="BP306">SUMPRODUCT((YEAR($G$4:$BN$4)=BP$4)*($G306:$BN306))</f>
        <v>0</v>
      </c>
      <c r="BQ306" s="378" cm="1">
        <f t="array" ref="BQ306">SUMPRODUCT((YEAR($G$4:$BN$4)=BQ$4)*($G306:$BN306))</f>
        <v>0</v>
      </c>
      <c r="BR306" s="378" cm="1">
        <f t="array" ref="BR306">SUMPRODUCT((YEAR($G$4:$BN$4)=BR$4)*($G306:$BN306))</f>
        <v>0</v>
      </c>
      <c r="BS306" s="379" cm="1">
        <f t="array" ref="BS306">SUMPRODUCT((YEAR($G$4:$BN$4)=BS$4)*($G306:$BN306))</f>
        <v>0</v>
      </c>
    </row>
    <row r="307" spans="1:71" s="20" customFormat="1">
      <c r="A307" s="16"/>
      <c r="C307" s="392" t="str">
        <f t="shared" si="1492"/>
        <v>Business Development</v>
      </c>
      <c r="D307" s="389" t="s">
        <v>650</v>
      </c>
      <c r="E307" s="390"/>
      <c r="F307" s="391"/>
      <c r="G307" s="378">
        <f t="shared" ref="G307:P316" si="1493">SUMIFS(G$35:G$82,$D$35:$D$82,$D307,$C$35:$C$82,$C307)</f>
        <v>0</v>
      </c>
      <c r="H307" s="378">
        <f t="shared" si="1493"/>
        <v>0</v>
      </c>
      <c r="I307" s="378">
        <f t="shared" si="1493"/>
        <v>0</v>
      </c>
      <c r="J307" s="378">
        <f t="shared" si="1493"/>
        <v>0</v>
      </c>
      <c r="K307" s="378">
        <f t="shared" si="1493"/>
        <v>0</v>
      </c>
      <c r="L307" s="378">
        <f t="shared" si="1493"/>
        <v>0</v>
      </c>
      <c r="M307" s="378">
        <f t="shared" si="1493"/>
        <v>0</v>
      </c>
      <c r="N307" s="378">
        <f t="shared" si="1493"/>
        <v>0</v>
      </c>
      <c r="O307" s="378">
        <f t="shared" si="1493"/>
        <v>0</v>
      </c>
      <c r="P307" s="378">
        <f t="shared" si="1493"/>
        <v>0</v>
      </c>
      <c r="Q307" s="378">
        <f t="shared" ref="Q307:Z316" si="1494">SUMIFS(Q$35:Q$82,$D$35:$D$82,$D307,$C$35:$C$82,$C307)</f>
        <v>0</v>
      </c>
      <c r="R307" s="378">
        <f t="shared" si="1494"/>
        <v>0</v>
      </c>
      <c r="S307" s="378">
        <f t="shared" si="1494"/>
        <v>0</v>
      </c>
      <c r="T307" s="378">
        <f t="shared" si="1494"/>
        <v>0</v>
      </c>
      <c r="U307" s="378">
        <f t="shared" si="1494"/>
        <v>0</v>
      </c>
      <c r="V307" s="378">
        <f t="shared" si="1494"/>
        <v>0</v>
      </c>
      <c r="W307" s="378">
        <f t="shared" si="1494"/>
        <v>0</v>
      </c>
      <c r="X307" s="378">
        <f t="shared" si="1494"/>
        <v>0</v>
      </c>
      <c r="Y307" s="378">
        <f t="shared" si="1494"/>
        <v>0</v>
      </c>
      <c r="Z307" s="378">
        <f t="shared" si="1494"/>
        <v>0</v>
      </c>
      <c r="AA307" s="378">
        <f t="shared" ref="AA307:AJ316" si="1495">SUMIFS(AA$35:AA$82,$D$35:$D$82,$D307,$C$35:$C$82,$C307)</f>
        <v>0</v>
      </c>
      <c r="AB307" s="378">
        <f t="shared" si="1495"/>
        <v>0</v>
      </c>
      <c r="AC307" s="378">
        <f t="shared" si="1495"/>
        <v>0</v>
      </c>
      <c r="AD307" s="378">
        <f t="shared" si="1495"/>
        <v>0</v>
      </c>
      <c r="AE307" s="378">
        <f t="shared" si="1495"/>
        <v>0</v>
      </c>
      <c r="AF307" s="378">
        <f t="shared" si="1495"/>
        <v>0</v>
      </c>
      <c r="AG307" s="378">
        <f t="shared" si="1495"/>
        <v>0</v>
      </c>
      <c r="AH307" s="378">
        <f t="shared" si="1495"/>
        <v>0</v>
      </c>
      <c r="AI307" s="378">
        <f t="shared" si="1495"/>
        <v>0</v>
      </c>
      <c r="AJ307" s="378">
        <f t="shared" si="1495"/>
        <v>0</v>
      </c>
      <c r="AK307" s="378">
        <f t="shared" ref="AK307:AT316" si="1496">SUMIFS(AK$35:AK$82,$D$35:$D$82,$D307,$C$35:$C$82,$C307)</f>
        <v>0</v>
      </c>
      <c r="AL307" s="378">
        <f t="shared" si="1496"/>
        <v>0</v>
      </c>
      <c r="AM307" s="378">
        <f t="shared" si="1496"/>
        <v>0</v>
      </c>
      <c r="AN307" s="378">
        <f t="shared" si="1496"/>
        <v>0</v>
      </c>
      <c r="AO307" s="378">
        <f t="shared" si="1496"/>
        <v>0</v>
      </c>
      <c r="AP307" s="378">
        <f t="shared" si="1496"/>
        <v>0</v>
      </c>
      <c r="AQ307" s="378">
        <f t="shared" si="1496"/>
        <v>0</v>
      </c>
      <c r="AR307" s="378">
        <f t="shared" si="1496"/>
        <v>0</v>
      </c>
      <c r="AS307" s="378">
        <f t="shared" si="1496"/>
        <v>0</v>
      </c>
      <c r="AT307" s="378">
        <f t="shared" si="1496"/>
        <v>0</v>
      </c>
      <c r="AU307" s="378">
        <f t="shared" ref="AU307:BD316" si="1497">SUMIFS(AU$35:AU$82,$D$35:$D$82,$D307,$C$35:$C$82,$C307)</f>
        <v>0</v>
      </c>
      <c r="AV307" s="378">
        <f t="shared" si="1497"/>
        <v>0</v>
      </c>
      <c r="AW307" s="378">
        <f t="shared" si="1497"/>
        <v>0</v>
      </c>
      <c r="AX307" s="378">
        <f t="shared" si="1497"/>
        <v>0</v>
      </c>
      <c r="AY307" s="378">
        <f t="shared" si="1497"/>
        <v>0</v>
      </c>
      <c r="AZ307" s="378">
        <f t="shared" si="1497"/>
        <v>0</v>
      </c>
      <c r="BA307" s="378">
        <f t="shared" si="1497"/>
        <v>0</v>
      </c>
      <c r="BB307" s="378">
        <f t="shared" si="1497"/>
        <v>0</v>
      </c>
      <c r="BC307" s="378">
        <f t="shared" si="1497"/>
        <v>0</v>
      </c>
      <c r="BD307" s="378">
        <f t="shared" si="1497"/>
        <v>0</v>
      </c>
      <c r="BE307" s="378">
        <f t="shared" ref="BE307:BN316" si="1498">SUMIFS(BE$35:BE$82,$D$35:$D$82,$D307,$C$35:$C$82,$C307)</f>
        <v>0</v>
      </c>
      <c r="BF307" s="378">
        <f t="shared" si="1498"/>
        <v>0</v>
      </c>
      <c r="BG307" s="378">
        <f t="shared" si="1498"/>
        <v>0</v>
      </c>
      <c r="BH307" s="378">
        <f t="shared" si="1498"/>
        <v>0</v>
      </c>
      <c r="BI307" s="378">
        <f t="shared" si="1498"/>
        <v>0</v>
      </c>
      <c r="BJ307" s="378">
        <f t="shared" si="1498"/>
        <v>0</v>
      </c>
      <c r="BK307" s="378">
        <f t="shared" si="1498"/>
        <v>0</v>
      </c>
      <c r="BL307" s="378">
        <f t="shared" si="1498"/>
        <v>0</v>
      </c>
      <c r="BM307" s="378">
        <f t="shared" si="1498"/>
        <v>0</v>
      </c>
      <c r="BN307" s="378">
        <f t="shared" si="1498"/>
        <v>0</v>
      </c>
      <c r="BO307" s="377" cm="1">
        <f t="array" ref="BO307">SUMPRODUCT((YEAR($G$4:$BN$4)=BO$4)*($G307:$BN307))</f>
        <v>0</v>
      </c>
      <c r="BP307" s="378" cm="1">
        <f t="array" ref="BP307">SUMPRODUCT((YEAR($G$4:$BN$4)=BP$4)*($G307:$BN307))</f>
        <v>0</v>
      </c>
      <c r="BQ307" s="378" cm="1">
        <f t="array" ref="BQ307">SUMPRODUCT((YEAR($G$4:$BN$4)=BQ$4)*($G307:$BN307))</f>
        <v>0</v>
      </c>
      <c r="BR307" s="378" cm="1">
        <f t="array" ref="BR307">SUMPRODUCT((YEAR($G$4:$BN$4)=BR$4)*($G307:$BN307))</f>
        <v>0</v>
      </c>
      <c r="BS307" s="379" cm="1">
        <f t="array" ref="BS307">SUMPRODUCT((YEAR($G$4:$BN$4)=BS$4)*($G307:$BN307))</f>
        <v>0</v>
      </c>
    </row>
    <row r="308" spans="1:71" s="20" customFormat="1">
      <c r="A308" s="16"/>
      <c r="C308" s="392" t="str">
        <f t="shared" si="1492"/>
        <v>Business Development</v>
      </c>
      <c r="D308" s="389" t="s">
        <v>43</v>
      </c>
      <c r="E308" s="390"/>
      <c r="F308" s="391"/>
      <c r="G308" s="378">
        <f t="shared" si="1493"/>
        <v>0</v>
      </c>
      <c r="H308" s="378">
        <f t="shared" si="1493"/>
        <v>0</v>
      </c>
      <c r="I308" s="378">
        <f t="shared" si="1493"/>
        <v>0</v>
      </c>
      <c r="J308" s="378">
        <f t="shared" si="1493"/>
        <v>0</v>
      </c>
      <c r="K308" s="378">
        <f t="shared" si="1493"/>
        <v>0</v>
      </c>
      <c r="L308" s="378">
        <f t="shared" si="1493"/>
        <v>0</v>
      </c>
      <c r="M308" s="378">
        <f t="shared" si="1493"/>
        <v>0</v>
      </c>
      <c r="N308" s="378">
        <f t="shared" si="1493"/>
        <v>0</v>
      </c>
      <c r="O308" s="378">
        <f t="shared" si="1493"/>
        <v>0</v>
      </c>
      <c r="P308" s="378">
        <f t="shared" si="1493"/>
        <v>0</v>
      </c>
      <c r="Q308" s="378">
        <f t="shared" si="1494"/>
        <v>0</v>
      </c>
      <c r="R308" s="378">
        <f t="shared" si="1494"/>
        <v>0</v>
      </c>
      <c r="S308" s="378">
        <f t="shared" si="1494"/>
        <v>0</v>
      </c>
      <c r="T308" s="378">
        <f t="shared" si="1494"/>
        <v>0</v>
      </c>
      <c r="U308" s="378">
        <f t="shared" si="1494"/>
        <v>0</v>
      </c>
      <c r="V308" s="378">
        <f t="shared" si="1494"/>
        <v>0</v>
      </c>
      <c r="W308" s="378">
        <f t="shared" si="1494"/>
        <v>0</v>
      </c>
      <c r="X308" s="378">
        <f t="shared" si="1494"/>
        <v>0</v>
      </c>
      <c r="Y308" s="378">
        <f t="shared" si="1494"/>
        <v>0</v>
      </c>
      <c r="Z308" s="378">
        <f t="shared" si="1494"/>
        <v>0</v>
      </c>
      <c r="AA308" s="378">
        <f t="shared" si="1495"/>
        <v>0</v>
      </c>
      <c r="AB308" s="378">
        <f t="shared" si="1495"/>
        <v>0</v>
      </c>
      <c r="AC308" s="378">
        <f t="shared" si="1495"/>
        <v>0</v>
      </c>
      <c r="AD308" s="378">
        <f t="shared" si="1495"/>
        <v>0</v>
      </c>
      <c r="AE308" s="378">
        <f t="shared" si="1495"/>
        <v>0</v>
      </c>
      <c r="AF308" s="378">
        <f t="shared" si="1495"/>
        <v>0</v>
      </c>
      <c r="AG308" s="378">
        <f t="shared" si="1495"/>
        <v>0</v>
      </c>
      <c r="AH308" s="378">
        <f t="shared" si="1495"/>
        <v>0</v>
      </c>
      <c r="AI308" s="378">
        <f t="shared" si="1495"/>
        <v>0</v>
      </c>
      <c r="AJ308" s="378">
        <f t="shared" si="1495"/>
        <v>0</v>
      </c>
      <c r="AK308" s="378">
        <f t="shared" si="1496"/>
        <v>0</v>
      </c>
      <c r="AL308" s="378">
        <f t="shared" si="1496"/>
        <v>0</v>
      </c>
      <c r="AM308" s="378">
        <f t="shared" si="1496"/>
        <v>0</v>
      </c>
      <c r="AN308" s="378">
        <f t="shared" si="1496"/>
        <v>0</v>
      </c>
      <c r="AO308" s="378">
        <f t="shared" si="1496"/>
        <v>0</v>
      </c>
      <c r="AP308" s="378">
        <f t="shared" si="1496"/>
        <v>0</v>
      </c>
      <c r="AQ308" s="378">
        <f t="shared" si="1496"/>
        <v>0</v>
      </c>
      <c r="AR308" s="378">
        <f t="shared" si="1496"/>
        <v>0</v>
      </c>
      <c r="AS308" s="378">
        <f t="shared" si="1496"/>
        <v>0</v>
      </c>
      <c r="AT308" s="378">
        <f t="shared" si="1496"/>
        <v>0</v>
      </c>
      <c r="AU308" s="378">
        <f t="shared" si="1497"/>
        <v>0</v>
      </c>
      <c r="AV308" s="378">
        <f t="shared" si="1497"/>
        <v>0</v>
      </c>
      <c r="AW308" s="378">
        <f t="shared" si="1497"/>
        <v>0</v>
      </c>
      <c r="AX308" s="378">
        <f t="shared" si="1497"/>
        <v>0</v>
      </c>
      <c r="AY308" s="378">
        <f t="shared" si="1497"/>
        <v>0</v>
      </c>
      <c r="AZ308" s="378">
        <f t="shared" si="1497"/>
        <v>0</v>
      </c>
      <c r="BA308" s="378">
        <f t="shared" si="1497"/>
        <v>0</v>
      </c>
      <c r="BB308" s="378">
        <f t="shared" si="1497"/>
        <v>0</v>
      </c>
      <c r="BC308" s="378">
        <f t="shared" si="1497"/>
        <v>0</v>
      </c>
      <c r="BD308" s="378">
        <f t="shared" si="1497"/>
        <v>0</v>
      </c>
      <c r="BE308" s="378">
        <f t="shared" si="1498"/>
        <v>0</v>
      </c>
      <c r="BF308" s="378">
        <f t="shared" si="1498"/>
        <v>0</v>
      </c>
      <c r="BG308" s="378">
        <f t="shared" si="1498"/>
        <v>0</v>
      </c>
      <c r="BH308" s="378">
        <f t="shared" si="1498"/>
        <v>0</v>
      </c>
      <c r="BI308" s="378">
        <f t="shared" si="1498"/>
        <v>0</v>
      </c>
      <c r="BJ308" s="378">
        <f t="shared" si="1498"/>
        <v>0</v>
      </c>
      <c r="BK308" s="378">
        <f t="shared" si="1498"/>
        <v>0</v>
      </c>
      <c r="BL308" s="378">
        <f t="shared" si="1498"/>
        <v>0</v>
      </c>
      <c r="BM308" s="378">
        <f t="shared" si="1498"/>
        <v>0</v>
      </c>
      <c r="BN308" s="378">
        <f t="shared" si="1498"/>
        <v>0</v>
      </c>
      <c r="BO308" s="377" cm="1">
        <f t="array" ref="BO308">SUMPRODUCT((YEAR($G$4:$BN$4)=BO$4)*($G308:$BN308))</f>
        <v>0</v>
      </c>
      <c r="BP308" s="378" cm="1">
        <f t="array" ref="BP308">SUMPRODUCT((YEAR($G$4:$BN$4)=BP$4)*($G308:$BN308))</f>
        <v>0</v>
      </c>
      <c r="BQ308" s="378" cm="1">
        <f t="array" ref="BQ308">SUMPRODUCT((YEAR($G$4:$BN$4)=BQ$4)*($G308:$BN308))</f>
        <v>0</v>
      </c>
      <c r="BR308" s="378" cm="1">
        <f t="array" ref="BR308">SUMPRODUCT((YEAR($G$4:$BN$4)=BR$4)*($G308:$BN308))</f>
        <v>0</v>
      </c>
      <c r="BS308" s="379" cm="1">
        <f t="array" ref="BS308">SUMPRODUCT((YEAR($G$4:$BN$4)=BS$4)*($G308:$BN308))</f>
        <v>0</v>
      </c>
    </row>
    <row r="309" spans="1:71" s="20" customFormat="1">
      <c r="A309" s="16"/>
      <c r="C309" s="392" t="str">
        <f t="shared" si="1492"/>
        <v>Business Development</v>
      </c>
      <c r="D309" s="389" t="s">
        <v>78</v>
      </c>
      <c r="E309" s="390"/>
      <c r="F309" s="391"/>
      <c r="G309" s="378">
        <f t="shared" si="1493"/>
        <v>0</v>
      </c>
      <c r="H309" s="378">
        <f t="shared" si="1493"/>
        <v>0</v>
      </c>
      <c r="I309" s="378">
        <f t="shared" si="1493"/>
        <v>0</v>
      </c>
      <c r="J309" s="378">
        <f t="shared" si="1493"/>
        <v>0</v>
      </c>
      <c r="K309" s="378">
        <f t="shared" si="1493"/>
        <v>0</v>
      </c>
      <c r="L309" s="378">
        <f t="shared" si="1493"/>
        <v>0</v>
      </c>
      <c r="M309" s="378">
        <f t="shared" si="1493"/>
        <v>0</v>
      </c>
      <c r="N309" s="378">
        <f t="shared" si="1493"/>
        <v>0</v>
      </c>
      <c r="O309" s="378">
        <f t="shared" si="1493"/>
        <v>0</v>
      </c>
      <c r="P309" s="378">
        <f t="shared" si="1493"/>
        <v>0</v>
      </c>
      <c r="Q309" s="378">
        <f t="shared" si="1494"/>
        <v>0</v>
      </c>
      <c r="R309" s="378">
        <f t="shared" si="1494"/>
        <v>0</v>
      </c>
      <c r="S309" s="378">
        <f t="shared" si="1494"/>
        <v>0</v>
      </c>
      <c r="T309" s="378">
        <f t="shared" si="1494"/>
        <v>0</v>
      </c>
      <c r="U309" s="378">
        <f t="shared" si="1494"/>
        <v>0</v>
      </c>
      <c r="V309" s="378">
        <f t="shared" si="1494"/>
        <v>0</v>
      </c>
      <c r="W309" s="378">
        <f t="shared" si="1494"/>
        <v>0</v>
      </c>
      <c r="X309" s="378">
        <f t="shared" si="1494"/>
        <v>0</v>
      </c>
      <c r="Y309" s="378">
        <f t="shared" si="1494"/>
        <v>0</v>
      </c>
      <c r="Z309" s="378">
        <f t="shared" si="1494"/>
        <v>0</v>
      </c>
      <c r="AA309" s="378">
        <f t="shared" si="1495"/>
        <v>0</v>
      </c>
      <c r="AB309" s="378">
        <f t="shared" si="1495"/>
        <v>0</v>
      </c>
      <c r="AC309" s="378">
        <f t="shared" si="1495"/>
        <v>0</v>
      </c>
      <c r="AD309" s="378">
        <f t="shared" si="1495"/>
        <v>0</v>
      </c>
      <c r="AE309" s="378">
        <f t="shared" si="1495"/>
        <v>0</v>
      </c>
      <c r="AF309" s="378">
        <f t="shared" si="1495"/>
        <v>0</v>
      </c>
      <c r="AG309" s="378">
        <f t="shared" si="1495"/>
        <v>0</v>
      </c>
      <c r="AH309" s="378">
        <f t="shared" si="1495"/>
        <v>0</v>
      </c>
      <c r="AI309" s="378">
        <f t="shared" si="1495"/>
        <v>0</v>
      </c>
      <c r="AJ309" s="378">
        <f t="shared" si="1495"/>
        <v>0</v>
      </c>
      <c r="AK309" s="378">
        <f t="shared" si="1496"/>
        <v>0</v>
      </c>
      <c r="AL309" s="378">
        <f t="shared" si="1496"/>
        <v>0</v>
      </c>
      <c r="AM309" s="378">
        <f t="shared" si="1496"/>
        <v>0</v>
      </c>
      <c r="AN309" s="378">
        <f t="shared" si="1496"/>
        <v>0</v>
      </c>
      <c r="AO309" s="378">
        <f t="shared" si="1496"/>
        <v>0</v>
      </c>
      <c r="AP309" s="378">
        <f t="shared" si="1496"/>
        <v>0</v>
      </c>
      <c r="AQ309" s="378">
        <f t="shared" si="1496"/>
        <v>0</v>
      </c>
      <c r="AR309" s="378">
        <f t="shared" si="1496"/>
        <v>0</v>
      </c>
      <c r="AS309" s="378">
        <f t="shared" si="1496"/>
        <v>0</v>
      </c>
      <c r="AT309" s="378">
        <f t="shared" si="1496"/>
        <v>0</v>
      </c>
      <c r="AU309" s="378">
        <f t="shared" si="1497"/>
        <v>0</v>
      </c>
      <c r="AV309" s="378">
        <f t="shared" si="1497"/>
        <v>0</v>
      </c>
      <c r="AW309" s="378">
        <f t="shared" si="1497"/>
        <v>0</v>
      </c>
      <c r="AX309" s="378">
        <f t="shared" si="1497"/>
        <v>0</v>
      </c>
      <c r="AY309" s="378">
        <f t="shared" si="1497"/>
        <v>0</v>
      </c>
      <c r="AZ309" s="378">
        <f t="shared" si="1497"/>
        <v>0</v>
      </c>
      <c r="BA309" s="378">
        <f t="shared" si="1497"/>
        <v>0</v>
      </c>
      <c r="BB309" s="378">
        <f t="shared" si="1497"/>
        <v>0</v>
      </c>
      <c r="BC309" s="378">
        <f t="shared" si="1497"/>
        <v>0</v>
      </c>
      <c r="BD309" s="378">
        <f t="shared" si="1497"/>
        <v>0</v>
      </c>
      <c r="BE309" s="378">
        <f t="shared" si="1498"/>
        <v>0</v>
      </c>
      <c r="BF309" s="378">
        <f t="shared" si="1498"/>
        <v>0</v>
      </c>
      <c r="BG309" s="378">
        <f t="shared" si="1498"/>
        <v>0</v>
      </c>
      <c r="BH309" s="378">
        <f t="shared" si="1498"/>
        <v>0</v>
      </c>
      <c r="BI309" s="378">
        <f t="shared" si="1498"/>
        <v>0</v>
      </c>
      <c r="BJ309" s="378">
        <f t="shared" si="1498"/>
        <v>0</v>
      </c>
      <c r="BK309" s="378">
        <f t="shared" si="1498"/>
        <v>0</v>
      </c>
      <c r="BL309" s="378">
        <f t="shared" si="1498"/>
        <v>0</v>
      </c>
      <c r="BM309" s="378">
        <f t="shared" si="1498"/>
        <v>0</v>
      </c>
      <c r="BN309" s="378">
        <f t="shared" si="1498"/>
        <v>0</v>
      </c>
      <c r="BO309" s="377" cm="1">
        <f t="array" ref="BO309">SUMPRODUCT((YEAR($G$4:$BN$4)=BO$4)*($G309:$BN309))</f>
        <v>0</v>
      </c>
      <c r="BP309" s="378" cm="1">
        <f t="array" ref="BP309">SUMPRODUCT((YEAR($G$4:$BN$4)=BP$4)*($G309:$BN309))</f>
        <v>0</v>
      </c>
      <c r="BQ309" s="378" cm="1">
        <f t="array" ref="BQ309">SUMPRODUCT((YEAR($G$4:$BN$4)=BQ$4)*($G309:$BN309))</f>
        <v>0</v>
      </c>
      <c r="BR309" s="378" cm="1">
        <f t="array" ref="BR309">SUMPRODUCT((YEAR($G$4:$BN$4)=BR$4)*($G309:$BN309))</f>
        <v>0</v>
      </c>
      <c r="BS309" s="379" cm="1">
        <f t="array" ref="BS309">SUMPRODUCT((YEAR($G$4:$BN$4)=BS$4)*($G309:$BN309))</f>
        <v>0</v>
      </c>
    </row>
    <row r="310" spans="1:71" s="20" customFormat="1">
      <c r="A310" s="16"/>
      <c r="C310" s="392" t="str">
        <f t="shared" si="1492"/>
        <v>Business Development</v>
      </c>
      <c r="D310" s="389" t="s">
        <v>79</v>
      </c>
      <c r="E310" s="390"/>
      <c r="F310" s="391"/>
      <c r="G310" s="378">
        <f t="shared" si="1493"/>
        <v>0</v>
      </c>
      <c r="H310" s="378">
        <f t="shared" si="1493"/>
        <v>0</v>
      </c>
      <c r="I310" s="378">
        <f t="shared" si="1493"/>
        <v>0</v>
      </c>
      <c r="J310" s="378">
        <f t="shared" si="1493"/>
        <v>0</v>
      </c>
      <c r="K310" s="378">
        <f t="shared" si="1493"/>
        <v>0</v>
      </c>
      <c r="L310" s="378">
        <f t="shared" si="1493"/>
        <v>0</v>
      </c>
      <c r="M310" s="378">
        <f t="shared" si="1493"/>
        <v>0</v>
      </c>
      <c r="N310" s="378">
        <f t="shared" si="1493"/>
        <v>0</v>
      </c>
      <c r="O310" s="378">
        <f t="shared" si="1493"/>
        <v>0</v>
      </c>
      <c r="P310" s="378">
        <f t="shared" si="1493"/>
        <v>0</v>
      </c>
      <c r="Q310" s="378">
        <f t="shared" si="1494"/>
        <v>0</v>
      </c>
      <c r="R310" s="378">
        <f t="shared" si="1494"/>
        <v>0</v>
      </c>
      <c r="S310" s="378">
        <f t="shared" si="1494"/>
        <v>0</v>
      </c>
      <c r="T310" s="378">
        <f t="shared" si="1494"/>
        <v>0</v>
      </c>
      <c r="U310" s="378">
        <f t="shared" si="1494"/>
        <v>0</v>
      </c>
      <c r="V310" s="378">
        <f t="shared" si="1494"/>
        <v>0</v>
      </c>
      <c r="W310" s="378">
        <f t="shared" si="1494"/>
        <v>0</v>
      </c>
      <c r="X310" s="378">
        <f t="shared" si="1494"/>
        <v>0</v>
      </c>
      <c r="Y310" s="378">
        <f t="shared" si="1494"/>
        <v>0</v>
      </c>
      <c r="Z310" s="378">
        <f t="shared" si="1494"/>
        <v>0</v>
      </c>
      <c r="AA310" s="378">
        <f t="shared" si="1495"/>
        <v>0</v>
      </c>
      <c r="AB310" s="378">
        <f t="shared" si="1495"/>
        <v>0</v>
      </c>
      <c r="AC310" s="378">
        <f t="shared" si="1495"/>
        <v>0</v>
      </c>
      <c r="AD310" s="378">
        <f t="shared" si="1495"/>
        <v>0</v>
      </c>
      <c r="AE310" s="378">
        <f t="shared" si="1495"/>
        <v>0</v>
      </c>
      <c r="AF310" s="378">
        <f t="shared" si="1495"/>
        <v>0</v>
      </c>
      <c r="AG310" s="378">
        <f t="shared" si="1495"/>
        <v>0</v>
      </c>
      <c r="AH310" s="378">
        <f t="shared" si="1495"/>
        <v>0</v>
      </c>
      <c r="AI310" s="378">
        <f t="shared" si="1495"/>
        <v>0</v>
      </c>
      <c r="AJ310" s="378">
        <f t="shared" si="1495"/>
        <v>0</v>
      </c>
      <c r="AK310" s="378">
        <f t="shared" si="1496"/>
        <v>0</v>
      </c>
      <c r="AL310" s="378">
        <f t="shared" si="1496"/>
        <v>0</v>
      </c>
      <c r="AM310" s="378">
        <f t="shared" si="1496"/>
        <v>0</v>
      </c>
      <c r="AN310" s="378">
        <f t="shared" si="1496"/>
        <v>0</v>
      </c>
      <c r="AO310" s="378">
        <f t="shared" si="1496"/>
        <v>0</v>
      </c>
      <c r="AP310" s="378">
        <f t="shared" si="1496"/>
        <v>0</v>
      </c>
      <c r="AQ310" s="378">
        <f t="shared" si="1496"/>
        <v>0</v>
      </c>
      <c r="AR310" s="378">
        <f t="shared" si="1496"/>
        <v>0</v>
      </c>
      <c r="AS310" s="378">
        <f t="shared" si="1496"/>
        <v>0</v>
      </c>
      <c r="AT310" s="378">
        <f t="shared" si="1496"/>
        <v>0</v>
      </c>
      <c r="AU310" s="378">
        <f t="shared" si="1497"/>
        <v>0</v>
      </c>
      <c r="AV310" s="378">
        <f t="shared" si="1497"/>
        <v>0</v>
      </c>
      <c r="AW310" s="378">
        <f t="shared" si="1497"/>
        <v>0</v>
      </c>
      <c r="AX310" s="378">
        <f t="shared" si="1497"/>
        <v>0</v>
      </c>
      <c r="AY310" s="378">
        <f t="shared" si="1497"/>
        <v>0</v>
      </c>
      <c r="AZ310" s="378">
        <f t="shared" si="1497"/>
        <v>0</v>
      </c>
      <c r="BA310" s="378">
        <f t="shared" si="1497"/>
        <v>0</v>
      </c>
      <c r="BB310" s="378">
        <f t="shared" si="1497"/>
        <v>0</v>
      </c>
      <c r="BC310" s="378">
        <f t="shared" si="1497"/>
        <v>0</v>
      </c>
      <c r="BD310" s="378">
        <f t="shared" si="1497"/>
        <v>0</v>
      </c>
      <c r="BE310" s="378">
        <f t="shared" si="1498"/>
        <v>0</v>
      </c>
      <c r="BF310" s="378">
        <f t="shared" si="1498"/>
        <v>0</v>
      </c>
      <c r="BG310" s="378">
        <f t="shared" si="1498"/>
        <v>0</v>
      </c>
      <c r="BH310" s="378">
        <f t="shared" si="1498"/>
        <v>0</v>
      </c>
      <c r="BI310" s="378">
        <f t="shared" si="1498"/>
        <v>0</v>
      </c>
      <c r="BJ310" s="378">
        <f t="shared" si="1498"/>
        <v>0</v>
      </c>
      <c r="BK310" s="378">
        <f t="shared" si="1498"/>
        <v>0</v>
      </c>
      <c r="BL310" s="378">
        <f t="shared" si="1498"/>
        <v>0</v>
      </c>
      <c r="BM310" s="378">
        <f t="shared" si="1498"/>
        <v>0</v>
      </c>
      <c r="BN310" s="378">
        <f t="shared" si="1498"/>
        <v>0</v>
      </c>
      <c r="BO310" s="377" cm="1">
        <f t="array" ref="BO310">SUMPRODUCT((YEAR($G$4:$BN$4)=BO$4)*($G310:$BN310))</f>
        <v>0</v>
      </c>
      <c r="BP310" s="378" cm="1">
        <f t="array" ref="BP310">SUMPRODUCT((YEAR($G$4:$BN$4)=BP$4)*($G310:$BN310))</f>
        <v>0</v>
      </c>
      <c r="BQ310" s="378" cm="1">
        <f t="array" ref="BQ310">SUMPRODUCT((YEAR($G$4:$BN$4)=BQ$4)*($G310:$BN310))</f>
        <v>0</v>
      </c>
      <c r="BR310" s="378" cm="1">
        <f t="array" ref="BR310">SUMPRODUCT((YEAR($G$4:$BN$4)=BR$4)*($G310:$BN310))</f>
        <v>0</v>
      </c>
      <c r="BS310" s="379" cm="1">
        <f t="array" ref="BS310">SUMPRODUCT((YEAR($G$4:$BN$4)=BS$4)*($G310:$BN310))</f>
        <v>0</v>
      </c>
    </row>
    <row r="311" spans="1:71" s="20" customFormat="1">
      <c r="A311" s="16"/>
      <c r="C311" s="392" t="str">
        <f t="shared" ref="C311:C316" si="1499">Dept4</f>
        <v>Operations</v>
      </c>
      <c r="D311" s="389" t="s">
        <v>11</v>
      </c>
      <c r="E311" s="390"/>
      <c r="F311" s="391"/>
      <c r="G311" s="378">
        <f t="shared" si="1493"/>
        <v>0</v>
      </c>
      <c r="H311" s="378">
        <f t="shared" si="1493"/>
        <v>0</v>
      </c>
      <c r="I311" s="378">
        <f t="shared" si="1493"/>
        <v>0</v>
      </c>
      <c r="J311" s="378">
        <f t="shared" si="1493"/>
        <v>0</v>
      </c>
      <c r="K311" s="378">
        <f t="shared" si="1493"/>
        <v>0</v>
      </c>
      <c r="L311" s="378">
        <f t="shared" si="1493"/>
        <v>0</v>
      </c>
      <c r="M311" s="378">
        <f t="shared" si="1493"/>
        <v>0</v>
      </c>
      <c r="N311" s="378">
        <f t="shared" si="1493"/>
        <v>0</v>
      </c>
      <c r="O311" s="378">
        <f t="shared" si="1493"/>
        <v>0</v>
      </c>
      <c r="P311" s="378">
        <f t="shared" si="1493"/>
        <v>0</v>
      </c>
      <c r="Q311" s="378">
        <f t="shared" si="1494"/>
        <v>0</v>
      </c>
      <c r="R311" s="378">
        <f t="shared" si="1494"/>
        <v>0</v>
      </c>
      <c r="S311" s="378">
        <f t="shared" si="1494"/>
        <v>0</v>
      </c>
      <c r="T311" s="378">
        <f t="shared" si="1494"/>
        <v>0</v>
      </c>
      <c r="U311" s="378">
        <f t="shared" si="1494"/>
        <v>0</v>
      </c>
      <c r="V311" s="378">
        <f t="shared" si="1494"/>
        <v>0</v>
      </c>
      <c r="W311" s="378">
        <f t="shared" si="1494"/>
        <v>0</v>
      </c>
      <c r="X311" s="378">
        <f t="shared" si="1494"/>
        <v>0</v>
      </c>
      <c r="Y311" s="378">
        <f t="shared" si="1494"/>
        <v>0</v>
      </c>
      <c r="Z311" s="378">
        <f t="shared" si="1494"/>
        <v>0</v>
      </c>
      <c r="AA311" s="378">
        <f t="shared" si="1495"/>
        <v>0</v>
      </c>
      <c r="AB311" s="378">
        <f t="shared" si="1495"/>
        <v>0</v>
      </c>
      <c r="AC311" s="378">
        <f t="shared" si="1495"/>
        <v>0</v>
      </c>
      <c r="AD311" s="378">
        <f t="shared" si="1495"/>
        <v>0</v>
      </c>
      <c r="AE311" s="378">
        <f t="shared" si="1495"/>
        <v>0</v>
      </c>
      <c r="AF311" s="378">
        <f t="shared" si="1495"/>
        <v>0</v>
      </c>
      <c r="AG311" s="378">
        <f t="shared" si="1495"/>
        <v>0</v>
      </c>
      <c r="AH311" s="378">
        <f t="shared" si="1495"/>
        <v>0</v>
      </c>
      <c r="AI311" s="378">
        <f t="shared" si="1495"/>
        <v>0</v>
      </c>
      <c r="AJ311" s="378">
        <f t="shared" si="1495"/>
        <v>0</v>
      </c>
      <c r="AK311" s="378">
        <f t="shared" si="1496"/>
        <v>0</v>
      </c>
      <c r="AL311" s="378">
        <f t="shared" si="1496"/>
        <v>0</v>
      </c>
      <c r="AM311" s="378">
        <f t="shared" si="1496"/>
        <v>0</v>
      </c>
      <c r="AN311" s="378">
        <f t="shared" si="1496"/>
        <v>0</v>
      </c>
      <c r="AO311" s="378">
        <f t="shared" si="1496"/>
        <v>0</v>
      </c>
      <c r="AP311" s="378">
        <f t="shared" si="1496"/>
        <v>0</v>
      </c>
      <c r="AQ311" s="378">
        <f t="shared" si="1496"/>
        <v>0</v>
      </c>
      <c r="AR311" s="378">
        <f t="shared" si="1496"/>
        <v>0</v>
      </c>
      <c r="AS311" s="378">
        <f t="shared" si="1496"/>
        <v>0</v>
      </c>
      <c r="AT311" s="378">
        <f t="shared" si="1496"/>
        <v>0</v>
      </c>
      <c r="AU311" s="378">
        <f t="shared" si="1497"/>
        <v>0</v>
      </c>
      <c r="AV311" s="378">
        <f t="shared" si="1497"/>
        <v>0</v>
      </c>
      <c r="AW311" s="378">
        <f t="shared" si="1497"/>
        <v>0</v>
      </c>
      <c r="AX311" s="378">
        <f t="shared" si="1497"/>
        <v>0</v>
      </c>
      <c r="AY311" s="378">
        <f t="shared" si="1497"/>
        <v>0</v>
      </c>
      <c r="AZ311" s="378">
        <f t="shared" si="1497"/>
        <v>0</v>
      </c>
      <c r="BA311" s="378">
        <f t="shared" si="1497"/>
        <v>0</v>
      </c>
      <c r="BB311" s="378">
        <f t="shared" si="1497"/>
        <v>0</v>
      </c>
      <c r="BC311" s="378">
        <f t="shared" si="1497"/>
        <v>0</v>
      </c>
      <c r="BD311" s="378">
        <f t="shared" si="1497"/>
        <v>0</v>
      </c>
      <c r="BE311" s="378">
        <f t="shared" si="1498"/>
        <v>0</v>
      </c>
      <c r="BF311" s="378">
        <f t="shared" si="1498"/>
        <v>0</v>
      </c>
      <c r="BG311" s="378">
        <f t="shared" si="1498"/>
        <v>0</v>
      </c>
      <c r="BH311" s="378">
        <f t="shared" si="1498"/>
        <v>0</v>
      </c>
      <c r="BI311" s="378">
        <f t="shared" si="1498"/>
        <v>0</v>
      </c>
      <c r="BJ311" s="378">
        <f t="shared" si="1498"/>
        <v>0</v>
      </c>
      <c r="BK311" s="378">
        <f t="shared" si="1498"/>
        <v>0</v>
      </c>
      <c r="BL311" s="378">
        <f t="shared" si="1498"/>
        <v>0</v>
      </c>
      <c r="BM311" s="378">
        <f t="shared" si="1498"/>
        <v>0</v>
      </c>
      <c r="BN311" s="378">
        <f t="shared" si="1498"/>
        <v>0</v>
      </c>
      <c r="BO311" s="377" cm="1">
        <f t="array" ref="BO311">SUMPRODUCT((YEAR($G$4:$BN$4)=BO$4)*($G311:$BN311))</f>
        <v>0</v>
      </c>
      <c r="BP311" s="378" cm="1">
        <f t="array" ref="BP311">SUMPRODUCT((YEAR($G$4:$BN$4)=BP$4)*($G311:$BN311))</f>
        <v>0</v>
      </c>
      <c r="BQ311" s="378" cm="1">
        <f t="array" ref="BQ311">SUMPRODUCT((YEAR($G$4:$BN$4)=BQ$4)*($G311:$BN311))</f>
        <v>0</v>
      </c>
      <c r="BR311" s="378" cm="1">
        <f t="array" ref="BR311">SUMPRODUCT((YEAR($G$4:$BN$4)=BR$4)*($G311:$BN311))</f>
        <v>0</v>
      </c>
      <c r="BS311" s="379" cm="1">
        <f t="array" ref="BS311">SUMPRODUCT((YEAR($G$4:$BN$4)=BS$4)*($G311:$BN311))</f>
        <v>0</v>
      </c>
    </row>
    <row r="312" spans="1:71" s="20" customFormat="1">
      <c r="A312" s="16"/>
      <c r="C312" s="392" t="str">
        <f t="shared" si="1499"/>
        <v>Operations</v>
      </c>
      <c r="D312" s="389" t="s">
        <v>10</v>
      </c>
      <c r="E312" s="390"/>
      <c r="F312" s="391"/>
      <c r="G312" s="378">
        <f t="shared" si="1493"/>
        <v>0</v>
      </c>
      <c r="H312" s="378">
        <f t="shared" si="1493"/>
        <v>0</v>
      </c>
      <c r="I312" s="378">
        <f t="shared" si="1493"/>
        <v>0</v>
      </c>
      <c r="J312" s="378">
        <f t="shared" si="1493"/>
        <v>0</v>
      </c>
      <c r="K312" s="378">
        <f t="shared" si="1493"/>
        <v>0</v>
      </c>
      <c r="L312" s="378">
        <f t="shared" si="1493"/>
        <v>0</v>
      </c>
      <c r="M312" s="378">
        <f t="shared" si="1493"/>
        <v>0</v>
      </c>
      <c r="N312" s="378">
        <f t="shared" si="1493"/>
        <v>0</v>
      </c>
      <c r="O312" s="378">
        <f t="shared" si="1493"/>
        <v>0</v>
      </c>
      <c r="P312" s="378">
        <f t="shared" si="1493"/>
        <v>0</v>
      </c>
      <c r="Q312" s="378">
        <f t="shared" si="1494"/>
        <v>0</v>
      </c>
      <c r="R312" s="378">
        <f t="shared" si="1494"/>
        <v>0</v>
      </c>
      <c r="S312" s="378">
        <f t="shared" si="1494"/>
        <v>0</v>
      </c>
      <c r="T312" s="378">
        <f t="shared" si="1494"/>
        <v>0</v>
      </c>
      <c r="U312" s="378">
        <f t="shared" si="1494"/>
        <v>0</v>
      </c>
      <c r="V312" s="378">
        <f t="shared" si="1494"/>
        <v>0</v>
      </c>
      <c r="W312" s="378">
        <f t="shared" si="1494"/>
        <v>0</v>
      </c>
      <c r="X312" s="378">
        <f t="shared" si="1494"/>
        <v>0</v>
      </c>
      <c r="Y312" s="378">
        <f t="shared" si="1494"/>
        <v>0</v>
      </c>
      <c r="Z312" s="378">
        <f t="shared" si="1494"/>
        <v>0</v>
      </c>
      <c r="AA312" s="378">
        <f t="shared" si="1495"/>
        <v>0</v>
      </c>
      <c r="AB312" s="378">
        <f t="shared" si="1495"/>
        <v>0</v>
      </c>
      <c r="AC312" s="378">
        <f t="shared" si="1495"/>
        <v>0</v>
      </c>
      <c r="AD312" s="378">
        <f t="shared" si="1495"/>
        <v>0</v>
      </c>
      <c r="AE312" s="378">
        <f t="shared" si="1495"/>
        <v>0</v>
      </c>
      <c r="AF312" s="378">
        <f t="shared" si="1495"/>
        <v>0</v>
      </c>
      <c r="AG312" s="378">
        <f t="shared" si="1495"/>
        <v>0</v>
      </c>
      <c r="AH312" s="378">
        <f t="shared" si="1495"/>
        <v>0</v>
      </c>
      <c r="AI312" s="378">
        <f t="shared" si="1495"/>
        <v>0</v>
      </c>
      <c r="AJ312" s="378">
        <f t="shared" si="1495"/>
        <v>0</v>
      </c>
      <c r="AK312" s="378">
        <f t="shared" si="1496"/>
        <v>0</v>
      </c>
      <c r="AL312" s="378">
        <f t="shared" si="1496"/>
        <v>0</v>
      </c>
      <c r="AM312" s="378">
        <f t="shared" si="1496"/>
        <v>0</v>
      </c>
      <c r="AN312" s="378">
        <f t="shared" si="1496"/>
        <v>0</v>
      </c>
      <c r="AO312" s="378">
        <f t="shared" si="1496"/>
        <v>0</v>
      </c>
      <c r="AP312" s="378">
        <f t="shared" si="1496"/>
        <v>0</v>
      </c>
      <c r="AQ312" s="378">
        <f t="shared" si="1496"/>
        <v>0</v>
      </c>
      <c r="AR312" s="378">
        <f t="shared" si="1496"/>
        <v>0</v>
      </c>
      <c r="AS312" s="378">
        <f t="shared" si="1496"/>
        <v>0</v>
      </c>
      <c r="AT312" s="378">
        <f t="shared" si="1496"/>
        <v>0</v>
      </c>
      <c r="AU312" s="378">
        <f t="shared" si="1497"/>
        <v>0</v>
      </c>
      <c r="AV312" s="378">
        <f t="shared" si="1497"/>
        <v>0</v>
      </c>
      <c r="AW312" s="378">
        <f t="shared" si="1497"/>
        <v>0</v>
      </c>
      <c r="AX312" s="378">
        <f t="shared" si="1497"/>
        <v>0</v>
      </c>
      <c r="AY312" s="378">
        <f t="shared" si="1497"/>
        <v>0</v>
      </c>
      <c r="AZ312" s="378">
        <f t="shared" si="1497"/>
        <v>0</v>
      </c>
      <c r="BA312" s="378">
        <f t="shared" si="1497"/>
        <v>0</v>
      </c>
      <c r="BB312" s="378">
        <f t="shared" si="1497"/>
        <v>0</v>
      </c>
      <c r="BC312" s="378">
        <f t="shared" si="1497"/>
        <v>0</v>
      </c>
      <c r="BD312" s="378">
        <f t="shared" si="1497"/>
        <v>0</v>
      </c>
      <c r="BE312" s="378">
        <f t="shared" si="1498"/>
        <v>0</v>
      </c>
      <c r="BF312" s="378">
        <f t="shared" si="1498"/>
        <v>0</v>
      </c>
      <c r="BG312" s="378">
        <f t="shared" si="1498"/>
        <v>0</v>
      </c>
      <c r="BH312" s="378">
        <f t="shared" si="1498"/>
        <v>0</v>
      </c>
      <c r="BI312" s="378">
        <f t="shared" si="1498"/>
        <v>0</v>
      </c>
      <c r="BJ312" s="378">
        <f t="shared" si="1498"/>
        <v>0</v>
      </c>
      <c r="BK312" s="378">
        <f t="shared" si="1498"/>
        <v>0</v>
      </c>
      <c r="BL312" s="378">
        <f t="shared" si="1498"/>
        <v>0</v>
      </c>
      <c r="BM312" s="378">
        <f t="shared" si="1498"/>
        <v>0</v>
      </c>
      <c r="BN312" s="378">
        <f t="shared" si="1498"/>
        <v>0</v>
      </c>
      <c r="BO312" s="377" cm="1">
        <f t="array" ref="BO312">SUMPRODUCT((YEAR($G$4:$BN$4)=BO$4)*($G312:$BN312))</f>
        <v>0</v>
      </c>
      <c r="BP312" s="378" cm="1">
        <f t="array" ref="BP312">SUMPRODUCT((YEAR($G$4:$BN$4)=BP$4)*($G312:$BN312))</f>
        <v>0</v>
      </c>
      <c r="BQ312" s="378" cm="1">
        <f t="array" ref="BQ312">SUMPRODUCT((YEAR($G$4:$BN$4)=BQ$4)*($G312:$BN312))</f>
        <v>0</v>
      </c>
      <c r="BR312" s="378" cm="1">
        <f t="array" ref="BR312">SUMPRODUCT((YEAR($G$4:$BN$4)=BR$4)*($G312:$BN312))</f>
        <v>0</v>
      </c>
      <c r="BS312" s="379" cm="1">
        <f t="array" ref="BS312">SUMPRODUCT((YEAR($G$4:$BN$4)=BS$4)*($G312:$BN312))</f>
        <v>0</v>
      </c>
    </row>
    <row r="313" spans="1:71" s="20" customFormat="1">
      <c r="A313" s="16"/>
      <c r="C313" s="392" t="str">
        <f t="shared" si="1499"/>
        <v>Operations</v>
      </c>
      <c r="D313" s="389" t="s">
        <v>650</v>
      </c>
      <c r="E313" s="390"/>
      <c r="F313" s="391"/>
      <c r="G313" s="378">
        <f t="shared" si="1493"/>
        <v>0</v>
      </c>
      <c r="H313" s="378">
        <f t="shared" si="1493"/>
        <v>0</v>
      </c>
      <c r="I313" s="378">
        <f t="shared" si="1493"/>
        <v>0</v>
      </c>
      <c r="J313" s="378">
        <f t="shared" si="1493"/>
        <v>0</v>
      </c>
      <c r="K313" s="378">
        <f t="shared" si="1493"/>
        <v>0</v>
      </c>
      <c r="L313" s="378">
        <f t="shared" si="1493"/>
        <v>0</v>
      </c>
      <c r="M313" s="378">
        <f t="shared" si="1493"/>
        <v>0</v>
      </c>
      <c r="N313" s="378">
        <f t="shared" si="1493"/>
        <v>0</v>
      </c>
      <c r="O313" s="378">
        <f t="shared" si="1493"/>
        <v>0</v>
      </c>
      <c r="P313" s="378">
        <f t="shared" si="1493"/>
        <v>0</v>
      </c>
      <c r="Q313" s="378">
        <f t="shared" si="1494"/>
        <v>0</v>
      </c>
      <c r="R313" s="378">
        <f t="shared" si="1494"/>
        <v>0</v>
      </c>
      <c r="S313" s="378">
        <f t="shared" si="1494"/>
        <v>0</v>
      </c>
      <c r="T313" s="378">
        <f t="shared" si="1494"/>
        <v>0</v>
      </c>
      <c r="U313" s="378">
        <f t="shared" si="1494"/>
        <v>0</v>
      </c>
      <c r="V313" s="378">
        <f t="shared" si="1494"/>
        <v>0</v>
      </c>
      <c r="W313" s="378">
        <f t="shared" si="1494"/>
        <v>0</v>
      </c>
      <c r="X313" s="378">
        <f t="shared" si="1494"/>
        <v>0</v>
      </c>
      <c r="Y313" s="378">
        <f t="shared" si="1494"/>
        <v>0</v>
      </c>
      <c r="Z313" s="378">
        <f t="shared" si="1494"/>
        <v>0</v>
      </c>
      <c r="AA313" s="378">
        <f t="shared" si="1495"/>
        <v>0</v>
      </c>
      <c r="AB313" s="378">
        <f t="shared" si="1495"/>
        <v>0</v>
      </c>
      <c r="AC313" s="378">
        <f t="shared" si="1495"/>
        <v>0</v>
      </c>
      <c r="AD313" s="378">
        <f t="shared" si="1495"/>
        <v>0</v>
      </c>
      <c r="AE313" s="378">
        <f t="shared" si="1495"/>
        <v>0</v>
      </c>
      <c r="AF313" s="378">
        <f t="shared" si="1495"/>
        <v>0</v>
      </c>
      <c r="AG313" s="378">
        <f t="shared" si="1495"/>
        <v>0</v>
      </c>
      <c r="AH313" s="378">
        <f t="shared" si="1495"/>
        <v>0</v>
      </c>
      <c r="AI313" s="378">
        <f t="shared" si="1495"/>
        <v>0</v>
      </c>
      <c r="AJ313" s="378">
        <f t="shared" si="1495"/>
        <v>0</v>
      </c>
      <c r="AK313" s="378">
        <f t="shared" si="1496"/>
        <v>0</v>
      </c>
      <c r="AL313" s="378">
        <f t="shared" si="1496"/>
        <v>0</v>
      </c>
      <c r="AM313" s="378">
        <f t="shared" si="1496"/>
        <v>0</v>
      </c>
      <c r="AN313" s="378">
        <f t="shared" si="1496"/>
        <v>0</v>
      </c>
      <c r="AO313" s="378">
        <f t="shared" si="1496"/>
        <v>0</v>
      </c>
      <c r="AP313" s="378">
        <f t="shared" si="1496"/>
        <v>0</v>
      </c>
      <c r="AQ313" s="378">
        <f t="shared" si="1496"/>
        <v>0</v>
      </c>
      <c r="AR313" s="378">
        <f t="shared" si="1496"/>
        <v>0</v>
      </c>
      <c r="AS313" s="378">
        <f t="shared" si="1496"/>
        <v>0</v>
      </c>
      <c r="AT313" s="378">
        <f t="shared" si="1496"/>
        <v>0</v>
      </c>
      <c r="AU313" s="378">
        <f t="shared" si="1497"/>
        <v>0</v>
      </c>
      <c r="AV313" s="378">
        <f t="shared" si="1497"/>
        <v>0</v>
      </c>
      <c r="AW313" s="378">
        <f t="shared" si="1497"/>
        <v>0</v>
      </c>
      <c r="AX313" s="378">
        <f t="shared" si="1497"/>
        <v>0</v>
      </c>
      <c r="AY313" s="378">
        <f t="shared" si="1497"/>
        <v>0</v>
      </c>
      <c r="AZ313" s="378">
        <f t="shared" si="1497"/>
        <v>0</v>
      </c>
      <c r="BA313" s="378">
        <f t="shared" si="1497"/>
        <v>0</v>
      </c>
      <c r="BB313" s="378">
        <f t="shared" si="1497"/>
        <v>0</v>
      </c>
      <c r="BC313" s="378">
        <f t="shared" si="1497"/>
        <v>0</v>
      </c>
      <c r="BD313" s="378">
        <f t="shared" si="1497"/>
        <v>0</v>
      </c>
      <c r="BE313" s="378">
        <f t="shared" si="1498"/>
        <v>0</v>
      </c>
      <c r="BF313" s="378">
        <f t="shared" si="1498"/>
        <v>0</v>
      </c>
      <c r="BG313" s="378">
        <f t="shared" si="1498"/>
        <v>0</v>
      </c>
      <c r="BH313" s="378">
        <f t="shared" si="1498"/>
        <v>0</v>
      </c>
      <c r="BI313" s="378">
        <f t="shared" si="1498"/>
        <v>0</v>
      </c>
      <c r="BJ313" s="378">
        <f t="shared" si="1498"/>
        <v>0</v>
      </c>
      <c r="BK313" s="378">
        <f t="shared" si="1498"/>
        <v>0</v>
      </c>
      <c r="BL313" s="378">
        <f t="shared" si="1498"/>
        <v>0</v>
      </c>
      <c r="BM313" s="378">
        <f t="shared" si="1498"/>
        <v>0</v>
      </c>
      <c r="BN313" s="378">
        <f t="shared" si="1498"/>
        <v>0</v>
      </c>
      <c r="BO313" s="377" cm="1">
        <f t="array" ref="BO313">SUMPRODUCT((YEAR($G$4:$BN$4)=BO$4)*($G313:$BN313))</f>
        <v>0</v>
      </c>
      <c r="BP313" s="378" cm="1">
        <f t="array" ref="BP313">SUMPRODUCT((YEAR($G$4:$BN$4)=BP$4)*($G313:$BN313))</f>
        <v>0</v>
      </c>
      <c r="BQ313" s="378" cm="1">
        <f t="array" ref="BQ313">SUMPRODUCT((YEAR($G$4:$BN$4)=BQ$4)*($G313:$BN313))</f>
        <v>0</v>
      </c>
      <c r="BR313" s="378" cm="1">
        <f t="array" ref="BR313">SUMPRODUCT((YEAR($G$4:$BN$4)=BR$4)*($G313:$BN313))</f>
        <v>0</v>
      </c>
      <c r="BS313" s="379" cm="1">
        <f t="array" ref="BS313">SUMPRODUCT((YEAR($G$4:$BN$4)=BS$4)*($G313:$BN313))</f>
        <v>0</v>
      </c>
    </row>
    <row r="314" spans="1:71" s="20" customFormat="1">
      <c r="A314" s="16"/>
      <c r="C314" s="392" t="str">
        <f t="shared" si="1499"/>
        <v>Operations</v>
      </c>
      <c r="D314" s="389" t="s">
        <v>43</v>
      </c>
      <c r="E314" s="390"/>
      <c r="F314" s="391"/>
      <c r="G314" s="378">
        <f t="shared" si="1493"/>
        <v>0</v>
      </c>
      <c r="H314" s="378">
        <f t="shared" si="1493"/>
        <v>0</v>
      </c>
      <c r="I314" s="378">
        <f t="shared" si="1493"/>
        <v>0</v>
      </c>
      <c r="J314" s="378">
        <f t="shared" si="1493"/>
        <v>0</v>
      </c>
      <c r="K314" s="378">
        <f t="shared" si="1493"/>
        <v>0</v>
      </c>
      <c r="L314" s="378">
        <f t="shared" si="1493"/>
        <v>0</v>
      </c>
      <c r="M314" s="378">
        <f t="shared" si="1493"/>
        <v>0</v>
      </c>
      <c r="N314" s="378">
        <f t="shared" si="1493"/>
        <v>0</v>
      </c>
      <c r="O314" s="378">
        <f t="shared" si="1493"/>
        <v>0</v>
      </c>
      <c r="P314" s="378">
        <f t="shared" si="1493"/>
        <v>0</v>
      </c>
      <c r="Q314" s="378">
        <f t="shared" si="1494"/>
        <v>0</v>
      </c>
      <c r="R314" s="378">
        <f t="shared" si="1494"/>
        <v>0</v>
      </c>
      <c r="S314" s="378">
        <f t="shared" si="1494"/>
        <v>0</v>
      </c>
      <c r="T314" s="378">
        <f t="shared" si="1494"/>
        <v>0</v>
      </c>
      <c r="U314" s="378">
        <f t="shared" si="1494"/>
        <v>0</v>
      </c>
      <c r="V314" s="378">
        <f t="shared" si="1494"/>
        <v>0</v>
      </c>
      <c r="W314" s="378">
        <f t="shared" si="1494"/>
        <v>0</v>
      </c>
      <c r="X314" s="378">
        <f t="shared" si="1494"/>
        <v>0</v>
      </c>
      <c r="Y314" s="378">
        <f t="shared" si="1494"/>
        <v>0</v>
      </c>
      <c r="Z314" s="378">
        <f t="shared" si="1494"/>
        <v>0</v>
      </c>
      <c r="AA314" s="378">
        <f t="shared" si="1495"/>
        <v>0</v>
      </c>
      <c r="AB314" s="378">
        <f t="shared" si="1495"/>
        <v>0</v>
      </c>
      <c r="AC314" s="378">
        <f t="shared" si="1495"/>
        <v>0</v>
      </c>
      <c r="AD314" s="378">
        <f t="shared" si="1495"/>
        <v>0</v>
      </c>
      <c r="AE314" s="378">
        <f t="shared" si="1495"/>
        <v>0</v>
      </c>
      <c r="AF314" s="378">
        <f t="shared" si="1495"/>
        <v>0</v>
      </c>
      <c r="AG314" s="378">
        <f t="shared" si="1495"/>
        <v>0</v>
      </c>
      <c r="AH314" s="378">
        <f t="shared" si="1495"/>
        <v>0</v>
      </c>
      <c r="AI314" s="378">
        <f t="shared" si="1495"/>
        <v>0</v>
      </c>
      <c r="AJ314" s="378">
        <f t="shared" si="1495"/>
        <v>0</v>
      </c>
      <c r="AK314" s="378">
        <f t="shared" si="1496"/>
        <v>0</v>
      </c>
      <c r="AL314" s="378">
        <f t="shared" si="1496"/>
        <v>0</v>
      </c>
      <c r="AM314" s="378">
        <f t="shared" si="1496"/>
        <v>0</v>
      </c>
      <c r="AN314" s="378">
        <f t="shared" si="1496"/>
        <v>0</v>
      </c>
      <c r="AO314" s="378">
        <f t="shared" si="1496"/>
        <v>0</v>
      </c>
      <c r="AP314" s="378">
        <f t="shared" si="1496"/>
        <v>0</v>
      </c>
      <c r="AQ314" s="378">
        <f t="shared" si="1496"/>
        <v>0</v>
      </c>
      <c r="AR314" s="378">
        <f t="shared" si="1496"/>
        <v>0</v>
      </c>
      <c r="AS314" s="378">
        <f t="shared" si="1496"/>
        <v>0</v>
      </c>
      <c r="AT314" s="378">
        <f t="shared" si="1496"/>
        <v>0</v>
      </c>
      <c r="AU314" s="378">
        <f t="shared" si="1497"/>
        <v>0</v>
      </c>
      <c r="AV314" s="378">
        <f t="shared" si="1497"/>
        <v>0</v>
      </c>
      <c r="AW314" s="378">
        <f t="shared" si="1497"/>
        <v>0</v>
      </c>
      <c r="AX314" s="378">
        <f t="shared" si="1497"/>
        <v>0</v>
      </c>
      <c r="AY314" s="378">
        <f t="shared" si="1497"/>
        <v>0</v>
      </c>
      <c r="AZ314" s="378">
        <f t="shared" si="1497"/>
        <v>0</v>
      </c>
      <c r="BA314" s="378">
        <f t="shared" si="1497"/>
        <v>0</v>
      </c>
      <c r="BB314" s="378">
        <f t="shared" si="1497"/>
        <v>0</v>
      </c>
      <c r="BC314" s="378">
        <f t="shared" si="1497"/>
        <v>0</v>
      </c>
      <c r="BD314" s="378">
        <f t="shared" si="1497"/>
        <v>0</v>
      </c>
      <c r="BE314" s="378">
        <f t="shared" si="1498"/>
        <v>0</v>
      </c>
      <c r="BF314" s="378">
        <f t="shared" si="1498"/>
        <v>0</v>
      </c>
      <c r="BG314" s="378">
        <f t="shared" si="1498"/>
        <v>0</v>
      </c>
      <c r="BH314" s="378">
        <f t="shared" si="1498"/>
        <v>0</v>
      </c>
      <c r="BI314" s="378">
        <f t="shared" si="1498"/>
        <v>0</v>
      </c>
      <c r="BJ314" s="378">
        <f t="shared" si="1498"/>
        <v>0</v>
      </c>
      <c r="BK314" s="378">
        <f t="shared" si="1498"/>
        <v>0</v>
      </c>
      <c r="BL314" s="378">
        <f t="shared" si="1498"/>
        <v>0</v>
      </c>
      <c r="BM314" s="378">
        <f t="shared" si="1498"/>
        <v>0</v>
      </c>
      <c r="BN314" s="378">
        <f t="shared" si="1498"/>
        <v>0</v>
      </c>
      <c r="BO314" s="377" cm="1">
        <f t="array" ref="BO314">SUMPRODUCT((YEAR($G$4:$BN$4)=BO$4)*($G314:$BN314))</f>
        <v>0</v>
      </c>
      <c r="BP314" s="378" cm="1">
        <f t="array" ref="BP314">SUMPRODUCT((YEAR($G$4:$BN$4)=BP$4)*($G314:$BN314))</f>
        <v>0</v>
      </c>
      <c r="BQ314" s="378" cm="1">
        <f t="array" ref="BQ314">SUMPRODUCT((YEAR($G$4:$BN$4)=BQ$4)*($G314:$BN314))</f>
        <v>0</v>
      </c>
      <c r="BR314" s="378" cm="1">
        <f t="array" ref="BR314">SUMPRODUCT((YEAR($G$4:$BN$4)=BR$4)*($G314:$BN314))</f>
        <v>0</v>
      </c>
      <c r="BS314" s="379" cm="1">
        <f t="array" ref="BS314">SUMPRODUCT((YEAR($G$4:$BN$4)=BS$4)*($G314:$BN314))</f>
        <v>0</v>
      </c>
    </row>
    <row r="315" spans="1:71" s="20" customFormat="1">
      <c r="A315" s="16"/>
      <c r="C315" s="392" t="str">
        <f t="shared" si="1499"/>
        <v>Operations</v>
      </c>
      <c r="D315" s="389" t="s">
        <v>78</v>
      </c>
      <c r="E315" s="390"/>
      <c r="F315" s="391"/>
      <c r="G315" s="378">
        <f t="shared" si="1493"/>
        <v>0</v>
      </c>
      <c r="H315" s="378">
        <f t="shared" si="1493"/>
        <v>0</v>
      </c>
      <c r="I315" s="378">
        <f t="shared" si="1493"/>
        <v>0</v>
      </c>
      <c r="J315" s="378">
        <f t="shared" si="1493"/>
        <v>0</v>
      </c>
      <c r="K315" s="378">
        <f t="shared" si="1493"/>
        <v>0</v>
      </c>
      <c r="L315" s="378">
        <f t="shared" si="1493"/>
        <v>0</v>
      </c>
      <c r="M315" s="378">
        <f t="shared" si="1493"/>
        <v>0</v>
      </c>
      <c r="N315" s="378">
        <f t="shared" si="1493"/>
        <v>0</v>
      </c>
      <c r="O315" s="378">
        <f t="shared" si="1493"/>
        <v>0</v>
      </c>
      <c r="P315" s="378">
        <f t="shared" si="1493"/>
        <v>0</v>
      </c>
      <c r="Q315" s="378">
        <f t="shared" si="1494"/>
        <v>0</v>
      </c>
      <c r="R315" s="378">
        <f t="shared" si="1494"/>
        <v>0</v>
      </c>
      <c r="S315" s="378">
        <f t="shared" si="1494"/>
        <v>0</v>
      </c>
      <c r="T315" s="378">
        <f t="shared" si="1494"/>
        <v>0</v>
      </c>
      <c r="U315" s="378">
        <f t="shared" si="1494"/>
        <v>0</v>
      </c>
      <c r="V315" s="378">
        <f t="shared" si="1494"/>
        <v>0</v>
      </c>
      <c r="W315" s="378">
        <f t="shared" si="1494"/>
        <v>0</v>
      </c>
      <c r="X315" s="378">
        <f t="shared" si="1494"/>
        <v>0</v>
      </c>
      <c r="Y315" s="378">
        <f t="shared" si="1494"/>
        <v>0</v>
      </c>
      <c r="Z315" s="378">
        <f t="shared" si="1494"/>
        <v>0</v>
      </c>
      <c r="AA315" s="378">
        <f t="shared" si="1495"/>
        <v>0</v>
      </c>
      <c r="AB315" s="378">
        <f t="shared" si="1495"/>
        <v>0</v>
      </c>
      <c r="AC315" s="378">
        <f t="shared" si="1495"/>
        <v>0</v>
      </c>
      <c r="AD315" s="378">
        <f t="shared" si="1495"/>
        <v>0</v>
      </c>
      <c r="AE315" s="378">
        <f t="shared" si="1495"/>
        <v>0</v>
      </c>
      <c r="AF315" s="378">
        <f t="shared" si="1495"/>
        <v>0</v>
      </c>
      <c r="AG315" s="378">
        <f t="shared" si="1495"/>
        <v>0</v>
      </c>
      <c r="AH315" s="378">
        <f t="shared" si="1495"/>
        <v>0</v>
      </c>
      <c r="AI315" s="378">
        <f t="shared" si="1495"/>
        <v>0</v>
      </c>
      <c r="AJ315" s="378">
        <f t="shared" si="1495"/>
        <v>0</v>
      </c>
      <c r="AK315" s="378">
        <f t="shared" si="1496"/>
        <v>0</v>
      </c>
      <c r="AL315" s="378">
        <f t="shared" si="1496"/>
        <v>0</v>
      </c>
      <c r="AM315" s="378">
        <f t="shared" si="1496"/>
        <v>0</v>
      </c>
      <c r="AN315" s="378">
        <f t="shared" si="1496"/>
        <v>0</v>
      </c>
      <c r="AO315" s="378">
        <f t="shared" si="1496"/>
        <v>0</v>
      </c>
      <c r="AP315" s="378">
        <f t="shared" si="1496"/>
        <v>0</v>
      </c>
      <c r="AQ315" s="378">
        <f t="shared" si="1496"/>
        <v>0</v>
      </c>
      <c r="AR315" s="378">
        <f t="shared" si="1496"/>
        <v>0</v>
      </c>
      <c r="AS315" s="378">
        <f t="shared" si="1496"/>
        <v>0</v>
      </c>
      <c r="AT315" s="378">
        <f t="shared" si="1496"/>
        <v>0</v>
      </c>
      <c r="AU315" s="378">
        <f t="shared" si="1497"/>
        <v>0</v>
      </c>
      <c r="AV315" s="378">
        <f t="shared" si="1497"/>
        <v>0</v>
      </c>
      <c r="AW315" s="378">
        <f t="shared" si="1497"/>
        <v>0</v>
      </c>
      <c r="AX315" s="378">
        <f t="shared" si="1497"/>
        <v>0</v>
      </c>
      <c r="AY315" s="378">
        <f t="shared" si="1497"/>
        <v>0</v>
      </c>
      <c r="AZ315" s="378">
        <f t="shared" si="1497"/>
        <v>0</v>
      </c>
      <c r="BA315" s="378">
        <f t="shared" si="1497"/>
        <v>0</v>
      </c>
      <c r="BB315" s="378">
        <f t="shared" si="1497"/>
        <v>0</v>
      </c>
      <c r="BC315" s="378">
        <f t="shared" si="1497"/>
        <v>0</v>
      </c>
      <c r="BD315" s="378">
        <f t="shared" si="1497"/>
        <v>0</v>
      </c>
      <c r="BE315" s="378">
        <f t="shared" si="1498"/>
        <v>0</v>
      </c>
      <c r="BF315" s="378">
        <f t="shared" si="1498"/>
        <v>0</v>
      </c>
      <c r="BG315" s="378">
        <f t="shared" si="1498"/>
        <v>0</v>
      </c>
      <c r="BH315" s="378">
        <f t="shared" si="1498"/>
        <v>0</v>
      </c>
      <c r="BI315" s="378">
        <f t="shared" si="1498"/>
        <v>0</v>
      </c>
      <c r="BJ315" s="378">
        <f t="shared" si="1498"/>
        <v>0</v>
      </c>
      <c r="BK315" s="378">
        <f t="shared" si="1498"/>
        <v>0</v>
      </c>
      <c r="BL315" s="378">
        <f t="shared" si="1498"/>
        <v>0</v>
      </c>
      <c r="BM315" s="378">
        <f t="shared" si="1498"/>
        <v>0</v>
      </c>
      <c r="BN315" s="378">
        <f t="shared" si="1498"/>
        <v>0</v>
      </c>
      <c r="BO315" s="377" cm="1">
        <f t="array" ref="BO315">SUMPRODUCT((YEAR($G$4:$BN$4)=BO$4)*($G315:$BN315))</f>
        <v>0</v>
      </c>
      <c r="BP315" s="378" cm="1">
        <f t="array" ref="BP315">SUMPRODUCT((YEAR($G$4:$BN$4)=BP$4)*($G315:$BN315))</f>
        <v>0</v>
      </c>
      <c r="BQ315" s="378" cm="1">
        <f t="array" ref="BQ315">SUMPRODUCT((YEAR($G$4:$BN$4)=BQ$4)*($G315:$BN315))</f>
        <v>0</v>
      </c>
      <c r="BR315" s="378" cm="1">
        <f t="array" ref="BR315">SUMPRODUCT((YEAR($G$4:$BN$4)=BR$4)*($G315:$BN315))</f>
        <v>0</v>
      </c>
      <c r="BS315" s="379" cm="1">
        <f t="array" ref="BS315">SUMPRODUCT((YEAR($G$4:$BN$4)=BS$4)*($G315:$BN315))</f>
        <v>0</v>
      </c>
    </row>
    <row r="316" spans="1:71" s="20" customFormat="1">
      <c r="A316" s="16"/>
      <c r="C316" s="392" t="str">
        <f t="shared" si="1499"/>
        <v>Operations</v>
      </c>
      <c r="D316" s="389" t="s">
        <v>79</v>
      </c>
      <c r="E316" s="390"/>
      <c r="F316" s="391"/>
      <c r="G316" s="378">
        <f t="shared" si="1493"/>
        <v>0</v>
      </c>
      <c r="H316" s="378">
        <f t="shared" si="1493"/>
        <v>0</v>
      </c>
      <c r="I316" s="378">
        <f t="shared" si="1493"/>
        <v>0</v>
      </c>
      <c r="J316" s="378">
        <f t="shared" si="1493"/>
        <v>0</v>
      </c>
      <c r="K316" s="378">
        <f t="shared" si="1493"/>
        <v>0</v>
      </c>
      <c r="L316" s="378">
        <f t="shared" si="1493"/>
        <v>0</v>
      </c>
      <c r="M316" s="378">
        <f t="shared" si="1493"/>
        <v>0</v>
      </c>
      <c r="N316" s="378">
        <f t="shared" si="1493"/>
        <v>0</v>
      </c>
      <c r="O316" s="378">
        <f t="shared" si="1493"/>
        <v>0</v>
      </c>
      <c r="P316" s="378">
        <f t="shared" si="1493"/>
        <v>0</v>
      </c>
      <c r="Q316" s="378">
        <f t="shared" si="1494"/>
        <v>0</v>
      </c>
      <c r="R316" s="378">
        <f t="shared" si="1494"/>
        <v>0</v>
      </c>
      <c r="S316" s="378">
        <f t="shared" si="1494"/>
        <v>0</v>
      </c>
      <c r="T316" s="378">
        <f t="shared" si="1494"/>
        <v>0</v>
      </c>
      <c r="U316" s="378">
        <f t="shared" si="1494"/>
        <v>0</v>
      </c>
      <c r="V316" s="378">
        <f t="shared" si="1494"/>
        <v>0</v>
      </c>
      <c r="W316" s="378">
        <f t="shared" si="1494"/>
        <v>0</v>
      </c>
      <c r="X316" s="378">
        <f t="shared" si="1494"/>
        <v>0</v>
      </c>
      <c r="Y316" s="378">
        <f t="shared" si="1494"/>
        <v>0</v>
      </c>
      <c r="Z316" s="378">
        <f t="shared" si="1494"/>
        <v>0</v>
      </c>
      <c r="AA316" s="378">
        <f t="shared" si="1495"/>
        <v>0</v>
      </c>
      <c r="AB316" s="378">
        <f t="shared" si="1495"/>
        <v>0</v>
      </c>
      <c r="AC316" s="378">
        <f t="shared" si="1495"/>
        <v>0</v>
      </c>
      <c r="AD316" s="378">
        <f t="shared" si="1495"/>
        <v>0</v>
      </c>
      <c r="AE316" s="378">
        <f t="shared" si="1495"/>
        <v>0</v>
      </c>
      <c r="AF316" s="378">
        <f t="shared" si="1495"/>
        <v>0</v>
      </c>
      <c r="AG316" s="378">
        <f t="shared" si="1495"/>
        <v>0</v>
      </c>
      <c r="AH316" s="378">
        <f t="shared" si="1495"/>
        <v>0</v>
      </c>
      <c r="AI316" s="378">
        <f t="shared" si="1495"/>
        <v>0</v>
      </c>
      <c r="AJ316" s="378">
        <f t="shared" si="1495"/>
        <v>0</v>
      </c>
      <c r="AK316" s="378">
        <f t="shared" si="1496"/>
        <v>0</v>
      </c>
      <c r="AL316" s="378">
        <f t="shared" si="1496"/>
        <v>0</v>
      </c>
      <c r="AM316" s="378">
        <f t="shared" si="1496"/>
        <v>0</v>
      </c>
      <c r="AN316" s="378">
        <f t="shared" si="1496"/>
        <v>0</v>
      </c>
      <c r="AO316" s="378">
        <f t="shared" si="1496"/>
        <v>0</v>
      </c>
      <c r="AP316" s="378">
        <f t="shared" si="1496"/>
        <v>0</v>
      </c>
      <c r="AQ316" s="378">
        <f t="shared" si="1496"/>
        <v>0</v>
      </c>
      <c r="AR316" s="378">
        <f t="shared" si="1496"/>
        <v>0</v>
      </c>
      <c r="AS316" s="378">
        <f t="shared" si="1496"/>
        <v>0</v>
      </c>
      <c r="AT316" s="378">
        <f t="shared" si="1496"/>
        <v>0</v>
      </c>
      <c r="AU316" s="378">
        <f t="shared" si="1497"/>
        <v>0</v>
      </c>
      <c r="AV316" s="378">
        <f t="shared" si="1497"/>
        <v>0</v>
      </c>
      <c r="AW316" s="378">
        <f t="shared" si="1497"/>
        <v>0</v>
      </c>
      <c r="AX316" s="378">
        <f t="shared" si="1497"/>
        <v>0</v>
      </c>
      <c r="AY316" s="378">
        <f t="shared" si="1497"/>
        <v>0</v>
      </c>
      <c r="AZ316" s="378">
        <f t="shared" si="1497"/>
        <v>0</v>
      </c>
      <c r="BA316" s="378">
        <f t="shared" si="1497"/>
        <v>0</v>
      </c>
      <c r="BB316" s="378">
        <f t="shared" si="1497"/>
        <v>0</v>
      </c>
      <c r="BC316" s="378">
        <f t="shared" si="1497"/>
        <v>0</v>
      </c>
      <c r="BD316" s="378">
        <f t="shared" si="1497"/>
        <v>0</v>
      </c>
      <c r="BE316" s="378">
        <f t="shared" si="1498"/>
        <v>0</v>
      </c>
      <c r="BF316" s="378">
        <f t="shared" si="1498"/>
        <v>0</v>
      </c>
      <c r="BG316" s="378">
        <f t="shared" si="1498"/>
        <v>0</v>
      </c>
      <c r="BH316" s="378">
        <f t="shared" si="1498"/>
        <v>0</v>
      </c>
      <c r="BI316" s="378">
        <f t="shared" si="1498"/>
        <v>0</v>
      </c>
      <c r="BJ316" s="378">
        <f t="shared" si="1498"/>
        <v>0</v>
      </c>
      <c r="BK316" s="378">
        <f t="shared" si="1498"/>
        <v>0</v>
      </c>
      <c r="BL316" s="378">
        <f t="shared" si="1498"/>
        <v>0</v>
      </c>
      <c r="BM316" s="378">
        <f t="shared" si="1498"/>
        <v>0</v>
      </c>
      <c r="BN316" s="378">
        <f t="shared" si="1498"/>
        <v>0</v>
      </c>
      <c r="BO316" s="377" cm="1">
        <f t="array" ref="BO316">SUMPRODUCT((YEAR($G$4:$BN$4)=BO$4)*($G316:$BN316))</f>
        <v>0</v>
      </c>
      <c r="BP316" s="378" cm="1">
        <f t="array" ref="BP316">SUMPRODUCT((YEAR($G$4:$BN$4)=BP$4)*($G316:$BN316))</f>
        <v>0</v>
      </c>
      <c r="BQ316" s="378" cm="1">
        <f t="array" ref="BQ316">SUMPRODUCT((YEAR($G$4:$BN$4)=BQ$4)*($G316:$BN316))</f>
        <v>0</v>
      </c>
      <c r="BR316" s="378" cm="1">
        <f t="array" ref="BR316">SUMPRODUCT((YEAR($G$4:$BN$4)=BR$4)*($G316:$BN316))</f>
        <v>0</v>
      </c>
      <c r="BS316" s="379" cm="1">
        <f t="array" ref="BS316">SUMPRODUCT((YEAR($G$4:$BN$4)=BS$4)*($G316:$BN316))</f>
        <v>0</v>
      </c>
    </row>
    <row r="317" spans="1:71" s="20" customFormat="1">
      <c r="A317" s="16"/>
      <c r="C317" s="392" t="str">
        <f t="shared" ref="C317:C328" si="1500">Dept5</f>
        <v>General &amp; Administrative</v>
      </c>
      <c r="D317" s="389" t="s">
        <v>11</v>
      </c>
      <c r="E317" s="390"/>
      <c r="F317" s="391"/>
      <c r="G317" s="378">
        <f t="shared" ref="G317:P322" si="1501">SUMIFS(G$35:G$82,$D$35:$D$82,$D317,$C$35:$C$82,$C317)</f>
        <v>0</v>
      </c>
      <c r="H317" s="378">
        <f t="shared" si="1501"/>
        <v>0</v>
      </c>
      <c r="I317" s="378">
        <f t="shared" si="1501"/>
        <v>0</v>
      </c>
      <c r="J317" s="378">
        <f t="shared" si="1501"/>
        <v>0</v>
      </c>
      <c r="K317" s="378">
        <f t="shared" si="1501"/>
        <v>0</v>
      </c>
      <c r="L317" s="378">
        <f t="shared" si="1501"/>
        <v>0</v>
      </c>
      <c r="M317" s="378">
        <f t="shared" si="1501"/>
        <v>0</v>
      </c>
      <c r="N317" s="378">
        <f t="shared" si="1501"/>
        <v>0</v>
      </c>
      <c r="O317" s="378">
        <f t="shared" si="1501"/>
        <v>0</v>
      </c>
      <c r="P317" s="378">
        <f t="shared" si="1501"/>
        <v>0</v>
      </c>
      <c r="Q317" s="378">
        <f t="shared" ref="Q317:Z322" si="1502">SUMIFS(Q$35:Q$82,$D$35:$D$82,$D317,$C$35:$C$82,$C317)</f>
        <v>0</v>
      </c>
      <c r="R317" s="378">
        <f t="shared" si="1502"/>
        <v>0</v>
      </c>
      <c r="S317" s="378">
        <f t="shared" si="1502"/>
        <v>0</v>
      </c>
      <c r="T317" s="378">
        <f t="shared" si="1502"/>
        <v>0</v>
      </c>
      <c r="U317" s="378">
        <f t="shared" si="1502"/>
        <v>0</v>
      </c>
      <c r="V317" s="378">
        <f t="shared" si="1502"/>
        <v>0</v>
      </c>
      <c r="W317" s="378">
        <f t="shared" si="1502"/>
        <v>0</v>
      </c>
      <c r="X317" s="378">
        <f t="shared" si="1502"/>
        <v>0</v>
      </c>
      <c r="Y317" s="378">
        <f t="shared" si="1502"/>
        <v>0</v>
      </c>
      <c r="Z317" s="378">
        <f t="shared" si="1502"/>
        <v>0</v>
      </c>
      <c r="AA317" s="378">
        <f t="shared" ref="AA317:AJ322" si="1503">SUMIFS(AA$35:AA$82,$D$35:$D$82,$D317,$C$35:$C$82,$C317)</f>
        <v>0</v>
      </c>
      <c r="AB317" s="378">
        <f t="shared" si="1503"/>
        <v>0</v>
      </c>
      <c r="AC317" s="378">
        <f t="shared" si="1503"/>
        <v>0</v>
      </c>
      <c r="AD317" s="378">
        <f t="shared" si="1503"/>
        <v>0</v>
      </c>
      <c r="AE317" s="378">
        <f t="shared" si="1503"/>
        <v>0</v>
      </c>
      <c r="AF317" s="378">
        <f t="shared" si="1503"/>
        <v>0</v>
      </c>
      <c r="AG317" s="378">
        <f t="shared" si="1503"/>
        <v>0</v>
      </c>
      <c r="AH317" s="378">
        <f t="shared" si="1503"/>
        <v>0</v>
      </c>
      <c r="AI317" s="378">
        <f t="shared" si="1503"/>
        <v>0</v>
      </c>
      <c r="AJ317" s="378">
        <f t="shared" si="1503"/>
        <v>0</v>
      </c>
      <c r="AK317" s="378">
        <f t="shared" ref="AK317:AT322" si="1504">SUMIFS(AK$35:AK$82,$D$35:$D$82,$D317,$C$35:$C$82,$C317)</f>
        <v>0</v>
      </c>
      <c r="AL317" s="378">
        <f t="shared" si="1504"/>
        <v>0</v>
      </c>
      <c r="AM317" s="378">
        <f t="shared" si="1504"/>
        <v>0</v>
      </c>
      <c r="AN317" s="378">
        <f t="shared" si="1504"/>
        <v>0</v>
      </c>
      <c r="AO317" s="378">
        <f t="shared" si="1504"/>
        <v>0</v>
      </c>
      <c r="AP317" s="378">
        <f t="shared" si="1504"/>
        <v>0</v>
      </c>
      <c r="AQ317" s="378">
        <f t="shared" si="1504"/>
        <v>0</v>
      </c>
      <c r="AR317" s="378">
        <f t="shared" si="1504"/>
        <v>0</v>
      </c>
      <c r="AS317" s="378">
        <f t="shared" si="1504"/>
        <v>0</v>
      </c>
      <c r="AT317" s="378">
        <f t="shared" si="1504"/>
        <v>0</v>
      </c>
      <c r="AU317" s="378">
        <f t="shared" ref="AU317:BD322" si="1505">SUMIFS(AU$35:AU$82,$D$35:$D$82,$D317,$C$35:$C$82,$C317)</f>
        <v>0</v>
      </c>
      <c r="AV317" s="378">
        <f t="shared" si="1505"/>
        <v>0</v>
      </c>
      <c r="AW317" s="378">
        <f t="shared" si="1505"/>
        <v>0</v>
      </c>
      <c r="AX317" s="378">
        <f t="shared" si="1505"/>
        <v>0</v>
      </c>
      <c r="AY317" s="378">
        <f t="shared" si="1505"/>
        <v>0</v>
      </c>
      <c r="AZ317" s="378">
        <f t="shared" si="1505"/>
        <v>0</v>
      </c>
      <c r="BA317" s="378">
        <f t="shared" si="1505"/>
        <v>0</v>
      </c>
      <c r="BB317" s="378">
        <f t="shared" si="1505"/>
        <v>0</v>
      </c>
      <c r="BC317" s="378">
        <f t="shared" si="1505"/>
        <v>0</v>
      </c>
      <c r="BD317" s="378">
        <f t="shared" si="1505"/>
        <v>0</v>
      </c>
      <c r="BE317" s="378">
        <f t="shared" ref="BE317:BN322" si="1506">SUMIFS(BE$35:BE$82,$D$35:$D$82,$D317,$C$35:$C$82,$C317)</f>
        <v>0</v>
      </c>
      <c r="BF317" s="378">
        <f t="shared" si="1506"/>
        <v>0</v>
      </c>
      <c r="BG317" s="378">
        <f t="shared" si="1506"/>
        <v>0</v>
      </c>
      <c r="BH317" s="378">
        <f t="shared" si="1506"/>
        <v>0</v>
      </c>
      <c r="BI317" s="378">
        <f t="shared" si="1506"/>
        <v>0</v>
      </c>
      <c r="BJ317" s="378">
        <f t="shared" si="1506"/>
        <v>0</v>
      </c>
      <c r="BK317" s="378">
        <f t="shared" si="1506"/>
        <v>0</v>
      </c>
      <c r="BL317" s="378">
        <f t="shared" si="1506"/>
        <v>0</v>
      </c>
      <c r="BM317" s="378">
        <f t="shared" si="1506"/>
        <v>0</v>
      </c>
      <c r="BN317" s="378">
        <f t="shared" si="1506"/>
        <v>0</v>
      </c>
      <c r="BO317" s="377" cm="1">
        <f t="array" ref="BO317">SUMPRODUCT((YEAR($G$4:$BN$4)=BO$4)*($G317:$BN317))</f>
        <v>0</v>
      </c>
      <c r="BP317" s="378" cm="1">
        <f t="array" ref="BP317">SUMPRODUCT((YEAR($G$4:$BN$4)=BP$4)*($G317:$BN317))</f>
        <v>0</v>
      </c>
      <c r="BQ317" s="378" cm="1">
        <f t="array" ref="BQ317">SUMPRODUCT((YEAR($G$4:$BN$4)=BQ$4)*($G317:$BN317))</f>
        <v>0</v>
      </c>
      <c r="BR317" s="378" cm="1">
        <f t="array" ref="BR317">SUMPRODUCT((YEAR($G$4:$BN$4)=BR$4)*($G317:$BN317))</f>
        <v>0</v>
      </c>
      <c r="BS317" s="379" cm="1">
        <f t="array" ref="BS317">SUMPRODUCT((YEAR($G$4:$BN$4)=BS$4)*($G317:$BN317))</f>
        <v>0</v>
      </c>
    </row>
    <row r="318" spans="1:71" s="20" customFormat="1">
      <c r="A318" s="16"/>
      <c r="C318" s="392" t="str">
        <f t="shared" si="1500"/>
        <v>General &amp; Administrative</v>
      </c>
      <c r="D318" s="389" t="s">
        <v>10</v>
      </c>
      <c r="E318" s="390"/>
      <c r="F318" s="391"/>
      <c r="G318" s="378">
        <f t="shared" si="1501"/>
        <v>0</v>
      </c>
      <c r="H318" s="378">
        <f t="shared" si="1501"/>
        <v>0</v>
      </c>
      <c r="I318" s="378">
        <f t="shared" si="1501"/>
        <v>0</v>
      </c>
      <c r="J318" s="378">
        <f t="shared" si="1501"/>
        <v>0</v>
      </c>
      <c r="K318" s="378">
        <f t="shared" si="1501"/>
        <v>0</v>
      </c>
      <c r="L318" s="378">
        <f t="shared" si="1501"/>
        <v>0</v>
      </c>
      <c r="M318" s="378">
        <f t="shared" si="1501"/>
        <v>0</v>
      </c>
      <c r="N318" s="378">
        <f t="shared" si="1501"/>
        <v>0</v>
      </c>
      <c r="O318" s="378">
        <f t="shared" si="1501"/>
        <v>0</v>
      </c>
      <c r="P318" s="378">
        <f t="shared" si="1501"/>
        <v>0</v>
      </c>
      <c r="Q318" s="378">
        <f t="shared" si="1502"/>
        <v>0</v>
      </c>
      <c r="R318" s="378">
        <f t="shared" si="1502"/>
        <v>0</v>
      </c>
      <c r="S318" s="378">
        <f t="shared" si="1502"/>
        <v>0</v>
      </c>
      <c r="T318" s="378">
        <f t="shared" si="1502"/>
        <v>0</v>
      </c>
      <c r="U318" s="378">
        <f t="shared" si="1502"/>
        <v>0</v>
      </c>
      <c r="V318" s="378">
        <f t="shared" si="1502"/>
        <v>0</v>
      </c>
      <c r="W318" s="378">
        <f t="shared" si="1502"/>
        <v>0</v>
      </c>
      <c r="X318" s="378">
        <f t="shared" si="1502"/>
        <v>0</v>
      </c>
      <c r="Y318" s="378">
        <f t="shared" si="1502"/>
        <v>0</v>
      </c>
      <c r="Z318" s="378">
        <f t="shared" si="1502"/>
        <v>0</v>
      </c>
      <c r="AA318" s="378">
        <f t="shared" si="1503"/>
        <v>0</v>
      </c>
      <c r="AB318" s="378">
        <f t="shared" si="1503"/>
        <v>0</v>
      </c>
      <c r="AC318" s="378">
        <f t="shared" si="1503"/>
        <v>0</v>
      </c>
      <c r="AD318" s="378">
        <f t="shared" si="1503"/>
        <v>0</v>
      </c>
      <c r="AE318" s="378">
        <f t="shared" si="1503"/>
        <v>0</v>
      </c>
      <c r="AF318" s="378">
        <f t="shared" si="1503"/>
        <v>0</v>
      </c>
      <c r="AG318" s="378">
        <f t="shared" si="1503"/>
        <v>0</v>
      </c>
      <c r="AH318" s="378">
        <f t="shared" si="1503"/>
        <v>0</v>
      </c>
      <c r="AI318" s="378">
        <f t="shared" si="1503"/>
        <v>0</v>
      </c>
      <c r="AJ318" s="378">
        <f t="shared" si="1503"/>
        <v>0</v>
      </c>
      <c r="AK318" s="378">
        <f t="shared" si="1504"/>
        <v>0</v>
      </c>
      <c r="AL318" s="378">
        <f t="shared" si="1504"/>
        <v>0</v>
      </c>
      <c r="AM318" s="378">
        <f t="shared" si="1504"/>
        <v>0</v>
      </c>
      <c r="AN318" s="378">
        <f t="shared" si="1504"/>
        <v>0</v>
      </c>
      <c r="AO318" s="378">
        <f t="shared" si="1504"/>
        <v>0</v>
      </c>
      <c r="AP318" s="378">
        <f t="shared" si="1504"/>
        <v>0</v>
      </c>
      <c r="AQ318" s="378">
        <f t="shared" si="1504"/>
        <v>0</v>
      </c>
      <c r="AR318" s="378">
        <f t="shared" si="1504"/>
        <v>0</v>
      </c>
      <c r="AS318" s="378">
        <f t="shared" si="1504"/>
        <v>0</v>
      </c>
      <c r="AT318" s="378">
        <f t="shared" si="1504"/>
        <v>0</v>
      </c>
      <c r="AU318" s="378">
        <f t="shared" si="1505"/>
        <v>0</v>
      </c>
      <c r="AV318" s="378">
        <f t="shared" si="1505"/>
        <v>0</v>
      </c>
      <c r="AW318" s="378">
        <f t="shared" si="1505"/>
        <v>0</v>
      </c>
      <c r="AX318" s="378">
        <f t="shared" si="1505"/>
        <v>0</v>
      </c>
      <c r="AY318" s="378">
        <f t="shared" si="1505"/>
        <v>0</v>
      </c>
      <c r="AZ318" s="378">
        <f t="shared" si="1505"/>
        <v>0</v>
      </c>
      <c r="BA318" s="378">
        <f t="shared" si="1505"/>
        <v>0</v>
      </c>
      <c r="BB318" s="378">
        <f t="shared" si="1505"/>
        <v>0</v>
      </c>
      <c r="BC318" s="378">
        <f t="shared" si="1505"/>
        <v>0</v>
      </c>
      <c r="BD318" s="378">
        <f t="shared" si="1505"/>
        <v>0</v>
      </c>
      <c r="BE318" s="378">
        <f t="shared" si="1506"/>
        <v>0</v>
      </c>
      <c r="BF318" s="378">
        <f t="shared" si="1506"/>
        <v>0</v>
      </c>
      <c r="BG318" s="378">
        <f t="shared" si="1506"/>
        <v>0</v>
      </c>
      <c r="BH318" s="378">
        <f t="shared" si="1506"/>
        <v>0</v>
      </c>
      <c r="BI318" s="378">
        <f t="shared" si="1506"/>
        <v>0</v>
      </c>
      <c r="BJ318" s="378">
        <f t="shared" si="1506"/>
        <v>0</v>
      </c>
      <c r="BK318" s="378">
        <f t="shared" si="1506"/>
        <v>0</v>
      </c>
      <c r="BL318" s="378">
        <f t="shared" si="1506"/>
        <v>0</v>
      </c>
      <c r="BM318" s="378">
        <f t="shared" si="1506"/>
        <v>0</v>
      </c>
      <c r="BN318" s="378">
        <f t="shared" si="1506"/>
        <v>0</v>
      </c>
      <c r="BO318" s="377" cm="1">
        <f t="array" ref="BO318">SUMPRODUCT((YEAR($G$4:$BN$4)=BO$4)*($G318:$BN318))</f>
        <v>0</v>
      </c>
      <c r="BP318" s="378" cm="1">
        <f t="array" ref="BP318">SUMPRODUCT((YEAR($G$4:$BN$4)=BP$4)*($G318:$BN318))</f>
        <v>0</v>
      </c>
      <c r="BQ318" s="378" cm="1">
        <f t="array" ref="BQ318">SUMPRODUCT((YEAR($G$4:$BN$4)=BQ$4)*($G318:$BN318))</f>
        <v>0</v>
      </c>
      <c r="BR318" s="378" cm="1">
        <f t="array" ref="BR318">SUMPRODUCT((YEAR($G$4:$BN$4)=BR$4)*($G318:$BN318))</f>
        <v>0</v>
      </c>
      <c r="BS318" s="379" cm="1">
        <f t="array" ref="BS318">SUMPRODUCT((YEAR($G$4:$BN$4)=BS$4)*($G318:$BN318))</f>
        <v>0</v>
      </c>
    </row>
    <row r="319" spans="1:71" s="20" customFormat="1">
      <c r="A319" s="16"/>
      <c r="C319" s="392" t="str">
        <f t="shared" si="1500"/>
        <v>General &amp; Administrative</v>
      </c>
      <c r="D319" s="389" t="s">
        <v>650</v>
      </c>
      <c r="E319" s="390"/>
      <c r="F319" s="391"/>
      <c r="G319" s="378">
        <f t="shared" si="1501"/>
        <v>0</v>
      </c>
      <c r="H319" s="378">
        <f t="shared" si="1501"/>
        <v>0</v>
      </c>
      <c r="I319" s="378">
        <f t="shared" si="1501"/>
        <v>0</v>
      </c>
      <c r="J319" s="378">
        <f t="shared" si="1501"/>
        <v>0</v>
      </c>
      <c r="K319" s="378">
        <f t="shared" si="1501"/>
        <v>0</v>
      </c>
      <c r="L319" s="378">
        <f t="shared" si="1501"/>
        <v>0</v>
      </c>
      <c r="M319" s="378">
        <f t="shared" si="1501"/>
        <v>0</v>
      </c>
      <c r="N319" s="378">
        <f t="shared" si="1501"/>
        <v>0</v>
      </c>
      <c r="O319" s="378">
        <f t="shared" si="1501"/>
        <v>0</v>
      </c>
      <c r="P319" s="378">
        <f t="shared" si="1501"/>
        <v>0</v>
      </c>
      <c r="Q319" s="378">
        <f t="shared" si="1502"/>
        <v>0</v>
      </c>
      <c r="R319" s="378">
        <f t="shared" si="1502"/>
        <v>0</v>
      </c>
      <c r="S319" s="378">
        <f t="shared" si="1502"/>
        <v>0</v>
      </c>
      <c r="T319" s="378">
        <f t="shared" si="1502"/>
        <v>0</v>
      </c>
      <c r="U319" s="378">
        <f t="shared" si="1502"/>
        <v>0</v>
      </c>
      <c r="V319" s="378">
        <f t="shared" si="1502"/>
        <v>0</v>
      </c>
      <c r="W319" s="378">
        <f t="shared" si="1502"/>
        <v>0</v>
      </c>
      <c r="X319" s="378">
        <f t="shared" si="1502"/>
        <v>0</v>
      </c>
      <c r="Y319" s="378">
        <f t="shared" si="1502"/>
        <v>0</v>
      </c>
      <c r="Z319" s="378">
        <f t="shared" si="1502"/>
        <v>0</v>
      </c>
      <c r="AA319" s="378">
        <f t="shared" si="1503"/>
        <v>0</v>
      </c>
      <c r="AB319" s="378">
        <f t="shared" si="1503"/>
        <v>0</v>
      </c>
      <c r="AC319" s="378">
        <f t="shared" si="1503"/>
        <v>0</v>
      </c>
      <c r="AD319" s="378">
        <f t="shared" si="1503"/>
        <v>0</v>
      </c>
      <c r="AE319" s="378">
        <f t="shared" si="1503"/>
        <v>0</v>
      </c>
      <c r="AF319" s="378">
        <f t="shared" si="1503"/>
        <v>0</v>
      </c>
      <c r="AG319" s="378">
        <f t="shared" si="1503"/>
        <v>0</v>
      </c>
      <c r="AH319" s="378">
        <f t="shared" si="1503"/>
        <v>0</v>
      </c>
      <c r="AI319" s="378">
        <f t="shared" si="1503"/>
        <v>0</v>
      </c>
      <c r="AJ319" s="378">
        <f t="shared" si="1503"/>
        <v>0</v>
      </c>
      <c r="AK319" s="378">
        <f t="shared" si="1504"/>
        <v>0</v>
      </c>
      <c r="AL319" s="378">
        <f t="shared" si="1504"/>
        <v>0</v>
      </c>
      <c r="AM319" s="378">
        <f t="shared" si="1504"/>
        <v>0</v>
      </c>
      <c r="AN319" s="378">
        <f t="shared" si="1504"/>
        <v>0</v>
      </c>
      <c r="AO319" s="378">
        <f t="shared" si="1504"/>
        <v>0</v>
      </c>
      <c r="AP319" s="378">
        <f t="shared" si="1504"/>
        <v>0</v>
      </c>
      <c r="AQ319" s="378">
        <f t="shared" si="1504"/>
        <v>0</v>
      </c>
      <c r="AR319" s="378">
        <f t="shared" si="1504"/>
        <v>0</v>
      </c>
      <c r="AS319" s="378">
        <f t="shared" si="1504"/>
        <v>0</v>
      </c>
      <c r="AT319" s="378">
        <f t="shared" si="1504"/>
        <v>0</v>
      </c>
      <c r="AU319" s="378">
        <f t="shared" si="1505"/>
        <v>0</v>
      </c>
      <c r="AV319" s="378">
        <f t="shared" si="1505"/>
        <v>0</v>
      </c>
      <c r="AW319" s="378">
        <f t="shared" si="1505"/>
        <v>0</v>
      </c>
      <c r="AX319" s="378">
        <f t="shared" si="1505"/>
        <v>0</v>
      </c>
      <c r="AY319" s="378">
        <f t="shared" si="1505"/>
        <v>0</v>
      </c>
      <c r="AZ319" s="378">
        <f t="shared" si="1505"/>
        <v>0</v>
      </c>
      <c r="BA319" s="378">
        <f t="shared" si="1505"/>
        <v>0</v>
      </c>
      <c r="BB319" s="378">
        <f t="shared" si="1505"/>
        <v>0</v>
      </c>
      <c r="BC319" s="378">
        <f t="shared" si="1505"/>
        <v>0</v>
      </c>
      <c r="BD319" s="378">
        <f t="shared" si="1505"/>
        <v>0</v>
      </c>
      <c r="BE319" s="378">
        <f t="shared" si="1506"/>
        <v>0</v>
      </c>
      <c r="BF319" s="378">
        <f t="shared" si="1506"/>
        <v>0</v>
      </c>
      <c r="BG319" s="378">
        <f t="shared" si="1506"/>
        <v>0</v>
      </c>
      <c r="BH319" s="378">
        <f t="shared" si="1506"/>
        <v>0</v>
      </c>
      <c r="BI319" s="378">
        <f t="shared" si="1506"/>
        <v>0</v>
      </c>
      <c r="BJ319" s="378">
        <f t="shared" si="1506"/>
        <v>0</v>
      </c>
      <c r="BK319" s="378">
        <f t="shared" si="1506"/>
        <v>0</v>
      </c>
      <c r="BL319" s="378">
        <f t="shared" si="1506"/>
        <v>0</v>
      </c>
      <c r="BM319" s="378">
        <f t="shared" si="1506"/>
        <v>0</v>
      </c>
      <c r="BN319" s="378">
        <f t="shared" si="1506"/>
        <v>0</v>
      </c>
      <c r="BO319" s="377" cm="1">
        <f t="array" ref="BO319">SUMPRODUCT((YEAR($G$4:$BN$4)=BO$4)*($G319:$BN319))</f>
        <v>0</v>
      </c>
      <c r="BP319" s="378" cm="1">
        <f t="array" ref="BP319">SUMPRODUCT((YEAR($G$4:$BN$4)=BP$4)*($G319:$BN319))</f>
        <v>0</v>
      </c>
      <c r="BQ319" s="378" cm="1">
        <f t="array" ref="BQ319">SUMPRODUCT((YEAR($G$4:$BN$4)=BQ$4)*($G319:$BN319))</f>
        <v>0</v>
      </c>
      <c r="BR319" s="378" cm="1">
        <f t="array" ref="BR319">SUMPRODUCT((YEAR($G$4:$BN$4)=BR$4)*($G319:$BN319))</f>
        <v>0</v>
      </c>
      <c r="BS319" s="379" cm="1">
        <f t="array" ref="BS319">SUMPRODUCT((YEAR($G$4:$BN$4)=BS$4)*($G319:$BN319))</f>
        <v>0</v>
      </c>
    </row>
    <row r="320" spans="1:71" s="20" customFormat="1">
      <c r="A320" s="16"/>
      <c r="C320" s="392" t="str">
        <f t="shared" si="1500"/>
        <v>General &amp; Administrative</v>
      </c>
      <c r="D320" s="389" t="s">
        <v>43</v>
      </c>
      <c r="E320" s="390"/>
      <c r="F320" s="391"/>
      <c r="G320" s="378">
        <f t="shared" si="1501"/>
        <v>0</v>
      </c>
      <c r="H320" s="378">
        <f t="shared" si="1501"/>
        <v>0</v>
      </c>
      <c r="I320" s="378">
        <f t="shared" si="1501"/>
        <v>0</v>
      </c>
      <c r="J320" s="378">
        <f t="shared" si="1501"/>
        <v>0</v>
      </c>
      <c r="K320" s="378">
        <f t="shared" si="1501"/>
        <v>0</v>
      </c>
      <c r="L320" s="378">
        <f t="shared" si="1501"/>
        <v>0</v>
      </c>
      <c r="M320" s="378">
        <f t="shared" si="1501"/>
        <v>0</v>
      </c>
      <c r="N320" s="378">
        <f t="shared" si="1501"/>
        <v>0</v>
      </c>
      <c r="O320" s="378">
        <f t="shared" si="1501"/>
        <v>0</v>
      </c>
      <c r="P320" s="378">
        <f t="shared" si="1501"/>
        <v>0</v>
      </c>
      <c r="Q320" s="378">
        <f t="shared" si="1502"/>
        <v>0</v>
      </c>
      <c r="R320" s="378">
        <f t="shared" si="1502"/>
        <v>0</v>
      </c>
      <c r="S320" s="378">
        <f t="shared" si="1502"/>
        <v>0</v>
      </c>
      <c r="T320" s="378">
        <f t="shared" si="1502"/>
        <v>0</v>
      </c>
      <c r="U320" s="378">
        <f t="shared" si="1502"/>
        <v>0</v>
      </c>
      <c r="V320" s="378">
        <f t="shared" si="1502"/>
        <v>0</v>
      </c>
      <c r="W320" s="378">
        <f t="shared" si="1502"/>
        <v>0</v>
      </c>
      <c r="X320" s="378">
        <f t="shared" si="1502"/>
        <v>0</v>
      </c>
      <c r="Y320" s="378">
        <f t="shared" si="1502"/>
        <v>0</v>
      </c>
      <c r="Z320" s="378">
        <f t="shared" si="1502"/>
        <v>0</v>
      </c>
      <c r="AA320" s="378">
        <f t="shared" si="1503"/>
        <v>0</v>
      </c>
      <c r="AB320" s="378">
        <f t="shared" si="1503"/>
        <v>0</v>
      </c>
      <c r="AC320" s="378">
        <f t="shared" si="1503"/>
        <v>0</v>
      </c>
      <c r="AD320" s="378">
        <f t="shared" si="1503"/>
        <v>0</v>
      </c>
      <c r="AE320" s="378">
        <f t="shared" si="1503"/>
        <v>0</v>
      </c>
      <c r="AF320" s="378">
        <f t="shared" si="1503"/>
        <v>0</v>
      </c>
      <c r="AG320" s="378">
        <f t="shared" si="1503"/>
        <v>0</v>
      </c>
      <c r="AH320" s="378">
        <f t="shared" si="1503"/>
        <v>0</v>
      </c>
      <c r="AI320" s="378">
        <f t="shared" si="1503"/>
        <v>0</v>
      </c>
      <c r="AJ320" s="378">
        <f t="shared" si="1503"/>
        <v>0</v>
      </c>
      <c r="AK320" s="378">
        <f t="shared" si="1504"/>
        <v>0</v>
      </c>
      <c r="AL320" s="378">
        <f t="shared" si="1504"/>
        <v>0</v>
      </c>
      <c r="AM320" s="378">
        <f t="shared" si="1504"/>
        <v>0</v>
      </c>
      <c r="AN320" s="378">
        <f t="shared" si="1504"/>
        <v>0</v>
      </c>
      <c r="AO320" s="378">
        <f t="shared" si="1504"/>
        <v>0</v>
      </c>
      <c r="AP320" s="378">
        <f t="shared" si="1504"/>
        <v>0</v>
      </c>
      <c r="AQ320" s="378">
        <f t="shared" si="1504"/>
        <v>0</v>
      </c>
      <c r="AR320" s="378">
        <f t="shared" si="1504"/>
        <v>0</v>
      </c>
      <c r="AS320" s="378">
        <f t="shared" si="1504"/>
        <v>0</v>
      </c>
      <c r="AT320" s="378">
        <f t="shared" si="1504"/>
        <v>0</v>
      </c>
      <c r="AU320" s="378">
        <f t="shared" si="1505"/>
        <v>0</v>
      </c>
      <c r="AV320" s="378">
        <f t="shared" si="1505"/>
        <v>0</v>
      </c>
      <c r="AW320" s="378">
        <f t="shared" si="1505"/>
        <v>0</v>
      </c>
      <c r="AX320" s="378">
        <f t="shared" si="1505"/>
        <v>0</v>
      </c>
      <c r="AY320" s="378">
        <f t="shared" si="1505"/>
        <v>0</v>
      </c>
      <c r="AZ320" s="378">
        <f t="shared" si="1505"/>
        <v>0</v>
      </c>
      <c r="BA320" s="378">
        <f t="shared" si="1505"/>
        <v>0</v>
      </c>
      <c r="BB320" s="378">
        <f t="shared" si="1505"/>
        <v>0</v>
      </c>
      <c r="BC320" s="378">
        <f t="shared" si="1505"/>
        <v>0</v>
      </c>
      <c r="BD320" s="378">
        <f t="shared" si="1505"/>
        <v>0</v>
      </c>
      <c r="BE320" s="378">
        <f t="shared" si="1506"/>
        <v>0</v>
      </c>
      <c r="BF320" s="378">
        <f t="shared" si="1506"/>
        <v>0</v>
      </c>
      <c r="BG320" s="378">
        <f t="shared" si="1506"/>
        <v>0</v>
      </c>
      <c r="BH320" s="378">
        <f t="shared" si="1506"/>
        <v>0</v>
      </c>
      <c r="BI320" s="378">
        <f t="shared" si="1506"/>
        <v>0</v>
      </c>
      <c r="BJ320" s="378">
        <f t="shared" si="1506"/>
        <v>0</v>
      </c>
      <c r="BK320" s="378">
        <f t="shared" si="1506"/>
        <v>0</v>
      </c>
      <c r="BL320" s="378">
        <f t="shared" si="1506"/>
        <v>0</v>
      </c>
      <c r="BM320" s="378">
        <f t="shared" si="1506"/>
        <v>0</v>
      </c>
      <c r="BN320" s="378">
        <f t="shared" si="1506"/>
        <v>0</v>
      </c>
      <c r="BO320" s="377" cm="1">
        <f t="array" ref="BO320">SUMPRODUCT((YEAR($G$4:$BN$4)=BO$4)*($G320:$BN320))</f>
        <v>0</v>
      </c>
      <c r="BP320" s="378" cm="1">
        <f t="array" ref="BP320">SUMPRODUCT((YEAR($G$4:$BN$4)=BP$4)*($G320:$BN320))</f>
        <v>0</v>
      </c>
      <c r="BQ320" s="378" cm="1">
        <f t="array" ref="BQ320">SUMPRODUCT((YEAR($G$4:$BN$4)=BQ$4)*($G320:$BN320))</f>
        <v>0</v>
      </c>
      <c r="BR320" s="378" cm="1">
        <f t="array" ref="BR320">SUMPRODUCT((YEAR($G$4:$BN$4)=BR$4)*($G320:$BN320))</f>
        <v>0</v>
      </c>
      <c r="BS320" s="379" cm="1">
        <f t="array" ref="BS320">SUMPRODUCT((YEAR($G$4:$BN$4)=BS$4)*($G320:$BN320))</f>
        <v>0</v>
      </c>
    </row>
    <row r="321" spans="1:71" s="20" customFormat="1">
      <c r="A321" s="16"/>
      <c r="C321" s="392" t="str">
        <f t="shared" si="1500"/>
        <v>General &amp; Administrative</v>
      </c>
      <c r="D321" s="389" t="s">
        <v>78</v>
      </c>
      <c r="E321" s="390"/>
      <c r="F321" s="391"/>
      <c r="G321" s="378">
        <f t="shared" si="1501"/>
        <v>0</v>
      </c>
      <c r="H321" s="378">
        <f t="shared" si="1501"/>
        <v>0</v>
      </c>
      <c r="I321" s="378">
        <f t="shared" si="1501"/>
        <v>0</v>
      </c>
      <c r="J321" s="378">
        <f t="shared" si="1501"/>
        <v>0</v>
      </c>
      <c r="K321" s="378">
        <f t="shared" si="1501"/>
        <v>0</v>
      </c>
      <c r="L321" s="378">
        <f t="shared" si="1501"/>
        <v>0</v>
      </c>
      <c r="M321" s="378">
        <f t="shared" si="1501"/>
        <v>0</v>
      </c>
      <c r="N321" s="378">
        <f t="shared" si="1501"/>
        <v>0</v>
      </c>
      <c r="O321" s="378">
        <f t="shared" si="1501"/>
        <v>0</v>
      </c>
      <c r="P321" s="378">
        <f t="shared" si="1501"/>
        <v>0</v>
      </c>
      <c r="Q321" s="378">
        <f t="shared" si="1502"/>
        <v>0</v>
      </c>
      <c r="R321" s="378">
        <f t="shared" si="1502"/>
        <v>0</v>
      </c>
      <c r="S321" s="378">
        <f t="shared" si="1502"/>
        <v>0</v>
      </c>
      <c r="T321" s="378">
        <f t="shared" si="1502"/>
        <v>0</v>
      </c>
      <c r="U321" s="378">
        <f t="shared" si="1502"/>
        <v>0</v>
      </c>
      <c r="V321" s="378">
        <f t="shared" si="1502"/>
        <v>0</v>
      </c>
      <c r="W321" s="378">
        <f t="shared" si="1502"/>
        <v>0</v>
      </c>
      <c r="X321" s="378">
        <f t="shared" si="1502"/>
        <v>0</v>
      </c>
      <c r="Y321" s="378">
        <f t="shared" si="1502"/>
        <v>0</v>
      </c>
      <c r="Z321" s="378">
        <f t="shared" si="1502"/>
        <v>0</v>
      </c>
      <c r="AA321" s="378">
        <f t="shared" si="1503"/>
        <v>0</v>
      </c>
      <c r="AB321" s="378">
        <f t="shared" si="1503"/>
        <v>0</v>
      </c>
      <c r="AC321" s="378">
        <f t="shared" si="1503"/>
        <v>0</v>
      </c>
      <c r="AD321" s="378">
        <f t="shared" si="1503"/>
        <v>0</v>
      </c>
      <c r="AE321" s="378">
        <f t="shared" si="1503"/>
        <v>0</v>
      </c>
      <c r="AF321" s="378">
        <f t="shared" si="1503"/>
        <v>0</v>
      </c>
      <c r="AG321" s="378">
        <f t="shared" si="1503"/>
        <v>0</v>
      </c>
      <c r="AH321" s="378">
        <f t="shared" si="1503"/>
        <v>0</v>
      </c>
      <c r="AI321" s="378">
        <f t="shared" si="1503"/>
        <v>0</v>
      </c>
      <c r="AJ321" s="378">
        <f t="shared" si="1503"/>
        <v>0</v>
      </c>
      <c r="AK321" s="378">
        <f t="shared" si="1504"/>
        <v>0</v>
      </c>
      <c r="AL321" s="378">
        <f t="shared" si="1504"/>
        <v>0</v>
      </c>
      <c r="AM321" s="378">
        <f t="shared" si="1504"/>
        <v>0</v>
      </c>
      <c r="AN321" s="378">
        <f t="shared" si="1504"/>
        <v>0</v>
      </c>
      <c r="AO321" s="378">
        <f t="shared" si="1504"/>
        <v>0</v>
      </c>
      <c r="AP321" s="378">
        <f t="shared" si="1504"/>
        <v>0</v>
      </c>
      <c r="AQ321" s="378">
        <f t="shared" si="1504"/>
        <v>0</v>
      </c>
      <c r="AR321" s="378">
        <f t="shared" si="1504"/>
        <v>0</v>
      </c>
      <c r="AS321" s="378">
        <f t="shared" si="1504"/>
        <v>0</v>
      </c>
      <c r="AT321" s="378">
        <f t="shared" si="1504"/>
        <v>0</v>
      </c>
      <c r="AU321" s="378">
        <f t="shared" si="1505"/>
        <v>0</v>
      </c>
      <c r="AV321" s="378">
        <f t="shared" si="1505"/>
        <v>0</v>
      </c>
      <c r="AW321" s="378">
        <f t="shared" si="1505"/>
        <v>0</v>
      </c>
      <c r="AX321" s="378">
        <f t="shared" si="1505"/>
        <v>0</v>
      </c>
      <c r="AY321" s="378">
        <f t="shared" si="1505"/>
        <v>0</v>
      </c>
      <c r="AZ321" s="378">
        <f t="shared" si="1505"/>
        <v>0</v>
      </c>
      <c r="BA321" s="378">
        <f t="shared" si="1505"/>
        <v>0</v>
      </c>
      <c r="BB321" s="378">
        <f t="shared" si="1505"/>
        <v>0</v>
      </c>
      <c r="BC321" s="378">
        <f t="shared" si="1505"/>
        <v>0</v>
      </c>
      <c r="BD321" s="378">
        <f t="shared" si="1505"/>
        <v>0</v>
      </c>
      <c r="BE321" s="378">
        <f t="shared" si="1506"/>
        <v>0</v>
      </c>
      <c r="BF321" s="378">
        <f t="shared" si="1506"/>
        <v>0</v>
      </c>
      <c r="BG321" s="378">
        <f t="shared" si="1506"/>
        <v>0</v>
      </c>
      <c r="BH321" s="378">
        <f t="shared" si="1506"/>
        <v>0</v>
      </c>
      <c r="BI321" s="378">
        <f t="shared" si="1506"/>
        <v>0</v>
      </c>
      <c r="BJ321" s="378">
        <f t="shared" si="1506"/>
        <v>0</v>
      </c>
      <c r="BK321" s="378">
        <f t="shared" si="1506"/>
        <v>0</v>
      </c>
      <c r="BL321" s="378">
        <f t="shared" si="1506"/>
        <v>0</v>
      </c>
      <c r="BM321" s="378">
        <f t="shared" si="1506"/>
        <v>0</v>
      </c>
      <c r="BN321" s="378">
        <f t="shared" si="1506"/>
        <v>0</v>
      </c>
      <c r="BO321" s="377" cm="1">
        <f t="array" ref="BO321">SUMPRODUCT((YEAR($G$4:$BN$4)=BO$4)*($G321:$BN321))</f>
        <v>0</v>
      </c>
      <c r="BP321" s="378" cm="1">
        <f t="array" ref="BP321">SUMPRODUCT((YEAR($G$4:$BN$4)=BP$4)*($G321:$BN321))</f>
        <v>0</v>
      </c>
      <c r="BQ321" s="378" cm="1">
        <f t="array" ref="BQ321">SUMPRODUCT((YEAR($G$4:$BN$4)=BQ$4)*($G321:$BN321))</f>
        <v>0</v>
      </c>
      <c r="BR321" s="378" cm="1">
        <f t="array" ref="BR321">SUMPRODUCT((YEAR($G$4:$BN$4)=BR$4)*($G321:$BN321))</f>
        <v>0</v>
      </c>
      <c r="BS321" s="379" cm="1">
        <f t="array" ref="BS321">SUMPRODUCT((YEAR($G$4:$BN$4)=BS$4)*($G321:$BN321))</f>
        <v>0</v>
      </c>
    </row>
    <row r="322" spans="1:71" s="20" customFormat="1">
      <c r="A322" s="16"/>
      <c r="C322" s="392" t="str">
        <f t="shared" si="1500"/>
        <v>General &amp; Administrative</v>
      </c>
      <c r="D322" s="389" t="s">
        <v>79</v>
      </c>
      <c r="E322" s="390"/>
      <c r="F322" s="391"/>
      <c r="G322" s="378">
        <f t="shared" si="1501"/>
        <v>0</v>
      </c>
      <c r="H322" s="378">
        <f t="shared" si="1501"/>
        <v>0</v>
      </c>
      <c r="I322" s="378">
        <f t="shared" si="1501"/>
        <v>0</v>
      </c>
      <c r="J322" s="378">
        <f t="shared" si="1501"/>
        <v>0</v>
      </c>
      <c r="K322" s="378">
        <f t="shared" si="1501"/>
        <v>0</v>
      </c>
      <c r="L322" s="378">
        <f t="shared" si="1501"/>
        <v>0</v>
      </c>
      <c r="M322" s="378">
        <f t="shared" si="1501"/>
        <v>0</v>
      </c>
      <c r="N322" s="378">
        <f t="shared" si="1501"/>
        <v>0</v>
      </c>
      <c r="O322" s="378">
        <f t="shared" si="1501"/>
        <v>0</v>
      </c>
      <c r="P322" s="378">
        <f t="shared" si="1501"/>
        <v>0</v>
      </c>
      <c r="Q322" s="378">
        <f t="shared" si="1502"/>
        <v>0</v>
      </c>
      <c r="R322" s="378">
        <f t="shared" si="1502"/>
        <v>0</v>
      </c>
      <c r="S322" s="378">
        <f t="shared" si="1502"/>
        <v>0</v>
      </c>
      <c r="T322" s="378">
        <f t="shared" si="1502"/>
        <v>0</v>
      </c>
      <c r="U322" s="378">
        <f t="shared" si="1502"/>
        <v>0</v>
      </c>
      <c r="V322" s="378">
        <f t="shared" si="1502"/>
        <v>0</v>
      </c>
      <c r="W322" s="378">
        <f t="shared" si="1502"/>
        <v>0</v>
      </c>
      <c r="X322" s="378">
        <f t="shared" si="1502"/>
        <v>0</v>
      </c>
      <c r="Y322" s="378">
        <f t="shared" si="1502"/>
        <v>0</v>
      </c>
      <c r="Z322" s="378">
        <f t="shared" si="1502"/>
        <v>0</v>
      </c>
      <c r="AA322" s="378">
        <f t="shared" si="1503"/>
        <v>0</v>
      </c>
      <c r="AB322" s="378">
        <f t="shared" si="1503"/>
        <v>0</v>
      </c>
      <c r="AC322" s="378">
        <f t="shared" si="1503"/>
        <v>0</v>
      </c>
      <c r="AD322" s="378">
        <f t="shared" si="1503"/>
        <v>0</v>
      </c>
      <c r="AE322" s="378">
        <f t="shared" si="1503"/>
        <v>0</v>
      </c>
      <c r="AF322" s="378">
        <f t="shared" si="1503"/>
        <v>0</v>
      </c>
      <c r="AG322" s="378">
        <f t="shared" si="1503"/>
        <v>0</v>
      </c>
      <c r="AH322" s="378">
        <f t="shared" si="1503"/>
        <v>0</v>
      </c>
      <c r="AI322" s="378">
        <f t="shared" si="1503"/>
        <v>0</v>
      </c>
      <c r="AJ322" s="378">
        <f t="shared" si="1503"/>
        <v>0</v>
      </c>
      <c r="AK322" s="378">
        <f t="shared" si="1504"/>
        <v>0</v>
      </c>
      <c r="AL322" s="378">
        <f t="shared" si="1504"/>
        <v>0</v>
      </c>
      <c r="AM322" s="378">
        <f t="shared" si="1504"/>
        <v>0</v>
      </c>
      <c r="AN322" s="378">
        <f t="shared" si="1504"/>
        <v>0</v>
      </c>
      <c r="AO322" s="378">
        <f t="shared" si="1504"/>
        <v>0</v>
      </c>
      <c r="AP322" s="378">
        <f t="shared" si="1504"/>
        <v>0</v>
      </c>
      <c r="AQ322" s="378">
        <f t="shared" si="1504"/>
        <v>0</v>
      </c>
      <c r="AR322" s="378">
        <f t="shared" si="1504"/>
        <v>0</v>
      </c>
      <c r="AS322" s="378">
        <f t="shared" si="1504"/>
        <v>0</v>
      </c>
      <c r="AT322" s="378">
        <f t="shared" si="1504"/>
        <v>0</v>
      </c>
      <c r="AU322" s="378">
        <f t="shared" si="1505"/>
        <v>0</v>
      </c>
      <c r="AV322" s="378">
        <f t="shared" si="1505"/>
        <v>0</v>
      </c>
      <c r="AW322" s="378">
        <f t="shared" si="1505"/>
        <v>0</v>
      </c>
      <c r="AX322" s="378">
        <f t="shared" si="1505"/>
        <v>0</v>
      </c>
      <c r="AY322" s="378">
        <f t="shared" si="1505"/>
        <v>0</v>
      </c>
      <c r="AZ322" s="378">
        <f t="shared" si="1505"/>
        <v>0</v>
      </c>
      <c r="BA322" s="378">
        <f t="shared" si="1505"/>
        <v>0</v>
      </c>
      <c r="BB322" s="378">
        <f t="shared" si="1505"/>
        <v>0</v>
      </c>
      <c r="BC322" s="378">
        <f t="shared" si="1505"/>
        <v>0</v>
      </c>
      <c r="BD322" s="378">
        <f t="shared" si="1505"/>
        <v>0</v>
      </c>
      <c r="BE322" s="378">
        <f t="shared" si="1506"/>
        <v>0</v>
      </c>
      <c r="BF322" s="378">
        <f t="shared" si="1506"/>
        <v>0</v>
      </c>
      <c r="BG322" s="378">
        <f t="shared" si="1506"/>
        <v>0</v>
      </c>
      <c r="BH322" s="378">
        <f t="shared" si="1506"/>
        <v>0</v>
      </c>
      <c r="BI322" s="378">
        <f t="shared" si="1506"/>
        <v>0</v>
      </c>
      <c r="BJ322" s="378">
        <f t="shared" si="1506"/>
        <v>0</v>
      </c>
      <c r="BK322" s="378">
        <f t="shared" si="1506"/>
        <v>0</v>
      </c>
      <c r="BL322" s="378">
        <f t="shared" si="1506"/>
        <v>0</v>
      </c>
      <c r="BM322" s="378">
        <f t="shared" si="1506"/>
        <v>0</v>
      </c>
      <c r="BN322" s="378">
        <f t="shared" si="1506"/>
        <v>0</v>
      </c>
      <c r="BO322" s="377" cm="1">
        <f t="array" ref="BO322">SUMPRODUCT((YEAR($G$4:$BN$4)=BO$4)*($G322:$BN322))</f>
        <v>0</v>
      </c>
      <c r="BP322" s="378" cm="1">
        <f t="array" ref="BP322">SUMPRODUCT((YEAR($G$4:$BN$4)=BP$4)*($G322:$BN322))</f>
        <v>0</v>
      </c>
      <c r="BQ322" s="378" cm="1">
        <f t="array" ref="BQ322">SUMPRODUCT((YEAR($G$4:$BN$4)=BQ$4)*($G322:$BN322))</f>
        <v>0</v>
      </c>
      <c r="BR322" s="378" cm="1">
        <f t="array" ref="BR322">SUMPRODUCT((YEAR($G$4:$BN$4)=BR$4)*($G322:$BN322))</f>
        <v>0</v>
      </c>
      <c r="BS322" s="379" cm="1">
        <f t="array" ref="BS322">SUMPRODUCT((YEAR($G$4:$BN$4)=BS$4)*($G322:$BN322))</f>
        <v>0</v>
      </c>
    </row>
    <row r="323" spans="1:71" s="20" customFormat="1">
      <c r="A323" s="16"/>
      <c r="C323" s="392" t="str">
        <f t="shared" si="1500"/>
        <v>General &amp; Administrative</v>
      </c>
      <c r="D323" s="389" t="s">
        <v>44</v>
      </c>
      <c r="E323" s="390"/>
      <c r="F323" s="391"/>
      <c r="G323" s="378">
        <f>SUMIFS(G$73:G$82,$D$73:$D$82,$D323,$C$73:$C$82,$C323)</f>
        <v>0</v>
      </c>
      <c r="H323" s="378">
        <f t="shared" ref="H323:W331" si="1507">SUMIFS(H$73:H$82,$D$73:$D$82,$D323,$C$73:$C$82,$C323)</f>
        <v>0</v>
      </c>
      <c r="I323" s="378">
        <f t="shared" si="1507"/>
        <v>0</v>
      </c>
      <c r="J323" s="378">
        <f t="shared" si="1507"/>
        <v>0</v>
      </c>
      <c r="K323" s="378">
        <f t="shared" si="1507"/>
        <v>0</v>
      </c>
      <c r="L323" s="378">
        <f t="shared" si="1507"/>
        <v>0</v>
      </c>
      <c r="M323" s="378">
        <f t="shared" si="1507"/>
        <v>0</v>
      </c>
      <c r="N323" s="378">
        <f t="shared" si="1507"/>
        <v>0</v>
      </c>
      <c r="O323" s="378">
        <f t="shared" si="1507"/>
        <v>0</v>
      </c>
      <c r="P323" s="378">
        <f t="shared" si="1507"/>
        <v>0</v>
      </c>
      <c r="Q323" s="378">
        <f t="shared" si="1507"/>
        <v>0</v>
      </c>
      <c r="R323" s="378">
        <f t="shared" si="1507"/>
        <v>0</v>
      </c>
      <c r="S323" s="378">
        <f t="shared" si="1507"/>
        <v>0</v>
      </c>
      <c r="T323" s="378">
        <f t="shared" si="1507"/>
        <v>0</v>
      </c>
      <c r="U323" s="378">
        <f t="shared" si="1507"/>
        <v>0</v>
      </c>
      <c r="V323" s="378">
        <f t="shared" si="1507"/>
        <v>0</v>
      </c>
      <c r="W323" s="378">
        <f t="shared" si="1507"/>
        <v>0</v>
      </c>
      <c r="X323" s="378">
        <f t="shared" ref="X323:AM331" si="1508">SUMIFS(X$73:X$82,$D$73:$D$82,$D323,$C$73:$C$82,$C323)</f>
        <v>0</v>
      </c>
      <c r="Y323" s="378">
        <f t="shared" si="1508"/>
        <v>0</v>
      </c>
      <c r="Z323" s="378">
        <f t="shared" si="1508"/>
        <v>0</v>
      </c>
      <c r="AA323" s="378">
        <f t="shared" si="1508"/>
        <v>0</v>
      </c>
      <c r="AB323" s="378">
        <f t="shared" si="1508"/>
        <v>0</v>
      </c>
      <c r="AC323" s="378">
        <f t="shared" si="1508"/>
        <v>0</v>
      </c>
      <c r="AD323" s="378">
        <f t="shared" si="1508"/>
        <v>0</v>
      </c>
      <c r="AE323" s="378">
        <f t="shared" si="1508"/>
        <v>0</v>
      </c>
      <c r="AF323" s="378">
        <f t="shared" si="1508"/>
        <v>0</v>
      </c>
      <c r="AG323" s="378">
        <f t="shared" si="1508"/>
        <v>0</v>
      </c>
      <c r="AH323" s="378">
        <f t="shared" si="1508"/>
        <v>0</v>
      </c>
      <c r="AI323" s="378">
        <f t="shared" si="1508"/>
        <v>0</v>
      </c>
      <c r="AJ323" s="378">
        <f t="shared" si="1508"/>
        <v>0</v>
      </c>
      <c r="AK323" s="378">
        <f t="shared" si="1508"/>
        <v>0</v>
      </c>
      <c r="AL323" s="378">
        <f t="shared" si="1508"/>
        <v>0</v>
      </c>
      <c r="AM323" s="378">
        <f t="shared" si="1508"/>
        <v>0</v>
      </c>
      <c r="AN323" s="378">
        <f t="shared" ref="AN323:BC331" si="1509">SUMIFS(AN$73:AN$82,$D$73:$D$82,$D323,$C$73:$C$82,$C323)</f>
        <v>0</v>
      </c>
      <c r="AO323" s="378">
        <f t="shared" si="1509"/>
        <v>0</v>
      </c>
      <c r="AP323" s="378">
        <f t="shared" si="1509"/>
        <v>0</v>
      </c>
      <c r="AQ323" s="378">
        <f t="shared" si="1509"/>
        <v>0</v>
      </c>
      <c r="AR323" s="378">
        <f t="shared" si="1509"/>
        <v>0</v>
      </c>
      <c r="AS323" s="378">
        <f t="shared" si="1509"/>
        <v>0</v>
      </c>
      <c r="AT323" s="378">
        <f t="shared" si="1509"/>
        <v>0</v>
      </c>
      <c r="AU323" s="378">
        <f t="shared" si="1509"/>
        <v>0</v>
      </c>
      <c r="AV323" s="378">
        <f t="shared" si="1509"/>
        <v>0</v>
      </c>
      <c r="AW323" s="378">
        <f t="shared" si="1509"/>
        <v>0</v>
      </c>
      <c r="AX323" s="378">
        <f t="shared" si="1509"/>
        <v>0</v>
      </c>
      <c r="AY323" s="378">
        <f t="shared" si="1509"/>
        <v>0</v>
      </c>
      <c r="AZ323" s="378">
        <f t="shared" si="1509"/>
        <v>0</v>
      </c>
      <c r="BA323" s="378">
        <f t="shared" si="1509"/>
        <v>0</v>
      </c>
      <c r="BB323" s="378">
        <f t="shared" si="1509"/>
        <v>0</v>
      </c>
      <c r="BC323" s="378">
        <f t="shared" si="1509"/>
        <v>0</v>
      </c>
      <c r="BD323" s="378">
        <f t="shared" ref="BD323:BN331" si="1510">SUMIFS(BD$73:BD$82,$D$73:$D$82,$D323,$C$73:$C$82,$C323)</f>
        <v>0</v>
      </c>
      <c r="BE323" s="378">
        <f t="shared" si="1510"/>
        <v>0</v>
      </c>
      <c r="BF323" s="378">
        <f t="shared" si="1510"/>
        <v>0</v>
      </c>
      <c r="BG323" s="378">
        <f t="shared" si="1510"/>
        <v>0</v>
      </c>
      <c r="BH323" s="378">
        <f t="shared" si="1510"/>
        <v>0</v>
      </c>
      <c r="BI323" s="378">
        <f t="shared" si="1510"/>
        <v>0</v>
      </c>
      <c r="BJ323" s="378">
        <f t="shared" si="1510"/>
        <v>0</v>
      </c>
      <c r="BK323" s="378">
        <f t="shared" si="1510"/>
        <v>0</v>
      </c>
      <c r="BL323" s="378">
        <f t="shared" si="1510"/>
        <v>0</v>
      </c>
      <c r="BM323" s="378">
        <f t="shared" si="1510"/>
        <v>0</v>
      </c>
      <c r="BN323" s="378">
        <f t="shared" si="1510"/>
        <v>0</v>
      </c>
      <c r="BO323" s="377" cm="1">
        <f t="array" ref="BO323">SUMPRODUCT((YEAR($G$4:$BN$4)=BO$4)*($G323:$BN323))</f>
        <v>0</v>
      </c>
      <c r="BP323" s="378" cm="1">
        <f t="array" ref="BP323">SUMPRODUCT((YEAR($G$4:$BN$4)=BP$4)*($G323:$BN323))</f>
        <v>0</v>
      </c>
      <c r="BQ323" s="378" cm="1">
        <f t="array" ref="BQ323">SUMPRODUCT((YEAR($G$4:$BN$4)=BQ$4)*($G323:$BN323))</f>
        <v>0</v>
      </c>
      <c r="BR323" s="378" cm="1">
        <f t="array" ref="BR323">SUMPRODUCT((YEAR($G$4:$BN$4)=BR$4)*($G323:$BN323))</f>
        <v>0</v>
      </c>
      <c r="BS323" s="379" cm="1">
        <f t="array" ref="BS323">SUMPRODUCT((YEAR($G$4:$BN$4)=BS$4)*($G323:$BN323))</f>
        <v>0</v>
      </c>
    </row>
    <row r="324" spans="1:71" s="20" customFormat="1">
      <c r="A324" s="16"/>
      <c r="C324" s="392" t="str">
        <f t="shared" si="1500"/>
        <v>General &amp; Administrative</v>
      </c>
      <c r="D324" s="389" t="s">
        <v>61</v>
      </c>
      <c r="E324" s="390"/>
      <c r="F324" s="391"/>
      <c r="G324" s="378">
        <f t="shared" ref="G324:G331" si="1511">SUMIFS(G$73:G$82,$D$73:$D$82,$D324,$C$73:$C$82,$C324)</f>
        <v>0</v>
      </c>
      <c r="H324" s="378">
        <f t="shared" si="1507"/>
        <v>0</v>
      </c>
      <c r="I324" s="378">
        <f t="shared" si="1507"/>
        <v>0</v>
      </c>
      <c r="J324" s="378">
        <f t="shared" si="1507"/>
        <v>0</v>
      </c>
      <c r="K324" s="378">
        <f t="shared" si="1507"/>
        <v>0</v>
      </c>
      <c r="L324" s="378">
        <f t="shared" si="1507"/>
        <v>0</v>
      </c>
      <c r="M324" s="378">
        <f t="shared" si="1507"/>
        <v>0</v>
      </c>
      <c r="N324" s="378">
        <f t="shared" si="1507"/>
        <v>0</v>
      </c>
      <c r="O324" s="378">
        <f t="shared" si="1507"/>
        <v>0</v>
      </c>
      <c r="P324" s="378">
        <f t="shared" si="1507"/>
        <v>0</v>
      </c>
      <c r="Q324" s="378">
        <f t="shared" si="1507"/>
        <v>0</v>
      </c>
      <c r="R324" s="378">
        <f t="shared" si="1507"/>
        <v>0</v>
      </c>
      <c r="S324" s="378">
        <f t="shared" si="1507"/>
        <v>0</v>
      </c>
      <c r="T324" s="378">
        <f t="shared" si="1507"/>
        <v>0</v>
      </c>
      <c r="U324" s="378">
        <f t="shared" si="1507"/>
        <v>0</v>
      </c>
      <c r="V324" s="378">
        <f t="shared" si="1507"/>
        <v>0</v>
      </c>
      <c r="W324" s="378">
        <f t="shared" si="1507"/>
        <v>0</v>
      </c>
      <c r="X324" s="378">
        <f t="shared" si="1508"/>
        <v>0</v>
      </c>
      <c r="Y324" s="378">
        <f t="shared" si="1508"/>
        <v>0</v>
      </c>
      <c r="Z324" s="378">
        <f t="shared" si="1508"/>
        <v>0</v>
      </c>
      <c r="AA324" s="378">
        <f t="shared" si="1508"/>
        <v>0</v>
      </c>
      <c r="AB324" s="378">
        <f t="shared" si="1508"/>
        <v>0</v>
      </c>
      <c r="AC324" s="378">
        <f t="shared" si="1508"/>
        <v>0</v>
      </c>
      <c r="AD324" s="378">
        <f t="shared" si="1508"/>
        <v>0</v>
      </c>
      <c r="AE324" s="378">
        <f t="shared" si="1508"/>
        <v>0</v>
      </c>
      <c r="AF324" s="378">
        <f t="shared" si="1508"/>
        <v>0</v>
      </c>
      <c r="AG324" s="378">
        <f t="shared" si="1508"/>
        <v>0</v>
      </c>
      <c r="AH324" s="378">
        <f t="shared" si="1508"/>
        <v>0</v>
      </c>
      <c r="AI324" s="378">
        <f t="shared" si="1508"/>
        <v>0</v>
      </c>
      <c r="AJ324" s="378">
        <f t="shared" si="1508"/>
        <v>0</v>
      </c>
      <c r="AK324" s="378">
        <f t="shared" si="1508"/>
        <v>0</v>
      </c>
      <c r="AL324" s="378">
        <f t="shared" si="1508"/>
        <v>0</v>
      </c>
      <c r="AM324" s="378">
        <f t="shared" si="1508"/>
        <v>0</v>
      </c>
      <c r="AN324" s="378">
        <f t="shared" si="1509"/>
        <v>0</v>
      </c>
      <c r="AO324" s="378">
        <f t="shared" si="1509"/>
        <v>0</v>
      </c>
      <c r="AP324" s="378">
        <f t="shared" si="1509"/>
        <v>0</v>
      </c>
      <c r="AQ324" s="378">
        <f t="shared" si="1509"/>
        <v>0</v>
      </c>
      <c r="AR324" s="378">
        <f t="shared" si="1509"/>
        <v>0</v>
      </c>
      <c r="AS324" s="378">
        <f t="shared" si="1509"/>
        <v>0</v>
      </c>
      <c r="AT324" s="378">
        <f t="shared" si="1509"/>
        <v>0</v>
      </c>
      <c r="AU324" s="378">
        <f t="shared" si="1509"/>
        <v>0</v>
      </c>
      <c r="AV324" s="378">
        <f t="shared" si="1509"/>
        <v>0</v>
      </c>
      <c r="AW324" s="378">
        <f t="shared" si="1509"/>
        <v>0</v>
      </c>
      <c r="AX324" s="378">
        <f t="shared" si="1509"/>
        <v>0</v>
      </c>
      <c r="AY324" s="378">
        <f t="shared" si="1509"/>
        <v>0</v>
      </c>
      <c r="AZ324" s="378">
        <f t="shared" si="1509"/>
        <v>0</v>
      </c>
      <c r="BA324" s="378">
        <f t="shared" si="1509"/>
        <v>0</v>
      </c>
      <c r="BB324" s="378">
        <f t="shared" si="1509"/>
        <v>0</v>
      </c>
      <c r="BC324" s="378">
        <f t="shared" si="1509"/>
        <v>0</v>
      </c>
      <c r="BD324" s="378">
        <f t="shared" si="1510"/>
        <v>0</v>
      </c>
      <c r="BE324" s="378">
        <f t="shared" si="1510"/>
        <v>0</v>
      </c>
      <c r="BF324" s="378">
        <f t="shared" si="1510"/>
        <v>0</v>
      </c>
      <c r="BG324" s="378">
        <f t="shared" si="1510"/>
        <v>0</v>
      </c>
      <c r="BH324" s="378">
        <f t="shared" si="1510"/>
        <v>0</v>
      </c>
      <c r="BI324" s="378">
        <f t="shared" si="1510"/>
        <v>0</v>
      </c>
      <c r="BJ324" s="378">
        <f t="shared" si="1510"/>
        <v>0</v>
      </c>
      <c r="BK324" s="378">
        <f t="shared" si="1510"/>
        <v>0</v>
      </c>
      <c r="BL324" s="378">
        <f t="shared" si="1510"/>
        <v>0</v>
      </c>
      <c r="BM324" s="378">
        <f t="shared" si="1510"/>
        <v>0</v>
      </c>
      <c r="BN324" s="378">
        <f t="shared" si="1510"/>
        <v>0</v>
      </c>
      <c r="BO324" s="377" cm="1">
        <f t="array" ref="BO324">SUMPRODUCT((YEAR($G$4:$BN$4)=BO$4)*($G324:$BN324))</f>
        <v>0</v>
      </c>
      <c r="BP324" s="378" cm="1">
        <f t="array" ref="BP324">SUMPRODUCT((YEAR($G$4:$BN$4)=BP$4)*($G324:$BN324))</f>
        <v>0</v>
      </c>
      <c r="BQ324" s="378" cm="1">
        <f t="array" ref="BQ324">SUMPRODUCT((YEAR($G$4:$BN$4)=BQ$4)*($G324:$BN324))</f>
        <v>0</v>
      </c>
      <c r="BR324" s="378" cm="1">
        <f t="array" ref="BR324">SUMPRODUCT((YEAR($G$4:$BN$4)=BR$4)*($G324:$BN324))</f>
        <v>0</v>
      </c>
      <c r="BS324" s="379" cm="1">
        <f t="array" ref="BS324">SUMPRODUCT((YEAR($G$4:$BN$4)=BS$4)*($G324:$BN324))</f>
        <v>0</v>
      </c>
    </row>
    <row r="325" spans="1:71" s="20" customFormat="1">
      <c r="A325" s="16"/>
      <c r="C325" s="392" t="str">
        <f t="shared" si="1500"/>
        <v>General &amp; Administrative</v>
      </c>
      <c r="D325" s="389" t="s">
        <v>62</v>
      </c>
      <c r="E325" s="390"/>
      <c r="F325" s="391"/>
      <c r="G325" s="378">
        <f t="shared" si="1511"/>
        <v>0</v>
      </c>
      <c r="H325" s="378">
        <f t="shared" si="1507"/>
        <v>0</v>
      </c>
      <c r="I325" s="378">
        <f t="shared" si="1507"/>
        <v>0</v>
      </c>
      <c r="J325" s="378">
        <f t="shared" si="1507"/>
        <v>0</v>
      </c>
      <c r="K325" s="378">
        <f t="shared" si="1507"/>
        <v>0</v>
      </c>
      <c r="L325" s="378">
        <f t="shared" si="1507"/>
        <v>0</v>
      </c>
      <c r="M325" s="378">
        <f t="shared" si="1507"/>
        <v>0</v>
      </c>
      <c r="N325" s="378">
        <f t="shared" si="1507"/>
        <v>0</v>
      </c>
      <c r="O325" s="378">
        <f t="shared" si="1507"/>
        <v>0</v>
      </c>
      <c r="P325" s="378">
        <f t="shared" si="1507"/>
        <v>0</v>
      </c>
      <c r="Q325" s="378">
        <f t="shared" si="1507"/>
        <v>0</v>
      </c>
      <c r="R325" s="378">
        <f t="shared" si="1507"/>
        <v>0</v>
      </c>
      <c r="S325" s="378">
        <f t="shared" si="1507"/>
        <v>0</v>
      </c>
      <c r="T325" s="378">
        <f t="shared" si="1507"/>
        <v>0</v>
      </c>
      <c r="U325" s="378">
        <f t="shared" si="1507"/>
        <v>0</v>
      </c>
      <c r="V325" s="378">
        <f t="shared" si="1507"/>
        <v>0</v>
      </c>
      <c r="W325" s="378">
        <f t="shared" si="1507"/>
        <v>0</v>
      </c>
      <c r="X325" s="378">
        <f t="shared" si="1508"/>
        <v>0</v>
      </c>
      <c r="Y325" s="378">
        <f t="shared" si="1508"/>
        <v>0</v>
      </c>
      <c r="Z325" s="378">
        <f t="shared" si="1508"/>
        <v>0</v>
      </c>
      <c r="AA325" s="378">
        <f t="shared" si="1508"/>
        <v>0</v>
      </c>
      <c r="AB325" s="378">
        <f t="shared" si="1508"/>
        <v>0</v>
      </c>
      <c r="AC325" s="378">
        <f t="shared" si="1508"/>
        <v>0</v>
      </c>
      <c r="AD325" s="378">
        <f t="shared" si="1508"/>
        <v>0</v>
      </c>
      <c r="AE325" s="378">
        <f t="shared" si="1508"/>
        <v>0</v>
      </c>
      <c r="AF325" s="378">
        <f t="shared" si="1508"/>
        <v>0</v>
      </c>
      <c r="AG325" s="378">
        <f t="shared" si="1508"/>
        <v>0</v>
      </c>
      <c r="AH325" s="378">
        <f t="shared" si="1508"/>
        <v>0</v>
      </c>
      <c r="AI325" s="378">
        <f t="shared" si="1508"/>
        <v>0</v>
      </c>
      <c r="AJ325" s="378">
        <f t="shared" si="1508"/>
        <v>0</v>
      </c>
      <c r="AK325" s="378">
        <f t="shared" si="1508"/>
        <v>0</v>
      </c>
      <c r="AL325" s="378">
        <f t="shared" si="1508"/>
        <v>0</v>
      </c>
      <c r="AM325" s="378">
        <f t="shared" si="1508"/>
        <v>0</v>
      </c>
      <c r="AN325" s="378">
        <f t="shared" si="1509"/>
        <v>0</v>
      </c>
      <c r="AO325" s="378">
        <f t="shared" si="1509"/>
        <v>0</v>
      </c>
      <c r="AP325" s="378">
        <f t="shared" si="1509"/>
        <v>0</v>
      </c>
      <c r="AQ325" s="378">
        <f t="shared" si="1509"/>
        <v>0</v>
      </c>
      <c r="AR325" s="378">
        <f t="shared" si="1509"/>
        <v>0</v>
      </c>
      <c r="AS325" s="378">
        <f t="shared" si="1509"/>
        <v>0</v>
      </c>
      <c r="AT325" s="378">
        <f t="shared" si="1509"/>
        <v>0</v>
      </c>
      <c r="AU325" s="378">
        <f t="shared" si="1509"/>
        <v>0</v>
      </c>
      <c r="AV325" s="378">
        <f t="shared" si="1509"/>
        <v>0</v>
      </c>
      <c r="AW325" s="378">
        <f t="shared" si="1509"/>
        <v>0</v>
      </c>
      <c r="AX325" s="378">
        <f t="shared" si="1509"/>
        <v>0</v>
      </c>
      <c r="AY325" s="378">
        <f t="shared" si="1509"/>
        <v>0</v>
      </c>
      <c r="AZ325" s="378">
        <f t="shared" si="1509"/>
        <v>0</v>
      </c>
      <c r="BA325" s="378">
        <f t="shared" si="1509"/>
        <v>0</v>
      </c>
      <c r="BB325" s="378">
        <f t="shared" si="1509"/>
        <v>0</v>
      </c>
      <c r="BC325" s="378">
        <f t="shared" si="1509"/>
        <v>0</v>
      </c>
      <c r="BD325" s="378">
        <f t="shared" si="1510"/>
        <v>0</v>
      </c>
      <c r="BE325" s="378">
        <f t="shared" si="1510"/>
        <v>0</v>
      </c>
      <c r="BF325" s="378">
        <f t="shared" si="1510"/>
        <v>0</v>
      </c>
      <c r="BG325" s="378">
        <f t="shared" si="1510"/>
        <v>0</v>
      </c>
      <c r="BH325" s="378">
        <f t="shared" si="1510"/>
        <v>0</v>
      </c>
      <c r="BI325" s="378">
        <f t="shared" si="1510"/>
        <v>0</v>
      </c>
      <c r="BJ325" s="378">
        <f t="shared" si="1510"/>
        <v>0</v>
      </c>
      <c r="BK325" s="378">
        <f t="shared" si="1510"/>
        <v>0</v>
      </c>
      <c r="BL325" s="378">
        <f t="shared" si="1510"/>
        <v>0</v>
      </c>
      <c r="BM325" s="378">
        <f t="shared" si="1510"/>
        <v>0</v>
      </c>
      <c r="BN325" s="378">
        <f t="shared" si="1510"/>
        <v>0</v>
      </c>
      <c r="BO325" s="377" cm="1">
        <f t="array" ref="BO325">SUMPRODUCT((YEAR($G$4:$BN$4)=BO$4)*($G325:$BN325))</f>
        <v>0</v>
      </c>
      <c r="BP325" s="378" cm="1">
        <f t="array" ref="BP325">SUMPRODUCT((YEAR($G$4:$BN$4)=BP$4)*($G325:$BN325))</f>
        <v>0</v>
      </c>
      <c r="BQ325" s="378" cm="1">
        <f t="array" ref="BQ325">SUMPRODUCT((YEAR($G$4:$BN$4)=BQ$4)*($G325:$BN325))</f>
        <v>0</v>
      </c>
      <c r="BR325" s="378" cm="1">
        <f t="array" ref="BR325">SUMPRODUCT((YEAR($G$4:$BN$4)=BR$4)*($G325:$BN325))</f>
        <v>0</v>
      </c>
      <c r="BS325" s="379" cm="1">
        <f t="array" ref="BS325">SUMPRODUCT((YEAR($G$4:$BN$4)=BS$4)*($G325:$BN325))</f>
        <v>0</v>
      </c>
    </row>
    <row r="326" spans="1:71" s="20" customFormat="1">
      <c r="A326" s="16"/>
      <c r="C326" s="392" t="str">
        <f t="shared" si="1500"/>
        <v>General &amp; Administrative</v>
      </c>
      <c r="D326" s="389" t="s">
        <v>80</v>
      </c>
      <c r="E326" s="390"/>
      <c r="F326" s="391"/>
      <c r="G326" s="378">
        <f t="shared" si="1511"/>
        <v>0</v>
      </c>
      <c r="H326" s="378">
        <f t="shared" si="1507"/>
        <v>0</v>
      </c>
      <c r="I326" s="378">
        <f t="shared" si="1507"/>
        <v>0</v>
      </c>
      <c r="J326" s="378">
        <f t="shared" si="1507"/>
        <v>0</v>
      </c>
      <c r="K326" s="378">
        <f t="shared" si="1507"/>
        <v>0</v>
      </c>
      <c r="L326" s="378">
        <f t="shared" si="1507"/>
        <v>0</v>
      </c>
      <c r="M326" s="378">
        <f t="shared" si="1507"/>
        <v>0</v>
      </c>
      <c r="N326" s="378">
        <f t="shared" si="1507"/>
        <v>0</v>
      </c>
      <c r="O326" s="378">
        <f t="shared" si="1507"/>
        <v>0</v>
      </c>
      <c r="P326" s="378">
        <f t="shared" si="1507"/>
        <v>0</v>
      </c>
      <c r="Q326" s="378">
        <f t="shared" si="1507"/>
        <v>0</v>
      </c>
      <c r="R326" s="378">
        <f t="shared" si="1507"/>
        <v>0</v>
      </c>
      <c r="S326" s="378">
        <f t="shared" si="1507"/>
        <v>0</v>
      </c>
      <c r="T326" s="378">
        <f t="shared" si="1507"/>
        <v>0</v>
      </c>
      <c r="U326" s="378">
        <f t="shared" si="1507"/>
        <v>0</v>
      </c>
      <c r="V326" s="378">
        <f t="shared" si="1507"/>
        <v>0</v>
      </c>
      <c r="W326" s="378">
        <f t="shared" si="1507"/>
        <v>0</v>
      </c>
      <c r="X326" s="378">
        <f t="shared" si="1508"/>
        <v>0</v>
      </c>
      <c r="Y326" s="378">
        <f t="shared" si="1508"/>
        <v>0</v>
      </c>
      <c r="Z326" s="378">
        <f t="shared" si="1508"/>
        <v>0</v>
      </c>
      <c r="AA326" s="378">
        <f t="shared" si="1508"/>
        <v>0</v>
      </c>
      <c r="AB326" s="378">
        <f t="shared" si="1508"/>
        <v>0</v>
      </c>
      <c r="AC326" s="378">
        <f t="shared" si="1508"/>
        <v>0</v>
      </c>
      <c r="AD326" s="378">
        <f t="shared" si="1508"/>
        <v>0</v>
      </c>
      <c r="AE326" s="378">
        <f t="shared" si="1508"/>
        <v>0</v>
      </c>
      <c r="AF326" s="378">
        <f t="shared" si="1508"/>
        <v>0</v>
      </c>
      <c r="AG326" s="378">
        <f t="shared" si="1508"/>
        <v>0</v>
      </c>
      <c r="AH326" s="378">
        <f t="shared" si="1508"/>
        <v>0</v>
      </c>
      <c r="AI326" s="378">
        <f t="shared" si="1508"/>
        <v>0</v>
      </c>
      <c r="AJ326" s="378">
        <f t="shared" si="1508"/>
        <v>0</v>
      </c>
      <c r="AK326" s="378">
        <f t="shared" si="1508"/>
        <v>0</v>
      </c>
      <c r="AL326" s="378">
        <f t="shared" si="1508"/>
        <v>0</v>
      </c>
      <c r="AM326" s="378">
        <f t="shared" si="1508"/>
        <v>0</v>
      </c>
      <c r="AN326" s="378">
        <f t="shared" si="1509"/>
        <v>0</v>
      </c>
      <c r="AO326" s="378">
        <f t="shared" si="1509"/>
        <v>0</v>
      </c>
      <c r="AP326" s="378">
        <f t="shared" si="1509"/>
        <v>0</v>
      </c>
      <c r="AQ326" s="378">
        <f t="shared" si="1509"/>
        <v>0</v>
      </c>
      <c r="AR326" s="378">
        <f t="shared" si="1509"/>
        <v>0</v>
      </c>
      <c r="AS326" s="378">
        <f t="shared" si="1509"/>
        <v>0</v>
      </c>
      <c r="AT326" s="378">
        <f t="shared" si="1509"/>
        <v>0</v>
      </c>
      <c r="AU326" s="378">
        <f t="shared" si="1509"/>
        <v>0</v>
      </c>
      <c r="AV326" s="378">
        <f t="shared" si="1509"/>
        <v>0</v>
      </c>
      <c r="AW326" s="378">
        <f t="shared" si="1509"/>
        <v>0</v>
      </c>
      <c r="AX326" s="378">
        <f t="shared" si="1509"/>
        <v>0</v>
      </c>
      <c r="AY326" s="378">
        <f t="shared" si="1509"/>
        <v>0</v>
      </c>
      <c r="AZ326" s="378">
        <f t="shared" si="1509"/>
        <v>0</v>
      </c>
      <c r="BA326" s="378">
        <f t="shared" si="1509"/>
        <v>0</v>
      </c>
      <c r="BB326" s="378">
        <f t="shared" si="1509"/>
        <v>0</v>
      </c>
      <c r="BC326" s="378">
        <f t="shared" si="1509"/>
        <v>0</v>
      </c>
      <c r="BD326" s="378">
        <f t="shared" si="1510"/>
        <v>0</v>
      </c>
      <c r="BE326" s="378">
        <f t="shared" si="1510"/>
        <v>0</v>
      </c>
      <c r="BF326" s="378">
        <f t="shared" si="1510"/>
        <v>0</v>
      </c>
      <c r="BG326" s="378">
        <f t="shared" si="1510"/>
        <v>0</v>
      </c>
      <c r="BH326" s="378">
        <f t="shared" si="1510"/>
        <v>0</v>
      </c>
      <c r="BI326" s="378">
        <f t="shared" si="1510"/>
        <v>0</v>
      </c>
      <c r="BJ326" s="378">
        <f t="shared" si="1510"/>
        <v>0</v>
      </c>
      <c r="BK326" s="378">
        <f t="shared" si="1510"/>
        <v>0</v>
      </c>
      <c r="BL326" s="378">
        <f t="shared" si="1510"/>
        <v>0</v>
      </c>
      <c r="BM326" s="378">
        <f t="shared" si="1510"/>
        <v>0</v>
      </c>
      <c r="BN326" s="378">
        <f t="shared" si="1510"/>
        <v>0</v>
      </c>
      <c r="BO326" s="377" cm="1">
        <f t="array" ref="BO326">SUMPRODUCT((YEAR($G$4:$BN$4)=BO$4)*($G326:$BN326))</f>
        <v>0</v>
      </c>
      <c r="BP326" s="378" cm="1">
        <f t="array" ref="BP326">SUMPRODUCT((YEAR($G$4:$BN$4)=BP$4)*($G326:$BN326))</f>
        <v>0</v>
      </c>
      <c r="BQ326" s="378" cm="1">
        <f t="array" ref="BQ326">SUMPRODUCT((YEAR($G$4:$BN$4)=BQ$4)*($G326:$BN326))</f>
        <v>0</v>
      </c>
      <c r="BR326" s="378" cm="1">
        <f t="array" ref="BR326">SUMPRODUCT((YEAR($G$4:$BN$4)=BR$4)*($G326:$BN326))</f>
        <v>0</v>
      </c>
      <c r="BS326" s="379" cm="1">
        <f t="array" ref="BS326">SUMPRODUCT((YEAR($G$4:$BN$4)=BS$4)*($G326:$BN326))</f>
        <v>0</v>
      </c>
    </row>
    <row r="327" spans="1:71" s="20" customFormat="1">
      <c r="A327" s="16"/>
      <c r="C327" s="392" t="str">
        <f t="shared" si="1500"/>
        <v>General &amp; Administrative</v>
      </c>
      <c r="D327" s="389" t="s">
        <v>81</v>
      </c>
      <c r="E327" s="390"/>
      <c r="F327" s="391"/>
      <c r="G327" s="378">
        <f t="shared" si="1511"/>
        <v>0</v>
      </c>
      <c r="H327" s="378">
        <f t="shared" si="1507"/>
        <v>0</v>
      </c>
      <c r="I327" s="378">
        <f t="shared" si="1507"/>
        <v>0</v>
      </c>
      <c r="J327" s="378">
        <f t="shared" si="1507"/>
        <v>0</v>
      </c>
      <c r="K327" s="378">
        <f t="shared" si="1507"/>
        <v>0</v>
      </c>
      <c r="L327" s="378">
        <f t="shared" si="1507"/>
        <v>0</v>
      </c>
      <c r="M327" s="378">
        <f t="shared" si="1507"/>
        <v>0</v>
      </c>
      <c r="N327" s="378">
        <f t="shared" si="1507"/>
        <v>0</v>
      </c>
      <c r="O327" s="378">
        <f t="shared" si="1507"/>
        <v>0</v>
      </c>
      <c r="P327" s="378">
        <f t="shared" si="1507"/>
        <v>0</v>
      </c>
      <c r="Q327" s="378">
        <f t="shared" si="1507"/>
        <v>0</v>
      </c>
      <c r="R327" s="378">
        <f t="shared" si="1507"/>
        <v>0</v>
      </c>
      <c r="S327" s="378">
        <f t="shared" si="1507"/>
        <v>0</v>
      </c>
      <c r="T327" s="378">
        <f t="shared" si="1507"/>
        <v>0</v>
      </c>
      <c r="U327" s="378">
        <f t="shared" si="1507"/>
        <v>0</v>
      </c>
      <c r="V327" s="378">
        <f t="shared" si="1507"/>
        <v>0</v>
      </c>
      <c r="W327" s="378">
        <f t="shared" si="1507"/>
        <v>0</v>
      </c>
      <c r="X327" s="378">
        <f t="shared" si="1508"/>
        <v>0</v>
      </c>
      <c r="Y327" s="378">
        <f t="shared" si="1508"/>
        <v>0</v>
      </c>
      <c r="Z327" s="378">
        <f t="shared" si="1508"/>
        <v>0</v>
      </c>
      <c r="AA327" s="378">
        <f t="shared" si="1508"/>
        <v>0</v>
      </c>
      <c r="AB327" s="378">
        <f t="shared" si="1508"/>
        <v>0</v>
      </c>
      <c r="AC327" s="378">
        <f t="shared" si="1508"/>
        <v>0</v>
      </c>
      <c r="AD327" s="378">
        <f t="shared" si="1508"/>
        <v>0</v>
      </c>
      <c r="AE327" s="378">
        <f t="shared" si="1508"/>
        <v>0</v>
      </c>
      <c r="AF327" s="378">
        <f t="shared" si="1508"/>
        <v>0</v>
      </c>
      <c r="AG327" s="378">
        <f t="shared" si="1508"/>
        <v>0</v>
      </c>
      <c r="AH327" s="378">
        <f t="shared" si="1508"/>
        <v>0</v>
      </c>
      <c r="AI327" s="378">
        <f t="shared" si="1508"/>
        <v>0</v>
      </c>
      <c r="AJ327" s="378">
        <f t="shared" si="1508"/>
        <v>0</v>
      </c>
      <c r="AK327" s="378">
        <f t="shared" si="1508"/>
        <v>0</v>
      </c>
      <c r="AL327" s="378">
        <f t="shared" si="1508"/>
        <v>0</v>
      </c>
      <c r="AM327" s="378">
        <f t="shared" si="1508"/>
        <v>0</v>
      </c>
      <c r="AN327" s="378">
        <f t="shared" si="1509"/>
        <v>0</v>
      </c>
      <c r="AO327" s="378">
        <f t="shared" si="1509"/>
        <v>0</v>
      </c>
      <c r="AP327" s="378">
        <f t="shared" si="1509"/>
        <v>0</v>
      </c>
      <c r="AQ327" s="378">
        <f t="shared" si="1509"/>
        <v>0</v>
      </c>
      <c r="AR327" s="378">
        <f t="shared" si="1509"/>
        <v>0</v>
      </c>
      <c r="AS327" s="378">
        <f t="shared" si="1509"/>
        <v>0</v>
      </c>
      <c r="AT327" s="378">
        <f t="shared" si="1509"/>
        <v>0</v>
      </c>
      <c r="AU327" s="378">
        <f t="shared" si="1509"/>
        <v>0</v>
      </c>
      <c r="AV327" s="378">
        <f t="shared" si="1509"/>
        <v>0</v>
      </c>
      <c r="AW327" s="378">
        <f t="shared" si="1509"/>
        <v>0</v>
      </c>
      <c r="AX327" s="378">
        <f t="shared" si="1509"/>
        <v>0</v>
      </c>
      <c r="AY327" s="378">
        <f t="shared" si="1509"/>
        <v>0</v>
      </c>
      <c r="AZ327" s="378">
        <f t="shared" si="1509"/>
        <v>0</v>
      </c>
      <c r="BA327" s="378">
        <f t="shared" si="1509"/>
        <v>0</v>
      </c>
      <c r="BB327" s="378">
        <f t="shared" si="1509"/>
        <v>0</v>
      </c>
      <c r="BC327" s="378">
        <f t="shared" si="1509"/>
        <v>0</v>
      </c>
      <c r="BD327" s="378">
        <f t="shared" si="1510"/>
        <v>0</v>
      </c>
      <c r="BE327" s="378">
        <f t="shared" si="1510"/>
        <v>0</v>
      </c>
      <c r="BF327" s="378">
        <f t="shared" si="1510"/>
        <v>0</v>
      </c>
      <c r="BG327" s="378">
        <f t="shared" si="1510"/>
        <v>0</v>
      </c>
      <c r="BH327" s="378">
        <f t="shared" si="1510"/>
        <v>0</v>
      </c>
      <c r="BI327" s="378">
        <f t="shared" si="1510"/>
        <v>0</v>
      </c>
      <c r="BJ327" s="378">
        <f t="shared" si="1510"/>
        <v>0</v>
      </c>
      <c r="BK327" s="378">
        <f t="shared" si="1510"/>
        <v>0</v>
      </c>
      <c r="BL327" s="378">
        <f t="shared" si="1510"/>
        <v>0</v>
      </c>
      <c r="BM327" s="378">
        <f t="shared" si="1510"/>
        <v>0</v>
      </c>
      <c r="BN327" s="378">
        <f t="shared" si="1510"/>
        <v>0</v>
      </c>
      <c r="BO327" s="377" cm="1">
        <f t="array" ref="BO327">SUMPRODUCT((YEAR($G$4:$BN$4)=BO$4)*($G327:$BN327))</f>
        <v>0</v>
      </c>
      <c r="BP327" s="378" cm="1">
        <f t="array" ref="BP327">SUMPRODUCT((YEAR($G$4:$BN$4)=BP$4)*($G327:$BN327))</f>
        <v>0</v>
      </c>
      <c r="BQ327" s="378" cm="1">
        <f t="array" ref="BQ327">SUMPRODUCT((YEAR($G$4:$BN$4)=BQ$4)*($G327:$BN327))</f>
        <v>0</v>
      </c>
      <c r="BR327" s="378" cm="1">
        <f t="array" ref="BR327">SUMPRODUCT((YEAR($G$4:$BN$4)=BR$4)*($G327:$BN327))</f>
        <v>0</v>
      </c>
      <c r="BS327" s="379" cm="1">
        <f t="array" ref="BS327">SUMPRODUCT((YEAR($G$4:$BN$4)=BS$4)*($G327:$BN327))</f>
        <v>0</v>
      </c>
    </row>
    <row r="328" spans="1:71" s="20" customFormat="1">
      <c r="A328" s="16"/>
      <c r="C328" s="392" t="str">
        <f t="shared" si="1500"/>
        <v>General &amp; Administrative</v>
      </c>
      <c r="D328" s="389" t="s">
        <v>182</v>
      </c>
      <c r="E328" s="390"/>
      <c r="F328" s="391"/>
      <c r="G328" s="378">
        <f t="shared" si="1511"/>
        <v>0</v>
      </c>
      <c r="H328" s="378">
        <f t="shared" si="1507"/>
        <v>0</v>
      </c>
      <c r="I328" s="378">
        <f t="shared" si="1507"/>
        <v>0</v>
      </c>
      <c r="J328" s="378">
        <f t="shared" si="1507"/>
        <v>0</v>
      </c>
      <c r="K328" s="378">
        <f t="shared" si="1507"/>
        <v>0</v>
      </c>
      <c r="L328" s="378">
        <f t="shared" si="1507"/>
        <v>0</v>
      </c>
      <c r="M328" s="378">
        <f t="shared" si="1507"/>
        <v>0</v>
      </c>
      <c r="N328" s="378">
        <f t="shared" si="1507"/>
        <v>0</v>
      </c>
      <c r="O328" s="378">
        <f t="shared" si="1507"/>
        <v>0</v>
      </c>
      <c r="P328" s="378">
        <f t="shared" si="1507"/>
        <v>0</v>
      </c>
      <c r="Q328" s="378">
        <f t="shared" si="1507"/>
        <v>0</v>
      </c>
      <c r="R328" s="378">
        <f t="shared" si="1507"/>
        <v>0</v>
      </c>
      <c r="S328" s="378">
        <f t="shared" si="1507"/>
        <v>0</v>
      </c>
      <c r="T328" s="378">
        <f t="shared" si="1507"/>
        <v>0</v>
      </c>
      <c r="U328" s="378">
        <f t="shared" si="1507"/>
        <v>0</v>
      </c>
      <c r="V328" s="378">
        <f t="shared" si="1507"/>
        <v>0</v>
      </c>
      <c r="W328" s="378">
        <f t="shared" si="1507"/>
        <v>0</v>
      </c>
      <c r="X328" s="378">
        <f t="shared" si="1508"/>
        <v>0</v>
      </c>
      <c r="Y328" s="378">
        <f t="shared" si="1508"/>
        <v>0</v>
      </c>
      <c r="Z328" s="378">
        <f t="shared" si="1508"/>
        <v>0</v>
      </c>
      <c r="AA328" s="378">
        <f t="shared" si="1508"/>
        <v>0</v>
      </c>
      <c r="AB328" s="378">
        <f t="shared" si="1508"/>
        <v>0</v>
      </c>
      <c r="AC328" s="378">
        <f t="shared" si="1508"/>
        <v>0</v>
      </c>
      <c r="AD328" s="378">
        <f t="shared" si="1508"/>
        <v>0</v>
      </c>
      <c r="AE328" s="378">
        <f t="shared" si="1508"/>
        <v>0</v>
      </c>
      <c r="AF328" s="378">
        <f t="shared" si="1508"/>
        <v>0</v>
      </c>
      <c r="AG328" s="378">
        <f t="shared" si="1508"/>
        <v>0</v>
      </c>
      <c r="AH328" s="378">
        <f t="shared" si="1508"/>
        <v>0</v>
      </c>
      <c r="AI328" s="378">
        <f t="shared" si="1508"/>
        <v>0</v>
      </c>
      <c r="AJ328" s="378">
        <f t="shared" si="1508"/>
        <v>0</v>
      </c>
      <c r="AK328" s="378">
        <f t="shared" si="1508"/>
        <v>0</v>
      </c>
      <c r="AL328" s="378">
        <f t="shared" si="1508"/>
        <v>0</v>
      </c>
      <c r="AM328" s="378">
        <f t="shared" si="1508"/>
        <v>0</v>
      </c>
      <c r="AN328" s="378">
        <f t="shared" si="1509"/>
        <v>0</v>
      </c>
      <c r="AO328" s="378">
        <f t="shared" si="1509"/>
        <v>0</v>
      </c>
      <c r="AP328" s="378">
        <f t="shared" si="1509"/>
        <v>0</v>
      </c>
      <c r="AQ328" s="378">
        <f t="shared" si="1509"/>
        <v>0</v>
      </c>
      <c r="AR328" s="378">
        <f t="shared" si="1509"/>
        <v>0</v>
      </c>
      <c r="AS328" s="378">
        <f t="shared" si="1509"/>
        <v>0</v>
      </c>
      <c r="AT328" s="378">
        <f t="shared" si="1509"/>
        <v>0</v>
      </c>
      <c r="AU328" s="378">
        <f t="shared" si="1509"/>
        <v>0</v>
      </c>
      <c r="AV328" s="378">
        <f t="shared" si="1509"/>
        <v>0</v>
      </c>
      <c r="AW328" s="378">
        <f t="shared" si="1509"/>
        <v>0</v>
      </c>
      <c r="AX328" s="378">
        <f t="shared" si="1509"/>
        <v>0</v>
      </c>
      <c r="AY328" s="378">
        <f t="shared" si="1509"/>
        <v>0</v>
      </c>
      <c r="AZ328" s="378">
        <f t="shared" si="1509"/>
        <v>0</v>
      </c>
      <c r="BA328" s="378">
        <f t="shared" si="1509"/>
        <v>0</v>
      </c>
      <c r="BB328" s="378">
        <f t="shared" si="1509"/>
        <v>0</v>
      </c>
      <c r="BC328" s="378">
        <f t="shared" si="1509"/>
        <v>0</v>
      </c>
      <c r="BD328" s="378">
        <f t="shared" si="1510"/>
        <v>0</v>
      </c>
      <c r="BE328" s="378">
        <f t="shared" si="1510"/>
        <v>0</v>
      </c>
      <c r="BF328" s="378">
        <f t="shared" si="1510"/>
        <v>0</v>
      </c>
      <c r="BG328" s="378">
        <f t="shared" si="1510"/>
        <v>0</v>
      </c>
      <c r="BH328" s="378">
        <f t="shared" si="1510"/>
        <v>0</v>
      </c>
      <c r="BI328" s="378">
        <f t="shared" si="1510"/>
        <v>0</v>
      </c>
      <c r="BJ328" s="378">
        <f t="shared" si="1510"/>
        <v>0</v>
      </c>
      <c r="BK328" s="378">
        <f t="shared" si="1510"/>
        <v>0</v>
      </c>
      <c r="BL328" s="378">
        <f t="shared" si="1510"/>
        <v>0</v>
      </c>
      <c r="BM328" s="378">
        <f t="shared" si="1510"/>
        <v>0</v>
      </c>
      <c r="BN328" s="378">
        <f t="shared" si="1510"/>
        <v>0</v>
      </c>
      <c r="BO328" s="377" cm="1">
        <f t="array" ref="BO328">SUMPRODUCT((YEAR($G$4:$BN$4)=BO$4)*($G328:$BN328))</f>
        <v>0</v>
      </c>
      <c r="BP328" s="378" cm="1">
        <f t="array" ref="BP328">SUMPRODUCT((YEAR($G$4:$BN$4)=BP$4)*($G328:$BN328))</f>
        <v>0</v>
      </c>
      <c r="BQ328" s="378" cm="1">
        <f t="array" ref="BQ328">SUMPRODUCT((YEAR($G$4:$BN$4)=BQ$4)*($G328:$BN328))</f>
        <v>0</v>
      </c>
      <c r="BR328" s="378" cm="1">
        <f t="array" ref="BR328">SUMPRODUCT((YEAR($G$4:$BN$4)=BR$4)*($G328:$BN328))</f>
        <v>0</v>
      </c>
      <c r="BS328" s="379" cm="1">
        <f t="array" ref="BS328">SUMPRODUCT((YEAR($G$4:$BN$4)=BS$4)*($G328:$BN328))</f>
        <v>0</v>
      </c>
    </row>
    <row r="329" spans="1:71" s="20" customFormat="1">
      <c r="A329" s="16"/>
      <c r="C329" s="392" t="s">
        <v>421</v>
      </c>
      <c r="D329" s="389" t="s">
        <v>71</v>
      </c>
      <c r="E329" s="390"/>
      <c r="F329" s="391"/>
      <c r="G329" s="378">
        <f t="shared" si="1511"/>
        <v>0</v>
      </c>
      <c r="H329" s="378">
        <f t="shared" si="1507"/>
        <v>0</v>
      </c>
      <c r="I329" s="378">
        <f t="shared" si="1507"/>
        <v>0</v>
      </c>
      <c r="J329" s="378">
        <f t="shared" si="1507"/>
        <v>0</v>
      </c>
      <c r="K329" s="378">
        <f t="shared" si="1507"/>
        <v>0</v>
      </c>
      <c r="L329" s="378">
        <f t="shared" si="1507"/>
        <v>0</v>
      </c>
      <c r="M329" s="378">
        <f t="shared" si="1507"/>
        <v>0</v>
      </c>
      <c r="N329" s="378">
        <f t="shared" si="1507"/>
        <v>0</v>
      </c>
      <c r="O329" s="378">
        <f t="shared" si="1507"/>
        <v>0</v>
      </c>
      <c r="P329" s="378">
        <f t="shared" si="1507"/>
        <v>0</v>
      </c>
      <c r="Q329" s="378">
        <f t="shared" si="1507"/>
        <v>0</v>
      </c>
      <c r="R329" s="378">
        <f t="shared" si="1507"/>
        <v>0</v>
      </c>
      <c r="S329" s="378">
        <f t="shared" si="1507"/>
        <v>0</v>
      </c>
      <c r="T329" s="378">
        <f t="shared" si="1507"/>
        <v>0</v>
      </c>
      <c r="U329" s="378">
        <f t="shared" si="1507"/>
        <v>0</v>
      </c>
      <c r="V329" s="378">
        <f t="shared" si="1507"/>
        <v>0</v>
      </c>
      <c r="W329" s="378">
        <f t="shared" si="1507"/>
        <v>0</v>
      </c>
      <c r="X329" s="378">
        <f t="shared" si="1508"/>
        <v>0</v>
      </c>
      <c r="Y329" s="378">
        <f t="shared" si="1508"/>
        <v>0</v>
      </c>
      <c r="Z329" s="378">
        <f t="shared" si="1508"/>
        <v>0</v>
      </c>
      <c r="AA329" s="378">
        <f t="shared" si="1508"/>
        <v>0</v>
      </c>
      <c r="AB329" s="378">
        <f t="shared" si="1508"/>
        <v>0</v>
      </c>
      <c r="AC329" s="378">
        <f t="shared" si="1508"/>
        <v>0</v>
      </c>
      <c r="AD329" s="378">
        <f t="shared" si="1508"/>
        <v>0</v>
      </c>
      <c r="AE329" s="378">
        <f t="shared" si="1508"/>
        <v>0</v>
      </c>
      <c r="AF329" s="378">
        <f t="shared" si="1508"/>
        <v>0</v>
      </c>
      <c r="AG329" s="378">
        <f t="shared" si="1508"/>
        <v>0</v>
      </c>
      <c r="AH329" s="378">
        <f t="shared" si="1508"/>
        <v>0</v>
      </c>
      <c r="AI329" s="378">
        <f t="shared" si="1508"/>
        <v>0</v>
      </c>
      <c r="AJ329" s="378">
        <f t="shared" si="1508"/>
        <v>0</v>
      </c>
      <c r="AK329" s="378">
        <f t="shared" si="1508"/>
        <v>0</v>
      </c>
      <c r="AL329" s="378">
        <f t="shared" si="1508"/>
        <v>0</v>
      </c>
      <c r="AM329" s="378">
        <f t="shared" si="1508"/>
        <v>0</v>
      </c>
      <c r="AN329" s="378">
        <f t="shared" si="1509"/>
        <v>0</v>
      </c>
      <c r="AO329" s="378">
        <f t="shared" si="1509"/>
        <v>0</v>
      </c>
      <c r="AP329" s="378">
        <f t="shared" si="1509"/>
        <v>0</v>
      </c>
      <c r="AQ329" s="378">
        <f t="shared" si="1509"/>
        <v>0</v>
      </c>
      <c r="AR329" s="378">
        <f t="shared" si="1509"/>
        <v>0</v>
      </c>
      <c r="AS329" s="378">
        <f t="shared" si="1509"/>
        <v>0</v>
      </c>
      <c r="AT329" s="378">
        <f t="shared" si="1509"/>
        <v>0</v>
      </c>
      <c r="AU329" s="378">
        <f t="shared" si="1509"/>
        <v>0</v>
      </c>
      <c r="AV329" s="378">
        <f t="shared" si="1509"/>
        <v>0</v>
      </c>
      <c r="AW329" s="378">
        <f t="shared" si="1509"/>
        <v>0</v>
      </c>
      <c r="AX329" s="378">
        <f t="shared" si="1509"/>
        <v>0</v>
      </c>
      <c r="AY329" s="378">
        <f t="shared" si="1509"/>
        <v>0</v>
      </c>
      <c r="AZ329" s="378">
        <f t="shared" si="1509"/>
        <v>0</v>
      </c>
      <c r="BA329" s="378">
        <f t="shared" si="1509"/>
        <v>0</v>
      </c>
      <c r="BB329" s="378">
        <f t="shared" si="1509"/>
        <v>0</v>
      </c>
      <c r="BC329" s="378">
        <f t="shared" si="1509"/>
        <v>0</v>
      </c>
      <c r="BD329" s="378">
        <f t="shared" si="1510"/>
        <v>0</v>
      </c>
      <c r="BE329" s="378">
        <f t="shared" si="1510"/>
        <v>0</v>
      </c>
      <c r="BF329" s="378">
        <f t="shared" si="1510"/>
        <v>0</v>
      </c>
      <c r="BG329" s="378">
        <f t="shared" si="1510"/>
        <v>0</v>
      </c>
      <c r="BH329" s="378">
        <f t="shared" si="1510"/>
        <v>0</v>
      </c>
      <c r="BI329" s="378">
        <f t="shared" si="1510"/>
        <v>0</v>
      </c>
      <c r="BJ329" s="378">
        <f t="shared" si="1510"/>
        <v>0</v>
      </c>
      <c r="BK329" s="378">
        <f t="shared" si="1510"/>
        <v>0</v>
      </c>
      <c r="BL329" s="378">
        <f t="shared" si="1510"/>
        <v>0</v>
      </c>
      <c r="BM329" s="378">
        <f t="shared" si="1510"/>
        <v>0</v>
      </c>
      <c r="BN329" s="378">
        <f t="shared" si="1510"/>
        <v>0</v>
      </c>
      <c r="BO329" s="377" cm="1">
        <f t="array" ref="BO329">SUMPRODUCT((YEAR($G$4:$BN$4)=BO$4)*($G329:$BN329))</f>
        <v>0</v>
      </c>
      <c r="BP329" s="378" cm="1">
        <f t="array" ref="BP329">SUMPRODUCT((YEAR($G$4:$BN$4)=BP$4)*($G329:$BN329))</f>
        <v>0</v>
      </c>
      <c r="BQ329" s="378" cm="1">
        <f t="array" ref="BQ329">SUMPRODUCT((YEAR($G$4:$BN$4)=BQ$4)*($G329:$BN329))</f>
        <v>0</v>
      </c>
      <c r="BR329" s="378" cm="1">
        <f t="array" ref="BR329">SUMPRODUCT((YEAR($G$4:$BN$4)=BR$4)*($G329:$BN329))</f>
        <v>0</v>
      </c>
      <c r="BS329" s="379" cm="1">
        <f t="array" ref="BS329">SUMPRODUCT((YEAR($G$4:$BN$4)=BS$4)*($G329:$BN329))</f>
        <v>0</v>
      </c>
    </row>
    <row r="330" spans="1:71" s="20" customFormat="1">
      <c r="A330" s="16"/>
      <c r="C330" s="392" t="s">
        <v>421</v>
      </c>
      <c r="D330" s="389" t="s">
        <v>72</v>
      </c>
      <c r="E330" s="390"/>
      <c r="F330" s="391"/>
      <c r="G330" s="378">
        <f t="shared" si="1511"/>
        <v>0</v>
      </c>
      <c r="H330" s="378">
        <f t="shared" si="1507"/>
        <v>0</v>
      </c>
      <c r="I330" s="378">
        <f t="shared" si="1507"/>
        <v>0</v>
      </c>
      <c r="J330" s="378">
        <f t="shared" si="1507"/>
        <v>0</v>
      </c>
      <c r="K330" s="378">
        <f t="shared" si="1507"/>
        <v>0</v>
      </c>
      <c r="L330" s="378">
        <f t="shared" si="1507"/>
        <v>0</v>
      </c>
      <c r="M330" s="378">
        <f t="shared" si="1507"/>
        <v>0</v>
      </c>
      <c r="N330" s="378">
        <f t="shared" si="1507"/>
        <v>0</v>
      </c>
      <c r="O330" s="378">
        <f t="shared" si="1507"/>
        <v>0</v>
      </c>
      <c r="P330" s="378">
        <f t="shared" si="1507"/>
        <v>0</v>
      </c>
      <c r="Q330" s="378">
        <f t="shared" si="1507"/>
        <v>0</v>
      </c>
      <c r="R330" s="378">
        <f t="shared" si="1507"/>
        <v>0</v>
      </c>
      <c r="S330" s="378">
        <f t="shared" si="1507"/>
        <v>0</v>
      </c>
      <c r="T330" s="378">
        <f t="shared" si="1507"/>
        <v>0</v>
      </c>
      <c r="U330" s="378">
        <f t="shared" si="1507"/>
        <v>0</v>
      </c>
      <c r="V330" s="378">
        <f t="shared" si="1507"/>
        <v>0</v>
      </c>
      <c r="W330" s="378">
        <f t="shared" si="1507"/>
        <v>0</v>
      </c>
      <c r="X330" s="378">
        <f t="shared" si="1508"/>
        <v>0</v>
      </c>
      <c r="Y330" s="378">
        <f t="shared" si="1508"/>
        <v>0</v>
      </c>
      <c r="Z330" s="378">
        <f t="shared" si="1508"/>
        <v>0</v>
      </c>
      <c r="AA330" s="378">
        <f t="shared" si="1508"/>
        <v>0</v>
      </c>
      <c r="AB330" s="378">
        <f t="shared" si="1508"/>
        <v>0</v>
      </c>
      <c r="AC330" s="378">
        <f t="shared" si="1508"/>
        <v>0</v>
      </c>
      <c r="AD330" s="378">
        <f t="shared" si="1508"/>
        <v>0</v>
      </c>
      <c r="AE330" s="378">
        <f t="shared" si="1508"/>
        <v>0</v>
      </c>
      <c r="AF330" s="378">
        <f t="shared" si="1508"/>
        <v>0</v>
      </c>
      <c r="AG330" s="378">
        <f t="shared" si="1508"/>
        <v>0</v>
      </c>
      <c r="AH330" s="378">
        <f t="shared" si="1508"/>
        <v>0</v>
      </c>
      <c r="AI330" s="378">
        <f t="shared" si="1508"/>
        <v>0</v>
      </c>
      <c r="AJ330" s="378">
        <f t="shared" si="1508"/>
        <v>0</v>
      </c>
      <c r="AK330" s="378">
        <f t="shared" si="1508"/>
        <v>0</v>
      </c>
      <c r="AL330" s="378">
        <f t="shared" si="1508"/>
        <v>0</v>
      </c>
      <c r="AM330" s="378">
        <f t="shared" si="1508"/>
        <v>0</v>
      </c>
      <c r="AN330" s="378">
        <f t="shared" si="1509"/>
        <v>0</v>
      </c>
      <c r="AO330" s="378">
        <f t="shared" si="1509"/>
        <v>0</v>
      </c>
      <c r="AP330" s="378">
        <f t="shared" si="1509"/>
        <v>0</v>
      </c>
      <c r="AQ330" s="378">
        <f t="shared" si="1509"/>
        <v>0</v>
      </c>
      <c r="AR330" s="378">
        <f t="shared" si="1509"/>
        <v>0</v>
      </c>
      <c r="AS330" s="378">
        <f t="shared" si="1509"/>
        <v>0</v>
      </c>
      <c r="AT330" s="378">
        <f t="shared" si="1509"/>
        <v>0</v>
      </c>
      <c r="AU330" s="378">
        <f t="shared" si="1509"/>
        <v>0</v>
      </c>
      <c r="AV330" s="378">
        <f t="shared" si="1509"/>
        <v>0</v>
      </c>
      <c r="AW330" s="378">
        <f t="shared" si="1509"/>
        <v>0</v>
      </c>
      <c r="AX330" s="378">
        <f t="shared" si="1509"/>
        <v>0</v>
      </c>
      <c r="AY330" s="378">
        <f t="shared" si="1509"/>
        <v>0</v>
      </c>
      <c r="AZ330" s="378">
        <f t="shared" si="1509"/>
        <v>0</v>
      </c>
      <c r="BA330" s="378">
        <f t="shared" si="1509"/>
        <v>0</v>
      </c>
      <c r="BB330" s="378">
        <f t="shared" si="1509"/>
        <v>0</v>
      </c>
      <c r="BC330" s="378">
        <f t="shared" si="1509"/>
        <v>0</v>
      </c>
      <c r="BD330" s="378">
        <f t="shared" si="1510"/>
        <v>0</v>
      </c>
      <c r="BE330" s="378">
        <f t="shared" si="1510"/>
        <v>0</v>
      </c>
      <c r="BF330" s="378">
        <f t="shared" si="1510"/>
        <v>0</v>
      </c>
      <c r="BG330" s="378">
        <f t="shared" si="1510"/>
        <v>0</v>
      </c>
      <c r="BH330" s="378">
        <f t="shared" si="1510"/>
        <v>0</v>
      </c>
      <c r="BI330" s="378">
        <f t="shared" si="1510"/>
        <v>0</v>
      </c>
      <c r="BJ330" s="378">
        <f t="shared" si="1510"/>
        <v>0</v>
      </c>
      <c r="BK330" s="378">
        <f t="shared" si="1510"/>
        <v>0</v>
      </c>
      <c r="BL330" s="378">
        <f t="shared" si="1510"/>
        <v>0</v>
      </c>
      <c r="BM330" s="378">
        <f t="shared" si="1510"/>
        <v>0</v>
      </c>
      <c r="BN330" s="378">
        <f t="shared" si="1510"/>
        <v>0</v>
      </c>
      <c r="BO330" s="377" cm="1">
        <f t="array" ref="BO330">SUMPRODUCT((YEAR($G$4:$BN$4)=BO$4)*($G330:$BN330))</f>
        <v>0</v>
      </c>
      <c r="BP330" s="378" cm="1">
        <f t="array" ref="BP330">SUMPRODUCT((YEAR($G$4:$BN$4)=BP$4)*($G330:$BN330))</f>
        <v>0</v>
      </c>
      <c r="BQ330" s="378" cm="1">
        <f t="array" ref="BQ330">SUMPRODUCT((YEAR($G$4:$BN$4)=BQ$4)*($G330:$BN330))</f>
        <v>0</v>
      </c>
      <c r="BR330" s="378" cm="1">
        <f t="array" ref="BR330">SUMPRODUCT((YEAR($G$4:$BN$4)=BR$4)*($G330:$BN330))</f>
        <v>0</v>
      </c>
      <c r="BS330" s="379" cm="1">
        <f t="array" ref="BS330">SUMPRODUCT((YEAR($G$4:$BN$4)=BS$4)*($G330:$BN330))</f>
        <v>0</v>
      </c>
    </row>
    <row r="331" spans="1:71" s="20" customFormat="1">
      <c r="A331" s="16"/>
      <c r="C331" s="393" t="s">
        <v>421</v>
      </c>
      <c r="D331" s="394" t="s">
        <v>88</v>
      </c>
      <c r="E331" s="395"/>
      <c r="F331" s="396"/>
      <c r="G331" s="353">
        <f t="shared" si="1511"/>
        <v>0</v>
      </c>
      <c r="H331" s="353">
        <f t="shared" si="1507"/>
        <v>0</v>
      </c>
      <c r="I331" s="353">
        <f t="shared" si="1507"/>
        <v>0</v>
      </c>
      <c r="J331" s="353">
        <f t="shared" si="1507"/>
        <v>0</v>
      </c>
      <c r="K331" s="353">
        <f t="shared" si="1507"/>
        <v>0</v>
      </c>
      <c r="L331" s="353">
        <f t="shared" si="1507"/>
        <v>0</v>
      </c>
      <c r="M331" s="353">
        <f t="shared" si="1507"/>
        <v>0</v>
      </c>
      <c r="N331" s="353">
        <f t="shared" si="1507"/>
        <v>0</v>
      </c>
      <c r="O331" s="353">
        <f t="shared" si="1507"/>
        <v>0</v>
      </c>
      <c r="P331" s="353">
        <f t="shared" si="1507"/>
        <v>0</v>
      </c>
      <c r="Q331" s="353">
        <f t="shared" si="1507"/>
        <v>0</v>
      </c>
      <c r="R331" s="353">
        <f t="shared" si="1507"/>
        <v>0</v>
      </c>
      <c r="S331" s="353">
        <f t="shared" si="1507"/>
        <v>0</v>
      </c>
      <c r="T331" s="353">
        <f t="shared" si="1507"/>
        <v>0</v>
      </c>
      <c r="U331" s="353">
        <f t="shared" si="1507"/>
        <v>0</v>
      </c>
      <c r="V331" s="353">
        <f t="shared" si="1507"/>
        <v>0</v>
      </c>
      <c r="W331" s="353">
        <f t="shared" si="1507"/>
        <v>0</v>
      </c>
      <c r="X331" s="353">
        <f t="shared" si="1508"/>
        <v>0</v>
      </c>
      <c r="Y331" s="353">
        <f t="shared" si="1508"/>
        <v>0</v>
      </c>
      <c r="Z331" s="353">
        <f t="shared" si="1508"/>
        <v>0</v>
      </c>
      <c r="AA331" s="353">
        <f t="shared" si="1508"/>
        <v>0</v>
      </c>
      <c r="AB331" s="353">
        <f t="shared" si="1508"/>
        <v>0</v>
      </c>
      <c r="AC331" s="353">
        <f t="shared" si="1508"/>
        <v>0</v>
      </c>
      <c r="AD331" s="353">
        <f t="shared" si="1508"/>
        <v>0</v>
      </c>
      <c r="AE331" s="353">
        <f t="shared" si="1508"/>
        <v>0</v>
      </c>
      <c r="AF331" s="353">
        <f t="shared" si="1508"/>
        <v>0</v>
      </c>
      <c r="AG331" s="353">
        <f t="shared" si="1508"/>
        <v>0</v>
      </c>
      <c r="AH331" s="353">
        <f t="shared" si="1508"/>
        <v>0</v>
      </c>
      <c r="AI331" s="353">
        <f t="shared" si="1508"/>
        <v>0</v>
      </c>
      <c r="AJ331" s="353">
        <f t="shared" si="1508"/>
        <v>0</v>
      </c>
      <c r="AK331" s="353">
        <f t="shared" si="1508"/>
        <v>0</v>
      </c>
      <c r="AL331" s="353">
        <f t="shared" si="1508"/>
        <v>0</v>
      </c>
      <c r="AM331" s="353">
        <f t="shared" si="1508"/>
        <v>0</v>
      </c>
      <c r="AN331" s="353">
        <f t="shared" si="1509"/>
        <v>0</v>
      </c>
      <c r="AO331" s="353">
        <f t="shared" si="1509"/>
        <v>0</v>
      </c>
      <c r="AP331" s="353">
        <f t="shared" si="1509"/>
        <v>0</v>
      </c>
      <c r="AQ331" s="353">
        <f t="shared" si="1509"/>
        <v>0</v>
      </c>
      <c r="AR331" s="353">
        <f t="shared" si="1509"/>
        <v>0</v>
      </c>
      <c r="AS331" s="353">
        <f t="shared" si="1509"/>
        <v>0</v>
      </c>
      <c r="AT331" s="353">
        <f t="shared" si="1509"/>
        <v>0</v>
      </c>
      <c r="AU331" s="353">
        <f t="shared" si="1509"/>
        <v>0</v>
      </c>
      <c r="AV331" s="353">
        <f t="shared" si="1509"/>
        <v>0</v>
      </c>
      <c r="AW331" s="353">
        <f t="shared" si="1509"/>
        <v>0</v>
      </c>
      <c r="AX331" s="353">
        <f t="shared" si="1509"/>
        <v>0</v>
      </c>
      <c r="AY331" s="353">
        <f t="shared" si="1509"/>
        <v>0</v>
      </c>
      <c r="AZ331" s="353">
        <f t="shared" si="1509"/>
        <v>0</v>
      </c>
      <c r="BA331" s="353">
        <f t="shared" si="1509"/>
        <v>0</v>
      </c>
      <c r="BB331" s="353">
        <f t="shared" si="1509"/>
        <v>0</v>
      </c>
      <c r="BC331" s="353">
        <f t="shared" si="1509"/>
        <v>0</v>
      </c>
      <c r="BD331" s="353">
        <f t="shared" si="1510"/>
        <v>0</v>
      </c>
      <c r="BE331" s="353">
        <f t="shared" si="1510"/>
        <v>0</v>
      </c>
      <c r="BF331" s="353">
        <f t="shared" si="1510"/>
        <v>0</v>
      </c>
      <c r="BG331" s="353">
        <f t="shared" si="1510"/>
        <v>0</v>
      </c>
      <c r="BH331" s="353">
        <f t="shared" si="1510"/>
        <v>0</v>
      </c>
      <c r="BI331" s="353">
        <f t="shared" si="1510"/>
        <v>0</v>
      </c>
      <c r="BJ331" s="353">
        <f t="shared" si="1510"/>
        <v>0</v>
      </c>
      <c r="BK331" s="353">
        <f t="shared" si="1510"/>
        <v>0</v>
      </c>
      <c r="BL331" s="353">
        <f t="shared" si="1510"/>
        <v>0</v>
      </c>
      <c r="BM331" s="353">
        <f t="shared" si="1510"/>
        <v>0</v>
      </c>
      <c r="BN331" s="353">
        <f t="shared" si="1510"/>
        <v>0</v>
      </c>
      <c r="BO331" s="352" cm="1">
        <f t="array" ref="BO331">SUMPRODUCT((YEAR($G$4:$BN$4)=BO$4)*($G331:$BN331))</f>
        <v>0</v>
      </c>
      <c r="BP331" s="353" cm="1">
        <f t="array" ref="BP331">SUMPRODUCT((YEAR($G$4:$BN$4)=BP$4)*($G331:$BN331))</f>
        <v>0</v>
      </c>
      <c r="BQ331" s="353" cm="1">
        <f t="array" ref="BQ331">SUMPRODUCT((YEAR($G$4:$BN$4)=BQ$4)*($G331:$BN331))</f>
        <v>0</v>
      </c>
      <c r="BR331" s="353" cm="1">
        <f t="array" ref="BR331">SUMPRODUCT((YEAR($G$4:$BN$4)=BR$4)*($G331:$BN331))</f>
        <v>0</v>
      </c>
      <c r="BS331" s="354" cm="1">
        <f t="array" ref="BS331">SUMPRODUCT((YEAR($G$4:$BN$4)=BS$4)*($G331:$BN331))</f>
        <v>0</v>
      </c>
    </row>
    <row r="332" spans="1:71" s="20" customFormat="1">
      <c r="A332" s="16"/>
      <c r="C332" s="62"/>
      <c r="D332" s="355" t="s">
        <v>181</v>
      </c>
      <c r="E332" s="61"/>
      <c r="F332" s="105"/>
      <c r="G332" s="105">
        <f t="shared" ref="G332:BR332" si="1512">SUM(G287:G331)</f>
        <v>0</v>
      </c>
      <c r="H332" s="105">
        <f t="shared" si="1512"/>
        <v>0</v>
      </c>
      <c r="I332" s="105">
        <f t="shared" si="1512"/>
        <v>0</v>
      </c>
      <c r="J332" s="105">
        <f t="shared" si="1512"/>
        <v>0</v>
      </c>
      <c r="K332" s="105">
        <f t="shared" si="1512"/>
        <v>0</v>
      </c>
      <c r="L332" s="105">
        <f t="shared" si="1512"/>
        <v>0</v>
      </c>
      <c r="M332" s="105">
        <f t="shared" si="1512"/>
        <v>0</v>
      </c>
      <c r="N332" s="105">
        <f t="shared" si="1512"/>
        <v>0</v>
      </c>
      <c r="O332" s="105">
        <f t="shared" si="1512"/>
        <v>0</v>
      </c>
      <c r="P332" s="105">
        <f t="shared" si="1512"/>
        <v>0</v>
      </c>
      <c r="Q332" s="105">
        <f t="shared" si="1512"/>
        <v>0</v>
      </c>
      <c r="R332" s="105">
        <f t="shared" si="1512"/>
        <v>0</v>
      </c>
      <c r="S332" s="105">
        <f t="shared" si="1512"/>
        <v>0</v>
      </c>
      <c r="T332" s="105">
        <f t="shared" si="1512"/>
        <v>0</v>
      </c>
      <c r="U332" s="105">
        <f t="shared" si="1512"/>
        <v>0</v>
      </c>
      <c r="V332" s="105">
        <f t="shared" si="1512"/>
        <v>0</v>
      </c>
      <c r="W332" s="105">
        <f t="shared" si="1512"/>
        <v>0</v>
      </c>
      <c r="X332" s="105">
        <f t="shared" si="1512"/>
        <v>0</v>
      </c>
      <c r="Y332" s="105">
        <f t="shared" si="1512"/>
        <v>0</v>
      </c>
      <c r="Z332" s="105">
        <f t="shared" si="1512"/>
        <v>0</v>
      </c>
      <c r="AA332" s="105">
        <f t="shared" si="1512"/>
        <v>0</v>
      </c>
      <c r="AB332" s="105">
        <f t="shared" si="1512"/>
        <v>0</v>
      </c>
      <c r="AC332" s="105">
        <f t="shared" si="1512"/>
        <v>0</v>
      </c>
      <c r="AD332" s="105">
        <f t="shared" si="1512"/>
        <v>0</v>
      </c>
      <c r="AE332" s="105">
        <f t="shared" si="1512"/>
        <v>0</v>
      </c>
      <c r="AF332" s="105">
        <f t="shared" si="1512"/>
        <v>0</v>
      </c>
      <c r="AG332" s="105">
        <f t="shared" si="1512"/>
        <v>0</v>
      </c>
      <c r="AH332" s="105">
        <f t="shared" si="1512"/>
        <v>0</v>
      </c>
      <c r="AI332" s="105">
        <f t="shared" si="1512"/>
        <v>0</v>
      </c>
      <c r="AJ332" s="105">
        <f t="shared" si="1512"/>
        <v>0</v>
      </c>
      <c r="AK332" s="105">
        <f t="shared" si="1512"/>
        <v>0</v>
      </c>
      <c r="AL332" s="105">
        <f t="shared" si="1512"/>
        <v>0</v>
      </c>
      <c r="AM332" s="105">
        <f t="shared" si="1512"/>
        <v>0</v>
      </c>
      <c r="AN332" s="105">
        <f t="shared" si="1512"/>
        <v>0</v>
      </c>
      <c r="AO332" s="105">
        <f t="shared" si="1512"/>
        <v>0</v>
      </c>
      <c r="AP332" s="105">
        <f t="shared" si="1512"/>
        <v>0</v>
      </c>
      <c r="AQ332" s="105">
        <f t="shared" si="1512"/>
        <v>0</v>
      </c>
      <c r="AR332" s="105">
        <f t="shared" si="1512"/>
        <v>0</v>
      </c>
      <c r="AS332" s="105">
        <f t="shared" si="1512"/>
        <v>0</v>
      </c>
      <c r="AT332" s="105">
        <f t="shared" si="1512"/>
        <v>0</v>
      </c>
      <c r="AU332" s="105">
        <f t="shared" si="1512"/>
        <v>0</v>
      </c>
      <c r="AV332" s="105">
        <f t="shared" si="1512"/>
        <v>0</v>
      </c>
      <c r="AW332" s="105">
        <f t="shared" si="1512"/>
        <v>0</v>
      </c>
      <c r="AX332" s="105">
        <f t="shared" si="1512"/>
        <v>0</v>
      </c>
      <c r="AY332" s="105">
        <f t="shared" si="1512"/>
        <v>0</v>
      </c>
      <c r="AZ332" s="105">
        <f t="shared" si="1512"/>
        <v>0</v>
      </c>
      <c r="BA332" s="105">
        <f t="shared" si="1512"/>
        <v>0</v>
      </c>
      <c r="BB332" s="105">
        <f t="shared" si="1512"/>
        <v>0</v>
      </c>
      <c r="BC332" s="105">
        <f t="shared" si="1512"/>
        <v>0</v>
      </c>
      <c r="BD332" s="105">
        <f t="shared" si="1512"/>
        <v>0</v>
      </c>
      <c r="BE332" s="105">
        <f t="shared" si="1512"/>
        <v>0</v>
      </c>
      <c r="BF332" s="105">
        <f t="shared" si="1512"/>
        <v>0</v>
      </c>
      <c r="BG332" s="105">
        <f t="shared" si="1512"/>
        <v>0</v>
      </c>
      <c r="BH332" s="105">
        <f t="shared" si="1512"/>
        <v>0</v>
      </c>
      <c r="BI332" s="105">
        <f t="shared" si="1512"/>
        <v>0</v>
      </c>
      <c r="BJ332" s="105">
        <f t="shared" si="1512"/>
        <v>0</v>
      </c>
      <c r="BK332" s="105">
        <f t="shared" si="1512"/>
        <v>0</v>
      </c>
      <c r="BL332" s="105">
        <f t="shared" si="1512"/>
        <v>0</v>
      </c>
      <c r="BM332" s="105">
        <f t="shared" si="1512"/>
        <v>0</v>
      </c>
      <c r="BN332" s="105">
        <f t="shared" si="1512"/>
        <v>0</v>
      </c>
      <c r="BO332" s="105">
        <f t="shared" si="1512"/>
        <v>0</v>
      </c>
      <c r="BP332" s="105">
        <f t="shared" si="1512"/>
        <v>0</v>
      </c>
      <c r="BQ332" s="105">
        <f t="shared" si="1512"/>
        <v>0</v>
      </c>
      <c r="BR332" s="105">
        <f t="shared" si="1512"/>
        <v>0</v>
      </c>
      <c r="BS332" s="105">
        <f t="shared" ref="BS332" si="1513">SUM(BS287:BS331)</f>
        <v>0</v>
      </c>
    </row>
    <row r="333" spans="1:71" s="398" customFormat="1">
      <c r="A333" s="16"/>
      <c r="C333" s="399"/>
      <c r="D333" s="400" t="s">
        <v>170</v>
      </c>
      <c r="E333" s="400"/>
      <c r="F333" s="401"/>
      <c r="G333" s="402">
        <f t="shared" ref="G333:AL333" si="1514">G332-G83</f>
        <v>0</v>
      </c>
      <c r="H333" s="402">
        <f t="shared" si="1514"/>
        <v>0</v>
      </c>
      <c r="I333" s="402">
        <f t="shared" si="1514"/>
        <v>0</v>
      </c>
      <c r="J333" s="402">
        <f t="shared" si="1514"/>
        <v>0</v>
      </c>
      <c r="K333" s="402">
        <f t="shared" si="1514"/>
        <v>0</v>
      </c>
      <c r="L333" s="402">
        <f t="shared" si="1514"/>
        <v>0</v>
      </c>
      <c r="M333" s="402">
        <f t="shared" si="1514"/>
        <v>0</v>
      </c>
      <c r="N333" s="402">
        <f t="shared" si="1514"/>
        <v>0</v>
      </c>
      <c r="O333" s="402">
        <f t="shared" si="1514"/>
        <v>0</v>
      </c>
      <c r="P333" s="402">
        <f t="shared" si="1514"/>
        <v>0</v>
      </c>
      <c r="Q333" s="402">
        <f t="shared" si="1514"/>
        <v>0</v>
      </c>
      <c r="R333" s="402">
        <f t="shared" si="1514"/>
        <v>0</v>
      </c>
      <c r="S333" s="402">
        <f t="shared" si="1514"/>
        <v>0</v>
      </c>
      <c r="T333" s="402">
        <f t="shared" si="1514"/>
        <v>0</v>
      </c>
      <c r="U333" s="402">
        <f t="shared" si="1514"/>
        <v>0</v>
      </c>
      <c r="V333" s="402">
        <f t="shared" si="1514"/>
        <v>0</v>
      </c>
      <c r="W333" s="402">
        <f t="shared" si="1514"/>
        <v>0</v>
      </c>
      <c r="X333" s="402">
        <f t="shared" si="1514"/>
        <v>0</v>
      </c>
      <c r="Y333" s="402">
        <f t="shared" si="1514"/>
        <v>0</v>
      </c>
      <c r="Z333" s="402">
        <f t="shared" si="1514"/>
        <v>0</v>
      </c>
      <c r="AA333" s="402">
        <f t="shared" si="1514"/>
        <v>0</v>
      </c>
      <c r="AB333" s="402">
        <f t="shared" si="1514"/>
        <v>0</v>
      </c>
      <c r="AC333" s="402">
        <f t="shared" si="1514"/>
        <v>0</v>
      </c>
      <c r="AD333" s="402">
        <f t="shared" si="1514"/>
        <v>0</v>
      </c>
      <c r="AE333" s="402">
        <f t="shared" si="1514"/>
        <v>0</v>
      </c>
      <c r="AF333" s="402">
        <f t="shared" si="1514"/>
        <v>0</v>
      </c>
      <c r="AG333" s="402">
        <f t="shared" si="1514"/>
        <v>0</v>
      </c>
      <c r="AH333" s="402">
        <f t="shared" si="1514"/>
        <v>0</v>
      </c>
      <c r="AI333" s="402">
        <f t="shared" si="1514"/>
        <v>0</v>
      </c>
      <c r="AJ333" s="402">
        <f t="shared" si="1514"/>
        <v>0</v>
      </c>
      <c r="AK333" s="402">
        <f t="shared" si="1514"/>
        <v>0</v>
      </c>
      <c r="AL333" s="402">
        <f t="shared" si="1514"/>
        <v>0</v>
      </c>
      <c r="AM333" s="402">
        <f t="shared" ref="AM333:BR333" si="1515">AM332-AM83</f>
        <v>0</v>
      </c>
      <c r="AN333" s="402">
        <f t="shared" si="1515"/>
        <v>0</v>
      </c>
      <c r="AO333" s="402">
        <f t="shared" si="1515"/>
        <v>0</v>
      </c>
      <c r="AP333" s="402">
        <f t="shared" si="1515"/>
        <v>0</v>
      </c>
      <c r="AQ333" s="402">
        <f t="shared" si="1515"/>
        <v>0</v>
      </c>
      <c r="AR333" s="402">
        <f t="shared" si="1515"/>
        <v>0</v>
      </c>
      <c r="AS333" s="402">
        <f t="shared" si="1515"/>
        <v>0</v>
      </c>
      <c r="AT333" s="402">
        <f t="shared" si="1515"/>
        <v>0</v>
      </c>
      <c r="AU333" s="402">
        <f t="shared" si="1515"/>
        <v>0</v>
      </c>
      <c r="AV333" s="402">
        <f t="shared" si="1515"/>
        <v>0</v>
      </c>
      <c r="AW333" s="402">
        <f t="shared" si="1515"/>
        <v>0</v>
      </c>
      <c r="AX333" s="402">
        <f t="shared" si="1515"/>
        <v>0</v>
      </c>
      <c r="AY333" s="402">
        <f t="shared" si="1515"/>
        <v>0</v>
      </c>
      <c r="AZ333" s="402">
        <f t="shared" si="1515"/>
        <v>0</v>
      </c>
      <c r="BA333" s="402">
        <f t="shared" si="1515"/>
        <v>0</v>
      </c>
      <c r="BB333" s="402">
        <f t="shared" si="1515"/>
        <v>0</v>
      </c>
      <c r="BC333" s="402">
        <f t="shared" si="1515"/>
        <v>0</v>
      </c>
      <c r="BD333" s="402">
        <f t="shared" si="1515"/>
        <v>0</v>
      </c>
      <c r="BE333" s="402">
        <f t="shared" si="1515"/>
        <v>0</v>
      </c>
      <c r="BF333" s="402">
        <f t="shared" si="1515"/>
        <v>0</v>
      </c>
      <c r="BG333" s="402">
        <f t="shared" si="1515"/>
        <v>0</v>
      </c>
      <c r="BH333" s="402">
        <f t="shared" si="1515"/>
        <v>0</v>
      </c>
      <c r="BI333" s="402">
        <f t="shared" si="1515"/>
        <v>0</v>
      </c>
      <c r="BJ333" s="402">
        <f t="shared" si="1515"/>
        <v>0</v>
      </c>
      <c r="BK333" s="402">
        <f t="shared" si="1515"/>
        <v>0</v>
      </c>
      <c r="BL333" s="402">
        <f t="shared" si="1515"/>
        <v>0</v>
      </c>
      <c r="BM333" s="402">
        <f t="shared" si="1515"/>
        <v>0</v>
      </c>
      <c r="BN333" s="402">
        <f t="shared" si="1515"/>
        <v>0</v>
      </c>
      <c r="BO333" s="402">
        <f t="shared" si="1515"/>
        <v>0</v>
      </c>
      <c r="BP333" s="402">
        <f t="shared" si="1515"/>
        <v>0</v>
      </c>
      <c r="BQ333" s="432">
        <f t="shared" si="1515"/>
        <v>0</v>
      </c>
      <c r="BR333" s="432">
        <f t="shared" si="1515"/>
        <v>0</v>
      </c>
      <c r="BS333" s="402">
        <f t="shared" ref="BS333" si="1516">BS332-BS83</f>
        <v>0</v>
      </c>
    </row>
    <row r="334" spans="1:71" s="20" customFormat="1">
      <c r="A334" s="16"/>
      <c r="C334" s="62"/>
      <c r="D334" s="61"/>
      <c r="E334" s="61"/>
      <c r="F334" s="236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</row>
    <row r="335" spans="1:71" s="20" customFormat="1">
      <c r="A335" s="16"/>
      <c r="C335" s="62"/>
      <c r="D335" s="61"/>
      <c r="E335" s="61"/>
      <c r="F335" s="236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</row>
    <row r="336" spans="1:71" s="20" customFormat="1">
      <c r="A336" s="16"/>
      <c r="C336" s="62"/>
      <c r="D336" s="61"/>
      <c r="E336" s="61"/>
      <c r="F336" s="236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</row>
    <row r="337" spans="1:71" s="20" customFormat="1">
      <c r="A337" s="16"/>
      <c r="C337" s="62"/>
      <c r="D337" s="61"/>
      <c r="E337" s="61"/>
      <c r="F337" s="236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</row>
    <row r="338" spans="1:71" s="20" customFormat="1">
      <c r="A338" s="16"/>
      <c r="C338" s="62"/>
      <c r="D338" s="61"/>
      <c r="E338" s="61"/>
      <c r="F338" s="236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</row>
    <row r="339" spans="1:71" s="20" customFormat="1">
      <c r="A339" s="16"/>
      <c r="C339" s="62"/>
      <c r="D339" s="61"/>
      <c r="E339" s="61"/>
      <c r="F339" s="236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</row>
    <row r="340" spans="1:71" s="20" customFormat="1" hidden="1">
      <c r="A340" s="16"/>
      <c r="C340" s="62"/>
      <c r="D340" s="61"/>
      <c r="E340" s="61"/>
      <c r="F340" s="236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</row>
    <row r="341" spans="1:71" s="20" customFormat="1" hidden="1">
      <c r="A341" s="16"/>
      <c r="C341" s="62"/>
      <c r="D341" s="61"/>
      <c r="E341" s="61"/>
      <c r="F341" s="236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</row>
    <row r="342" spans="1:71" s="20" customFormat="1" hidden="1">
      <c r="A342" s="16"/>
      <c r="C342" s="62"/>
      <c r="D342" s="61"/>
      <c r="E342" s="61"/>
      <c r="F342" s="236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</row>
    <row r="343" spans="1:71" s="20" customFormat="1" hidden="1">
      <c r="A343" s="16"/>
      <c r="C343" s="62"/>
      <c r="D343" s="61"/>
      <c r="E343" s="61"/>
      <c r="F343" s="236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</row>
    <row r="344" spans="1:71" s="20" customFormat="1" hidden="1">
      <c r="A344" s="16"/>
      <c r="C344" s="62"/>
      <c r="D344" s="61"/>
      <c r="E344" s="61"/>
      <c r="F344" s="236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</row>
    <row r="345" spans="1:71" s="20" customFormat="1" hidden="1">
      <c r="A345" s="16"/>
      <c r="C345" s="62"/>
      <c r="D345" s="61"/>
      <c r="E345" s="61"/>
      <c r="F345" s="236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</row>
    <row r="346" spans="1:71" s="20" customFormat="1" hidden="1">
      <c r="A346" s="16"/>
      <c r="C346" s="62"/>
      <c r="D346" s="61"/>
      <c r="E346" s="61"/>
      <c r="F346" s="236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</row>
    <row r="347" spans="1:71" s="20" customFormat="1" hidden="1">
      <c r="A347" s="16"/>
      <c r="C347" s="62"/>
      <c r="D347" s="61"/>
      <c r="E347" s="61"/>
      <c r="F347" s="236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</row>
    <row r="348" spans="1:71" s="20" customFormat="1" hidden="1">
      <c r="A348" s="16"/>
      <c r="C348" s="62"/>
      <c r="D348" s="61"/>
      <c r="E348" s="61"/>
      <c r="F348" s="236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</row>
    <row r="349" spans="1:71" s="20" customFormat="1" hidden="1">
      <c r="A349" s="16"/>
      <c r="C349" s="62"/>
      <c r="D349" s="61"/>
      <c r="E349" s="61"/>
      <c r="F349" s="236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</row>
    <row r="350" spans="1:71" s="20" customFormat="1" hidden="1">
      <c r="A350" s="16"/>
      <c r="C350" s="62"/>
      <c r="D350" s="61"/>
      <c r="E350" s="61"/>
      <c r="F350" s="236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</row>
    <row r="351" spans="1:71" s="20" customFormat="1" hidden="1">
      <c r="A351" s="16"/>
      <c r="C351" s="62"/>
      <c r="D351" s="61"/>
      <c r="E351" s="61"/>
      <c r="F351" s="236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</row>
    <row r="352" spans="1:71" s="20" customFormat="1" hidden="1">
      <c r="A352" s="16"/>
      <c r="C352" s="62"/>
      <c r="D352" s="61"/>
      <c r="E352" s="61"/>
      <c r="F352" s="236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</row>
    <row r="353" spans="1:71" s="20" customFormat="1" hidden="1">
      <c r="A353" s="16"/>
      <c r="C353" s="62"/>
      <c r="D353" s="61"/>
      <c r="E353" s="61"/>
      <c r="F353" s="236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</row>
    <row r="354" spans="1:71" s="20" customFormat="1" hidden="1">
      <c r="A354" s="16"/>
      <c r="C354" s="62"/>
      <c r="D354" s="61"/>
      <c r="E354" s="61"/>
      <c r="F354" s="236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</row>
    <row r="355" spans="1:71" s="20" customFormat="1" hidden="1">
      <c r="A355" s="16"/>
      <c r="C355" s="62"/>
      <c r="D355" s="61"/>
      <c r="E355" s="61"/>
      <c r="F355" s="236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</row>
    <row r="356" spans="1:71" s="20" customFormat="1" hidden="1">
      <c r="A356" s="16"/>
      <c r="C356" s="62"/>
      <c r="D356" s="61"/>
      <c r="E356" s="61"/>
      <c r="F356" s="236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</row>
    <row r="357" spans="1:71" s="20" customFormat="1" hidden="1">
      <c r="A357" s="16"/>
      <c r="C357" s="62"/>
      <c r="D357" s="61"/>
      <c r="E357" s="61"/>
      <c r="F357" s="236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</row>
    <row r="358" spans="1:71" s="20" customFormat="1" hidden="1">
      <c r="A358" s="16"/>
      <c r="C358" s="62"/>
      <c r="D358" s="61"/>
      <c r="E358" s="61"/>
      <c r="F358" s="236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</row>
    <row r="359" spans="1:71" s="20" customFormat="1" hidden="1">
      <c r="A359" s="16"/>
      <c r="C359" s="62"/>
      <c r="D359" s="61"/>
      <c r="E359" s="61"/>
      <c r="F359" s="236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</row>
    <row r="360" spans="1:71" s="20" customFormat="1" hidden="1">
      <c r="A360" s="16"/>
      <c r="C360" s="62"/>
      <c r="D360" s="61"/>
      <c r="E360" s="61"/>
      <c r="F360" s="236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</row>
    <row r="361" spans="1:71" s="20" customFormat="1" hidden="1">
      <c r="A361" s="16"/>
      <c r="C361" s="62"/>
      <c r="D361" s="61"/>
      <c r="E361" s="61"/>
      <c r="F361" s="236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</row>
    <row r="362" spans="1:71" s="20" customFormat="1" hidden="1">
      <c r="A362" s="16"/>
      <c r="C362" s="62"/>
      <c r="D362" s="61"/>
      <c r="E362" s="61"/>
      <c r="F362" s="236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</row>
    <row r="363" spans="1:71" s="20" customFormat="1" hidden="1">
      <c r="A363" s="16"/>
      <c r="C363" s="62"/>
      <c r="D363" s="61"/>
      <c r="E363" s="61"/>
      <c r="F363" s="236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</row>
    <row r="364" spans="1:71" hidden="1">
      <c r="C364" s="78"/>
      <c r="D364" s="77"/>
      <c r="E364" s="77"/>
      <c r="F364" s="81"/>
    </row>
    <row r="365" spans="1:71" hidden="1">
      <c r="C365" s="78"/>
      <c r="D365" s="77"/>
      <c r="E365" s="77"/>
      <c r="F365" s="81"/>
    </row>
    <row r="366" spans="1:71" hidden="1">
      <c r="C366" s="78"/>
      <c r="D366" s="77"/>
      <c r="E366" s="77"/>
      <c r="F366" s="81"/>
    </row>
    <row r="367" spans="1:71" hidden="1">
      <c r="C367" s="78"/>
      <c r="D367" s="77"/>
      <c r="E367" s="77"/>
      <c r="F367" s="81"/>
    </row>
    <row r="368" spans="1:71" hidden="1">
      <c r="C368" s="78"/>
      <c r="D368" s="77"/>
      <c r="E368" s="77"/>
      <c r="F368" s="81"/>
    </row>
    <row r="369" spans="3:6" hidden="1">
      <c r="C369" s="78"/>
      <c r="D369" s="77"/>
      <c r="E369" s="77"/>
      <c r="F369" s="81"/>
    </row>
    <row r="370" spans="3:6" hidden="1">
      <c r="C370" s="78"/>
      <c r="D370" s="77"/>
      <c r="E370" s="77"/>
      <c r="F370" s="81"/>
    </row>
    <row r="371" spans="3:6" hidden="1">
      <c r="C371" s="78"/>
      <c r="D371" s="77"/>
      <c r="E371" s="77"/>
      <c r="F371" s="81"/>
    </row>
    <row r="372" spans="3:6" hidden="1">
      <c r="C372" s="78"/>
      <c r="D372" s="77"/>
      <c r="E372" s="77"/>
      <c r="F372" s="81"/>
    </row>
    <row r="373" spans="3:6" hidden="1">
      <c r="C373" s="78"/>
      <c r="D373" s="77"/>
      <c r="E373" s="77"/>
      <c r="F373" s="81"/>
    </row>
    <row r="374" spans="3:6" hidden="1">
      <c r="C374" s="78"/>
      <c r="D374" s="77"/>
      <c r="E374" s="77"/>
      <c r="F374" s="81"/>
    </row>
    <row r="375" spans="3:6" hidden="1">
      <c r="C375" s="78"/>
      <c r="D375" s="77"/>
      <c r="E375" s="77"/>
      <c r="F375" s="81"/>
    </row>
    <row r="376" spans="3:6" hidden="1">
      <c r="C376" s="78"/>
      <c r="D376" s="77"/>
      <c r="E376" s="77"/>
      <c r="F376" s="81"/>
    </row>
    <row r="377" spans="3:6" hidden="1">
      <c r="C377" s="78"/>
      <c r="D377" s="77"/>
      <c r="E377" s="77"/>
      <c r="F377" s="81"/>
    </row>
    <row r="378" spans="3:6" hidden="1">
      <c r="C378" s="78"/>
      <c r="D378" s="77"/>
      <c r="E378" s="77"/>
      <c r="F378" s="81"/>
    </row>
    <row r="379" spans="3:6" hidden="1">
      <c r="C379" s="78"/>
      <c r="D379" s="77"/>
      <c r="E379" s="77"/>
      <c r="F379" s="81"/>
    </row>
    <row r="380" spans="3:6" hidden="1">
      <c r="C380" s="78"/>
      <c r="D380" s="77"/>
      <c r="E380" s="77"/>
      <c r="F380" s="81"/>
    </row>
    <row r="381" spans="3:6" hidden="1">
      <c r="C381" s="78"/>
      <c r="D381" s="77"/>
      <c r="E381" s="77"/>
      <c r="F381" s="81"/>
    </row>
    <row r="382" spans="3:6" hidden="1">
      <c r="C382" s="78"/>
      <c r="D382" s="77"/>
      <c r="E382" s="77"/>
      <c r="F382" s="81"/>
    </row>
    <row r="383" spans="3:6" hidden="1">
      <c r="C383" s="78"/>
      <c r="D383" s="77"/>
      <c r="E383" s="77"/>
      <c r="F383" s="81"/>
    </row>
    <row r="384" spans="3:6" hidden="1">
      <c r="C384" s="78"/>
      <c r="D384" s="77"/>
      <c r="E384" s="77"/>
      <c r="F384" s="81"/>
    </row>
    <row r="385" spans="3:6" hidden="1">
      <c r="C385" s="78"/>
      <c r="D385" s="77"/>
      <c r="E385" s="77"/>
      <c r="F385" s="81"/>
    </row>
    <row r="386" spans="3:6" hidden="1">
      <c r="C386" s="78"/>
      <c r="D386" s="77"/>
      <c r="E386" s="77"/>
      <c r="F386" s="81"/>
    </row>
    <row r="387" spans="3:6" hidden="1">
      <c r="C387" s="78"/>
      <c r="D387" s="77"/>
      <c r="E387" s="77"/>
      <c r="F387" s="81"/>
    </row>
    <row r="388" spans="3:6" hidden="1">
      <c r="C388" s="78"/>
      <c r="D388" s="77"/>
      <c r="E388" s="77"/>
      <c r="F388" s="81"/>
    </row>
    <row r="389" spans="3:6" hidden="1">
      <c r="C389" s="78"/>
      <c r="D389" s="77"/>
      <c r="E389" s="77"/>
      <c r="F389" s="81"/>
    </row>
    <row r="390" spans="3:6" hidden="1">
      <c r="C390" s="78"/>
      <c r="D390" s="77"/>
      <c r="E390" s="77"/>
      <c r="F390" s="81"/>
    </row>
    <row r="391" spans="3:6" hidden="1">
      <c r="C391" s="78"/>
      <c r="D391" s="77"/>
      <c r="E391" s="77"/>
      <c r="F391" s="81"/>
    </row>
    <row r="392" spans="3:6" hidden="1">
      <c r="C392" s="78"/>
      <c r="D392" s="77"/>
      <c r="E392" s="77"/>
      <c r="F392" s="81"/>
    </row>
    <row r="393" spans="3:6" hidden="1">
      <c r="C393" s="78"/>
      <c r="D393" s="77"/>
      <c r="E393" s="77"/>
      <c r="F393" s="81"/>
    </row>
    <row r="394" spans="3:6" hidden="1">
      <c r="C394" s="78"/>
      <c r="D394" s="77"/>
      <c r="E394" s="77"/>
      <c r="F394" s="81"/>
    </row>
    <row r="395" spans="3:6" hidden="1">
      <c r="C395" s="78"/>
      <c r="D395" s="77"/>
      <c r="E395" s="77"/>
      <c r="F395" s="81"/>
    </row>
    <row r="396" spans="3:6" hidden="1">
      <c r="C396" s="78"/>
      <c r="D396" s="77"/>
      <c r="E396" s="77"/>
      <c r="F396" s="81"/>
    </row>
    <row r="397" spans="3:6" hidden="1">
      <c r="C397" s="78"/>
      <c r="D397" s="77"/>
      <c r="E397" s="77"/>
      <c r="F397" s="81"/>
    </row>
    <row r="398" spans="3:6" hidden="1">
      <c r="C398" s="78"/>
      <c r="D398" s="77"/>
      <c r="E398" s="77"/>
      <c r="F398" s="81"/>
    </row>
    <row r="399" spans="3:6" hidden="1">
      <c r="C399" s="78"/>
      <c r="D399" s="77"/>
      <c r="E399" s="77"/>
      <c r="F399" s="81"/>
    </row>
    <row r="400" spans="3:6" hidden="1">
      <c r="C400" s="78"/>
      <c r="D400" s="77"/>
      <c r="E400" s="77"/>
      <c r="F400" s="81"/>
    </row>
    <row r="401" spans="3:6" hidden="1">
      <c r="C401" s="78"/>
      <c r="D401" s="77"/>
      <c r="E401" s="77"/>
      <c r="F401" s="81"/>
    </row>
    <row r="402" spans="3:6" hidden="1">
      <c r="C402" s="78"/>
      <c r="D402" s="77"/>
      <c r="E402" s="77"/>
      <c r="F402" s="81"/>
    </row>
    <row r="403" spans="3:6" hidden="1">
      <c r="C403" s="78"/>
      <c r="D403" s="77"/>
      <c r="E403" s="77"/>
      <c r="F403" s="81"/>
    </row>
    <row r="404" spans="3:6" hidden="1">
      <c r="C404" s="78"/>
      <c r="D404" s="77"/>
      <c r="E404" s="77"/>
      <c r="F404" s="81"/>
    </row>
    <row r="405" spans="3:6" hidden="1">
      <c r="C405" s="78"/>
      <c r="D405" s="77"/>
      <c r="E405" s="77"/>
      <c r="F405" s="81"/>
    </row>
    <row r="406" spans="3:6" hidden="1">
      <c r="C406" s="78"/>
      <c r="D406" s="77"/>
      <c r="E406" s="77"/>
      <c r="F406" s="81"/>
    </row>
    <row r="407" spans="3:6" hidden="1">
      <c r="C407" s="78"/>
      <c r="D407" s="77"/>
      <c r="E407" s="77"/>
      <c r="F407" s="81"/>
    </row>
    <row r="408" spans="3:6" hidden="1">
      <c r="C408" s="78"/>
      <c r="D408" s="77"/>
      <c r="E408" s="77"/>
      <c r="F408" s="81"/>
    </row>
    <row r="409" spans="3:6" hidden="1">
      <c r="C409" s="78"/>
      <c r="D409" s="77"/>
      <c r="E409" s="77"/>
      <c r="F409" s="81"/>
    </row>
    <row r="410" spans="3:6" hidden="1">
      <c r="C410" s="78"/>
      <c r="D410" s="77"/>
      <c r="E410" s="77"/>
      <c r="F410" s="81"/>
    </row>
    <row r="411" spans="3:6" hidden="1">
      <c r="C411" s="78"/>
      <c r="D411" s="77"/>
      <c r="E411" s="77"/>
      <c r="F411" s="81"/>
    </row>
  </sheetData>
  <phoneticPr fontId="10" type="noConversion"/>
  <dataValidations count="4">
    <dataValidation type="list" allowBlank="1" showInputMessage="1" showErrorMessage="1" sqref="D79:D81" xr:uid="{4B88FE8D-D05C-43C6-8CBC-55AB75F55850}">
      <formula1>$D$317:$D$331</formula1>
    </dataValidation>
    <dataValidation type="list" allowBlank="1" showInputMessage="1" showErrorMessage="1" sqref="D35:D70" xr:uid="{AC5AAF89-21A6-4F6E-A751-A759422C2A6F}">
      <formula1>$D$287:$D$292</formula1>
    </dataValidation>
    <dataValidation type="list" allowBlank="1" showInputMessage="1" showErrorMessage="1" sqref="D71:D72" xr:uid="{44E51ACD-D9B6-498A-8C02-A007BAF64067}">
      <formula1>$D$317:$D$328</formula1>
    </dataValidation>
    <dataValidation type="list" allowBlank="1" showInputMessage="1" showErrorMessage="1" sqref="D6:D29" xr:uid="{99E50744-E953-4616-BDEA-74DBB036D369}">
      <formula1>$D$247:$D$253</formula1>
    </dataValidation>
  </dataValidations>
  <printOptions gridLines="1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3E91DBD-7C57-41BC-BFDA-D3A732E40BA5}">
          <x14:formula1>
            <xm:f>Setup!$D$13:$D$18</xm:f>
          </x14:formula1>
          <xm:sqref>C35:C72 C13:C29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82E6C-2FA2-4819-8267-8DCCF3D69394}">
  <sheetPr codeName="Sheet9">
    <tabColor theme="7" tint="0.79998168889431442"/>
  </sheetPr>
  <dimension ref="A1:JB109"/>
  <sheetViews>
    <sheetView zoomScale="80" zoomScaleNormal="80" workbookViewId="0">
      <pane xSplit="9" ySplit="6" topLeftCell="BU7" activePane="bottomRight" state="frozen"/>
      <selection activeCell="C35" sqref="C35"/>
      <selection pane="topRight" activeCell="C35" sqref="C35"/>
      <selection pane="bottomLeft" activeCell="C35" sqref="C35"/>
      <selection pane="bottomRight" activeCell="G18" sqref="G18"/>
    </sheetView>
  </sheetViews>
  <sheetFormatPr defaultColWidth="11.28515625" defaultRowHeight="12" zeroHeight="1" outlineLevelCol="1"/>
  <cols>
    <col min="1" max="1" width="3.7109375" style="14" customWidth="1"/>
    <col min="2" max="2" width="2.7109375" style="89" customWidth="1"/>
    <col min="3" max="3" width="29.7109375" style="95" customWidth="1"/>
    <col min="4" max="4" width="22.42578125" style="95" bestFit="1" customWidth="1"/>
    <col min="5" max="5" width="26" style="96" bestFit="1" customWidth="1"/>
    <col min="6" max="6" width="11.28515625" style="113" bestFit="1" customWidth="1"/>
    <col min="7" max="7" width="8.42578125" style="96" bestFit="1" customWidth="1"/>
    <col min="8" max="8" width="9.7109375" style="97" customWidth="1"/>
    <col min="9" max="9" width="1.7109375" style="96" customWidth="1"/>
    <col min="10" max="69" width="9.7109375" style="95" customWidth="1" outlineLevel="1"/>
    <col min="70" max="74" width="9.7109375" style="95" customWidth="1"/>
    <col min="75" max="75" width="1.7109375" style="95" customWidth="1"/>
    <col min="76" max="135" width="9.7109375" style="95" customWidth="1" outlineLevel="1"/>
    <col min="136" max="140" width="9.7109375" style="95" customWidth="1"/>
    <col min="141" max="141" width="1.7109375" style="95" customWidth="1"/>
    <col min="142" max="201" width="9.7109375" style="95" hidden="1" customWidth="1" outlineLevel="1"/>
    <col min="202" max="202" width="9.7109375" style="95" customWidth="1" collapsed="1"/>
    <col min="203" max="203" width="9.7109375" style="95" customWidth="1"/>
    <col min="204" max="205" width="11.28515625" style="95" customWidth="1"/>
    <col min="206" max="206" width="11.28515625" style="95"/>
    <col min="207" max="220" width="11.28515625" style="89"/>
    <col min="221" max="16384" width="11.28515625" style="21"/>
  </cols>
  <sheetData>
    <row r="1" spans="1:220" s="14" customFormat="1" ht="13.05" customHeight="1">
      <c r="B1" s="83"/>
      <c r="C1" s="83"/>
      <c r="D1" s="83"/>
      <c r="E1" s="84"/>
      <c r="F1" s="106"/>
      <c r="G1" s="84"/>
      <c r="H1" s="87"/>
      <c r="I1" s="84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/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/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/>
      <c r="GA1" s="83"/>
      <c r="GB1" s="83"/>
      <c r="GC1" s="83"/>
      <c r="GD1" s="83"/>
      <c r="GE1" s="83"/>
      <c r="GF1" s="83"/>
      <c r="GG1" s="83"/>
      <c r="GH1" s="83"/>
      <c r="GI1" s="83"/>
      <c r="GJ1" s="83"/>
      <c r="GK1" s="83"/>
      <c r="GL1" s="83"/>
      <c r="GM1" s="83"/>
      <c r="GN1" s="83"/>
      <c r="GO1" s="83"/>
      <c r="GP1" s="83"/>
      <c r="GQ1" s="83"/>
      <c r="GR1" s="83"/>
      <c r="GS1" s="83"/>
      <c r="GT1" s="83"/>
      <c r="GU1" s="83"/>
      <c r="GV1" s="83"/>
      <c r="GW1" s="83"/>
      <c r="GX1" s="83"/>
      <c r="GY1" s="83"/>
      <c r="GZ1" s="83"/>
      <c r="HA1" s="83"/>
      <c r="HB1" s="83"/>
      <c r="HC1" s="83"/>
      <c r="HD1" s="83"/>
      <c r="HE1" s="83"/>
      <c r="HF1" s="83"/>
      <c r="HG1" s="83"/>
      <c r="HH1" s="83"/>
      <c r="HI1" s="83"/>
      <c r="HJ1" s="83"/>
      <c r="HK1" s="83"/>
      <c r="HL1" s="83"/>
    </row>
    <row r="2" spans="1:220" ht="10.95" customHeight="1">
      <c r="C2" s="109"/>
      <c r="D2" s="89"/>
      <c r="E2" s="90"/>
      <c r="F2" s="107"/>
      <c r="G2" s="90"/>
      <c r="H2" s="93"/>
      <c r="I2" s="90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  <c r="DD2" s="89"/>
      <c r="DE2" s="89"/>
      <c r="DF2" s="89"/>
      <c r="DG2" s="89"/>
      <c r="DH2" s="89"/>
      <c r="DI2" s="89"/>
      <c r="DJ2" s="89"/>
      <c r="DK2" s="89"/>
      <c r="DL2" s="89"/>
      <c r="DM2" s="89"/>
      <c r="DN2" s="89"/>
      <c r="DO2" s="89"/>
      <c r="DP2" s="89"/>
      <c r="DQ2" s="89"/>
      <c r="DR2" s="89"/>
      <c r="DS2" s="89"/>
      <c r="DT2" s="89"/>
      <c r="DU2" s="89"/>
      <c r="DV2" s="89"/>
      <c r="DW2" s="89"/>
      <c r="DX2" s="89"/>
      <c r="DY2" s="89"/>
      <c r="DZ2" s="89"/>
      <c r="EA2" s="89"/>
      <c r="EB2" s="89"/>
      <c r="EC2" s="89"/>
      <c r="ED2" s="89"/>
      <c r="EE2" s="89"/>
      <c r="EF2" s="89"/>
      <c r="EG2" s="89"/>
      <c r="EH2" s="89"/>
      <c r="EI2" s="89"/>
      <c r="EJ2" s="89"/>
      <c r="EK2" s="89"/>
      <c r="EL2" s="89"/>
      <c r="EM2" s="89"/>
      <c r="EN2" s="89"/>
      <c r="EO2" s="89"/>
      <c r="EP2" s="89"/>
      <c r="EQ2" s="89"/>
      <c r="ER2" s="89"/>
      <c r="ES2" s="89"/>
      <c r="ET2" s="89"/>
      <c r="EU2" s="89"/>
      <c r="EV2" s="89"/>
      <c r="EW2" s="89"/>
      <c r="EX2" s="89"/>
      <c r="EY2" s="89"/>
      <c r="EZ2" s="89"/>
      <c r="FA2" s="89"/>
      <c r="FB2" s="89"/>
      <c r="FC2" s="89"/>
      <c r="FD2" s="89"/>
      <c r="FE2" s="89"/>
      <c r="FF2" s="89"/>
      <c r="FG2" s="89"/>
      <c r="FH2" s="89"/>
      <c r="FI2" s="89"/>
      <c r="FJ2" s="89"/>
      <c r="FK2" s="89"/>
      <c r="FL2" s="89"/>
      <c r="FM2" s="89"/>
      <c r="FN2" s="89"/>
      <c r="FO2" s="89"/>
      <c r="FP2" s="89"/>
      <c r="FQ2" s="89"/>
      <c r="FR2" s="89"/>
      <c r="FS2" s="89"/>
      <c r="FT2" s="89"/>
      <c r="FU2" s="89"/>
      <c r="FV2" s="89"/>
      <c r="FW2" s="89"/>
      <c r="FX2" s="89"/>
      <c r="FY2" s="89"/>
      <c r="FZ2" s="89"/>
      <c r="GA2" s="89"/>
      <c r="GB2" s="89"/>
      <c r="GC2" s="89"/>
      <c r="GD2" s="89"/>
      <c r="GE2" s="89"/>
      <c r="GF2" s="89"/>
      <c r="GG2" s="89"/>
      <c r="GH2" s="89"/>
      <c r="GI2" s="89"/>
      <c r="GJ2" s="89"/>
      <c r="GK2" s="89"/>
      <c r="GL2" s="89"/>
      <c r="GM2" s="89"/>
      <c r="GN2" s="89"/>
      <c r="GO2" s="89"/>
      <c r="GP2" s="89"/>
      <c r="GQ2" s="89"/>
      <c r="GR2" s="89"/>
      <c r="GS2" s="89"/>
      <c r="GT2" s="89"/>
      <c r="GU2" s="89"/>
      <c r="GV2" s="89"/>
      <c r="GW2" s="89"/>
      <c r="GX2" s="89"/>
    </row>
    <row r="3" spans="1:220" ht="10.95" customHeight="1">
      <c r="C3" s="459" t="s">
        <v>212</v>
      </c>
      <c r="D3" s="89"/>
      <c r="E3" s="90"/>
      <c r="F3" s="107"/>
      <c r="G3" s="90"/>
      <c r="H3" s="93"/>
      <c r="I3" s="90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/>
      <c r="CD3" s="89"/>
      <c r="CE3" s="89"/>
      <c r="CF3" s="89"/>
      <c r="CG3" s="89"/>
      <c r="CH3" s="89"/>
      <c r="CI3" s="89"/>
      <c r="CJ3" s="89"/>
      <c r="CK3" s="89"/>
      <c r="CL3" s="89"/>
      <c r="CM3" s="89"/>
      <c r="CN3" s="89"/>
      <c r="CO3" s="89"/>
      <c r="CP3" s="89"/>
      <c r="CQ3" s="89"/>
      <c r="CR3" s="89"/>
      <c r="CS3" s="89"/>
      <c r="CT3" s="89"/>
      <c r="CU3" s="89"/>
      <c r="CV3" s="89"/>
      <c r="CW3" s="89"/>
      <c r="CX3" s="89"/>
      <c r="CY3" s="89"/>
      <c r="CZ3" s="89"/>
      <c r="DA3" s="89"/>
      <c r="DB3" s="89"/>
      <c r="DC3" s="89"/>
      <c r="DD3" s="89"/>
      <c r="DE3" s="89"/>
      <c r="DF3" s="89"/>
      <c r="DG3" s="89"/>
      <c r="DH3" s="89"/>
      <c r="DI3" s="89"/>
      <c r="DJ3" s="89"/>
      <c r="DK3" s="89"/>
      <c r="DL3" s="89"/>
      <c r="DM3" s="89"/>
      <c r="DN3" s="89"/>
      <c r="DO3" s="89"/>
      <c r="DP3" s="89"/>
      <c r="DQ3" s="89"/>
      <c r="DR3" s="89"/>
      <c r="DS3" s="89"/>
      <c r="DT3" s="89"/>
      <c r="DU3" s="89"/>
      <c r="DV3" s="89"/>
      <c r="DW3" s="89"/>
      <c r="DX3" s="89"/>
      <c r="DY3" s="89"/>
      <c r="DZ3" s="89"/>
      <c r="EA3" s="89"/>
      <c r="EB3" s="89"/>
      <c r="EC3" s="89"/>
      <c r="ED3" s="89"/>
      <c r="EE3" s="89"/>
      <c r="EF3" s="89"/>
      <c r="EG3" s="89"/>
      <c r="EH3" s="89"/>
      <c r="EI3" s="89"/>
      <c r="EJ3" s="89"/>
      <c r="EK3" s="89"/>
      <c r="EL3" s="89"/>
      <c r="EM3" s="89"/>
      <c r="EN3" s="89"/>
      <c r="EO3" s="89"/>
      <c r="EP3" s="89"/>
      <c r="EQ3" s="89"/>
      <c r="ER3" s="89"/>
      <c r="ES3" s="89"/>
      <c r="ET3" s="89"/>
      <c r="EU3" s="89"/>
      <c r="EV3" s="89"/>
      <c r="EW3" s="89"/>
      <c r="EX3" s="89"/>
      <c r="EY3" s="89"/>
      <c r="EZ3" s="89"/>
      <c r="FA3" s="89"/>
      <c r="FB3" s="89"/>
      <c r="FC3" s="89"/>
      <c r="FD3" s="89"/>
      <c r="FE3" s="89"/>
      <c r="FF3" s="89"/>
      <c r="FG3" s="89"/>
      <c r="FH3" s="89"/>
      <c r="FI3" s="89"/>
      <c r="FJ3" s="89"/>
      <c r="FK3" s="89"/>
      <c r="FL3" s="89"/>
      <c r="FM3" s="89"/>
      <c r="FN3" s="89"/>
      <c r="FO3" s="89"/>
      <c r="FP3" s="89"/>
      <c r="FQ3" s="89"/>
      <c r="FR3" s="89"/>
      <c r="FS3" s="89"/>
      <c r="FT3" s="89"/>
      <c r="FU3" s="89"/>
      <c r="FV3" s="89"/>
      <c r="FW3" s="89"/>
      <c r="FX3" s="89"/>
      <c r="FY3" s="89"/>
      <c r="FZ3" s="89"/>
      <c r="GA3" s="89"/>
      <c r="GB3" s="89"/>
      <c r="GC3" s="89"/>
      <c r="GD3" s="89"/>
      <c r="GE3" s="89"/>
      <c r="GF3" s="89"/>
      <c r="GG3" s="89"/>
      <c r="GH3" s="89"/>
      <c r="GI3" s="89"/>
      <c r="GJ3" s="89"/>
      <c r="GK3" s="89"/>
      <c r="GL3" s="89"/>
      <c r="GM3" s="89"/>
      <c r="GN3" s="89"/>
      <c r="GO3" s="89"/>
      <c r="GP3" s="89"/>
      <c r="GQ3" s="89"/>
      <c r="GR3" s="89"/>
      <c r="GS3" s="89"/>
      <c r="GT3" s="89"/>
      <c r="GU3" s="89"/>
      <c r="GV3" s="89"/>
      <c r="GW3" s="89"/>
      <c r="GX3" s="89"/>
    </row>
    <row r="4" spans="1:220">
      <c r="C4" s="178" t="s">
        <v>423</v>
      </c>
      <c r="D4" s="181"/>
      <c r="E4" s="182"/>
      <c r="F4" s="183"/>
      <c r="G4" s="154"/>
      <c r="H4" s="154"/>
      <c r="I4" s="90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5"/>
      <c r="BE4" s="125"/>
      <c r="BF4" s="125"/>
      <c r="BG4" s="125"/>
      <c r="BH4" s="125"/>
      <c r="BI4" s="125"/>
      <c r="BJ4" s="125"/>
      <c r="BK4" s="125"/>
      <c r="BL4" s="125"/>
      <c r="BM4" s="125"/>
      <c r="BN4" s="125"/>
      <c r="BO4" s="125"/>
      <c r="BP4" s="125"/>
      <c r="BQ4" s="125"/>
      <c r="BR4" s="125"/>
      <c r="BS4" s="125"/>
      <c r="BT4" s="125"/>
      <c r="BU4" s="125"/>
      <c r="BV4" s="125"/>
      <c r="BW4" s="89"/>
      <c r="BX4" s="185"/>
      <c r="BY4" s="185"/>
      <c r="BZ4" s="185"/>
      <c r="CA4" s="185"/>
      <c r="CB4" s="185"/>
      <c r="CC4" s="185"/>
      <c r="CD4" s="185"/>
      <c r="CE4" s="185"/>
      <c r="CF4" s="185"/>
      <c r="CG4" s="185"/>
      <c r="CH4" s="185"/>
      <c r="CI4" s="185"/>
      <c r="CJ4" s="185"/>
      <c r="CK4" s="185"/>
      <c r="CL4" s="185"/>
      <c r="CM4" s="185"/>
      <c r="CN4" s="185"/>
      <c r="CO4" s="185"/>
      <c r="CP4" s="185"/>
      <c r="CQ4" s="185"/>
      <c r="CR4" s="185"/>
      <c r="CS4" s="185"/>
      <c r="CT4" s="185"/>
      <c r="CU4" s="185"/>
      <c r="CV4" s="185"/>
      <c r="CW4" s="185"/>
      <c r="CX4" s="185"/>
      <c r="CY4" s="185"/>
      <c r="CZ4" s="185"/>
      <c r="DA4" s="185"/>
      <c r="DB4" s="185"/>
      <c r="DC4" s="185"/>
      <c r="DD4" s="185"/>
      <c r="DE4" s="185"/>
      <c r="DF4" s="185"/>
      <c r="DG4" s="185"/>
      <c r="DH4" s="185"/>
      <c r="DI4" s="185"/>
      <c r="DJ4" s="185"/>
      <c r="DK4" s="185"/>
      <c r="DL4" s="185"/>
      <c r="DM4" s="185"/>
      <c r="DN4" s="185"/>
      <c r="DO4" s="185"/>
      <c r="DP4" s="185"/>
      <c r="DQ4" s="185"/>
      <c r="DR4" s="185"/>
      <c r="DS4" s="185"/>
      <c r="DT4" s="185"/>
      <c r="DU4" s="185"/>
      <c r="DV4" s="185"/>
      <c r="DW4" s="185"/>
      <c r="DX4" s="185"/>
      <c r="DY4" s="185"/>
      <c r="DZ4" s="185"/>
      <c r="EA4" s="185"/>
      <c r="EB4" s="185"/>
      <c r="EC4" s="185"/>
      <c r="ED4" s="185"/>
      <c r="EE4" s="185"/>
      <c r="EF4" s="161"/>
      <c r="EG4" s="161"/>
      <c r="EH4" s="161"/>
      <c r="EI4" s="161"/>
      <c r="EJ4" s="161"/>
      <c r="EK4" s="89"/>
      <c r="EL4" s="125"/>
      <c r="EM4" s="125"/>
      <c r="EN4" s="125"/>
      <c r="EO4" s="125"/>
      <c r="EP4" s="125"/>
      <c r="EQ4" s="125"/>
      <c r="ER4" s="125"/>
      <c r="ES4" s="125"/>
      <c r="ET4" s="125"/>
      <c r="EU4" s="125"/>
      <c r="EV4" s="125"/>
      <c r="EW4" s="125"/>
      <c r="EX4" s="125"/>
      <c r="EY4" s="125"/>
      <c r="EZ4" s="125"/>
      <c r="FA4" s="125"/>
      <c r="FB4" s="125"/>
      <c r="FC4" s="125"/>
      <c r="FD4" s="125"/>
      <c r="FE4" s="125"/>
      <c r="FF4" s="125"/>
      <c r="FG4" s="125"/>
      <c r="FH4" s="125"/>
      <c r="FI4" s="125"/>
      <c r="FJ4" s="125"/>
      <c r="FK4" s="125"/>
      <c r="FL4" s="125"/>
      <c r="FM4" s="125"/>
      <c r="FN4" s="125"/>
      <c r="FO4" s="125"/>
      <c r="FP4" s="125"/>
      <c r="FQ4" s="125"/>
      <c r="FR4" s="125"/>
      <c r="FS4" s="125"/>
      <c r="FT4" s="125"/>
      <c r="FU4" s="125"/>
      <c r="FV4" s="125"/>
      <c r="FW4" s="125"/>
      <c r="FX4" s="125"/>
      <c r="FY4" s="125"/>
      <c r="FZ4" s="125"/>
      <c r="GA4" s="125"/>
      <c r="GB4" s="125"/>
      <c r="GC4" s="125"/>
      <c r="GD4" s="125"/>
      <c r="GE4" s="125"/>
      <c r="GF4" s="125"/>
      <c r="GG4" s="125"/>
      <c r="GH4" s="125"/>
      <c r="GI4" s="125"/>
      <c r="GJ4" s="125"/>
      <c r="GK4" s="125"/>
      <c r="GL4" s="125"/>
      <c r="GM4" s="125"/>
      <c r="GN4" s="125"/>
      <c r="GO4" s="125"/>
      <c r="GP4" s="125"/>
      <c r="GQ4" s="125"/>
      <c r="GR4" s="125"/>
      <c r="GS4" s="125"/>
      <c r="GT4" s="125"/>
      <c r="GU4" s="125"/>
      <c r="GV4" s="125"/>
      <c r="GW4" s="125"/>
      <c r="GX4" s="125"/>
    </row>
    <row r="5" spans="1:220" s="22" customFormat="1">
      <c r="A5" s="15"/>
      <c r="B5" s="109"/>
      <c r="C5" s="454" t="s">
        <v>186</v>
      </c>
      <c r="D5" s="64" t="s">
        <v>187</v>
      </c>
      <c r="E5" s="65" t="s">
        <v>188</v>
      </c>
      <c r="F5" s="172" t="s">
        <v>189</v>
      </c>
      <c r="G5" s="65" t="s">
        <v>190</v>
      </c>
      <c r="H5" s="173" t="s">
        <v>191</v>
      </c>
      <c r="I5" s="65"/>
      <c r="J5" s="834">
        <f>DATE(Setup!$D$5,1,31)+365</f>
        <v>44957</v>
      </c>
      <c r="K5" s="66">
        <f t="shared" ref="K5:AG5" si="0">EOMONTH(J5,0)+1</f>
        <v>44958</v>
      </c>
      <c r="L5" s="66">
        <f t="shared" si="0"/>
        <v>44986</v>
      </c>
      <c r="M5" s="66">
        <f t="shared" si="0"/>
        <v>45017</v>
      </c>
      <c r="N5" s="66">
        <f t="shared" si="0"/>
        <v>45047</v>
      </c>
      <c r="O5" s="66">
        <f t="shared" si="0"/>
        <v>45078</v>
      </c>
      <c r="P5" s="66">
        <f t="shared" si="0"/>
        <v>45108</v>
      </c>
      <c r="Q5" s="66">
        <f t="shared" si="0"/>
        <v>45139</v>
      </c>
      <c r="R5" s="66">
        <f t="shared" si="0"/>
        <v>45170</v>
      </c>
      <c r="S5" s="66">
        <f t="shared" si="0"/>
        <v>45200</v>
      </c>
      <c r="T5" s="66">
        <f t="shared" si="0"/>
        <v>45231</v>
      </c>
      <c r="U5" s="66">
        <f t="shared" si="0"/>
        <v>45261</v>
      </c>
      <c r="V5" s="66">
        <f t="shared" si="0"/>
        <v>45292</v>
      </c>
      <c r="W5" s="66">
        <f t="shared" si="0"/>
        <v>45323</v>
      </c>
      <c r="X5" s="66">
        <f t="shared" si="0"/>
        <v>45352</v>
      </c>
      <c r="Y5" s="66">
        <f t="shared" si="0"/>
        <v>45383</v>
      </c>
      <c r="Z5" s="66">
        <f t="shared" si="0"/>
        <v>45413</v>
      </c>
      <c r="AA5" s="66">
        <f t="shared" si="0"/>
        <v>45444</v>
      </c>
      <c r="AB5" s="66">
        <f t="shared" si="0"/>
        <v>45474</v>
      </c>
      <c r="AC5" s="66">
        <f t="shared" si="0"/>
        <v>45505</v>
      </c>
      <c r="AD5" s="66">
        <f t="shared" si="0"/>
        <v>45536</v>
      </c>
      <c r="AE5" s="66">
        <f t="shared" si="0"/>
        <v>45566</v>
      </c>
      <c r="AF5" s="66">
        <f t="shared" si="0"/>
        <v>45597</v>
      </c>
      <c r="AG5" s="66">
        <f t="shared" si="0"/>
        <v>45627</v>
      </c>
      <c r="AH5" s="66">
        <f t="shared" ref="AH5" si="1">EOMONTH(AG5,0)+1</f>
        <v>45658</v>
      </c>
      <c r="AI5" s="66">
        <f t="shared" ref="AI5" si="2">EOMONTH(AH5,0)+1</f>
        <v>45689</v>
      </c>
      <c r="AJ5" s="66">
        <f t="shared" ref="AJ5" si="3">EOMONTH(AI5,0)+1</f>
        <v>45717</v>
      </c>
      <c r="AK5" s="66">
        <f t="shared" ref="AK5" si="4">EOMONTH(AJ5,0)+1</f>
        <v>45748</v>
      </c>
      <c r="AL5" s="66">
        <f t="shared" ref="AL5" si="5">EOMONTH(AK5,0)+1</f>
        <v>45778</v>
      </c>
      <c r="AM5" s="66">
        <f t="shared" ref="AM5" si="6">EOMONTH(AL5,0)+1</f>
        <v>45809</v>
      </c>
      <c r="AN5" s="66">
        <f t="shared" ref="AN5" si="7">EOMONTH(AM5,0)+1</f>
        <v>45839</v>
      </c>
      <c r="AO5" s="66">
        <f t="shared" ref="AO5" si="8">EOMONTH(AN5,0)+1</f>
        <v>45870</v>
      </c>
      <c r="AP5" s="66">
        <f t="shared" ref="AP5" si="9">EOMONTH(AO5,0)+1</f>
        <v>45901</v>
      </c>
      <c r="AQ5" s="66">
        <f t="shared" ref="AQ5" si="10">EOMONTH(AP5,0)+1</f>
        <v>45931</v>
      </c>
      <c r="AR5" s="66">
        <f t="shared" ref="AR5" si="11">EOMONTH(AQ5,0)+1</f>
        <v>45962</v>
      </c>
      <c r="AS5" s="66">
        <f t="shared" ref="AS5" si="12">EOMONTH(AR5,0)+1</f>
        <v>45992</v>
      </c>
      <c r="AT5" s="66">
        <f t="shared" ref="AT5" si="13">EOMONTH(AS5,0)+1</f>
        <v>46023</v>
      </c>
      <c r="AU5" s="66">
        <f t="shared" ref="AU5" si="14">EOMONTH(AT5,0)+1</f>
        <v>46054</v>
      </c>
      <c r="AV5" s="66">
        <f t="shared" ref="AV5" si="15">EOMONTH(AU5,0)+1</f>
        <v>46082</v>
      </c>
      <c r="AW5" s="66">
        <f t="shared" ref="AW5" si="16">EOMONTH(AV5,0)+1</f>
        <v>46113</v>
      </c>
      <c r="AX5" s="66">
        <f t="shared" ref="AX5" si="17">EOMONTH(AW5,0)+1</f>
        <v>46143</v>
      </c>
      <c r="AY5" s="66">
        <f t="shared" ref="AY5" si="18">EOMONTH(AX5,0)+1</f>
        <v>46174</v>
      </c>
      <c r="AZ5" s="66">
        <f t="shared" ref="AZ5" si="19">EOMONTH(AY5,0)+1</f>
        <v>46204</v>
      </c>
      <c r="BA5" s="66">
        <f t="shared" ref="BA5" si="20">EOMONTH(AZ5,0)+1</f>
        <v>46235</v>
      </c>
      <c r="BB5" s="66">
        <f t="shared" ref="BB5" si="21">EOMONTH(BA5,0)+1</f>
        <v>46266</v>
      </c>
      <c r="BC5" s="66">
        <f t="shared" ref="BC5" si="22">EOMONTH(BB5,0)+1</f>
        <v>46296</v>
      </c>
      <c r="BD5" s="66">
        <f t="shared" ref="BD5" si="23">EOMONTH(BC5,0)+1</f>
        <v>46327</v>
      </c>
      <c r="BE5" s="66">
        <f t="shared" ref="BE5" si="24">EOMONTH(BD5,0)+1</f>
        <v>46357</v>
      </c>
      <c r="BF5" s="66">
        <f t="shared" ref="BF5" si="25">EOMONTH(BE5,0)+1</f>
        <v>46388</v>
      </c>
      <c r="BG5" s="66">
        <f t="shared" ref="BG5" si="26">EOMONTH(BF5,0)+1</f>
        <v>46419</v>
      </c>
      <c r="BH5" s="66">
        <f t="shared" ref="BH5" si="27">EOMONTH(BG5,0)+1</f>
        <v>46447</v>
      </c>
      <c r="BI5" s="66">
        <f t="shared" ref="BI5" si="28">EOMONTH(BH5,0)+1</f>
        <v>46478</v>
      </c>
      <c r="BJ5" s="66">
        <f t="shared" ref="BJ5" si="29">EOMONTH(BI5,0)+1</f>
        <v>46508</v>
      </c>
      <c r="BK5" s="66">
        <f t="shared" ref="BK5" si="30">EOMONTH(BJ5,0)+1</f>
        <v>46539</v>
      </c>
      <c r="BL5" s="66">
        <f t="shared" ref="BL5" si="31">EOMONTH(BK5,0)+1</f>
        <v>46569</v>
      </c>
      <c r="BM5" s="66">
        <f t="shared" ref="BM5" si="32">EOMONTH(BL5,0)+1</f>
        <v>46600</v>
      </c>
      <c r="BN5" s="66">
        <f t="shared" ref="BN5" si="33">EOMONTH(BM5,0)+1</f>
        <v>46631</v>
      </c>
      <c r="BO5" s="66">
        <f t="shared" ref="BO5" si="34">EOMONTH(BN5,0)+1</f>
        <v>46661</v>
      </c>
      <c r="BP5" s="66">
        <f t="shared" ref="BP5" si="35">EOMONTH(BO5,0)+1</f>
        <v>46692</v>
      </c>
      <c r="BQ5" s="66">
        <f t="shared" ref="BQ5" si="36">EOMONTH(BP5,0)+1</f>
        <v>46722</v>
      </c>
      <c r="BR5" s="195">
        <f>YEAR(J5)</f>
        <v>2023</v>
      </c>
      <c r="BS5" s="68">
        <f t="shared" ref="BS5" si="37">BR5+1</f>
        <v>2024</v>
      </c>
      <c r="BT5" s="68">
        <f t="shared" ref="BT5" si="38">BS5+1</f>
        <v>2025</v>
      </c>
      <c r="BU5" s="68">
        <f t="shared" ref="BU5" si="39">BT5+1</f>
        <v>2026</v>
      </c>
      <c r="BV5" s="98">
        <f t="shared" ref="BV5" si="40">BU5+1</f>
        <v>2027</v>
      </c>
      <c r="BW5" s="442"/>
      <c r="BX5" s="834">
        <f>DATE(Setup!$D$5,1,31)+365</f>
        <v>44957</v>
      </c>
      <c r="BY5" s="66">
        <f t="shared" ref="BY5:DD5" si="41">K5</f>
        <v>44958</v>
      </c>
      <c r="BZ5" s="66">
        <f t="shared" si="41"/>
        <v>44986</v>
      </c>
      <c r="CA5" s="66">
        <f t="shared" si="41"/>
        <v>45017</v>
      </c>
      <c r="CB5" s="66">
        <f t="shared" si="41"/>
        <v>45047</v>
      </c>
      <c r="CC5" s="66">
        <f t="shared" si="41"/>
        <v>45078</v>
      </c>
      <c r="CD5" s="66">
        <f t="shared" si="41"/>
        <v>45108</v>
      </c>
      <c r="CE5" s="66">
        <f t="shared" si="41"/>
        <v>45139</v>
      </c>
      <c r="CF5" s="66">
        <f t="shared" si="41"/>
        <v>45170</v>
      </c>
      <c r="CG5" s="66">
        <f t="shared" si="41"/>
        <v>45200</v>
      </c>
      <c r="CH5" s="66">
        <f t="shared" si="41"/>
        <v>45231</v>
      </c>
      <c r="CI5" s="66">
        <f t="shared" si="41"/>
        <v>45261</v>
      </c>
      <c r="CJ5" s="66">
        <f t="shared" si="41"/>
        <v>45292</v>
      </c>
      <c r="CK5" s="66">
        <f t="shared" si="41"/>
        <v>45323</v>
      </c>
      <c r="CL5" s="66">
        <f t="shared" si="41"/>
        <v>45352</v>
      </c>
      <c r="CM5" s="66">
        <f t="shared" si="41"/>
        <v>45383</v>
      </c>
      <c r="CN5" s="66">
        <f t="shared" si="41"/>
        <v>45413</v>
      </c>
      <c r="CO5" s="66">
        <f t="shared" si="41"/>
        <v>45444</v>
      </c>
      <c r="CP5" s="66">
        <f t="shared" si="41"/>
        <v>45474</v>
      </c>
      <c r="CQ5" s="66">
        <f t="shared" si="41"/>
        <v>45505</v>
      </c>
      <c r="CR5" s="66">
        <f t="shared" si="41"/>
        <v>45536</v>
      </c>
      <c r="CS5" s="66">
        <f t="shared" si="41"/>
        <v>45566</v>
      </c>
      <c r="CT5" s="66">
        <f t="shared" si="41"/>
        <v>45597</v>
      </c>
      <c r="CU5" s="66">
        <f t="shared" si="41"/>
        <v>45627</v>
      </c>
      <c r="CV5" s="66">
        <f t="shared" si="41"/>
        <v>45658</v>
      </c>
      <c r="CW5" s="66">
        <f t="shared" si="41"/>
        <v>45689</v>
      </c>
      <c r="CX5" s="66">
        <f t="shared" si="41"/>
        <v>45717</v>
      </c>
      <c r="CY5" s="66">
        <f t="shared" si="41"/>
        <v>45748</v>
      </c>
      <c r="CZ5" s="66">
        <f t="shared" si="41"/>
        <v>45778</v>
      </c>
      <c r="DA5" s="66">
        <f t="shared" si="41"/>
        <v>45809</v>
      </c>
      <c r="DB5" s="66">
        <f t="shared" si="41"/>
        <v>45839</v>
      </c>
      <c r="DC5" s="66">
        <f t="shared" si="41"/>
        <v>45870</v>
      </c>
      <c r="DD5" s="66">
        <f t="shared" si="41"/>
        <v>45901</v>
      </c>
      <c r="DE5" s="66">
        <f t="shared" ref="DE5:EE5" si="42">AQ5</f>
        <v>45931</v>
      </c>
      <c r="DF5" s="66">
        <f t="shared" si="42"/>
        <v>45962</v>
      </c>
      <c r="DG5" s="66">
        <f t="shared" si="42"/>
        <v>45992</v>
      </c>
      <c r="DH5" s="66">
        <f t="shared" si="42"/>
        <v>46023</v>
      </c>
      <c r="DI5" s="66">
        <f t="shared" si="42"/>
        <v>46054</v>
      </c>
      <c r="DJ5" s="66">
        <f t="shared" si="42"/>
        <v>46082</v>
      </c>
      <c r="DK5" s="66">
        <f t="shared" si="42"/>
        <v>46113</v>
      </c>
      <c r="DL5" s="66">
        <f t="shared" si="42"/>
        <v>46143</v>
      </c>
      <c r="DM5" s="66">
        <f t="shared" si="42"/>
        <v>46174</v>
      </c>
      <c r="DN5" s="66">
        <f t="shared" si="42"/>
        <v>46204</v>
      </c>
      <c r="DO5" s="66">
        <f t="shared" si="42"/>
        <v>46235</v>
      </c>
      <c r="DP5" s="66">
        <f t="shared" si="42"/>
        <v>46266</v>
      </c>
      <c r="DQ5" s="66">
        <f t="shared" si="42"/>
        <v>46296</v>
      </c>
      <c r="DR5" s="66">
        <f t="shared" si="42"/>
        <v>46327</v>
      </c>
      <c r="DS5" s="66">
        <f t="shared" si="42"/>
        <v>46357</v>
      </c>
      <c r="DT5" s="66">
        <f t="shared" si="42"/>
        <v>46388</v>
      </c>
      <c r="DU5" s="66">
        <f t="shared" si="42"/>
        <v>46419</v>
      </c>
      <c r="DV5" s="66">
        <f t="shared" si="42"/>
        <v>46447</v>
      </c>
      <c r="DW5" s="66">
        <f t="shared" si="42"/>
        <v>46478</v>
      </c>
      <c r="DX5" s="66">
        <f t="shared" si="42"/>
        <v>46508</v>
      </c>
      <c r="DY5" s="66">
        <f t="shared" si="42"/>
        <v>46539</v>
      </c>
      <c r="DZ5" s="66">
        <f t="shared" si="42"/>
        <v>46569</v>
      </c>
      <c r="EA5" s="66">
        <f t="shared" si="42"/>
        <v>46600</v>
      </c>
      <c r="EB5" s="66">
        <f t="shared" si="42"/>
        <v>46631</v>
      </c>
      <c r="EC5" s="66">
        <f t="shared" si="42"/>
        <v>46661</v>
      </c>
      <c r="ED5" s="66">
        <f t="shared" si="42"/>
        <v>46692</v>
      </c>
      <c r="EE5" s="66">
        <f t="shared" si="42"/>
        <v>46722</v>
      </c>
      <c r="EF5" s="195">
        <f>YEAR(BX5)</f>
        <v>2023</v>
      </c>
      <c r="EG5" s="68">
        <f t="shared" ref="EG5" si="43">EF5+1</f>
        <v>2024</v>
      </c>
      <c r="EH5" s="68">
        <f t="shared" ref="EH5" si="44">EG5+1</f>
        <v>2025</v>
      </c>
      <c r="EI5" s="68">
        <f t="shared" ref="EI5" si="45">EH5+1</f>
        <v>2026</v>
      </c>
      <c r="EJ5" s="98">
        <f t="shared" ref="EJ5" si="46">EI5+1</f>
        <v>2027</v>
      </c>
      <c r="EK5" s="442"/>
      <c r="EL5" s="66">
        <f>DATE(Setup!$D$5,1,31)+365</f>
        <v>44957</v>
      </c>
      <c r="EM5" s="66">
        <f t="shared" ref="EM5:FR5" si="47">K5</f>
        <v>44958</v>
      </c>
      <c r="EN5" s="66">
        <f t="shared" si="47"/>
        <v>44986</v>
      </c>
      <c r="EO5" s="66">
        <f t="shared" si="47"/>
        <v>45017</v>
      </c>
      <c r="EP5" s="66">
        <f t="shared" si="47"/>
        <v>45047</v>
      </c>
      <c r="EQ5" s="66">
        <f t="shared" si="47"/>
        <v>45078</v>
      </c>
      <c r="ER5" s="66">
        <f t="shared" si="47"/>
        <v>45108</v>
      </c>
      <c r="ES5" s="66">
        <f t="shared" si="47"/>
        <v>45139</v>
      </c>
      <c r="ET5" s="66">
        <f t="shared" si="47"/>
        <v>45170</v>
      </c>
      <c r="EU5" s="66">
        <f t="shared" si="47"/>
        <v>45200</v>
      </c>
      <c r="EV5" s="66">
        <f t="shared" si="47"/>
        <v>45231</v>
      </c>
      <c r="EW5" s="66">
        <f t="shared" si="47"/>
        <v>45261</v>
      </c>
      <c r="EX5" s="66">
        <f t="shared" si="47"/>
        <v>45292</v>
      </c>
      <c r="EY5" s="66">
        <f t="shared" si="47"/>
        <v>45323</v>
      </c>
      <c r="EZ5" s="66">
        <f t="shared" si="47"/>
        <v>45352</v>
      </c>
      <c r="FA5" s="66">
        <f t="shared" si="47"/>
        <v>45383</v>
      </c>
      <c r="FB5" s="66">
        <f t="shared" si="47"/>
        <v>45413</v>
      </c>
      <c r="FC5" s="66">
        <f t="shared" si="47"/>
        <v>45444</v>
      </c>
      <c r="FD5" s="66">
        <f t="shared" si="47"/>
        <v>45474</v>
      </c>
      <c r="FE5" s="66">
        <f t="shared" si="47"/>
        <v>45505</v>
      </c>
      <c r="FF5" s="66">
        <f t="shared" si="47"/>
        <v>45536</v>
      </c>
      <c r="FG5" s="66">
        <f t="shared" si="47"/>
        <v>45566</v>
      </c>
      <c r="FH5" s="66">
        <f t="shared" si="47"/>
        <v>45597</v>
      </c>
      <c r="FI5" s="66">
        <f t="shared" si="47"/>
        <v>45627</v>
      </c>
      <c r="FJ5" s="66">
        <f t="shared" si="47"/>
        <v>45658</v>
      </c>
      <c r="FK5" s="66">
        <f t="shared" si="47"/>
        <v>45689</v>
      </c>
      <c r="FL5" s="66">
        <f t="shared" si="47"/>
        <v>45717</v>
      </c>
      <c r="FM5" s="66">
        <f t="shared" si="47"/>
        <v>45748</v>
      </c>
      <c r="FN5" s="66">
        <f t="shared" si="47"/>
        <v>45778</v>
      </c>
      <c r="FO5" s="66">
        <f t="shared" si="47"/>
        <v>45809</v>
      </c>
      <c r="FP5" s="66">
        <f t="shared" si="47"/>
        <v>45839</v>
      </c>
      <c r="FQ5" s="66">
        <f t="shared" si="47"/>
        <v>45870</v>
      </c>
      <c r="FR5" s="66">
        <f t="shared" si="47"/>
        <v>45901</v>
      </c>
      <c r="FS5" s="66">
        <f t="shared" ref="FS5:GS5" si="48">AQ5</f>
        <v>45931</v>
      </c>
      <c r="FT5" s="66">
        <f t="shared" si="48"/>
        <v>45962</v>
      </c>
      <c r="FU5" s="66">
        <f t="shared" si="48"/>
        <v>45992</v>
      </c>
      <c r="FV5" s="66">
        <f t="shared" si="48"/>
        <v>46023</v>
      </c>
      <c r="FW5" s="66">
        <f t="shared" si="48"/>
        <v>46054</v>
      </c>
      <c r="FX5" s="66">
        <f t="shared" si="48"/>
        <v>46082</v>
      </c>
      <c r="FY5" s="66">
        <f t="shared" si="48"/>
        <v>46113</v>
      </c>
      <c r="FZ5" s="66">
        <f t="shared" si="48"/>
        <v>46143</v>
      </c>
      <c r="GA5" s="66">
        <f t="shared" si="48"/>
        <v>46174</v>
      </c>
      <c r="GB5" s="66">
        <f t="shared" si="48"/>
        <v>46204</v>
      </c>
      <c r="GC5" s="66">
        <f t="shared" si="48"/>
        <v>46235</v>
      </c>
      <c r="GD5" s="66">
        <f t="shared" si="48"/>
        <v>46266</v>
      </c>
      <c r="GE5" s="66">
        <f t="shared" si="48"/>
        <v>46296</v>
      </c>
      <c r="GF5" s="66">
        <f t="shared" si="48"/>
        <v>46327</v>
      </c>
      <c r="GG5" s="66">
        <f t="shared" si="48"/>
        <v>46357</v>
      </c>
      <c r="GH5" s="66">
        <f t="shared" si="48"/>
        <v>46388</v>
      </c>
      <c r="GI5" s="66">
        <f t="shared" si="48"/>
        <v>46419</v>
      </c>
      <c r="GJ5" s="66">
        <f t="shared" si="48"/>
        <v>46447</v>
      </c>
      <c r="GK5" s="66">
        <f t="shared" si="48"/>
        <v>46478</v>
      </c>
      <c r="GL5" s="66">
        <f t="shared" si="48"/>
        <v>46508</v>
      </c>
      <c r="GM5" s="66">
        <f t="shared" si="48"/>
        <v>46539</v>
      </c>
      <c r="GN5" s="66">
        <f t="shared" si="48"/>
        <v>46569</v>
      </c>
      <c r="GO5" s="66">
        <f t="shared" si="48"/>
        <v>46600</v>
      </c>
      <c r="GP5" s="66">
        <f t="shared" si="48"/>
        <v>46631</v>
      </c>
      <c r="GQ5" s="66">
        <f t="shared" si="48"/>
        <v>46661</v>
      </c>
      <c r="GR5" s="66">
        <f t="shared" si="48"/>
        <v>46692</v>
      </c>
      <c r="GS5" s="66">
        <f t="shared" si="48"/>
        <v>46722</v>
      </c>
      <c r="GT5" s="195">
        <f>YEAR(EL5)</f>
        <v>2023</v>
      </c>
      <c r="GU5" s="68">
        <f t="shared" ref="GU5" si="49">GT5+1</f>
        <v>2024</v>
      </c>
      <c r="GV5" s="68">
        <f t="shared" ref="GV5" si="50">GU5+1</f>
        <v>2025</v>
      </c>
      <c r="GW5" s="68">
        <f t="shared" ref="GW5" si="51">GV5+1</f>
        <v>2026</v>
      </c>
      <c r="GX5" s="98">
        <f t="shared" ref="GX5" si="52">GW5+1</f>
        <v>2027</v>
      </c>
      <c r="GY5" s="109"/>
      <c r="GZ5" s="109"/>
      <c r="HA5" s="109"/>
      <c r="HB5" s="109"/>
      <c r="HC5" s="109"/>
      <c r="HD5" s="109"/>
      <c r="HE5" s="109"/>
      <c r="HF5" s="109"/>
      <c r="HG5" s="109"/>
      <c r="HH5" s="109"/>
      <c r="HI5" s="109"/>
      <c r="HJ5" s="109"/>
      <c r="HK5" s="109"/>
      <c r="HL5" s="109"/>
    </row>
    <row r="6" spans="1:220" s="22" customFormat="1">
      <c r="A6" s="15"/>
      <c r="B6" s="109"/>
      <c r="C6" s="455"/>
      <c r="D6" s="69"/>
      <c r="E6" s="70"/>
      <c r="F6" s="70"/>
      <c r="G6" s="70" t="s">
        <v>192</v>
      </c>
      <c r="H6" s="174" t="s">
        <v>193</v>
      </c>
      <c r="I6" s="70"/>
      <c r="J6" s="72" t="s">
        <v>194</v>
      </c>
      <c r="K6" s="73" t="s">
        <v>194</v>
      </c>
      <c r="L6" s="73" t="s">
        <v>194</v>
      </c>
      <c r="M6" s="73" t="s">
        <v>194</v>
      </c>
      <c r="N6" s="73" t="s">
        <v>194</v>
      </c>
      <c r="O6" s="73" t="s">
        <v>194</v>
      </c>
      <c r="P6" s="73" t="s">
        <v>194</v>
      </c>
      <c r="Q6" s="73" t="s">
        <v>194</v>
      </c>
      <c r="R6" s="73" t="s">
        <v>194</v>
      </c>
      <c r="S6" s="73" t="s">
        <v>194</v>
      </c>
      <c r="T6" s="73" t="s">
        <v>194</v>
      </c>
      <c r="U6" s="73" t="s">
        <v>194</v>
      </c>
      <c r="V6" s="73" t="s">
        <v>194</v>
      </c>
      <c r="W6" s="73" t="s">
        <v>194</v>
      </c>
      <c r="X6" s="73" t="s">
        <v>194</v>
      </c>
      <c r="Y6" s="73" t="s">
        <v>194</v>
      </c>
      <c r="Z6" s="73" t="s">
        <v>194</v>
      </c>
      <c r="AA6" s="73" t="s">
        <v>194</v>
      </c>
      <c r="AB6" s="73" t="s">
        <v>194</v>
      </c>
      <c r="AC6" s="73" t="s">
        <v>194</v>
      </c>
      <c r="AD6" s="73" t="s">
        <v>194</v>
      </c>
      <c r="AE6" s="73" t="s">
        <v>194</v>
      </c>
      <c r="AF6" s="73" t="s">
        <v>194</v>
      </c>
      <c r="AG6" s="73" t="s">
        <v>194</v>
      </c>
      <c r="AH6" s="73" t="s">
        <v>194</v>
      </c>
      <c r="AI6" s="73" t="s">
        <v>194</v>
      </c>
      <c r="AJ6" s="73" t="s">
        <v>194</v>
      </c>
      <c r="AK6" s="73" t="s">
        <v>194</v>
      </c>
      <c r="AL6" s="73" t="s">
        <v>194</v>
      </c>
      <c r="AM6" s="73" t="s">
        <v>194</v>
      </c>
      <c r="AN6" s="73" t="s">
        <v>194</v>
      </c>
      <c r="AO6" s="73" t="s">
        <v>194</v>
      </c>
      <c r="AP6" s="73" t="s">
        <v>194</v>
      </c>
      <c r="AQ6" s="73" t="s">
        <v>194</v>
      </c>
      <c r="AR6" s="73" t="s">
        <v>194</v>
      </c>
      <c r="AS6" s="73" t="s">
        <v>194</v>
      </c>
      <c r="AT6" s="73" t="s">
        <v>194</v>
      </c>
      <c r="AU6" s="73" t="s">
        <v>194</v>
      </c>
      <c r="AV6" s="73" t="s">
        <v>194</v>
      </c>
      <c r="AW6" s="73" t="s">
        <v>194</v>
      </c>
      <c r="AX6" s="73" t="s">
        <v>194</v>
      </c>
      <c r="AY6" s="73" t="s">
        <v>194</v>
      </c>
      <c r="AZ6" s="73" t="s">
        <v>194</v>
      </c>
      <c r="BA6" s="73" t="s">
        <v>194</v>
      </c>
      <c r="BB6" s="73" t="s">
        <v>194</v>
      </c>
      <c r="BC6" s="73" t="s">
        <v>194</v>
      </c>
      <c r="BD6" s="73" t="s">
        <v>194</v>
      </c>
      <c r="BE6" s="73" t="s">
        <v>194</v>
      </c>
      <c r="BF6" s="73" t="s">
        <v>194</v>
      </c>
      <c r="BG6" s="73" t="s">
        <v>194</v>
      </c>
      <c r="BH6" s="73" t="s">
        <v>194</v>
      </c>
      <c r="BI6" s="73" t="s">
        <v>194</v>
      </c>
      <c r="BJ6" s="73" t="s">
        <v>194</v>
      </c>
      <c r="BK6" s="73" t="s">
        <v>194</v>
      </c>
      <c r="BL6" s="73" t="s">
        <v>194</v>
      </c>
      <c r="BM6" s="73" t="s">
        <v>194</v>
      </c>
      <c r="BN6" s="73" t="s">
        <v>194</v>
      </c>
      <c r="BO6" s="73" t="s">
        <v>194</v>
      </c>
      <c r="BP6" s="73" t="s">
        <v>194</v>
      </c>
      <c r="BQ6" s="73" t="s">
        <v>194</v>
      </c>
      <c r="BR6" s="72" t="s">
        <v>194</v>
      </c>
      <c r="BS6" s="73" t="s">
        <v>194</v>
      </c>
      <c r="BT6" s="73" t="s">
        <v>194</v>
      </c>
      <c r="BU6" s="73" t="s">
        <v>194</v>
      </c>
      <c r="BV6" s="74" t="s">
        <v>194</v>
      </c>
      <c r="BW6" s="442"/>
      <c r="BX6" s="72" t="s">
        <v>420</v>
      </c>
      <c r="BY6" s="73" t="s">
        <v>420</v>
      </c>
      <c r="BZ6" s="73" t="s">
        <v>420</v>
      </c>
      <c r="CA6" s="73" t="s">
        <v>420</v>
      </c>
      <c r="CB6" s="73" t="s">
        <v>420</v>
      </c>
      <c r="CC6" s="73" t="s">
        <v>420</v>
      </c>
      <c r="CD6" s="73" t="s">
        <v>420</v>
      </c>
      <c r="CE6" s="73" t="s">
        <v>420</v>
      </c>
      <c r="CF6" s="73" t="s">
        <v>420</v>
      </c>
      <c r="CG6" s="73" t="s">
        <v>420</v>
      </c>
      <c r="CH6" s="73" t="s">
        <v>420</v>
      </c>
      <c r="CI6" s="73" t="s">
        <v>420</v>
      </c>
      <c r="CJ6" s="73" t="s">
        <v>420</v>
      </c>
      <c r="CK6" s="73" t="s">
        <v>420</v>
      </c>
      <c r="CL6" s="73" t="s">
        <v>420</v>
      </c>
      <c r="CM6" s="73" t="s">
        <v>420</v>
      </c>
      <c r="CN6" s="73" t="s">
        <v>420</v>
      </c>
      <c r="CO6" s="73" t="s">
        <v>420</v>
      </c>
      <c r="CP6" s="73" t="s">
        <v>420</v>
      </c>
      <c r="CQ6" s="73" t="s">
        <v>420</v>
      </c>
      <c r="CR6" s="73" t="s">
        <v>420</v>
      </c>
      <c r="CS6" s="73" t="s">
        <v>420</v>
      </c>
      <c r="CT6" s="73" t="s">
        <v>420</v>
      </c>
      <c r="CU6" s="73" t="s">
        <v>420</v>
      </c>
      <c r="CV6" s="73" t="s">
        <v>420</v>
      </c>
      <c r="CW6" s="73" t="s">
        <v>420</v>
      </c>
      <c r="CX6" s="73" t="s">
        <v>420</v>
      </c>
      <c r="CY6" s="73" t="s">
        <v>420</v>
      </c>
      <c r="CZ6" s="73" t="s">
        <v>420</v>
      </c>
      <c r="DA6" s="73" t="s">
        <v>420</v>
      </c>
      <c r="DB6" s="73" t="s">
        <v>420</v>
      </c>
      <c r="DC6" s="73" t="s">
        <v>420</v>
      </c>
      <c r="DD6" s="73" t="s">
        <v>420</v>
      </c>
      <c r="DE6" s="73" t="s">
        <v>420</v>
      </c>
      <c r="DF6" s="73" t="s">
        <v>420</v>
      </c>
      <c r="DG6" s="73" t="s">
        <v>420</v>
      </c>
      <c r="DH6" s="73" t="s">
        <v>420</v>
      </c>
      <c r="DI6" s="73" t="s">
        <v>420</v>
      </c>
      <c r="DJ6" s="73" t="s">
        <v>420</v>
      </c>
      <c r="DK6" s="73" t="s">
        <v>420</v>
      </c>
      <c r="DL6" s="73" t="s">
        <v>420</v>
      </c>
      <c r="DM6" s="73" t="s">
        <v>420</v>
      </c>
      <c r="DN6" s="73" t="s">
        <v>420</v>
      </c>
      <c r="DO6" s="73" t="s">
        <v>420</v>
      </c>
      <c r="DP6" s="73" t="s">
        <v>420</v>
      </c>
      <c r="DQ6" s="73" t="s">
        <v>420</v>
      </c>
      <c r="DR6" s="73" t="s">
        <v>420</v>
      </c>
      <c r="DS6" s="73" t="s">
        <v>420</v>
      </c>
      <c r="DT6" s="73" t="s">
        <v>420</v>
      </c>
      <c r="DU6" s="73" t="s">
        <v>420</v>
      </c>
      <c r="DV6" s="73" t="s">
        <v>420</v>
      </c>
      <c r="DW6" s="73" t="s">
        <v>420</v>
      </c>
      <c r="DX6" s="73" t="s">
        <v>420</v>
      </c>
      <c r="DY6" s="73" t="s">
        <v>420</v>
      </c>
      <c r="DZ6" s="73" t="s">
        <v>420</v>
      </c>
      <c r="EA6" s="73" t="s">
        <v>420</v>
      </c>
      <c r="EB6" s="73" t="s">
        <v>420</v>
      </c>
      <c r="EC6" s="73" t="s">
        <v>420</v>
      </c>
      <c r="ED6" s="73" t="s">
        <v>420</v>
      </c>
      <c r="EE6" s="73" t="s">
        <v>420</v>
      </c>
      <c r="EF6" s="102" t="s">
        <v>420</v>
      </c>
      <c r="EG6" s="71" t="s">
        <v>420</v>
      </c>
      <c r="EH6" s="71" t="s">
        <v>420</v>
      </c>
      <c r="EI6" s="71" t="s">
        <v>420</v>
      </c>
      <c r="EJ6" s="103" t="s">
        <v>420</v>
      </c>
      <c r="EK6" s="442"/>
      <c r="EL6" s="71" t="s">
        <v>195</v>
      </c>
      <c r="EM6" s="71" t="s">
        <v>195</v>
      </c>
      <c r="EN6" s="71" t="s">
        <v>195</v>
      </c>
      <c r="EO6" s="71" t="s">
        <v>195</v>
      </c>
      <c r="EP6" s="71" t="s">
        <v>195</v>
      </c>
      <c r="EQ6" s="71" t="s">
        <v>195</v>
      </c>
      <c r="ER6" s="71" t="s">
        <v>195</v>
      </c>
      <c r="ES6" s="71" t="s">
        <v>195</v>
      </c>
      <c r="ET6" s="71" t="s">
        <v>195</v>
      </c>
      <c r="EU6" s="71" t="s">
        <v>195</v>
      </c>
      <c r="EV6" s="71" t="s">
        <v>195</v>
      </c>
      <c r="EW6" s="71" t="s">
        <v>195</v>
      </c>
      <c r="EX6" s="71" t="s">
        <v>195</v>
      </c>
      <c r="EY6" s="71" t="s">
        <v>195</v>
      </c>
      <c r="EZ6" s="71" t="s">
        <v>195</v>
      </c>
      <c r="FA6" s="71" t="s">
        <v>195</v>
      </c>
      <c r="FB6" s="71" t="s">
        <v>195</v>
      </c>
      <c r="FC6" s="71" t="s">
        <v>195</v>
      </c>
      <c r="FD6" s="71" t="s">
        <v>195</v>
      </c>
      <c r="FE6" s="71" t="s">
        <v>195</v>
      </c>
      <c r="FF6" s="71" t="s">
        <v>195</v>
      </c>
      <c r="FG6" s="71" t="s">
        <v>195</v>
      </c>
      <c r="FH6" s="71" t="s">
        <v>195</v>
      </c>
      <c r="FI6" s="71" t="s">
        <v>195</v>
      </c>
      <c r="FJ6" s="71" t="s">
        <v>195</v>
      </c>
      <c r="FK6" s="71" t="s">
        <v>195</v>
      </c>
      <c r="FL6" s="71" t="s">
        <v>195</v>
      </c>
      <c r="FM6" s="71" t="s">
        <v>195</v>
      </c>
      <c r="FN6" s="71" t="s">
        <v>195</v>
      </c>
      <c r="FO6" s="71" t="s">
        <v>195</v>
      </c>
      <c r="FP6" s="71" t="s">
        <v>195</v>
      </c>
      <c r="FQ6" s="71" t="s">
        <v>195</v>
      </c>
      <c r="FR6" s="71" t="s">
        <v>195</v>
      </c>
      <c r="FS6" s="71" t="s">
        <v>195</v>
      </c>
      <c r="FT6" s="71" t="s">
        <v>195</v>
      </c>
      <c r="FU6" s="71" t="s">
        <v>195</v>
      </c>
      <c r="FV6" s="71" t="s">
        <v>195</v>
      </c>
      <c r="FW6" s="71" t="s">
        <v>195</v>
      </c>
      <c r="FX6" s="71" t="s">
        <v>195</v>
      </c>
      <c r="FY6" s="71" t="s">
        <v>195</v>
      </c>
      <c r="FZ6" s="71" t="s">
        <v>195</v>
      </c>
      <c r="GA6" s="71" t="s">
        <v>195</v>
      </c>
      <c r="GB6" s="71" t="s">
        <v>195</v>
      </c>
      <c r="GC6" s="71" t="s">
        <v>195</v>
      </c>
      <c r="GD6" s="71" t="s">
        <v>195</v>
      </c>
      <c r="GE6" s="71" t="s">
        <v>195</v>
      </c>
      <c r="GF6" s="71" t="s">
        <v>195</v>
      </c>
      <c r="GG6" s="71" t="s">
        <v>195</v>
      </c>
      <c r="GH6" s="71" t="s">
        <v>195</v>
      </c>
      <c r="GI6" s="71" t="s">
        <v>195</v>
      </c>
      <c r="GJ6" s="71" t="s">
        <v>195</v>
      </c>
      <c r="GK6" s="71" t="s">
        <v>195</v>
      </c>
      <c r="GL6" s="71" t="s">
        <v>195</v>
      </c>
      <c r="GM6" s="71" t="s">
        <v>195</v>
      </c>
      <c r="GN6" s="71" t="s">
        <v>195</v>
      </c>
      <c r="GO6" s="71" t="s">
        <v>195</v>
      </c>
      <c r="GP6" s="71" t="s">
        <v>195</v>
      </c>
      <c r="GQ6" s="71" t="s">
        <v>195</v>
      </c>
      <c r="GR6" s="71" t="s">
        <v>195</v>
      </c>
      <c r="GS6" s="71" t="s">
        <v>195</v>
      </c>
      <c r="GT6" s="102" t="s">
        <v>195</v>
      </c>
      <c r="GU6" s="71" t="s">
        <v>195</v>
      </c>
      <c r="GV6" s="71" t="s">
        <v>195</v>
      </c>
      <c r="GW6" s="71" t="s">
        <v>195</v>
      </c>
      <c r="GX6" s="103" t="s">
        <v>195</v>
      </c>
      <c r="GY6" s="109"/>
      <c r="GZ6" s="109"/>
      <c r="HA6" s="109"/>
      <c r="HB6" s="109"/>
      <c r="HC6" s="109"/>
      <c r="HD6" s="109"/>
      <c r="HE6" s="109"/>
      <c r="HF6" s="109"/>
      <c r="HG6" s="109"/>
      <c r="HH6" s="109"/>
      <c r="HI6" s="109"/>
      <c r="HJ6" s="109"/>
      <c r="HK6" s="109"/>
      <c r="HL6" s="109"/>
    </row>
    <row r="7" spans="1:220">
      <c r="C7" s="457"/>
      <c r="D7" s="198"/>
      <c r="E7" s="199"/>
      <c r="F7" s="200"/>
      <c r="G7" s="201"/>
      <c r="H7" s="155" t="str">
        <f>IFERROR(VLOOKUP(D7,Setup!$D$40:$F$47,3,FALSE)*12,"")</f>
        <v/>
      </c>
      <c r="I7" s="90"/>
      <c r="J7" s="159">
        <f t="shared" ref="J7:S18" si="53">IF(AND(MONTH(J$24)=MONTH($G7),YEAR(J$24)=YEAR($G7)),$F7,0)</f>
        <v>0</v>
      </c>
      <c r="K7" s="125">
        <f t="shared" si="53"/>
        <v>0</v>
      </c>
      <c r="L7" s="125">
        <f t="shared" si="53"/>
        <v>0</v>
      </c>
      <c r="M7" s="125">
        <f t="shared" si="53"/>
        <v>0</v>
      </c>
      <c r="N7" s="125">
        <f t="shared" si="53"/>
        <v>0</v>
      </c>
      <c r="O7" s="125">
        <f t="shared" si="53"/>
        <v>0</v>
      </c>
      <c r="P7" s="125">
        <f t="shared" si="53"/>
        <v>0</v>
      </c>
      <c r="Q7" s="125">
        <f t="shared" si="53"/>
        <v>0</v>
      </c>
      <c r="R7" s="125">
        <f t="shared" si="53"/>
        <v>0</v>
      </c>
      <c r="S7" s="125">
        <f t="shared" si="53"/>
        <v>0</v>
      </c>
      <c r="T7" s="125">
        <f t="shared" ref="T7:AC18" si="54">IF(AND(MONTH(T$24)=MONTH($G7),YEAR(T$24)=YEAR($G7)),$F7,0)</f>
        <v>0</v>
      </c>
      <c r="U7" s="125">
        <f t="shared" si="54"/>
        <v>0</v>
      </c>
      <c r="V7" s="125">
        <f t="shared" si="54"/>
        <v>0</v>
      </c>
      <c r="W7" s="125">
        <f t="shared" si="54"/>
        <v>0</v>
      </c>
      <c r="X7" s="125">
        <f t="shared" si="54"/>
        <v>0</v>
      </c>
      <c r="Y7" s="125">
        <f t="shared" si="54"/>
        <v>0</v>
      </c>
      <c r="Z7" s="125">
        <f t="shared" si="54"/>
        <v>0</v>
      </c>
      <c r="AA7" s="125">
        <f t="shared" si="54"/>
        <v>0</v>
      </c>
      <c r="AB7" s="125">
        <f t="shared" si="54"/>
        <v>0</v>
      </c>
      <c r="AC7" s="125">
        <f t="shared" si="54"/>
        <v>0</v>
      </c>
      <c r="AD7" s="125">
        <f t="shared" ref="AD7:AM18" si="55">IF(AND(MONTH(AD$24)=MONTH($G7),YEAR(AD$24)=YEAR($G7)),$F7,0)</f>
        <v>0</v>
      </c>
      <c r="AE7" s="125">
        <f t="shared" si="55"/>
        <v>0</v>
      </c>
      <c r="AF7" s="125">
        <f t="shared" si="55"/>
        <v>0</v>
      </c>
      <c r="AG7" s="125">
        <f t="shared" si="55"/>
        <v>0</v>
      </c>
      <c r="AH7" s="125">
        <f t="shared" si="55"/>
        <v>0</v>
      </c>
      <c r="AI7" s="125">
        <f t="shared" si="55"/>
        <v>0</v>
      </c>
      <c r="AJ7" s="125">
        <f t="shared" si="55"/>
        <v>0</v>
      </c>
      <c r="AK7" s="125">
        <f t="shared" si="55"/>
        <v>0</v>
      </c>
      <c r="AL7" s="125">
        <f t="shared" si="55"/>
        <v>0</v>
      </c>
      <c r="AM7" s="125">
        <f t="shared" si="55"/>
        <v>0</v>
      </c>
      <c r="AN7" s="125">
        <f t="shared" ref="AN7:AW18" si="56">IF(AND(MONTH(AN$24)=MONTH($G7),YEAR(AN$24)=YEAR($G7)),$F7,0)</f>
        <v>0</v>
      </c>
      <c r="AO7" s="125">
        <f t="shared" si="56"/>
        <v>0</v>
      </c>
      <c r="AP7" s="125">
        <f t="shared" si="56"/>
        <v>0</v>
      </c>
      <c r="AQ7" s="125">
        <f t="shared" si="56"/>
        <v>0</v>
      </c>
      <c r="AR7" s="125">
        <f t="shared" si="56"/>
        <v>0</v>
      </c>
      <c r="AS7" s="125">
        <f t="shared" si="56"/>
        <v>0</v>
      </c>
      <c r="AT7" s="125">
        <f t="shared" si="56"/>
        <v>0</v>
      </c>
      <c r="AU7" s="125">
        <f t="shared" si="56"/>
        <v>0</v>
      </c>
      <c r="AV7" s="125">
        <f t="shared" si="56"/>
        <v>0</v>
      </c>
      <c r="AW7" s="125">
        <f t="shared" si="56"/>
        <v>0</v>
      </c>
      <c r="AX7" s="125">
        <f t="shared" ref="AX7:BG18" si="57">IF(AND(MONTH(AX$24)=MONTH($G7),YEAR(AX$24)=YEAR($G7)),$F7,0)</f>
        <v>0</v>
      </c>
      <c r="AY7" s="125">
        <f t="shared" si="57"/>
        <v>0</v>
      </c>
      <c r="AZ7" s="125">
        <f t="shared" si="57"/>
        <v>0</v>
      </c>
      <c r="BA7" s="125">
        <f t="shared" si="57"/>
        <v>0</v>
      </c>
      <c r="BB7" s="125">
        <f t="shared" si="57"/>
        <v>0</v>
      </c>
      <c r="BC7" s="125">
        <f t="shared" si="57"/>
        <v>0</v>
      </c>
      <c r="BD7" s="125">
        <f t="shared" si="57"/>
        <v>0</v>
      </c>
      <c r="BE7" s="125">
        <f t="shared" si="57"/>
        <v>0</v>
      </c>
      <c r="BF7" s="125">
        <f t="shared" si="57"/>
        <v>0</v>
      </c>
      <c r="BG7" s="125">
        <f t="shared" si="57"/>
        <v>0</v>
      </c>
      <c r="BH7" s="125">
        <f t="shared" ref="BH7:BQ18" si="58">IF(AND(MONTH(BH$24)=MONTH($G7),YEAR(BH$24)=YEAR($G7)),$F7,0)</f>
        <v>0</v>
      </c>
      <c r="BI7" s="125">
        <f t="shared" si="58"/>
        <v>0</v>
      </c>
      <c r="BJ7" s="125">
        <f t="shared" si="58"/>
        <v>0</v>
      </c>
      <c r="BK7" s="125">
        <f t="shared" si="58"/>
        <v>0</v>
      </c>
      <c r="BL7" s="125">
        <f t="shared" si="58"/>
        <v>0</v>
      </c>
      <c r="BM7" s="125">
        <f t="shared" si="58"/>
        <v>0</v>
      </c>
      <c r="BN7" s="125">
        <f t="shared" si="58"/>
        <v>0</v>
      </c>
      <c r="BO7" s="125">
        <f t="shared" si="58"/>
        <v>0</v>
      </c>
      <c r="BP7" s="125">
        <f t="shared" si="58"/>
        <v>0</v>
      </c>
      <c r="BQ7" s="125">
        <f t="shared" si="58"/>
        <v>0</v>
      </c>
      <c r="BR7" s="380" cm="1">
        <f t="array" ref="BR7">SUMPRODUCT((YEAR($J$5:$BQ$5)=BR$5)*($J7:$BQ7))</f>
        <v>0</v>
      </c>
      <c r="BS7" s="156" cm="1">
        <f t="array" ref="BS7">SUMPRODUCT((YEAR($J$5:$BQ$5)=BS$5)*($J7:$BQ7))</f>
        <v>0</v>
      </c>
      <c r="BT7" s="156" cm="1">
        <f t="array" ref="BT7">SUMPRODUCT((YEAR($J$5:$BQ$5)=BT$5)*($J7:$BQ7))</f>
        <v>0</v>
      </c>
      <c r="BU7" s="156" cm="1">
        <f t="array" ref="BU7">SUMPRODUCT((YEAR($J$5:$BQ$5)=BU$5)*($J7:$BQ7))</f>
        <v>0</v>
      </c>
      <c r="BV7" s="157" cm="1">
        <f t="array" ref="BV7">SUMPRODUCT((YEAR($J$5:$BQ$5)=BV$5)*($J7:$BQ7))</f>
        <v>0</v>
      </c>
      <c r="BW7" s="308"/>
      <c r="BX7" s="159">
        <f>IF(ROUND(SUM($BW7:BW7),0)&lt;ROUND(SUM($J7:J7),0),SUM($J7:J7)/$H7,0)</f>
        <v>0</v>
      </c>
      <c r="BY7" s="125">
        <f>IF(ROUND(SUM($BW7:BX7),0)&lt;ROUND(SUM($J7:K7),0),SUM($J7:K7)/$H7,0)</f>
        <v>0</v>
      </c>
      <c r="BZ7" s="125">
        <f>IF(ROUND(SUM($BW7:BY7),0)&lt;ROUND(SUM($J7:L7),0),SUM($J7:L7)/$H7,0)</f>
        <v>0</v>
      </c>
      <c r="CA7" s="125">
        <f>IF(ROUND(SUM($BW7:BZ7),0)&lt;ROUND(SUM($J7:M7),0),SUM($J7:M7)/$H7,0)</f>
        <v>0</v>
      </c>
      <c r="CB7" s="125">
        <f>IF(ROUND(SUM($BW7:CA7),0)&lt;ROUND(SUM($J7:N7),0),SUM($J7:N7)/$H7,0)</f>
        <v>0</v>
      </c>
      <c r="CC7" s="125">
        <f>IF(ROUND(SUM($BW7:CB7),0)&lt;ROUND(SUM($J7:O7),0),SUM($J7:O7)/$H7,0)</f>
        <v>0</v>
      </c>
      <c r="CD7" s="125">
        <f>IF(ROUND(SUM($BW7:CC7),0)&lt;ROUND(SUM($J7:P7),0),SUM($J7:P7)/$H7,0)</f>
        <v>0</v>
      </c>
      <c r="CE7" s="125">
        <f>IF(ROUND(SUM($BW7:CD7),0)&lt;ROUND(SUM($J7:Q7),0),SUM($J7:Q7)/$H7,0)</f>
        <v>0</v>
      </c>
      <c r="CF7" s="125">
        <f>IF(ROUND(SUM($BW7:CE7),0)&lt;ROUND(SUM($J7:R7),0),SUM($J7:R7)/$H7,0)</f>
        <v>0</v>
      </c>
      <c r="CG7" s="125">
        <f>IF(ROUND(SUM($BW7:CF7),0)&lt;ROUND(SUM($J7:S7),0),SUM($J7:S7)/$H7,0)</f>
        <v>0</v>
      </c>
      <c r="CH7" s="125">
        <f>IF(ROUND(SUM($BW7:CG7),0)&lt;ROUND(SUM($J7:T7),0),SUM($J7:T7)/$H7,0)</f>
        <v>0</v>
      </c>
      <c r="CI7" s="125">
        <f>IF(ROUND(SUM($BW7:CH7),0)&lt;ROUND(SUM($J7:U7),0),SUM($J7:U7)/$H7,0)</f>
        <v>0</v>
      </c>
      <c r="CJ7" s="125">
        <f>IF(ROUND(SUM($BW7:CI7),0)&lt;ROUND(SUM($J7:V7),0),SUM($J7:V7)/$H7,0)</f>
        <v>0</v>
      </c>
      <c r="CK7" s="125">
        <f>IF(ROUND(SUM($BW7:CJ7),0)&lt;ROUND(SUM($J7:W7),0),SUM($J7:W7)/$H7,0)</f>
        <v>0</v>
      </c>
      <c r="CL7" s="125">
        <f>IF(ROUND(SUM($BW7:CK7),0)&lt;ROUND(SUM($J7:X7),0),SUM($J7:X7)/$H7,0)</f>
        <v>0</v>
      </c>
      <c r="CM7" s="125">
        <f>IF(ROUND(SUM($BW7:CL7),0)&lt;ROUND(SUM($J7:Y7),0),SUM($J7:Y7)/$H7,0)</f>
        <v>0</v>
      </c>
      <c r="CN7" s="125">
        <f>IF(ROUND(SUM($BW7:CM7),0)&lt;ROUND(SUM($J7:Z7),0),SUM($J7:Z7)/$H7,0)</f>
        <v>0</v>
      </c>
      <c r="CO7" s="125">
        <f>IF(ROUND(SUM($BW7:CN7),0)&lt;ROUND(SUM($J7:AA7),0),SUM($J7:AA7)/$H7,0)</f>
        <v>0</v>
      </c>
      <c r="CP7" s="125">
        <f>IF(ROUND(SUM($BW7:CO7),0)&lt;ROUND(SUM($J7:AB7),0),SUM($J7:AB7)/$H7,0)</f>
        <v>0</v>
      </c>
      <c r="CQ7" s="125">
        <f>IF(ROUND(SUM($BW7:CP7),0)&lt;ROUND(SUM($J7:AC7),0),SUM($J7:AC7)/$H7,0)</f>
        <v>0</v>
      </c>
      <c r="CR7" s="125">
        <f>IF(ROUND(SUM($BW7:CQ7),0)&lt;ROUND(SUM($J7:AD7),0),SUM($J7:AD7)/$H7,0)</f>
        <v>0</v>
      </c>
      <c r="CS7" s="125">
        <f>IF(ROUND(SUM($BW7:CR7),0)&lt;ROUND(SUM($J7:AE7),0),SUM($J7:AE7)/$H7,0)</f>
        <v>0</v>
      </c>
      <c r="CT7" s="125">
        <f>IF(ROUND(SUM($BW7:CS7),0)&lt;ROUND(SUM($J7:AF7),0),SUM($J7:AF7)/$H7,0)</f>
        <v>0</v>
      </c>
      <c r="CU7" s="125">
        <f>IF(ROUND(SUM($BW7:CT7),0)&lt;ROUND(SUM($J7:AG7),0),SUM($J7:AG7)/$H7,0)</f>
        <v>0</v>
      </c>
      <c r="CV7" s="125">
        <f>IF(ROUND(SUM($BW7:CU7),0)&lt;ROUND(SUM($J7:AH7),0),SUM($J7:AH7)/$H7,0)</f>
        <v>0</v>
      </c>
      <c r="CW7" s="125">
        <f>IF(ROUND(SUM($BW7:CV7),0)&lt;ROUND(SUM($J7:AI7),0),SUM($J7:AI7)/$H7,0)</f>
        <v>0</v>
      </c>
      <c r="CX7" s="125">
        <f>IF(ROUND(SUM($BW7:CW7),0)&lt;ROUND(SUM($J7:AJ7),0),SUM($J7:AJ7)/$H7,0)</f>
        <v>0</v>
      </c>
      <c r="CY7" s="125">
        <f>IF(ROUND(SUM($BW7:CX7),0)&lt;ROUND(SUM($J7:AK7),0),SUM($J7:AK7)/$H7,0)</f>
        <v>0</v>
      </c>
      <c r="CZ7" s="125">
        <f>IF(ROUND(SUM($BW7:CY7),0)&lt;ROUND(SUM($J7:AL7),0),SUM($J7:AL7)/$H7,0)</f>
        <v>0</v>
      </c>
      <c r="DA7" s="125">
        <f>IF(ROUND(SUM($BW7:CZ7),0)&lt;ROUND(SUM($J7:AM7),0),SUM($J7:AM7)/$H7,0)</f>
        <v>0</v>
      </c>
      <c r="DB7" s="125">
        <f>IF(ROUND(SUM($BW7:DA7),0)&lt;ROUND(SUM($J7:AN7),0),SUM($J7:AN7)/$H7,0)</f>
        <v>0</v>
      </c>
      <c r="DC7" s="125">
        <f>IF(ROUND(SUM($BW7:DB7),0)&lt;ROUND(SUM($J7:AO7),0),SUM($J7:AO7)/$H7,0)</f>
        <v>0</v>
      </c>
      <c r="DD7" s="125">
        <f>IF(ROUND(SUM($BW7:DC7),0)&lt;ROUND(SUM($J7:AP7),0),SUM($J7:AP7)/$H7,0)</f>
        <v>0</v>
      </c>
      <c r="DE7" s="125">
        <f>IF(ROUND(SUM($BW7:DD7),0)&lt;ROUND(SUM($J7:AQ7),0),SUM($J7:AQ7)/$H7,0)</f>
        <v>0</v>
      </c>
      <c r="DF7" s="125">
        <f>IF(ROUND(SUM($BW7:DE7),0)&lt;ROUND(SUM($J7:AR7),0),SUM($J7:AR7)/$H7,0)</f>
        <v>0</v>
      </c>
      <c r="DG7" s="125">
        <f>IF(ROUND(SUM($BW7:DF7),0)&lt;ROUND(SUM($J7:AS7),0),SUM($J7:AS7)/$H7,0)</f>
        <v>0</v>
      </c>
      <c r="DH7" s="125">
        <f>IF(ROUND(SUM($BW7:DG7),0)&lt;ROUND(SUM($J7:AT7),0),SUM($J7:AT7)/$H7,0)</f>
        <v>0</v>
      </c>
      <c r="DI7" s="125">
        <f>IF(ROUND(SUM($BW7:DH7),0)&lt;ROUND(SUM($J7:AU7),0),SUM($J7:AU7)/$H7,0)</f>
        <v>0</v>
      </c>
      <c r="DJ7" s="125">
        <f>IF(ROUND(SUM($BW7:DI7),0)&lt;ROUND(SUM($J7:AV7),0),SUM($J7:AV7)/$H7,0)</f>
        <v>0</v>
      </c>
      <c r="DK7" s="125">
        <f>IF(ROUND(SUM($BW7:DJ7),0)&lt;ROUND(SUM($J7:AW7),0),SUM($J7:AW7)/$H7,0)</f>
        <v>0</v>
      </c>
      <c r="DL7" s="125">
        <f>IF(ROUND(SUM($BW7:DK7),0)&lt;ROUND(SUM($J7:AX7),0),SUM($J7:AX7)/$H7,0)</f>
        <v>0</v>
      </c>
      <c r="DM7" s="125">
        <f>IF(ROUND(SUM($BW7:DL7),0)&lt;ROUND(SUM($J7:AY7),0),SUM($J7:AY7)/$H7,0)</f>
        <v>0</v>
      </c>
      <c r="DN7" s="125">
        <f>IF(ROUND(SUM($BW7:DM7),0)&lt;ROUND(SUM($J7:AZ7),0),SUM($J7:AZ7)/$H7,0)</f>
        <v>0</v>
      </c>
      <c r="DO7" s="125">
        <f>IF(ROUND(SUM($BW7:DN7),0)&lt;ROUND(SUM($J7:BA7),0),SUM($J7:BA7)/$H7,0)</f>
        <v>0</v>
      </c>
      <c r="DP7" s="125">
        <f>IF(ROUND(SUM($BW7:DO7),0)&lt;ROUND(SUM($J7:BB7),0),SUM($J7:BB7)/$H7,0)</f>
        <v>0</v>
      </c>
      <c r="DQ7" s="125">
        <f>IF(ROUND(SUM($BW7:DP7),0)&lt;ROUND(SUM($J7:BC7),0),SUM($J7:BC7)/$H7,0)</f>
        <v>0</v>
      </c>
      <c r="DR7" s="125">
        <f>IF(ROUND(SUM($BW7:DQ7),0)&lt;ROUND(SUM($J7:BD7),0),SUM($J7:BD7)/$H7,0)</f>
        <v>0</v>
      </c>
      <c r="DS7" s="125">
        <f>IF(ROUND(SUM($BW7:DR7),0)&lt;ROUND(SUM($J7:BE7),0),SUM($J7:BE7)/$H7,0)</f>
        <v>0</v>
      </c>
      <c r="DT7" s="125">
        <f>IF(ROUND(SUM($BW7:DS7),0)&lt;ROUND(SUM($J7:BF7),0),SUM($J7:BF7)/$H7,0)</f>
        <v>0</v>
      </c>
      <c r="DU7" s="125">
        <f>IF(ROUND(SUM($BW7:DT7),0)&lt;ROUND(SUM($J7:BG7),0),SUM($J7:BG7)/$H7,0)</f>
        <v>0</v>
      </c>
      <c r="DV7" s="125">
        <f>IF(ROUND(SUM($BW7:DU7),0)&lt;ROUND(SUM($J7:BH7),0),SUM($J7:BH7)/$H7,0)</f>
        <v>0</v>
      </c>
      <c r="DW7" s="125">
        <f>IF(ROUND(SUM($BW7:DV7),0)&lt;ROUND(SUM($J7:BI7),0),SUM($J7:BI7)/$H7,0)</f>
        <v>0</v>
      </c>
      <c r="DX7" s="125">
        <f>IF(ROUND(SUM($BW7:DW7),0)&lt;ROUND(SUM($J7:BJ7),0),SUM($J7:BJ7)/$H7,0)</f>
        <v>0</v>
      </c>
      <c r="DY7" s="125">
        <f>IF(ROUND(SUM($BW7:DX7),0)&lt;ROUND(SUM($J7:BK7),0),SUM($J7:BK7)/$H7,0)</f>
        <v>0</v>
      </c>
      <c r="DZ7" s="125">
        <f>IF(ROUND(SUM($BW7:DY7),0)&lt;ROUND(SUM($J7:BL7),0),SUM($J7:BL7)/$H7,0)</f>
        <v>0</v>
      </c>
      <c r="EA7" s="125">
        <f>IF(ROUND(SUM($BW7:DZ7),0)&lt;ROUND(SUM($J7:BM7),0),SUM($J7:BM7)/$H7,0)</f>
        <v>0</v>
      </c>
      <c r="EB7" s="125">
        <f>IF(ROUND(SUM($BW7:EA7),0)&lt;ROUND(SUM($J7:BN7),0),SUM($J7:BN7)/$H7,0)</f>
        <v>0</v>
      </c>
      <c r="EC7" s="125">
        <f>IF(ROUND(SUM($BW7:EB7),0)&lt;ROUND(SUM($J7:BO7),0),SUM($J7:BO7)/$H7,0)</f>
        <v>0</v>
      </c>
      <c r="ED7" s="125">
        <f>IF(ROUND(SUM($BW7:EC7),0)&lt;ROUND(SUM($J7:BP7),0),SUM($J7:BP7)/$H7,0)</f>
        <v>0</v>
      </c>
      <c r="EE7" s="125">
        <f>IF(ROUND(SUM($BW7:ED7),0)&lt;ROUND(SUM($J7:BQ7),0),SUM($J7:BQ7)/$H7,0)</f>
        <v>0</v>
      </c>
      <c r="EF7" s="159" cm="1">
        <f t="array" ref="EF7">SUMPRODUCT((YEAR($BX$5:$EE$5)=EF$5)*($BX7:$EE7))</f>
        <v>0</v>
      </c>
      <c r="EG7" s="125" cm="1">
        <f t="array" ref="EG7">SUMPRODUCT((YEAR($BX$5:$EE$5)=EG$5)*($BX7:$EE7))</f>
        <v>0</v>
      </c>
      <c r="EH7" s="125" cm="1">
        <f t="array" ref="EH7">SUMPRODUCT((YEAR($BX$5:$EE$5)=EH$5)*($BX7:$EE7))</f>
        <v>0</v>
      </c>
      <c r="EI7" s="125" cm="1">
        <f t="array" ref="EI7">SUMPRODUCT((YEAR($BX$5:$EE$5)=EI$5)*($BX7:$EE7))</f>
        <v>0</v>
      </c>
      <c r="EJ7" s="158" cm="1">
        <f t="array" ref="EJ7">SUMPRODUCT((YEAR($BX$5:$EE$5)=EJ$5)*($BX7:$EE7))</f>
        <v>0</v>
      </c>
      <c r="EK7" s="193"/>
      <c r="EL7" s="125">
        <f>ROUND(SUM($J7:J7)-SUM($BX7:BX7),2)</f>
        <v>0</v>
      </c>
      <c r="EM7" s="125">
        <f>ROUND(SUM($J7:K7)-SUM($BX7:BY7),2)</f>
        <v>0</v>
      </c>
      <c r="EN7" s="125">
        <f>ROUND(SUM($J7:L7)-SUM($BX7:BZ7),2)</f>
        <v>0</v>
      </c>
      <c r="EO7" s="125">
        <f>ROUND(SUM($J7:M7)-SUM($BX7:CA7),2)</f>
        <v>0</v>
      </c>
      <c r="EP7" s="125">
        <f>ROUND(SUM($J7:N7)-SUM($BX7:CB7),2)</f>
        <v>0</v>
      </c>
      <c r="EQ7" s="125">
        <f>ROUND(SUM($J7:O7)-SUM($BX7:CC7),2)</f>
        <v>0</v>
      </c>
      <c r="ER7" s="125">
        <f>ROUND(SUM($J7:P7)-SUM($BX7:CD7),2)</f>
        <v>0</v>
      </c>
      <c r="ES7" s="125">
        <f>ROUND(SUM($J7:Q7)-SUM($BX7:CE7),2)</f>
        <v>0</v>
      </c>
      <c r="ET7" s="125">
        <f>ROUND(SUM($J7:R7)-SUM($BX7:CF7),2)</f>
        <v>0</v>
      </c>
      <c r="EU7" s="125">
        <f>ROUND(SUM($J7:S7)-SUM($BX7:CG7),2)</f>
        <v>0</v>
      </c>
      <c r="EV7" s="125">
        <f>ROUND(SUM($J7:T7)-SUM($BX7:CH7),2)</f>
        <v>0</v>
      </c>
      <c r="EW7" s="125">
        <f>ROUND(SUM($J7:U7)-SUM($BX7:CI7),2)</f>
        <v>0</v>
      </c>
      <c r="EX7" s="125">
        <f>ROUND(SUM($J7:V7)-SUM($BX7:CJ7),2)</f>
        <v>0</v>
      </c>
      <c r="EY7" s="125">
        <f>ROUND(SUM($J7:W7)-SUM($BX7:CK7),2)</f>
        <v>0</v>
      </c>
      <c r="EZ7" s="125">
        <f>ROUND(SUM($J7:X7)-SUM($BX7:CL7),2)</f>
        <v>0</v>
      </c>
      <c r="FA7" s="125">
        <f>ROUND(SUM($J7:Y7)-SUM($BX7:CM7),2)</f>
        <v>0</v>
      </c>
      <c r="FB7" s="125">
        <f>ROUND(SUM($J7:Z7)-SUM($BX7:CN7),2)</f>
        <v>0</v>
      </c>
      <c r="FC7" s="125">
        <f>ROUND(SUM($J7:AA7)-SUM($BX7:CO7),2)</f>
        <v>0</v>
      </c>
      <c r="FD7" s="125">
        <f>ROUND(SUM($J7:AB7)-SUM($BX7:CP7),2)</f>
        <v>0</v>
      </c>
      <c r="FE7" s="125">
        <f>ROUND(SUM($J7:AC7)-SUM($BX7:CQ7),2)</f>
        <v>0</v>
      </c>
      <c r="FF7" s="125">
        <f>ROUND(SUM($J7:AD7)-SUM($BX7:CR7),2)</f>
        <v>0</v>
      </c>
      <c r="FG7" s="125">
        <f>ROUND(SUM($J7:AE7)-SUM($BX7:CS7),2)</f>
        <v>0</v>
      </c>
      <c r="FH7" s="125">
        <f>ROUND(SUM($J7:AF7)-SUM($BX7:CT7),2)</f>
        <v>0</v>
      </c>
      <c r="FI7" s="125">
        <f>ROUND(SUM($J7:AG7)-SUM($BX7:CU7),2)</f>
        <v>0</v>
      </c>
      <c r="FJ7" s="125">
        <f>ROUND(SUM($J7:AH7)-SUM($BX7:CV7),2)</f>
        <v>0</v>
      </c>
      <c r="FK7" s="125">
        <f>ROUND(SUM($J7:AI7)-SUM($BX7:CW7),2)</f>
        <v>0</v>
      </c>
      <c r="FL7" s="125">
        <f>ROUND(SUM($J7:AJ7)-SUM($BX7:CX7),2)</f>
        <v>0</v>
      </c>
      <c r="FM7" s="125">
        <f>ROUND(SUM($J7:AK7)-SUM($BX7:CY7),2)</f>
        <v>0</v>
      </c>
      <c r="FN7" s="125">
        <f>ROUND(SUM($J7:AL7)-SUM($BX7:CZ7),2)</f>
        <v>0</v>
      </c>
      <c r="FO7" s="125">
        <f>ROUND(SUM($J7:AM7)-SUM($BX7:DA7),2)</f>
        <v>0</v>
      </c>
      <c r="FP7" s="125">
        <f>ROUND(SUM($J7:AN7)-SUM($BX7:DB7),2)</f>
        <v>0</v>
      </c>
      <c r="FQ7" s="125">
        <f>ROUND(SUM($J7:AO7)-SUM($BX7:DC7),2)</f>
        <v>0</v>
      </c>
      <c r="FR7" s="125">
        <f>ROUND(SUM($J7:AP7)-SUM($BX7:DD7),2)</f>
        <v>0</v>
      </c>
      <c r="FS7" s="125">
        <f>ROUND(SUM($J7:AQ7)-SUM($BX7:DE7),2)</f>
        <v>0</v>
      </c>
      <c r="FT7" s="125">
        <f>ROUND(SUM($J7:AR7)-SUM($BX7:DF7),2)</f>
        <v>0</v>
      </c>
      <c r="FU7" s="125">
        <f>ROUND(SUM($J7:AS7)-SUM($BX7:DG7),2)</f>
        <v>0</v>
      </c>
      <c r="FV7" s="125">
        <f>ROUND(SUM($J7:AT7)-SUM($BX7:DH7),2)</f>
        <v>0</v>
      </c>
      <c r="FW7" s="125">
        <f>ROUND(SUM($J7:AU7)-SUM($BX7:DI7),2)</f>
        <v>0</v>
      </c>
      <c r="FX7" s="125">
        <f>ROUND(SUM($J7:AV7)-SUM($BX7:DJ7),2)</f>
        <v>0</v>
      </c>
      <c r="FY7" s="125">
        <f>ROUND(SUM($J7:AW7)-SUM($BX7:DK7),2)</f>
        <v>0</v>
      </c>
      <c r="FZ7" s="125">
        <f>ROUND(SUM($J7:AX7)-SUM($BX7:DL7),2)</f>
        <v>0</v>
      </c>
      <c r="GA7" s="125">
        <f>ROUND(SUM($J7:AY7)-SUM($BX7:DM7),2)</f>
        <v>0</v>
      </c>
      <c r="GB7" s="125">
        <f>ROUND(SUM($J7:AZ7)-SUM($BX7:DN7),2)</f>
        <v>0</v>
      </c>
      <c r="GC7" s="125">
        <f>ROUND(SUM($J7:BA7)-SUM($BX7:DO7),2)</f>
        <v>0</v>
      </c>
      <c r="GD7" s="125">
        <f>ROUND(SUM($J7:BB7)-SUM($BX7:DP7),2)</f>
        <v>0</v>
      </c>
      <c r="GE7" s="125">
        <f>ROUND(SUM($J7:BC7)-SUM($BX7:DQ7),2)</f>
        <v>0</v>
      </c>
      <c r="GF7" s="125">
        <f>ROUND(SUM($J7:BD7)-SUM($BX7:DR7),2)</f>
        <v>0</v>
      </c>
      <c r="GG7" s="125">
        <f>ROUND(SUM($J7:BE7)-SUM($BX7:DS7),2)</f>
        <v>0</v>
      </c>
      <c r="GH7" s="125">
        <f>ROUND(SUM($J7:BF7)-SUM($BX7:DT7),2)</f>
        <v>0</v>
      </c>
      <c r="GI7" s="125">
        <f>ROUND(SUM($J7:BG7)-SUM($BX7:DU7),2)</f>
        <v>0</v>
      </c>
      <c r="GJ7" s="125">
        <f>ROUND(SUM($J7:BH7)-SUM($BX7:DV7),2)</f>
        <v>0</v>
      </c>
      <c r="GK7" s="125">
        <f>ROUND(SUM($J7:BI7)-SUM($BX7:DW7),2)</f>
        <v>0</v>
      </c>
      <c r="GL7" s="125">
        <f>ROUND(SUM($J7:BJ7)-SUM($BX7:DX7),2)</f>
        <v>0</v>
      </c>
      <c r="GM7" s="125">
        <f>ROUND(SUM($J7:BK7)-SUM($BX7:DY7),2)</f>
        <v>0</v>
      </c>
      <c r="GN7" s="125">
        <f>ROUND(SUM($J7:BL7)-SUM($BX7:DZ7),2)</f>
        <v>0</v>
      </c>
      <c r="GO7" s="125">
        <f>ROUND(SUM($J7:BM7)-SUM($BX7:EA7),2)</f>
        <v>0</v>
      </c>
      <c r="GP7" s="125">
        <f>ROUND(SUM($J7:BN7)-SUM($BX7:EB7),2)</f>
        <v>0</v>
      </c>
      <c r="GQ7" s="125">
        <f>ROUND(SUM($J7:BO7)-SUM($BX7:EC7),2)</f>
        <v>0</v>
      </c>
      <c r="GR7" s="125">
        <f>ROUND(SUM($J7:BP7)-SUM($BX7:ED7),2)</f>
        <v>0</v>
      </c>
      <c r="GS7" s="125">
        <f>ROUND(SUM($J7:BQ7)-SUM($BX7:EE7),2)</f>
        <v>0</v>
      </c>
      <c r="GT7" s="159">
        <f t="shared" ref="GT7:GT20" si="59">EW7</f>
        <v>0</v>
      </c>
      <c r="GU7" s="125">
        <f t="shared" ref="GU7:GU20" si="60">FI7</f>
        <v>0</v>
      </c>
      <c r="GV7" s="125">
        <f t="shared" ref="GV7:GV20" si="61">FU7</f>
        <v>0</v>
      </c>
      <c r="GW7" s="125">
        <f t="shared" ref="GW7:GW20" si="62">GG7</f>
        <v>0</v>
      </c>
      <c r="GX7" s="158">
        <f t="shared" ref="GX7:GX20" si="63">GS7</f>
        <v>0</v>
      </c>
    </row>
    <row r="8" spans="1:220">
      <c r="C8" s="457"/>
      <c r="D8" s="198"/>
      <c r="E8" s="199"/>
      <c r="F8" s="200"/>
      <c r="G8" s="201"/>
      <c r="H8" s="155" t="str">
        <f>IFERROR(VLOOKUP(D8,Setup!$D$40:$F$47,3,FALSE)*12,"")</f>
        <v/>
      </c>
      <c r="I8" s="90"/>
      <c r="J8" s="159">
        <f t="shared" si="53"/>
        <v>0</v>
      </c>
      <c r="K8" s="125">
        <f t="shared" si="53"/>
        <v>0</v>
      </c>
      <c r="L8" s="125">
        <f t="shared" si="53"/>
        <v>0</v>
      </c>
      <c r="M8" s="125">
        <f t="shared" si="53"/>
        <v>0</v>
      </c>
      <c r="N8" s="125">
        <f t="shared" si="53"/>
        <v>0</v>
      </c>
      <c r="O8" s="125">
        <f t="shared" si="53"/>
        <v>0</v>
      </c>
      <c r="P8" s="125">
        <f t="shared" si="53"/>
        <v>0</v>
      </c>
      <c r="Q8" s="125">
        <f t="shared" si="53"/>
        <v>0</v>
      </c>
      <c r="R8" s="125">
        <f t="shared" si="53"/>
        <v>0</v>
      </c>
      <c r="S8" s="125">
        <f t="shared" si="53"/>
        <v>0</v>
      </c>
      <c r="T8" s="125">
        <f t="shared" si="54"/>
        <v>0</v>
      </c>
      <c r="U8" s="125">
        <f t="shared" si="54"/>
        <v>0</v>
      </c>
      <c r="V8" s="125">
        <f t="shared" si="54"/>
        <v>0</v>
      </c>
      <c r="W8" s="125">
        <f t="shared" si="54"/>
        <v>0</v>
      </c>
      <c r="X8" s="125">
        <f t="shared" si="54"/>
        <v>0</v>
      </c>
      <c r="Y8" s="125">
        <f t="shared" si="54"/>
        <v>0</v>
      </c>
      <c r="Z8" s="125">
        <f t="shared" si="54"/>
        <v>0</v>
      </c>
      <c r="AA8" s="125">
        <f t="shared" si="54"/>
        <v>0</v>
      </c>
      <c r="AB8" s="125">
        <f t="shared" si="54"/>
        <v>0</v>
      </c>
      <c r="AC8" s="125">
        <f t="shared" si="54"/>
        <v>0</v>
      </c>
      <c r="AD8" s="125">
        <f t="shared" si="55"/>
        <v>0</v>
      </c>
      <c r="AE8" s="125">
        <f t="shared" si="55"/>
        <v>0</v>
      </c>
      <c r="AF8" s="125">
        <f t="shared" si="55"/>
        <v>0</v>
      </c>
      <c r="AG8" s="125">
        <f t="shared" si="55"/>
        <v>0</v>
      </c>
      <c r="AH8" s="125">
        <f t="shared" si="55"/>
        <v>0</v>
      </c>
      <c r="AI8" s="125">
        <f t="shared" si="55"/>
        <v>0</v>
      </c>
      <c r="AJ8" s="125">
        <f t="shared" si="55"/>
        <v>0</v>
      </c>
      <c r="AK8" s="125">
        <f t="shared" si="55"/>
        <v>0</v>
      </c>
      <c r="AL8" s="125">
        <f t="shared" si="55"/>
        <v>0</v>
      </c>
      <c r="AM8" s="125">
        <f t="shared" si="55"/>
        <v>0</v>
      </c>
      <c r="AN8" s="125">
        <f t="shared" si="56"/>
        <v>0</v>
      </c>
      <c r="AO8" s="125">
        <f t="shared" si="56"/>
        <v>0</v>
      </c>
      <c r="AP8" s="125">
        <f t="shared" si="56"/>
        <v>0</v>
      </c>
      <c r="AQ8" s="125">
        <f t="shared" si="56"/>
        <v>0</v>
      </c>
      <c r="AR8" s="125">
        <f t="shared" si="56"/>
        <v>0</v>
      </c>
      <c r="AS8" s="125">
        <f t="shared" si="56"/>
        <v>0</v>
      </c>
      <c r="AT8" s="125">
        <f t="shared" si="56"/>
        <v>0</v>
      </c>
      <c r="AU8" s="125">
        <f t="shared" si="56"/>
        <v>0</v>
      </c>
      <c r="AV8" s="125">
        <f t="shared" si="56"/>
        <v>0</v>
      </c>
      <c r="AW8" s="125">
        <f t="shared" si="56"/>
        <v>0</v>
      </c>
      <c r="AX8" s="125">
        <f t="shared" si="57"/>
        <v>0</v>
      </c>
      <c r="AY8" s="125">
        <f t="shared" si="57"/>
        <v>0</v>
      </c>
      <c r="AZ8" s="125">
        <f t="shared" si="57"/>
        <v>0</v>
      </c>
      <c r="BA8" s="125">
        <f t="shared" si="57"/>
        <v>0</v>
      </c>
      <c r="BB8" s="125">
        <f t="shared" si="57"/>
        <v>0</v>
      </c>
      <c r="BC8" s="125">
        <f t="shared" si="57"/>
        <v>0</v>
      </c>
      <c r="BD8" s="125">
        <f t="shared" si="57"/>
        <v>0</v>
      </c>
      <c r="BE8" s="125">
        <f t="shared" si="57"/>
        <v>0</v>
      </c>
      <c r="BF8" s="125">
        <f t="shared" si="57"/>
        <v>0</v>
      </c>
      <c r="BG8" s="125">
        <f t="shared" si="57"/>
        <v>0</v>
      </c>
      <c r="BH8" s="125">
        <f t="shared" si="58"/>
        <v>0</v>
      </c>
      <c r="BI8" s="125">
        <f t="shared" si="58"/>
        <v>0</v>
      </c>
      <c r="BJ8" s="125">
        <f t="shared" si="58"/>
        <v>0</v>
      </c>
      <c r="BK8" s="125">
        <f t="shared" si="58"/>
        <v>0</v>
      </c>
      <c r="BL8" s="125">
        <f t="shared" si="58"/>
        <v>0</v>
      </c>
      <c r="BM8" s="125">
        <f t="shared" si="58"/>
        <v>0</v>
      </c>
      <c r="BN8" s="125">
        <f t="shared" si="58"/>
        <v>0</v>
      </c>
      <c r="BO8" s="125">
        <f t="shared" si="58"/>
        <v>0</v>
      </c>
      <c r="BP8" s="125">
        <f t="shared" si="58"/>
        <v>0</v>
      </c>
      <c r="BQ8" s="125">
        <f t="shared" si="58"/>
        <v>0</v>
      </c>
      <c r="BR8" s="159" cm="1">
        <f t="array" ref="BR8">SUMPRODUCT((YEAR($J$5:$BQ$5)=BR$5)*($J8:$BQ8))</f>
        <v>0</v>
      </c>
      <c r="BS8" s="125" cm="1">
        <f t="array" ref="BS8">SUMPRODUCT((YEAR($J$5:$BQ$5)=BS$5)*($J8:$BQ8))</f>
        <v>0</v>
      </c>
      <c r="BT8" s="125" cm="1">
        <f t="array" ref="BT8">SUMPRODUCT((YEAR($J$5:$BQ$5)=BT$5)*($J8:$BQ8))</f>
        <v>0</v>
      </c>
      <c r="BU8" s="125" cm="1">
        <f t="array" ref="BU8">SUMPRODUCT((YEAR($J$5:$BQ$5)=BU$5)*($J8:$BQ8))</f>
        <v>0</v>
      </c>
      <c r="BV8" s="158" cm="1">
        <f t="array" ref="BV8">SUMPRODUCT((YEAR($J$5:$BQ$5)=BV$5)*($J8:$BQ8))</f>
        <v>0</v>
      </c>
      <c r="BW8" s="308"/>
      <c r="BX8" s="159">
        <f>IF(ROUND(SUM($BW8:BW8),0)&lt;ROUND(SUM($J8:J8),0),SUM($J8:J8)/$H8,0)</f>
        <v>0</v>
      </c>
      <c r="BY8" s="125">
        <f>IF(ROUND(SUM($BW8:BX8),0)&lt;ROUND(SUM($J8:K8),0),SUM($J8:K8)/$H8,0)</f>
        <v>0</v>
      </c>
      <c r="BZ8" s="125">
        <f>IF(ROUND(SUM($BW8:BY8),0)&lt;ROUND(SUM($J8:L8),0),SUM($J8:L8)/$H8,0)</f>
        <v>0</v>
      </c>
      <c r="CA8" s="125">
        <f>IF(ROUND(SUM($BW8:BZ8),0)&lt;ROUND(SUM($J8:M8),0),SUM($J8:M8)/$H8,0)</f>
        <v>0</v>
      </c>
      <c r="CB8" s="125">
        <f>IF(ROUND(SUM($BW8:CA8),0)&lt;ROUND(SUM($J8:N8),0),SUM($J8:N8)/$H8,0)</f>
        <v>0</v>
      </c>
      <c r="CC8" s="125">
        <f>IF(ROUND(SUM($BW8:CB8),0)&lt;ROUND(SUM($J8:O8),0),SUM($J8:O8)/$H8,0)</f>
        <v>0</v>
      </c>
      <c r="CD8" s="125">
        <f>IF(ROUND(SUM($BW8:CC8),0)&lt;ROUND(SUM($J8:P8),0),SUM($J8:P8)/$H8,0)</f>
        <v>0</v>
      </c>
      <c r="CE8" s="125">
        <f>IF(ROUND(SUM($BW8:CD8),0)&lt;ROUND(SUM($J8:Q8),0),SUM($J8:Q8)/$H8,0)</f>
        <v>0</v>
      </c>
      <c r="CF8" s="125">
        <f>IF(ROUND(SUM($BW8:CE8),0)&lt;ROUND(SUM($J8:R8),0),SUM($J8:R8)/$H8,0)</f>
        <v>0</v>
      </c>
      <c r="CG8" s="125">
        <f>IF(ROUND(SUM($BW8:CF8),0)&lt;ROUND(SUM($J8:S8),0),SUM($J8:S8)/$H8,0)</f>
        <v>0</v>
      </c>
      <c r="CH8" s="125">
        <f>IF(ROUND(SUM($BW8:CG8),0)&lt;ROUND(SUM($J8:T8),0),SUM($J8:T8)/$H8,0)</f>
        <v>0</v>
      </c>
      <c r="CI8" s="125">
        <f>IF(ROUND(SUM($BW8:CH8),0)&lt;ROUND(SUM($J8:U8),0),SUM($J8:U8)/$H8,0)</f>
        <v>0</v>
      </c>
      <c r="CJ8" s="125">
        <f>IF(ROUND(SUM($BW8:CI8),0)&lt;ROUND(SUM($J8:V8),0),SUM($J8:V8)/$H8,0)</f>
        <v>0</v>
      </c>
      <c r="CK8" s="125">
        <f>IF(ROUND(SUM($BW8:CJ8),0)&lt;ROUND(SUM($J8:W8),0),SUM($J8:W8)/$H8,0)</f>
        <v>0</v>
      </c>
      <c r="CL8" s="125">
        <f>IF(ROUND(SUM($BW8:CK8),0)&lt;ROUND(SUM($J8:X8),0),SUM($J8:X8)/$H8,0)</f>
        <v>0</v>
      </c>
      <c r="CM8" s="125">
        <f>IF(ROUND(SUM($BW8:CL8),0)&lt;ROUND(SUM($J8:Y8),0),SUM($J8:Y8)/$H8,0)</f>
        <v>0</v>
      </c>
      <c r="CN8" s="125">
        <f>IF(ROUND(SUM($BW8:CM8),0)&lt;ROUND(SUM($J8:Z8),0),SUM($J8:Z8)/$H8,0)</f>
        <v>0</v>
      </c>
      <c r="CO8" s="125">
        <f>IF(ROUND(SUM($BW8:CN8),0)&lt;ROUND(SUM($J8:AA8),0),SUM($J8:AA8)/$H8,0)</f>
        <v>0</v>
      </c>
      <c r="CP8" s="125">
        <f>IF(ROUND(SUM($BW8:CO8),0)&lt;ROUND(SUM($J8:AB8),0),SUM($J8:AB8)/$H8,0)</f>
        <v>0</v>
      </c>
      <c r="CQ8" s="125">
        <f>IF(ROUND(SUM($BW8:CP8),0)&lt;ROUND(SUM($J8:AC8),0),SUM($J8:AC8)/$H8,0)</f>
        <v>0</v>
      </c>
      <c r="CR8" s="125">
        <f>IF(ROUND(SUM($BW8:CQ8),0)&lt;ROUND(SUM($J8:AD8),0),SUM($J8:AD8)/$H8,0)</f>
        <v>0</v>
      </c>
      <c r="CS8" s="125">
        <f>IF(ROUND(SUM($BW8:CR8),0)&lt;ROUND(SUM($J8:AE8),0),SUM($J8:AE8)/$H8,0)</f>
        <v>0</v>
      </c>
      <c r="CT8" s="125">
        <f>IF(ROUND(SUM($BW8:CS8),0)&lt;ROUND(SUM($J8:AF8),0),SUM($J8:AF8)/$H8,0)</f>
        <v>0</v>
      </c>
      <c r="CU8" s="125">
        <f>IF(ROUND(SUM($BW8:CT8),0)&lt;ROUND(SUM($J8:AG8),0),SUM($J8:AG8)/$H8,0)</f>
        <v>0</v>
      </c>
      <c r="CV8" s="125">
        <f>IF(ROUND(SUM($BW8:CU8),0)&lt;ROUND(SUM($J8:AH8),0),SUM($J8:AH8)/$H8,0)</f>
        <v>0</v>
      </c>
      <c r="CW8" s="125">
        <f>IF(ROUND(SUM($BW8:CV8),0)&lt;ROUND(SUM($J8:AI8),0),SUM($J8:AI8)/$H8,0)</f>
        <v>0</v>
      </c>
      <c r="CX8" s="125">
        <f>IF(ROUND(SUM($BW8:CW8),0)&lt;ROUND(SUM($J8:AJ8),0),SUM($J8:AJ8)/$H8,0)</f>
        <v>0</v>
      </c>
      <c r="CY8" s="125">
        <f>IF(ROUND(SUM($BW8:CX8),0)&lt;ROUND(SUM($J8:AK8),0),SUM($J8:AK8)/$H8,0)</f>
        <v>0</v>
      </c>
      <c r="CZ8" s="125">
        <f>IF(ROUND(SUM($BW8:CY8),0)&lt;ROUND(SUM($J8:AL8),0),SUM($J8:AL8)/$H8,0)</f>
        <v>0</v>
      </c>
      <c r="DA8" s="125">
        <f>IF(ROUND(SUM($BW8:CZ8),0)&lt;ROUND(SUM($J8:AM8),0),SUM($J8:AM8)/$H8,0)</f>
        <v>0</v>
      </c>
      <c r="DB8" s="125">
        <f>IF(ROUND(SUM($BW8:DA8),0)&lt;ROUND(SUM($J8:AN8),0),SUM($J8:AN8)/$H8,0)</f>
        <v>0</v>
      </c>
      <c r="DC8" s="125">
        <f>IF(ROUND(SUM($BW8:DB8),0)&lt;ROUND(SUM($J8:AO8),0),SUM($J8:AO8)/$H8,0)</f>
        <v>0</v>
      </c>
      <c r="DD8" s="125">
        <f>IF(ROUND(SUM($BW8:DC8),0)&lt;ROUND(SUM($J8:AP8),0),SUM($J8:AP8)/$H8,0)</f>
        <v>0</v>
      </c>
      <c r="DE8" s="125">
        <f>IF(ROUND(SUM($BW8:DD8),0)&lt;ROUND(SUM($J8:AQ8),0),SUM($J8:AQ8)/$H8,0)</f>
        <v>0</v>
      </c>
      <c r="DF8" s="125">
        <f>IF(ROUND(SUM($BW8:DE8),0)&lt;ROUND(SUM($J8:AR8),0),SUM($J8:AR8)/$H8,0)</f>
        <v>0</v>
      </c>
      <c r="DG8" s="125">
        <f>IF(ROUND(SUM($BW8:DF8),0)&lt;ROUND(SUM($J8:AS8),0),SUM($J8:AS8)/$H8,0)</f>
        <v>0</v>
      </c>
      <c r="DH8" s="125">
        <f>IF(ROUND(SUM($BW8:DG8),0)&lt;ROUND(SUM($J8:AT8),0),SUM($J8:AT8)/$H8,0)</f>
        <v>0</v>
      </c>
      <c r="DI8" s="125">
        <f>IF(ROUND(SUM($BW8:DH8),0)&lt;ROUND(SUM($J8:AU8),0),SUM($J8:AU8)/$H8,0)</f>
        <v>0</v>
      </c>
      <c r="DJ8" s="125">
        <f>IF(ROUND(SUM($BW8:DI8),0)&lt;ROUND(SUM($J8:AV8),0),SUM($J8:AV8)/$H8,0)</f>
        <v>0</v>
      </c>
      <c r="DK8" s="125">
        <f>IF(ROUND(SUM($BW8:DJ8),0)&lt;ROUND(SUM($J8:AW8),0),SUM($J8:AW8)/$H8,0)</f>
        <v>0</v>
      </c>
      <c r="DL8" s="125">
        <f>IF(ROUND(SUM($BW8:DK8),0)&lt;ROUND(SUM($J8:AX8),0),SUM($J8:AX8)/$H8,0)</f>
        <v>0</v>
      </c>
      <c r="DM8" s="125">
        <f>IF(ROUND(SUM($BW8:DL8),0)&lt;ROUND(SUM($J8:AY8),0),SUM($J8:AY8)/$H8,0)</f>
        <v>0</v>
      </c>
      <c r="DN8" s="125">
        <f>IF(ROUND(SUM($BW8:DM8),0)&lt;ROUND(SUM($J8:AZ8),0),SUM($J8:AZ8)/$H8,0)</f>
        <v>0</v>
      </c>
      <c r="DO8" s="125">
        <f>IF(ROUND(SUM($BW8:DN8),0)&lt;ROUND(SUM($J8:BA8),0),SUM($J8:BA8)/$H8,0)</f>
        <v>0</v>
      </c>
      <c r="DP8" s="125">
        <f>IF(ROUND(SUM($BW8:DO8),0)&lt;ROUND(SUM($J8:BB8),0),SUM($J8:BB8)/$H8,0)</f>
        <v>0</v>
      </c>
      <c r="DQ8" s="125">
        <f>IF(ROUND(SUM($BW8:DP8),0)&lt;ROUND(SUM($J8:BC8),0),SUM($J8:BC8)/$H8,0)</f>
        <v>0</v>
      </c>
      <c r="DR8" s="125">
        <f>IF(ROUND(SUM($BW8:DQ8),0)&lt;ROUND(SUM($J8:BD8),0),SUM($J8:BD8)/$H8,0)</f>
        <v>0</v>
      </c>
      <c r="DS8" s="125">
        <f>IF(ROUND(SUM($BW8:DR8),0)&lt;ROUND(SUM($J8:BE8),0),SUM($J8:BE8)/$H8,0)</f>
        <v>0</v>
      </c>
      <c r="DT8" s="125">
        <f>IF(ROUND(SUM($BW8:DS8),0)&lt;ROUND(SUM($J8:BF8),0),SUM($J8:BF8)/$H8,0)</f>
        <v>0</v>
      </c>
      <c r="DU8" s="125">
        <f>IF(ROUND(SUM($BW8:DT8),0)&lt;ROUND(SUM($J8:BG8),0),SUM($J8:BG8)/$H8,0)</f>
        <v>0</v>
      </c>
      <c r="DV8" s="125">
        <f>IF(ROUND(SUM($BW8:DU8),0)&lt;ROUND(SUM($J8:BH8),0),SUM($J8:BH8)/$H8,0)</f>
        <v>0</v>
      </c>
      <c r="DW8" s="125">
        <f>IF(ROUND(SUM($BW8:DV8),0)&lt;ROUND(SUM($J8:BI8),0),SUM($J8:BI8)/$H8,0)</f>
        <v>0</v>
      </c>
      <c r="DX8" s="125">
        <f>IF(ROUND(SUM($BW8:DW8),0)&lt;ROUND(SUM($J8:BJ8),0),SUM($J8:BJ8)/$H8,0)</f>
        <v>0</v>
      </c>
      <c r="DY8" s="125">
        <f>IF(ROUND(SUM($BW8:DX8),0)&lt;ROUND(SUM($J8:BK8),0),SUM($J8:BK8)/$H8,0)</f>
        <v>0</v>
      </c>
      <c r="DZ8" s="125">
        <f>IF(ROUND(SUM($BW8:DY8),0)&lt;ROUND(SUM($J8:BL8),0),SUM($J8:BL8)/$H8,0)</f>
        <v>0</v>
      </c>
      <c r="EA8" s="125">
        <f>IF(ROUND(SUM($BW8:DZ8),0)&lt;ROUND(SUM($J8:BM8),0),SUM($J8:BM8)/$H8,0)</f>
        <v>0</v>
      </c>
      <c r="EB8" s="125">
        <f>IF(ROUND(SUM($BW8:EA8),0)&lt;ROUND(SUM($J8:BN8),0),SUM($J8:BN8)/$H8,0)</f>
        <v>0</v>
      </c>
      <c r="EC8" s="125">
        <f>IF(ROUND(SUM($BW8:EB8),0)&lt;ROUND(SUM($J8:BO8),0),SUM($J8:BO8)/$H8,0)</f>
        <v>0</v>
      </c>
      <c r="ED8" s="125">
        <f>IF(ROUND(SUM($BW8:EC8),0)&lt;ROUND(SUM($J8:BP8),0),SUM($J8:BP8)/$H8,0)</f>
        <v>0</v>
      </c>
      <c r="EE8" s="125">
        <f>IF(ROUND(SUM($BW8:ED8),0)&lt;ROUND(SUM($J8:BQ8),0),SUM($J8:BQ8)/$H8,0)</f>
        <v>0</v>
      </c>
      <c r="EF8" s="159" cm="1">
        <f t="array" ref="EF8">SUMPRODUCT((YEAR($BX$5:$EE$5)=EF$5)*($BX8:$EE8))</f>
        <v>0</v>
      </c>
      <c r="EG8" s="125" cm="1">
        <f t="array" ref="EG8">SUMPRODUCT((YEAR($BX$5:$EE$5)=EG$5)*($BX8:$EE8))</f>
        <v>0</v>
      </c>
      <c r="EH8" s="125" cm="1">
        <f t="array" ref="EH8">SUMPRODUCT((YEAR($BX$5:$EE$5)=EH$5)*($BX8:$EE8))</f>
        <v>0</v>
      </c>
      <c r="EI8" s="125" cm="1">
        <f t="array" ref="EI8">SUMPRODUCT((YEAR($BX$5:$EE$5)=EI$5)*($BX8:$EE8))</f>
        <v>0</v>
      </c>
      <c r="EJ8" s="158" cm="1">
        <f t="array" ref="EJ8">SUMPRODUCT((YEAR($BX$5:$EE$5)=EJ$5)*($BX8:$EE8))</f>
        <v>0</v>
      </c>
      <c r="EK8" s="193"/>
      <c r="EL8" s="125">
        <f>ROUND(SUM($J8:J8)-SUM($BX8:BX8),2)</f>
        <v>0</v>
      </c>
      <c r="EM8" s="125">
        <f>ROUND(SUM($J8:K8)-SUM($BX8:BY8),2)</f>
        <v>0</v>
      </c>
      <c r="EN8" s="125">
        <f>ROUND(SUM($J8:L8)-SUM($BX8:BZ8),2)</f>
        <v>0</v>
      </c>
      <c r="EO8" s="125">
        <f>ROUND(SUM($J8:M8)-SUM($BX8:CA8),2)</f>
        <v>0</v>
      </c>
      <c r="EP8" s="125">
        <f>ROUND(SUM($J8:N8)-SUM($BX8:CB8),2)</f>
        <v>0</v>
      </c>
      <c r="EQ8" s="125">
        <f>ROUND(SUM($J8:O8)-SUM($BX8:CC8),2)</f>
        <v>0</v>
      </c>
      <c r="ER8" s="125">
        <f>ROUND(SUM($J8:P8)-SUM($BX8:CD8),2)</f>
        <v>0</v>
      </c>
      <c r="ES8" s="125">
        <f>ROUND(SUM($J8:Q8)-SUM($BX8:CE8),2)</f>
        <v>0</v>
      </c>
      <c r="ET8" s="125">
        <f>ROUND(SUM($J8:R8)-SUM($BX8:CF8),2)</f>
        <v>0</v>
      </c>
      <c r="EU8" s="125">
        <f>ROUND(SUM($J8:S8)-SUM($BX8:CG8),2)</f>
        <v>0</v>
      </c>
      <c r="EV8" s="125">
        <f>ROUND(SUM($J8:T8)-SUM($BX8:CH8),2)</f>
        <v>0</v>
      </c>
      <c r="EW8" s="125">
        <f>ROUND(SUM($J8:U8)-SUM($BX8:CI8),2)</f>
        <v>0</v>
      </c>
      <c r="EX8" s="125">
        <f>ROUND(SUM($J8:V8)-SUM($BX8:CJ8),2)</f>
        <v>0</v>
      </c>
      <c r="EY8" s="125">
        <f>ROUND(SUM($J8:W8)-SUM($BX8:CK8),2)</f>
        <v>0</v>
      </c>
      <c r="EZ8" s="125">
        <f>ROUND(SUM($J8:X8)-SUM($BX8:CL8),2)</f>
        <v>0</v>
      </c>
      <c r="FA8" s="125">
        <f>ROUND(SUM($J8:Y8)-SUM($BX8:CM8),2)</f>
        <v>0</v>
      </c>
      <c r="FB8" s="125">
        <f>ROUND(SUM($J8:Z8)-SUM($BX8:CN8),2)</f>
        <v>0</v>
      </c>
      <c r="FC8" s="125">
        <f>ROUND(SUM($J8:AA8)-SUM($BX8:CO8),2)</f>
        <v>0</v>
      </c>
      <c r="FD8" s="125">
        <f>ROUND(SUM($J8:AB8)-SUM($BX8:CP8),2)</f>
        <v>0</v>
      </c>
      <c r="FE8" s="125">
        <f>ROUND(SUM($J8:AC8)-SUM($BX8:CQ8),2)</f>
        <v>0</v>
      </c>
      <c r="FF8" s="125">
        <f>ROUND(SUM($J8:AD8)-SUM($BX8:CR8),2)</f>
        <v>0</v>
      </c>
      <c r="FG8" s="125">
        <f>ROUND(SUM($J8:AE8)-SUM($BX8:CS8),2)</f>
        <v>0</v>
      </c>
      <c r="FH8" s="125">
        <f>ROUND(SUM($J8:AF8)-SUM($BX8:CT8),2)</f>
        <v>0</v>
      </c>
      <c r="FI8" s="125">
        <f>ROUND(SUM($J8:AG8)-SUM($BX8:CU8),2)</f>
        <v>0</v>
      </c>
      <c r="FJ8" s="125">
        <f>ROUND(SUM($J8:AH8)-SUM($BX8:CV8),2)</f>
        <v>0</v>
      </c>
      <c r="FK8" s="125">
        <f>ROUND(SUM($J8:AI8)-SUM($BX8:CW8),2)</f>
        <v>0</v>
      </c>
      <c r="FL8" s="125">
        <f>ROUND(SUM($J8:AJ8)-SUM($BX8:CX8),2)</f>
        <v>0</v>
      </c>
      <c r="FM8" s="125">
        <f>ROUND(SUM($J8:AK8)-SUM($BX8:CY8),2)</f>
        <v>0</v>
      </c>
      <c r="FN8" s="125">
        <f>ROUND(SUM($J8:AL8)-SUM($BX8:CZ8),2)</f>
        <v>0</v>
      </c>
      <c r="FO8" s="125">
        <f>ROUND(SUM($J8:AM8)-SUM($BX8:DA8),2)</f>
        <v>0</v>
      </c>
      <c r="FP8" s="125">
        <f>ROUND(SUM($J8:AN8)-SUM($BX8:DB8),2)</f>
        <v>0</v>
      </c>
      <c r="FQ8" s="125">
        <f>ROUND(SUM($J8:AO8)-SUM($BX8:DC8),2)</f>
        <v>0</v>
      </c>
      <c r="FR8" s="125">
        <f>ROUND(SUM($J8:AP8)-SUM($BX8:DD8),2)</f>
        <v>0</v>
      </c>
      <c r="FS8" s="125">
        <f>ROUND(SUM($J8:AQ8)-SUM($BX8:DE8),2)</f>
        <v>0</v>
      </c>
      <c r="FT8" s="125">
        <f>ROUND(SUM($J8:AR8)-SUM($BX8:DF8),2)</f>
        <v>0</v>
      </c>
      <c r="FU8" s="125">
        <f>ROUND(SUM($J8:AS8)-SUM($BX8:DG8),2)</f>
        <v>0</v>
      </c>
      <c r="FV8" s="125">
        <f>ROUND(SUM($J8:AT8)-SUM($BX8:DH8),2)</f>
        <v>0</v>
      </c>
      <c r="FW8" s="125">
        <f>ROUND(SUM($J8:AU8)-SUM($BX8:DI8),2)</f>
        <v>0</v>
      </c>
      <c r="FX8" s="125">
        <f>ROUND(SUM($J8:AV8)-SUM($BX8:DJ8),2)</f>
        <v>0</v>
      </c>
      <c r="FY8" s="125">
        <f>ROUND(SUM($J8:AW8)-SUM($BX8:DK8),2)</f>
        <v>0</v>
      </c>
      <c r="FZ8" s="125">
        <f>ROUND(SUM($J8:AX8)-SUM($BX8:DL8),2)</f>
        <v>0</v>
      </c>
      <c r="GA8" s="125">
        <f>ROUND(SUM($J8:AY8)-SUM($BX8:DM8),2)</f>
        <v>0</v>
      </c>
      <c r="GB8" s="125">
        <f>ROUND(SUM($J8:AZ8)-SUM($BX8:DN8),2)</f>
        <v>0</v>
      </c>
      <c r="GC8" s="125">
        <f>ROUND(SUM($J8:BA8)-SUM($BX8:DO8),2)</f>
        <v>0</v>
      </c>
      <c r="GD8" s="125">
        <f>ROUND(SUM($J8:BB8)-SUM($BX8:DP8),2)</f>
        <v>0</v>
      </c>
      <c r="GE8" s="125">
        <f>ROUND(SUM($J8:BC8)-SUM($BX8:DQ8),2)</f>
        <v>0</v>
      </c>
      <c r="GF8" s="125">
        <f>ROUND(SUM($J8:BD8)-SUM($BX8:DR8),2)</f>
        <v>0</v>
      </c>
      <c r="GG8" s="125">
        <f>ROUND(SUM($J8:BE8)-SUM($BX8:DS8),2)</f>
        <v>0</v>
      </c>
      <c r="GH8" s="125">
        <f>ROUND(SUM($J8:BF8)-SUM($BX8:DT8),2)</f>
        <v>0</v>
      </c>
      <c r="GI8" s="125">
        <f>ROUND(SUM($J8:BG8)-SUM($BX8:DU8),2)</f>
        <v>0</v>
      </c>
      <c r="GJ8" s="125">
        <f>ROUND(SUM($J8:BH8)-SUM($BX8:DV8),2)</f>
        <v>0</v>
      </c>
      <c r="GK8" s="125">
        <f>ROUND(SUM($J8:BI8)-SUM($BX8:DW8),2)</f>
        <v>0</v>
      </c>
      <c r="GL8" s="125">
        <f>ROUND(SUM($J8:BJ8)-SUM($BX8:DX8),2)</f>
        <v>0</v>
      </c>
      <c r="GM8" s="125">
        <f>ROUND(SUM($J8:BK8)-SUM($BX8:DY8),2)</f>
        <v>0</v>
      </c>
      <c r="GN8" s="125">
        <f>ROUND(SUM($J8:BL8)-SUM($BX8:DZ8),2)</f>
        <v>0</v>
      </c>
      <c r="GO8" s="125">
        <f>ROUND(SUM($J8:BM8)-SUM($BX8:EA8),2)</f>
        <v>0</v>
      </c>
      <c r="GP8" s="125">
        <f>ROUND(SUM($J8:BN8)-SUM($BX8:EB8),2)</f>
        <v>0</v>
      </c>
      <c r="GQ8" s="125">
        <f>ROUND(SUM($J8:BO8)-SUM($BX8:EC8),2)</f>
        <v>0</v>
      </c>
      <c r="GR8" s="125">
        <f>ROUND(SUM($J8:BP8)-SUM($BX8:ED8),2)</f>
        <v>0</v>
      </c>
      <c r="GS8" s="125">
        <f>ROUND(SUM($J8:BQ8)-SUM($BX8:EE8),2)</f>
        <v>0</v>
      </c>
      <c r="GT8" s="159">
        <f t="shared" si="59"/>
        <v>0</v>
      </c>
      <c r="GU8" s="125">
        <f t="shared" si="60"/>
        <v>0</v>
      </c>
      <c r="GV8" s="125">
        <f t="shared" si="61"/>
        <v>0</v>
      </c>
      <c r="GW8" s="125">
        <f t="shared" si="62"/>
        <v>0</v>
      </c>
      <c r="GX8" s="158">
        <f t="shared" si="63"/>
        <v>0</v>
      </c>
    </row>
    <row r="9" spans="1:220">
      <c r="C9" s="457"/>
      <c r="D9" s="198"/>
      <c r="E9" s="199"/>
      <c r="F9" s="200"/>
      <c r="G9" s="201"/>
      <c r="H9" s="155" t="str">
        <f>IFERROR(VLOOKUP(D9,Setup!$D$40:$F$47,3,FALSE)*12,"")</f>
        <v/>
      </c>
      <c r="I9" s="90"/>
      <c r="J9" s="159">
        <f t="shared" si="53"/>
        <v>0</v>
      </c>
      <c r="K9" s="125">
        <f t="shared" si="53"/>
        <v>0</v>
      </c>
      <c r="L9" s="125">
        <f t="shared" si="53"/>
        <v>0</v>
      </c>
      <c r="M9" s="125">
        <f t="shared" si="53"/>
        <v>0</v>
      </c>
      <c r="N9" s="125">
        <f t="shared" si="53"/>
        <v>0</v>
      </c>
      <c r="O9" s="125">
        <f t="shared" si="53"/>
        <v>0</v>
      </c>
      <c r="P9" s="125">
        <f t="shared" si="53"/>
        <v>0</v>
      </c>
      <c r="Q9" s="125">
        <f t="shared" si="53"/>
        <v>0</v>
      </c>
      <c r="R9" s="125">
        <f t="shared" si="53"/>
        <v>0</v>
      </c>
      <c r="S9" s="125">
        <f t="shared" si="53"/>
        <v>0</v>
      </c>
      <c r="T9" s="125">
        <f t="shared" si="54"/>
        <v>0</v>
      </c>
      <c r="U9" s="125">
        <f t="shared" si="54"/>
        <v>0</v>
      </c>
      <c r="V9" s="125">
        <f t="shared" si="54"/>
        <v>0</v>
      </c>
      <c r="W9" s="125">
        <f t="shared" si="54"/>
        <v>0</v>
      </c>
      <c r="X9" s="125">
        <f t="shared" si="54"/>
        <v>0</v>
      </c>
      <c r="Y9" s="125">
        <f t="shared" si="54"/>
        <v>0</v>
      </c>
      <c r="Z9" s="125">
        <f t="shared" si="54"/>
        <v>0</v>
      </c>
      <c r="AA9" s="125">
        <f t="shared" si="54"/>
        <v>0</v>
      </c>
      <c r="AB9" s="125">
        <f t="shared" si="54"/>
        <v>0</v>
      </c>
      <c r="AC9" s="125">
        <f t="shared" si="54"/>
        <v>0</v>
      </c>
      <c r="AD9" s="125">
        <f t="shared" si="55"/>
        <v>0</v>
      </c>
      <c r="AE9" s="125">
        <f t="shared" si="55"/>
        <v>0</v>
      </c>
      <c r="AF9" s="125">
        <f t="shared" si="55"/>
        <v>0</v>
      </c>
      <c r="AG9" s="125">
        <f t="shared" si="55"/>
        <v>0</v>
      </c>
      <c r="AH9" s="125">
        <f t="shared" si="55"/>
        <v>0</v>
      </c>
      <c r="AI9" s="125">
        <f t="shared" si="55"/>
        <v>0</v>
      </c>
      <c r="AJ9" s="125">
        <f t="shared" si="55"/>
        <v>0</v>
      </c>
      <c r="AK9" s="125">
        <f t="shared" si="55"/>
        <v>0</v>
      </c>
      <c r="AL9" s="125">
        <f t="shared" si="55"/>
        <v>0</v>
      </c>
      <c r="AM9" s="125">
        <f t="shared" si="55"/>
        <v>0</v>
      </c>
      <c r="AN9" s="125">
        <f t="shared" si="56"/>
        <v>0</v>
      </c>
      <c r="AO9" s="125">
        <f t="shared" si="56"/>
        <v>0</v>
      </c>
      <c r="AP9" s="125">
        <f t="shared" si="56"/>
        <v>0</v>
      </c>
      <c r="AQ9" s="125">
        <f t="shared" si="56"/>
        <v>0</v>
      </c>
      <c r="AR9" s="125">
        <f t="shared" si="56"/>
        <v>0</v>
      </c>
      <c r="AS9" s="125">
        <f t="shared" si="56"/>
        <v>0</v>
      </c>
      <c r="AT9" s="125">
        <f t="shared" si="56"/>
        <v>0</v>
      </c>
      <c r="AU9" s="125">
        <f t="shared" si="56"/>
        <v>0</v>
      </c>
      <c r="AV9" s="125">
        <f t="shared" si="56"/>
        <v>0</v>
      </c>
      <c r="AW9" s="125">
        <f t="shared" si="56"/>
        <v>0</v>
      </c>
      <c r="AX9" s="125">
        <f t="shared" si="57"/>
        <v>0</v>
      </c>
      <c r="AY9" s="125">
        <f t="shared" si="57"/>
        <v>0</v>
      </c>
      <c r="AZ9" s="125">
        <f t="shared" si="57"/>
        <v>0</v>
      </c>
      <c r="BA9" s="125">
        <f t="shared" si="57"/>
        <v>0</v>
      </c>
      <c r="BB9" s="125">
        <f t="shared" si="57"/>
        <v>0</v>
      </c>
      <c r="BC9" s="125">
        <f t="shared" si="57"/>
        <v>0</v>
      </c>
      <c r="BD9" s="125">
        <f t="shared" si="57"/>
        <v>0</v>
      </c>
      <c r="BE9" s="125">
        <f t="shared" si="57"/>
        <v>0</v>
      </c>
      <c r="BF9" s="125">
        <f t="shared" si="57"/>
        <v>0</v>
      </c>
      <c r="BG9" s="125">
        <f t="shared" si="57"/>
        <v>0</v>
      </c>
      <c r="BH9" s="125">
        <f t="shared" si="58"/>
        <v>0</v>
      </c>
      <c r="BI9" s="125">
        <f t="shared" si="58"/>
        <v>0</v>
      </c>
      <c r="BJ9" s="125">
        <f t="shared" si="58"/>
        <v>0</v>
      </c>
      <c r="BK9" s="125">
        <f t="shared" si="58"/>
        <v>0</v>
      </c>
      <c r="BL9" s="125">
        <f t="shared" si="58"/>
        <v>0</v>
      </c>
      <c r="BM9" s="125">
        <f t="shared" si="58"/>
        <v>0</v>
      </c>
      <c r="BN9" s="125">
        <f t="shared" si="58"/>
        <v>0</v>
      </c>
      <c r="BO9" s="125">
        <f t="shared" si="58"/>
        <v>0</v>
      </c>
      <c r="BP9" s="125">
        <f t="shared" si="58"/>
        <v>0</v>
      </c>
      <c r="BQ9" s="125">
        <f t="shared" si="58"/>
        <v>0</v>
      </c>
      <c r="BR9" s="159" cm="1">
        <f t="array" ref="BR9">SUMPRODUCT((YEAR($J$5:$BQ$5)=BR$5)*($J9:$BQ9))</f>
        <v>0</v>
      </c>
      <c r="BS9" s="125" cm="1">
        <f t="array" ref="BS9">SUMPRODUCT((YEAR($J$5:$BQ$5)=BS$5)*($J9:$BQ9))</f>
        <v>0</v>
      </c>
      <c r="BT9" s="125" cm="1">
        <f t="array" ref="BT9">SUMPRODUCT((YEAR($J$5:$BQ$5)=BT$5)*($J9:$BQ9))</f>
        <v>0</v>
      </c>
      <c r="BU9" s="125" cm="1">
        <f t="array" ref="BU9">SUMPRODUCT((YEAR($J$5:$BQ$5)=BU$5)*($J9:$BQ9))</f>
        <v>0</v>
      </c>
      <c r="BV9" s="158" cm="1">
        <f t="array" ref="BV9">SUMPRODUCT((YEAR($J$5:$BQ$5)=BV$5)*($J9:$BQ9))</f>
        <v>0</v>
      </c>
      <c r="BW9" s="308"/>
      <c r="BX9" s="159">
        <f>IF(ROUND(SUM($BW9:BW9),0)&lt;ROUND(SUM($J9:J9),0),SUM($J9:J9)/$H9,0)</f>
        <v>0</v>
      </c>
      <c r="BY9" s="125">
        <f>IF(ROUND(SUM($BW9:BX9),0)&lt;ROUND(SUM($J9:K9),0),SUM($J9:K9)/$H9,0)</f>
        <v>0</v>
      </c>
      <c r="BZ9" s="125">
        <f>IF(ROUND(SUM($BW9:BY9),0)&lt;ROUND(SUM($J9:L9),0),SUM($J9:L9)/$H9,0)</f>
        <v>0</v>
      </c>
      <c r="CA9" s="125">
        <f>IF(ROUND(SUM($BW9:BZ9),0)&lt;ROUND(SUM($J9:M9),0),SUM($J9:M9)/$H9,0)</f>
        <v>0</v>
      </c>
      <c r="CB9" s="125">
        <f>IF(ROUND(SUM($BW9:CA9),0)&lt;ROUND(SUM($J9:N9),0),SUM($J9:N9)/$H9,0)</f>
        <v>0</v>
      </c>
      <c r="CC9" s="125">
        <f>IF(ROUND(SUM($BW9:CB9),0)&lt;ROUND(SUM($J9:O9),0),SUM($J9:O9)/$H9,0)</f>
        <v>0</v>
      </c>
      <c r="CD9" s="125">
        <f>IF(ROUND(SUM($BW9:CC9),0)&lt;ROUND(SUM($J9:P9),0),SUM($J9:P9)/$H9,0)</f>
        <v>0</v>
      </c>
      <c r="CE9" s="125">
        <f>IF(ROUND(SUM($BW9:CD9),0)&lt;ROUND(SUM($J9:Q9),0),SUM($J9:Q9)/$H9,0)</f>
        <v>0</v>
      </c>
      <c r="CF9" s="125">
        <f>IF(ROUND(SUM($BW9:CE9),0)&lt;ROUND(SUM($J9:R9),0),SUM($J9:R9)/$H9,0)</f>
        <v>0</v>
      </c>
      <c r="CG9" s="125">
        <f>IF(ROUND(SUM($BW9:CF9),0)&lt;ROUND(SUM($J9:S9),0),SUM($J9:S9)/$H9,0)</f>
        <v>0</v>
      </c>
      <c r="CH9" s="125">
        <f>IF(ROUND(SUM($BW9:CG9),0)&lt;ROUND(SUM($J9:T9),0),SUM($J9:T9)/$H9,0)</f>
        <v>0</v>
      </c>
      <c r="CI9" s="125">
        <f>IF(ROUND(SUM($BW9:CH9),0)&lt;ROUND(SUM($J9:U9),0),SUM($J9:U9)/$H9,0)</f>
        <v>0</v>
      </c>
      <c r="CJ9" s="125">
        <f>IF(ROUND(SUM($BW9:CI9),0)&lt;ROUND(SUM($J9:V9),0),SUM($J9:V9)/$H9,0)</f>
        <v>0</v>
      </c>
      <c r="CK9" s="125">
        <f>IF(ROUND(SUM($BW9:CJ9),0)&lt;ROUND(SUM($J9:W9),0),SUM($J9:W9)/$H9,0)</f>
        <v>0</v>
      </c>
      <c r="CL9" s="125">
        <f>IF(ROUND(SUM($BW9:CK9),0)&lt;ROUND(SUM($J9:X9),0),SUM($J9:X9)/$H9,0)</f>
        <v>0</v>
      </c>
      <c r="CM9" s="125">
        <f>IF(ROUND(SUM($BW9:CL9),0)&lt;ROUND(SUM($J9:Y9),0),SUM($J9:Y9)/$H9,0)</f>
        <v>0</v>
      </c>
      <c r="CN9" s="125">
        <f>IF(ROUND(SUM($BW9:CM9),0)&lt;ROUND(SUM($J9:Z9),0),SUM($J9:Z9)/$H9,0)</f>
        <v>0</v>
      </c>
      <c r="CO9" s="125">
        <f>IF(ROUND(SUM($BW9:CN9),0)&lt;ROUND(SUM($J9:AA9),0),SUM($J9:AA9)/$H9,0)</f>
        <v>0</v>
      </c>
      <c r="CP9" s="125">
        <f>IF(ROUND(SUM($BW9:CO9),0)&lt;ROUND(SUM($J9:AB9),0),SUM($J9:AB9)/$H9,0)</f>
        <v>0</v>
      </c>
      <c r="CQ9" s="125">
        <f>IF(ROUND(SUM($BW9:CP9),0)&lt;ROUND(SUM($J9:AC9),0),SUM($J9:AC9)/$H9,0)</f>
        <v>0</v>
      </c>
      <c r="CR9" s="125">
        <f>IF(ROUND(SUM($BW9:CQ9),0)&lt;ROUND(SUM($J9:AD9),0),SUM($J9:AD9)/$H9,0)</f>
        <v>0</v>
      </c>
      <c r="CS9" s="125">
        <f>IF(ROUND(SUM($BW9:CR9),0)&lt;ROUND(SUM($J9:AE9),0),SUM($J9:AE9)/$H9,0)</f>
        <v>0</v>
      </c>
      <c r="CT9" s="125">
        <f>IF(ROUND(SUM($BW9:CS9),0)&lt;ROUND(SUM($J9:AF9),0),SUM($J9:AF9)/$H9,0)</f>
        <v>0</v>
      </c>
      <c r="CU9" s="125">
        <f>IF(ROUND(SUM($BW9:CT9),0)&lt;ROUND(SUM($J9:AG9),0),SUM($J9:AG9)/$H9,0)</f>
        <v>0</v>
      </c>
      <c r="CV9" s="125">
        <f>IF(ROUND(SUM($BW9:CU9),0)&lt;ROUND(SUM($J9:AH9),0),SUM($J9:AH9)/$H9,0)</f>
        <v>0</v>
      </c>
      <c r="CW9" s="125">
        <f>IF(ROUND(SUM($BW9:CV9),0)&lt;ROUND(SUM($J9:AI9),0),SUM($J9:AI9)/$H9,0)</f>
        <v>0</v>
      </c>
      <c r="CX9" s="125">
        <f>IF(ROUND(SUM($BW9:CW9),0)&lt;ROUND(SUM($J9:AJ9),0),SUM($J9:AJ9)/$H9,0)</f>
        <v>0</v>
      </c>
      <c r="CY9" s="125">
        <f>IF(ROUND(SUM($BW9:CX9),0)&lt;ROUND(SUM($J9:AK9),0),SUM($J9:AK9)/$H9,0)</f>
        <v>0</v>
      </c>
      <c r="CZ9" s="125">
        <f>IF(ROUND(SUM($BW9:CY9),0)&lt;ROUND(SUM($J9:AL9),0),SUM($J9:AL9)/$H9,0)</f>
        <v>0</v>
      </c>
      <c r="DA9" s="125">
        <f>IF(ROUND(SUM($BW9:CZ9),0)&lt;ROUND(SUM($J9:AM9),0),SUM($J9:AM9)/$H9,0)</f>
        <v>0</v>
      </c>
      <c r="DB9" s="125">
        <f>IF(ROUND(SUM($BW9:DA9),0)&lt;ROUND(SUM($J9:AN9),0),SUM($J9:AN9)/$H9,0)</f>
        <v>0</v>
      </c>
      <c r="DC9" s="125">
        <f>IF(ROUND(SUM($BW9:DB9),0)&lt;ROUND(SUM($J9:AO9),0),SUM($J9:AO9)/$H9,0)</f>
        <v>0</v>
      </c>
      <c r="DD9" s="125">
        <f>IF(ROUND(SUM($BW9:DC9),0)&lt;ROUND(SUM($J9:AP9),0),SUM($J9:AP9)/$H9,0)</f>
        <v>0</v>
      </c>
      <c r="DE9" s="125">
        <f>IF(ROUND(SUM($BW9:DD9),0)&lt;ROUND(SUM($J9:AQ9),0),SUM($J9:AQ9)/$H9,0)</f>
        <v>0</v>
      </c>
      <c r="DF9" s="125">
        <f>IF(ROUND(SUM($BW9:DE9),0)&lt;ROUND(SUM($J9:AR9),0),SUM($J9:AR9)/$H9,0)</f>
        <v>0</v>
      </c>
      <c r="DG9" s="125">
        <f>IF(ROUND(SUM($BW9:DF9),0)&lt;ROUND(SUM($J9:AS9),0),SUM($J9:AS9)/$H9,0)</f>
        <v>0</v>
      </c>
      <c r="DH9" s="125">
        <f>IF(ROUND(SUM($BW9:DG9),0)&lt;ROUND(SUM($J9:AT9),0),SUM($J9:AT9)/$H9,0)</f>
        <v>0</v>
      </c>
      <c r="DI9" s="125">
        <f>IF(ROUND(SUM($BW9:DH9),0)&lt;ROUND(SUM($J9:AU9),0),SUM($J9:AU9)/$H9,0)</f>
        <v>0</v>
      </c>
      <c r="DJ9" s="125">
        <f>IF(ROUND(SUM($BW9:DI9),0)&lt;ROUND(SUM($J9:AV9),0),SUM($J9:AV9)/$H9,0)</f>
        <v>0</v>
      </c>
      <c r="DK9" s="125">
        <f>IF(ROUND(SUM($BW9:DJ9),0)&lt;ROUND(SUM($J9:AW9),0),SUM($J9:AW9)/$H9,0)</f>
        <v>0</v>
      </c>
      <c r="DL9" s="125">
        <f>IF(ROUND(SUM($BW9:DK9),0)&lt;ROUND(SUM($J9:AX9),0),SUM($J9:AX9)/$H9,0)</f>
        <v>0</v>
      </c>
      <c r="DM9" s="125">
        <f>IF(ROUND(SUM($BW9:DL9),0)&lt;ROUND(SUM($J9:AY9),0),SUM($J9:AY9)/$H9,0)</f>
        <v>0</v>
      </c>
      <c r="DN9" s="125">
        <f>IF(ROUND(SUM($BW9:DM9),0)&lt;ROUND(SUM($J9:AZ9),0),SUM($J9:AZ9)/$H9,0)</f>
        <v>0</v>
      </c>
      <c r="DO9" s="125">
        <f>IF(ROUND(SUM($BW9:DN9),0)&lt;ROUND(SUM($J9:BA9),0),SUM($J9:BA9)/$H9,0)</f>
        <v>0</v>
      </c>
      <c r="DP9" s="125">
        <f>IF(ROUND(SUM($BW9:DO9),0)&lt;ROUND(SUM($J9:BB9),0),SUM($J9:BB9)/$H9,0)</f>
        <v>0</v>
      </c>
      <c r="DQ9" s="125">
        <f>IF(ROUND(SUM($BW9:DP9),0)&lt;ROUND(SUM($J9:BC9),0),SUM($J9:BC9)/$H9,0)</f>
        <v>0</v>
      </c>
      <c r="DR9" s="125">
        <f>IF(ROUND(SUM($BW9:DQ9),0)&lt;ROUND(SUM($J9:BD9),0),SUM($J9:BD9)/$H9,0)</f>
        <v>0</v>
      </c>
      <c r="DS9" s="125">
        <f>IF(ROUND(SUM($BW9:DR9),0)&lt;ROUND(SUM($J9:BE9),0),SUM($J9:BE9)/$H9,0)</f>
        <v>0</v>
      </c>
      <c r="DT9" s="125">
        <f>IF(ROUND(SUM($BW9:DS9),0)&lt;ROUND(SUM($J9:BF9),0),SUM($J9:BF9)/$H9,0)</f>
        <v>0</v>
      </c>
      <c r="DU9" s="125">
        <f>IF(ROUND(SUM($BW9:DT9),0)&lt;ROUND(SUM($J9:BG9),0),SUM($J9:BG9)/$H9,0)</f>
        <v>0</v>
      </c>
      <c r="DV9" s="125">
        <f>IF(ROUND(SUM($BW9:DU9),0)&lt;ROUND(SUM($J9:BH9),0),SUM($J9:BH9)/$H9,0)</f>
        <v>0</v>
      </c>
      <c r="DW9" s="125">
        <f>IF(ROUND(SUM($BW9:DV9),0)&lt;ROUND(SUM($J9:BI9),0),SUM($J9:BI9)/$H9,0)</f>
        <v>0</v>
      </c>
      <c r="DX9" s="125">
        <f>IF(ROUND(SUM($BW9:DW9),0)&lt;ROUND(SUM($J9:BJ9),0),SUM($J9:BJ9)/$H9,0)</f>
        <v>0</v>
      </c>
      <c r="DY9" s="125">
        <f>IF(ROUND(SUM($BW9:DX9),0)&lt;ROUND(SUM($J9:BK9),0),SUM($J9:BK9)/$H9,0)</f>
        <v>0</v>
      </c>
      <c r="DZ9" s="125">
        <f>IF(ROUND(SUM($BW9:DY9),0)&lt;ROUND(SUM($J9:BL9),0),SUM($J9:BL9)/$H9,0)</f>
        <v>0</v>
      </c>
      <c r="EA9" s="125">
        <f>IF(ROUND(SUM($BW9:DZ9),0)&lt;ROUND(SUM($J9:BM9),0),SUM($J9:BM9)/$H9,0)</f>
        <v>0</v>
      </c>
      <c r="EB9" s="125">
        <f>IF(ROUND(SUM($BW9:EA9),0)&lt;ROUND(SUM($J9:BN9),0),SUM($J9:BN9)/$H9,0)</f>
        <v>0</v>
      </c>
      <c r="EC9" s="125">
        <f>IF(ROUND(SUM($BW9:EB9),0)&lt;ROUND(SUM($J9:BO9),0),SUM($J9:BO9)/$H9,0)</f>
        <v>0</v>
      </c>
      <c r="ED9" s="125">
        <f>IF(ROUND(SUM($BW9:EC9),0)&lt;ROUND(SUM($J9:BP9),0),SUM($J9:BP9)/$H9,0)</f>
        <v>0</v>
      </c>
      <c r="EE9" s="125">
        <f>IF(ROUND(SUM($BW9:ED9),0)&lt;ROUND(SUM($J9:BQ9),0),SUM($J9:BQ9)/$H9,0)</f>
        <v>0</v>
      </c>
      <c r="EF9" s="159" cm="1">
        <f t="array" ref="EF9">SUMPRODUCT((YEAR($BX$5:$EE$5)=EF$5)*($BX9:$EE9))</f>
        <v>0</v>
      </c>
      <c r="EG9" s="125" cm="1">
        <f t="array" ref="EG9">SUMPRODUCT((YEAR($BX$5:$EE$5)=EG$5)*($BX9:$EE9))</f>
        <v>0</v>
      </c>
      <c r="EH9" s="125" cm="1">
        <f t="array" ref="EH9">SUMPRODUCT((YEAR($BX$5:$EE$5)=EH$5)*($BX9:$EE9))</f>
        <v>0</v>
      </c>
      <c r="EI9" s="125" cm="1">
        <f t="array" ref="EI9">SUMPRODUCT((YEAR($BX$5:$EE$5)=EI$5)*($BX9:$EE9))</f>
        <v>0</v>
      </c>
      <c r="EJ9" s="158" cm="1">
        <f t="array" ref="EJ9">SUMPRODUCT((YEAR($BX$5:$EE$5)=EJ$5)*($BX9:$EE9))</f>
        <v>0</v>
      </c>
      <c r="EK9" s="193"/>
      <c r="EL9" s="125">
        <f>ROUND(SUM($J9:J9)-SUM($BX9:BX9),2)</f>
        <v>0</v>
      </c>
      <c r="EM9" s="125">
        <f>ROUND(SUM($J9:K9)-SUM($BX9:BY9),2)</f>
        <v>0</v>
      </c>
      <c r="EN9" s="125">
        <f>ROUND(SUM($J9:L9)-SUM($BX9:BZ9),2)</f>
        <v>0</v>
      </c>
      <c r="EO9" s="125">
        <f>ROUND(SUM($J9:M9)-SUM($BX9:CA9),2)</f>
        <v>0</v>
      </c>
      <c r="EP9" s="125">
        <f>ROUND(SUM($J9:N9)-SUM($BX9:CB9),2)</f>
        <v>0</v>
      </c>
      <c r="EQ9" s="125">
        <f>ROUND(SUM($J9:O9)-SUM($BX9:CC9),2)</f>
        <v>0</v>
      </c>
      <c r="ER9" s="125">
        <f>ROUND(SUM($J9:P9)-SUM($BX9:CD9),2)</f>
        <v>0</v>
      </c>
      <c r="ES9" s="125">
        <f>ROUND(SUM($J9:Q9)-SUM($BX9:CE9),2)</f>
        <v>0</v>
      </c>
      <c r="ET9" s="125">
        <f>ROUND(SUM($J9:R9)-SUM($BX9:CF9),2)</f>
        <v>0</v>
      </c>
      <c r="EU9" s="125">
        <f>ROUND(SUM($J9:S9)-SUM($BX9:CG9),2)</f>
        <v>0</v>
      </c>
      <c r="EV9" s="125">
        <f>ROUND(SUM($J9:T9)-SUM($BX9:CH9),2)</f>
        <v>0</v>
      </c>
      <c r="EW9" s="125">
        <f>ROUND(SUM($J9:U9)-SUM($BX9:CI9),2)</f>
        <v>0</v>
      </c>
      <c r="EX9" s="125">
        <f>ROUND(SUM($J9:V9)-SUM($BX9:CJ9),2)</f>
        <v>0</v>
      </c>
      <c r="EY9" s="125">
        <f>ROUND(SUM($J9:W9)-SUM($BX9:CK9),2)</f>
        <v>0</v>
      </c>
      <c r="EZ9" s="125">
        <f>ROUND(SUM($J9:X9)-SUM($BX9:CL9),2)</f>
        <v>0</v>
      </c>
      <c r="FA9" s="125">
        <f>ROUND(SUM($J9:Y9)-SUM($BX9:CM9),2)</f>
        <v>0</v>
      </c>
      <c r="FB9" s="125">
        <f>ROUND(SUM($J9:Z9)-SUM($BX9:CN9),2)</f>
        <v>0</v>
      </c>
      <c r="FC9" s="125">
        <f>ROUND(SUM($J9:AA9)-SUM($BX9:CO9),2)</f>
        <v>0</v>
      </c>
      <c r="FD9" s="125">
        <f>ROUND(SUM($J9:AB9)-SUM($BX9:CP9),2)</f>
        <v>0</v>
      </c>
      <c r="FE9" s="125">
        <f>ROUND(SUM($J9:AC9)-SUM($BX9:CQ9),2)</f>
        <v>0</v>
      </c>
      <c r="FF9" s="125">
        <f>ROUND(SUM($J9:AD9)-SUM($BX9:CR9),2)</f>
        <v>0</v>
      </c>
      <c r="FG9" s="125">
        <f>ROUND(SUM($J9:AE9)-SUM($BX9:CS9),2)</f>
        <v>0</v>
      </c>
      <c r="FH9" s="125">
        <f>ROUND(SUM($J9:AF9)-SUM($BX9:CT9),2)</f>
        <v>0</v>
      </c>
      <c r="FI9" s="125">
        <f>ROUND(SUM($J9:AG9)-SUM($BX9:CU9),2)</f>
        <v>0</v>
      </c>
      <c r="FJ9" s="125">
        <f>ROUND(SUM($J9:AH9)-SUM($BX9:CV9),2)</f>
        <v>0</v>
      </c>
      <c r="FK9" s="125">
        <f>ROUND(SUM($J9:AI9)-SUM($BX9:CW9),2)</f>
        <v>0</v>
      </c>
      <c r="FL9" s="125">
        <f>ROUND(SUM($J9:AJ9)-SUM($BX9:CX9),2)</f>
        <v>0</v>
      </c>
      <c r="FM9" s="125">
        <f>ROUND(SUM($J9:AK9)-SUM($BX9:CY9),2)</f>
        <v>0</v>
      </c>
      <c r="FN9" s="125">
        <f>ROUND(SUM($J9:AL9)-SUM($BX9:CZ9),2)</f>
        <v>0</v>
      </c>
      <c r="FO9" s="125">
        <f>ROUND(SUM($J9:AM9)-SUM($BX9:DA9),2)</f>
        <v>0</v>
      </c>
      <c r="FP9" s="125">
        <f>ROUND(SUM($J9:AN9)-SUM($BX9:DB9),2)</f>
        <v>0</v>
      </c>
      <c r="FQ9" s="125">
        <f>ROUND(SUM($J9:AO9)-SUM($BX9:DC9),2)</f>
        <v>0</v>
      </c>
      <c r="FR9" s="125">
        <f>ROUND(SUM($J9:AP9)-SUM($BX9:DD9),2)</f>
        <v>0</v>
      </c>
      <c r="FS9" s="125">
        <f>ROUND(SUM($J9:AQ9)-SUM($BX9:DE9),2)</f>
        <v>0</v>
      </c>
      <c r="FT9" s="125">
        <f>ROUND(SUM($J9:AR9)-SUM($BX9:DF9),2)</f>
        <v>0</v>
      </c>
      <c r="FU9" s="125">
        <f>ROUND(SUM($J9:AS9)-SUM($BX9:DG9),2)</f>
        <v>0</v>
      </c>
      <c r="FV9" s="125">
        <f>ROUND(SUM($J9:AT9)-SUM($BX9:DH9),2)</f>
        <v>0</v>
      </c>
      <c r="FW9" s="125">
        <f>ROUND(SUM($J9:AU9)-SUM($BX9:DI9),2)</f>
        <v>0</v>
      </c>
      <c r="FX9" s="125">
        <f>ROUND(SUM($J9:AV9)-SUM($BX9:DJ9),2)</f>
        <v>0</v>
      </c>
      <c r="FY9" s="125">
        <f>ROUND(SUM($J9:AW9)-SUM($BX9:DK9),2)</f>
        <v>0</v>
      </c>
      <c r="FZ9" s="125">
        <f>ROUND(SUM($J9:AX9)-SUM($BX9:DL9),2)</f>
        <v>0</v>
      </c>
      <c r="GA9" s="125">
        <f>ROUND(SUM($J9:AY9)-SUM($BX9:DM9),2)</f>
        <v>0</v>
      </c>
      <c r="GB9" s="125">
        <f>ROUND(SUM($J9:AZ9)-SUM($BX9:DN9),2)</f>
        <v>0</v>
      </c>
      <c r="GC9" s="125">
        <f>ROUND(SUM($J9:BA9)-SUM($BX9:DO9),2)</f>
        <v>0</v>
      </c>
      <c r="GD9" s="125">
        <f>ROUND(SUM($J9:BB9)-SUM($BX9:DP9),2)</f>
        <v>0</v>
      </c>
      <c r="GE9" s="125">
        <f>ROUND(SUM($J9:BC9)-SUM($BX9:DQ9),2)</f>
        <v>0</v>
      </c>
      <c r="GF9" s="125">
        <f>ROUND(SUM($J9:BD9)-SUM($BX9:DR9),2)</f>
        <v>0</v>
      </c>
      <c r="GG9" s="125">
        <f>ROUND(SUM($J9:BE9)-SUM($BX9:DS9),2)</f>
        <v>0</v>
      </c>
      <c r="GH9" s="125">
        <f>ROUND(SUM($J9:BF9)-SUM($BX9:DT9),2)</f>
        <v>0</v>
      </c>
      <c r="GI9" s="125">
        <f>ROUND(SUM($J9:BG9)-SUM($BX9:DU9),2)</f>
        <v>0</v>
      </c>
      <c r="GJ9" s="125">
        <f>ROUND(SUM($J9:BH9)-SUM($BX9:DV9),2)</f>
        <v>0</v>
      </c>
      <c r="GK9" s="125">
        <f>ROUND(SUM($J9:BI9)-SUM($BX9:DW9),2)</f>
        <v>0</v>
      </c>
      <c r="GL9" s="125">
        <f>ROUND(SUM($J9:BJ9)-SUM($BX9:DX9),2)</f>
        <v>0</v>
      </c>
      <c r="GM9" s="125">
        <f>ROUND(SUM($J9:BK9)-SUM($BX9:DY9),2)</f>
        <v>0</v>
      </c>
      <c r="GN9" s="125">
        <f>ROUND(SUM($J9:BL9)-SUM($BX9:DZ9),2)</f>
        <v>0</v>
      </c>
      <c r="GO9" s="125">
        <f>ROUND(SUM($J9:BM9)-SUM($BX9:EA9),2)</f>
        <v>0</v>
      </c>
      <c r="GP9" s="125">
        <f>ROUND(SUM($J9:BN9)-SUM($BX9:EB9),2)</f>
        <v>0</v>
      </c>
      <c r="GQ9" s="125">
        <f>ROUND(SUM($J9:BO9)-SUM($BX9:EC9),2)</f>
        <v>0</v>
      </c>
      <c r="GR9" s="125">
        <f>ROUND(SUM($J9:BP9)-SUM($BX9:ED9),2)</f>
        <v>0</v>
      </c>
      <c r="GS9" s="125">
        <f>ROUND(SUM($J9:BQ9)-SUM($BX9:EE9),2)</f>
        <v>0</v>
      </c>
      <c r="GT9" s="159">
        <f t="shared" si="59"/>
        <v>0</v>
      </c>
      <c r="GU9" s="125">
        <f t="shared" si="60"/>
        <v>0</v>
      </c>
      <c r="GV9" s="125">
        <f t="shared" si="61"/>
        <v>0</v>
      </c>
      <c r="GW9" s="125">
        <f t="shared" si="62"/>
        <v>0</v>
      </c>
      <c r="GX9" s="158">
        <f t="shared" si="63"/>
        <v>0</v>
      </c>
    </row>
    <row r="10" spans="1:220">
      <c r="C10" s="457"/>
      <c r="D10" s="198"/>
      <c r="E10" s="199"/>
      <c r="F10" s="200"/>
      <c r="G10" s="201"/>
      <c r="H10" s="155" t="str">
        <f>IFERROR(VLOOKUP(D10,Setup!$D$40:$F$47,3,FALSE)*12,"")</f>
        <v/>
      </c>
      <c r="I10" s="90"/>
      <c r="J10" s="159">
        <f t="shared" si="53"/>
        <v>0</v>
      </c>
      <c r="K10" s="125">
        <f t="shared" si="53"/>
        <v>0</v>
      </c>
      <c r="L10" s="125">
        <f t="shared" si="53"/>
        <v>0</v>
      </c>
      <c r="M10" s="125">
        <f t="shared" si="53"/>
        <v>0</v>
      </c>
      <c r="N10" s="125">
        <f t="shared" si="53"/>
        <v>0</v>
      </c>
      <c r="O10" s="125">
        <f t="shared" si="53"/>
        <v>0</v>
      </c>
      <c r="P10" s="125">
        <f t="shared" si="53"/>
        <v>0</v>
      </c>
      <c r="Q10" s="125">
        <f t="shared" si="53"/>
        <v>0</v>
      </c>
      <c r="R10" s="125">
        <f t="shared" si="53"/>
        <v>0</v>
      </c>
      <c r="S10" s="125">
        <f t="shared" si="53"/>
        <v>0</v>
      </c>
      <c r="T10" s="125">
        <f t="shared" si="54"/>
        <v>0</v>
      </c>
      <c r="U10" s="125">
        <f t="shared" si="54"/>
        <v>0</v>
      </c>
      <c r="V10" s="125">
        <f t="shared" si="54"/>
        <v>0</v>
      </c>
      <c r="W10" s="125">
        <f t="shared" si="54"/>
        <v>0</v>
      </c>
      <c r="X10" s="125">
        <f t="shared" si="54"/>
        <v>0</v>
      </c>
      <c r="Y10" s="125">
        <f t="shared" si="54"/>
        <v>0</v>
      </c>
      <c r="Z10" s="125">
        <f t="shared" si="54"/>
        <v>0</v>
      </c>
      <c r="AA10" s="125">
        <f t="shared" si="54"/>
        <v>0</v>
      </c>
      <c r="AB10" s="125">
        <f t="shared" si="54"/>
        <v>0</v>
      </c>
      <c r="AC10" s="125">
        <f t="shared" si="54"/>
        <v>0</v>
      </c>
      <c r="AD10" s="125">
        <f t="shared" si="55"/>
        <v>0</v>
      </c>
      <c r="AE10" s="125">
        <f t="shared" si="55"/>
        <v>0</v>
      </c>
      <c r="AF10" s="125">
        <f t="shared" si="55"/>
        <v>0</v>
      </c>
      <c r="AG10" s="125">
        <f t="shared" si="55"/>
        <v>0</v>
      </c>
      <c r="AH10" s="125">
        <f t="shared" si="55"/>
        <v>0</v>
      </c>
      <c r="AI10" s="125">
        <f t="shared" si="55"/>
        <v>0</v>
      </c>
      <c r="AJ10" s="125">
        <f t="shared" si="55"/>
        <v>0</v>
      </c>
      <c r="AK10" s="125">
        <f t="shared" si="55"/>
        <v>0</v>
      </c>
      <c r="AL10" s="125">
        <f t="shared" si="55"/>
        <v>0</v>
      </c>
      <c r="AM10" s="125">
        <f t="shared" si="55"/>
        <v>0</v>
      </c>
      <c r="AN10" s="125">
        <f t="shared" si="56"/>
        <v>0</v>
      </c>
      <c r="AO10" s="125">
        <f t="shared" si="56"/>
        <v>0</v>
      </c>
      <c r="AP10" s="125">
        <f t="shared" si="56"/>
        <v>0</v>
      </c>
      <c r="AQ10" s="125">
        <f t="shared" si="56"/>
        <v>0</v>
      </c>
      <c r="AR10" s="125">
        <f t="shared" si="56"/>
        <v>0</v>
      </c>
      <c r="AS10" s="125">
        <f t="shared" si="56"/>
        <v>0</v>
      </c>
      <c r="AT10" s="125">
        <f t="shared" si="56"/>
        <v>0</v>
      </c>
      <c r="AU10" s="125">
        <f t="shared" si="56"/>
        <v>0</v>
      </c>
      <c r="AV10" s="125">
        <f t="shared" si="56"/>
        <v>0</v>
      </c>
      <c r="AW10" s="125">
        <f t="shared" si="56"/>
        <v>0</v>
      </c>
      <c r="AX10" s="125">
        <f t="shared" si="57"/>
        <v>0</v>
      </c>
      <c r="AY10" s="125">
        <f t="shared" si="57"/>
        <v>0</v>
      </c>
      <c r="AZ10" s="125">
        <f t="shared" si="57"/>
        <v>0</v>
      </c>
      <c r="BA10" s="125">
        <f t="shared" si="57"/>
        <v>0</v>
      </c>
      <c r="BB10" s="125">
        <f t="shared" si="57"/>
        <v>0</v>
      </c>
      <c r="BC10" s="125">
        <f t="shared" si="57"/>
        <v>0</v>
      </c>
      <c r="BD10" s="125">
        <f t="shared" si="57"/>
        <v>0</v>
      </c>
      <c r="BE10" s="125">
        <f t="shared" si="57"/>
        <v>0</v>
      </c>
      <c r="BF10" s="125">
        <f t="shared" si="57"/>
        <v>0</v>
      </c>
      <c r="BG10" s="125">
        <f t="shared" si="57"/>
        <v>0</v>
      </c>
      <c r="BH10" s="125">
        <f t="shared" si="58"/>
        <v>0</v>
      </c>
      <c r="BI10" s="125">
        <f t="shared" si="58"/>
        <v>0</v>
      </c>
      <c r="BJ10" s="125">
        <f t="shared" si="58"/>
        <v>0</v>
      </c>
      <c r="BK10" s="125">
        <f t="shared" si="58"/>
        <v>0</v>
      </c>
      <c r="BL10" s="125">
        <f t="shared" si="58"/>
        <v>0</v>
      </c>
      <c r="BM10" s="125">
        <f t="shared" si="58"/>
        <v>0</v>
      </c>
      <c r="BN10" s="125">
        <f t="shared" si="58"/>
        <v>0</v>
      </c>
      <c r="BO10" s="125">
        <f t="shared" si="58"/>
        <v>0</v>
      </c>
      <c r="BP10" s="125">
        <f t="shared" si="58"/>
        <v>0</v>
      </c>
      <c r="BQ10" s="125">
        <f t="shared" si="58"/>
        <v>0</v>
      </c>
      <c r="BR10" s="159" cm="1">
        <f t="array" ref="BR10">SUMPRODUCT((YEAR($J$5:$BQ$5)=BR$5)*($J10:$BQ10))</f>
        <v>0</v>
      </c>
      <c r="BS10" s="125" cm="1">
        <f t="array" ref="BS10">SUMPRODUCT((YEAR($J$5:$BQ$5)=BS$5)*($J10:$BQ10))</f>
        <v>0</v>
      </c>
      <c r="BT10" s="125" cm="1">
        <f t="array" ref="BT10">SUMPRODUCT((YEAR($J$5:$BQ$5)=BT$5)*($J10:$BQ10))</f>
        <v>0</v>
      </c>
      <c r="BU10" s="125" cm="1">
        <f t="array" ref="BU10">SUMPRODUCT((YEAR($J$5:$BQ$5)=BU$5)*($J10:$BQ10))</f>
        <v>0</v>
      </c>
      <c r="BV10" s="158" cm="1">
        <f t="array" ref="BV10">SUMPRODUCT((YEAR($J$5:$BQ$5)=BV$5)*($J10:$BQ10))</f>
        <v>0</v>
      </c>
      <c r="BW10" s="308"/>
      <c r="BX10" s="159">
        <f>IF(ROUND(SUM($BW10:BW10),0)&lt;ROUND(SUM($J10:J10),0),SUM($J10:J10)/$H10,0)</f>
        <v>0</v>
      </c>
      <c r="BY10" s="125">
        <f>IF(ROUND(SUM($BW10:BX10),0)&lt;ROUND(SUM($J10:K10),0),SUM($J10:K10)/$H10,0)</f>
        <v>0</v>
      </c>
      <c r="BZ10" s="125">
        <f>IF(ROUND(SUM($BW10:BY10),0)&lt;ROUND(SUM($J10:L10),0),SUM($J10:L10)/$H10,0)</f>
        <v>0</v>
      </c>
      <c r="CA10" s="125">
        <f>IF(ROUND(SUM($BW10:BZ10),0)&lt;ROUND(SUM($J10:M10),0),SUM($J10:M10)/$H10,0)</f>
        <v>0</v>
      </c>
      <c r="CB10" s="125">
        <f>IF(ROUND(SUM($BW10:CA10),0)&lt;ROUND(SUM($J10:N10),0),SUM($J10:N10)/$H10,0)</f>
        <v>0</v>
      </c>
      <c r="CC10" s="125">
        <f>IF(ROUND(SUM($BW10:CB10),0)&lt;ROUND(SUM($J10:O10),0),SUM($J10:O10)/$H10,0)</f>
        <v>0</v>
      </c>
      <c r="CD10" s="125">
        <f>IF(ROUND(SUM($BW10:CC10),0)&lt;ROUND(SUM($J10:P10),0),SUM($J10:P10)/$H10,0)</f>
        <v>0</v>
      </c>
      <c r="CE10" s="125">
        <f>IF(ROUND(SUM($BW10:CD10),0)&lt;ROUND(SUM($J10:Q10),0),SUM($J10:Q10)/$H10,0)</f>
        <v>0</v>
      </c>
      <c r="CF10" s="125">
        <f>IF(ROUND(SUM($BW10:CE10),0)&lt;ROUND(SUM($J10:R10),0),SUM($J10:R10)/$H10,0)</f>
        <v>0</v>
      </c>
      <c r="CG10" s="125">
        <f>IF(ROUND(SUM($BW10:CF10),0)&lt;ROUND(SUM($J10:S10),0),SUM($J10:S10)/$H10,0)</f>
        <v>0</v>
      </c>
      <c r="CH10" s="125">
        <f>IF(ROUND(SUM($BW10:CG10),0)&lt;ROUND(SUM($J10:T10),0),SUM($J10:T10)/$H10,0)</f>
        <v>0</v>
      </c>
      <c r="CI10" s="125">
        <f>IF(ROUND(SUM($BW10:CH10),0)&lt;ROUND(SUM($J10:U10),0),SUM($J10:U10)/$H10,0)</f>
        <v>0</v>
      </c>
      <c r="CJ10" s="125">
        <f>IF(ROUND(SUM($BW10:CI10),0)&lt;ROUND(SUM($J10:V10),0),SUM($J10:V10)/$H10,0)</f>
        <v>0</v>
      </c>
      <c r="CK10" s="125">
        <f>IF(ROUND(SUM($BW10:CJ10),0)&lt;ROUND(SUM($J10:W10),0),SUM($J10:W10)/$H10,0)</f>
        <v>0</v>
      </c>
      <c r="CL10" s="125">
        <f>IF(ROUND(SUM($BW10:CK10),0)&lt;ROUND(SUM($J10:X10),0),SUM($J10:X10)/$H10,0)</f>
        <v>0</v>
      </c>
      <c r="CM10" s="125">
        <f>IF(ROUND(SUM($BW10:CL10),0)&lt;ROUND(SUM($J10:Y10),0),SUM($J10:Y10)/$H10,0)</f>
        <v>0</v>
      </c>
      <c r="CN10" s="125">
        <f>IF(ROUND(SUM($BW10:CM10),0)&lt;ROUND(SUM($J10:Z10),0),SUM($J10:Z10)/$H10,0)</f>
        <v>0</v>
      </c>
      <c r="CO10" s="125">
        <f>IF(ROUND(SUM($BW10:CN10),0)&lt;ROUND(SUM($J10:AA10),0),SUM($J10:AA10)/$H10,0)</f>
        <v>0</v>
      </c>
      <c r="CP10" s="125">
        <f>IF(ROUND(SUM($BW10:CO10),0)&lt;ROUND(SUM($J10:AB10),0),SUM($J10:AB10)/$H10,0)</f>
        <v>0</v>
      </c>
      <c r="CQ10" s="125">
        <f>IF(ROUND(SUM($BW10:CP10),0)&lt;ROUND(SUM($J10:AC10),0),SUM($J10:AC10)/$H10,0)</f>
        <v>0</v>
      </c>
      <c r="CR10" s="125">
        <f>IF(ROUND(SUM($BW10:CQ10),0)&lt;ROUND(SUM($J10:AD10),0),SUM($J10:AD10)/$H10,0)</f>
        <v>0</v>
      </c>
      <c r="CS10" s="125">
        <f>IF(ROUND(SUM($BW10:CR10),0)&lt;ROUND(SUM($J10:AE10),0),SUM($J10:AE10)/$H10,0)</f>
        <v>0</v>
      </c>
      <c r="CT10" s="125">
        <f>IF(ROUND(SUM($BW10:CS10),0)&lt;ROUND(SUM($J10:AF10),0),SUM($J10:AF10)/$H10,0)</f>
        <v>0</v>
      </c>
      <c r="CU10" s="125">
        <f>IF(ROUND(SUM($BW10:CT10),0)&lt;ROUND(SUM($J10:AG10),0),SUM($J10:AG10)/$H10,0)</f>
        <v>0</v>
      </c>
      <c r="CV10" s="125">
        <f>IF(ROUND(SUM($BW10:CU10),0)&lt;ROUND(SUM($J10:AH10),0),SUM($J10:AH10)/$H10,0)</f>
        <v>0</v>
      </c>
      <c r="CW10" s="125">
        <f>IF(ROUND(SUM($BW10:CV10),0)&lt;ROUND(SUM($J10:AI10),0),SUM($J10:AI10)/$H10,0)</f>
        <v>0</v>
      </c>
      <c r="CX10" s="125">
        <f>IF(ROUND(SUM($BW10:CW10),0)&lt;ROUND(SUM($J10:AJ10),0),SUM($J10:AJ10)/$H10,0)</f>
        <v>0</v>
      </c>
      <c r="CY10" s="125">
        <f>IF(ROUND(SUM($BW10:CX10),0)&lt;ROUND(SUM($J10:AK10),0),SUM($J10:AK10)/$H10,0)</f>
        <v>0</v>
      </c>
      <c r="CZ10" s="125">
        <f>IF(ROUND(SUM($BW10:CY10),0)&lt;ROUND(SUM($J10:AL10),0),SUM($J10:AL10)/$H10,0)</f>
        <v>0</v>
      </c>
      <c r="DA10" s="125">
        <f>IF(ROUND(SUM($BW10:CZ10),0)&lt;ROUND(SUM($J10:AM10),0),SUM($J10:AM10)/$H10,0)</f>
        <v>0</v>
      </c>
      <c r="DB10" s="125">
        <f>IF(ROUND(SUM($BW10:DA10),0)&lt;ROUND(SUM($J10:AN10),0),SUM($J10:AN10)/$H10,0)</f>
        <v>0</v>
      </c>
      <c r="DC10" s="125">
        <f>IF(ROUND(SUM($BW10:DB10),0)&lt;ROUND(SUM($J10:AO10),0),SUM($J10:AO10)/$H10,0)</f>
        <v>0</v>
      </c>
      <c r="DD10" s="125">
        <f>IF(ROUND(SUM($BW10:DC10),0)&lt;ROUND(SUM($J10:AP10),0),SUM($J10:AP10)/$H10,0)</f>
        <v>0</v>
      </c>
      <c r="DE10" s="125">
        <f>IF(ROUND(SUM($BW10:DD10),0)&lt;ROUND(SUM($J10:AQ10),0),SUM($J10:AQ10)/$H10,0)</f>
        <v>0</v>
      </c>
      <c r="DF10" s="125">
        <f>IF(ROUND(SUM($BW10:DE10),0)&lt;ROUND(SUM($J10:AR10),0),SUM($J10:AR10)/$H10,0)</f>
        <v>0</v>
      </c>
      <c r="DG10" s="125">
        <f>IF(ROUND(SUM($BW10:DF10),0)&lt;ROUND(SUM($J10:AS10),0),SUM($J10:AS10)/$H10,0)</f>
        <v>0</v>
      </c>
      <c r="DH10" s="125">
        <f>IF(ROUND(SUM($BW10:DG10),0)&lt;ROUND(SUM($J10:AT10),0),SUM($J10:AT10)/$H10,0)</f>
        <v>0</v>
      </c>
      <c r="DI10" s="125">
        <f>IF(ROUND(SUM($BW10:DH10),0)&lt;ROUND(SUM($J10:AU10),0),SUM($J10:AU10)/$H10,0)</f>
        <v>0</v>
      </c>
      <c r="DJ10" s="125">
        <f>IF(ROUND(SUM($BW10:DI10),0)&lt;ROUND(SUM($J10:AV10),0),SUM($J10:AV10)/$H10,0)</f>
        <v>0</v>
      </c>
      <c r="DK10" s="125">
        <f>IF(ROUND(SUM($BW10:DJ10),0)&lt;ROUND(SUM($J10:AW10),0),SUM($J10:AW10)/$H10,0)</f>
        <v>0</v>
      </c>
      <c r="DL10" s="125">
        <f>IF(ROUND(SUM($BW10:DK10),0)&lt;ROUND(SUM($J10:AX10),0),SUM($J10:AX10)/$H10,0)</f>
        <v>0</v>
      </c>
      <c r="DM10" s="125">
        <f>IF(ROUND(SUM($BW10:DL10),0)&lt;ROUND(SUM($J10:AY10),0),SUM($J10:AY10)/$H10,0)</f>
        <v>0</v>
      </c>
      <c r="DN10" s="125">
        <f>IF(ROUND(SUM($BW10:DM10),0)&lt;ROUND(SUM($J10:AZ10),0),SUM($J10:AZ10)/$H10,0)</f>
        <v>0</v>
      </c>
      <c r="DO10" s="125">
        <f>IF(ROUND(SUM($BW10:DN10),0)&lt;ROUND(SUM($J10:BA10),0),SUM($J10:BA10)/$H10,0)</f>
        <v>0</v>
      </c>
      <c r="DP10" s="125">
        <f>IF(ROUND(SUM($BW10:DO10),0)&lt;ROUND(SUM($J10:BB10),0),SUM($J10:BB10)/$H10,0)</f>
        <v>0</v>
      </c>
      <c r="DQ10" s="125">
        <f>IF(ROUND(SUM($BW10:DP10),0)&lt;ROUND(SUM($J10:BC10),0),SUM($J10:BC10)/$H10,0)</f>
        <v>0</v>
      </c>
      <c r="DR10" s="125">
        <f>IF(ROUND(SUM($BW10:DQ10),0)&lt;ROUND(SUM($J10:BD10),0),SUM($J10:BD10)/$H10,0)</f>
        <v>0</v>
      </c>
      <c r="DS10" s="125">
        <f>IF(ROUND(SUM($BW10:DR10),0)&lt;ROUND(SUM($J10:BE10),0),SUM($J10:BE10)/$H10,0)</f>
        <v>0</v>
      </c>
      <c r="DT10" s="125">
        <f>IF(ROUND(SUM($BW10:DS10),0)&lt;ROUND(SUM($J10:BF10),0),SUM($J10:BF10)/$H10,0)</f>
        <v>0</v>
      </c>
      <c r="DU10" s="125">
        <f>IF(ROUND(SUM($BW10:DT10),0)&lt;ROUND(SUM($J10:BG10),0),SUM($J10:BG10)/$H10,0)</f>
        <v>0</v>
      </c>
      <c r="DV10" s="125">
        <f>IF(ROUND(SUM($BW10:DU10),0)&lt;ROUND(SUM($J10:BH10),0),SUM($J10:BH10)/$H10,0)</f>
        <v>0</v>
      </c>
      <c r="DW10" s="125">
        <f>IF(ROUND(SUM($BW10:DV10),0)&lt;ROUND(SUM($J10:BI10),0),SUM($J10:BI10)/$H10,0)</f>
        <v>0</v>
      </c>
      <c r="DX10" s="125">
        <f>IF(ROUND(SUM($BW10:DW10),0)&lt;ROUND(SUM($J10:BJ10),0),SUM($J10:BJ10)/$H10,0)</f>
        <v>0</v>
      </c>
      <c r="DY10" s="125">
        <f>IF(ROUND(SUM($BW10:DX10),0)&lt;ROUND(SUM($J10:BK10),0),SUM($J10:BK10)/$H10,0)</f>
        <v>0</v>
      </c>
      <c r="DZ10" s="125">
        <f>IF(ROUND(SUM($BW10:DY10),0)&lt;ROUND(SUM($J10:BL10),0),SUM($J10:BL10)/$H10,0)</f>
        <v>0</v>
      </c>
      <c r="EA10" s="125">
        <f>IF(ROUND(SUM($BW10:DZ10),0)&lt;ROUND(SUM($J10:BM10),0),SUM($J10:BM10)/$H10,0)</f>
        <v>0</v>
      </c>
      <c r="EB10" s="125">
        <f>IF(ROUND(SUM($BW10:EA10),0)&lt;ROUND(SUM($J10:BN10),0),SUM($J10:BN10)/$H10,0)</f>
        <v>0</v>
      </c>
      <c r="EC10" s="125">
        <f>IF(ROUND(SUM($BW10:EB10),0)&lt;ROUND(SUM($J10:BO10),0),SUM($J10:BO10)/$H10,0)</f>
        <v>0</v>
      </c>
      <c r="ED10" s="125">
        <f>IF(ROUND(SUM($BW10:EC10),0)&lt;ROUND(SUM($J10:BP10),0),SUM($J10:BP10)/$H10,0)</f>
        <v>0</v>
      </c>
      <c r="EE10" s="125">
        <f>IF(ROUND(SUM($BW10:ED10),0)&lt;ROUND(SUM($J10:BQ10),0),SUM($J10:BQ10)/$H10,0)</f>
        <v>0</v>
      </c>
      <c r="EF10" s="159" cm="1">
        <f t="array" ref="EF10">SUMPRODUCT((YEAR($BX$5:$EE$5)=EF$5)*($BX10:$EE10))</f>
        <v>0</v>
      </c>
      <c r="EG10" s="125" cm="1">
        <f t="array" ref="EG10">SUMPRODUCT((YEAR($BX$5:$EE$5)=EG$5)*($BX10:$EE10))</f>
        <v>0</v>
      </c>
      <c r="EH10" s="125" cm="1">
        <f t="array" ref="EH10">SUMPRODUCT((YEAR($BX$5:$EE$5)=EH$5)*($BX10:$EE10))</f>
        <v>0</v>
      </c>
      <c r="EI10" s="125" cm="1">
        <f t="array" ref="EI10">SUMPRODUCT((YEAR($BX$5:$EE$5)=EI$5)*($BX10:$EE10))</f>
        <v>0</v>
      </c>
      <c r="EJ10" s="158" cm="1">
        <f t="array" ref="EJ10">SUMPRODUCT((YEAR($BX$5:$EE$5)=EJ$5)*($BX10:$EE10))</f>
        <v>0</v>
      </c>
      <c r="EK10" s="193"/>
      <c r="EL10" s="125">
        <f>ROUND(SUM($J10:J10)-SUM($BX10:BX10),2)</f>
        <v>0</v>
      </c>
      <c r="EM10" s="125">
        <f>ROUND(SUM($J10:K10)-SUM($BX10:BY10),2)</f>
        <v>0</v>
      </c>
      <c r="EN10" s="125">
        <f>ROUND(SUM($J10:L10)-SUM($BX10:BZ10),2)</f>
        <v>0</v>
      </c>
      <c r="EO10" s="125">
        <f>ROUND(SUM($J10:M10)-SUM($BX10:CA10),2)</f>
        <v>0</v>
      </c>
      <c r="EP10" s="125">
        <f>ROUND(SUM($J10:N10)-SUM($BX10:CB10),2)</f>
        <v>0</v>
      </c>
      <c r="EQ10" s="125">
        <f>ROUND(SUM($J10:O10)-SUM($BX10:CC10),2)</f>
        <v>0</v>
      </c>
      <c r="ER10" s="125">
        <f>ROUND(SUM($J10:P10)-SUM($BX10:CD10),2)</f>
        <v>0</v>
      </c>
      <c r="ES10" s="125">
        <f>ROUND(SUM($J10:Q10)-SUM($BX10:CE10),2)</f>
        <v>0</v>
      </c>
      <c r="ET10" s="125">
        <f>ROUND(SUM($J10:R10)-SUM($BX10:CF10),2)</f>
        <v>0</v>
      </c>
      <c r="EU10" s="125">
        <f>ROUND(SUM($J10:S10)-SUM($BX10:CG10),2)</f>
        <v>0</v>
      </c>
      <c r="EV10" s="125">
        <f>ROUND(SUM($J10:T10)-SUM($BX10:CH10),2)</f>
        <v>0</v>
      </c>
      <c r="EW10" s="125">
        <f>ROUND(SUM($J10:U10)-SUM($BX10:CI10),2)</f>
        <v>0</v>
      </c>
      <c r="EX10" s="125">
        <f>ROUND(SUM($J10:V10)-SUM($BX10:CJ10),2)</f>
        <v>0</v>
      </c>
      <c r="EY10" s="125">
        <f>ROUND(SUM($J10:W10)-SUM($BX10:CK10),2)</f>
        <v>0</v>
      </c>
      <c r="EZ10" s="125">
        <f>ROUND(SUM($J10:X10)-SUM($BX10:CL10),2)</f>
        <v>0</v>
      </c>
      <c r="FA10" s="125">
        <f>ROUND(SUM($J10:Y10)-SUM($BX10:CM10),2)</f>
        <v>0</v>
      </c>
      <c r="FB10" s="125">
        <f>ROUND(SUM($J10:Z10)-SUM($BX10:CN10),2)</f>
        <v>0</v>
      </c>
      <c r="FC10" s="125">
        <f>ROUND(SUM($J10:AA10)-SUM($BX10:CO10),2)</f>
        <v>0</v>
      </c>
      <c r="FD10" s="125">
        <f>ROUND(SUM($J10:AB10)-SUM($BX10:CP10),2)</f>
        <v>0</v>
      </c>
      <c r="FE10" s="125">
        <f>ROUND(SUM($J10:AC10)-SUM($BX10:CQ10),2)</f>
        <v>0</v>
      </c>
      <c r="FF10" s="125">
        <f>ROUND(SUM($J10:AD10)-SUM($BX10:CR10),2)</f>
        <v>0</v>
      </c>
      <c r="FG10" s="125">
        <f>ROUND(SUM($J10:AE10)-SUM($BX10:CS10),2)</f>
        <v>0</v>
      </c>
      <c r="FH10" s="125">
        <f>ROUND(SUM($J10:AF10)-SUM($BX10:CT10),2)</f>
        <v>0</v>
      </c>
      <c r="FI10" s="125">
        <f>ROUND(SUM($J10:AG10)-SUM($BX10:CU10),2)</f>
        <v>0</v>
      </c>
      <c r="FJ10" s="125">
        <f>ROUND(SUM($J10:AH10)-SUM($BX10:CV10),2)</f>
        <v>0</v>
      </c>
      <c r="FK10" s="125">
        <f>ROUND(SUM($J10:AI10)-SUM($BX10:CW10),2)</f>
        <v>0</v>
      </c>
      <c r="FL10" s="125">
        <f>ROUND(SUM($J10:AJ10)-SUM($BX10:CX10),2)</f>
        <v>0</v>
      </c>
      <c r="FM10" s="125">
        <f>ROUND(SUM($J10:AK10)-SUM($BX10:CY10),2)</f>
        <v>0</v>
      </c>
      <c r="FN10" s="125">
        <f>ROUND(SUM($J10:AL10)-SUM($BX10:CZ10),2)</f>
        <v>0</v>
      </c>
      <c r="FO10" s="125">
        <f>ROUND(SUM($J10:AM10)-SUM($BX10:DA10),2)</f>
        <v>0</v>
      </c>
      <c r="FP10" s="125">
        <f>ROUND(SUM($J10:AN10)-SUM($BX10:DB10),2)</f>
        <v>0</v>
      </c>
      <c r="FQ10" s="125">
        <f>ROUND(SUM($J10:AO10)-SUM($BX10:DC10),2)</f>
        <v>0</v>
      </c>
      <c r="FR10" s="125">
        <f>ROUND(SUM($J10:AP10)-SUM($BX10:DD10),2)</f>
        <v>0</v>
      </c>
      <c r="FS10" s="125">
        <f>ROUND(SUM($J10:AQ10)-SUM($BX10:DE10),2)</f>
        <v>0</v>
      </c>
      <c r="FT10" s="125">
        <f>ROUND(SUM($J10:AR10)-SUM($BX10:DF10),2)</f>
        <v>0</v>
      </c>
      <c r="FU10" s="125">
        <f>ROUND(SUM($J10:AS10)-SUM($BX10:DG10),2)</f>
        <v>0</v>
      </c>
      <c r="FV10" s="125">
        <f>ROUND(SUM($J10:AT10)-SUM($BX10:DH10),2)</f>
        <v>0</v>
      </c>
      <c r="FW10" s="125">
        <f>ROUND(SUM($J10:AU10)-SUM($BX10:DI10),2)</f>
        <v>0</v>
      </c>
      <c r="FX10" s="125">
        <f>ROUND(SUM($J10:AV10)-SUM($BX10:DJ10),2)</f>
        <v>0</v>
      </c>
      <c r="FY10" s="125">
        <f>ROUND(SUM($J10:AW10)-SUM($BX10:DK10),2)</f>
        <v>0</v>
      </c>
      <c r="FZ10" s="125">
        <f>ROUND(SUM($J10:AX10)-SUM($BX10:DL10),2)</f>
        <v>0</v>
      </c>
      <c r="GA10" s="125">
        <f>ROUND(SUM($J10:AY10)-SUM($BX10:DM10),2)</f>
        <v>0</v>
      </c>
      <c r="GB10" s="125">
        <f>ROUND(SUM($J10:AZ10)-SUM($BX10:DN10),2)</f>
        <v>0</v>
      </c>
      <c r="GC10" s="125">
        <f>ROUND(SUM($J10:BA10)-SUM($BX10:DO10),2)</f>
        <v>0</v>
      </c>
      <c r="GD10" s="125">
        <f>ROUND(SUM($J10:BB10)-SUM($BX10:DP10),2)</f>
        <v>0</v>
      </c>
      <c r="GE10" s="125">
        <f>ROUND(SUM($J10:BC10)-SUM($BX10:DQ10),2)</f>
        <v>0</v>
      </c>
      <c r="GF10" s="125">
        <f>ROUND(SUM($J10:BD10)-SUM($BX10:DR10),2)</f>
        <v>0</v>
      </c>
      <c r="GG10" s="125">
        <f>ROUND(SUM($J10:BE10)-SUM($BX10:DS10),2)</f>
        <v>0</v>
      </c>
      <c r="GH10" s="125">
        <f>ROUND(SUM($J10:BF10)-SUM($BX10:DT10),2)</f>
        <v>0</v>
      </c>
      <c r="GI10" s="125">
        <f>ROUND(SUM($J10:BG10)-SUM($BX10:DU10),2)</f>
        <v>0</v>
      </c>
      <c r="GJ10" s="125">
        <f>ROUND(SUM($J10:BH10)-SUM($BX10:DV10),2)</f>
        <v>0</v>
      </c>
      <c r="GK10" s="125">
        <f>ROUND(SUM($J10:BI10)-SUM($BX10:DW10),2)</f>
        <v>0</v>
      </c>
      <c r="GL10" s="125">
        <f>ROUND(SUM($J10:BJ10)-SUM($BX10:DX10),2)</f>
        <v>0</v>
      </c>
      <c r="GM10" s="125">
        <f>ROUND(SUM($J10:BK10)-SUM($BX10:DY10),2)</f>
        <v>0</v>
      </c>
      <c r="GN10" s="125">
        <f>ROUND(SUM($J10:BL10)-SUM($BX10:DZ10),2)</f>
        <v>0</v>
      </c>
      <c r="GO10" s="125">
        <f>ROUND(SUM($J10:BM10)-SUM($BX10:EA10),2)</f>
        <v>0</v>
      </c>
      <c r="GP10" s="125">
        <f>ROUND(SUM($J10:BN10)-SUM($BX10:EB10),2)</f>
        <v>0</v>
      </c>
      <c r="GQ10" s="125">
        <f>ROUND(SUM($J10:BO10)-SUM($BX10:EC10),2)</f>
        <v>0</v>
      </c>
      <c r="GR10" s="125">
        <f>ROUND(SUM($J10:BP10)-SUM($BX10:ED10),2)</f>
        <v>0</v>
      </c>
      <c r="GS10" s="125">
        <f>ROUND(SUM($J10:BQ10)-SUM($BX10:EE10),2)</f>
        <v>0</v>
      </c>
      <c r="GT10" s="159">
        <f t="shared" si="59"/>
        <v>0</v>
      </c>
      <c r="GU10" s="125">
        <f t="shared" si="60"/>
        <v>0</v>
      </c>
      <c r="GV10" s="125">
        <f t="shared" si="61"/>
        <v>0</v>
      </c>
      <c r="GW10" s="125">
        <f t="shared" si="62"/>
        <v>0</v>
      </c>
      <c r="GX10" s="158">
        <f t="shared" si="63"/>
        <v>0</v>
      </c>
    </row>
    <row r="11" spans="1:220">
      <c r="C11" s="457"/>
      <c r="D11" s="198"/>
      <c r="E11" s="199"/>
      <c r="F11" s="200"/>
      <c r="G11" s="201"/>
      <c r="H11" s="155" t="str">
        <f>IFERROR(VLOOKUP(D11,Setup!$D$40:$F$47,3,FALSE)*12,"")</f>
        <v/>
      </c>
      <c r="I11" s="90"/>
      <c r="J11" s="159">
        <f t="shared" si="53"/>
        <v>0</v>
      </c>
      <c r="K11" s="125">
        <f t="shared" si="53"/>
        <v>0</v>
      </c>
      <c r="L11" s="125">
        <f t="shared" si="53"/>
        <v>0</v>
      </c>
      <c r="M11" s="125">
        <f t="shared" si="53"/>
        <v>0</v>
      </c>
      <c r="N11" s="125">
        <f t="shared" si="53"/>
        <v>0</v>
      </c>
      <c r="O11" s="125">
        <f t="shared" si="53"/>
        <v>0</v>
      </c>
      <c r="P11" s="125">
        <f t="shared" si="53"/>
        <v>0</v>
      </c>
      <c r="Q11" s="125">
        <f t="shared" si="53"/>
        <v>0</v>
      </c>
      <c r="R11" s="125">
        <f t="shared" si="53"/>
        <v>0</v>
      </c>
      <c r="S11" s="125">
        <f t="shared" si="53"/>
        <v>0</v>
      </c>
      <c r="T11" s="125">
        <f t="shared" si="54"/>
        <v>0</v>
      </c>
      <c r="U11" s="125">
        <f t="shared" si="54"/>
        <v>0</v>
      </c>
      <c r="V11" s="125">
        <f t="shared" si="54"/>
        <v>0</v>
      </c>
      <c r="W11" s="125">
        <f t="shared" si="54"/>
        <v>0</v>
      </c>
      <c r="X11" s="125">
        <f t="shared" si="54"/>
        <v>0</v>
      </c>
      <c r="Y11" s="125">
        <f t="shared" si="54"/>
        <v>0</v>
      </c>
      <c r="Z11" s="125">
        <f t="shared" si="54"/>
        <v>0</v>
      </c>
      <c r="AA11" s="125">
        <f t="shared" si="54"/>
        <v>0</v>
      </c>
      <c r="AB11" s="125">
        <f t="shared" si="54"/>
        <v>0</v>
      </c>
      <c r="AC11" s="125">
        <f t="shared" si="54"/>
        <v>0</v>
      </c>
      <c r="AD11" s="125">
        <f t="shared" si="55"/>
        <v>0</v>
      </c>
      <c r="AE11" s="125">
        <f t="shared" si="55"/>
        <v>0</v>
      </c>
      <c r="AF11" s="125">
        <f t="shared" si="55"/>
        <v>0</v>
      </c>
      <c r="AG11" s="125">
        <f t="shared" si="55"/>
        <v>0</v>
      </c>
      <c r="AH11" s="125">
        <f t="shared" si="55"/>
        <v>0</v>
      </c>
      <c r="AI11" s="125">
        <f t="shared" si="55"/>
        <v>0</v>
      </c>
      <c r="AJ11" s="125">
        <f t="shared" si="55"/>
        <v>0</v>
      </c>
      <c r="AK11" s="125">
        <f t="shared" si="55"/>
        <v>0</v>
      </c>
      <c r="AL11" s="125">
        <f t="shared" si="55"/>
        <v>0</v>
      </c>
      <c r="AM11" s="125">
        <f t="shared" si="55"/>
        <v>0</v>
      </c>
      <c r="AN11" s="125">
        <f t="shared" si="56"/>
        <v>0</v>
      </c>
      <c r="AO11" s="125">
        <f t="shared" si="56"/>
        <v>0</v>
      </c>
      <c r="AP11" s="125">
        <f t="shared" si="56"/>
        <v>0</v>
      </c>
      <c r="AQ11" s="125">
        <f t="shared" si="56"/>
        <v>0</v>
      </c>
      <c r="AR11" s="125">
        <f t="shared" si="56"/>
        <v>0</v>
      </c>
      <c r="AS11" s="125">
        <f t="shared" si="56"/>
        <v>0</v>
      </c>
      <c r="AT11" s="125">
        <f t="shared" si="56"/>
        <v>0</v>
      </c>
      <c r="AU11" s="125">
        <f t="shared" si="56"/>
        <v>0</v>
      </c>
      <c r="AV11" s="125">
        <f t="shared" si="56"/>
        <v>0</v>
      </c>
      <c r="AW11" s="125">
        <f t="shared" si="56"/>
        <v>0</v>
      </c>
      <c r="AX11" s="125">
        <f t="shared" si="57"/>
        <v>0</v>
      </c>
      <c r="AY11" s="125">
        <f t="shared" si="57"/>
        <v>0</v>
      </c>
      <c r="AZ11" s="125">
        <f t="shared" si="57"/>
        <v>0</v>
      </c>
      <c r="BA11" s="125">
        <f t="shared" si="57"/>
        <v>0</v>
      </c>
      <c r="BB11" s="125">
        <f t="shared" si="57"/>
        <v>0</v>
      </c>
      <c r="BC11" s="125">
        <f t="shared" si="57"/>
        <v>0</v>
      </c>
      <c r="BD11" s="125">
        <f t="shared" si="57"/>
        <v>0</v>
      </c>
      <c r="BE11" s="125">
        <f t="shared" si="57"/>
        <v>0</v>
      </c>
      <c r="BF11" s="125">
        <f t="shared" si="57"/>
        <v>0</v>
      </c>
      <c r="BG11" s="125">
        <f t="shared" si="57"/>
        <v>0</v>
      </c>
      <c r="BH11" s="125">
        <f t="shared" si="58"/>
        <v>0</v>
      </c>
      <c r="BI11" s="125">
        <f t="shared" si="58"/>
        <v>0</v>
      </c>
      <c r="BJ11" s="125">
        <f t="shared" si="58"/>
        <v>0</v>
      </c>
      <c r="BK11" s="125">
        <f t="shared" si="58"/>
        <v>0</v>
      </c>
      <c r="BL11" s="125">
        <f t="shared" si="58"/>
        <v>0</v>
      </c>
      <c r="BM11" s="125">
        <f t="shared" si="58"/>
        <v>0</v>
      </c>
      <c r="BN11" s="125">
        <f t="shared" si="58"/>
        <v>0</v>
      </c>
      <c r="BO11" s="125">
        <f t="shared" si="58"/>
        <v>0</v>
      </c>
      <c r="BP11" s="125">
        <f t="shared" si="58"/>
        <v>0</v>
      </c>
      <c r="BQ11" s="125">
        <f t="shared" si="58"/>
        <v>0</v>
      </c>
      <c r="BR11" s="159" cm="1">
        <f t="array" ref="BR11">SUMPRODUCT((YEAR($J$5:$BQ$5)=BR$5)*($J11:$BQ11))</f>
        <v>0</v>
      </c>
      <c r="BS11" s="125" cm="1">
        <f t="array" ref="BS11">SUMPRODUCT((YEAR($J$5:$BQ$5)=BS$5)*($J11:$BQ11))</f>
        <v>0</v>
      </c>
      <c r="BT11" s="125" cm="1">
        <f t="array" ref="BT11">SUMPRODUCT((YEAR($J$5:$BQ$5)=BT$5)*($J11:$BQ11))</f>
        <v>0</v>
      </c>
      <c r="BU11" s="125" cm="1">
        <f t="array" ref="BU11">SUMPRODUCT((YEAR($J$5:$BQ$5)=BU$5)*($J11:$BQ11))</f>
        <v>0</v>
      </c>
      <c r="BV11" s="158" cm="1">
        <f t="array" ref="BV11">SUMPRODUCT((YEAR($J$5:$BQ$5)=BV$5)*($J11:$BQ11))</f>
        <v>0</v>
      </c>
      <c r="BW11" s="308"/>
      <c r="BX11" s="159">
        <f>IF(ROUND(SUM($BW11:BW11),0)&lt;ROUND(SUM($J11:J11),0),SUM($J11:J11)/$H11,0)</f>
        <v>0</v>
      </c>
      <c r="BY11" s="125">
        <f>IF(ROUND(SUM($BW11:BX11),0)&lt;ROUND(SUM($J11:K11),0),SUM($J11:K11)/$H11,0)</f>
        <v>0</v>
      </c>
      <c r="BZ11" s="125">
        <f>IF(ROUND(SUM($BW11:BY11),0)&lt;ROUND(SUM($J11:L11),0),SUM($J11:L11)/$H11,0)</f>
        <v>0</v>
      </c>
      <c r="CA11" s="125">
        <f>IF(ROUND(SUM($BW11:BZ11),0)&lt;ROUND(SUM($J11:M11),0),SUM($J11:M11)/$H11,0)</f>
        <v>0</v>
      </c>
      <c r="CB11" s="125">
        <f>IF(ROUND(SUM($BW11:CA11),0)&lt;ROUND(SUM($J11:N11),0),SUM($J11:N11)/$H11,0)</f>
        <v>0</v>
      </c>
      <c r="CC11" s="125">
        <f>IF(ROUND(SUM($BW11:CB11),0)&lt;ROUND(SUM($J11:O11),0),SUM($J11:O11)/$H11,0)</f>
        <v>0</v>
      </c>
      <c r="CD11" s="125">
        <f>IF(ROUND(SUM($BW11:CC11),0)&lt;ROUND(SUM($J11:P11),0),SUM($J11:P11)/$H11,0)</f>
        <v>0</v>
      </c>
      <c r="CE11" s="125">
        <f>IF(ROUND(SUM($BW11:CD11),0)&lt;ROUND(SUM($J11:Q11),0),SUM($J11:Q11)/$H11,0)</f>
        <v>0</v>
      </c>
      <c r="CF11" s="125">
        <f>IF(ROUND(SUM($BW11:CE11),0)&lt;ROUND(SUM($J11:R11),0),SUM($J11:R11)/$H11,0)</f>
        <v>0</v>
      </c>
      <c r="CG11" s="125">
        <f>IF(ROUND(SUM($BW11:CF11),0)&lt;ROUND(SUM($J11:S11),0),SUM($J11:S11)/$H11,0)</f>
        <v>0</v>
      </c>
      <c r="CH11" s="125">
        <f>IF(ROUND(SUM($BW11:CG11),0)&lt;ROUND(SUM($J11:T11),0),SUM($J11:T11)/$H11,0)</f>
        <v>0</v>
      </c>
      <c r="CI11" s="125">
        <f>IF(ROUND(SUM($BW11:CH11),0)&lt;ROUND(SUM($J11:U11),0),SUM($J11:U11)/$H11,0)</f>
        <v>0</v>
      </c>
      <c r="CJ11" s="125">
        <f>IF(ROUND(SUM($BW11:CI11),0)&lt;ROUND(SUM($J11:V11),0),SUM($J11:V11)/$H11,0)</f>
        <v>0</v>
      </c>
      <c r="CK11" s="125">
        <f>IF(ROUND(SUM($BW11:CJ11),0)&lt;ROUND(SUM($J11:W11),0),SUM($J11:W11)/$H11,0)</f>
        <v>0</v>
      </c>
      <c r="CL11" s="125">
        <f>IF(ROUND(SUM($BW11:CK11),0)&lt;ROUND(SUM($J11:X11),0),SUM($J11:X11)/$H11,0)</f>
        <v>0</v>
      </c>
      <c r="CM11" s="125">
        <f>IF(ROUND(SUM($BW11:CL11),0)&lt;ROUND(SUM($J11:Y11),0),SUM($J11:Y11)/$H11,0)</f>
        <v>0</v>
      </c>
      <c r="CN11" s="125">
        <f>IF(ROUND(SUM($BW11:CM11),0)&lt;ROUND(SUM($J11:Z11),0),SUM($J11:Z11)/$H11,0)</f>
        <v>0</v>
      </c>
      <c r="CO11" s="125">
        <f>IF(ROUND(SUM($BW11:CN11),0)&lt;ROUND(SUM($J11:AA11),0),SUM($J11:AA11)/$H11,0)</f>
        <v>0</v>
      </c>
      <c r="CP11" s="125">
        <f>IF(ROUND(SUM($BW11:CO11),0)&lt;ROUND(SUM($J11:AB11),0),SUM($J11:AB11)/$H11,0)</f>
        <v>0</v>
      </c>
      <c r="CQ11" s="125">
        <f>IF(ROUND(SUM($BW11:CP11),0)&lt;ROUND(SUM($J11:AC11),0),SUM($J11:AC11)/$H11,0)</f>
        <v>0</v>
      </c>
      <c r="CR11" s="125">
        <f>IF(ROUND(SUM($BW11:CQ11),0)&lt;ROUND(SUM($J11:AD11),0),SUM($J11:AD11)/$H11,0)</f>
        <v>0</v>
      </c>
      <c r="CS11" s="125">
        <f>IF(ROUND(SUM($BW11:CR11),0)&lt;ROUND(SUM($J11:AE11),0),SUM($J11:AE11)/$H11,0)</f>
        <v>0</v>
      </c>
      <c r="CT11" s="125">
        <f>IF(ROUND(SUM($BW11:CS11),0)&lt;ROUND(SUM($J11:AF11),0),SUM($J11:AF11)/$H11,0)</f>
        <v>0</v>
      </c>
      <c r="CU11" s="125">
        <f>IF(ROUND(SUM($BW11:CT11),0)&lt;ROUND(SUM($J11:AG11),0),SUM($J11:AG11)/$H11,0)</f>
        <v>0</v>
      </c>
      <c r="CV11" s="125">
        <f>IF(ROUND(SUM($BW11:CU11),0)&lt;ROUND(SUM($J11:AH11),0),SUM($J11:AH11)/$H11,0)</f>
        <v>0</v>
      </c>
      <c r="CW11" s="125">
        <f>IF(ROUND(SUM($BW11:CV11),0)&lt;ROUND(SUM($J11:AI11),0),SUM($J11:AI11)/$H11,0)</f>
        <v>0</v>
      </c>
      <c r="CX11" s="125">
        <f>IF(ROUND(SUM($BW11:CW11),0)&lt;ROUND(SUM($J11:AJ11),0),SUM($J11:AJ11)/$H11,0)</f>
        <v>0</v>
      </c>
      <c r="CY11" s="125">
        <f>IF(ROUND(SUM($BW11:CX11),0)&lt;ROUND(SUM($J11:AK11),0),SUM($J11:AK11)/$H11,0)</f>
        <v>0</v>
      </c>
      <c r="CZ11" s="125">
        <f>IF(ROUND(SUM($BW11:CY11),0)&lt;ROUND(SUM($J11:AL11),0),SUM($J11:AL11)/$H11,0)</f>
        <v>0</v>
      </c>
      <c r="DA11" s="125">
        <f>IF(ROUND(SUM($BW11:CZ11),0)&lt;ROUND(SUM($J11:AM11),0),SUM($J11:AM11)/$H11,0)</f>
        <v>0</v>
      </c>
      <c r="DB11" s="125">
        <f>IF(ROUND(SUM($BW11:DA11),0)&lt;ROUND(SUM($J11:AN11),0),SUM($J11:AN11)/$H11,0)</f>
        <v>0</v>
      </c>
      <c r="DC11" s="125">
        <f>IF(ROUND(SUM($BW11:DB11),0)&lt;ROUND(SUM($J11:AO11),0),SUM($J11:AO11)/$H11,0)</f>
        <v>0</v>
      </c>
      <c r="DD11" s="125">
        <f>IF(ROUND(SUM($BW11:DC11),0)&lt;ROUND(SUM($J11:AP11),0),SUM($J11:AP11)/$H11,0)</f>
        <v>0</v>
      </c>
      <c r="DE11" s="125">
        <f>IF(ROUND(SUM($BW11:DD11),0)&lt;ROUND(SUM($J11:AQ11),0),SUM($J11:AQ11)/$H11,0)</f>
        <v>0</v>
      </c>
      <c r="DF11" s="125">
        <f>IF(ROUND(SUM($BW11:DE11),0)&lt;ROUND(SUM($J11:AR11),0),SUM($J11:AR11)/$H11,0)</f>
        <v>0</v>
      </c>
      <c r="DG11" s="125">
        <f>IF(ROUND(SUM($BW11:DF11),0)&lt;ROUND(SUM($J11:AS11),0),SUM($J11:AS11)/$H11,0)</f>
        <v>0</v>
      </c>
      <c r="DH11" s="125">
        <f>IF(ROUND(SUM($BW11:DG11),0)&lt;ROUND(SUM($J11:AT11),0),SUM($J11:AT11)/$H11,0)</f>
        <v>0</v>
      </c>
      <c r="DI11" s="125">
        <f>IF(ROUND(SUM($BW11:DH11),0)&lt;ROUND(SUM($J11:AU11),0),SUM($J11:AU11)/$H11,0)</f>
        <v>0</v>
      </c>
      <c r="DJ11" s="125">
        <f>IF(ROUND(SUM($BW11:DI11),0)&lt;ROUND(SUM($J11:AV11),0),SUM($J11:AV11)/$H11,0)</f>
        <v>0</v>
      </c>
      <c r="DK11" s="125">
        <f>IF(ROUND(SUM($BW11:DJ11),0)&lt;ROUND(SUM($J11:AW11),0),SUM($J11:AW11)/$H11,0)</f>
        <v>0</v>
      </c>
      <c r="DL11" s="125">
        <f>IF(ROUND(SUM($BW11:DK11),0)&lt;ROUND(SUM($J11:AX11),0),SUM($J11:AX11)/$H11,0)</f>
        <v>0</v>
      </c>
      <c r="DM11" s="125">
        <f>IF(ROUND(SUM($BW11:DL11),0)&lt;ROUND(SUM($J11:AY11),0),SUM($J11:AY11)/$H11,0)</f>
        <v>0</v>
      </c>
      <c r="DN11" s="125">
        <f>IF(ROUND(SUM($BW11:DM11),0)&lt;ROUND(SUM($J11:AZ11),0),SUM($J11:AZ11)/$H11,0)</f>
        <v>0</v>
      </c>
      <c r="DO11" s="125">
        <f>IF(ROUND(SUM($BW11:DN11),0)&lt;ROUND(SUM($J11:BA11),0),SUM($J11:BA11)/$H11,0)</f>
        <v>0</v>
      </c>
      <c r="DP11" s="125">
        <f>IF(ROUND(SUM($BW11:DO11),0)&lt;ROUND(SUM($J11:BB11),0),SUM($J11:BB11)/$H11,0)</f>
        <v>0</v>
      </c>
      <c r="DQ11" s="125">
        <f>IF(ROUND(SUM($BW11:DP11),0)&lt;ROUND(SUM($J11:BC11),0),SUM($J11:BC11)/$H11,0)</f>
        <v>0</v>
      </c>
      <c r="DR11" s="125">
        <f>IF(ROUND(SUM($BW11:DQ11),0)&lt;ROUND(SUM($J11:BD11),0),SUM($J11:BD11)/$H11,0)</f>
        <v>0</v>
      </c>
      <c r="DS11" s="125">
        <f>IF(ROUND(SUM($BW11:DR11),0)&lt;ROUND(SUM($J11:BE11),0),SUM($J11:BE11)/$H11,0)</f>
        <v>0</v>
      </c>
      <c r="DT11" s="125">
        <f>IF(ROUND(SUM($BW11:DS11),0)&lt;ROUND(SUM($J11:BF11),0),SUM($J11:BF11)/$H11,0)</f>
        <v>0</v>
      </c>
      <c r="DU11" s="125">
        <f>IF(ROUND(SUM($BW11:DT11),0)&lt;ROUND(SUM($J11:BG11),0),SUM($J11:BG11)/$H11,0)</f>
        <v>0</v>
      </c>
      <c r="DV11" s="125">
        <f>IF(ROUND(SUM($BW11:DU11),0)&lt;ROUND(SUM($J11:BH11),0),SUM($J11:BH11)/$H11,0)</f>
        <v>0</v>
      </c>
      <c r="DW11" s="125">
        <f>IF(ROUND(SUM($BW11:DV11),0)&lt;ROUND(SUM($J11:BI11),0),SUM($J11:BI11)/$H11,0)</f>
        <v>0</v>
      </c>
      <c r="DX11" s="125">
        <f>IF(ROUND(SUM($BW11:DW11),0)&lt;ROUND(SUM($J11:BJ11),0),SUM($J11:BJ11)/$H11,0)</f>
        <v>0</v>
      </c>
      <c r="DY11" s="125">
        <f>IF(ROUND(SUM($BW11:DX11),0)&lt;ROUND(SUM($J11:BK11),0),SUM($J11:BK11)/$H11,0)</f>
        <v>0</v>
      </c>
      <c r="DZ11" s="125">
        <f>IF(ROUND(SUM($BW11:DY11),0)&lt;ROUND(SUM($J11:BL11),0),SUM($J11:BL11)/$H11,0)</f>
        <v>0</v>
      </c>
      <c r="EA11" s="125">
        <f>IF(ROUND(SUM($BW11:DZ11),0)&lt;ROUND(SUM($J11:BM11),0),SUM($J11:BM11)/$H11,0)</f>
        <v>0</v>
      </c>
      <c r="EB11" s="125">
        <f>IF(ROUND(SUM($BW11:EA11),0)&lt;ROUND(SUM($J11:BN11),0),SUM($J11:BN11)/$H11,0)</f>
        <v>0</v>
      </c>
      <c r="EC11" s="125">
        <f>IF(ROUND(SUM($BW11:EB11),0)&lt;ROUND(SUM($J11:BO11),0),SUM($J11:BO11)/$H11,0)</f>
        <v>0</v>
      </c>
      <c r="ED11" s="125">
        <f>IF(ROUND(SUM($BW11:EC11),0)&lt;ROUND(SUM($J11:BP11),0),SUM($J11:BP11)/$H11,0)</f>
        <v>0</v>
      </c>
      <c r="EE11" s="125">
        <f>IF(ROUND(SUM($BW11:ED11),0)&lt;ROUND(SUM($J11:BQ11),0),SUM($J11:BQ11)/$H11,0)</f>
        <v>0</v>
      </c>
      <c r="EF11" s="159" cm="1">
        <f t="array" ref="EF11">SUMPRODUCT((YEAR($BX$5:$EE$5)=EF$5)*($BX11:$EE11))</f>
        <v>0</v>
      </c>
      <c r="EG11" s="125" cm="1">
        <f t="array" ref="EG11">SUMPRODUCT((YEAR($BX$5:$EE$5)=EG$5)*($BX11:$EE11))</f>
        <v>0</v>
      </c>
      <c r="EH11" s="125" cm="1">
        <f t="array" ref="EH11">SUMPRODUCT((YEAR($BX$5:$EE$5)=EH$5)*($BX11:$EE11))</f>
        <v>0</v>
      </c>
      <c r="EI11" s="125" cm="1">
        <f t="array" ref="EI11">SUMPRODUCT((YEAR($BX$5:$EE$5)=EI$5)*($BX11:$EE11))</f>
        <v>0</v>
      </c>
      <c r="EJ11" s="158" cm="1">
        <f t="array" ref="EJ11">SUMPRODUCT((YEAR($BX$5:$EE$5)=EJ$5)*($BX11:$EE11))</f>
        <v>0</v>
      </c>
      <c r="EK11" s="193"/>
      <c r="EL11" s="125">
        <f>ROUND(SUM($J11:J11)-SUM($BX11:BX11),2)</f>
        <v>0</v>
      </c>
      <c r="EM11" s="125">
        <f>ROUND(SUM($J11:K11)-SUM($BX11:BY11),2)</f>
        <v>0</v>
      </c>
      <c r="EN11" s="125">
        <f>ROUND(SUM($J11:L11)-SUM($BX11:BZ11),2)</f>
        <v>0</v>
      </c>
      <c r="EO11" s="125">
        <f>ROUND(SUM($J11:M11)-SUM($BX11:CA11),2)</f>
        <v>0</v>
      </c>
      <c r="EP11" s="125">
        <f>ROUND(SUM($J11:N11)-SUM($BX11:CB11),2)</f>
        <v>0</v>
      </c>
      <c r="EQ11" s="125">
        <f>ROUND(SUM($J11:O11)-SUM($BX11:CC11),2)</f>
        <v>0</v>
      </c>
      <c r="ER11" s="125">
        <f>ROUND(SUM($J11:P11)-SUM($BX11:CD11),2)</f>
        <v>0</v>
      </c>
      <c r="ES11" s="125">
        <f>ROUND(SUM($J11:Q11)-SUM($BX11:CE11),2)</f>
        <v>0</v>
      </c>
      <c r="ET11" s="125">
        <f>ROUND(SUM($J11:R11)-SUM($BX11:CF11),2)</f>
        <v>0</v>
      </c>
      <c r="EU11" s="125">
        <f>ROUND(SUM($J11:S11)-SUM($BX11:CG11),2)</f>
        <v>0</v>
      </c>
      <c r="EV11" s="125">
        <f>ROUND(SUM($J11:T11)-SUM($BX11:CH11),2)</f>
        <v>0</v>
      </c>
      <c r="EW11" s="125">
        <f>ROUND(SUM($J11:U11)-SUM($BX11:CI11),2)</f>
        <v>0</v>
      </c>
      <c r="EX11" s="125">
        <f>ROUND(SUM($J11:V11)-SUM($BX11:CJ11),2)</f>
        <v>0</v>
      </c>
      <c r="EY11" s="125">
        <f>ROUND(SUM($J11:W11)-SUM($BX11:CK11),2)</f>
        <v>0</v>
      </c>
      <c r="EZ11" s="125">
        <f>ROUND(SUM($J11:X11)-SUM($BX11:CL11),2)</f>
        <v>0</v>
      </c>
      <c r="FA11" s="125">
        <f>ROUND(SUM($J11:Y11)-SUM($BX11:CM11),2)</f>
        <v>0</v>
      </c>
      <c r="FB11" s="125">
        <f>ROUND(SUM($J11:Z11)-SUM($BX11:CN11),2)</f>
        <v>0</v>
      </c>
      <c r="FC11" s="125">
        <f>ROUND(SUM($J11:AA11)-SUM($BX11:CO11),2)</f>
        <v>0</v>
      </c>
      <c r="FD11" s="125">
        <f>ROUND(SUM($J11:AB11)-SUM($BX11:CP11),2)</f>
        <v>0</v>
      </c>
      <c r="FE11" s="125">
        <f>ROUND(SUM($J11:AC11)-SUM($BX11:CQ11),2)</f>
        <v>0</v>
      </c>
      <c r="FF11" s="125">
        <f>ROUND(SUM($J11:AD11)-SUM($BX11:CR11),2)</f>
        <v>0</v>
      </c>
      <c r="FG11" s="125">
        <f>ROUND(SUM($J11:AE11)-SUM($BX11:CS11),2)</f>
        <v>0</v>
      </c>
      <c r="FH11" s="125">
        <f>ROUND(SUM($J11:AF11)-SUM($BX11:CT11),2)</f>
        <v>0</v>
      </c>
      <c r="FI11" s="125">
        <f>ROUND(SUM($J11:AG11)-SUM($BX11:CU11),2)</f>
        <v>0</v>
      </c>
      <c r="FJ11" s="125">
        <f>ROUND(SUM($J11:AH11)-SUM($BX11:CV11),2)</f>
        <v>0</v>
      </c>
      <c r="FK11" s="125">
        <f>ROUND(SUM($J11:AI11)-SUM($BX11:CW11),2)</f>
        <v>0</v>
      </c>
      <c r="FL11" s="125">
        <f>ROUND(SUM($J11:AJ11)-SUM($BX11:CX11),2)</f>
        <v>0</v>
      </c>
      <c r="FM11" s="125">
        <f>ROUND(SUM($J11:AK11)-SUM($BX11:CY11),2)</f>
        <v>0</v>
      </c>
      <c r="FN11" s="125">
        <f>ROUND(SUM($J11:AL11)-SUM($BX11:CZ11),2)</f>
        <v>0</v>
      </c>
      <c r="FO11" s="125">
        <f>ROUND(SUM($J11:AM11)-SUM($BX11:DA11),2)</f>
        <v>0</v>
      </c>
      <c r="FP11" s="125">
        <f>ROUND(SUM($J11:AN11)-SUM($BX11:DB11),2)</f>
        <v>0</v>
      </c>
      <c r="FQ11" s="125">
        <f>ROUND(SUM($J11:AO11)-SUM($BX11:DC11),2)</f>
        <v>0</v>
      </c>
      <c r="FR11" s="125">
        <f>ROUND(SUM($J11:AP11)-SUM($BX11:DD11),2)</f>
        <v>0</v>
      </c>
      <c r="FS11" s="125">
        <f>ROUND(SUM($J11:AQ11)-SUM($BX11:DE11),2)</f>
        <v>0</v>
      </c>
      <c r="FT11" s="125">
        <f>ROUND(SUM($J11:AR11)-SUM($BX11:DF11),2)</f>
        <v>0</v>
      </c>
      <c r="FU11" s="125">
        <f>ROUND(SUM($J11:AS11)-SUM($BX11:DG11),2)</f>
        <v>0</v>
      </c>
      <c r="FV11" s="125">
        <f>ROUND(SUM($J11:AT11)-SUM($BX11:DH11),2)</f>
        <v>0</v>
      </c>
      <c r="FW11" s="125">
        <f>ROUND(SUM($J11:AU11)-SUM($BX11:DI11),2)</f>
        <v>0</v>
      </c>
      <c r="FX11" s="125">
        <f>ROUND(SUM($J11:AV11)-SUM($BX11:DJ11),2)</f>
        <v>0</v>
      </c>
      <c r="FY11" s="125">
        <f>ROUND(SUM($J11:AW11)-SUM($BX11:DK11),2)</f>
        <v>0</v>
      </c>
      <c r="FZ11" s="125">
        <f>ROUND(SUM($J11:AX11)-SUM($BX11:DL11),2)</f>
        <v>0</v>
      </c>
      <c r="GA11" s="125">
        <f>ROUND(SUM($J11:AY11)-SUM($BX11:DM11),2)</f>
        <v>0</v>
      </c>
      <c r="GB11" s="125">
        <f>ROUND(SUM($J11:AZ11)-SUM($BX11:DN11),2)</f>
        <v>0</v>
      </c>
      <c r="GC11" s="125">
        <f>ROUND(SUM($J11:BA11)-SUM($BX11:DO11),2)</f>
        <v>0</v>
      </c>
      <c r="GD11" s="125">
        <f>ROUND(SUM($J11:BB11)-SUM($BX11:DP11),2)</f>
        <v>0</v>
      </c>
      <c r="GE11" s="125">
        <f>ROUND(SUM($J11:BC11)-SUM($BX11:DQ11),2)</f>
        <v>0</v>
      </c>
      <c r="GF11" s="125">
        <f>ROUND(SUM($J11:BD11)-SUM($BX11:DR11),2)</f>
        <v>0</v>
      </c>
      <c r="GG11" s="125">
        <f>ROUND(SUM($J11:BE11)-SUM($BX11:DS11),2)</f>
        <v>0</v>
      </c>
      <c r="GH11" s="125">
        <f>ROUND(SUM($J11:BF11)-SUM($BX11:DT11),2)</f>
        <v>0</v>
      </c>
      <c r="GI11" s="125">
        <f>ROUND(SUM($J11:BG11)-SUM($BX11:DU11),2)</f>
        <v>0</v>
      </c>
      <c r="GJ11" s="125">
        <f>ROUND(SUM($J11:BH11)-SUM($BX11:DV11),2)</f>
        <v>0</v>
      </c>
      <c r="GK11" s="125">
        <f>ROUND(SUM($J11:BI11)-SUM($BX11:DW11),2)</f>
        <v>0</v>
      </c>
      <c r="GL11" s="125">
        <f>ROUND(SUM($J11:BJ11)-SUM($BX11:DX11),2)</f>
        <v>0</v>
      </c>
      <c r="GM11" s="125">
        <f>ROUND(SUM($J11:BK11)-SUM($BX11:DY11),2)</f>
        <v>0</v>
      </c>
      <c r="GN11" s="125">
        <f>ROUND(SUM($J11:BL11)-SUM($BX11:DZ11),2)</f>
        <v>0</v>
      </c>
      <c r="GO11" s="125">
        <f>ROUND(SUM($J11:BM11)-SUM($BX11:EA11),2)</f>
        <v>0</v>
      </c>
      <c r="GP11" s="125">
        <f>ROUND(SUM($J11:BN11)-SUM($BX11:EB11),2)</f>
        <v>0</v>
      </c>
      <c r="GQ11" s="125">
        <f>ROUND(SUM($J11:BO11)-SUM($BX11:EC11),2)</f>
        <v>0</v>
      </c>
      <c r="GR11" s="125">
        <f>ROUND(SUM($J11:BP11)-SUM($BX11:ED11),2)</f>
        <v>0</v>
      </c>
      <c r="GS11" s="125">
        <f>ROUND(SUM($J11:BQ11)-SUM($BX11:EE11),2)</f>
        <v>0</v>
      </c>
      <c r="GT11" s="159">
        <f t="shared" si="59"/>
        <v>0</v>
      </c>
      <c r="GU11" s="125">
        <f t="shared" si="60"/>
        <v>0</v>
      </c>
      <c r="GV11" s="125">
        <f t="shared" si="61"/>
        <v>0</v>
      </c>
      <c r="GW11" s="125">
        <f t="shared" si="62"/>
        <v>0</v>
      </c>
      <c r="GX11" s="158">
        <f t="shared" si="63"/>
        <v>0</v>
      </c>
    </row>
    <row r="12" spans="1:220">
      <c r="C12" s="457"/>
      <c r="D12" s="198"/>
      <c r="E12" s="199"/>
      <c r="F12" s="200"/>
      <c r="G12" s="201"/>
      <c r="H12" s="155" t="str">
        <f>IFERROR(VLOOKUP(D12,Setup!$D$40:$F$47,3,FALSE)*12,"")</f>
        <v/>
      </c>
      <c r="I12" s="90"/>
      <c r="J12" s="159">
        <f t="shared" si="53"/>
        <v>0</v>
      </c>
      <c r="K12" s="125">
        <f t="shared" si="53"/>
        <v>0</v>
      </c>
      <c r="L12" s="125">
        <f t="shared" si="53"/>
        <v>0</v>
      </c>
      <c r="M12" s="125">
        <f t="shared" si="53"/>
        <v>0</v>
      </c>
      <c r="N12" s="125">
        <f t="shared" si="53"/>
        <v>0</v>
      </c>
      <c r="O12" s="125">
        <f t="shared" si="53"/>
        <v>0</v>
      </c>
      <c r="P12" s="125">
        <f t="shared" si="53"/>
        <v>0</v>
      </c>
      <c r="Q12" s="125">
        <f t="shared" si="53"/>
        <v>0</v>
      </c>
      <c r="R12" s="125">
        <f t="shared" si="53"/>
        <v>0</v>
      </c>
      <c r="S12" s="125">
        <f t="shared" si="53"/>
        <v>0</v>
      </c>
      <c r="T12" s="125">
        <f t="shared" si="54"/>
        <v>0</v>
      </c>
      <c r="U12" s="125">
        <f t="shared" si="54"/>
        <v>0</v>
      </c>
      <c r="V12" s="125">
        <f t="shared" si="54"/>
        <v>0</v>
      </c>
      <c r="W12" s="125">
        <f t="shared" si="54"/>
        <v>0</v>
      </c>
      <c r="X12" s="125">
        <f t="shared" si="54"/>
        <v>0</v>
      </c>
      <c r="Y12" s="125">
        <f t="shared" si="54"/>
        <v>0</v>
      </c>
      <c r="Z12" s="125">
        <f t="shared" si="54"/>
        <v>0</v>
      </c>
      <c r="AA12" s="125">
        <f t="shared" si="54"/>
        <v>0</v>
      </c>
      <c r="AB12" s="125">
        <f t="shared" si="54"/>
        <v>0</v>
      </c>
      <c r="AC12" s="125">
        <f t="shared" si="54"/>
        <v>0</v>
      </c>
      <c r="AD12" s="125">
        <f t="shared" si="55"/>
        <v>0</v>
      </c>
      <c r="AE12" s="125">
        <f t="shared" si="55"/>
        <v>0</v>
      </c>
      <c r="AF12" s="125">
        <f t="shared" si="55"/>
        <v>0</v>
      </c>
      <c r="AG12" s="125">
        <f t="shared" si="55"/>
        <v>0</v>
      </c>
      <c r="AH12" s="125">
        <f t="shared" si="55"/>
        <v>0</v>
      </c>
      <c r="AI12" s="125">
        <f t="shared" si="55"/>
        <v>0</v>
      </c>
      <c r="AJ12" s="125">
        <f t="shared" si="55"/>
        <v>0</v>
      </c>
      <c r="AK12" s="125">
        <f t="shared" si="55"/>
        <v>0</v>
      </c>
      <c r="AL12" s="125">
        <f t="shared" si="55"/>
        <v>0</v>
      </c>
      <c r="AM12" s="125">
        <f t="shared" si="55"/>
        <v>0</v>
      </c>
      <c r="AN12" s="125">
        <f t="shared" si="56"/>
        <v>0</v>
      </c>
      <c r="AO12" s="125">
        <f t="shared" si="56"/>
        <v>0</v>
      </c>
      <c r="AP12" s="125">
        <f t="shared" si="56"/>
        <v>0</v>
      </c>
      <c r="AQ12" s="125">
        <f t="shared" si="56"/>
        <v>0</v>
      </c>
      <c r="AR12" s="125">
        <f t="shared" si="56"/>
        <v>0</v>
      </c>
      <c r="AS12" s="125">
        <f t="shared" si="56"/>
        <v>0</v>
      </c>
      <c r="AT12" s="125">
        <f t="shared" si="56"/>
        <v>0</v>
      </c>
      <c r="AU12" s="125">
        <f t="shared" si="56"/>
        <v>0</v>
      </c>
      <c r="AV12" s="125">
        <f t="shared" si="56"/>
        <v>0</v>
      </c>
      <c r="AW12" s="125">
        <f t="shared" si="56"/>
        <v>0</v>
      </c>
      <c r="AX12" s="125">
        <f t="shared" si="57"/>
        <v>0</v>
      </c>
      <c r="AY12" s="125">
        <f t="shared" si="57"/>
        <v>0</v>
      </c>
      <c r="AZ12" s="125">
        <f t="shared" si="57"/>
        <v>0</v>
      </c>
      <c r="BA12" s="125">
        <f t="shared" si="57"/>
        <v>0</v>
      </c>
      <c r="BB12" s="125">
        <f t="shared" si="57"/>
        <v>0</v>
      </c>
      <c r="BC12" s="125">
        <f t="shared" si="57"/>
        <v>0</v>
      </c>
      <c r="BD12" s="125">
        <f t="shared" si="57"/>
        <v>0</v>
      </c>
      <c r="BE12" s="125">
        <f t="shared" si="57"/>
        <v>0</v>
      </c>
      <c r="BF12" s="125">
        <f t="shared" si="57"/>
        <v>0</v>
      </c>
      <c r="BG12" s="125">
        <f t="shared" si="57"/>
        <v>0</v>
      </c>
      <c r="BH12" s="125">
        <f t="shared" si="58"/>
        <v>0</v>
      </c>
      <c r="BI12" s="125">
        <f t="shared" si="58"/>
        <v>0</v>
      </c>
      <c r="BJ12" s="125">
        <f t="shared" si="58"/>
        <v>0</v>
      </c>
      <c r="BK12" s="125">
        <f t="shared" si="58"/>
        <v>0</v>
      </c>
      <c r="BL12" s="125">
        <f t="shared" si="58"/>
        <v>0</v>
      </c>
      <c r="BM12" s="125">
        <f t="shared" si="58"/>
        <v>0</v>
      </c>
      <c r="BN12" s="125">
        <f t="shared" si="58"/>
        <v>0</v>
      </c>
      <c r="BO12" s="125">
        <f t="shared" si="58"/>
        <v>0</v>
      </c>
      <c r="BP12" s="125">
        <f t="shared" si="58"/>
        <v>0</v>
      </c>
      <c r="BQ12" s="125">
        <f t="shared" si="58"/>
        <v>0</v>
      </c>
      <c r="BR12" s="159" cm="1">
        <f t="array" ref="BR12">SUMPRODUCT((YEAR($J$5:$BQ$5)=BR$5)*($J12:$BQ12))</f>
        <v>0</v>
      </c>
      <c r="BS12" s="125" cm="1">
        <f t="array" ref="BS12">SUMPRODUCT((YEAR($J$5:$BQ$5)=BS$5)*($J12:$BQ12))</f>
        <v>0</v>
      </c>
      <c r="BT12" s="125" cm="1">
        <f t="array" ref="BT12">SUMPRODUCT((YEAR($J$5:$BQ$5)=BT$5)*($J12:$BQ12))</f>
        <v>0</v>
      </c>
      <c r="BU12" s="125" cm="1">
        <f t="array" ref="BU12">SUMPRODUCT((YEAR($J$5:$BQ$5)=BU$5)*($J12:$BQ12))</f>
        <v>0</v>
      </c>
      <c r="BV12" s="158" cm="1">
        <f t="array" ref="BV12">SUMPRODUCT((YEAR($J$5:$BQ$5)=BV$5)*($J12:$BQ12))</f>
        <v>0</v>
      </c>
      <c r="BW12" s="308"/>
      <c r="BX12" s="159">
        <f>IF(ROUND(SUM($BW12:BW12),0)&lt;ROUND(SUM($J12:J12),0),SUM($J12:J12)/$H12,0)</f>
        <v>0</v>
      </c>
      <c r="BY12" s="125">
        <f>IF(ROUND(SUM($BW12:BX12),0)&lt;ROUND(SUM($J12:K12),0),SUM($J12:K12)/$H12,0)</f>
        <v>0</v>
      </c>
      <c r="BZ12" s="125">
        <f>IF(ROUND(SUM($BW12:BY12),0)&lt;ROUND(SUM($J12:L12),0),SUM($J12:L12)/$H12,0)</f>
        <v>0</v>
      </c>
      <c r="CA12" s="125">
        <f>IF(ROUND(SUM($BW12:BZ12),0)&lt;ROUND(SUM($J12:M12),0),SUM($J12:M12)/$H12,0)</f>
        <v>0</v>
      </c>
      <c r="CB12" s="125">
        <f>IF(ROUND(SUM($BW12:CA12),0)&lt;ROUND(SUM($J12:N12),0),SUM($J12:N12)/$H12,0)</f>
        <v>0</v>
      </c>
      <c r="CC12" s="125">
        <f>IF(ROUND(SUM($BW12:CB12),0)&lt;ROUND(SUM($J12:O12),0),SUM($J12:O12)/$H12,0)</f>
        <v>0</v>
      </c>
      <c r="CD12" s="125">
        <f>IF(ROUND(SUM($BW12:CC12),0)&lt;ROUND(SUM($J12:P12),0),SUM($J12:P12)/$H12,0)</f>
        <v>0</v>
      </c>
      <c r="CE12" s="125">
        <f>IF(ROUND(SUM($BW12:CD12),0)&lt;ROUND(SUM($J12:Q12),0),SUM($J12:Q12)/$H12,0)</f>
        <v>0</v>
      </c>
      <c r="CF12" s="125">
        <f>IF(ROUND(SUM($BW12:CE12),0)&lt;ROUND(SUM($J12:R12),0),SUM($J12:R12)/$H12,0)</f>
        <v>0</v>
      </c>
      <c r="CG12" s="125">
        <f>IF(ROUND(SUM($BW12:CF12),0)&lt;ROUND(SUM($J12:S12),0),SUM($J12:S12)/$H12,0)</f>
        <v>0</v>
      </c>
      <c r="CH12" s="125">
        <f>IF(ROUND(SUM($BW12:CG12),0)&lt;ROUND(SUM($J12:T12),0),SUM($J12:T12)/$H12,0)</f>
        <v>0</v>
      </c>
      <c r="CI12" s="125">
        <f>IF(ROUND(SUM($BW12:CH12),0)&lt;ROUND(SUM($J12:U12),0),SUM($J12:U12)/$H12,0)</f>
        <v>0</v>
      </c>
      <c r="CJ12" s="125">
        <f>IF(ROUND(SUM($BW12:CI12),0)&lt;ROUND(SUM($J12:V12),0),SUM($J12:V12)/$H12,0)</f>
        <v>0</v>
      </c>
      <c r="CK12" s="125">
        <f>IF(ROUND(SUM($BW12:CJ12),0)&lt;ROUND(SUM($J12:W12),0),SUM($J12:W12)/$H12,0)</f>
        <v>0</v>
      </c>
      <c r="CL12" s="125">
        <f>IF(ROUND(SUM($BW12:CK12),0)&lt;ROUND(SUM($J12:X12),0),SUM($J12:X12)/$H12,0)</f>
        <v>0</v>
      </c>
      <c r="CM12" s="125">
        <f>IF(ROUND(SUM($BW12:CL12),0)&lt;ROUND(SUM($J12:Y12),0),SUM($J12:Y12)/$H12,0)</f>
        <v>0</v>
      </c>
      <c r="CN12" s="125">
        <f>IF(ROUND(SUM($BW12:CM12),0)&lt;ROUND(SUM($J12:Z12),0),SUM($J12:Z12)/$H12,0)</f>
        <v>0</v>
      </c>
      <c r="CO12" s="125">
        <f>IF(ROUND(SUM($BW12:CN12),0)&lt;ROUND(SUM($J12:AA12),0),SUM($J12:AA12)/$H12,0)</f>
        <v>0</v>
      </c>
      <c r="CP12" s="125">
        <f>IF(ROUND(SUM($BW12:CO12),0)&lt;ROUND(SUM($J12:AB12),0),SUM($J12:AB12)/$H12,0)</f>
        <v>0</v>
      </c>
      <c r="CQ12" s="125">
        <f>IF(ROUND(SUM($BW12:CP12),0)&lt;ROUND(SUM($J12:AC12),0),SUM($J12:AC12)/$H12,0)</f>
        <v>0</v>
      </c>
      <c r="CR12" s="125">
        <f>IF(ROUND(SUM($BW12:CQ12),0)&lt;ROUND(SUM($J12:AD12),0),SUM($J12:AD12)/$H12,0)</f>
        <v>0</v>
      </c>
      <c r="CS12" s="125">
        <f>IF(ROUND(SUM($BW12:CR12),0)&lt;ROUND(SUM($J12:AE12),0),SUM($J12:AE12)/$H12,0)</f>
        <v>0</v>
      </c>
      <c r="CT12" s="125">
        <f>IF(ROUND(SUM($BW12:CS12),0)&lt;ROUND(SUM($J12:AF12),0),SUM($J12:AF12)/$H12,0)</f>
        <v>0</v>
      </c>
      <c r="CU12" s="125">
        <f>IF(ROUND(SUM($BW12:CT12),0)&lt;ROUND(SUM($J12:AG12),0),SUM($J12:AG12)/$H12,0)</f>
        <v>0</v>
      </c>
      <c r="CV12" s="125">
        <f>IF(ROUND(SUM($BW12:CU12),0)&lt;ROUND(SUM($J12:AH12),0),SUM($J12:AH12)/$H12,0)</f>
        <v>0</v>
      </c>
      <c r="CW12" s="125">
        <f>IF(ROUND(SUM($BW12:CV12),0)&lt;ROUND(SUM($J12:AI12),0),SUM($J12:AI12)/$H12,0)</f>
        <v>0</v>
      </c>
      <c r="CX12" s="125">
        <f>IF(ROUND(SUM($BW12:CW12),0)&lt;ROUND(SUM($J12:AJ12),0),SUM($J12:AJ12)/$H12,0)</f>
        <v>0</v>
      </c>
      <c r="CY12" s="125">
        <f>IF(ROUND(SUM($BW12:CX12),0)&lt;ROUND(SUM($J12:AK12),0),SUM($J12:AK12)/$H12,0)</f>
        <v>0</v>
      </c>
      <c r="CZ12" s="125">
        <f>IF(ROUND(SUM($BW12:CY12),0)&lt;ROUND(SUM($J12:AL12),0),SUM($J12:AL12)/$H12,0)</f>
        <v>0</v>
      </c>
      <c r="DA12" s="125">
        <f>IF(ROUND(SUM($BW12:CZ12),0)&lt;ROUND(SUM($J12:AM12),0),SUM($J12:AM12)/$H12,0)</f>
        <v>0</v>
      </c>
      <c r="DB12" s="125">
        <f>IF(ROUND(SUM($BW12:DA12),0)&lt;ROUND(SUM($J12:AN12),0),SUM($J12:AN12)/$H12,0)</f>
        <v>0</v>
      </c>
      <c r="DC12" s="125">
        <f>IF(ROUND(SUM($BW12:DB12),0)&lt;ROUND(SUM($J12:AO12),0),SUM($J12:AO12)/$H12,0)</f>
        <v>0</v>
      </c>
      <c r="DD12" s="125">
        <f>IF(ROUND(SUM($BW12:DC12),0)&lt;ROUND(SUM($J12:AP12),0),SUM($J12:AP12)/$H12,0)</f>
        <v>0</v>
      </c>
      <c r="DE12" s="125">
        <f>IF(ROUND(SUM($BW12:DD12),0)&lt;ROUND(SUM($J12:AQ12),0),SUM($J12:AQ12)/$H12,0)</f>
        <v>0</v>
      </c>
      <c r="DF12" s="125">
        <f>IF(ROUND(SUM($BW12:DE12),0)&lt;ROUND(SUM($J12:AR12),0),SUM($J12:AR12)/$H12,0)</f>
        <v>0</v>
      </c>
      <c r="DG12" s="125">
        <f>IF(ROUND(SUM($BW12:DF12),0)&lt;ROUND(SUM($J12:AS12),0),SUM($J12:AS12)/$H12,0)</f>
        <v>0</v>
      </c>
      <c r="DH12" s="125">
        <f>IF(ROUND(SUM($BW12:DG12),0)&lt;ROUND(SUM($J12:AT12),0),SUM($J12:AT12)/$H12,0)</f>
        <v>0</v>
      </c>
      <c r="DI12" s="125">
        <f>IF(ROUND(SUM($BW12:DH12),0)&lt;ROUND(SUM($J12:AU12),0),SUM($J12:AU12)/$H12,0)</f>
        <v>0</v>
      </c>
      <c r="DJ12" s="125">
        <f>IF(ROUND(SUM($BW12:DI12),0)&lt;ROUND(SUM($J12:AV12),0),SUM($J12:AV12)/$H12,0)</f>
        <v>0</v>
      </c>
      <c r="DK12" s="125">
        <f>IF(ROUND(SUM($BW12:DJ12),0)&lt;ROUND(SUM($J12:AW12),0),SUM($J12:AW12)/$H12,0)</f>
        <v>0</v>
      </c>
      <c r="DL12" s="125">
        <f>IF(ROUND(SUM($BW12:DK12),0)&lt;ROUND(SUM($J12:AX12),0),SUM($J12:AX12)/$H12,0)</f>
        <v>0</v>
      </c>
      <c r="DM12" s="125">
        <f>IF(ROUND(SUM($BW12:DL12),0)&lt;ROUND(SUM($J12:AY12),0),SUM($J12:AY12)/$H12,0)</f>
        <v>0</v>
      </c>
      <c r="DN12" s="125">
        <f>IF(ROUND(SUM($BW12:DM12),0)&lt;ROUND(SUM($J12:AZ12),0),SUM($J12:AZ12)/$H12,0)</f>
        <v>0</v>
      </c>
      <c r="DO12" s="125">
        <f>IF(ROUND(SUM($BW12:DN12),0)&lt;ROUND(SUM($J12:BA12),0),SUM($J12:BA12)/$H12,0)</f>
        <v>0</v>
      </c>
      <c r="DP12" s="125">
        <f>IF(ROUND(SUM($BW12:DO12),0)&lt;ROUND(SUM($J12:BB12),0),SUM($J12:BB12)/$H12,0)</f>
        <v>0</v>
      </c>
      <c r="DQ12" s="125">
        <f>IF(ROUND(SUM($BW12:DP12),0)&lt;ROUND(SUM($J12:BC12),0),SUM($J12:BC12)/$H12,0)</f>
        <v>0</v>
      </c>
      <c r="DR12" s="125">
        <f>IF(ROUND(SUM($BW12:DQ12),0)&lt;ROUND(SUM($J12:BD12),0),SUM($J12:BD12)/$H12,0)</f>
        <v>0</v>
      </c>
      <c r="DS12" s="125">
        <f>IF(ROUND(SUM($BW12:DR12),0)&lt;ROUND(SUM($J12:BE12),0),SUM($J12:BE12)/$H12,0)</f>
        <v>0</v>
      </c>
      <c r="DT12" s="125">
        <f>IF(ROUND(SUM($BW12:DS12),0)&lt;ROUND(SUM($J12:BF12),0),SUM($J12:BF12)/$H12,0)</f>
        <v>0</v>
      </c>
      <c r="DU12" s="125">
        <f>IF(ROUND(SUM($BW12:DT12),0)&lt;ROUND(SUM($J12:BG12),0),SUM($J12:BG12)/$H12,0)</f>
        <v>0</v>
      </c>
      <c r="DV12" s="125">
        <f>IF(ROUND(SUM($BW12:DU12),0)&lt;ROUND(SUM($J12:BH12),0),SUM($J12:BH12)/$H12,0)</f>
        <v>0</v>
      </c>
      <c r="DW12" s="125">
        <f>IF(ROUND(SUM($BW12:DV12),0)&lt;ROUND(SUM($J12:BI12),0),SUM($J12:BI12)/$H12,0)</f>
        <v>0</v>
      </c>
      <c r="DX12" s="125">
        <f>IF(ROUND(SUM($BW12:DW12),0)&lt;ROUND(SUM($J12:BJ12),0),SUM($J12:BJ12)/$H12,0)</f>
        <v>0</v>
      </c>
      <c r="DY12" s="125">
        <f>IF(ROUND(SUM($BW12:DX12),0)&lt;ROUND(SUM($J12:BK12),0),SUM($J12:BK12)/$H12,0)</f>
        <v>0</v>
      </c>
      <c r="DZ12" s="125">
        <f>IF(ROUND(SUM($BW12:DY12),0)&lt;ROUND(SUM($J12:BL12),0),SUM($J12:BL12)/$H12,0)</f>
        <v>0</v>
      </c>
      <c r="EA12" s="125">
        <f>IF(ROUND(SUM($BW12:DZ12),0)&lt;ROUND(SUM($J12:BM12),0),SUM($J12:BM12)/$H12,0)</f>
        <v>0</v>
      </c>
      <c r="EB12" s="125">
        <f>IF(ROUND(SUM($BW12:EA12),0)&lt;ROUND(SUM($J12:BN12),0),SUM($J12:BN12)/$H12,0)</f>
        <v>0</v>
      </c>
      <c r="EC12" s="125">
        <f>IF(ROUND(SUM($BW12:EB12),0)&lt;ROUND(SUM($J12:BO12),0),SUM($J12:BO12)/$H12,0)</f>
        <v>0</v>
      </c>
      <c r="ED12" s="125">
        <f>IF(ROUND(SUM($BW12:EC12),0)&lt;ROUND(SUM($J12:BP12),0),SUM($J12:BP12)/$H12,0)</f>
        <v>0</v>
      </c>
      <c r="EE12" s="125">
        <f>IF(ROUND(SUM($BW12:ED12),0)&lt;ROUND(SUM($J12:BQ12),0),SUM($J12:BQ12)/$H12,0)</f>
        <v>0</v>
      </c>
      <c r="EF12" s="159" cm="1">
        <f t="array" ref="EF12">SUMPRODUCT((YEAR($BX$5:$EE$5)=EF$5)*($BX12:$EE12))</f>
        <v>0</v>
      </c>
      <c r="EG12" s="125" cm="1">
        <f t="array" ref="EG12">SUMPRODUCT((YEAR($BX$5:$EE$5)=EG$5)*($BX12:$EE12))</f>
        <v>0</v>
      </c>
      <c r="EH12" s="125" cm="1">
        <f t="array" ref="EH12">SUMPRODUCT((YEAR($BX$5:$EE$5)=EH$5)*($BX12:$EE12))</f>
        <v>0</v>
      </c>
      <c r="EI12" s="125" cm="1">
        <f t="array" ref="EI12">SUMPRODUCT((YEAR($BX$5:$EE$5)=EI$5)*($BX12:$EE12))</f>
        <v>0</v>
      </c>
      <c r="EJ12" s="158" cm="1">
        <f t="array" ref="EJ12">SUMPRODUCT((YEAR($BX$5:$EE$5)=EJ$5)*($BX12:$EE12))</f>
        <v>0</v>
      </c>
      <c r="EK12" s="193"/>
      <c r="EL12" s="125">
        <f>ROUND(SUM($J12:J12)-SUM($BX12:BX12),2)</f>
        <v>0</v>
      </c>
      <c r="EM12" s="125">
        <f>ROUND(SUM($J12:K12)-SUM($BX12:BY12),2)</f>
        <v>0</v>
      </c>
      <c r="EN12" s="125">
        <f>ROUND(SUM($J12:L12)-SUM($BX12:BZ12),2)</f>
        <v>0</v>
      </c>
      <c r="EO12" s="125">
        <f>ROUND(SUM($J12:M12)-SUM($BX12:CA12),2)</f>
        <v>0</v>
      </c>
      <c r="EP12" s="125">
        <f>ROUND(SUM($J12:N12)-SUM($BX12:CB12),2)</f>
        <v>0</v>
      </c>
      <c r="EQ12" s="125">
        <f>ROUND(SUM($J12:O12)-SUM($BX12:CC12),2)</f>
        <v>0</v>
      </c>
      <c r="ER12" s="125">
        <f>ROUND(SUM($J12:P12)-SUM($BX12:CD12),2)</f>
        <v>0</v>
      </c>
      <c r="ES12" s="125">
        <f>ROUND(SUM($J12:Q12)-SUM($BX12:CE12),2)</f>
        <v>0</v>
      </c>
      <c r="ET12" s="125">
        <f>ROUND(SUM($J12:R12)-SUM($BX12:CF12),2)</f>
        <v>0</v>
      </c>
      <c r="EU12" s="125">
        <f>ROUND(SUM($J12:S12)-SUM($BX12:CG12),2)</f>
        <v>0</v>
      </c>
      <c r="EV12" s="125">
        <f>ROUND(SUM($J12:T12)-SUM($BX12:CH12),2)</f>
        <v>0</v>
      </c>
      <c r="EW12" s="125">
        <f>ROUND(SUM($J12:U12)-SUM($BX12:CI12),2)</f>
        <v>0</v>
      </c>
      <c r="EX12" s="125">
        <f>ROUND(SUM($J12:V12)-SUM($BX12:CJ12),2)</f>
        <v>0</v>
      </c>
      <c r="EY12" s="125">
        <f>ROUND(SUM($J12:W12)-SUM($BX12:CK12),2)</f>
        <v>0</v>
      </c>
      <c r="EZ12" s="125">
        <f>ROUND(SUM($J12:X12)-SUM($BX12:CL12),2)</f>
        <v>0</v>
      </c>
      <c r="FA12" s="125">
        <f>ROUND(SUM($J12:Y12)-SUM($BX12:CM12),2)</f>
        <v>0</v>
      </c>
      <c r="FB12" s="125">
        <f>ROUND(SUM($J12:Z12)-SUM($BX12:CN12),2)</f>
        <v>0</v>
      </c>
      <c r="FC12" s="125">
        <f>ROUND(SUM($J12:AA12)-SUM($BX12:CO12),2)</f>
        <v>0</v>
      </c>
      <c r="FD12" s="125">
        <f>ROUND(SUM($J12:AB12)-SUM($BX12:CP12),2)</f>
        <v>0</v>
      </c>
      <c r="FE12" s="125">
        <f>ROUND(SUM($J12:AC12)-SUM($BX12:CQ12),2)</f>
        <v>0</v>
      </c>
      <c r="FF12" s="125">
        <f>ROUND(SUM($J12:AD12)-SUM($BX12:CR12),2)</f>
        <v>0</v>
      </c>
      <c r="FG12" s="125">
        <f>ROUND(SUM($J12:AE12)-SUM($BX12:CS12),2)</f>
        <v>0</v>
      </c>
      <c r="FH12" s="125">
        <f>ROUND(SUM($J12:AF12)-SUM($BX12:CT12),2)</f>
        <v>0</v>
      </c>
      <c r="FI12" s="125">
        <f>ROUND(SUM($J12:AG12)-SUM($BX12:CU12),2)</f>
        <v>0</v>
      </c>
      <c r="FJ12" s="125">
        <f>ROUND(SUM($J12:AH12)-SUM($BX12:CV12),2)</f>
        <v>0</v>
      </c>
      <c r="FK12" s="125">
        <f>ROUND(SUM($J12:AI12)-SUM($BX12:CW12),2)</f>
        <v>0</v>
      </c>
      <c r="FL12" s="125">
        <f>ROUND(SUM($J12:AJ12)-SUM($BX12:CX12),2)</f>
        <v>0</v>
      </c>
      <c r="FM12" s="125">
        <f>ROUND(SUM($J12:AK12)-SUM($BX12:CY12),2)</f>
        <v>0</v>
      </c>
      <c r="FN12" s="125">
        <f>ROUND(SUM($J12:AL12)-SUM($BX12:CZ12),2)</f>
        <v>0</v>
      </c>
      <c r="FO12" s="125">
        <f>ROUND(SUM($J12:AM12)-SUM($BX12:DA12),2)</f>
        <v>0</v>
      </c>
      <c r="FP12" s="125">
        <f>ROUND(SUM($J12:AN12)-SUM($BX12:DB12),2)</f>
        <v>0</v>
      </c>
      <c r="FQ12" s="125">
        <f>ROUND(SUM($J12:AO12)-SUM($BX12:DC12),2)</f>
        <v>0</v>
      </c>
      <c r="FR12" s="125">
        <f>ROUND(SUM($J12:AP12)-SUM($BX12:DD12),2)</f>
        <v>0</v>
      </c>
      <c r="FS12" s="125">
        <f>ROUND(SUM($J12:AQ12)-SUM($BX12:DE12),2)</f>
        <v>0</v>
      </c>
      <c r="FT12" s="125">
        <f>ROUND(SUM($J12:AR12)-SUM($BX12:DF12),2)</f>
        <v>0</v>
      </c>
      <c r="FU12" s="125">
        <f>ROUND(SUM($J12:AS12)-SUM($BX12:DG12),2)</f>
        <v>0</v>
      </c>
      <c r="FV12" s="125">
        <f>ROUND(SUM($J12:AT12)-SUM($BX12:DH12),2)</f>
        <v>0</v>
      </c>
      <c r="FW12" s="125">
        <f>ROUND(SUM($J12:AU12)-SUM($BX12:DI12),2)</f>
        <v>0</v>
      </c>
      <c r="FX12" s="125">
        <f>ROUND(SUM($J12:AV12)-SUM($BX12:DJ12),2)</f>
        <v>0</v>
      </c>
      <c r="FY12" s="125">
        <f>ROUND(SUM($J12:AW12)-SUM($BX12:DK12),2)</f>
        <v>0</v>
      </c>
      <c r="FZ12" s="125">
        <f>ROUND(SUM($J12:AX12)-SUM($BX12:DL12),2)</f>
        <v>0</v>
      </c>
      <c r="GA12" s="125">
        <f>ROUND(SUM($J12:AY12)-SUM($BX12:DM12),2)</f>
        <v>0</v>
      </c>
      <c r="GB12" s="125">
        <f>ROUND(SUM($J12:AZ12)-SUM($BX12:DN12),2)</f>
        <v>0</v>
      </c>
      <c r="GC12" s="125">
        <f>ROUND(SUM($J12:BA12)-SUM($BX12:DO12),2)</f>
        <v>0</v>
      </c>
      <c r="GD12" s="125">
        <f>ROUND(SUM($J12:BB12)-SUM($BX12:DP12),2)</f>
        <v>0</v>
      </c>
      <c r="GE12" s="125">
        <f>ROUND(SUM($J12:BC12)-SUM($BX12:DQ12),2)</f>
        <v>0</v>
      </c>
      <c r="GF12" s="125">
        <f>ROUND(SUM($J12:BD12)-SUM($BX12:DR12),2)</f>
        <v>0</v>
      </c>
      <c r="GG12" s="125">
        <f>ROUND(SUM($J12:BE12)-SUM($BX12:DS12),2)</f>
        <v>0</v>
      </c>
      <c r="GH12" s="125">
        <f>ROUND(SUM($J12:BF12)-SUM($BX12:DT12),2)</f>
        <v>0</v>
      </c>
      <c r="GI12" s="125">
        <f>ROUND(SUM($J12:BG12)-SUM($BX12:DU12),2)</f>
        <v>0</v>
      </c>
      <c r="GJ12" s="125">
        <f>ROUND(SUM($J12:BH12)-SUM($BX12:DV12),2)</f>
        <v>0</v>
      </c>
      <c r="GK12" s="125">
        <f>ROUND(SUM($J12:BI12)-SUM($BX12:DW12),2)</f>
        <v>0</v>
      </c>
      <c r="GL12" s="125">
        <f>ROUND(SUM($J12:BJ12)-SUM($BX12:DX12),2)</f>
        <v>0</v>
      </c>
      <c r="GM12" s="125">
        <f>ROUND(SUM($J12:BK12)-SUM($BX12:DY12),2)</f>
        <v>0</v>
      </c>
      <c r="GN12" s="125">
        <f>ROUND(SUM($J12:BL12)-SUM($BX12:DZ12),2)</f>
        <v>0</v>
      </c>
      <c r="GO12" s="125">
        <f>ROUND(SUM($J12:BM12)-SUM($BX12:EA12),2)</f>
        <v>0</v>
      </c>
      <c r="GP12" s="125">
        <f>ROUND(SUM($J12:BN12)-SUM($BX12:EB12),2)</f>
        <v>0</v>
      </c>
      <c r="GQ12" s="125">
        <f>ROUND(SUM($J12:BO12)-SUM($BX12:EC12),2)</f>
        <v>0</v>
      </c>
      <c r="GR12" s="125">
        <f>ROUND(SUM($J12:BP12)-SUM($BX12:ED12),2)</f>
        <v>0</v>
      </c>
      <c r="GS12" s="125">
        <f>ROUND(SUM($J12:BQ12)-SUM($BX12:EE12),2)</f>
        <v>0</v>
      </c>
      <c r="GT12" s="159">
        <f t="shared" si="59"/>
        <v>0</v>
      </c>
      <c r="GU12" s="125">
        <f t="shared" si="60"/>
        <v>0</v>
      </c>
      <c r="GV12" s="125">
        <f t="shared" si="61"/>
        <v>0</v>
      </c>
      <c r="GW12" s="125">
        <f t="shared" si="62"/>
        <v>0</v>
      </c>
      <c r="GX12" s="158">
        <f t="shared" si="63"/>
        <v>0</v>
      </c>
    </row>
    <row r="13" spans="1:220">
      <c r="C13" s="457"/>
      <c r="D13" s="198"/>
      <c r="E13" s="199"/>
      <c r="F13" s="200"/>
      <c r="G13" s="201"/>
      <c r="H13" s="155" t="str">
        <f>IFERROR(VLOOKUP(D13,Setup!$D$40:$F$47,3,FALSE)*12,"")</f>
        <v/>
      </c>
      <c r="I13" s="90"/>
      <c r="J13" s="159">
        <f t="shared" si="53"/>
        <v>0</v>
      </c>
      <c r="K13" s="125">
        <f t="shared" si="53"/>
        <v>0</v>
      </c>
      <c r="L13" s="125">
        <f t="shared" si="53"/>
        <v>0</v>
      </c>
      <c r="M13" s="125">
        <f t="shared" si="53"/>
        <v>0</v>
      </c>
      <c r="N13" s="125">
        <f t="shared" si="53"/>
        <v>0</v>
      </c>
      <c r="O13" s="125">
        <f t="shared" si="53"/>
        <v>0</v>
      </c>
      <c r="P13" s="125">
        <f t="shared" si="53"/>
        <v>0</v>
      </c>
      <c r="Q13" s="125">
        <f t="shared" si="53"/>
        <v>0</v>
      </c>
      <c r="R13" s="125">
        <f t="shared" si="53"/>
        <v>0</v>
      </c>
      <c r="S13" s="125">
        <f t="shared" si="53"/>
        <v>0</v>
      </c>
      <c r="T13" s="125">
        <f t="shared" si="54"/>
        <v>0</v>
      </c>
      <c r="U13" s="125">
        <f t="shared" si="54"/>
        <v>0</v>
      </c>
      <c r="V13" s="125">
        <f t="shared" si="54"/>
        <v>0</v>
      </c>
      <c r="W13" s="125">
        <f t="shared" si="54"/>
        <v>0</v>
      </c>
      <c r="X13" s="125">
        <f t="shared" si="54"/>
        <v>0</v>
      </c>
      <c r="Y13" s="125">
        <f t="shared" si="54"/>
        <v>0</v>
      </c>
      <c r="Z13" s="125">
        <f t="shared" si="54"/>
        <v>0</v>
      </c>
      <c r="AA13" s="125">
        <f t="shared" si="54"/>
        <v>0</v>
      </c>
      <c r="AB13" s="125">
        <f t="shared" si="54"/>
        <v>0</v>
      </c>
      <c r="AC13" s="125">
        <f t="shared" si="54"/>
        <v>0</v>
      </c>
      <c r="AD13" s="125">
        <f t="shared" si="55"/>
        <v>0</v>
      </c>
      <c r="AE13" s="125">
        <f t="shared" si="55"/>
        <v>0</v>
      </c>
      <c r="AF13" s="125">
        <f t="shared" si="55"/>
        <v>0</v>
      </c>
      <c r="AG13" s="125">
        <f t="shared" si="55"/>
        <v>0</v>
      </c>
      <c r="AH13" s="125">
        <f t="shared" si="55"/>
        <v>0</v>
      </c>
      <c r="AI13" s="125">
        <f t="shared" si="55"/>
        <v>0</v>
      </c>
      <c r="AJ13" s="125">
        <f t="shared" si="55"/>
        <v>0</v>
      </c>
      <c r="AK13" s="125">
        <f t="shared" si="55"/>
        <v>0</v>
      </c>
      <c r="AL13" s="125">
        <f t="shared" si="55"/>
        <v>0</v>
      </c>
      <c r="AM13" s="125">
        <f t="shared" si="55"/>
        <v>0</v>
      </c>
      <c r="AN13" s="125">
        <f t="shared" si="56"/>
        <v>0</v>
      </c>
      <c r="AO13" s="125">
        <f t="shared" si="56"/>
        <v>0</v>
      </c>
      <c r="AP13" s="125">
        <f t="shared" si="56"/>
        <v>0</v>
      </c>
      <c r="AQ13" s="125">
        <f t="shared" si="56"/>
        <v>0</v>
      </c>
      <c r="AR13" s="125">
        <f t="shared" si="56"/>
        <v>0</v>
      </c>
      <c r="AS13" s="125">
        <f t="shared" si="56"/>
        <v>0</v>
      </c>
      <c r="AT13" s="125">
        <f t="shared" si="56"/>
        <v>0</v>
      </c>
      <c r="AU13" s="125">
        <f t="shared" si="56"/>
        <v>0</v>
      </c>
      <c r="AV13" s="125">
        <f t="shared" si="56"/>
        <v>0</v>
      </c>
      <c r="AW13" s="125">
        <f t="shared" si="56"/>
        <v>0</v>
      </c>
      <c r="AX13" s="125">
        <f t="shared" si="57"/>
        <v>0</v>
      </c>
      <c r="AY13" s="125">
        <f t="shared" si="57"/>
        <v>0</v>
      </c>
      <c r="AZ13" s="125">
        <f t="shared" si="57"/>
        <v>0</v>
      </c>
      <c r="BA13" s="125">
        <f t="shared" si="57"/>
        <v>0</v>
      </c>
      <c r="BB13" s="125">
        <f t="shared" si="57"/>
        <v>0</v>
      </c>
      <c r="BC13" s="125">
        <f t="shared" si="57"/>
        <v>0</v>
      </c>
      <c r="BD13" s="125">
        <f t="shared" si="57"/>
        <v>0</v>
      </c>
      <c r="BE13" s="125">
        <f t="shared" si="57"/>
        <v>0</v>
      </c>
      <c r="BF13" s="125">
        <f t="shared" si="57"/>
        <v>0</v>
      </c>
      <c r="BG13" s="125">
        <f t="shared" si="57"/>
        <v>0</v>
      </c>
      <c r="BH13" s="125">
        <f t="shared" si="58"/>
        <v>0</v>
      </c>
      <c r="BI13" s="125">
        <f t="shared" si="58"/>
        <v>0</v>
      </c>
      <c r="BJ13" s="125">
        <f t="shared" si="58"/>
        <v>0</v>
      </c>
      <c r="BK13" s="125">
        <f t="shared" si="58"/>
        <v>0</v>
      </c>
      <c r="BL13" s="125">
        <f t="shared" si="58"/>
        <v>0</v>
      </c>
      <c r="BM13" s="125">
        <f t="shared" si="58"/>
        <v>0</v>
      </c>
      <c r="BN13" s="125">
        <f t="shared" si="58"/>
        <v>0</v>
      </c>
      <c r="BO13" s="125">
        <f t="shared" si="58"/>
        <v>0</v>
      </c>
      <c r="BP13" s="125">
        <f t="shared" si="58"/>
        <v>0</v>
      </c>
      <c r="BQ13" s="125">
        <f t="shared" si="58"/>
        <v>0</v>
      </c>
      <c r="BR13" s="159" cm="1">
        <f t="array" ref="BR13">SUMPRODUCT((YEAR($J$5:$BQ$5)=BR$5)*($J13:$BQ13))</f>
        <v>0</v>
      </c>
      <c r="BS13" s="125" cm="1">
        <f t="array" ref="BS13">SUMPRODUCT((YEAR($J$5:$BQ$5)=BS$5)*($J13:$BQ13))</f>
        <v>0</v>
      </c>
      <c r="BT13" s="125" cm="1">
        <f t="array" ref="BT13">SUMPRODUCT((YEAR($J$5:$BQ$5)=BT$5)*($J13:$BQ13))</f>
        <v>0</v>
      </c>
      <c r="BU13" s="125" cm="1">
        <f t="array" ref="BU13">SUMPRODUCT((YEAR($J$5:$BQ$5)=BU$5)*($J13:$BQ13))</f>
        <v>0</v>
      </c>
      <c r="BV13" s="158" cm="1">
        <f t="array" ref="BV13">SUMPRODUCT((YEAR($J$5:$BQ$5)=BV$5)*($J13:$BQ13))</f>
        <v>0</v>
      </c>
      <c r="BW13" s="308"/>
      <c r="BX13" s="159">
        <f>IF(ROUND(SUM($BW13:BW13),0)&lt;ROUND(SUM($J13:J13),0),SUM($J13:J13)/$H13,0)</f>
        <v>0</v>
      </c>
      <c r="BY13" s="125">
        <f>IF(ROUND(SUM($BW13:BX13),0)&lt;ROUND(SUM($J13:K13),0),SUM($J13:K13)/$H13,0)</f>
        <v>0</v>
      </c>
      <c r="BZ13" s="125">
        <f>IF(ROUND(SUM($BW13:BY13),0)&lt;ROUND(SUM($J13:L13),0),SUM($J13:L13)/$H13,0)</f>
        <v>0</v>
      </c>
      <c r="CA13" s="125">
        <f>IF(ROUND(SUM($BW13:BZ13),0)&lt;ROUND(SUM($J13:M13),0),SUM($J13:M13)/$H13,0)</f>
        <v>0</v>
      </c>
      <c r="CB13" s="125">
        <f>IF(ROUND(SUM($BW13:CA13),0)&lt;ROUND(SUM($J13:N13),0),SUM($J13:N13)/$H13,0)</f>
        <v>0</v>
      </c>
      <c r="CC13" s="125">
        <f>IF(ROUND(SUM($BW13:CB13),0)&lt;ROUND(SUM($J13:O13),0),SUM($J13:O13)/$H13,0)</f>
        <v>0</v>
      </c>
      <c r="CD13" s="125">
        <f>IF(ROUND(SUM($BW13:CC13),0)&lt;ROUND(SUM($J13:P13),0),SUM($J13:P13)/$H13,0)</f>
        <v>0</v>
      </c>
      <c r="CE13" s="125">
        <f>IF(ROUND(SUM($BW13:CD13),0)&lt;ROUND(SUM($J13:Q13),0),SUM($J13:Q13)/$H13,0)</f>
        <v>0</v>
      </c>
      <c r="CF13" s="125">
        <f>IF(ROUND(SUM($BW13:CE13),0)&lt;ROUND(SUM($J13:R13),0),SUM($J13:R13)/$H13,0)</f>
        <v>0</v>
      </c>
      <c r="CG13" s="125">
        <f>IF(ROUND(SUM($BW13:CF13),0)&lt;ROUND(SUM($J13:S13),0),SUM($J13:S13)/$H13,0)</f>
        <v>0</v>
      </c>
      <c r="CH13" s="125">
        <f>IF(ROUND(SUM($BW13:CG13),0)&lt;ROUND(SUM($J13:T13),0),SUM($J13:T13)/$H13,0)</f>
        <v>0</v>
      </c>
      <c r="CI13" s="125">
        <f>IF(ROUND(SUM($BW13:CH13),0)&lt;ROUND(SUM($J13:U13),0),SUM($J13:U13)/$H13,0)</f>
        <v>0</v>
      </c>
      <c r="CJ13" s="125">
        <f>IF(ROUND(SUM($BW13:CI13),0)&lt;ROUND(SUM($J13:V13),0),SUM($J13:V13)/$H13,0)</f>
        <v>0</v>
      </c>
      <c r="CK13" s="125">
        <f>IF(ROUND(SUM($BW13:CJ13),0)&lt;ROUND(SUM($J13:W13),0),SUM($J13:W13)/$H13,0)</f>
        <v>0</v>
      </c>
      <c r="CL13" s="125">
        <f>IF(ROUND(SUM($BW13:CK13),0)&lt;ROUND(SUM($J13:X13),0),SUM($J13:X13)/$H13,0)</f>
        <v>0</v>
      </c>
      <c r="CM13" s="125">
        <f>IF(ROUND(SUM($BW13:CL13),0)&lt;ROUND(SUM($J13:Y13),0),SUM($J13:Y13)/$H13,0)</f>
        <v>0</v>
      </c>
      <c r="CN13" s="125">
        <f>IF(ROUND(SUM($BW13:CM13),0)&lt;ROUND(SUM($J13:Z13),0),SUM($J13:Z13)/$H13,0)</f>
        <v>0</v>
      </c>
      <c r="CO13" s="125">
        <f>IF(ROUND(SUM($BW13:CN13),0)&lt;ROUND(SUM($J13:AA13),0),SUM($J13:AA13)/$H13,0)</f>
        <v>0</v>
      </c>
      <c r="CP13" s="125">
        <f>IF(ROUND(SUM($BW13:CO13),0)&lt;ROUND(SUM($J13:AB13),0),SUM($J13:AB13)/$H13,0)</f>
        <v>0</v>
      </c>
      <c r="CQ13" s="125">
        <f>IF(ROUND(SUM($BW13:CP13),0)&lt;ROUND(SUM($J13:AC13),0),SUM($J13:AC13)/$H13,0)</f>
        <v>0</v>
      </c>
      <c r="CR13" s="125">
        <f>IF(ROUND(SUM($BW13:CQ13),0)&lt;ROUND(SUM($J13:AD13),0),SUM($J13:AD13)/$H13,0)</f>
        <v>0</v>
      </c>
      <c r="CS13" s="125">
        <f>IF(ROUND(SUM($BW13:CR13),0)&lt;ROUND(SUM($J13:AE13),0),SUM($J13:AE13)/$H13,0)</f>
        <v>0</v>
      </c>
      <c r="CT13" s="125">
        <f>IF(ROUND(SUM($BW13:CS13),0)&lt;ROUND(SUM($J13:AF13),0),SUM($J13:AF13)/$H13,0)</f>
        <v>0</v>
      </c>
      <c r="CU13" s="125">
        <f>IF(ROUND(SUM($BW13:CT13),0)&lt;ROUND(SUM($J13:AG13),0),SUM($J13:AG13)/$H13,0)</f>
        <v>0</v>
      </c>
      <c r="CV13" s="125">
        <f>IF(ROUND(SUM($BW13:CU13),0)&lt;ROUND(SUM($J13:AH13),0),SUM($J13:AH13)/$H13,0)</f>
        <v>0</v>
      </c>
      <c r="CW13" s="125">
        <f>IF(ROUND(SUM($BW13:CV13),0)&lt;ROUND(SUM($J13:AI13),0),SUM($J13:AI13)/$H13,0)</f>
        <v>0</v>
      </c>
      <c r="CX13" s="125">
        <f>IF(ROUND(SUM($BW13:CW13),0)&lt;ROUND(SUM($J13:AJ13),0),SUM($J13:AJ13)/$H13,0)</f>
        <v>0</v>
      </c>
      <c r="CY13" s="125">
        <f>IF(ROUND(SUM($BW13:CX13),0)&lt;ROUND(SUM($J13:AK13),0),SUM($J13:AK13)/$H13,0)</f>
        <v>0</v>
      </c>
      <c r="CZ13" s="125">
        <f>IF(ROUND(SUM($BW13:CY13),0)&lt;ROUND(SUM($J13:AL13),0),SUM($J13:AL13)/$H13,0)</f>
        <v>0</v>
      </c>
      <c r="DA13" s="125">
        <f>IF(ROUND(SUM($BW13:CZ13),0)&lt;ROUND(SUM($J13:AM13),0),SUM($J13:AM13)/$H13,0)</f>
        <v>0</v>
      </c>
      <c r="DB13" s="125">
        <f>IF(ROUND(SUM($BW13:DA13),0)&lt;ROUND(SUM($J13:AN13),0),SUM($J13:AN13)/$H13,0)</f>
        <v>0</v>
      </c>
      <c r="DC13" s="125">
        <f>IF(ROUND(SUM($BW13:DB13),0)&lt;ROUND(SUM($J13:AO13),0),SUM($J13:AO13)/$H13,0)</f>
        <v>0</v>
      </c>
      <c r="DD13" s="125">
        <f>IF(ROUND(SUM($BW13:DC13),0)&lt;ROUND(SUM($J13:AP13),0),SUM($J13:AP13)/$H13,0)</f>
        <v>0</v>
      </c>
      <c r="DE13" s="125">
        <f>IF(ROUND(SUM($BW13:DD13),0)&lt;ROUND(SUM($J13:AQ13),0),SUM($J13:AQ13)/$H13,0)</f>
        <v>0</v>
      </c>
      <c r="DF13" s="125">
        <f>IF(ROUND(SUM($BW13:DE13),0)&lt;ROUND(SUM($J13:AR13),0),SUM($J13:AR13)/$H13,0)</f>
        <v>0</v>
      </c>
      <c r="DG13" s="125">
        <f>IF(ROUND(SUM($BW13:DF13),0)&lt;ROUND(SUM($J13:AS13),0),SUM($J13:AS13)/$H13,0)</f>
        <v>0</v>
      </c>
      <c r="DH13" s="125">
        <f>IF(ROUND(SUM($BW13:DG13),0)&lt;ROUND(SUM($J13:AT13),0),SUM($J13:AT13)/$H13,0)</f>
        <v>0</v>
      </c>
      <c r="DI13" s="125">
        <f>IF(ROUND(SUM($BW13:DH13),0)&lt;ROUND(SUM($J13:AU13),0),SUM($J13:AU13)/$H13,0)</f>
        <v>0</v>
      </c>
      <c r="DJ13" s="125">
        <f>IF(ROUND(SUM($BW13:DI13),0)&lt;ROUND(SUM($J13:AV13),0),SUM($J13:AV13)/$H13,0)</f>
        <v>0</v>
      </c>
      <c r="DK13" s="125">
        <f>IF(ROUND(SUM($BW13:DJ13),0)&lt;ROUND(SUM($J13:AW13),0),SUM($J13:AW13)/$H13,0)</f>
        <v>0</v>
      </c>
      <c r="DL13" s="125">
        <f>IF(ROUND(SUM($BW13:DK13),0)&lt;ROUND(SUM($J13:AX13),0),SUM($J13:AX13)/$H13,0)</f>
        <v>0</v>
      </c>
      <c r="DM13" s="125">
        <f>IF(ROUND(SUM($BW13:DL13),0)&lt;ROUND(SUM($J13:AY13),0),SUM($J13:AY13)/$H13,0)</f>
        <v>0</v>
      </c>
      <c r="DN13" s="125">
        <f>IF(ROUND(SUM($BW13:DM13),0)&lt;ROUND(SUM($J13:AZ13),0),SUM($J13:AZ13)/$H13,0)</f>
        <v>0</v>
      </c>
      <c r="DO13" s="125">
        <f>IF(ROUND(SUM($BW13:DN13),0)&lt;ROUND(SUM($J13:BA13),0),SUM($J13:BA13)/$H13,0)</f>
        <v>0</v>
      </c>
      <c r="DP13" s="125">
        <f>IF(ROUND(SUM($BW13:DO13),0)&lt;ROUND(SUM($J13:BB13),0),SUM($J13:BB13)/$H13,0)</f>
        <v>0</v>
      </c>
      <c r="DQ13" s="125">
        <f>IF(ROUND(SUM($BW13:DP13),0)&lt;ROUND(SUM($J13:BC13),0),SUM($J13:BC13)/$H13,0)</f>
        <v>0</v>
      </c>
      <c r="DR13" s="125">
        <f>IF(ROUND(SUM($BW13:DQ13),0)&lt;ROUND(SUM($J13:BD13),0),SUM($J13:BD13)/$H13,0)</f>
        <v>0</v>
      </c>
      <c r="DS13" s="125">
        <f>IF(ROUND(SUM($BW13:DR13),0)&lt;ROUND(SUM($J13:BE13),0),SUM($J13:BE13)/$H13,0)</f>
        <v>0</v>
      </c>
      <c r="DT13" s="125">
        <f>IF(ROUND(SUM($BW13:DS13),0)&lt;ROUND(SUM($J13:BF13),0),SUM($J13:BF13)/$H13,0)</f>
        <v>0</v>
      </c>
      <c r="DU13" s="125">
        <f>IF(ROUND(SUM($BW13:DT13),0)&lt;ROUND(SUM($J13:BG13),0),SUM($J13:BG13)/$H13,0)</f>
        <v>0</v>
      </c>
      <c r="DV13" s="125">
        <f>IF(ROUND(SUM($BW13:DU13),0)&lt;ROUND(SUM($J13:BH13),0),SUM($J13:BH13)/$H13,0)</f>
        <v>0</v>
      </c>
      <c r="DW13" s="125">
        <f>IF(ROUND(SUM($BW13:DV13),0)&lt;ROUND(SUM($J13:BI13),0),SUM($J13:BI13)/$H13,0)</f>
        <v>0</v>
      </c>
      <c r="DX13" s="125">
        <f>IF(ROUND(SUM($BW13:DW13),0)&lt;ROUND(SUM($J13:BJ13),0),SUM($J13:BJ13)/$H13,0)</f>
        <v>0</v>
      </c>
      <c r="DY13" s="125">
        <f>IF(ROUND(SUM($BW13:DX13),0)&lt;ROUND(SUM($J13:BK13),0),SUM($J13:BK13)/$H13,0)</f>
        <v>0</v>
      </c>
      <c r="DZ13" s="125">
        <f>IF(ROUND(SUM($BW13:DY13),0)&lt;ROUND(SUM($J13:BL13),0),SUM($J13:BL13)/$H13,0)</f>
        <v>0</v>
      </c>
      <c r="EA13" s="125">
        <f>IF(ROUND(SUM($BW13:DZ13),0)&lt;ROUND(SUM($J13:BM13),0),SUM($J13:BM13)/$H13,0)</f>
        <v>0</v>
      </c>
      <c r="EB13" s="125">
        <f>IF(ROUND(SUM($BW13:EA13),0)&lt;ROUND(SUM($J13:BN13),0),SUM($J13:BN13)/$H13,0)</f>
        <v>0</v>
      </c>
      <c r="EC13" s="125">
        <f>IF(ROUND(SUM($BW13:EB13),0)&lt;ROUND(SUM($J13:BO13),0),SUM($J13:BO13)/$H13,0)</f>
        <v>0</v>
      </c>
      <c r="ED13" s="125">
        <f>IF(ROUND(SUM($BW13:EC13),0)&lt;ROUND(SUM($J13:BP13),0),SUM($J13:BP13)/$H13,0)</f>
        <v>0</v>
      </c>
      <c r="EE13" s="125">
        <f>IF(ROUND(SUM($BW13:ED13),0)&lt;ROUND(SUM($J13:BQ13),0),SUM($J13:BQ13)/$H13,0)</f>
        <v>0</v>
      </c>
      <c r="EF13" s="159" cm="1">
        <f t="array" ref="EF13">SUMPRODUCT((YEAR($BX$5:$EE$5)=EF$5)*($BX13:$EE13))</f>
        <v>0</v>
      </c>
      <c r="EG13" s="125" cm="1">
        <f t="array" ref="EG13">SUMPRODUCT((YEAR($BX$5:$EE$5)=EG$5)*($BX13:$EE13))</f>
        <v>0</v>
      </c>
      <c r="EH13" s="125" cm="1">
        <f t="array" ref="EH13">SUMPRODUCT((YEAR($BX$5:$EE$5)=EH$5)*($BX13:$EE13))</f>
        <v>0</v>
      </c>
      <c r="EI13" s="125" cm="1">
        <f t="array" ref="EI13">SUMPRODUCT((YEAR($BX$5:$EE$5)=EI$5)*($BX13:$EE13))</f>
        <v>0</v>
      </c>
      <c r="EJ13" s="158" cm="1">
        <f t="array" ref="EJ13">SUMPRODUCT((YEAR($BX$5:$EE$5)=EJ$5)*($BX13:$EE13))</f>
        <v>0</v>
      </c>
      <c r="EK13" s="193"/>
      <c r="EL13" s="125">
        <f>ROUND(SUM($J13:J13)-SUM($BX13:BX13),2)</f>
        <v>0</v>
      </c>
      <c r="EM13" s="125">
        <f>ROUND(SUM($J13:K13)-SUM($BX13:BY13),2)</f>
        <v>0</v>
      </c>
      <c r="EN13" s="125">
        <f>ROUND(SUM($J13:L13)-SUM($BX13:BZ13),2)</f>
        <v>0</v>
      </c>
      <c r="EO13" s="125">
        <f>ROUND(SUM($J13:M13)-SUM($BX13:CA13),2)</f>
        <v>0</v>
      </c>
      <c r="EP13" s="125">
        <f>ROUND(SUM($J13:N13)-SUM($BX13:CB13),2)</f>
        <v>0</v>
      </c>
      <c r="EQ13" s="125">
        <f>ROUND(SUM($J13:O13)-SUM($BX13:CC13),2)</f>
        <v>0</v>
      </c>
      <c r="ER13" s="125">
        <f>ROUND(SUM($J13:P13)-SUM($BX13:CD13),2)</f>
        <v>0</v>
      </c>
      <c r="ES13" s="125">
        <f>ROUND(SUM($J13:Q13)-SUM($BX13:CE13),2)</f>
        <v>0</v>
      </c>
      <c r="ET13" s="125">
        <f>ROUND(SUM($J13:R13)-SUM($BX13:CF13),2)</f>
        <v>0</v>
      </c>
      <c r="EU13" s="125">
        <f>ROUND(SUM($J13:S13)-SUM($BX13:CG13),2)</f>
        <v>0</v>
      </c>
      <c r="EV13" s="125">
        <f>ROUND(SUM($J13:T13)-SUM($BX13:CH13),2)</f>
        <v>0</v>
      </c>
      <c r="EW13" s="125">
        <f>ROUND(SUM($J13:U13)-SUM($BX13:CI13),2)</f>
        <v>0</v>
      </c>
      <c r="EX13" s="125">
        <f>ROUND(SUM($J13:V13)-SUM($BX13:CJ13),2)</f>
        <v>0</v>
      </c>
      <c r="EY13" s="125">
        <f>ROUND(SUM($J13:W13)-SUM($BX13:CK13),2)</f>
        <v>0</v>
      </c>
      <c r="EZ13" s="125">
        <f>ROUND(SUM($J13:X13)-SUM($BX13:CL13),2)</f>
        <v>0</v>
      </c>
      <c r="FA13" s="125">
        <f>ROUND(SUM($J13:Y13)-SUM($BX13:CM13),2)</f>
        <v>0</v>
      </c>
      <c r="FB13" s="125">
        <f>ROUND(SUM($J13:Z13)-SUM($BX13:CN13),2)</f>
        <v>0</v>
      </c>
      <c r="FC13" s="125">
        <f>ROUND(SUM($J13:AA13)-SUM($BX13:CO13),2)</f>
        <v>0</v>
      </c>
      <c r="FD13" s="125">
        <f>ROUND(SUM($J13:AB13)-SUM($BX13:CP13),2)</f>
        <v>0</v>
      </c>
      <c r="FE13" s="125">
        <f>ROUND(SUM($J13:AC13)-SUM($BX13:CQ13),2)</f>
        <v>0</v>
      </c>
      <c r="FF13" s="125">
        <f>ROUND(SUM($J13:AD13)-SUM($BX13:CR13),2)</f>
        <v>0</v>
      </c>
      <c r="FG13" s="125">
        <f>ROUND(SUM($J13:AE13)-SUM($BX13:CS13),2)</f>
        <v>0</v>
      </c>
      <c r="FH13" s="125">
        <f>ROUND(SUM($J13:AF13)-SUM($BX13:CT13),2)</f>
        <v>0</v>
      </c>
      <c r="FI13" s="125">
        <f>ROUND(SUM($J13:AG13)-SUM($BX13:CU13),2)</f>
        <v>0</v>
      </c>
      <c r="FJ13" s="125">
        <f>ROUND(SUM($J13:AH13)-SUM($BX13:CV13),2)</f>
        <v>0</v>
      </c>
      <c r="FK13" s="125">
        <f>ROUND(SUM($J13:AI13)-SUM($BX13:CW13),2)</f>
        <v>0</v>
      </c>
      <c r="FL13" s="125">
        <f>ROUND(SUM($J13:AJ13)-SUM($BX13:CX13),2)</f>
        <v>0</v>
      </c>
      <c r="FM13" s="125">
        <f>ROUND(SUM($J13:AK13)-SUM($BX13:CY13),2)</f>
        <v>0</v>
      </c>
      <c r="FN13" s="125">
        <f>ROUND(SUM($J13:AL13)-SUM($BX13:CZ13),2)</f>
        <v>0</v>
      </c>
      <c r="FO13" s="125">
        <f>ROUND(SUM($J13:AM13)-SUM($BX13:DA13),2)</f>
        <v>0</v>
      </c>
      <c r="FP13" s="125">
        <f>ROUND(SUM($J13:AN13)-SUM($BX13:DB13),2)</f>
        <v>0</v>
      </c>
      <c r="FQ13" s="125">
        <f>ROUND(SUM($J13:AO13)-SUM($BX13:DC13),2)</f>
        <v>0</v>
      </c>
      <c r="FR13" s="125">
        <f>ROUND(SUM($J13:AP13)-SUM($BX13:DD13),2)</f>
        <v>0</v>
      </c>
      <c r="FS13" s="125">
        <f>ROUND(SUM($J13:AQ13)-SUM($BX13:DE13),2)</f>
        <v>0</v>
      </c>
      <c r="FT13" s="125">
        <f>ROUND(SUM($J13:AR13)-SUM($BX13:DF13),2)</f>
        <v>0</v>
      </c>
      <c r="FU13" s="125">
        <f>ROUND(SUM($J13:AS13)-SUM($BX13:DG13),2)</f>
        <v>0</v>
      </c>
      <c r="FV13" s="125">
        <f>ROUND(SUM($J13:AT13)-SUM($BX13:DH13),2)</f>
        <v>0</v>
      </c>
      <c r="FW13" s="125">
        <f>ROUND(SUM($J13:AU13)-SUM($BX13:DI13),2)</f>
        <v>0</v>
      </c>
      <c r="FX13" s="125">
        <f>ROUND(SUM($J13:AV13)-SUM($BX13:DJ13),2)</f>
        <v>0</v>
      </c>
      <c r="FY13" s="125">
        <f>ROUND(SUM($J13:AW13)-SUM($BX13:DK13),2)</f>
        <v>0</v>
      </c>
      <c r="FZ13" s="125">
        <f>ROUND(SUM($J13:AX13)-SUM($BX13:DL13),2)</f>
        <v>0</v>
      </c>
      <c r="GA13" s="125">
        <f>ROUND(SUM($J13:AY13)-SUM($BX13:DM13),2)</f>
        <v>0</v>
      </c>
      <c r="GB13" s="125">
        <f>ROUND(SUM($J13:AZ13)-SUM($BX13:DN13),2)</f>
        <v>0</v>
      </c>
      <c r="GC13" s="125">
        <f>ROUND(SUM($J13:BA13)-SUM($BX13:DO13),2)</f>
        <v>0</v>
      </c>
      <c r="GD13" s="125">
        <f>ROUND(SUM($J13:BB13)-SUM($BX13:DP13),2)</f>
        <v>0</v>
      </c>
      <c r="GE13" s="125">
        <f>ROUND(SUM($J13:BC13)-SUM($BX13:DQ13),2)</f>
        <v>0</v>
      </c>
      <c r="GF13" s="125">
        <f>ROUND(SUM($J13:BD13)-SUM($BX13:DR13),2)</f>
        <v>0</v>
      </c>
      <c r="GG13" s="125">
        <f>ROUND(SUM($J13:BE13)-SUM($BX13:DS13),2)</f>
        <v>0</v>
      </c>
      <c r="GH13" s="125">
        <f>ROUND(SUM($J13:BF13)-SUM($BX13:DT13),2)</f>
        <v>0</v>
      </c>
      <c r="GI13" s="125">
        <f>ROUND(SUM($J13:BG13)-SUM($BX13:DU13),2)</f>
        <v>0</v>
      </c>
      <c r="GJ13" s="125">
        <f>ROUND(SUM($J13:BH13)-SUM($BX13:DV13),2)</f>
        <v>0</v>
      </c>
      <c r="GK13" s="125">
        <f>ROUND(SUM($J13:BI13)-SUM($BX13:DW13),2)</f>
        <v>0</v>
      </c>
      <c r="GL13" s="125">
        <f>ROUND(SUM($J13:BJ13)-SUM($BX13:DX13),2)</f>
        <v>0</v>
      </c>
      <c r="GM13" s="125">
        <f>ROUND(SUM($J13:BK13)-SUM($BX13:DY13),2)</f>
        <v>0</v>
      </c>
      <c r="GN13" s="125">
        <f>ROUND(SUM($J13:BL13)-SUM($BX13:DZ13),2)</f>
        <v>0</v>
      </c>
      <c r="GO13" s="125">
        <f>ROUND(SUM($J13:BM13)-SUM($BX13:EA13),2)</f>
        <v>0</v>
      </c>
      <c r="GP13" s="125">
        <f>ROUND(SUM($J13:BN13)-SUM($BX13:EB13),2)</f>
        <v>0</v>
      </c>
      <c r="GQ13" s="125">
        <f>ROUND(SUM($J13:BO13)-SUM($BX13:EC13),2)</f>
        <v>0</v>
      </c>
      <c r="GR13" s="125">
        <f>ROUND(SUM($J13:BP13)-SUM($BX13:ED13),2)</f>
        <v>0</v>
      </c>
      <c r="GS13" s="125">
        <f>ROUND(SUM($J13:BQ13)-SUM($BX13:EE13),2)</f>
        <v>0</v>
      </c>
      <c r="GT13" s="159">
        <f t="shared" si="59"/>
        <v>0</v>
      </c>
      <c r="GU13" s="125">
        <f t="shared" si="60"/>
        <v>0</v>
      </c>
      <c r="GV13" s="125">
        <f t="shared" si="61"/>
        <v>0</v>
      </c>
      <c r="GW13" s="125">
        <f t="shared" si="62"/>
        <v>0</v>
      </c>
      <c r="GX13" s="158">
        <f t="shared" si="63"/>
        <v>0</v>
      </c>
    </row>
    <row r="14" spans="1:220">
      <c r="C14" s="457"/>
      <c r="D14" s="198"/>
      <c r="E14" s="199"/>
      <c r="F14" s="200"/>
      <c r="G14" s="201"/>
      <c r="H14" s="155" t="str">
        <f>IFERROR(VLOOKUP(D14,Setup!$D$40:$F$47,3,FALSE)*12,"")</f>
        <v/>
      </c>
      <c r="I14" s="90"/>
      <c r="J14" s="159">
        <f t="shared" si="53"/>
        <v>0</v>
      </c>
      <c r="K14" s="125">
        <f t="shared" si="53"/>
        <v>0</v>
      </c>
      <c r="L14" s="125">
        <f t="shared" si="53"/>
        <v>0</v>
      </c>
      <c r="M14" s="125">
        <f t="shared" si="53"/>
        <v>0</v>
      </c>
      <c r="N14" s="125">
        <f t="shared" si="53"/>
        <v>0</v>
      </c>
      <c r="O14" s="125">
        <f t="shared" si="53"/>
        <v>0</v>
      </c>
      <c r="P14" s="125">
        <f t="shared" si="53"/>
        <v>0</v>
      </c>
      <c r="Q14" s="125">
        <f t="shared" si="53"/>
        <v>0</v>
      </c>
      <c r="R14" s="125">
        <f t="shared" si="53"/>
        <v>0</v>
      </c>
      <c r="S14" s="125">
        <f t="shared" si="53"/>
        <v>0</v>
      </c>
      <c r="T14" s="125">
        <f t="shared" si="54"/>
        <v>0</v>
      </c>
      <c r="U14" s="125">
        <f t="shared" si="54"/>
        <v>0</v>
      </c>
      <c r="V14" s="125">
        <f t="shared" si="54"/>
        <v>0</v>
      </c>
      <c r="W14" s="125">
        <f t="shared" si="54"/>
        <v>0</v>
      </c>
      <c r="X14" s="125">
        <f t="shared" si="54"/>
        <v>0</v>
      </c>
      <c r="Y14" s="125">
        <f t="shared" si="54"/>
        <v>0</v>
      </c>
      <c r="Z14" s="125">
        <f t="shared" si="54"/>
        <v>0</v>
      </c>
      <c r="AA14" s="125">
        <f t="shared" si="54"/>
        <v>0</v>
      </c>
      <c r="AB14" s="125">
        <f t="shared" si="54"/>
        <v>0</v>
      </c>
      <c r="AC14" s="125">
        <f t="shared" si="54"/>
        <v>0</v>
      </c>
      <c r="AD14" s="125">
        <f t="shared" si="55"/>
        <v>0</v>
      </c>
      <c r="AE14" s="125">
        <f t="shared" si="55"/>
        <v>0</v>
      </c>
      <c r="AF14" s="125">
        <f t="shared" si="55"/>
        <v>0</v>
      </c>
      <c r="AG14" s="125">
        <f t="shared" si="55"/>
        <v>0</v>
      </c>
      <c r="AH14" s="125">
        <f t="shared" si="55"/>
        <v>0</v>
      </c>
      <c r="AI14" s="125">
        <f t="shared" si="55"/>
        <v>0</v>
      </c>
      <c r="AJ14" s="125">
        <f t="shared" si="55"/>
        <v>0</v>
      </c>
      <c r="AK14" s="125">
        <f t="shared" si="55"/>
        <v>0</v>
      </c>
      <c r="AL14" s="125">
        <f t="shared" si="55"/>
        <v>0</v>
      </c>
      <c r="AM14" s="125">
        <f t="shared" si="55"/>
        <v>0</v>
      </c>
      <c r="AN14" s="125">
        <f t="shared" si="56"/>
        <v>0</v>
      </c>
      <c r="AO14" s="125">
        <f t="shared" si="56"/>
        <v>0</v>
      </c>
      <c r="AP14" s="125">
        <f t="shared" si="56"/>
        <v>0</v>
      </c>
      <c r="AQ14" s="125">
        <f t="shared" si="56"/>
        <v>0</v>
      </c>
      <c r="AR14" s="125">
        <f t="shared" si="56"/>
        <v>0</v>
      </c>
      <c r="AS14" s="125">
        <f t="shared" si="56"/>
        <v>0</v>
      </c>
      <c r="AT14" s="125">
        <f t="shared" si="56"/>
        <v>0</v>
      </c>
      <c r="AU14" s="125">
        <f t="shared" si="56"/>
        <v>0</v>
      </c>
      <c r="AV14" s="125">
        <f t="shared" si="56"/>
        <v>0</v>
      </c>
      <c r="AW14" s="125">
        <f t="shared" si="56"/>
        <v>0</v>
      </c>
      <c r="AX14" s="125">
        <f t="shared" si="57"/>
        <v>0</v>
      </c>
      <c r="AY14" s="125">
        <f t="shared" si="57"/>
        <v>0</v>
      </c>
      <c r="AZ14" s="125">
        <f t="shared" si="57"/>
        <v>0</v>
      </c>
      <c r="BA14" s="125">
        <f t="shared" si="57"/>
        <v>0</v>
      </c>
      <c r="BB14" s="125">
        <f t="shared" si="57"/>
        <v>0</v>
      </c>
      <c r="BC14" s="125">
        <f t="shared" si="57"/>
        <v>0</v>
      </c>
      <c r="BD14" s="125">
        <f t="shared" si="57"/>
        <v>0</v>
      </c>
      <c r="BE14" s="125">
        <f t="shared" si="57"/>
        <v>0</v>
      </c>
      <c r="BF14" s="125">
        <f t="shared" si="57"/>
        <v>0</v>
      </c>
      <c r="BG14" s="125">
        <f t="shared" si="57"/>
        <v>0</v>
      </c>
      <c r="BH14" s="125">
        <f t="shared" si="58"/>
        <v>0</v>
      </c>
      <c r="BI14" s="125">
        <f t="shared" si="58"/>
        <v>0</v>
      </c>
      <c r="BJ14" s="125">
        <f t="shared" si="58"/>
        <v>0</v>
      </c>
      <c r="BK14" s="125">
        <f t="shared" si="58"/>
        <v>0</v>
      </c>
      <c r="BL14" s="125">
        <f t="shared" si="58"/>
        <v>0</v>
      </c>
      <c r="BM14" s="125">
        <f t="shared" si="58"/>
        <v>0</v>
      </c>
      <c r="BN14" s="125">
        <f t="shared" si="58"/>
        <v>0</v>
      </c>
      <c r="BO14" s="125">
        <f t="shared" si="58"/>
        <v>0</v>
      </c>
      <c r="BP14" s="125">
        <f t="shared" si="58"/>
        <v>0</v>
      </c>
      <c r="BQ14" s="125">
        <f t="shared" si="58"/>
        <v>0</v>
      </c>
      <c r="BR14" s="159" cm="1">
        <f t="array" ref="BR14">SUMPRODUCT((YEAR($J$5:$BQ$5)=BR$5)*($J14:$BQ14))</f>
        <v>0</v>
      </c>
      <c r="BS14" s="125" cm="1">
        <f t="array" ref="BS14">SUMPRODUCT((YEAR($J$5:$BQ$5)=BS$5)*($J14:$BQ14))</f>
        <v>0</v>
      </c>
      <c r="BT14" s="125" cm="1">
        <f t="array" ref="BT14">SUMPRODUCT((YEAR($J$5:$BQ$5)=BT$5)*($J14:$BQ14))</f>
        <v>0</v>
      </c>
      <c r="BU14" s="125" cm="1">
        <f t="array" ref="BU14">SUMPRODUCT((YEAR($J$5:$BQ$5)=BU$5)*($J14:$BQ14))</f>
        <v>0</v>
      </c>
      <c r="BV14" s="158" cm="1">
        <f t="array" ref="BV14">SUMPRODUCT((YEAR($J$5:$BQ$5)=BV$5)*($J14:$BQ14))</f>
        <v>0</v>
      </c>
      <c r="BW14" s="308"/>
      <c r="BX14" s="159">
        <f>IF(ROUND(SUM($BW14:BW14),0)&lt;ROUND(SUM($J14:J14),0),SUM($J14:J14)/$H14,0)</f>
        <v>0</v>
      </c>
      <c r="BY14" s="125">
        <f>IF(ROUND(SUM($BW14:BX14),0)&lt;ROUND(SUM($J14:K14),0),SUM($J14:K14)/$H14,0)</f>
        <v>0</v>
      </c>
      <c r="BZ14" s="125">
        <f>IF(ROUND(SUM($BW14:BY14),0)&lt;ROUND(SUM($J14:L14),0),SUM($J14:L14)/$H14,0)</f>
        <v>0</v>
      </c>
      <c r="CA14" s="125">
        <f>IF(ROUND(SUM($BW14:BZ14),0)&lt;ROUND(SUM($J14:M14),0),SUM($J14:M14)/$H14,0)</f>
        <v>0</v>
      </c>
      <c r="CB14" s="125">
        <f>IF(ROUND(SUM($BW14:CA14),0)&lt;ROUND(SUM($J14:N14),0),SUM($J14:N14)/$H14,0)</f>
        <v>0</v>
      </c>
      <c r="CC14" s="125">
        <f>IF(ROUND(SUM($BW14:CB14),0)&lt;ROUND(SUM($J14:O14),0),SUM($J14:O14)/$H14,0)</f>
        <v>0</v>
      </c>
      <c r="CD14" s="125">
        <f>IF(ROUND(SUM($BW14:CC14),0)&lt;ROUND(SUM($J14:P14),0),SUM($J14:P14)/$H14,0)</f>
        <v>0</v>
      </c>
      <c r="CE14" s="125">
        <f>IF(ROUND(SUM($BW14:CD14),0)&lt;ROUND(SUM($J14:Q14),0),SUM($J14:Q14)/$H14,0)</f>
        <v>0</v>
      </c>
      <c r="CF14" s="125">
        <f>IF(ROUND(SUM($BW14:CE14),0)&lt;ROUND(SUM($J14:R14),0),SUM($J14:R14)/$H14,0)</f>
        <v>0</v>
      </c>
      <c r="CG14" s="125">
        <f>IF(ROUND(SUM($BW14:CF14),0)&lt;ROUND(SUM($J14:S14),0),SUM($J14:S14)/$H14,0)</f>
        <v>0</v>
      </c>
      <c r="CH14" s="125">
        <f>IF(ROUND(SUM($BW14:CG14),0)&lt;ROUND(SUM($J14:T14),0),SUM($J14:T14)/$H14,0)</f>
        <v>0</v>
      </c>
      <c r="CI14" s="125">
        <f>IF(ROUND(SUM($BW14:CH14),0)&lt;ROUND(SUM($J14:U14),0),SUM($J14:U14)/$H14,0)</f>
        <v>0</v>
      </c>
      <c r="CJ14" s="125">
        <f>IF(ROUND(SUM($BW14:CI14),0)&lt;ROUND(SUM($J14:V14),0),SUM($J14:V14)/$H14,0)</f>
        <v>0</v>
      </c>
      <c r="CK14" s="125">
        <f>IF(ROUND(SUM($BW14:CJ14),0)&lt;ROUND(SUM($J14:W14),0),SUM($J14:W14)/$H14,0)</f>
        <v>0</v>
      </c>
      <c r="CL14" s="125">
        <f>IF(ROUND(SUM($BW14:CK14),0)&lt;ROUND(SUM($J14:X14),0),SUM($J14:X14)/$H14,0)</f>
        <v>0</v>
      </c>
      <c r="CM14" s="125">
        <f>IF(ROUND(SUM($BW14:CL14),0)&lt;ROUND(SUM($J14:Y14),0),SUM($J14:Y14)/$H14,0)</f>
        <v>0</v>
      </c>
      <c r="CN14" s="125">
        <f>IF(ROUND(SUM($BW14:CM14),0)&lt;ROUND(SUM($J14:Z14),0),SUM($J14:Z14)/$H14,0)</f>
        <v>0</v>
      </c>
      <c r="CO14" s="125">
        <f>IF(ROUND(SUM($BW14:CN14),0)&lt;ROUND(SUM($J14:AA14),0),SUM($J14:AA14)/$H14,0)</f>
        <v>0</v>
      </c>
      <c r="CP14" s="125">
        <f>IF(ROUND(SUM($BW14:CO14),0)&lt;ROUND(SUM($J14:AB14),0),SUM($J14:AB14)/$H14,0)</f>
        <v>0</v>
      </c>
      <c r="CQ14" s="125">
        <f>IF(ROUND(SUM($BW14:CP14),0)&lt;ROUND(SUM($J14:AC14),0),SUM($J14:AC14)/$H14,0)</f>
        <v>0</v>
      </c>
      <c r="CR14" s="125">
        <f>IF(ROUND(SUM($BW14:CQ14),0)&lt;ROUND(SUM($J14:AD14),0),SUM($J14:AD14)/$H14,0)</f>
        <v>0</v>
      </c>
      <c r="CS14" s="125">
        <f>IF(ROUND(SUM($BW14:CR14),0)&lt;ROUND(SUM($J14:AE14),0),SUM($J14:AE14)/$H14,0)</f>
        <v>0</v>
      </c>
      <c r="CT14" s="125">
        <f>IF(ROUND(SUM($BW14:CS14),0)&lt;ROUND(SUM($J14:AF14),0),SUM($J14:AF14)/$H14,0)</f>
        <v>0</v>
      </c>
      <c r="CU14" s="125">
        <f>IF(ROUND(SUM($BW14:CT14),0)&lt;ROUND(SUM($J14:AG14),0),SUM($J14:AG14)/$H14,0)</f>
        <v>0</v>
      </c>
      <c r="CV14" s="125">
        <f>IF(ROUND(SUM($BW14:CU14),0)&lt;ROUND(SUM($J14:AH14),0),SUM($J14:AH14)/$H14,0)</f>
        <v>0</v>
      </c>
      <c r="CW14" s="125">
        <f>IF(ROUND(SUM($BW14:CV14),0)&lt;ROUND(SUM($J14:AI14),0),SUM($J14:AI14)/$H14,0)</f>
        <v>0</v>
      </c>
      <c r="CX14" s="125">
        <f>IF(ROUND(SUM($BW14:CW14),0)&lt;ROUND(SUM($J14:AJ14),0),SUM($J14:AJ14)/$H14,0)</f>
        <v>0</v>
      </c>
      <c r="CY14" s="125">
        <f>IF(ROUND(SUM($BW14:CX14),0)&lt;ROUND(SUM($J14:AK14),0),SUM($J14:AK14)/$H14,0)</f>
        <v>0</v>
      </c>
      <c r="CZ14" s="125">
        <f>IF(ROUND(SUM($BW14:CY14),0)&lt;ROUND(SUM($J14:AL14),0),SUM($J14:AL14)/$H14,0)</f>
        <v>0</v>
      </c>
      <c r="DA14" s="125">
        <f>IF(ROUND(SUM($BW14:CZ14),0)&lt;ROUND(SUM($J14:AM14),0),SUM($J14:AM14)/$H14,0)</f>
        <v>0</v>
      </c>
      <c r="DB14" s="125">
        <f>IF(ROUND(SUM($BW14:DA14),0)&lt;ROUND(SUM($J14:AN14),0),SUM($J14:AN14)/$H14,0)</f>
        <v>0</v>
      </c>
      <c r="DC14" s="125">
        <f>IF(ROUND(SUM($BW14:DB14),0)&lt;ROUND(SUM($J14:AO14),0),SUM($J14:AO14)/$H14,0)</f>
        <v>0</v>
      </c>
      <c r="DD14" s="125">
        <f>IF(ROUND(SUM($BW14:DC14),0)&lt;ROUND(SUM($J14:AP14),0),SUM($J14:AP14)/$H14,0)</f>
        <v>0</v>
      </c>
      <c r="DE14" s="125">
        <f>IF(ROUND(SUM($BW14:DD14),0)&lt;ROUND(SUM($J14:AQ14),0),SUM($J14:AQ14)/$H14,0)</f>
        <v>0</v>
      </c>
      <c r="DF14" s="125">
        <f>IF(ROUND(SUM($BW14:DE14),0)&lt;ROUND(SUM($J14:AR14),0),SUM($J14:AR14)/$H14,0)</f>
        <v>0</v>
      </c>
      <c r="DG14" s="125">
        <f>IF(ROUND(SUM($BW14:DF14),0)&lt;ROUND(SUM($J14:AS14),0),SUM($J14:AS14)/$H14,0)</f>
        <v>0</v>
      </c>
      <c r="DH14" s="125">
        <f>IF(ROUND(SUM($BW14:DG14),0)&lt;ROUND(SUM($J14:AT14),0),SUM($J14:AT14)/$H14,0)</f>
        <v>0</v>
      </c>
      <c r="DI14" s="125">
        <f>IF(ROUND(SUM($BW14:DH14),0)&lt;ROUND(SUM($J14:AU14),0),SUM($J14:AU14)/$H14,0)</f>
        <v>0</v>
      </c>
      <c r="DJ14" s="125">
        <f>IF(ROUND(SUM($BW14:DI14),0)&lt;ROUND(SUM($J14:AV14),0),SUM($J14:AV14)/$H14,0)</f>
        <v>0</v>
      </c>
      <c r="DK14" s="125">
        <f>IF(ROUND(SUM($BW14:DJ14),0)&lt;ROUND(SUM($J14:AW14),0),SUM($J14:AW14)/$H14,0)</f>
        <v>0</v>
      </c>
      <c r="DL14" s="125">
        <f>IF(ROUND(SUM($BW14:DK14),0)&lt;ROUND(SUM($J14:AX14),0),SUM($J14:AX14)/$H14,0)</f>
        <v>0</v>
      </c>
      <c r="DM14" s="125">
        <f>IF(ROUND(SUM($BW14:DL14),0)&lt;ROUND(SUM($J14:AY14),0),SUM($J14:AY14)/$H14,0)</f>
        <v>0</v>
      </c>
      <c r="DN14" s="125">
        <f>IF(ROUND(SUM($BW14:DM14),0)&lt;ROUND(SUM($J14:AZ14),0),SUM($J14:AZ14)/$H14,0)</f>
        <v>0</v>
      </c>
      <c r="DO14" s="125">
        <f>IF(ROUND(SUM($BW14:DN14),0)&lt;ROUND(SUM($J14:BA14),0),SUM($J14:BA14)/$H14,0)</f>
        <v>0</v>
      </c>
      <c r="DP14" s="125">
        <f>IF(ROUND(SUM($BW14:DO14),0)&lt;ROUND(SUM($J14:BB14),0),SUM($J14:BB14)/$H14,0)</f>
        <v>0</v>
      </c>
      <c r="DQ14" s="125">
        <f>IF(ROUND(SUM($BW14:DP14),0)&lt;ROUND(SUM($J14:BC14),0),SUM($J14:BC14)/$H14,0)</f>
        <v>0</v>
      </c>
      <c r="DR14" s="125">
        <f>IF(ROUND(SUM($BW14:DQ14),0)&lt;ROUND(SUM($J14:BD14),0),SUM($J14:BD14)/$H14,0)</f>
        <v>0</v>
      </c>
      <c r="DS14" s="125">
        <f>IF(ROUND(SUM($BW14:DR14),0)&lt;ROUND(SUM($J14:BE14),0),SUM($J14:BE14)/$H14,0)</f>
        <v>0</v>
      </c>
      <c r="DT14" s="125">
        <f>IF(ROUND(SUM($BW14:DS14),0)&lt;ROUND(SUM($J14:BF14),0),SUM($J14:BF14)/$H14,0)</f>
        <v>0</v>
      </c>
      <c r="DU14" s="125">
        <f>IF(ROUND(SUM($BW14:DT14),0)&lt;ROUND(SUM($J14:BG14),0),SUM($J14:BG14)/$H14,0)</f>
        <v>0</v>
      </c>
      <c r="DV14" s="125">
        <f>IF(ROUND(SUM($BW14:DU14),0)&lt;ROUND(SUM($J14:BH14),0),SUM($J14:BH14)/$H14,0)</f>
        <v>0</v>
      </c>
      <c r="DW14" s="125">
        <f>IF(ROUND(SUM($BW14:DV14),0)&lt;ROUND(SUM($J14:BI14),0),SUM($J14:BI14)/$H14,0)</f>
        <v>0</v>
      </c>
      <c r="DX14" s="125">
        <f>IF(ROUND(SUM($BW14:DW14),0)&lt;ROUND(SUM($J14:BJ14),0),SUM($J14:BJ14)/$H14,0)</f>
        <v>0</v>
      </c>
      <c r="DY14" s="125">
        <f>IF(ROUND(SUM($BW14:DX14),0)&lt;ROUND(SUM($J14:BK14),0),SUM($J14:BK14)/$H14,0)</f>
        <v>0</v>
      </c>
      <c r="DZ14" s="125">
        <f>IF(ROUND(SUM($BW14:DY14),0)&lt;ROUND(SUM($J14:BL14),0),SUM($J14:BL14)/$H14,0)</f>
        <v>0</v>
      </c>
      <c r="EA14" s="125">
        <f>IF(ROUND(SUM($BW14:DZ14),0)&lt;ROUND(SUM($J14:BM14),0),SUM($J14:BM14)/$H14,0)</f>
        <v>0</v>
      </c>
      <c r="EB14" s="125">
        <f>IF(ROUND(SUM($BW14:EA14),0)&lt;ROUND(SUM($J14:BN14),0),SUM($J14:BN14)/$H14,0)</f>
        <v>0</v>
      </c>
      <c r="EC14" s="125">
        <f>IF(ROUND(SUM($BW14:EB14),0)&lt;ROUND(SUM($J14:BO14),0),SUM($J14:BO14)/$H14,0)</f>
        <v>0</v>
      </c>
      <c r="ED14" s="125">
        <f>IF(ROUND(SUM($BW14:EC14),0)&lt;ROUND(SUM($J14:BP14),0),SUM($J14:BP14)/$H14,0)</f>
        <v>0</v>
      </c>
      <c r="EE14" s="125">
        <f>IF(ROUND(SUM($BW14:ED14),0)&lt;ROUND(SUM($J14:BQ14),0),SUM($J14:BQ14)/$H14,0)</f>
        <v>0</v>
      </c>
      <c r="EF14" s="159" cm="1">
        <f t="array" ref="EF14">SUMPRODUCT((YEAR($BX$5:$EE$5)=EF$5)*($BX14:$EE14))</f>
        <v>0</v>
      </c>
      <c r="EG14" s="125" cm="1">
        <f t="array" ref="EG14">SUMPRODUCT((YEAR($BX$5:$EE$5)=EG$5)*($BX14:$EE14))</f>
        <v>0</v>
      </c>
      <c r="EH14" s="125" cm="1">
        <f t="array" ref="EH14">SUMPRODUCT((YEAR($BX$5:$EE$5)=EH$5)*($BX14:$EE14))</f>
        <v>0</v>
      </c>
      <c r="EI14" s="125" cm="1">
        <f t="array" ref="EI14">SUMPRODUCT((YEAR($BX$5:$EE$5)=EI$5)*($BX14:$EE14))</f>
        <v>0</v>
      </c>
      <c r="EJ14" s="158" cm="1">
        <f t="array" ref="EJ14">SUMPRODUCT((YEAR($BX$5:$EE$5)=EJ$5)*($BX14:$EE14))</f>
        <v>0</v>
      </c>
      <c r="EK14" s="193"/>
      <c r="EL14" s="125">
        <f>ROUND(SUM($J14:J14)-SUM($BX14:BX14),2)</f>
        <v>0</v>
      </c>
      <c r="EM14" s="125">
        <f>ROUND(SUM($J14:K14)-SUM($BX14:BY14),2)</f>
        <v>0</v>
      </c>
      <c r="EN14" s="125">
        <f>ROUND(SUM($J14:L14)-SUM($BX14:BZ14),2)</f>
        <v>0</v>
      </c>
      <c r="EO14" s="125">
        <f>ROUND(SUM($J14:M14)-SUM($BX14:CA14),2)</f>
        <v>0</v>
      </c>
      <c r="EP14" s="125">
        <f>ROUND(SUM($J14:N14)-SUM($BX14:CB14),2)</f>
        <v>0</v>
      </c>
      <c r="EQ14" s="125">
        <f>ROUND(SUM($J14:O14)-SUM($BX14:CC14),2)</f>
        <v>0</v>
      </c>
      <c r="ER14" s="125">
        <f>ROUND(SUM($J14:P14)-SUM($BX14:CD14),2)</f>
        <v>0</v>
      </c>
      <c r="ES14" s="125">
        <f>ROUND(SUM($J14:Q14)-SUM($BX14:CE14),2)</f>
        <v>0</v>
      </c>
      <c r="ET14" s="125">
        <f>ROUND(SUM($J14:R14)-SUM($BX14:CF14),2)</f>
        <v>0</v>
      </c>
      <c r="EU14" s="125">
        <f>ROUND(SUM($J14:S14)-SUM($BX14:CG14),2)</f>
        <v>0</v>
      </c>
      <c r="EV14" s="125">
        <f>ROUND(SUM($J14:T14)-SUM($BX14:CH14),2)</f>
        <v>0</v>
      </c>
      <c r="EW14" s="125">
        <f>ROUND(SUM($J14:U14)-SUM($BX14:CI14),2)</f>
        <v>0</v>
      </c>
      <c r="EX14" s="125">
        <f>ROUND(SUM($J14:V14)-SUM($BX14:CJ14),2)</f>
        <v>0</v>
      </c>
      <c r="EY14" s="125">
        <f>ROUND(SUM($J14:W14)-SUM($BX14:CK14),2)</f>
        <v>0</v>
      </c>
      <c r="EZ14" s="125">
        <f>ROUND(SUM($J14:X14)-SUM($BX14:CL14),2)</f>
        <v>0</v>
      </c>
      <c r="FA14" s="125">
        <f>ROUND(SUM($J14:Y14)-SUM($BX14:CM14),2)</f>
        <v>0</v>
      </c>
      <c r="FB14" s="125">
        <f>ROUND(SUM($J14:Z14)-SUM($BX14:CN14),2)</f>
        <v>0</v>
      </c>
      <c r="FC14" s="125">
        <f>ROUND(SUM($J14:AA14)-SUM($BX14:CO14),2)</f>
        <v>0</v>
      </c>
      <c r="FD14" s="125">
        <f>ROUND(SUM($J14:AB14)-SUM($BX14:CP14),2)</f>
        <v>0</v>
      </c>
      <c r="FE14" s="125">
        <f>ROUND(SUM($J14:AC14)-SUM($BX14:CQ14),2)</f>
        <v>0</v>
      </c>
      <c r="FF14" s="125">
        <f>ROUND(SUM($J14:AD14)-SUM($BX14:CR14),2)</f>
        <v>0</v>
      </c>
      <c r="FG14" s="125">
        <f>ROUND(SUM($J14:AE14)-SUM($BX14:CS14),2)</f>
        <v>0</v>
      </c>
      <c r="FH14" s="125">
        <f>ROUND(SUM($J14:AF14)-SUM($BX14:CT14),2)</f>
        <v>0</v>
      </c>
      <c r="FI14" s="125">
        <f>ROUND(SUM($J14:AG14)-SUM($BX14:CU14),2)</f>
        <v>0</v>
      </c>
      <c r="FJ14" s="125">
        <f>ROUND(SUM($J14:AH14)-SUM($BX14:CV14),2)</f>
        <v>0</v>
      </c>
      <c r="FK14" s="125">
        <f>ROUND(SUM($J14:AI14)-SUM($BX14:CW14),2)</f>
        <v>0</v>
      </c>
      <c r="FL14" s="125">
        <f>ROUND(SUM($J14:AJ14)-SUM($BX14:CX14),2)</f>
        <v>0</v>
      </c>
      <c r="FM14" s="125">
        <f>ROUND(SUM($J14:AK14)-SUM($BX14:CY14),2)</f>
        <v>0</v>
      </c>
      <c r="FN14" s="125">
        <f>ROUND(SUM($J14:AL14)-SUM($BX14:CZ14),2)</f>
        <v>0</v>
      </c>
      <c r="FO14" s="125">
        <f>ROUND(SUM($J14:AM14)-SUM($BX14:DA14),2)</f>
        <v>0</v>
      </c>
      <c r="FP14" s="125">
        <f>ROUND(SUM($J14:AN14)-SUM($BX14:DB14),2)</f>
        <v>0</v>
      </c>
      <c r="FQ14" s="125">
        <f>ROUND(SUM($J14:AO14)-SUM($BX14:DC14),2)</f>
        <v>0</v>
      </c>
      <c r="FR14" s="125">
        <f>ROUND(SUM($J14:AP14)-SUM($BX14:DD14),2)</f>
        <v>0</v>
      </c>
      <c r="FS14" s="125">
        <f>ROUND(SUM($J14:AQ14)-SUM($BX14:DE14),2)</f>
        <v>0</v>
      </c>
      <c r="FT14" s="125">
        <f>ROUND(SUM($J14:AR14)-SUM($BX14:DF14),2)</f>
        <v>0</v>
      </c>
      <c r="FU14" s="125">
        <f>ROUND(SUM($J14:AS14)-SUM($BX14:DG14),2)</f>
        <v>0</v>
      </c>
      <c r="FV14" s="125">
        <f>ROUND(SUM($J14:AT14)-SUM($BX14:DH14),2)</f>
        <v>0</v>
      </c>
      <c r="FW14" s="125">
        <f>ROUND(SUM($J14:AU14)-SUM($BX14:DI14),2)</f>
        <v>0</v>
      </c>
      <c r="FX14" s="125">
        <f>ROUND(SUM($J14:AV14)-SUM($BX14:DJ14),2)</f>
        <v>0</v>
      </c>
      <c r="FY14" s="125">
        <f>ROUND(SUM($J14:AW14)-SUM($BX14:DK14),2)</f>
        <v>0</v>
      </c>
      <c r="FZ14" s="125">
        <f>ROUND(SUM($J14:AX14)-SUM($BX14:DL14),2)</f>
        <v>0</v>
      </c>
      <c r="GA14" s="125">
        <f>ROUND(SUM($J14:AY14)-SUM($BX14:DM14),2)</f>
        <v>0</v>
      </c>
      <c r="GB14" s="125">
        <f>ROUND(SUM($J14:AZ14)-SUM($BX14:DN14),2)</f>
        <v>0</v>
      </c>
      <c r="GC14" s="125">
        <f>ROUND(SUM($J14:BA14)-SUM($BX14:DO14),2)</f>
        <v>0</v>
      </c>
      <c r="GD14" s="125">
        <f>ROUND(SUM($J14:BB14)-SUM($BX14:DP14),2)</f>
        <v>0</v>
      </c>
      <c r="GE14" s="125">
        <f>ROUND(SUM($J14:BC14)-SUM($BX14:DQ14),2)</f>
        <v>0</v>
      </c>
      <c r="GF14" s="125">
        <f>ROUND(SUM($J14:BD14)-SUM($BX14:DR14),2)</f>
        <v>0</v>
      </c>
      <c r="GG14" s="125">
        <f>ROUND(SUM($J14:BE14)-SUM($BX14:DS14),2)</f>
        <v>0</v>
      </c>
      <c r="GH14" s="125">
        <f>ROUND(SUM($J14:BF14)-SUM($BX14:DT14),2)</f>
        <v>0</v>
      </c>
      <c r="GI14" s="125">
        <f>ROUND(SUM($J14:BG14)-SUM($BX14:DU14),2)</f>
        <v>0</v>
      </c>
      <c r="GJ14" s="125">
        <f>ROUND(SUM($J14:BH14)-SUM($BX14:DV14),2)</f>
        <v>0</v>
      </c>
      <c r="GK14" s="125">
        <f>ROUND(SUM($J14:BI14)-SUM($BX14:DW14),2)</f>
        <v>0</v>
      </c>
      <c r="GL14" s="125">
        <f>ROUND(SUM($J14:BJ14)-SUM($BX14:DX14),2)</f>
        <v>0</v>
      </c>
      <c r="GM14" s="125">
        <f>ROUND(SUM($J14:BK14)-SUM($BX14:DY14),2)</f>
        <v>0</v>
      </c>
      <c r="GN14" s="125">
        <f>ROUND(SUM($J14:BL14)-SUM($BX14:DZ14),2)</f>
        <v>0</v>
      </c>
      <c r="GO14" s="125">
        <f>ROUND(SUM($J14:BM14)-SUM($BX14:EA14),2)</f>
        <v>0</v>
      </c>
      <c r="GP14" s="125">
        <f>ROUND(SUM($J14:BN14)-SUM($BX14:EB14),2)</f>
        <v>0</v>
      </c>
      <c r="GQ14" s="125">
        <f>ROUND(SUM($J14:BO14)-SUM($BX14:EC14),2)</f>
        <v>0</v>
      </c>
      <c r="GR14" s="125">
        <f>ROUND(SUM($J14:BP14)-SUM($BX14:ED14),2)</f>
        <v>0</v>
      </c>
      <c r="GS14" s="125">
        <f>ROUND(SUM($J14:BQ14)-SUM($BX14:EE14),2)</f>
        <v>0</v>
      </c>
      <c r="GT14" s="159">
        <f t="shared" si="59"/>
        <v>0</v>
      </c>
      <c r="GU14" s="125">
        <f t="shared" si="60"/>
        <v>0</v>
      </c>
      <c r="GV14" s="125">
        <f t="shared" si="61"/>
        <v>0</v>
      </c>
      <c r="GW14" s="125">
        <f t="shared" si="62"/>
        <v>0</v>
      </c>
      <c r="GX14" s="158">
        <f t="shared" si="63"/>
        <v>0</v>
      </c>
    </row>
    <row r="15" spans="1:220">
      <c r="C15" s="457"/>
      <c r="D15" s="198"/>
      <c r="E15" s="199"/>
      <c r="F15" s="200"/>
      <c r="G15" s="201"/>
      <c r="H15" s="155" t="str">
        <f>IFERROR(VLOOKUP(D15,Setup!$D$40:$F$47,3,FALSE)*12,"")</f>
        <v/>
      </c>
      <c r="I15" s="90"/>
      <c r="J15" s="159">
        <f t="shared" si="53"/>
        <v>0</v>
      </c>
      <c r="K15" s="125">
        <f t="shared" si="53"/>
        <v>0</v>
      </c>
      <c r="L15" s="125">
        <f t="shared" si="53"/>
        <v>0</v>
      </c>
      <c r="M15" s="125">
        <f t="shared" si="53"/>
        <v>0</v>
      </c>
      <c r="N15" s="125">
        <f t="shared" si="53"/>
        <v>0</v>
      </c>
      <c r="O15" s="125">
        <f t="shared" si="53"/>
        <v>0</v>
      </c>
      <c r="P15" s="125">
        <f t="shared" si="53"/>
        <v>0</v>
      </c>
      <c r="Q15" s="125">
        <f t="shared" si="53"/>
        <v>0</v>
      </c>
      <c r="R15" s="125">
        <f t="shared" si="53"/>
        <v>0</v>
      </c>
      <c r="S15" s="125">
        <f t="shared" si="53"/>
        <v>0</v>
      </c>
      <c r="T15" s="125">
        <f t="shared" si="54"/>
        <v>0</v>
      </c>
      <c r="U15" s="125">
        <f t="shared" si="54"/>
        <v>0</v>
      </c>
      <c r="V15" s="125">
        <f t="shared" si="54"/>
        <v>0</v>
      </c>
      <c r="W15" s="125">
        <f t="shared" si="54"/>
        <v>0</v>
      </c>
      <c r="X15" s="125">
        <f t="shared" si="54"/>
        <v>0</v>
      </c>
      <c r="Y15" s="125">
        <f t="shared" si="54"/>
        <v>0</v>
      </c>
      <c r="Z15" s="125">
        <f t="shared" si="54"/>
        <v>0</v>
      </c>
      <c r="AA15" s="125">
        <f t="shared" si="54"/>
        <v>0</v>
      </c>
      <c r="AB15" s="125">
        <f t="shared" si="54"/>
        <v>0</v>
      </c>
      <c r="AC15" s="125">
        <f t="shared" si="54"/>
        <v>0</v>
      </c>
      <c r="AD15" s="125">
        <f t="shared" si="55"/>
        <v>0</v>
      </c>
      <c r="AE15" s="125">
        <f t="shared" si="55"/>
        <v>0</v>
      </c>
      <c r="AF15" s="125">
        <f t="shared" si="55"/>
        <v>0</v>
      </c>
      <c r="AG15" s="125">
        <f t="shared" si="55"/>
        <v>0</v>
      </c>
      <c r="AH15" s="125">
        <f t="shared" si="55"/>
        <v>0</v>
      </c>
      <c r="AI15" s="125">
        <f t="shared" si="55"/>
        <v>0</v>
      </c>
      <c r="AJ15" s="125">
        <f t="shared" si="55"/>
        <v>0</v>
      </c>
      <c r="AK15" s="125">
        <f t="shared" si="55"/>
        <v>0</v>
      </c>
      <c r="AL15" s="125">
        <f t="shared" si="55"/>
        <v>0</v>
      </c>
      <c r="AM15" s="125">
        <f t="shared" si="55"/>
        <v>0</v>
      </c>
      <c r="AN15" s="125">
        <f t="shared" si="56"/>
        <v>0</v>
      </c>
      <c r="AO15" s="125">
        <f t="shared" si="56"/>
        <v>0</v>
      </c>
      <c r="AP15" s="125">
        <f t="shared" si="56"/>
        <v>0</v>
      </c>
      <c r="AQ15" s="125">
        <f t="shared" si="56"/>
        <v>0</v>
      </c>
      <c r="AR15" s="125">
        <f t="shared" si="56"/>
        <v>0</v>
      </c>
      <c r="AS15" s="125">
        <f t="shared" si="56"/>
        <v>0</v>
      </c>
      <c r="AT15" s="125">
        <f t="shared" si="56"/>
        <v>0</v>
      </c>
      <c r="AU15" s="125">
        <f t="shared" si="56"/>
        <v>0</v>
      </c>
      <c r="AV15" s="125">
        <f t="shared" si="56"/>
        <v>0</v>
      </c>
      <c r="AW15" s="125">
        <f t="shared" si="56"/>
        <v>0</v>
      </c>
      <c r="AX15" s="125">
        <f t="shared" si="57"/>
        <v>0</v>
      </c>
      <c r="AY15" s="125">
        <f t="shared" si="57"/>
        <v>0</v>
      </c>
      <c r="AZ15" s="125">
        <f t="shared" si="57"/>
        <v>0</v>
      </c>
      <c r="BA15" s="125">
        <f t="shared" si="57"/>
        <v>0</v>
      </c>
      <c r="BB15" s="125">
        <f t="shared" si="57"/>
        <v>0</v>
      </c>
      <c r="BC15" s="125">
        <f t="shared" si="57"/>
        <v>0</v>
      </c>
      <c r="BD15" s="125">
        <f t="shared" si="57"/>
        <v>0</v>
      </c>
      <c r="BE15" s="125">
        <f t="shared" si="57"/>
        <v>0</v>
      </c>
      <c r="BF15" s="125">
        <f t="shared" si="57"/>
        <v>0</v>
      </c>
      <c r="BG15" s="125">
        <f t="shared" si="57"/>
        <v>0</v>
      </c>
      <c r="BH15" s="125">
        <f t="shared" si="58"/>
        <v>0</v>
      </c>
      <c r="BI15" s="125">
        <f t="shared" si="58"/>
        <v>0</v>
      </c>
      <c r="BJ15" s="125">
        <f t="shared" si="58"/>
        <v>0</v>
      </c>
      <c r="BK15" s="125">
        <f t="shared" si="58"/>
        <v>0</v>
      </c>
      <c r="BL15" s="125">
        <f t="shared" si="58"/>
        <v>0</v>
      </c>
      <c r="BM15" s="125">
        <f t="shared" si="58"/>
        <v>0</v>
      </c>
      <c r="BN15" s="125">
        <f t="shared" si="58"/>
        <v>0</v>
      </c>
      <c r="BO15" s="125">
        <f t="shared" si="58"/>
        <v>0</v>
      </c>
      <c r="BP15" s="125">
        <f t="shared" si="58"/>
        <v>0</v>
      </c>
      <c r="BQ15" s="125">
        <f t="shared" si="58"/>
        <v>0</v>
      </c>
      <c r="BR15" s="159" cm="1">
        <f t="array" ref="BR15">SUMPRODUCT((YEAR($J$5:$BQ$5)=BR$5)*($J15:$BQ15))</f>
        <v>0</v>
      </c>
      <c r="BS15" s="125" cm="1">
        <f t="array" ref="BS15">SUMPRODUCT((YEAR($J$5:$BQ$5)=BS$5)*($J15:$BQ15))</f>
        <v>0</v>
      </c>
      <c r="BT15" s="125" cm="1">
        <f t="array" ref="BT15">SUMPRODUCT((YEAR($J$5:$BQ$5)=BT$5)*($J15:$BQ15))</f>
        <v>0</v>
      </c>
      <c r="BU15" s="125" cm="1">
        <f t="array" ref="BU15">SUMPRODUCT((YEAR($J$5:$BQ$5)=BU$5)*($J15:$BQ15))</f>
        <v>0</v>
      </c>
      <c r="BV15" s="158" cm="1">
        <f t="array" ref="BV15">SUMPRODUCT((YEAR($J$5:$BQ$5)=BV$5)*($J15:$BQ15))</f>
        <v>0</v>
      </c>
      <c r="BW15" s="308"/>
      <c r="BX15" s="159">
        <f>IF(ROUND(SUM($BW15:BW15),0)&lt;ROUND(SUM($J15:J15),0),SUM($J15:J15)/$H15,0)</f>
        <v>0</v>
      </c>
      <c r="BY15" s="125">
        <f>IF(ROUND(SUM($BW15:BX15),0)&lt;ROUND(SUM($J15:K15),0),SUM($J15:K15)/$H15,0)</f>
        <v>0</v>
      </c>
      <c r="BZ15" s="125">
        <f>IF(ROUND(SUM($BW15:BY15),0)&lt;ROUND(SUM($J15:L15),0),SUM($J15:L15)/$H15,0)</f>
        <v>0</v>
      </c>
      <c r="CA15" s="125">
        <f>IF(ROUND(SUM($BW15:BZ15),0)&lt;ROUND(SUM($J15:M15),0),SUM($J15:M15)/$H15,0)</f>
        <v>0</v>
      </c>
      <c r="CB15" s="125">
        <f>IF(ROUND(SUM($BW15:CA15),0)&lt;ROUND(SUM($J15:N15),0),SUM($J15:N15)/$H15,0)</f>
        <v>0</v>
      </c>
      <c r="CC15" s="125">
        <f>IF(ROUND(SUM($BW15:CB15),0)&lt;ROUND(SUM($J15:O15),0),SUM($J15:O15)/$H15,0)</f>
        <v>0</v>
      </c>
      <c r="CD15" s="125">
        <f>IF(ROUND(SUM($BW15:CC15),0)&lt;ROUND(SUM($J15:P15),0),SUM($J15:P15)/$H15,0)</f>
        <v>0</v>
      </c>
      <c r="CE15" s="125">
        <f>IF(ROUND(SUM($BW15:CD15),0)&lt;ROUND(SUM($J15:Q15),0),SUM($J15:Q15)/$H15,0)</f>
        <v>0</v>
      </c>
      <c r="CF15" s="125">
        <f>IF(ROUND(SUM($BW15:CE15),0)&lt;ROUND(SUM($J15:R15),0),SUM($J15:R15)/$H15,0)</f>
        <v>0</v>
      </c>
      <c r="CG15" s="125">
        <f>IF(ROUND(SUM($BW15:CF15),0)&lt;ROUND(SUM($J15:S15),0),SUM($J15:S15)/$H15,0)</f>
        <v>0</v>
      </c>
      <c r="CH15" s="125">
        <f>IF(ROUND(SUM($BW15:CG15),0)&lt;ROUND(SUM($J15:T15),0),SUM($J15:T15)/$H15,0)</f>
        <v>0</v>
      </c>
      <c r="CI15" s="125">
        <f>IF(ROUND(SUM($BW15:CH15),0)&lt;ROUND(SUM($J15:U15),0),SUM($J15:U15)/$H15,0)</f>
        <v>0</v>
      </c>
      <c r="CJ15" s="125">
        <f>IF(ROUND(SUM($BW15:CI15),0)&lt;ROUND(SUM($J15:V15),0),SUM($J15:V15)/$H15,0)</f>
        <v>0</v>
      </c>
      <c r="CK15" s="125">
        <f>IF(ROUND(SUM($BW15:CJ15),0)&lt;ROUND(SUM($J15:W15),0),SUM($J15:W15)/$H15,0)</f>
        <v>0</v>
      </c>
      <c r="CL15" s="125">
        <f>IF(ROUND(SUM($BW15:CK15),0)&lt;ROUND(SUM($J15:X15),0),SUM($J15:X15)/$H15,0)</f>
        <v>0</v>
      </c>
      <c r="CM15" s="125">
        <f>IF(ROUND(SUM($BW15:CL15),0)&lt;ROUND(SUM($J15:Y15),0),SUM($J15:Y15)/$H15,0)</f>
        <v>0</v>
      </c>
      <c r="CN15" s="125">
        <f>IF(ROUND(SUM($BW15:CM15),0)&lt;ROUND(SUM($J15:Z15),0),SUM($J15:Z15)/$H15,0)</f>
        <v>0</v>
      </c>
      <c r="CO15" s="125">
        <f>IF(ROUND(SUM($BW15:CN15),0)&lt;ROUND(SUM($J15:AA15),0),SUM($J15:AA15)/$H15,0)</f>
        <v>0</v>
      </c>
      <c r="CP15" s="125">
        <f>IF(ROUND(SUM($BW15:CO15),0)&lt;ROUND(SUM($J15:AB15),0),SUM($J15:AB15)/$H15,0)</f>
        <v>0</v>
      </c>
      <c r="CQ15" s="125">
        <f>IF(ROUND(SUM($BW15:CP15),0)&lt;ROUND(SUM($J15:AC15),0),SUM($J15:AC15)/$H15,0)</f>
        <v>0</v>
      </c>
      <c r="CR15" s="125">
        <f>IF(ROUND(SUM($BW15:CQ15),0)&lt;ROUND(SUM($J15:AD15),0),SUM($J15:AD15)/$H15,0)</f>
        <v>0</v>
      </c>
      <c r="CS15" s="125">
        <f>IF(ROUND(SUM($BW15:CR15),0)&lt;ROUND(SUM($J15:AE15),0),SUM($J15:AE15)/$H15,0)</f>
        <v>0</v>
      </c>
      <c r="CT15" s="125">
        <f>IF(ROUND(SUM($BW15:CS15),0)&lt;ROUND(SUM($J15:AF15),0),SUM($J15:AF15)/$H15,0)</f>
        <v>0</v>
      </c>
      <c r="CU15" s="125">
        <f>IF(ROUND(SUM($BW15:CT15),0)&lt;ROUND(SUM($J15:AG15),0),SUM($J15:AG15)/$H15,0)</f>
        <v>0</v>
      </c>
      <c r="CV15" s="125">
        <f>IF(ROUND(SUM($BW15:CU15),0)&lt;ROUND(SUM($J15:AH15),0),SUM($J15:AH15)/$H15,0)</f>
        <v>0</v>
      </c>
      <c r="CW15" s="125">
        <f>IF(ROUND(SUM($BW15:CV15),0)&lt;ROUND(SUM($J15:AI15),0),SUM($J15:AI15)/$H15,0)</f>
        <v>0</v>
      </c>
      <c r="CX15" s="125">
        <f>IF(ROUND(SUM($BW15:CW15),0)&lt;ROUND(SUM($J15:AJ15),0),SUM($J15:AJ15)/$H15,0)</f>
        <v>0</v>
      </c>
      <c r="CY15" s="125">
        <f>IF(ROUND(SUM($BW15:CX15),0)&lt;ROUND(SUM($J15:AK15),0),SUM($J15:AK15)/$H15,0)</f>
        <v>0</v>
      </c>
      <c r="CZ15" s="125">
        <f>IF(ROUND(SUM($BW15:CY15),0)&lt;ROUND(SUM($J15:AL15),0),SUM($J15:AL15)/$H15,0)</f>
        <v>0</v>
      </c>
      <c r="DA15" s="125">
        <f>IF(ROUND(SUM($BW15:CZ15),0)&lt;ROUND(SUM($J15:AM15),0),SUM($J15:AM15)/$H15,0)</f>
        <v>0</v>
      </c>
      <c r="DB15" s="125">
        <f>IF(ROUND(SUM($BW15:DA15),0)&lt;ROUND(SUM($J15:AN15),0),SUM($J15:AN15)/$H15,0)</f>
        <v>0</v>
      </c>
      <c r="DC15" s="125">
        <f>IF(ROUND(SUM($BW15:DB15),0)&lt;ROUND(SUM($J15:AO15),0),SUM($J15:AO15)/$H15,0)</f>
        <v>0</v>
      </c>
      <c r="DD15" s="125">
        <f>IF(ROUND(SUM($BW15:DC15),0)&lt;ROUND(SUM($J15:AP15),0),SUM($J15:AP15)/$H15,0)</f>
        <v>0</v>
      </c>
      <c r="DE15" s="125">
        <f>IF(ROUND(SUM($BW15:DD15),0)&lt;ROUND(SUM($J15:AQ15),0),SUM($J15:AQ15)/$H15,0)</f>
        <v>0</v>
      </c>
      <c r="DF15" s="125">
        <f>IF(ROUND(SUM($BW15:DE15),0)&lt;ROUND(SUM($J15:AR15),0),SUM($J15:AR15)/$H15,0)</f>
        <v>0</v>
      </c>
      <c r="DG15" s="125">
        <f>IF(ROUND(SUM($BW15:DF15),0)&lt;ROUND(SUM($J15:AS15),0),SUM($J15:AS15)/$H15,0)</f>
        <v>0</v>
      </c>
      <c r="DH15" s="125">
        <f>IF(ROUND(SUM($BW15:DG15),0)&lt;ROUND(SUM($J15:AT15),0),SUM($J15:AT15)/$H15,0)</f>
        <v>0</v>
      </c>
      <c r="DI15" s="125">
        <f>IF(ROUND(SUM($BW15:DH15),0)&lt;ROUND(SUM($J15:AU15),0),SUM($J15:AU15)/$H15,0)</f>
        <v>0</v>
      </c>
      <c r="DJ15" s="125">
        <f>IF(ROUND(SUM($BW15:DI15),0)&lt;ROUND(SUM($J15:AV15),0),SUM($J15:AV15)/$H15,0)</f>
        <v>0</v>
      </c>
      <c r="DK15" s="125">
        <f>IF(ROUND(SUM($BW15:DJ15),0)&lt;ROUND(SUM($J15:AW15),0),SUM($J15:AW15)/$H15,0)</f>
        <v>0</v>
      </c>
      <c r="DL15" s="125">
        <f>IF(ROUND(SUM($BW15:DK15),0)&lt;ROUND(SUM($J15:AX15),0),SUM($J15:AX15)/$H15,0)</f>
        <v>0</v>
      </c>
      <c r="DM15" s="125">
        <f>IF(ROUND(SUM($BW15:DL15),0)&lt;ROUND(SUM($J15:AY15),0),SUM($J15:AY15)/$H15,0)</f>
        <v>0</v>
      </c>
      <c r="DN15" s="125">
        <f>IF(ROUND(SUM($BW15:DM15),0)&lt;ROUND(SUM($J15:AZ15),0),SUM($J15:AZ15)/$H15,0)</f>
        <v>0</v>
      </c>
      <c r="DO15" s="125">
        <f>IF(ROUND(SUM($BW15:DN15),0)&lt;ROUND(SUM($J15:BA15),0),SUM($J15:BA15)/$H15,0)</f>
        <v>0</v>
      </c>
      <c r="DP15" s="125">
        <f>IF(ROUND(SUM($BW15:DO15),0)&lt;ROUND(SUM($J15:BB15),0),SUM($J15:BB15)/$H15,0)</f>
        <v>0</v>
      </c>
      <c r="DQ15" s="125">
        <f>IF(ROUND(SUM($BW15:DP15),0)&lt;ROUND(SUM($J15:BC15),0),SUM($J15:BC15)/$H15,0)</f>
        <v>0</v>
      </c>
      <c r="DR15" s="125">
        <f>IF(ROUND(SUM($BW15:DQ15),0)&lt;ROUND(SUM($J15:BD15),0),SUM($J15:BD15)/$H15,0)</f>
        <v>0</v>
      </c>
      <c r="DS15" s="125">
        <f>IF(ROUND(SUM($BW15:DR15),0)&lt;ROUND(SUM($J15:BE15),0),SUM($J15:BE15)/$H15,0)</f>
        <v>0</v>
      </c>
      <c r="DT15" s="125">
        <f>IF(ROUND(SUM($BW15:DS15),0)&lt;ROUND(SUM($J15:BF15),0),SUM($J15:BF15)/$H15,0)</f>
        <v>0</v>
      </c>
      <c r="DU15" s="125">
        <f>IF(ROUND(SUM($BW15:DT15),0)&lt;ROUND(SUM($J15:BG15),0),SUM($J15:BG15)/$H15,0)</f>
        <v>0</v>
      </c>
      <c r="DV15" s="125">
        <f>IF(ROUND(SUM($BW15:DU15),0)&lt;ROUND(SUM($J15:BH15),0),SUM($J15:BH15)/$H15,0)</f>
        <v>0</v>
      </c>
      <c r="DW15" s="125">
        <f>IF(ROUND(SUM($BW15:DV15),0)&lt;ROUND(SUM($J15:BI15),0),SUM($J15:BI15)/$H15,0)</f>
        <v>0</v>
      </c>
      <c r="DX15" s="125">
        <f>IF(ROUND(SUM($BW15:DW15),0)&lt;ROUND(SUM($J15:BJ15),0),SUM($J15:BJ15)/$H15,0)</f>
        <v>0</v>
      </c>
      <c r="DY15" s="125">
        <f>IF(ROUND(SUM($BW15:DX15),0)&lt;ROUND(SUM($J15:BK15),0),SUM($J15:BK15)/$H15,0)</f>
        <v>0</v>
      </c>
      <c r="DZ15" s="125">
        <f>IF(ROUND(SUM($BW15:DY15),0)&lt;ROUND(SUM($J15:BL15),0),SUM($J15:BL15)/$H15,0)</f>
        <v>0</v>
      </c>
      <c r="EA15" s="125">
        <f>IF(ROUND(SUM($BW15:DZ15),0)&lt;ROUND(SUM($J15:BM15),0),SUM($J15:BM15)/$H15,0)</f>
        <v>0</v>
      </c>
      <c r="EB15" s="125">
        <f>IF(ROUND(SUM($BW15:EA15),0)&lt;ROUND(SUM($J15:BN15),0),SUM($J15:BN15)/$H15,0)</f>
        <v>0</v>
      </c>
      <c r="EC15" s="125">
        <f>IF(ROUND(SUM($BW15:EB15),0)&lt;ROUND(SUM($J15:BO15),0),SUM($J15:BO15)/$H15,0)</f>
        <v>0</v>
      </c>
      <c r="ED15" s="125">
        <f>IF(ROUND(SUM($BW15:EC15),0)&lt;ROUND(SUM($J15:BP15),0),SUM($J15:BP15)/$H15,0)</f>
        <v>0</v>
      </c>
      <c r="EE15" s="125">
        <f>IF(ROUND(SUM($BW15:ED15),0)&lt;ROUND(SUM($J15:BQ15),0),SUM($J15:BQ15)/$H15,0)</f>
        <v>0</v>
      </c>
      <c r="EF15" s="159" cm="1">
        <f t="array" ref="EF15">SUMPRODUCT((YEAR($BX$5:$EE$5)=EF$5)*($BX15:$EE15))</f>
        <v>0</v>
      </c>
      <c r="EG15" s="125" cm="1">
        <f t="array" ref="EG15">SUMPRODUCT((YEAR($BX$5:$EE$5)=EG$5)*($BX15:$EE15))</f>
        <v>0</v>
      </c>
      <c r="EH15" s="125" cm="1">
        <f t="array" ref="EH15">SUMPRODUCT((YEAR($BX$5:$EE$5)=EH$5)*($BX15:$EE15))</f>
        <v>0</v>
      </c>
      <c r="EI15" s="125" cm="1">
        <f t="array" ref="EI15">SUMPRODUCT((YEAR($BX$5:$EE$5)=EI$5)*($BX15:$EE15))</f>
        <v>0</v>
      </c>
      <c r="EJ15" s="158" cm="1">
        <f t="array" ref="EJ15">SUMPRODUCT((YEAR($BX$5:$EE$5)=EJ$5)*($BX15:$EE15))</f>
        <v>0</v>
      </c>
      <c r="EK15" s="193"/>
      <c r="EL15" s="125">
        <f>ROUND(SUM($J15:J15)-SUM($BX15:BX15),2)</f>
        <v>0</v>
      </c>
      <c r="EM15" s="125">
        <f>ROUND(SUM($J15:K15)-SUM($BX15:BY15),2)</f>
        <v>0</v>
      </c>
      <c r="EN15" s="125">
        <f>ROUND(SUM($J15:L15)-SUM($BX15:BZ15),2)</f>
        <v>0</v>
      </c>
      <c r="EO15" s="125">
        <f>ROUND(SUM($J15:M15)-SUM($BX15:CA15),2)</f>
        <v>0</v>
      </c>
      <c r="EP15" s="125">
        <f>ROUND(SUM($J15:N15)-SUM($BX15:CB15),2)</f>
        <v>0</v>
      </c>
      <c r="EQ15" s="125">
        <f>ROUND(SUM($J15:O15)-SUM($BX15:CC15),2)</f>
        <v>0</v>
      </c>
      <c r="ER15" s="125">
        <f>ROUND(SUM($J15:P15)-SUM($BX15:CD15),2)</f>
        <v>0</v>
      </c>
      <c r="ES15" s="125">
        <f>ROUND(SUM($J15:Q15)-SUM($BX15:CE15),2)</f>
        <v>0</v>
      </c>
      <c r="ET15" s="125">
        <f>ROUND(SUM($J15:R15)-SUM($BX15:CF15),2)</f>
        <v>0</v>
      </c>
      <c r="EU15" s="125">
        <f>ROUND(SUM($J15:S15)-SUM($BX15:CG15),2)</f>
        <v>0</v>
      </c>
      <c r="EV15" s="125">
        <f>ROUND(SUM($J15:T15)-SUM($BX15:CH15),2)</f>
        <v>0</v>
      </c>
      <c r="EW15" s="125">
        <f>ROUND(SUM($J15:U15)-SUM($BX15:CI15),2)</f>
        <v>0</v>
      </c>
      <c r="EX15" s="125">
        <f>ROUND(SUM($J15:V15)-SUM($BX15:CJ15),2)</f>
        <v>0</v>
      </c>
      <c r="EY15" s="125">
        <f>ROUND(SUM($J15:W15)-SUM($BX15:CK15),2)</f>
        <v>0</v>
      </c>
      <c r="EZ15" s="125">
        <f>ROUND(SUM($J15:X15)-SUM($BX15:CL15),2)</f>
        <v>0</v>
      </c>
      <c r="FA15" s="125">
        <f>ROUND(SUM($J15:Y15)-SUM($BX15:CM15),2)</f>
        <v>0</v>
      </c>
      <c r="FB15" s="125">
        <f>ROUND(SUM($J15:Z15)-SUM($BX15:CN15),2)</f>
        <v>0</v>
      </c>
      <c r="FC15" s="125">
        <f>ROUND(SUM($J15:AA15)-SUM($BX15:CO15),2)</f>
        <v>0</v>
      </c>
      <c r="FD15" s="125">
        <f>ROUND(SUM($J15:AB15)-SUM($BX15:CP15),2)</f>
        <v>0</v>
      </c>
      <c r="FE15" s="125">
        <f>ROUND(SUM($J15:AC15)-SUM($BX15:CQ15),2)</f>
        <v>0</v>
      </c>
      <c r="FF15" s="125">
        <f>ROUND(SUM($J15:AD15)-SUM($BX15:CR15),2)</f>
        <v>0</v>
      </c>
      <c r="FG15" s="125">
        <f>ROUND(SUM($J15:AE15)-SUM($BX15:CS15),2)</f>
        <v>0</v>
      </c>
      <c r="FH15" s="125">
        <f>ROUND(SUM($J15:AF15)-SUM($BX15:CT15),2)</f>
        <v>0</v>
      </c>
      <c r="FI15" s="125">
        <f>ROUND(SUM($J15:AG15)-SUM($BX15:CU15),2)</f>
        <v>0</v>
      </c>
      <c r="FJ15" s="125">
        <f>ROUND(SUM($J15:AH15)-SUM($BX15:CV15),2)</f>
        <v>0</v>
      </c>
      <c r="FK15" s="125">
        <f>ROUND(SUM($J15:AI15)-SUM($BX15:CW15),2)</f>
        <v>0</v>
      </c>
      <c r="FL15" s="125">
        <f>ROUND(SUM($J15:AJ15)-SUM($BX15:CX15),2)</f>
        <v>0</v>
      </c>
      <c r="FM15" s="125">
        <f>ROUND(SUM($J15:AK15)-SUM($BX15:CY15),2)</f>
        <v>0</v>
      </c>
      <c r="FN15" s="125">
        <f>ROUND(SUM($J15:AL15)-SUM($BX15:CZ15),2)</f>
        <v>0</v>
      </c>
      <c r="FO15" s="125">
        <f>ROUND(SUM($J15:AM15)-SUM($BX15:DA15),2)</f>
        <v>0</v>
      </c>
      <c r="FP15" s="125">
        <f>ROUND(SUM($J15:AN15)-SUM($BX15:DB15),2)</f>
        <v>0</v>
      </c>
      <c r="FQ15" s="125">
        <f>ROUND(SUM($J15:AO15)-SUM($BX15:DC15),2)</f>
        <v>0</v>
      </c>
      <c r="FR15" s="125">
        <f>ROUND(SUM($J15:AP15)-SUM($BX15:DD15),2)</f>
        <v>0</v>
      </c>
      <c r="FS15" s="125">
        <f>ROUND(SUM($J15:AQ15)-SUM($BX15:DE15),2)</f>
        <v>0</v>
      </c>
      <c r="FT15" s="125">
        <f>ROUND(SUM($J15:AR15)-SUM($BX15:DF15),2)</f>
        <v>0</v>
      </c>
      <c r="FU15" s="125">
        <f>ROUND(SUM($J15:AS15)-SUM($BX15:DG15),2)</f>
        <v>0</v>
      </c>
      <c r="FV15" s="125">
        <f>ROUND(SUM($J15:AT15)-SUM($BX15:DH15),2)</f>
        <v>0</v>
      </c>
      <c r="FW15" s="125">
        <f>ROUND(SUM($J15:AU15)-SUM($BX15:DI15),2)</f>
        <v>0</v>
      </c>
      <c r="FX15" s="125">
        <f>ROUND(SUM($J15:AV15)-SUM($BX15:DJ15),2)</f>
        <v>0</v>
      </c>
      <c r="FY15" s="125">
        <f>ROUND(SUM($J15:AW15)-SUM($BX15:DK15),2)</f>
        <v>0</v>
      </c>
      <c r="FZ15" s="125">
        <f>ROUND(SUM($J15:AX15)-SUM($BX15:DL15),2)</f>
        <v>0</v>
      </c>
      <c r="GA15" s="125">
        <f>ROUND(SUM($J15:AY15)-SUM($BX15:DM15),2)</f>
        <v>0</v>
      </c>
      <c r="GB15" s="125">
        <f>ROUND(SUM($J15:AZ15)-SUM($BX15:DN15),2)</f>
        <v>0</v>
      </c>
      <c r="GC15" s="125">
        <f>ROUND(SUM($J15:BA15)-SUM($BX15:DO15),2)</f>
        <v>0</v>
      </c>
      <c r="GD15" s="125">
        <f>ROUND(SUM($J15:BB15)-SUM($BX15:DP15),2)</f>
        <v>0</v>
      </c>
      <c r="GE15" s="125">
        <f>ROUND(SUM($J15:BC15)-SUM($BX15:DQ15),2)</f>
        <v>0</v>
      </c>
      <c r="GF15" s="125">
        <f>ROUND(SUM($J15:BD15)-SUM($BX15:DR15),2)</f>
        <v>0</v>
      </c>
      <c r="GG15" s="125">
        <f>ROUND(SUM($J15:BE15)-SUM($BX15:DS15),2)</f>
        <v>0</v>
      </c>
      <c r="GH15" s="125">
        <f>ROUND(SUM($J15:BF15)-SUM($BX15:DT15),2)</f>
        <v>0</v>
      </c>
      <c r="GI15" s="125">
        <f>ROUND(SUM($J15:BG15)-SUM($BX15:DU15),2)</f>
        <v>0</v>
      </c>
      <c r="GJ15" s="125">
        <f>ROUND(SUM($J15:BH15)-SUM($BX15:DV15),2)</f>
        <v>0</v>
      </c>
      <c r="GK15" s="125">
        <f>ROUND(SUM($J15:BI15)-SUM($BX15:DW15),2)</f>
        <v>0</v>
      </c>
      <c r="GL15" s="125">
        <f>ROUND(SUM($J15:BJ15)-SUM($BX15:DX15),2)</f>
        <v>0</v>
      </c>
      <c r="GM15" s="125">
        <f>ROUND(SUM($J15:BK15)-SUM($BX15:DY15),2)</f>
        <v>0</v>
      </c>
      <c r="GN15" s="125">
        <f>ROUND(SUM($J15:BL15)-SUM($BX15:DZ15),2)</f>
        <v>0</v>
      </c>
      <c r="GO15" s="125">
        <f>ROUND(SUM($J15:BM15)-SUM($BX15:EA15),2)</f>
        <v>0</v>
      </c>
      <c r="GP15" s="125">
        <f>ROUND(SUM($J15:BN15)-SUM($BX15:EB15),2)</f>
        <v>0</v>
      </c>
      <c r="GQ15" s="125">
        <f>ROUND(SUM($J15:BO15)-SUM($BX15:EC15),2)</f>
        <v>0</v>
      </c>
      <c r="GR15" s="125">
        <f>ROUND(SUM($J15:BP15)-SUM($BX15:ED15),2)</f>
        <v>0</v>
      </c>
      <c r="GS15" s="125">
        <f>ROUND(SUM($J15:BQ15)-SUM($BX15:EE15),2)</f>
        <v>0</v>
      </c>
      <c r="GT15" s="159">
        <f t="shared" si="59"/>
        <v>0</v>
      </c>
      <c r="GU15" s="125">
        <f t="shared" si="60"/>
        <v>0</v>
      </c>
      <c r="GV15" s="125">
        <f t="shared" si="61"/>
        <v>0</v>
      </c>
      <c r="GW15" s="125">
        <f t="shared" si="62"/>
        <v>0</v>
      </c>
      <c r="GX15" s="158">
        <f t="shared" si="63"/>
        <v>0</v>
      </c>
      <c r="HF15" s="125"/>
      <c r="HG15" s="125"/>
      <c r="HH15" s="125"/>
      <c r="HI15" s="125"/>
      <c r="HJ15" s="125"/>
    </row>
    <row r="16" spans="1:220">
      <c r="C16" s="457"/>
      <c r="D16" s="198"/>
      <c r="E16" s="199"/>
      <c r="F16" s="200"/>
      <c r="G16" s="201"/>
      <c r="H16" s="155" t="str">
        <f>IFERROR(VLOOKUP(D16,Setup!$D$40:$F$47,3,FALSE)*12,"")</f>
        <v/>
      </c>
      <c r="I16" s="90"/>
      <c r="J16" s="159">
        <f t="shared" si="53"/>
        <v>0</v>
      </c>
      <c r="K16" s="125">
        <f t="shared" si="53"/>
        <v>0</v>
      </c>
      <c r="L16" s="125">
        <f t="shared" si="53"/>
        <v>0</v>
      </c>
      <c r="M16" s="125">
        <f t="shared" si="53"/>
        <v>0</v>
      </c>
      <c r="N16" s="125">
        <f t="shared" si="53"/>
        <v>0</v>
      </c>
      <c r="O16" s="125">
        <f t="shared" si="53"/>
        <v>0</v>
      </c>
      <c r="P16" s="125">
        <f t="shared" si="53"/>
        <v>0</v>
      </c>
      <c r="Q16" s="125">
        <f t="shared" si="53"/>
        <v>0</v>
      </c>
      <c r="R16" s="125">
        <f t="shared" si="53"/>
        <v>0</v>
      </c>
      <c r="S16" s="125">
        <f t="shared" si="53"/>
        <v>0</v>
      </c>
      <c r="T16" s="125">
        <f t="shared" si="54"/>
        <v>0</v>
      </c>
      <c r="U16" s="125">
        <f t="shared" si="54"/>
        <v>0</v>
      </c>
      <c r="V16" s="125">
        <f t="shared" si="54"/>
        <v>0</v>
      </c>
      <c r="W16" s="125">
        <f t="shared" si="54"/>
        <v>0</v>
      </c>
      <c r="X16" s="125">
        <f t="shared" si="54"/>
        <v>0</v>
      </c>
      <c r="Y16" s="125">
        <f t="shared" si="54"/>
        <v>0</v>
      </c>
      <c r="Z16" s="125">
        <f t="shared" si="54"/>
        <v>0</v>
      </c>
      <c r="AA16" s="125">
        <f t="shared" si="54"/>
        <v>0</v>
      </c>
      <c r="AB16" s="125">
        <f t="shared" si="54"/>
        <v>0</v>
      </c>
      <c r="AC16" s="125">
        <f t="shared" si="54"/>
        <v>0</v>
      </c>
      <c r="AD16" s="125">
        <f t="shared" si="55"/>
        <v>0</v>
      </c>
      <c r="AE16" s="125">
        <f t="shared" si="55"/>
        <v>0</v>
      </c>
      <c r="AF16" s="125">
        <f t="shared" si="55"/>
        <v>0</v>
      </c>
      <c r="AG16" s="125">
        <f t="shared" si="55"/>
        <v>0</v>
      </c>
      <c r="AH16" s="125">
        <f t="shared" si="55"/>
        <v>0</v>
      </c>
      <c r="AI16" s="125">
        <f t="shared" si="55"/>
        <v>0</v>
      </c>
      <c r="AJ16" s="125">
        <f t="shared" si="55"/>
        <v>0</v>
      </c>
      <c r="AK16" s="125">
        <f t="shared" si="55"/>
        <v>0</v>
      </c>
      <c r="AL16" s="125">
        <f t="shared" si="55"/>
        <v>0</v>
      </c>
      <c r="AM16" s="125">
        <f t="shared" si="55"/>
        <v>0</v>
      </c>
      <c r="AN16" s="125">
        <f t="shared" si="56"/>
        <v>0</v>
      </c>
      <c r="AO16" s="125">
        <f t="shared" si="56"/>
        <v>0</v>
      </c>
      <c r="AP16" s="125">
        <f t="shared" si="56"/>
        <v>0</v>
      </c>
      <c r="AQ16" s="125">
        <f t="shared" si="56"/>
        <v>0</v>
      </c>
      <c r="AR16" s="125">
        <f t="shared" si="56"/>
        <v>0</v>
      </c>
      <c r="AS16" s="125">
        <f t="shared" si="56"/>
        <v>0</v>
      </c>
      <c r="AT16" s="125">
        <f t="shared" si="56"/>
        <v>0</v>
      </c>
      <c r="AU16" s="125">
        <f t="shared" si="56"/>
        <v>0</v>
      </c>
      <c r="AV16" s="125">
        <f t="shared" si="56"/>
        <v>0</v>
      </c>
      <c r="AW16" s="125">
        <f t="shared" si="56"/>
        <v>0</v>
      </c>
      <c r="AX16" s="125">
        <f t="shared" si="57"/>
        <v>0</v>
      </c>
      <c r="AY16" s="125">
        <f t="shared" si="57"/>
        <v>0</v>
      </c>
      <c r="AZ16" s="125">
        <f t="shared" si="57"/>
        <v>0</v>
      </c>
      <c r="BA16" s="125">
        <f t="shared" si="57"/>
        <v>0</v>
      </c>
      <c r="BB16" s="125">
        <f t="shared" si="57"/>
        <v>0</v>
      </c>
      <c r="BC16" s="125">
        <f t="shared" si="57"/>
        <v>0</v>
      </c>
      <c r="BD16" s="125">
        <f t="shared" si="57"/>
        <v>0</v>
      </c>
      <c r="BE16" s="125">
        <f t="shared" si="57"/>
        <v>0</v>
      </c>
      <c r="BF16" s="125">
        <f t="shared" si="57"/>
        <v>0</v>
      </c>
      <c r="BG16" s="125">
        <f t="shared" si="57"/>
        <v>0</v>
      </c>
      <c r="BH16" s="125">
        <f t="shared" si="58"/>
        <v>0</v>
      </c>
      <c r="BI16" s="125">
        <f t="shared" si="58"/>
        <v>0</v>
      </c>
      <c r="BJ16" s="125">
        <f t="shared" si="58"/>
        <v>0</v>
      </c>
      <c r="BK16" s="125">
        <f t="shared" si="58"/>
        <v>0</v>
      </c>
      <c r="BL16" s="125">
        <f t="shared" si="58"/>
        <v>0</v>
      </c>
      <c r="BM16" s="125">
        <f t="shared" si="58"/>
        <v>0</v>
      </c>
      <c r="BN16" s="125">
        <f t="shared" si="58"/>
        <v>0</v>
      </c>
      <c r="BO16" s="125">
        <f t="shared" si="58"/>
        <v>0</v>
      </c>
      <c r="BP16" s="125">
        <f t="shared" si="58"/>
        <v>0</v>
      </c>
      <c r="BQ16" s="125">
        <f t="shared" si="58"/>
        <v>0</v>
      </c>
      <c r="BR16" s="159" cm="1">
        <f t="array" ref="BR16">SUMPRODUCT((YEAR($J$5:$BQ$5)=BR$5)*($J16:$BQ16))</f>
        <v>0</v>
      </c>
      <c r="BS16" s="125" cm="1">
        <f t="array" ref="BS16">SUMPRODUCT((YEAR($J$5:$BQ$5)=BS$5)*($J16:$BQ16))</f>
        <v>0</v>
      </c>
      <c r="BT16" s="125" cm="1">
        <f t="array" ref="BT16">SUMPRODUCT((YEAR($J$5:$BQ$5)=BT$5)*($J16:$BQ16))</f>
        <v>0</v>
      </c>
      <c r="BU16" s="125" cm="1">
        <f t="array" ref="BU16">SUMPRODUCT((YEAR($J$5:$BQ$5)=BU$5)*($J16:$BQ16))</f>
        <v>0</v>
      </c>
      <c r="BV16" s="158" cm="1">
        <f t="array" ref="BV16">SUMPRODUCT((YEAR($J$5:$BQ$5)=BV$5)*($J16:$BQ16))</f>
        <v>0</v>
      </c>
      <c r="BW16" s="308"/>
      <c r="BX16" s="159">
        <f>IF(ROUND(SUM($BW16:BW16),0)&lt;ROUND(SUM($J16:J16),0),SUM($J16:J16)/$H16,0)</f>
        <v>0</v>
      </c>
      <c r="BY16" s="125">
        <f>IF(ROUND(SUM($BW16:BX16),0)&lt;ROUND(SUM($J16:K16),0),SUM($J16:K16)/$H16,0)</f>
        <v>0</v>
      </c>
      <c r="BZ16" s="125">
        <f>IF(ROUND(SUM($BW16:BY16),0)&lt;ROUND(SUM($J16:L16),0),SUM($J16:L16)/$H16,0)</f>
        <v>0</v>
      </c>
      <c r="CA16" s="125">
        <f>IF(ROUND(SUM($BW16:BZ16),0)&lt;ROUND(SUM($J16:M16),0),SUM($J16:M16)/$H16,0)</f>
        <v>0</v>
      </c>
      <c r="CB16" s="125">
        <f>IF(ROUND(SUM($BW16:CA16),0)&lt;ROUND(SUM($J16:N16),0),SUM($J16:N16)/$H16,0)</f>
        <v>0</v>
      </c>
      <c r="CC16" s="125">
        <f>IF(ROUND(SUM($BW16:CB16),0)&lt;ROUND(SUM($J16:O16),0),SUM($J16:O16)/$H16,0)</f>
        <v>0</v>
      </c>
      <c r="CD16" s="125">
        <f>IF(ROUND(SUM($BW16:CC16),0)&lt;ROUND(SUM($J16:P16),0),SUM($J16:P16)/$H16,0)</f>
        <v>0</v>
      </c>
      <c r="CE16" s="125">
        <f>IF(ROUND(SUM($BW16:CD16),0)&lt;ROUND(SUM($J16:Q16),0),SUM($J16:Q16)/$H16,0)</f>
        <v>0</v>
      </c>
      <c r="CF16" s="125">
        <f>IF(ROUND(SUM($BW16:CE16),0)&lt;ROUND(SUM($J16:R16),0),SUM($J16:R16)/$H16,0)</f>
        <v>0</v>
      </c>
      <c r="CG16" s="125">
        <f>IF(ROUND(SUM($BW16:CF16),0)&lt;ROUND(SUM($J16:S16),0),SUM($J16:S16)/$H16,0)</f>
        <v>0</v>
      </c>
      <c r="CH16" s="125">
        <f>IF(ROUND(SUM($BW16:CG16),0)&lt;ROUND(SUM($J16:T16),0),SUM($J16:T16)/$H16,0)</f>
        <v>0</v>
      </c>
      <c r="CI16" s="125">
        <f>IF(ROUND(SUM($BW16:CH16),0)&lt;ROUND(SUM($J16:U16),0),SUM($J16:U16)/$H16,0)</f>
        <v>0</v>
      </c>
      <c r="CJ16" s="125">
        <f>IF(ROUND(SUM($BW16:CI16),0)&lt;ROUND(SUM($J16:V16),0),SUM($J16:V16)/$H16,0)</f>
        <v>0</v>
      </c>
      <c r="CK16" s="125">
        <f>IF(ROUND(SUM($BW16:CJ16),0)&lt;ROUND(SUM($J16:W16),0),SUM($J16:W16)/$H16,0)</f>
        <v>0</v>
      </c>
      <c r="CL16" s="125">
        <f>IF(ROUND(SUM($BW16:CK16),0)&lt;ROUND(SUM($J16:X16),0),SUM($J16:X16)/$H16,0)</f>
        <v>0</v>
      </c>
      <c r="CM16" s="125">
        <f>IF(ROUND(SUM($BW16:CL16),0)&lt;ROUND(SUM($J16:Y16),0),SUM($J16:Y16)/$H16,0)</f>
        <v>0</v>
      </c>
      <c r="CN16" s="125">
        <f>IF(ROUND(SUM($BW16:CM16),0)&lt;ROUND(SUM($J16:Z16),0),SUM($J16:Z16)/$H16,0)</f>
        <v>0</v>
      </c>
      <c r="CO16" s="125">
        <f>IF(ROUND(SUM($BW16:CN16),0)&lt;ROUND(SUM($J16:AA16),0),SUM($J16:AA16)/$H16,0)</f>
        <v>0</v>
      </c>
      <c r="CP16" s="125">
        <f>IF(ROUND(SUM($BW16:CO16),0)&lt;ROUND(SUM($J16:AB16),0),SUM($J16:AB16)/$H16,0)</f>
        <v>0</v>
      </c>
      <c r="CQ16" s="125">
        <f>IF(ROUND(SUM($BW16:CP16),0)&lt;ROUND(SUM($J16:AC16),0),SUM($J16:AC16)/$H16,0)</f>
        <v>0</v>
      </c>
      <c r="CR16" s="125">
        <f>IF(ROUND(SUM($BW16:CQ16),0)&lt;ROUND(SUM($J16:AD16),0),SUM($J16:AD16)/$H16,0)</f>
        <v>0</v>
      </c>
      <c r="CS16" s="125">
        <f>IF(ROUND(SUM($BW16:CR16),0)&lt;ROUND(SUM($J16:AE16),0),SUM($J16:AE16)/$H16,0)</f>
        <v>0</v>
      </c>
      <c r="CT16" s="125">
        <f>IF(ROUND(SUM($BW16:CS16),0)&lt;ROUND(SUM($J16:AF16),0),SUM($J16:AF16)/$H16,0)</f>
        <v>0</v>
      </c>
      <c r="CU16" s="125">
        <f>IF(ROUND(SUM($BW16:CT16),0)&lt;ROUND(SUM($J16:AG16),0),SUM($J16:AG16)/$H16,0)</f>
        <v>0</v>
      </c>
      <c r="CV16" s="125">
        <f>IF(ROUND(SUM($BW16:CU16),0)&lt;ROUND(SUM($J16:AH16),0),SUM($J16:AH16)/$H16,0)</f>
        <v>0</v>
      </c>
      <c r="CW16" s="125">
        <f>IF(ROUND(SUM($BW16:CV16),0)&lt;ROUND(SUM($J16:AI16),0),SUM($J16:AI16)/$H16,0)</f>
        <v>0</v>
      </c>
      <c r="CX16" s="125">
        <f>IF(ROUND(SUM($BW16:CW16),0)&lt;ROUND(SUM($J16:AJ16),0),SUM($J16:AJ16)/$H16,0)</f>
        <v>0</v>
      </c>
      <c r="CY16" s="125">
        <f>IF(ROUND(SUM($BW16:CX16),0)&lt;ROUND(SUM($J16:AK16),0),SUM($J16:AK16)/$H16,0)</f>
        <v>0</v>
      </c>
      <c r="CZ16" s="125">
        <f>IF(ROUND(SUM($BW16:CY16),0)&lt;ROUND(SUM($J16:AL16),0),SUM($J16:AL16)/$H16,0)</f>
        <v>0</v>
      </c>
      <c r="DA16" s="125">
        <f>IF(ROUND(SUM($BW16:CZ16),0)&lt;ROUND(SUM($J16:AM16),0),SUM($J16:AM16)/$H16,0)</f>
        <v>0</v>
      </c>
      <c r="DB16" s="125">
        <f>IF(ROUND(SUM($BW16:DA16),0)&lt;ROUND(SUM($J16:AN16),0),SUM($J16:AN16)/$H16,0)</f>
        <v>0</v>
      </c>
      <c r="DC16" s="125">
        <f>IF(ROUND(SUM($BW16:DB16),0)&lt;ROUND(SUM($J16:AO16),0),SUM($J16:AO16)/$H16,0)</f>
        <v>0</v>
      </c>
      <c r="DD16" s="125">
        <f>IF(ROUND(SUM($BW16:DC16),0)&lt;ROUND(SUM($J16:AP16),0),SUM($J16:AP16)/$H16,0)</f>
        <v>0</v>
      </c>
      <c r="DE16" s="125">
        <f>IF(ROUND(SUM($BW16:DD16),0)&lt;ROUND(SUM($J16:AQ16),0),SUM($J16:AQ16)/$H16,0)</f>
        <v>0</v>
      </c>
      <c r="DF16" s="125">
        <f>IF(ROUND(SUM($BW16:DE16),0)&lt;ROUND(SUM($J16:AR16),0),SUM($J16:AR16)/$H16,0)</f>
        <v>0</v>
      </c>
      <c r="DG16" s="125">
        <f>IF(ROUND(SUM($BW16:DF16),0)&lt;ROUND(SUM($J16:AS16),0),SUM($J16:AS16)/$H16,0)</f>
        <v>0</v>
      </c>
      <c r="DH16" s="125">
        <f>IF(ROUND(SUM($BW16:DG16),0)&lt;ROUND(SUM($J16:AT16),0),SUM($J16:AT16)/$H16,0)</f>
        <v>0</v>
      </c>
      <c r="DI16" s="125">
        <f>IF(ROUND(SUM($BW16:DH16),0)&lt;ROUND(SUM($J16:AU16),0),SUM($J16:AU16)/$H16,0)</f>
        <v>0</v>
      </c>
      <c r="DJ16" s="125">
        <f>IF(ROUND(SUM($BW16:DI16),0)&lt;ROUND(SUM($J16:AV16),0),SUM($J16:AV16)/$H16,0)</f>
        <v>0</v>
      </c>
      <c r="DK16" s="125">
        <f>IF(ROUND(SUM($BW16:DJ16),0)&lt;ROUND(SUM($J16:AW16),0),SUM($J16:AW16)/$H16,0)</f>
        <v>0</v>
      </c>
      <c r="DL16" s="125">
        <f>IF(ROUND(SUM($BW16:DK16),0)&lt;ROUND(SUM($J16:AX16),0),SUM($J16:AX16)/$H16,0)</f>
        <v>0</v>
      </c>
      <c r="DM16" s="125">
        <f>IF(ROUND(SUM($BW16:DL16),0)&lt;ROUND(SUM($J16:AY16),0),SUM($J16:AY16)/$H16,0)</f>
        <v>0</v>
      </c>
      <c r="DN16" s="125">
        <f>IF(ROUND(SUM($BW16:DM16),0)&lt;ROUND(SUM($J16:AZ16),0),SUM($J16:AZ16)/$H16,0)</f>
        <v>0</v>
      </c>
      <c r="DO16" s="125">
        <f>IF(ROUND(SUM($BW16:DN16),0)&lt;ROUND(SUM($J16:BA16),0),SUM($J16:BA16)/$H16,0)</f>
        <v>0</v>
      </c>
      <c r="DP16" s="125">
        <f>IF(ROUND(SUM($BW16:DO16),0)&lt;ROUND(SUM($J16:BB16),0),SUM($J16:BB16)/$H16,0)</f>
        <v>0</v>
      </c>
      <c r="DQ16" s="125">
        <f>IF(ROUND(SUM($BW16:DP16),0)&lt;ROUND(SUM($J16:BC16),0),SUM($J16:BC16)/$H16,0)</f>
        <v>0</v>
      </c>
      <c r="DR16" s="125">
        <f>IF(ROUND(SUM($BW16:DQ16),0)&lt;ROUND(SUM($J16:BD16),0),SUM($J16:BD16)/$H16,0)</f>
        <v>0</v>
      </c>
      <c r="DS16" s="125">
        <f>IF(ROUND(SUM($BW16:DR16),0)&lt;ROUND(SUM($J16:BE16),0),SUM($J16:BE16)/$H16,0)</f>
        <v>0</v>
      </c>
      <c r="DT16" s="125">
        <f>IF(ROUND(SUM($BW16:DS16),0)&lt;ROUND(SUM($J16:BF16),0),SUM($J16:BF16)/$H16,0)</f>
        <v>0</v>
      </c>
      <c r="DU16" s="125">
        <f>IF(ROUND(SUM($BW16:DT16),0)&lt;ROUND(SUM($J16:BG16),0),SUM($J16:BG16)/$H16,0)</f>
        <v>0</v>
      </c>
      <c r="DV16" s="125">
        <f>IF(ROUND(SUM($BW16:DU16),0)&lt;ROUND(SUM($J16:BH16),0),SUM($J16:BH16)/$H16,0)</f>
        <v>0</v>
      </c>
      <c r="DW16" s="125">
        <f>IF(ROUND(SUM($BW16:DV16),0)&lt;ROUND(SUM($J16:BI16),0),SUM($J16:BI16)/$H16,0)</f>
        <v>0</v>
      </c>
      <c r="DX16" s="125">
        <f>IF(ROUND(SUM($BW16:DW16),0)&lt;ROUND(SUM($J16:BJ16),0),SUM($J16:BJ16)/$H16,0)</f>
        <v>0</v>
      </c>
      <c r="DY16" s="125">
        <f>IF(ROUND(SUM($BW16:DX16),0)&lt;ROUND(SUM($J16:BK16),0),SUM($J16:BK16)/$H16,0)</f>
        <v>0</v>
      </c>
      <c r="DZ16" s="125">
        <f>IF(ROUND(SUM($BW16:DY16),0)&lt;ROUND(SUM($J16:BL16),0),SUM($J16:BL16)/$H16,0)</f>
        <v>0</v>
      </c>
      <c r="EA16" s="125">
        <f>IF(ROUND(SUM($BW16:DZ16),0)&lt;ROUND(SUM($J16:BM16),0),SUM($J16:BM16)/$H16,0)</f>
        <v>0</v>
      </c>
      <c r="EB16" s="125">
        <f>IF(ROUND(SUM($BW16:EA16),0)&lt;ROUND(SUM($J16:BN16),0),SUM($J16:BN16)/$H16,0)</f>
        <v>0</v>
      </c>
      <c r="EC16" s="125">
        <f>IF(ROUND(SUM($BW16:EB16),0)&lt;ROUND(SUM($J16:BO16),0),SUM($J16:BO16)/$H16,0)</f>
        <v>0</v>
      </c>
      <c r="ED16" s="125">
        <f>IF(ROUND(SUM($BW16:EC16),0)&lt;ROUND(SUM($J16:BP16),0),SUM($J16:BP16)/$H16,0)</f>
        <v>0</v>
      </c>
      <c r="EE16" s="125">
        <f>IF(ROUND(SUM($BW16:ED16),0)&lt;ROUND(SUM($J16:BQ16),0),SUM($J16:BQ16)/$H16,0)</f>
        <v>0</v>
      </c>
      <c r="EF16" s="159" cm="1">
        <f t="array" ref="EF16">SUMPRODUCT((YEAR($BX$5:$EE$5)=EF$5)*($BX16:$EE16))</f>
        <v>0</v>
      </c>
      <c r="EG16" s="125" cm="1">
        <f t="array" ref="EG16">SUMPRODUCT((YEAR($BX$5:$EE$5)=EG$5)*($BX16:$EE16))</f>
        <v>0</v>
      </c>
      <c r="EH16" s="125" cm="1">
        <f t="array" ref="EH16">SUMPRODUCT((YEAR($BX$5:$EE$5)=EH$5)*($BX16:$EE16))</f>
        <v>0</v>
      </c>
      <c r="EI16" s="125" cm="1">
        <f t="array" ref="EI16">SUMPRODUCT((YEAR($BX$5:$EE$5)=EI$5)*($BX16:$EE16))</f>
        <v>0</v>
      </c>
      <c r="EJ16" s="158" cm="1">
        <f t="array" ref="EJ16">SUMPRODUCT((YEAR($BX$5:$EE$5)=EJ$5)*($BX16:$EE16))</f>
        <v>0</v>
      </c>
      <c r="EK16" s="193"/>
      <c r="EL16" s="125">
        <f>ROUND(SUM($J16:J16)-SUM($BX16:BX16),2)</f>
        <v>0</v>
      </c>
      <c r="EM16" s="125">
        <f>ROUND(SUM($J16:K16)-SUM($BX16:BY16),2)</f>
        <v>0</v>
      </c>
      <c r="EN16" s="125">
        <f>ROUND(SUM($J16:L16)-SUM($BX16:BZ16),2)</f>
        <v>0</v>
      </c>
      <c r="EO16" s="125">
        <f>ROUND(SUM($J16:M16)-SUM($BX16:CA16),2)</f>
        <v>0</v>
      </c>
      <c r="EP16" s="125">
        <f>ROUND(SUM($J16:N16)-SUM($BX16:CB16),2)</f>
        <v>0</v>
      </c>
      <c r="EQ16" s="125">
        <f>ROUND(SUM($J16:O16)-SUM($BX16:CC16),2)</f>
        <v>0</v>
      </c>
      <c r="ER16" s="125">
        <f>ROUND(SUM($J16:P16)-SUM($BX16:CD16),2)</f>
        <v>0</v>
      </c>
      <c r="ES16" s="125">
        <f>ROUND(SUM($J16:Q16)-SUM($BX16:CE16),2)</f>
        <v>0</v>
      </c>
      <c r="ET16" s="125">
        <f>ROUND(SUM($J16:R16)-SUM($BX16:CF16),2)</f>
        <v>0</v>
      </c>
      <c r="EU16" s="125">
        <f>ROUND(SUM($J16:S16)-SUM($BX16:CG16),2)</f>
        <v>0</v>
      </c>
      <c r="EV16" s="125">
        <f>ROUND(SUM($J16:T16)-SUM($BX16:CH16),2)</f>
        <v>0</v>
      </c>
      <c r="EW16" s="125">
        <f>ROUND(SUM($J16:U16)-SUM($BX16:CI16),2)</f>
        <v>0</v>
      </c>
      <c r="EX16" s="125">
        <f>ROUND(SUM($J16:V16)-SUM($BX16:CJ16),2)</f>
        <v>0</v>
      </c>
      <c r="EY16" s="125">
        <f>ROUND(SUM($J16:W16)-SUM($BX16:CK16),2)</f>
        <v>0</v>
      </c>
      <c r="EZ16" s="125">
        <f>ROUND(SUM($J16:X16)-SUM($BX16:CL16),2)</f>
        <v>0</v>
      </c>
      <c r="FA16" s="125">
        <f>ROUND(SUM($J16:Y16)-SUM($BX16:CM16),2)</f>
        <v>0</v>
      </c>
      <c r="FB16" s="125">
        <f>ROUND(SUM($J16:Z16)-SUM($BX16:CN16),2)</f>
        <v>0</v>
      </c>
      <c r="FC16" s="125">
        <f>ROUND(SUM($J16:AA16)-SUM($BX16:CO16),2)</f>
        <v>0</v>
      </c>
      <c r="FD16" s="125">
        <f>ROUND(SUM($J16:AB16)-SUM($BX16:CP16),2)</f>
        <v>0</v>
      </c>
      <c r="FE16" s="125">
        <f>ROUND(SUM($J16:AC16)-SUM($BX16:CQ16),2)</f>
        <v>0</v>
      </c>
      <c r="FF16" s="125">
        <f>ROUND(SUM($J16:AD16)-SUM($BX16:CR16),2)</f>
        <v>0</v>
      </c>
      <c r="FG16" s="125">
        <f>ROUND(SUM($J16:AE16)-SUM($BX16:CS16),2)</f>
        <v>0</v>
      </c>
      <c r="FH16" s="125">
        <f>ROUND(SUM($J16:AF16)-SUM($BX16:CT16),2)</f>
        <v>0</v>
      </c>
      <c r="FI16" s="125">
        <f>ROUND(SUM($J16:AG16)-SUM($BX16:CU16),2)</f>
        <v>0</v>
      </c>
      <c r="FJ16" s="125">
        <f>ROUND(SUM($J16:AH16)-SUM($BX16:CV16),2)</f>
        <v>0</v>
      </c>
      <c r="FK16" s="125">
        <f>ROUND(SUM($J16:AI16)-SUM($BX16:CW16),2)</f>
        <v>0</v>
      </c>
      <c r="FL16" s="125">
        <f>ROUND(SUM($J16:AJ16)-SUM($BX16:CX16),2)</f>
        <v>0</v>
      </c>
      <c r="FM16" s="125">
        <f>ROUND(SUM($J16:AK16)-SUM($BX16:CY16),2)</f>
        <v>0</v>
      </c>
      <c r="FN16" s="125">
        <f>ROUND(SUM($J16:AL16)-SUM($BX16:CZ16),2)</f>
        <v>0</v>
      </c>
      <c r="FO16" s="125">
        <f>ROUND(SUM($J16:AM16)-SUM($BX16:DA16),2)</f>
        <v>0</v>
      </c>
      <c r="FP16" s="125">
        <f>ROUND(SUM($J16:AN16)-SUM($BX16:DB16),2)</f>
        <v>0</v>
      </c>
      <c r="FQ16" s="125">
        <f>ROUND(SUM($J16:AO16)-SUM($BX16:DC16),2)</f>
        <v>0</v>
      </c>
      <c r="FR16" s="125">
        <f>ROUND(SUM($J16:AP16)-SUM($BX16:DD16),2)</f>
        <v>0</v>
      </c>
      <c r="FS16" s="125">
        <f>ROUND(SUM($J16:AQ16)-SUM($BX16:DE16),2)</f>
        <v>0</v>
      </c>
      <c r="FT16" s="125">
        <f>ROUND(SUM($J16:AR16)-SUM($BX16:DF16),2)</f>
        <v>0</v>
      </c>
      <c r="FU16" s="125">
        <f>ROUND(SUM($J16:AS16)-SUM($BX16:DG16),2)</f>
        <v>0</v>
      </c>
      <c r="FV16" s="125">
        <f>ROUND(SUM($J16:AT16)-SUM($BX16:DH16),2)</f>
        <v>0</v>
      </c>
      <c r="FW16" s="125">
        <f>ROUND(SUM($J16:AU16)-SUM($BX16:DI16),2)</f>
        <v>0</v>
      </c>
      <c r="FX16" s="125">
        <f>ROUND(SUM($J16:AV16)-SUM($BX16:DJ16),2)</f>
        <v>0</v>
      </c>
      <c r="FY16" s="125">
        <f>ROUND(SUM($J16:AW16)-SUM($BX16:DK16),2)</f>
        <v>0</v>
      </c>
      <c r="FZ16" s="125">
        <f>ROUND(SUM($J16:AX16)-SUM($BX16:DL16),2)</f>
        <v>0</v>
      </c>
      <c r="GA16" s="125">
        <f>ROUND(SUM($J16:AY16)-SUM($BX16:DM16),2)</f>
        <v>0</v>
      </c>
      <c r="GB16" s="125">
        <f>ROUND(SUM($J16:AZ16)-SUM($BX16:DN16),2)</f>
        <v>0</v>
      </c>
      <c r="GC16" s="125">
        <f>ROUND(SUM($J16:BA16)-SUM($BX16:DO16),2)</f>
        <v>0</v>
      </c>
      <c r="GD16" s="125">
        <f>ROUND(SUM($J16:BB16)-SUM($BX16:DP16),2)</f>
        <v>0</v>
      </c>
      <c r="GE16" s="125">
        <f>ROUND(SUM($J16:BC16)-SUM($BX16:DQ16),2)</f>
        <v>0</v>
      </c>
      <c r="GF16" s="125">
        <f>ROUND(SUM($J16:BD16)-SUM($BX16:DR16),2)</f>
        <v>0</v>
      </c>
      <c r="GG16" s="125">
        <f>ROUND(SUM($J16:BE16)-SUM($BX16:DS16),2)</f>
        <v>0</v>
      </c>
      <c r="GH16" s="125">
        <f>ROUND(SUM($J16:BF16)-SUM($BX16:DT16),2)</f>
        <v>0</v>
      </c>
      <c r="GI16" s="125">
        <f>ROUND(SUM($J16:BG16)-SUM($BX16:DU16),2)</f>
        <v>0</v>
      </c>
      <c r="GJ16" s="125">
        <f>ROUND(SUM($J16:BH16)-SUM($BX16:DV16),2)</f>
        <v>0</v>
      </c>
      <c r="GK16" s="125">
        <f>ROUND(SUM($J16:BI16)-SUM($BX16:DW16),2)</f>
        <v>0</v>
      </c>
      <c r="GL16" s="125">
        <f>ROUND(SUM($J16:BJ16)-SUM($BX16:DX16),2)</f>
        <v>0</v>
      </c>
      <c r="GM16" s="125">
        <f>ROUND(SUM($J16:BK16)-SUM($BX16:DY16),2)</f>
        <v>0</v>
      </c>
      <c r="GN16" s="125">
        <f>ROUND(SUM($J16:BL16)-SUM($BX16:DZ16),2)</f>
        <v>0</v>
      </c>
      <c r="GO16" s="125">
        <f>ROUND(SUM($J16:BM16)-SUM($BX16:EA16),2)</f>
        <v>0</v>
      </c>
      <c r="GP16" s="125">
        <f>ROUND(SUM($J16:BN16)-SUM($BX16:EB16),2)</f>
        <v>0</v>
      </c>
      <c r="GQ16" s="125">
        <f>ROUND(SUM($J16:BO16)-SUM($BX16:EC16),2)</f>
        <v>0</v>
      </c>
      <c r="GR16" s="125">
        <f>ROUND(SUM($J16:BP16)-SUM($BX16:ED16),2)</f>
        <v>0</v>
      </c>
      <c r="GS16" s="125">
        <f>ROUND(SUM($J16:BQ16)-SUM($BX16:EE16),2)</f>
        <v>0</v>
      </c>
      <c r="GT16" s="159">
        <f t="shared" si="59"/>
        <v>0</v>
      </c>
      <c r="GU16" s="125">
        <f t="shared" si="60"/>
        <v>0</v>
      </c>
      <c r="GV16" s="125">
        <f t="shared" si="61"/>
        <v>0</v>
      </c>
      <c r="GW16" s="125">
        <f t="shared" si="62"/>
        <v>0</v>
      </c>
      <c r="GX16" s="158">
        <f t="shared" si="63"/>
        <v>0</v>
      </c>
      <c r="HF16" s="125"/>
      <c r="HG16" s="125"/>
      <c r="HH16" s="125"/>
      <c r="HI16" s="125"/>
      <c r="HJ16" s="125"/>
    </row>
    <row r="17" spans="1:262">
      <c r="C17" s="457"/>
      <c r="D17" s="198"/>
      <c r="E17" s="199"/>
      <c r="F17" s="200"/>
      <c r="G17" s="201"/>
      <c r="H17" s="155" t="str">
        <f>IFERROR(VLOOKUP(D17,Setup!$D$40:$F$47,3,FALSE)*12,"")</f>
        <v/>
      </c>
      <c r="I17" s="90"/>
      <c r="J17" s="159">
        <f t="shared" si="53"/>
        <v>0</v>
      </c>
      <c r="K17" s="125">
        <f t="shared" si="53"/>
        <v>0</v>
      </c>
      <c r="L17" s="125">
        <f t="shared" si="53"/>
        <v>0</v>
      </c>
      <c r="M17" s="125">
        <f t="shared" si="53"/>
        <v>0</v>
      </c>
      <c r="N17" s="125">
        <f t="shared" si="53"/>
        <v>0</v>
      </c>
      <c r="O17" s="125">
        <f t="shared" si="53"/>
        <v>0</v>
      </c>
      <c r="P17" s="125">
        <f t="shared" si="53"/>
        <v>0</v>
      </c>
      <c r="Q17" s="125">
        <f t="shared" si="53"/>
        <v>0</v>
      </c>
      <c r="R17" s="125">
        <f t="shared" si="53"/>
        <v>0</v>
      </c>
      <c r="S17" s="125">
        <f t="shared" si="53"/>
        <v>0</v>
      </c>
      <c r="T17" s="125">
        <f t="shared" si="54"/>
        <v>0</v>
      </c>
      <c r="U17" s="125">
        <f t="shared" si="54"/>
        <v>0</v>
      </c>
      <c r="V17" s="125">
        <f t="shared" si="54"/>
        <v>0</v>
      </c>
      <c r="W17" s="125">
        <f t="shared" si="54"/>
        <v>0</v>
      </c>
      <c r="X17" s="125">
        <f t="shared" si="54"/>
        <v>0</v>
      </c>
      <c r="Y17" s="125">
        <f t="shared" si="54"/>
        <v>0</v>
      </c>
      <c r="Z17" s="125">
        <f t="shared" si="54"/>
        <v>0</v>
      </c>
      <c r="AA17" s="125">
        <f t="shared" si="54"/>
        <v>0</v>
      </c>
      <c r="AB17" s="125">
        <f t="shared" si="54"/>
        <v>0</v>
      </c>
      <c r="AC17" s="125">
        <f t="shared" si="54"/>
        <v>0</v>
      </c>
      <c r="AD17" s="125">
        <f t="shared" si="55"/>
        <v>0</v>
      </c>
      <c r="AE17" s="125">
        <f t="shared" si="55"/>
        <v>0</v>
      </c>
      <c r="AF17" s="125">
        <f t="shared" si="55"/>
        <v>0</v>
      </c>
      <c r="AG17" s="125">
        <f t="shared" si="55"/>
        <v>0</v>
      </c>
      <c r="AH17" s="125">
        <f t="shared" si="55"/>
        <v>0</v>
      </c>
      <c r="AI17" s="125">
        <f t="shared" si="55"/>
        <v>0</v>
      </c>
      <c r="AJ17" s="125">
        <f t="shared" si="55"/>
        <v>0</v>
      </c>
      <c r="AK17" s="125">
        <f t="shared" si="55"/>
        <v>0</v>
      </c>
      <c r="AL17" s="125">
        <f t="shared" si="55"/>
        <v>0</v>
      </c>
      <c r="AM17" s="125">
        <f t="shared" si="55"/>
        <v>0</v>
      </c>
      <c r="AN17" s="125">
        <f t="shared" si="56"/>
        <v>0</v>
      </c>
      <c r="AO17" s="125">
        <f t="shared" si="56"/>
        <v>0</v>
      </c>
      <c r="AP17" s="125">
        <f t="shared" si="56"/>
        <v>0</v>
      </c>
      <c r="AQ17" s="125">
        <f t="shared" si="56"/>
        <v>0</v>
      </c>
      <c r="AR17" s="125">
        <f t="shared" si="56"/>
        <v>0</v>
      </c>
      <c r="AS17" s="125">
        <f t="shared" si="56"/>
        <v>0</v>
      </c>
      <c r="AT17" s="125">
        <f t="shared" si="56"/>
        <v>0</v>
      </c>
      <c r="AU17" s="125">
        <f t="shared" si="56"/>
        <v>0</v>
      </c>
      <c r="AV17" s="125">
        <f t="shared" si="56"/>
        <v>0</v>
      </c>
      <c r="AW17" s="125">
        <f t="shared" si="56"/>
        <v>0</v>
      </c>
      <c r="AX17" s="125">
        <f t="shared" si="57"/>
        <v>0</v>
      </c>
      <c r="AY17" s="125">
        <f t="shared" si="57"/>
        <v>0</v>
      </c>
      <c r="AZ17" s="125">
        <f t="shared" si="57"/>
        <v>0</v>
      </c>
      <c r="BA17" s="125">
        <f t="shared" si="57"/>
        <v>0</v>
      </c>
      <c r="BB17" s="125">
        <f t="shared" si="57"/>
        <v>0</v>
      </c>
      <c r="BC17" s="125">
        <f t="shared" si="57"/>
        <v>0</v>
      </c>
      <c r="BD17" s="125">
        <f t="shared" si="57"/>
        <v>0</v>
      </c>
      <c r="BE17" s="125">
        <f t="shared" si="57"/>
        <v>0</v>
      </c>
      <c r="BF17" s="125">
        <f t="shared" si="57"/>
        <v>0</v>
      </c>
      <c r="BG17" s="125">
        <f t="shared" si="57"/>
        <v>0</v>
      </c>
      <c r="BH17" s="125">
        <f t="shared" si="58"/>
        <v>0</v>
      </c>
      <c r="BI17" s="125">
        <f t="shared" si="58"/>
        <v>0</v>
      </c>
      <c r="BJ17" s="125">
        <f t="shared" si="58"/>
        <v>0</v>
      </c>
      <c r="BK17" s="125">
        <f t="shared" si="58"/>
        <v>0</v>
      </c>
      <c r="BL17" s="125">
        <f t="shared" si="58"/>
        <v>0</v>
      </c>
      <c r="BM17" s="125">
        <f t="shared" si="58"/>
        <v>0</v>
      </c>
      <c r="BN17" s="125">
        <f t="shared" si="58"/>
        <v>0</v>
      </c>
      <c r="BO17" s="125">
        <f t="shared" si="58"/>
        <v>0</v>
      </c>
      <c r="BP17" s="125">
        <f t="shared" si="58"/>
        <v>0</v>
      </c>
      <c r="BQ17" s="125">
        <f t="shared" si="58"/>
        <v>0</v>
      </c>
      <c r="BR17" s="159" cm="1">
        <f t="array" ref="BR17">SUMPRODUCT((YEAR($J$5:$BQ$5)=BR$5)*($J17:$BQ17))</f>
        <v>0</v>
      </c>
      <c r="BS17" s="125" cm="1">
        <f t="array" ref="BS17">SUMPRODUCT((YEAR($J$5:$BQ$5)=BS$5)*($J17:$BQ17))</f>
        <v>0</v>
      </c>
      <c r="BT17" s="125" cm="1">
        <f t="array" ref="BT17">SUMPRODUCT((YEAR($J$5:$BQ$5)=BT$5)*($J17:$BQ17))</f>
        <v>0</v>
      </c>
      <c r="BU17" s="125" cm="1">
        <f t="array" ref="BU17">SUMPRODUCT((YEAR($J$5:$BQ$5)=BU$5)*($J17:$BQ17))</f>
        <v>0</v>
      </c>
      <c r="BV17" s="158" cm="1">
        <f t="array" ref="BV17">SUMPRODUCT((YEAR($J$5:$BQ$5)=BV$5)*($J17:$BQ17))</f>
        <v>0</v>
      </c>
      <c r="BW17" s="308"/>
      <c r="BX17" s="159">
        <f>IF(ROUND(SUM($BW17:BW17),0)&lt;ROUND(SUM($J17:J17),0),SUM($J17:J17)/$H17,0)</f>
        <v>0</v>
      </c>
      <c r="BY17" s="125">
        <f>IF(ROUND(SUM($BW17:BX17),0)&lt;ROUND(SUM($J17:K17),0),SUM($J17:K17)/$H17,0)</f>
        <v>0</v>
      </c>
      <c r="BZ17" s="125">
        <f>IF(ROUND(SUM($BW17:BY17),0)&lt;ROUND(SUM($J17:L17),0),SUM($J17:L17)/$H17,0)</f>
        <v>0</v>
      </c>
      <c r="CA17" s="125">
        <f>IF(ROUND(SUM($BW17:BZ17),0)&lt;ROUND(SUM($J17:M17),0),SUM($J17:M17)/$H17,0)</f>
        <v>0</v>
      </c>
      <c r="CB17" s="125">
        <f>IF(ROUND(SUM($BW17:CA17),0)&lt;ROUND(SUM($J17:N17),0),SUM($J17:N17)/$H17,0)</f>
        <v>0</v>
      </c>
      <c r="CC17" s="125">
        <f>IF(ROUND(SUM($BW17:CB17),0)&lt;ROUND(SUM($J17:O17),0),SUM($J17:O17)/$H17,0)</f>
        <v>0</v>
      </c>
      <c r="CD17" s="125">
        <f>IF(ROUND(SUM($BW17:CC17),0)&lt;ROUND(SUM($J17:P17),0),SUM($J17:P17)/$H17,0)</f>
        <v>0</v>
      </c>
      <c r="CE17" s="125">
        <f>IF(ROUND(SUM($BW17:CD17),0)&lt;ROUND(SUM($J17:Q17),0),SUM($J17:Q17)/$H17,0)</f>
        <v>0</v>
      </c>
      <c r="CF17" s="125">
        <f>IF(ROUND(SUM($BW17:CE17),0)&lt;ROUND(SUM($J17:R17),0),SUM($J17:R17)/$H17,0)</f>
        <v>0</v>
      </c>
      <c r="CG17" s="125">
        <f>IF(ROUND(SUM($BW17:CF17),0)&lt;ROUND(SUM($J17:S17),0),SUM($J17:S17)/$H17,0)</f>
        <v>0</v>
      </c>
      <c r="CH17" s="125">
        <f>IF(ROUND(SUM($BW17:CG17),0)&lt;ROUND(SUM($J17:T17),0),SUM($J17:T17)/$H17,0)</f>
        <v>0</v>
      </c>
      <c r="CI17" s="125">
        <f>IF(ROUND(SUM($BW17:CH17),0)&lt;ROUND(SUM($J17:U17),0),SUM($J17:U17)/$H17,0)</f>
        <v>0</v>
      </c>
      <c r="CJ17" s="125">
        <f>IF(ROUND(SUM($BW17:CI17),0)&lt;ROUND(SUM($J17:V17),0),SUM($J17:V17)/$H17,0)</f>
        <v>0</v>
      </c>
      <c r="CK17" s="125">
        <f>IF(ROUND(SUM($BW17:CJ17),0)&lt;ROUND(SUM($J17:W17),0),SUM($J17:W17)/$H17,0)</f>
        <v>0</v>
      </c>
      <c r="CL17" s="125">
        <f>IF(ROUND(SUM($BW17:CK17),0)&lt;ROUND(SUM($J17:X17),0),SUM($J17:X17)/$H17,0)</f>
        <v>0</v>
      </c>
      <c r="CM17" s="125">
        <f>IF(ROUND(SUM($BW17:CL17),0)&lt;ROUND(SUM($J17:Y17),0),SUM($J17:Y17)/$H17,0)</f>
        <v>0</v>
      </c>
      <c r="CN17" s="125">
        <f>IF(ROUND(SUM($BW17:CM17),0)&lt;ROUND(SUM($J17:Z17),0),SUM($J17:Z17)/$H17,0)</f>
        <v>0</v>
      </c>
      <c r="CO17" s="125">
        <f>IF(ROUND(SUM($BW17:CN17),0)&lt;ROUND(SUM($J17:AA17),0),SUM($J17:AA17)/$H17,0)</f>
        <v>0</v>
      </c>
      <c r="CP17" s="125">
        <f>IF(ROUND(SUM($BW17:CO17),0)&lt;ROUND(SUM($J17:AB17),0),SUM($J17:AB17)/$H17,0)</f>
        <v>0</v>
      </c>
      <c r="CQ17" s="125">
        <f>IF(ROUND(SUM($BW17:CP17),0)&lt;ROUND(SUM($J17:AC17),0),SUM($J17:AC17)/$H17,0)</f>
        <v>0</v>
      </c>
      <c r="CR17" s="125">
        <f>IF(ROUND(SUM($BW17:CQ17),0)&lt;ROUND(SUM($J17:AD17),0),SUM($J17:AD17)/$H17,0)</f>
        <v>0</v>
      </c>
      <c r="CS17" s="125">
        <f>IF(ROUND(SUM($BW17:CR17),0)&lt;ROUND(SUM($J17:AE17),0),SUM($J17:AE17)/$H17,0)</f>
        <v>0</v>
      </c>
      <c r="CT17" s="125">
        <f>IF(ROUND(SUM($BW17:CS17),0)&lt;ROUND(SUM($J17:AF17),0),SUM($J17:AF17)/$H17,0)</f>
        <v>0</v>
      </c>
      <c r="CU17" s="125">
        <f>IF(ROUND(SUM($BW17:CT17),0)&lt;ROUND(SUM($J17:AG17),0),SUM($J17:AG17)/$H17,0)</f>
        <v>0</v>
      </c>
      <c r="CV17" s="125">
        <f>IF(ROUND(SUM($BW17:CU17),0)&lt;ROUND(SUM($J17:AH17),0),SUM($J17:AH17)/$H17,0)</f>
        <v>0</v>
      </c>
      <c r="CW17" s="125">
        <f>IF(ROUND(SUM($BW17:CV17),0)&lt;ROUND(SUM($J17:AI17),0),SUM($J17:AI17)/$H17,0)</f>
        <v>0</v>
      </c>
      <c r="CX17" s="125">
        <f>IF(ROUND(SUM($BW17:CW17),0)&lt;ROUND(SUM($J17:AJ17),0),SUM($J17:AJ17)/$H17,0)</f>
        <v>0</v>
      </c>
      <c r="CY17" s="125">
        <f>IF(ROUND(SUM($BW17:CX17),0)&lt;ROUND(SUM($J17:AK17),0),SUM($J17:AK17)/$H17,0)</f>
        <v>0</v>
      </c>
      <c r="CZ17" s="125">
        <f>IF(ROUND(SUM($BW17:CY17),0)&lt;ROUND(SUM($J17:AL17),0),SUM($J17:AL17)/$H17,0)</f>
        <v>0</v>
      </c>
      <c r="DA17" s="125">
        <f>IF(ROUND(SUM($BW17:CZ17),0)&lt;ROUND(SUM($J17:AM17),0),SUM($J17:AM17)/$H17,0)</f>
        <v>0</v>
      </c>
      <c r="DB17" s="125">
        <f>IF(ROUND(SUM($BW17:DA17),0)&lt;ROUND(SUM($J17:AN17),0),SUM($J17:AN17)/$H17,0)</f>
        <v>0</v>
      </c>
      <c r="DC17" s="125">
        <f>IF(ROUND(SUM($BW17:DB17),0)&lt;ROUND(SUM($J17:AO17),0),SUM($J17:AO17)/$H17,0)</f>
        <v>0</v>
      </c>
      <c r="DD17" s="125">
        <f>IF(ROUND(SUM($BW17:DC17),0)&lt;ROUND(SUM($J17:AP17),0),SUM($J17:AP17)/$H17,0)</f>
        <v>0</v>
      </c>
      <c r="DE17" s="125">
        <f>IF(ROUND(SUM($BW17:DD17),0)&lt;ROUND(SUM($J17:AQ17),0),SUM($J17:AQ17)/$H17,0)</f>
        <v>0</v>
      </c>
      <c r="DF17" s="125">
        <f>IF(ROUND(SUM($BW17:DE17),0)&lt;ROUND(SUM($J17:AR17),0),SUM($J17:AR17)/$H17,0)</f>
        <v>0</v>
      </c>
      <c r="DG17" s="125">
        <f>IF(ROUND(SUM($BW17:DF17),0)&lt;ROUND(SUM($J17:AS17),0),SUM($J17:AS17)/$H17,0)</f>
        <v>0</v>
      </c>
      <c r="DH17" s="125">
        <f>IF(ROUND(SUM($BW17:DG17),0)&lt;ROUND(SUM($J17:AT17),0),SUM($J17:AT17)/$H17,0)</f>
        <v>0</v>
      </c>
      <c r="DI17" s="125">
        <f>IF(ROUND(SUM($BW17:DH17),0)&lt;ROUND(SUM($J17:AU17),0),SUM($J17:AU17)/$H17,0)</f>
        <v>0</v>
      </c>
      <c r="DJ17" s="125">
        <f>IF(ROUND(SUM($BW17:DI17),0)&lt;ROUND(SUM($J17:AV17),0),SUM($J17:AV17)/$H17,0)</f>
        <v>0</v>
      </c>
      <c r="DK17" s="125">
        <f>IF(ROUND(SUM($BW17:DJ17),0)&lt;ROUND(SUM($J17:AW17),0),SUM($J17:AW17)/$H17,0)</f>
        <v>0</v>
      </c>
      <c r="DL17" s="125">
        <f>IF(ROUND(SUM($BW17:DK17),0)&lt;ROUND(SUM($J17:AX17),0),SUM($J17:AX17)/$H17,0)</f>
        <v>0</v>
      </c>
      <c r="DM17" s="125">
        <f>IF(ROUND(SUM($BW17:DL17),0)&lt;ROUND(SUM($J17:AY17),0),SUM($J17:AY17)/$H17,0)</f>
        <v>0</v>
      </c>
      <c r="DN17" s="125">
        <f>IF(ROUND(SUM($BW17:DM17),0)&lt;ROUND(SUM($J17:AZ17),0),SUM($J17:AZ17)/$H17,0)</f>
        <v>0</v>
      </c>
      <c r="DO17" s="125">
        <f>IF(ROUND(SUM($BW17:DN17),0)&lt;ROUND(SUM($J17:BA17),0),SUM($J17:BA17)/$H17,0)</f>
        <v>0</v>
      </c>
      <c r="DP17" s="125">
        <f>IF(ROUND(SUM($BW17:DO17),0)&lt;ROUND(SUM($J17:BB17),0),SUM($J17:BB17)/$H17,0)</f>
        <v>0</v>
      </c>
      <c r="DQ17" s="125">
        <f>IF(ROUND(SUM($BW17:DP17),0)&lt;ROUND(SUM($J17:BC17),0),SUM($J17:BC17)/$H17,0)</f>
        <v>0</v>
      </c>
      <c r="DR17" s="125">
        <f>IF(ROUND(SUM($BW17:DQ17),0)&lt;ROUND(SUM($J17:BD17),0),SUM($J17:BD17)/$H17,0)</f>
        <v>0</v>
      </c>
      <c r="DS17" s="125">
        <f>IF(ROUND(SUM($BW17:DR17),0)&lt;ROUND(SUM($J17:BE17),0),SUM($J17:BE17)/$H17,0)</f>
        <v>0</v>
      </c>
      <c r="DT17" s="125">
        <f>IF(ROUND(SUM($BW17:DS17),0)&lt;ROUND(SUM($J17:BF17),0),SUM($J17:BF17)/$H17,0)</f>
        <v>0</v>
      </c>
      <c r="DU17" s="125">
        <f>IF(ROUND(SUM($BW17:DT17),0)&lt;ROUND(SUM($J17:BG17),0),SUM($J17:BG17)/$H17,0)</f>
        <v>0</v>
      </c>
      <c r="DV17" s="125">
        <f>IF(ROUND(SUM($BW17:DU17),0)&lt;ROUND(SUM($J17:BH17),0),SUM($J17:BH17)/$H17,0)</f>
        <v>0</v>
      </c>
      <c r="DW17" s="125">
        <f>IF(ROUND(SUM($BW17:DV17),0)&lt;ROUND(SUM($J17:BI17),0),SUM($J17:BI17)/$H17,0)</f>
        <v>0</v>
      </c>
      <c r="DX17" s="125">
        <f>IF(ROUND(SUM($BW17:DW17),0)&lt;ROUND(SUM($J17:BJ17),0),SUM($J17:BJ17)/$H17,0)</f>
        <v>0</v>
      </c>
      <c r="DY17" s="125">
        <f>IF(ROUND(SUM($BW17:DX17),0)&lt;ROUND(SUM($J17:BK17),0),SUM($J17:BK17)/$H17,0)</f>
        <v>0</v>
      </c>
      <c r="DZ17" s="125">
        <f>IF(ROUND(SUM($BW17:DY17),0)&lt;ROUND(SUM($J17:BL17),0),SUM($J17:BL17)/$H17,0)</f>
        <v>0</v>
      </c>
      <c r="EA17" s="125">
        <f>IF(ROUND(SUM($BW17:DZ17),0)&lt;ROUND(SUM($J17:BM17),0),SUM($J17:BM17)/$H17,0)</f>
        <v>0</v>
      </c>
      <c r="EB17" s="125">
        <f>IF(ROUND(SUM($BW17:EA17),0)&lt;ROUND(SUM($J17:BN17),0),SUM($J17:BN17)/$H17,0)</f>
        <v>0</v>
      </c>
      <c r="EC17" s="125">
        <f>IF(ROUND(SUM($BW17:EB17),0)&lt;ROUND(SUM($J17:BO17),0),SUM($J17:BO17)/$H17,0)</f>
        <v>0</v>
      </c>
      <c r="ED17" s="125">
        <f>IF(ROUND(SUM($BW17:EC17),0)&lt;ROUND(SUM($J17:BP17),0),SUM($J17:BP17)/$H17,0)</f>
        <v>0</v>
      </c>
      <c r="EE17" s="125">
        <f>IF(ROUND(SUM($BW17:ED17),0)&lt;ROUND(SUM($J17:BQ17),0),SUM($J17:BQ17)/$H17,0)</f>
        <v>0</v>
      </c>
      <c r="EF17" s="159" cm="1">
        <f t="array" ref="EF17">SUMPRODUCT((YEAR($BX$5:$EE$5)=EF$5)*($BX17:$EE17))</f>
        <v>0</v>
      </c>
      <c r="EG17" s="125" cm="1">
        <f t="array" ref="EG17">SUMPRODUCT((YEAR($BX$5:$EE$5)=EG$5)*($BX17:$EE17))</f>
        <v>0</v>
      </c>
      <c r="EH17" s="125" cm="1">
        <f t="array" ref="EH17">SUMPRODUCT((YEAR($BX$5:$EE$5)=EH$5)*($BX17:$EE17))</f>
        <v>0</v>
      </c>
      <c r="EI17" s="125" cm="1">
        <f t="array" ref="EI17">SUMPRODUCT((YEAR($BX$5:$EE$5)=EI$5)*($BX17:$EE17))</f>
        <v>0</v>
      </c>
      <c r="EJ17" s="158" cm="1">
        <f t="array" ref="EJ17">SUMPRODUCT((YEAR($BX$5:$EE$5)=EJ$5)*($BX17:$EE17))</f>
        <v>0</v>
      </c>
      <c r="EK17" s="193"/>
      <c r="EL17" s="125">
        <f>ROUND(SUM($J17:J17)-SUM($BX17:BX17),2)</f>
        <v>0</v>
      </c>
      <c r="EM17" s="125">
        <f>ROUND(SUM($J17:K17)-SUM($BX17:BY17),2)</f>
        <v>0</v>
      </c>
      <c r="EN17" s="125">
        <f>ROUND(SUM($J17:L17)-SUM($BX17:BZ17),2)</f>
        <v>0</v>
      </c>
      <c r="EO17" s="125">
        <f>ROUND(SUM($J17:M17)-SUM($BX17:CA17),2)</f>
        <v>0</v>
      </c>
      <c r="EP17" s="125">
        <f>ROUND(SUM($J17:N17)-SUM($BX17:CB17),2)</f>
        <v>0</v>
      </c>
      <c r="EQ17" s="125">
        <f>ROUND(SUM($J17:O17)-SUM($BX17:CC17),2)</f>
        <v>0</v>
      </c>
      <c r="ER17" s="125">
        <f>ROUND(SUM($J17:P17)-SUM($BX17:CD17),2)</f>
        <v>0</v>
      </c>
      <c r="ES17" s="125">
        <f>ROUND(SUM($J17:Q17)-SUM($BX17:CE17),2)</f>
        <v>0</v>
      </c>
      <c r="ET17" s="125">
        <f>ROUND(SUM($J17:R17)-SUM($BX17:CF17),2)</f>
        <v>0</v>
      </c>
      <c r="EU17" s="125">
        <f>ROUND(SUM($J17:S17)-SUM($BX17:CG17),2)</f>
        <v>0</v>
      </c>
      <c r="EV17" s="125">
        <f>ROUND(SUM($J17:T17)-SUM($BX17:CH17),2)</f>
        <v>0</v>
      </c>
      <c r="EW17" s="125">
        <f>ROUND(SUM($J17:U17)-SUM($BX17:CI17),2)</f>
        <v>0</v>
      </c>
      <c r="EX17" s="125">
        <f>ROUND(SUM($J17:V17)-SUM($BX17:CJ17),2)</f>
        <v>0</v>
      </c>
      <c r="EY17" s="125">
        <f>ROUND(SUM($J17:W17)-SUM($BX17:CK17),2)</f>
        <v>0</v>
      </c>
      <c r="EZ17" s="125">
        <f>ROUND(SUM($J17:X17)-SUM($BX17:CL17),2)</f>
        <v>0</v>
      </c>
      <c r="FA17" s="125">
        <f>ROUND(SUM($J17:Y17)-SUM($BX17:CM17),2)</f>
        <v>0</v>
      </c>
      <c r="FB17" s="125">
        <f>ROUND(SUM($J17:Z17)-SUM($BX17:CN17),2)</f>
        <v>0</v>
      </c>
      <c r="FC17" s="125">
        <f>ROUND(SUM($J17:AA17)-SUM($BX17:CO17),2)</f>
        <v>0</v>
      </c>
      <c r="FD17" s="125">
        <f>ROUND(SUM($J17:AB17)-SUM($BX17:CP17),2)</f>
        <v>0</v>
      </c>
      <c r="FE17" s="125">
        <f>ROUND(SUM($J17:AC17)-SUM($BX17:CQ17),2)</f>
        <v>0</v>
      </c>
      <c r="FF17" s="125">
        <f>ROUND(SUM($J17:AD17)-SUM($BX17:CR17),2)</f>
        <v>0</v>
      </c>
      <c r="FG17" s="125">
        <f>ROUND(SUM($J17:AE17)-SUM($BX17:CS17),2)</f>
        <v>0</v>
      </c>
      <c r="FH17" s="125">
        <f>ROUND(SUM($J17:AF17)-SUM($BX17:CT17),2)</f>
        <v>0</v>
      </c>
      <c r="FI17" s="125">
        <f>ROUND(SUM($J17:AG17)-SUM($BX17:CU17),2)</f>
        <v>0</v>
      </c>
      <c r="FJ17" s="125">
        <f>ROUND(SUM($J17:AH17)-SUM($BX17:CV17),2)</f>
        <v>0</v>
      </c>
      <c r="FK17" s="125">
        <f>ROUND(SUM($J17:AI17)-SUM($BX17:CW17),2)</f>
        <v>0</v>
      </c>
      <c r="FL17" s="125">
        <f>ROUND(SUM($J17:AJ17)-SUM($BX17:CX17),2)</f>
        <v>0</v>
      </c>
      <c r="FM17" s="125">
        <f>ROUND(SUM($J17:AK17)-SUM($BX17:CY17),2)</f>
        <v>0</v>
      </c>
      <c r="FN17" s="125">
        <f>ROUND(SUM($J17:AL17)-SUM($BX17:CZ17),2)</f>
        <v>0</v>
      </c>
      <c r="FO17" s="125">
        <f>ROUND(SUM($J17:AM17)-SUM($BX17:DA17),2)</f>
        <v>0</v>
      </c>
      <c r="FP17" s="125">
        <f>ROUND(SUM($J17:AN17)-SUM($BX17:DB17),2)</f>
        <v>0</v>
      </c>
      <c r="FQ17" s="125">
        <f>ROUND(SUM($J17:AO17)-SUM($BX17:DC17),2)</f>
        <v>0</v>
      </c>
      <c r="FR17" s="125">
        <f>ROUND(SUM($J17:AP17)-SUM($BX17:DD17),2)</f>
        <v>0</v>
      </c>
      <c r="FS17" s="125">
        <f>ROUND(SUM($J17:AQ17)-SUM($BX17:DE17),2)</f>
        <v>0</v>
      </c>
      <c r="FT17" s="125">
        <f>ROUND(SUM($J17:AR17)-SUM($BX17:DF17),2)</f>
        <v>0</v>
      </c>
      <c r="FU17" s="125">
        <f>ROUND(SUM($J17:AS17)-SUM($BX17:DG17),2)</f>
        <v>0</v>
      </c>
      <c r="FV17" s="125">
        <f>ROUND(SUM($J17:AT17)-SUM($BX17:DH17),2)</f>
        <v>0</v>
      </c>
      <c r="FW17" s="125">
        <f>ROUND(SUM($J17:AU17)-SUM($BX17:DI17),2)</f>
        <v>0</v>
      </c>
      <c r="FX17" s="125">
        <f>ROUND(SUM($J17:AV17)-SUM($BX17:DJ17),2)</f>
        <v>0</v>
      </c>
      <c r="FY17" s="125">
        <f>ROUND(SUM($J17:AW17)-SUM($BX17:DK17),2)</f>
        <v>0</v>
      </c>
      <c r="FZ17" s="125">
        <f>ROUND(SUM($J17:AX17)-SUM($BX17:DL17),2)</f>
        <v>0</v>
      </c>
      <c r="GA17" s="125">
        <f>ROUND(SUM($J17:AY17)-SUM($BX17:DM17),2)</f>
        <v>0</v>
      </c>
      <c r="GB17" s="125">
        <f>ROUND(SUM($J17:AZ17)-SUM($BX17:DN17),2)</f>
        <v>0</v>
      </c>
      <c r="GC17" s="125">
        <f>ROUND(SUM($J17:BA17)-SUM($BX17:DO17),2)</f>
        <v>0</v>
      </c>
      <c r="GD17" s="125">
        <f>ROUND(SUM($J17:BB17)-SUM($BX17:DP17),2)</f>
        <v>0</v>
      </c>
      <c r="GE17" s="125">
        <f>ROUND(SUM($J17:BC17)-SUM($BX17:DQ17),2)</f>
        <v>0</v>
      </c>
      <c r="GF17" s="125">
        <f>ROUND(SUM($J17:BD17)-SUM($BX17:DR17),2)</f>
        <v>0</v>
      </c>
      <c r="GG17" s="125">
        <f>ROUND(SUM($J17:BE17)-SUM($BX17:DS17),2)</f>
        <v>0</v>
      </c>
      <c r="GH17" s="125">
        <f>ROUND(SUM($J17:BF17)-SUM($BX17:DT17),2)</f>
        <v>0</v>
      </c>
      <c r="GI17" s="125">
        <f>ROUND(SUM($J17:BG17)-SUM($BX17:DU17),2)</f>
        <v>0</v>
      </c>
      <c r="GJ17" s="125">
        <f>ROUND(SUM($J17:BH17)-SUM($BX17:DV17),2)</f>
        <v>0</v>
      </c>
      <c r="GK17" s="125">
        <f>ROUND(SUM($J17:BI17)-SUM($BX17:DW17),2)</f>
        <v>0</v>
      </c>
      <c r="GL17" s="125">
        <f>ROUND(SUM($J17:BJ17)-SUM($BX17:DX17),2)</f>
        <v>0</v>
      </c>
      <c r="GM17" s="125">
        <f>ROUND(SUM($J17:BK17)-SUM($BX17:DY17),2)</f>
        <v>0</v>
      </c>
      <c r="GN17" s="125">
        <f>ROUND(SUM($J17:BL17)-SUM($BX17:DZ17),2)</f>
        <v>0</v>
      </c>
      <c r="GO17" s="125">
        <f>ROUND(SUM($J17:BM17)-SUM($BX17:EA17),2)</f>
        <v>0</v>
      </c>
      <c r="GP17" s="125">
        <f>ROUND(SUM($J17:BN17)-SUM($BX17:EB17),2)</f>
        <v>0</v>
      </c>
      <c r="GQ17" s="125">
        <f>ROUND(SUM($J17:BO17)-SUM($BX17:EC17),2)</f>
        <v>0</v>
      </c>
      <c r="GR17" s="125">
        <f>ROUND(SUM($J17:BP17)-SUM($BX17:ED17),2)</f>
        <v>0</v>
      </c>
      <c r="GS17" s="125">
        <f>ROUND(SUM($J17:BQ17)-SUM($BX17:EE17),2)</f>
        <v>0</v>
      </c>
      <c r="GT17" s="159">
        <f t="shared" si="59"/>
        <v>0</v>
      </c>
      <c r="GU17" s="125">
        <f t="shared" si="60"/>
        <v>0</v>
      </c>
      <c r="GV17" s="125">
        <f t="shared" si="61"/>
        <v>0</v>
      </c>
      <c r="GW17" s="125">
        <f t="shared" si="62"/>
        <v>0</v>
      </c>
      <c r="GX17" s="158">
        <f t="shared" si="63"/>
        <v>0</v>
      </c>
      <c r="HB17" s="109"/>
      <c r="HC17" s="109"/>
      <c r="HD17" s="109"/>
      <c r="HF17" s="125"/>
      <c r="HG17" s="125"/>
      <c r="HH17" s="125"/>
      <c r="HI17" s="125"/>
      <c r="HJ17" s="125"/>
    </row>
    <row r="18" spans="1:262" s="22" customFormat="1">
      <c r="A18" s="15"/>
      <c r="B18" s="89"/>
      <c r="C18" s="457"/>
      <c r="D18" s="198"/>
      <c r="E18" s="199"/>
      <c r="F18" s="200"/>
      <c r="G18" s="201"/>
      <c r="H18" s="155" t="str">
        <f>IFERROR(VLOOKUP(D18,Setup!$D$40:$F$47,3,FALSE)*12,"")</f>
        <v/>
      </c>
      <c r="I18" s="90"/>
      <c r="J18" s="159">
        <f t="shared" si="53"/>
        <v>0</v>
      </c>
      <c r="K18" s="125">
        <f t="shared" si="53"/>
        <v>0</v>
      </c>
      <c r="L18" s="125">
        <f t="shared" si="53"/>
        <v>0</v>
      </c>
      <c r="M18" s="125">
        <f t="shared" si="53"/>
        <v>0</v>
      </c>
      <c r="N18" s="125">
        <f t="shared" si="53"/>
        <v>0</v>
      </c>
      <c r="O18" s="125">
        <f t="shared" si="53"/>
        <v>0</v>
      </c>
      <c r="P18" s="125">
        <f t="shared" si="53"/>
        <v>0</v>
      </c>
      <c r="Q18" s="125">
        <f t="shared" si="53"/>
        <v>0</v>
      </c>
      <c r="R18" s="125">
        <f t="shared" si="53"/>
        <v>0</v>
      </c>
      <c r="S18" s="125">
        <f t="shared" si="53"/>
        <v>0</v>
      </c>
      <c r="T18" s="125">
        <f t="shared" si="54"/>
        <v>0</v>
      </c>
      <c r="U18" s="125">
        <f t="shared" si="54"/>
        <v>0</v>
      </c>
      <c r="V18" s="125">
        <f t="shared" si="54"/>
        <v>0</v>
      </c>
      <c r="W18" s="125">
        <f t="shared" si="54"/>
        <v>0</v>
      </c>
      <c r="X18" s="125">
        <f t="shared" si="54"/>
        <v>0</v>
      </c>
      <c r="Y18" s="125">
        <f t="shared" si="54"/>
        <v>0</v>
      </c>
      <c r="Z18" s="125">
        <f t="shared" si="54"/>
        <v>0</v>
      </c>
      <c r="AA18" s="125">
        <f t="shared" si="54"/>
        <v>0</v>
      </c>
      <c r="AB18" s="125">
        <f t="shared" si="54"/>
        <v>0</v>
      </c>
      <c r="AC18" s="125">
        <f t="shared" si="54"/>
        <v>0</v>
      </c>
      <c r="AD18" s="125">
        <f t="shared" si="55"/>
        <v>0</v>
      </c>
      <c r="AE18" s="125">
        <f t="shared" si="55"/>
        <v>0</v>
      </c>
      <c r="AF18" s="125">
        <f t="shared" si="55"/>
        <v>0</v>
      </c>
      <c r="AG18" s="125">
        <f t="shared" si="55"/>
        <v>0</v>
      </c>
      <c r="AH18" s="125">
        <f t="shared" si="55"/>
        <v>0</v>
      </c>
      <c r="AI18" s="125">
        <f t="shared" si="55"/>
        <v>0</v>
      </c>
      <c r="AJ18" s="125">
        <f t="shared" si="55"/>
        <v>0</v>
      </c>
      <c r="AK18" s="125">
        <f t="shared" si="55"/>
        <v>0</v>
      </c>
      <c r="AL18" s="125">
        <f t="shared" si="55"/>
        <v>0</v>
      </c>
      <c r="AM18" s="125">
        <f t="shared" si="55"/>
        <v>0</v>
      </c>
      <c r="AN18" s="125">
        <f t="shared" si="56"/>
        <v>0</v>
      </c>
      <c r="AO18" s="125">
        <f t="shared" si="56"/>
        <v>0</v>
      </c>
      <c r="AP18" s="125">
        <f t="shared" si="56"/>
        <v>0</v>
      </c>
      <c r="AQ18" s="125">
        <f t="shared" si="56"/>
        <v>0</v>
      </c>
      <c r="AR18" s="125">
        <f t="shared" si="56"/>
        <v>0</v>
      </c>
      <c r="AS18" s="125">
        <f t="shared" si="56"/>
        <v>0</v>
      </c>
      <c r="AT18" s="125">
        <f t="shared" si="56"/>
        <v>0</v>
      </c>
      <c r="AU18" s="125">
        <f t="shared" si="56"/>
        <v>0</v>
      </c>
      <c r="AV18" s="125">
        <f t="shared" si="56"/>
        <v>0</v>
      </c>
      <c r="AW18" s="125">
        <f t="shared" si="56"/>
        <v>0</v>
      </c>
      <c r="AX18" s="125">
        <f t="shared" si="57"/>
        <v>0</v>
      </c>
      <c r="AY18" s="125">
        <f t="shared" si="57"/>
        <v>0</v>
      </c>
      <c r="AZ18" s="125">
        <f t="shared" si="57"/>
        <v>0</v>
      </c>
      <c r="BA18" s="125">
        <f t="shared" si="57"/>
        <v>0</v>
      </c>
      <c r="BB18" s="125">
        <f t="shared" si="57"/>
        <v>0</v>
      </c>
      <c r="BC18" s="125">
        <f t="shared" si="57"/>
        <v>0</v>
      </c>
      <c r="BD18" s="125">
        <f t="shared" si="57"/>
        <v>0</v>
      </c>
      <c r="BE18" s="125">
        <f t="shared" si="57"/>
        <v>0</v>
      </c>
      <c r="BF18" s="125">
        <f t="shared" si="57"/>
        <v>0</v>
      </c>
      <c r="BG18" s="125">
        <f t="shared" si="57"/>
        <v>0</v>
      </c>
      <c r="BH18" s="125">
        <f t="shared" si="58"/>
        <v>0</v>
      </c>
      <c r="BI18" s="125">
        <f t="shared" si="58"/>
        <v>0</v>
      </c>
      <c r="BJ18" s="125">
        <f t="shared" si="58"/>
        <v>0</v>
      </c>
      <c r="BK18" s="125">
        <f t="shared" si="58"/>
        <v>0</v>
      </c>
      <c r="BL18" s="125">
        <f t="shared" si="58"/>
        <v>0</v>
      </c>
      <c r="BM18" s="125">
        <f t="shared" si="58"/>
        <v>0</v>
      </c>
      <c r="BN18" s="125">
        <f t="shared" si="58"/>
        <v>0</v>
      </c>
      <c r="BO18" s="125">
        <f t="shared" si="58"/>
        <v>0</v>
      </c>
      <c r="BP18" s="125">
        <f t="shared" si="58"/>
        <v>0</v>
      </c>
      <c r="BQ18" s="125">
        <f t="shared" si="58"/>
        <v>0</v>
      </c>
      <c r="BR18" s="159" cm="1">
        <f t="array" ref="BR18">SUMPRODUCT((YEAR($J$5:$BQ$5)=BR$5)*($J18:$BQ18))</f>
        <v>0</v>
      </c>
      <c r="BS18" s="125" cm="1">
        <f t="array" ref="BS18">SUMPRODUCT((YEAR($J$5:$BQ$5)=BS$5)*($J18:$BQ18))</f>
        <v>0</v>
      </c>
      <c r="BT18" s="125" cm="1">
        <f t="array" ref="BT18">SUMPRODUCT((YEAR($J$5:$BQ$5)=BT$5)*($J18:$BQ18))</f>
        <v>0</v>
      </c>
      <c r="BU18" s="125" cm="1">
        <f t="array" ref="BU18">SUMPRODUCT((YEAR($J$5:$BQ$5)=BU$5)*($J18:$BQ18))</f>
        <v>0</v>
      </c>
      <c r="BV18" s="158" cm="1">
        <f t="array" ref="BV18">SUMPRODUCT((YEAR($J$5:$BQ$5)=BV$5)*($J18:$BQ18))</f>
        <v>0</v>
      </c>
      <c r="BW18" s="308"/>
      <c r="BX18" s="159">
        <f>IF(ROUND(SUM($BW18:BW18),0)&lt;ROUND(SUM($J18:J18),0),SUM($J18:J18)/$H18,0)</f>
        <v>0</v>
      </c>
      <c r="BY18" s="125">
        <f>IF(ROUND(SUM($BW18:BX18),0)&lt;ROUND(SUM($J18:K18),0),SUM($J18:K18)/$H18,0)</f>
        <v>0</v>
      </c>
      <c r="BZ18" s="125">
        <f>IF(ROUND(SUM($BW18:BY18),0)&lt;ROUND(SUM($J18:L18),0),SUM($J18:L18)/$H18,0)</f>
        <v>0</v>
      </c>
      <c r="CA18" s="125">
        <f>IF(ROUND(SUM($BW18:BZ18),0)&lt;ROUND(SUM($J18:M18),0),SUM($J18:M18)/$H18,0)</f>
        <v>0</v>
      </c>
      <c r="CB18" s="125">
        <f>IF(ROUND(SUM($BW18:CA18),0)&lt;ROUND(SUM($J18:N18),0),SUM($J18:N18)/$H18,0)</f>
        <v>0</v>
      </c>
      <c r="CC18" s="125">
        <f>IF(ROUND(SUM($BW18:CB18),0)&lt;ROUND(SUM($J18:O18),0),SUM($J18:O18)/$H18,0)</f>
        <v>0</v>
      </c>
      <c r="CD18" s="125">
        <f>IF(ROUND(SUM($BW18:CC18),0)&lt;ROUND(SUM($J18:P18),0),SUM($J18:P18)/$H18,0)</f>
        <v>0</v>
      </c>
      <c r="CE18" s="125">
        <f>IF(ROUND(SUM($BW18:CD18),0)&lt;ROUND(SUM($J18:Q18),0),SUM($J18:Q18)/$H18,0)</f>
        <v>0</v>
      </c>
      <c r="CF18" s="125">
        <f>IF(ROUND(SUM($BW18:CE18),0)&lt;ROUND(SUM($J18:R18),0),SUM($J18:R18)/$H18,0)</f>
        <v>0</v>
      </c>
      <c r="CG18" s="125">
        <f>IF(ROUND(SUM($BW18:CF18),0)&lt;ROUND(SUM($J18:S18),0),SUM($J18:S18)/$H18,0)</f>
        <v>0</v>
      </c>
      <c r="CH18" s="125">
        <f>IF(ROUND(SUM($BW18:CG18),0)&lt;ROUND(SUM($J18:T18),0),SUM($J18:T18)/$H18,0)</f>
        <v>0</v>
      </c>
      <c r="CI18" s="125">
        <f>IF(ROUND(SUM($BW18:CH18),0)&lt;ROUND(SUM($J18:U18),0),SUM($J18:U18)/$H18,0)</f>
        <v>0</v>
      </c>
      <c r="CJ18" s="125">
        <f>IF(ROUND(SUM($BW18:CI18),0)&lt;ROUND(SUM($J18:V18),0),SUM($J18:V18)/$H18,0)</f>
        <v>0</v>
      </c>
      <c r="CK18" s="125">
        <f>IF(ROUND(SUM($BW18:CJ18),0)&lt;ROUND(SUM($J18:W18),0),SUM($J18:W18)/$H18,0)</f>
        <v>0</v>
      </c>
      <c r="CL18" s="125">
        <f>IF(ROUND(SUM($BW18:CK18),0)&lt;ROUND(SUM($J18:X18),0),SUM($J18:X18)/$H18,0)</f>
        <v>0</v>
      </c>
      <c r="CM18" s="125">
        <f>IF(ROUND(SUM($BW18:CL18),0)&lt;ROUND(SUM($J18:Y18),0),SUM($J18:Y18)/$H18,0)</f>
        <v>0</v>
      </c>
      <c r="CN18" s="125">
        <f>IF(ROUND(SUM($BW18:CM18),0)&lt;ROUND(SUM($J18:Z18),0),SUM($J18:Z18)/$H18,0)</f>
        <v>0</v>
      </c>
      <c r="CO18" s="125">
        <f>IF(ROUND(SUM($BW18:CN18),0)&lt;ROUND(SUM($J18:AA18),0),SUM($J18:AA18)/$H18,0)</f>
        <v>0</v>
      </c>
      <c r="CP18" s="125">
        <f>IF(ROUND(SUM($BW18:CO18),0)&lt;ROUND(SUM($J18:AB18),0),SUM($J18:AB18)/$H18,0)</f>
        <v>0</v>
      </c>
      <c r="CQ18" s="125">
        <f>IF(ROUND(SUM($BW18:CP18),0)&lt;ROUND(SUM($J18:AC18),0),SUM($J18:AC18)/$H18,0)</f>
        <v>0</v>
      </c>
      <c r="CR18" s="125">
        <f>IF(ROUND(SUM($BW18:CQ18),0)&lt;ROUND(SUM($J18:AD18),0),SUM($J18:AD18)/$H18,0)</f>
        <v>0</v>
      </c>
      <c r="CS18" s="125">
        <f>IF(ROUND(SUM($BW18:CR18),0)&lt;ROUND(SUM($J18:AE18),0),SUM($J18:AE18)/$H18,0)</f>
        <v>0</v>
      </c>
      <c r="CT18" s="125">
        <f>IF(ROUND(SUM($BW18:CS18),0)&lt;ROUND(SUM($J18:AF18),0),SUM($J18:AF18)/$H18,0)</f>
        <v>0</v>
      </c>
      <c r="CU18" s="125">
        <f>IF(ROUND(SUM($BW18:CT18),0)&lt;ROUND(SUM($J18:AG18),0),SUM($J18:AG18)/$H18,0)</f>
        <v>0</v>
      </c>
      <c r="CV18" s="125">
        <f>IF(ROUND(SUM($BW18:CU18),0)&lt;ROUND(SUM($J18:AH18),0),SUM($J18:AH18)/$H18,0)</f>
        <v>0</v>
      </c>
      <c r="CW18" s="125">
        <f>IF(ROUND(SUM($BW18:CV18),0)&lt;ROUND(SUM($J18:AI18),0),SUM($J18:AI18)/$H18,0)</f>
        <v>0</v>
      </c>
      <c r="CX18" s="125">
        <f>IF(ROUND(SUM($BW18:CW18),0)&lt;ROUND(SUM($J18:AJ18),0),SUM($J18:AJ18)/$H18,0)</f>
        <v>0</v>
      </c>
      <c r="CY18" s="125">
        <f>IF(ROUND(SUM($BW18:CX18),0)&lt;ROUND(SUM($J18:AK18),0),SUM($J18:AK18)/$H18,0)</f>
        <v>0</v>
      </c>
      <c r="CZ18" s="125">
        <f>IF(ROUND(SUM($BW18:CY18),0)&lt;ROUND(SUM($J18:AL18),0),SUM($J18:AL18)/$H18,0)</f>
        <v>0</v>
      </c>
      <c r="DA18" s="125">
        <f>IF(ROUND(SUM($BW18:CZ18),0)&lt;ROUND(SUM($J18:AM18),0),SUM($J18:AM18)/$H18,0)</f>
        <v>0</v>
      </c>
      <c r="DB18" s="125">
        <f>IF(ROUND(SUM($BW18:DA18),0)&lt;ROUND(SUM($J18:AN18),0),SUM($J18:AN18)/$H18,0)</f>
        <v>0</v>
      </c>
      <c r="DC18" s="125">
        <f>IF(ROUND(SUM($BW18:DB18),0)&lt;ROUND(SUM($J18:AO18),0),SUM($J18:AO18)/$H18,0)</f>
        <v>0</v>
      </c>
      <c r="DD18" s="125">
        <f>IF(ROUND(SUM($BW18:DC18),0)&lt;ROUND(SUM($J18:AP18),0),SUM($J18:AP18)/$H18,0)</f>
        <v>0</v>
      </c>
      <c r="DE18" s="125">
        <f>IF(ROUND(SUM($BW18:DD18),0)&lt;ROUND(SUM($J18:AQ18),0),SUM($J18:AQ18)/$H18,0)</f>
        <v>0</v>
      </c>
      <c r="DF18" s="125">
        <f>IF(ROUND(SUM($BW18:DE18),0)&lt;ROUND(SUM($J18:AR18),0),SUM($J18:AR18)/$H18,0)</f>
        <v>0</v>
      </c>
      <c r="DG18" s="125">
        <f>IF(ROUND(SUM($BW18:DF18),0)&lt;ROUND(SUM($J18:AS18),0),SUM($J18:AS18)/$H18,0)</f>
        <v>0</v>
      </c>
      <c r="DH18" s="125">
        <f>IF(ROUND(SUM($BW18:DG18),0)&lt;ROUND(SUM($J18:AT18),0),SUM($J18:AT18)/$H18,0)</f>
        <v>0</v>
      </c>
      <c r="DI18" s="125">
        <f>IF(ROUND(SUM($BW18:DH18),0)&lt;ROUND(SUM($J18:AU18),0),SUM($J18:AU18)/$H18,0)</f>
        <v>0</v>
      </c>
      <c r="DJ18" s="125">
        <f>IF(ROUND(SUM($BW18:DI18),0)&lt;ROUND(SUM($J18:AV18),0),SUM($J18:AV18)/$H18,0)</f>
        <v>0</v>
      </c>
      <c r="DK18" s="125">
        <f>IF(ROUND(SUM($BW18:DJ18),0)&lt;ROUND(SUM($J18:AW18),0),SUM($J18:AW18)/$H18,0)</f>
        <v>0</v>
      </c>
      <c r="DL18" s="125">
        <f>IF(ROUND(SUM($BW18:DK18),0)&lt;ROUND(SUM($J18:AX18),0),SUM($J18:AX18)/$H18,0)</f>
        <v>0</v>
      </c>
      <c r="DM18" s="125">
        <f>IF(ROUND(SUM($BW18:DL18),0)&lt;ROUND(SUM($J18:AY18),0),SUM($J18:AY18)/$H18,0)</f>
        <v>0</v>
      </c>
      <c r="DN18" s="125">
        <f>IF(ROUND(SUM($BW18:DM18),0)&lt;ROUND(SUM($J18:AZ18),0),SUM($J18:AZ18)/$H18,0)</f>
        <v>0</v>
      </c>
      <c r="DO18" s="125">
        <f>IF(ROUND(SUM($BW18:DN18),0)&lt;ROUND(SUM($J18:BA18),0),SUM($J18:BA18)/$H18,0)</f>
        <v>0</v>
      </c>
      <c r="DP18" s="125">
        <f>IF(ROUND(SUM($BW18:DO18),0)&lt;ROUND(SUM($J18:BB18),0),SUM($J18:BB18)/$H18,0)</f>
        <v>0</v>
      </c>
      <c r="DQ18" s="125">
        <f>IF(ROUND(SUM($BW18:DP18),0)&lt;ROUND(SUM($J18:BC18),0),SUM($J18:BC18)/$H18,0)</f>
        <v>0</v>
      </c>
      <c r="DR18" s="125">
        <f>IF(ROUND(SUM($BW18:DQ18),0)&lt;ROUND(SUM($J18:BD18),0),SUM($J18:BD18)/$H18,0)</f>
        <v>0</v>
      </c>
      <c r="DS18" s="125">
        <f>IF(ROUND(SUM($BW18:DR18),0)&lt;ROUND(SUM($J18:BE18),0),SUM($J18:BE18)/$H18,0)</f>
        <v>0</v>
      </c>
      <c r="DT18" s="125">
        <f>IF(ROUND(SUM($BW18:DS18),0)&lt;ROUND(SUM($J18:BF18),0),SUM($J18:BF18)/$H18,0)</f>
        <v>0</v>
      </c>
      <c r="DU18" s="125">
        <f>IF(ROUND(SUM($BW18:DT18),0)&lt;ROUND(SUM($J18:BG18),0),SUM($J18:BG18)/$H18,0)</f>
        <v>0</v>
      </c>
      <c r="DV18" s="125">
        <f>IF(ROUND(SUM($BW18:DU18),0)&lt;ROUND(SUM($J18:BH18),0),SUM($J18:BH18)/$H18,0)</f>
        <v>0</v>
      </c>
      <c r="DW18" s="125">
        <f>IF(ROUND(SUM($BW18:DV18),0)&lt;ROUND(SUM($J18:BI18),0),SUM($J18:BI18)/$H18,0)</f>
        <v>0</v>
      </c>
      <c r="DX18" s="125">
        <f>IF(ROUND(SUM($BW18:DW18),0)&lt;ROUND(SUM($J18:BJ18),0),SUM($J18:BJ18)/$H18,0)</f>
        <v>0</v>
      </c>
      <c r="DY18" s="125">
        <f>IF(ROUND(SUM($BW18:DX18),0)&lt;ROUND(SUM($J18:BK18),0),SUM($J18:BK18)/$H18,0)</f>
        <v>0</v>
      </c>
      <c r="DZ18" s="125">
        <f>IF(ROUND(SUM($BW18:DY18),0)&lt;ROUND(SUM($J18:BL18),0),SUM($J18:BL18)/$H18,0)</f>
        <v>0</v>
      </c>
      <c r="EA18" s="125">
        <f>IF(ROUND(SUM($BW18:DZ18),0)&lt;ROUND(SUM($J18:BM18),0),SUM($J18:BM18)/$H18,0)</f>
        <v>0</v>
      </c>
      <c r="EB18" s="125">
        <f>IF(ROUND(SUM($BW18:EA18),0)&lt;ROUND(SUM($J18:BN18),0),SUM($J18:BN18)/$H18,0)</f>
        <v>0</v>
      </c>
      <c r="EC18" s="125">
        <f>IF(ROUND(SUM($BW18:EB18),0)&lt;ROUND(SUM($J18:BO18),0),SUM($J18:BO18)/$H18,0)</f>
        <v>0</v>
      </c>
      <c r="ED18" s="125">
        <f>IF(ROUND(SUM($BW18:EC18),0)&lt;ROUND(SUM($J18:BP18),0),SUM($J18:BP18)/$H18,0)</f>
        <v>0</v>
      </c>
      <c r="EE18" s="125">
        <f>IF(ROUND(SUM($BW18:ED18),0)&lt;ROUND(SUM($J18:BQ18),0),SUM($J18:BQ18)/$H18,0)</f>
        <v>0</v>
      </c>
      <c r="EF18" s="159" cm="1">
        <f t="array" ref="EF18">SUMPRODUCT((YEAR($BX$5:$EE$5)=EF$5)*($BX18:$EE18))</f>
        <v>0</v>
      </c>
      <c r="EG18" s="125" cm="1">
        <f t="array" ref="EG18">SUMPRODUCT((YEAR($BX$5:$EE$5)=EG$5)*($BX18:$EE18))</f>
        <v>0</v>
      </c>
      <c r="EH18" s="125" cm="1">
        <f t="array" ref="EH18">SUMPRODUCT((YEAR($BX$5:$EE$5)=EH$5)*($BX18:$EE18))</f>
        <v>0</v>
      </c>
      <c r="EI18" s="125" cm="1">
        <f t="array" ref="EI18">SUMPRODUCT((YEAR($BX$5:$EE$5)=EI$5)*($BX18:$EE18))</f>
        <v>0</v>
      </c>
      <c r="EJ18" s="158" cm="1">
        <f t="array" ref="EJ18">SUMPRODUCT((YEAR($BX$5:$EE$5)=EJ$5)*($BX18:$EE18))</f>
        <v>0</v>
      </c>
      <c r="EK18" s="193"/>
      <c r="EL18" s="125">
        <f>ROUND(SUM($J18:J18)-SUM($BX18:BX18),2)</f>
        <v>0</v>
      </c>
      <c r="EM18" s="125">
        <f>ROUND(SUM($J18:K18)-SUM($BX18:BY18),2)</f>
        <v>0</v>
      </c>
      <c r="EN18" s="125">
        <f>ROUND(SUM($J18:L18)-SUM($BX18:BZ18),2)</f>
        <v>0</v>
      </c>
      <c r="EO18" s="125">
        <f>ROUND(SUM($J18:M18)-SUM($BX18:CA18),2)</f>
        <v>0</v>
      </c>
      <c r="EP18" s="125">
        <f>ROUND(SUM($J18:N18)-SUM($BX18:CB18),2)</f>
        <v>0</v>
      </c>
      <c r="EQ18" s="125">
        <f>ROUND(SUM($J18:O18)-SUM($BX18:CC18),2)</f>
        <v>0</v>
      </c>
      <c r="ER18" s="125">
        <f>ROUND(SUM($J18:P18)-SUM($BX18:CD18),2)</f>
        <v>0</v>
      </c>
      <c r="ES18" s="125">
        <f>ROUND(SUM($J18:Q18)-SUM($BX18:CE18),2)</f>
        <v>0</v>
      </c>
      <c r="ET18" s="125">
        <f>ROUND(SUM($J18:R18)-SUM($BX18:CF18),2)</f>
        <v>0</v>
      </c>
      <c r="EU18" s="125">
        <f>ROUND(SUM($J18:S18)-SUM($BX18:CG18),2)</f>
        <v>0</v>
      </c>
      <c r="EV18" s="125">
        <f>ROUND(SUM($J18:T18)-SUM($BX18:CH18),2)</f>
        <v>0</v>
      </c>
      <c r="EW18" s="125">
        <f>ROUND(SUM($J18:U18)-SUM($BX18:CI18),2)</f>
        <v>0</v>
      </c>
      <c r="EX18" s="125">
        <f>ROUND(SUM($J18:V18)-SUM($BX18:CJ18),2)</f>
        <v>0</v>
      </c>
      <c r="EY18" s="125">
        <f>ROUND(SUM($J18:W18)-SUM($BX18:CK18),2)</f>
        <v>0</v>
      </c>
      <c r="EZ18" s="125">
        <f>ROUND(SUM($J18:X18)-SUM($BX18:CL18),2)</f>
        <v>0</v>
      </c>
      <c r="FA18" s="125">
        <f>ROUND(SUM($J18:Y18)-SUM($BX18:CM18),2)</f>
        <v>0</v>
      </c>
      <c r="FB18" s="125">
        <f>ROUND(SUM($J18:Z18)-SUM($BX18:CN18),2)</f>
        <v>0</v>
      </c>
      <c r="FC18" s="125">
        <f>ROUND(SUM($J18:AA18)-SUM($BX18:CO18),2)</f>
        <v>0</v>
      </c>
      <c r="FD18" s="125">
        <f>ROUND(SUM($J18:AB18)-SUM($BX18:CP18),2)</f>
        <v>0</v>
      </c>
      <c r="FE18" s="125">
        <f>ROUND(SUM($J18:AC18)-SUM($BX18:CQ18),2)</f>
        <v>0</v>
      </c>
      <c r="FF18" s="125">
        <f>ROUND(SUM($J18:AD18)-SUM($BX18:CR18),2)</f>
        <v>0</v>
      </c>
      <c r="FG18" s="125">
        <f>ROUND(SUM($J18:AE18)-SUM($BX18:CS18),2)</f>
        <v>0</v>
      </c>
      <c r="FH18" s="125">
        <f>ROUND(SUM($J18:AF18)-SUM($BX18:CT18),2)</f>
        <v>0</v>
      </c>
      <c r="FI18" s="125">
        <f>ROUND(SUM($J18:AG18)-SUM($BX18:CU18),2)</f>
        <v>0</v>
      </c>
      <c r="FJ18" s="125">
        <f>ROUND(SUM($J18:AH18)-SUM($BX18:CV18),2)</f>
        <v>0</v>
      </c>
      <c r="FK18" s="125">
        <f>ROUND(SUM($J18:AI18)-SUM($BX18:CW18),2)</f>
        <v>0</v>
      </c>
      <c r="FL18" s="125">
        <f>ROUND(SUM($J18:AJ18)-SUM($BX18:CX18),2)</f>
        <v>0</v>
      </c>
      <c r="FM18" s="125">
        <f>ROUND(SUM($J18:AK18)-SUM($BX18:CY18),2)</f>
        <v>0</v>
      </c>
      <c r="FN18" s="125">
        <f>ROUND(SUM($J18:AL18)-SUM($BX18:CZ18),2)</f>
        <v>0</v>
      </c>
      <c r="FO18" s="125">
        <f>ROUND(SUM($J18:AM18)-SUM($BX18:DA18),2)</f>
        <v>0</v>
      </c>
      <c r="FP18" s="125">
        <f>ROUND(SUM($J18:AN18)-SUM($BX18:DB18),2)</f>
        <v>0</v>
      </c>
      <c r="FQ18" s="125">
        <f>ROUND(SUM($J18:AO18)-SUM($BX18:DC18),2)</f>
        <v>0</v>
      </c>
      <c r="FR18" s="125">
        <f>ROUND(SUM($J18:AP18)-SUM($BX18:DD18),2)</f>
        <v>0</v>
      </c>
      <c r="FS18" s="125">
        <f>ROUND(SUM($J18:AQ18)-SUM($BX18:DE18),2)</f>
        <v>0</v>
      </c>
      <c r="FT18" s="125">
        <f>ROUND(SUM($J18:AR18)-SUM($BX18:DF18),2)</f>
        <v>0</v>
      </c>
      <c r="FU18" s="125">
        <f>ROUND(SUM($J18:AS18)-SUM($BX18:DG18),2)</f>
        <v>0</v>
      </c>
      <c r="FV18" s="125">
        <f>ROUND(SUM($J18:AT18)-SUM($BX18:DH18),2)</f>
        <v>0</v>
      </c>
      <c r="FW18" s="125">
        <f>ROUND(SUM($J18:AU18)-SUM($BX18:DI18),2)</f>
        <v>0</v>
      </c>
      <c r="FX18" s="125">
        <f>ROUND(SUM($J18:AV18)-SUM($BX18:DJ18),2)</f>
        <v>0</v>
      </c>
      <c r="FY18" s="125">
        <f>ROUND(SUM($J18:AW18)-SUM($BX18:DK18),2)</f>
        <v>0</v>
      </c>
      <c r="FZ18" s="125">
        <f>ROUND(SUM($J18:AX18)-SUM($BX18:DL18),2)</f>
        <v>0</v>
      </c>
      <c r="GA18" s="125">
        <f>ROUND(SUM($J18:AY18)-SUM($BX18:DM18),2)</f>
        <v>0</v>
      </c>
      <c r="GB18" s="125">
        <f>ROUND(SUM($J18:AZ18)-SUM($BX18:DN18),2)</f>
        <v>0</v>
      </c>
      <c r="GC18" s="125">
        <f>ROUND(SUM($J18:BA18)-SUM($BX18:DO18),2)</f>
        <v>0</v>
      </c>
      <c r="GD18" s="125">
        <f>ROUND(SUM($J18:BB18)-SUM($BX18:DP18),2)</f>
        <v>0</v>
      </c>
      <c r="GE18" s="125">
        <f>ROUND(SUM($J18:BC18)-SUM($BX18:DQ18),2)</f>
        <v>0</v>
      </c>
      <c r="GF18" s="125">
        <f>ROUND(SUM($J18:BD18)-SUM($BX18:DR18),2)</f>
        <v>0</v>
      </c>
      <c r="GG18" s="125">
        <f>ROUND(SUM($J18:BE18)-SUM($BX18:DS18),2)</f>
        <v>0</v>
      </c>
      <c r="GH18" s="125">
        <f>ROUND(SUM($J18:BF18)-SUM($BX18:DT18),2)</f>
        <v>0</v>
      </c>
      <c r="GI18" s="125">
        <f>ROUND(SUM($J18:BG18)-SUM($BX18:DU18),2)</f>
        <v>0</v>
      </c>
      <c r="GJ18" s="125">
        <f>ROUND(SUM($J18:BH18)-SUM($BX18:DV18),2)</f>
        <v>0</v>
      </c>
      <c r="GK18" s="125">
        <f>ROUND(SUM($J18:BI18)-SUM($BX18:DW18),2)</f>
        <v>0</v>
      </c>
      <c r="GL18" s="125">
        <f>ROUND(SUM($J18:BJ18)-SUM($BX18:DX18),2)</f>
        <v>0</v>
      </c>
      <c r="GM18" s="125">
        <f>ROUND(SUM($J18:BK18)-SUM($BX18:DY18),2)</f>
        <v>0</v>
      </c>
      <c r="GN18" s="125">
        <f>ROUND(SUM($J18:BL18)-SUM($BX18:DZ18),2)</f>
        <v>0</v>
      </c>
      <c r="GO18" s="125">
        <f>ROUND(SUM($J18:BM18)-SUM($BX18:EA18),2)</f>
        <v>0</v>
      </c>
      <c r="GP18" s="125">
        <f>ROUND(SUM($J18:BN18)-SUM($BX18:EB18),2)</f>
        <v>0</v>
      </c>
      <c r="GQ18" s="125">
        <f>ROUND(SUM($J18:BO18)-SUM($BX18:EC18),2)</f>
        <v>0</v>
      </c>
      <c r="GR18" s="125">
        <f>ROUND(SUM($J18:BP18)-SUM($BX18:ED18),2)</f>
        <v>0</v>
      </c>
      <c r="GS18" s="125">
        <f>ROUND(SUM($J18:BQ18)-SUM($BX18:EE18),2)</f>
        <v>0</v>
      </c>
      <c r="GT18" s="159">
        <f t="shared" si="59"/>
        <v>0</v>
      </c>
      <c r="GU18" s="125">
        <f t="shared" si="60"/>
        <v>0</v>
      </c>
      <c r="GV18" s="125">
        <f t="shared" si="61"/>
        <v>0</v>
      </c>
      <c r="GW18" s="125">
        <f t="shared" si="62"/>
        <v>0</v>
      </c>
      <c r="GX18" s="158">
        <f t="shared" si="63"/>
        <v>0</v>
      </c>
      <c r="GY18" s="89"/>
      <c r="GZ18" s="89"/>
      <c r="HA18" s="89"/>
      <c r="HB18" s="89"/>
      <c r="HC18" s="89"/>
      <c r="HD18" s="89"/>
      <c r="HE18" s="125"/>
      <c r="HF18" s="125"/>
      <c r="HG18" s="125"/>
      <c r="HH18" s="125"/>
      <c r="HI18" s="125"/>
      <c r="HJ18" s="125"/>
      <c r="HK18" s="125"/>
      <c r="HL18" s="125"/>
      <c r="HM18" s="212"/>
      <c r="HN18" s="212"/>
      <c r="HO18" s="212"/>
      <c r="HP18" s="212"/>
      <c r="HQ18" s="212"/>
      <c r="HR18" s="212"/>
      <c r="HS18" s="212"/>
      <c r="HT18" s="212"/>
      <c r="HU18" s="212"/>
      <c r="HV18" s="212"/>
      <c r="HW18" s="212"/>
      <c r="HX18" s="212"/>
      <c r="HY18" s="212"/>
      <c r="HZ18" s="212"/>
      <c r="IA18" s="212"/>
      <c r="IB18" s="212"/>
      <c r="IC18" s="212"/>
      <c r="ID18" s="212"/>
      <c r="IE18" s="212"/>
      <c r="IF18" s="212"/>
      <c r="IG18" s="212"/>
      <c r="IH18" s="212"/>
      <c r="II18" s="212"/>
      <c r="IJ18" s="212"/>
      <c r="IK18" s="212"/>
      <c r="IL18" s="212"/>
      <c r="IM18" s="212"/>
      <c r="IN18" s="212"/>
      <c r="IO18" s="212"/>
      <c r="IP18" s="212"/>
      <c r="IQ18" s="212"/>
      <c r="IR18" s="212"/>
      <c r="IS18" s="212"/>
      <c r="IT18" s="212"/>
    </row>
    <row r="19" spans="1:262" s="22" customFormat="1">
      <c r="A19" s="15"/>
      <c r="B19" s="89"/>
      <c r="C19" s="457"/>
      <c r="D19" s="198"/>
      <c r="E19" s="199"/>
      <c r="F19" s="200"/>
      <c r="G19" s="201"/>
      <c r="H19" s="155" t="str">
        <f>IFERROR(VLOOKUP(D19,Setup!$D$40:$F$47,3,FALSE)*12,"")</f>
        <v/>
      </c>
      <c r="I19" s="90"/>
      <c r="J19" s="159">
        <f t="shared" ref="J19:BE19" si="64">IF(AND(MONTH(J$24)=MONTH($G19),YEAR(J$24)=YEAR($G19)),$F19,0)</f>
        <v>0</v>
      </c>
      <c r="K19" s="125">
        <f t="shared" si="64"/>
        <v>0</v>
      </c>
      <c r="L19" s="125">
        <f t="shared" si="64"/>
        <v>0</v>
      </c>
      <c r="M19" s="125">
        <f t="shared" si="64"/>
        <v>0</v>
      </c>
      <c r="N19" s="125">
        <f t="shared" si="64"/>
        <v>0</v>
      </c>
      <c r="O19" s="125">
        <f t="shared" si="64"/>
        <v>0</v>
      </c>
      <c r="P19" s="125">
        <f t="shared" si="64"/>
        <v>0</v>
      </c>
      <c r="Q19" s="125">
        <f t="shared" si="64"/>
        <v>0</v>
      </c>
      <c r="R19" s="125">
        <f t="shared" si="64"/>
        <v>0</v>
      </c>
      <c r="S19" s="125">
        <f t="shared" si="64"/>
        <v>0</v>
      </c>
      <c r="T19" s="125">
        <f t="shared" si="64"/>
        <v>0</v>
      </c>
      <c r="U19" s="125">
        <f t="shared" si="64"/>
        <v>0</v>
      </c>
      <c r="V19" s="125">
        <f t="shared" si="64"/>
        <v>0</v>
      </c>
      <c r="W19" s="125">
        <f t="shared" si="64"/>
        <v>0</v>
      </c>
      <c r="X19" s="125">
        <f t="shared" si="64"/>
        <v>0</v>
      </c>
      <c r="Y19" s="125">
        <f t="shared" si="64"/>
        <v>0</v>
      </c>
      <c r="Z19" s="125">
        <f t="shared" si="64"/>
        <v>0</v>
      </c>
      <c r="AA19" s="125">
        <f t="shared" si="64"/>
        <v>0</v>
      </c>
      <c r="AB19" s="125">
        <f t="shared" si="64"/>
        <v>0</v>
      </c>
      <c r="AC19" s="125">
        <f t="shared" si="64"/>
        <v>0</v>
      </c>
      <c r="AD19" s="125">
        <f t="shared" si="64"/>
        <v>0</v>
      </c>
      <c r="AE19" s="125">
        <f t="shared" si="64"/>
        <v>0</v>
      </c>
      <c r="AF19" s="125">
        <f t="shared" si="64"/>
        <v>0</v>
      </c>
      <c r="AG19" s="125">
        <f t="shared" si="64"/>
        <v>0</v>
      </c>
      <c r="AH19" s="125">
        <f t="shared" si="64"/>
        <v>0</v>
      </c>
      <c r="AI19" s="125">
        <f t="shared" si="64"/>
        <v>0</v>
      </c>
      <c r="AJ19" s="125">
        <f t="shared" si="64"/>
        <v>0</v>
      </c>
      <c r="AK19" s="125">
        <f t="shared" si="64"/>
        <v>0</v>
      </c>
      <c r="AL19" s="125">
        <f t="shared" si="64"/>
        <v>0</v>
      </c>
      <c r="AM19" s="125">
        <f t="shared" si="64"/>
        <v>0</v>
      </c>
      <c r="AN19" s="125">
        <f t="shared" si="64"/>
        <v>0</v>
      </c>
      <c r="AO19" s="125">
        <f t="shared" si="64"/>
        <v>0</v>
      </c>
      <c r="AP19" s="125">
        <f t="shared" si="64"/>
        <v>0</v>
      </c>
      <c r="AQ19" s="125">
        <f t="shared" si="64"/>
        <v>0</v>
      </c>
      <c r="AR19" s="125">
        <f t="shared" si="64"/>
        <v>0</v>
      </c>
      <c r="AS19" s="125">
        <f t="shared" si="64"/>
        <v>0</v>
      </c>
      <c r="AT19" s="125">
        <f t="shared" si="64"/>
        <v>0</v>
      </c>
      <c r="AU19" s="125">
        <f t="shared" si="64"/>
        <v>0</v>
      </c>
      <c r="AV19" s="125">
        <f t="shared" si="64"/>
        <v>0</v>
      </c>
      <c r="AW19" s="125">
        <f t="shared" si="64"/>
        <v>0</v>
      </c>
      <c r="AX19" s="125">
        <f t="shared" si="64"/>
        <v>0</v>
      </c>
      <c r="AY19" s="125">
        <f t="shared" si="64"/>
        <v>0</v>
      </c>
      <c r="AZ19" s="125">
        <f t="shared" si="64"/>
        <v>0</v>
      </c>
      <c r="BA19" s="125">
        <f t="shared" si="64"/>
        <v>0</v>
      </c>
      <c r="BB19" s="125">
        <f t="shared" si="64"/>
        <v>0</v>
      </c>
      <c r="BC19" s="125">
        <f t="shared" si="64"/>
        <v>0</v>
      </c>
      <c r="BD19" s="125">
        <f t="shared" si="64"/>
        <v>0</v>
      </c>
      <c r="BE19" s="125">
        <f t="shared" si="64"/>
        <v>0</v>
      </c>
      <c r="BF19" s="125">
        <f t="shared" ref="K19:BQ20" si="65">IF(AND(MONTH(BF$24)=MONTH($G19),YEAR(BF$24)=YEAR($G19)),$F19,0)</f>
        <v>0</v>
      </c>
      <c r="BG19" s="125">
        <f t="shared" si="65"/>
        <v>0</v>
      </c>
      <c r="BH19" s="125">
        <f t="shared" si="65"/>
        <v>0</v>
      </c>
      <c r="BI19" s="125">
        <f t="shared" si="65"/>
        <v>0</v>
      </c>
      <c r="BJ19" s="125">
        <f t="shared" si="65"/>
        <v>0</v>
      </c>
      <c r="BK19" s="125">
        <f t="shared" si="65"/>
        <v>0</v>
      </c>
      <c r="BL19" s="125">
        <f t="shared" si="65"/>
        <v>0</v>
      </c>
      <c r="BM19" s="125">
        <f t="shared" si="65"/>
        <v>0</v>
      </c>
      <c r="BN19" s="125">
        <f t="shared" si="65"/>
        <v>0</v>
      </c>
      <c r="BO19" s="125">
        <f t="shared" si="65"/>
        <v>0</v>
      </c>
      <c r="BP19" s="125">
        <f t="shared" si="65"/>
        <v>0</v>
      </c>
      <c r="BQ19" s="125">
        <f t="shared" si="65"/>
        <v>0</v>
      </c>
      <c r="BR19" s="159" cm="1">
        <f t="array" ref="BR19">SUMPRODUCT((YEAR($J$5:$BQ$5)=BR$5)*($J19:$BQ19))</f>
        <v>0</v>
      </c>
      <c r="BS19" s="125" cm="1">
        <f t="array" ref="BS19">SUMPRODUCT((YEAR($J$5:$BQ$5)=BS$5)*($J19:$BQ19))</f>
        <v>0</v>
      </c>
      <c r="BT19" s="125" cm="1">
        <f t="array" ref="BT19">SUMPRODUCT((YEAR($J$5:$BQ$5)=BT$5)*($J19:$BQ19))</f>
        <v>0</v>
      </c>
      <c r="BU19" s="125" cm="1">
        <f t="array" ref="BU19">SUMPRODUCT((YEAR($J$5:$BQ$5)=BU$5)*($J19:$BQ19))</f>
        <v>0</v>
      </c>
      <c r="BV19" s="158" cm="1">
        <f t="array" ref="BV19">SUMPRODUCT((YEAR($J$5:$BQ$5)=BV$5)*($J19:$BQ19))</f>
        <v>0</v>
      </c>
      <c r="BW19" s="308"/>
      <c r="BX19" s="159">
        <f>IF(ROUND(SUM($BW19:BW19),0)&lt;ROUND(SUM($J19:J19),0),SUM($J19:J19)/$H19,0)</f>
        <v>0</v>
      </c>
      <c r="BY19" s="125">
        <f>IF(ROUND(SUM($BW19:BX19),0)&lt;ROUND(SUM($J19:K19),0),SUM($J19:K19)/$H19,0)</f>
        <v>0</v>
      </c>
      <c r="BZ19" s="125">
        <f>IF(ROUND(SUM($BW19:BY19),0)&lt;ROUND(SUM($J19:L19),0),SUM($J19:L19)/$H19,0)</f>
        <v>0</v>
      </c>
      <c r="CA19" s="125">
        <f>IF(ROUND(SUM($BW19:BZ19),0)&lt;ROUND(SUM($J19:M19),0),SUM($J19:M19)/$H19,0)</f>
        <v>0</v>
      </c>
      <c r="CB19" s="125">
        <f>IF(ROUND(SUM($BW19:CA19),0)&lt;ROUND(SUM($J19:N19),0),SUM($J19:N19)/$H19,0)</f>
        <v>0</v>
      </c>
      <c r="CC19" s="125">
        <f>IF(ROUND(SUM($BW19:CB19),0)&lt;ROUND(SUM($J19:O19),0),SUM($J19:O19)/$H19,0)</f>
        <v>0</v>
      </c>
      <c r="CD19" s="125">
        <f>IF(ROUND(SUM($BW19:CC19),0)&lt;ROUND(SUM($J19:P19),0),SUM($J19:P19)/$H19,0)</f>
        <v>0</v>
      </c>
      <c r="CE19" s="125">
        <f>IF(ROUND(SUM($BW19:CD19),0)&lt;ROUND(SUM($J19:Q19),0),SUM($J19:Q19)/$H19,0)</f>
        <v>0</v>
      </c>
      <c r="CF19" s="125">
        <f>IF(ROUND(SUM($BW19:CE19),0)&lt;ROUND(SUM($J19:R19),0),SUM($J19:R19)/$H19,0)</f>
        <v>0</v>
      </c>
      <c r="CG19" s="125">
        <f>IF(ROUND(SUM($BW19:CF19),0)&lt;ROUND(SUM($J19:S19),0),SUM($J19:S19)/$H19,0)</f>
        <v>0</v>
      </c>
      <c r="CH19" s="125">
        <f>IF(ROUND(SUM($BW19:CG19),0)&lt;ROUND(SUM($J19:T19),0),SUM($J19:T19)/$H19,0)</f>
        <v>0</v>
      </c>
      <c r="CI19" s="125">
        <f>IF(ROUND(SUM($BW19:CH19),0)&lt;ROUND(SUM($J19:U19),0),SUM($J19:U19)/$H19,0)</f>
        <v>0</v>
      </c>
      <c r="CJ19" s="125">
        <f>IF(ROUND(SUM($BW19:CI19),0)&lt;ROUND(SUM($J19:V19),0),SUM($J19:V19)/$H19,0)</f>
        <v>0</v>
      </c>
      <c r="CK19" s="125">
        <f>IF(ROUND(SUM($BW19:CJ19),0)&lt;ROUND(SUM($J19:W19),0),SUM($J19:W19)/$H19,0)</f>
        <v>0</v>
      </c>
      <c r="CL19" s="125">
        <f>IF(ROUND(SUM($BW19:CK19),0)&lt;ROUND(SUM($J19:X19),0),SUM($J19:X19)/$H19,0)</f>
        <v>0</v>
      </c>
      <c r="CM19" s="125">
        <f>IF(ROUND(SUM($BW19:CL19),0)&lt;ROUND(SUM($J19:Y19),0),SUM($J19:Y19)/$H19,0)</f>
        <v>0</v>
      </c>
      <c r="CN19" s="125">
        <f>IF(ROUND(SUM($BW19:CM19),0)&lt;ROUND(SUM($J19:Z19),0),SUM($J19:Z19)/$H19,0)</f>
        <v>0</v>
      </c>
      <c r="CO19" s="125">
        <f>IF(ROUND(SUM($BW19:CN19),0)&lt;ROUND(SUM($J19:AA19),0),SUM($J19:AA19)/$H19,0)</f>
        <v>0</v>
      </c>
      <c r="CP19" s="125">
        <f>IF(ROUND(SUM($BW19:CO19),0)&lt;ROUND(SUM($J19:AB19),0),SUM($J19:AB19)/$H19,0)</f>
        <v>0</v>
      </c>
      <c r="CQ19" s="125">
        <f>IF(ROUND(SUM($BW19:CP19),0)&lt;ROUND(SUM($J19:AC19),0),SUM($J19:AC19)/$H19,0)</f>
        <v>0</v>
      </c>
      <c r="CR19" s="125">
        <f>IF(ROUND(SUM($BW19:CQ19),0)&lt;ROUND(SUM($J19:AD19),0),SUM($J19:AD19)/$H19,0)</f>
        <v>0</v>
      </c>
      <c r="CS19" s="125">
        <f>IF(ROUND(SUM($BW19:CR19),0)&lt;ROUND(SUM($J19:AE19),0),SUM($J19:AE19)/$H19,0)</f>
        <v>0</v>
      </c>
      <c r="CT19" s="125">
        <f>IF(ROUND(SUM($BW19:CS19),0)&lt;ROUND(SUM($J19:AF19),0),SUM($J19:AF19)/$H19,0)</f>
        <v>0</v>
      </c>
      <c r="CU19" s="125">
        <f>IF(ROUND(SUM($BW19:CT19),0)&lt;ROUND(SUM($J19:AG19),0),SUM($J19:AG19)/$H19,0)</f>
        <v>0</v>
      </c>
      <c r="CV19" s="125">
        <f>IF(ROUND(SUM($BW19:CU19),0)&lt;ROUND(SUM($J19:AH19),0),SUM($J19:AH19)/$H19,0)</f>
        <v>0</v>
      </c>
      <c r="CW19" s="125">
        <f>IF(ROUND(SUM($BW19:CV19),0)&lt;ROUND(SUM($J19:AI19),0),SUM($J19:AI19)/$H19,0)</f>
        <v>0</v>
      </c>
      <c r="CX19" s="125">
        <f>IF(ROUND(SUM($BW19:CW19),0)&lt;ROUND(SUM($J19:AJ19),0),SUM($J19:AJ19)/$H19,0)</f>
        <v>0</v>
      </c>
      <c r="CY19" s="125">
        <f>IF(ROUND(SUM($BW19:CX19),0)&lt;ROUND(SUM($J19:AK19),0),SUM($J19:AK19)/$H19,0)</f>
        <v>0</v>
      </c>
      <c r="CZ19" s="125">
        <f>IF(ROUND(SUM($BW19:CY19),0)&lt;ROUND(SUM($J19:AL19),0),SUM($J19:AL19)/$H19,0)</f>
        <v>0</v>
      </c>
      <c r="DA19" s="125">
        <f>IF(ROUND(SUM($BW19:CZ19),0)&lt;ROUND(SUM($J19:AM19),0),SUM($J19:AM19)/$H19,0)</f>
        <v>0</v>
      </c>
      <c r="DB19" s="125">
        <f>IF(ROUND(SUM($BW19:DA19),0)&lt;ROUND(SUM($J19:AN19),0),SUM($J19:AN19)/$H19,0)</f>
        <v>0</v>
      </c>
      <c r="DC19" s="125">
        <f>IF(ROUND(SUM($BW19:DB19),0)&lt;ROUND(SUM($J19:AO19),0),SUM($J19:AO19)/$H19,0)</f>
        <v>0</v>
      </c>
      <c r="DD19" s="125">
        <f>IF(ROUND(SUM($BW19:DC19),0)&lt;ROUND(SUM($J19:AP19),0),SUM($J19:AP19)/$H19,0)</f>
        <v>0</v>
      </c>
      <c r="DE19" s="125">
        <f>IF(ROUND(SUM($BW19:DD19),0)&lt;ROUND(SUM($J19:AQ19),0),SUM($J19:AQ19)/$H19,0)</f>
        <v>0</v>
      </c>
      <c r="DF19" s="125">
        <f>IF(ROUND(SUM($BW19:DE19),0)&lt;ROUND(SUM($J19:AR19),0),SUM($J19:AR19)/$H19,0)</f>
        <v>0</v>
      </c>
      <c r="DG19" s="125">
        <f>IF(ROUND(SUM($BW19:DF19),0)&lt;ROUND(SUM($J19:AS19),0),SUM($J19:AS19)/$H19,0)</f>
        <v>0</v>
      </c>
      <c r="DH19" s="125">
        <f>IF(ROUND(SUM($BW19:DG19),0)&lt;ROUND(SUM($J19:AT19),0),SUM($J19:AT19)/$H19,0)</f>
        <v>0</v>
      </c>
      <c r="DI19" s="125">
        <f>IF(ROUND(SUM($BW19:DH19),0)&lt;ROUND(SUM($J19:AU19),0),SUM($J19:AU19)/$H19,0)</f>
        <v>0</v>
      </c>
      <c r="DJ19" s="125">
        <f>IF(ROUND(SUM($BW19:DI19),0)&lt;ROUND(SUM($J19:AV19),0),SUM($J19:AV19)/$H19,0)</f>
        <v>0</v>
      </c>
      <c r="DK19" s="125">
        <f>IF(ROUND(SUM($BW19:DJ19),0)&lt;ROUND(SUM($J19:AW19),0),SUM($J19:AW19)/$H19,0)</f>
        <v>0</v>
      </c>
      <c r="DL19" s="125">
        <f>IF(ROUND(SUM($BW19:DK19),0)&lt;ROUND(SUM($J19:AX19),0),SUM($J19:AX19)/$H19,0)</f>
        <v>0</v>
      </c>
      <c r="DM19" s="125">
        <f>IF(ROUND(SUM($BW19:DL19),0)&lt;ROUND(SUM($J19:AY19),0),SUM($J19:AY19)/$H19,0)</f>
        <v>0</v>
      </c>
      <c r="DN19" s="125">
        <f>IF(ROUND(SUM($BW19:DM19),0)&lt;ROUND(SUM($J19:AZ19),0),SUM($J19:AZ19)/$H19,0)</f>
        <v>0</v>
      </c>
      <c r="DO19" s="125">
        <f>IF(ROUND(SUM($BW19:DN19),0)&lt;ROUND(SUM($J19:BA19),0),SUM($J19:BA19)/$H19,0)</f>
        <v>0</v>
      </c>
      <c r="DP19" s="125">
        <f>IF(ROUND(SUM($BW19:DO19),0)&lt;ROUND(SUM($J19:BB19),0),SUM($J19:BB19)/$H19,0)</f>
        <v>0</v>
      </c>
      <c r="DQ19" s="125">
        <f>IF(ROUND(SUM($BW19:DP19),0)&lt;ROUND(SUM($J19:BC19),0),SUM($J19:BC19)/$H19,0)</f>
        <v>0</v>
      </c>
      <c r="DR19" s="125">
        <f>IF(ROUND(SUM($BW19:DQ19),0)&lt;ROUND(SUM($J19:BD19),0),SUM($J19:BD19)/$H19,0)</f>
        <v>0</v>
      </c>
      <c r="DS19" s="125">
        <f>IF(ROUND(SUM($BW19:DR19),0)&lt;ROUND(SUM($J19:BE19),0),SUM($J19:BE19)/$H19,0)</f>
        <v>0</v>
      </c>
      <c r="DT19" s="125">
        <f>IF(ROUND(SUM($BW19:DS19),0)&lt;ROUND(SUM($J19:BF19),0),SUM($J19:BF19)/$H19,0)</f>
        <v>0</v>
      </c>
      <c r="DU19" s="125">
        <f>IF(ROUND(SUM($BW19:DT19),0)&lt;ROUND(SUM($J19:BG19),0),SUM($J19:BG19)/$H19,0)</f>
        <v>0</v>
      </c>
      <c r="DV19" s="125">
        <f>IF(ROUND(SUM($BW19:DU19),0)&lt;ROUND(SUM($J19:BH19),0),SUM($J19:BH19)/$H19,0)</f>
        <v>0</v>
      </c>
      <c r="DW19" s="125">
        <f>IF(ROUND(SUM($BW19:DV19),0)&lt;ROUND(SUM($J19:BI19),0),SUM($J19:BI19)/$H19,0)</f>
        <v>0</v>
      </c>
      <c r="DX19" s="125">
        <f>IF(ROUND(SUM($BW19:DW19),0)&lt;ROUND(SUM($J19:BJ19),0),SUM($J19:BJ19)/$H19,0)</f>
        <v>0</v>
      </c>
      <c r="DY19" s="125">
        <f>IF(ROUND(SUM($BW19:DX19),0)&lt;ROUND(SUM($J19:BK19),0),SUM($J19:BK19)/$H19,0)</f>
        <v>0</v>
      </c>
      <c r="DZ19" s="125">
        <f>IF(ROUND(SUM($BW19:DY19),0)&lt;ROUND(SUM($J19:BL19),0),SUM($J19:BL19)/$H19,0)</f>
        <v>0</v>
      </c>
      <c r="EA19" s="125">
        <f>IF(ROUND(SUM($BW19:DZ19),0)&lt;ROUND(SUM($J19:BM19),0),SUM($J19:BM19)/$H19,0)</f>
        <v>0</v>
      </c>
      <c r="EB19" s="125">
        <f>IF(ROUND(SUM($BW19:EA19),0)&lt;ROUND(SUM($J19:BN19),0),SUM($J19:BN19)/$H19,0)</f>
        <v>0</v>
      </c>
      <c r="EC19" s="125">
        <f>IF(ROUND(SUM($BW19:EB19),0)&lt;ROUND(SUM($J19:BO19),0),SUM($J19:BO19)/$H19,0)</f>
        <v>0</v>
      </c>
      <c r="ED19" s="125">
        <f>IF(ROUND(SUM($BW19:EC19),0)&lt;ROUND(SUM($J19:BP19),0),SUM($J19:BP19)/$H19,0)</f>
        <v>0</v>
      </c>
      <c r="EE19" s="125">
        <f>IF(ROUND(SUM($BW19:ED19),0)&lt;ROUND(SUM($J19:BQ19),0),SUM($J19:BQ19)/$H19,0)</f>
        <v>0</v>
      </c>
      <c r="EF19" s="159" cm="1">
        <f t="array" ref="EF19">SUMPRODUCT((YEAR($BX$5:$EE$5)=EF$5)*($BX19:$EE19))</f>
        <v>0</v>
      </c>
      <c r="EG19" s="125" cm="1">
        <f t="array" ref="EG19">SUMPRODUCT((YEAR($BX$5:$EE$5)=EG$5)*($BX19:$EE19))</f>
        <v>0</v>
      </c>
      <c r="EH19" s="125" cm="1">
        <f t="array" ref="EH19">SUMPRODUCT((YEAR($BX$5:$EE$5)=EH$5)*($BX19:$EE19))</f>
        <v>0</v>
      </c>
      <c r="EI19" s="125" cm="1">
        <f t="array" ref="EI19">SUMPRODUCT((YEAR($BX$5:$EE$5)=EI$5)*($BX19:$EE19))</f>
        <v>0</v>
      </c>
      <c r="EJ19" s="158" cm="1">
        <f t="array" ref="EJ19">SUMPRODUCT((YEAR($BX$5:$EE$5)=EJ$5)*($BX19:$EE19))</f>
        <v>0</v>
      </c>
      <c r="EK19" s="193"/>
      <c r="EL19" s="125">
        <f>ROUND(SUM($J19:J19)-SUM($BX19:BX19),2)</f>
        <v>0</v>
      </c>
      <c r="EM19" s="125">
        <f>ROUND(SUM($J19:K19)-SUM($BX19:BY19),2)</f>
        <v>0</v>
      </c>
      <c r="EN19" s="125">
        <f>ROUND(SUM($J19:L19)-SUM($BX19:BZ19),2)</f>
        <v>0</v>
      </c>
      <c r="EO19" s="125">
        <f>ROUND(SUM($J19:M19)-SUM($BX19:CA19),2)</f>
        <v>0</v>
      </c>
      <c r="EP19" s="125">
        <f>ROUND(SUM($J19:N19)-SUM($BX19:CB19),2)</f>
        <v>0</v>
      </c>
      <c r="EQ19" s="125">
        <f>ROUND(SUM($J19:O19)-SUM($BX19:CC19),2)</f>
        <v>0</v>
      </c>
      <c r="ER19" s="125">
        <f>ROUND(SUM($J19:P19)-SUM($BX19:CD19),2)</f>
        <v>0</v>
      </c>
      <c r="ES19" s="125">
        <f>ROUND(SUM($J19:Q19)-SUM($BX19:CE19),2)</f>
        <v>0</v>
      </c>
      <c r="ET19" s="125">
        <f>ROUND(SUM($J19:R19)-SUM($BX19:CF19),2)</f>
        <v>0</v>
      </c>
      <c r="EU19" s="125">
        <f>ROUND(SUM($J19:S19)-SUM($BX19:CG19),2)</f>
        <v>0</v>
      </c>
      <c r="EV19" s="125">
        <f>ROUND(SUM($J19:T19)-SUM($BX19:CH19),2)</f>
        <v>0</v>
      </c>
      <c r="EW19" s="125">
        <f>ROUND(SUM($J19:U19)-SUM($BX19:CI19),2)</f>
        <v>0</v>
      </c>
      <c r="EX19" s="125">
        <f>ROUND(SUM($J19:V19)-SUM($BX19:CJ19),2)</f>
        <v>0</v>
      </c>
      <c r="EY19" s="125">
        <f>ROUND(SUM($J19:W19)-SUM($BX19:CK19),2)</f>
        <v>0</v>
      </c>
      <c r="EZ19" s="125">
        <f>ROUND(SUM($J19:X19)-SUM($BX19:CL19),2)</f>
        <v>0</v>
      </c>
      <c r="FA19" s="125">
        <f>ROUND(SUM($J19:Y19)-SUM($BX19:CM19),2)</f>
        <v>0</v>
      </c>
      <c r="FB19" s="125">
        <f>ROUND(SUM($J19:Z19)-SUM($BX19:CN19),2)</f>
        <v>0</v>
      </c>
      <c r="FC19" s="125">
        <f>ROUND(SUM($J19:AA19)-SUM($BX19:CO19),2)</f>
        <v>0</v>
      </c>
      <c r="FD19" s="125">
        <f>ROUND(SUM($J19:AB19)-SUM($BX19:CP19),2)</f>
        <v>0</v>
      </c>
      <c r="FE19" s="125">
        <f>ROUND(SUM($J19:AC19)-SUM($BX19:CQ19),2)</f>
        <v>0</v>
      </c>
      <c r="FF19" s="125">
        <f>ROUND(SUM($J19:AD19)-SUM($BX19:CR19),2)</f>
        <v>0</v>
      </c>
      <c r="FG19" s="125">
        <f>ROUND(SUM($J19:AE19)-SUM($BX19:CS19),2)</f>
        <v>0</v>
      </c>
      <c r="FH19" s="125">
        <f>ROUND(SUM($J19:AF19)-SUM($BX19:CT19),2)</f>
        <v>0</v>
      </c>
      <c r="FI19" s="125">
        <f>ROUND(SUM($J19:AG19)-SUM($BX19:CU19),2)</f>
        <v>0</v>
      </c>
      <c r="FJ19" s="125">
        <f>ROUND(SUM($J19:AH19)-SUM($BX19:CV19),2)</f>
        <v>0</v>
      </c>
      <c r="FK19" s="125">
        <f>ROUND(SUM($J19:AI19)-SUM($BX19:CW19),2)</f>
        <v>0</v>
      </c>
      <c r="FL19" s="125">
        <f>ROUND(SUM($J19:AJ19)-SUM($BX19:CX19),2)</f>
        <v>0</v>
      </c>
      <c r="FM19" s="125">
        <f>ROUND(SUM($J19:AK19)-SUM($BX19:CY19),2)</f>
        <v>0</v>
      </c>
      <c r="FN19" s="125">
        <f>ROUND(SUM($J19:AL19)-SUM($BX19:CZ19),2)</f>
        <v>0</v>
      </c>
      <c r="FO19" s="125">
        <f>ROUND(SUM($J19:AM19)-SUM($BX19:DA19),2)</f>
        <v>0</v>
      </c>
      <c r="FP19" s="125">
        <f>ROUND(SUM($J19:AN19)-SUM($BX19:DB19),2)</f>
        <v>0</v>
      </c>
      <c r="FQ19" s="125">
        <f>ROUND(SUM($J19:AO19)-SUM($BX19:DC19),2)</f>
        <v>0</v>
      </c>
      <c r="FR19" s="125">
        <f>ROUND(SUM($J19:AP19)-SUM($BX19:DD19),2)</f>
        <v>0</v>
      </c>
      <c r="FS19" s="125">
        <f>ROUND(SUM($J19:AQ19)-SUM($BX19:DE19),2)</f>
        <v>0</v>
      </c>
      <c r="FT19" s="125">
        <f>ROUND(SUM($J19:AR19)-SUM($BX19:DF19),2)</f>
        <v>0</v>
      </c>
      <c r="FU19" s="125">
        <f>ROUND(SUM($J19:AS19)-SUM($BX19:DG19),2)</f>
        <v>0</v>
      </c>
      <c r="FV19" s="125">
        <f>ROUND(SUM($J19:AT19)-SUM($BX19:DH19),2)</f>
        <v>0</v>
      </c>
      <c r="FW19" s="125">
        <f>ROUND(SUM($J19:AU19)-SUM($BX19:DI19),2)</f>
        <v>0</v>
      </c>
      <c r="FX19" s="125">
        <f>ROUND(SUM($J19:AV19)-SUM($BX19:DJ19),2)</f>
        <v>0</v>
      </c>
      <c r="FY19" s="125">
        <f>ROUND(SUM($J19:AW19)-SUM($BX19:DK19),2)</f>
        <v>0</v>
      </c>
      <c r="FZ19" s="125">
        <f>ROUND(SUM($J19:AX19)-SUM($BX19:DL19),2)</f>
        <v>0</v>
      </c>
      <c r="GA19" s="125">
        <f>ROUND(SUM($J19:AY19)-SUM($BX19:DM19),2)</f>
        <v>0</v>
      </c>
      <c r="GB19" s="125">
        <f>ROUND(SUM($J19:AZ19)-SUM($BX19:DN19),2)</f>
        <v>0</v>
      </c>
      <c r="GC19" s="125">
        <f>ROUND(SUM($J19:BA19)-SUM($BX19:DO19),2)</f>
        <v>0</v>
      </c>
      <c r="GD19" s="125">
        <f>ROUND(SUM($J19:BB19)-SUM($BX19:DP19),2)</f>
        <v>0</v>
      </c>
      <c r="GE19" s="125">
        <f>ROUND(SUM($J19:BC19)-SUM($BX19:DQ19),2)</f>
        <v>0</v>
      </c>
      <c r="GF19" s="125">
        <f>ROUND(SUM($J19:BD19)-SUM($BX19:DR19),2)</f>
        <v>0</v>
      </c>
      <c r="GG19" s="125">
        <f>ROUND(SUM($J19:BE19)-SUM($BX19:DS19),2)</f>
        <v>0</v>
      </c>
      <c r="GH19" s="125">
        <f>ROUND(SUM($J19:BF19)-SUM($BX19:DT19),2)</f>
        <v>0</v>
      </c>
      <c r="GI19" s="125">
        <f>ROUND(SUM($J19:BG19)-SUM($BX19:DU19),2)</f>
        <v>0</v>
      </c>
      <c r="GJ19" s="125">
        <f>ROUND(SUM($J19:BH19)-SUM($BX19:DV19),2)</f>
        <v>0</v>
      </c>
      <c r="GK19" s="125">
        <f>ROUND(SUM($J19:BI19)-SUM($BX19:DW19),2)</f>
        <v>0</v>
      </c>
      <c r="GL19" s="125">
        <f>ROUND(SUM($J19:BJ19)-SUM($BX19:DX19),2)</f>
        <v>0</v>
      </c>
      <c r="GM19" s="125">
        <f>ROUND(SUM($J19:BK19)-SUM($BX19:DY19),2)</f>
        <v>0</v>
      </c>
      <c r="GN19" s="125">
        <f>ROUND(SUM($J19:BL19)-SUM($BX19:DZ19),2)</f>
        <v>0</v>
      </c>
      <c r="GO19" s="125">
        <f>ROUND(SUM($J19:BM19)-SUM($BX19:EA19),2)</f>
        <v>0</v>
      </c>
      <c r="GP19" s="125">
        <f>ROUND(SUM($J19:BN19)-SUM($BX19:EB19),2)</f>
        <v>0</v>
      </c>
      <c r="GQ19" s="125">
        <f>ROUND(SUM($J19:BO19)-SUM($BX19:EC19),2)</f>
        <v>0</v>
      </c>
      <c r="GR19" s="125">
        <f>ROUND(SUM($J19:BP19)-SUM($BX19:ED19),2)</f>
        <v>0</v>
      </c>
      <c r="GS19" s="125">
        <f>ROUND(SUM($J19:BQ19)-SUM($BX19:EE19),2)</f>
        <v>0</v>
      </c>
      <c r="GT19" s="159">
        <f t="shared" si="59"/>
        <v>0</v>
      </c>
      <c r="GU19" s="125">
        <f t="shared" si="60"/>
        <v>0</v>
      </c>
      <c r="GV19" s="125">
        <f t="shared" si="61"/>
        <v>0</v>
      </c>
      <c r="GW19" s="125">
        <f t="shared" si="62"/>
        <v>0</v>
      </c>
      <c r="GX19" s="158">
        <f t="shared" si="63"/>
        <v>0</v>
      </c>
      <c r="GY19" s="89"/>
      <c r="GZ19" s="89"/>
      <c r="HA19" s="89"/>
      <c r="HB19" s="89"/>
      <c r="HC19" s="89"/>
      <c r="HD19" s="89"/>
      <c r="HE19" s="125"/>
      <c r="HF19" s="125"/>
      <c r="HG19" s="125"/>
      <c r="HH19" s="125"/>
      <c r="HI19" s="125"/>
      <c r="HJ19" s="125"/>
      <c r="HK19" s="125"/>
      <c r="HL19" s="125"/>
      <c r="HM19" s="212"/>
      <c r="HN19" s="212"/>
      <c r="HO19" s="212"/>
      <c r="HP19" s="212"/>
      <c r="HQ19" s="212"/>
      <c r="HR19" s="212"/>
      <c r="HS19" s="212"/>
      <c r="HT19" s="212"/>
      <c r="HU19" s="212"/>
      <c r="HV19" s="212"/>
      <c r="HW19" s="212"/>
      <c r="HX19" s="212"/>
      <c r="HY19" s="212"/>
      <c r="HZ19" s="212"/>
      <c r="IA19" s="212"/>
      <c r="IB19" s="212"/>
      <c r="IC19" s="212"/>
      <c r="ID19" s="212"/>
      <c r="IE19" s="212"/>
      <c r="IF19" s="212"/>
      <c r="IG19" s="212"/>
      <c r="IH19" s="212"/>
      <c r="II19" s="212"/>
      <c r="IJ19" s="212"/>
      <c r="IK19" s="212"/>
      <c r="IL19" s="212"/>
      <c r="IM19" s="212"/>
      <c r="IN19" s="212"/>
      <c r="IO19" s="212"/>
      <c r="IP19" s="212"/>
      <c r="IQ19" s="212"/>
      <c r="IR19" s="212"/>
      <c r="IS19" s="212"/>
      <c r="IT19" s="212"/>
    </row>
    <row r="20" spans="1:262" s="24" customFormat="1">
      <c r="A20" s="17"/>
      <c r="B20" s="89"/>
      <c r="C20" s="458"/>
      <c r="D20" s="198"/>
      <c r="E20" s="199"/>
      <c r="F20" s="200"/>
      <c r="G20" s="201"/>
      <c r="H20" s="155" t="str">
        <f>IFERROR(VLOOKUP(D20,Setup!$D$40:$F$47,3,FALSE)*12,"")</f>
        <v/>
      </c>
      <c r="I20" s="90"/>
      <c r="J20" s="160">
        <f>IF(AND(MONTH(J$24)=MONTH($G20),YEAR(J$24)=YEAR($G20)),$F20,0)</f>
        <v>0</v>
      </c>
      <c r="K20" s="161">
        <f t="shared" si="65"/>
        <v>0</v>
      </c>
      <c r="L20" s="161">
        <f t="shared" si="65"/>
        <v>0</v>
      </c>
      <c r="M20" s="161">
        <f t="shared" si="65"/>
        <v>0</v>
      </c>
      <c r="N20" s="161">
        <f t="shared" si="65"/>
        <v>0</v>
      </c>
      <c r="O20" s="161">
        <f t="shared" si="65"/>
        <v>0</v>
      </c>
      <c r="P20" s="161">
        <f t="shared" si="65"/>
        <v>0</v>
      </c>
      <c r="Q20" s="161">
        <f t="shared" si="65"/>
        <v>0</v>
      </c>
      <c r="R20" s="161">
        <f t="shared" si="65"/>
        <v>0</v>
      </c>
      <c r="S20" s="161">
        <f t="shared" si="65"/>
        <v>0</v>
      </c>
      <c r="T20" s="161">
        <f t="shared" si="65"/>
        <v>0</v>
      </c>
      <c r="U20" s="161">
        <f t="shared" si="65"/>
        <v>0</v>
      </c>
      <c r="V20" s="161">
        <f t="shared" si="65"/>
        <v>0</v>
      </c>
      <c r="W20" s="161">
        <f t="shared" si="65"/>
        <v>0</v>
      </c>
      <c r="X20" s="161">
        <f t="shared" si="65"/>
        <v>0</v>
      </c>
      <c r="Y20" s="161">
        <f t="shared" si="65"/>
        <v>0</v>
      </c>
      <c r="Z20" s="161">
        <f t="shared" si="65"/>
        <v>0</v>
      </c>
      <c r="AA20" s="161">
        <f t="shared" si="65"/>
        <v>0</v>
      </c>
      <c r="AB20" s="161">
        <f t="shared" si="65"/>
        <v>0</v>
      </c>
      <c r="AC20" s="161">
        <f t="shared" si="65"/>
        <v>0</v>
      </c>
      <c r="AD20" s="161">
        <f t="shared" si="65"/>
        <v>0</v>
      </c>
      <c r="AE20" s="161">
        <f t="shared" si="65"/>
        <v>0</v>
      </c>
      <c r="AF20" s="161">
        <f t="shared" si="65"/>
        <v>0</v>
      </c>
      <c r="AG20" s="161">
        <f t="shared" si="65"/>
        <v>0</v>
      </c>
      <c r="AH20" s="161">
        <f t="shared" si="65"/>
        <v>0</v>
      </c>
      <c r="AI20" s="161">
        <f t="shared" si="65"/>
        <v>0</v>
      </c>
      <c r="AJ20" s="161">
        <f t="shared" si="65"/>
        <v>0</v>
      </c>
      <c r="AK20" s="161">
        <f t="shared" si="65"/>
        <v>0</v>
      </c>
      <c r="AL20" s="161">
        <f t="shared" si="65"/>
        <v>0</v>
      </c>
      <c r="AM20" s="161">
        <f t="shared" si="65"/>
        <v>0</v>
      </c>
      <c r="AN20" s="161">
        <f t="shared" si="65"/>
        <v>0</v>
      </c>
      <c r="AO20" s="161">
        <f t="shared" si="65"/>
        <v>0</v>
      </c>
      <c r="AP20" s="161">
        <f t="shared" si="65"/>
        <v>0</v>
      </c>
      <c r="AQ20" s="161">
        <f t="shared" si="65"/>
        <v>0</v>
      </c>
      <c r="AR20" s="161">
        <f t="shared" si="65"/>
        <v>0</v>
      </c>
      <c r="AS20" s="161">
        <f t="shared" si="65"/>
        <v>0</v>
      </c>
      <c r="AT20" s="161">
        <f t="shared" si="65"/>
        <v>0</v>
      </c>
      <c r="AU20" s="161">
        <f t="shared" si="65"/>
        <v>0</v>
      </c>
      <c r="AV20" s="161">
        <f t="shared" si="65"/>
        <v>0</v>
      </c>
      <c r="AW20" s="161">
        <f t="shared" si="65"/>
        <v>0</v>
      </c>
      <c r="AX20" s="161">
        <f t="shared" si="65"/>
        <v>0</v>
      </c>
      <c r="AY20" s="161">
        <f t="shared" si="65"/>
        <v>0</v>
      </c>
      <c r="AZ20" s="161">
        <f t="shared" si="65"/>
        <v>0</v>
      </c>
      <c r="BA20" s="161">
        <f t="shared" si="65"/>
        <v>0</v>
      </c>
      <c r="BB20" s="161">
        <f t="shared" si="65"/>
        <v>0</v>
      </c>
      <c r="BC20" s="161">
        <f t="shared" si="65"/>
        <v>0</v>
      </c>
      <c r="BD20" s="161">
        <f t="shared" si="65"/>
        <v>0</v>
      </c>
      <c r="BE20" s="161">
        <f t="shared" si="65"/>
        <v>0</v>
      </c>
      <c r="BF20" s="161">
        <f t="shared" si="65"/>
        <v>0</v>
      </c>
      <c r="BG20" s="161">
        <f t="shared" si="65"/>
        <v>0</v>
      </c>
      <c r="BH20" s="161">
        <f t="shared" si="65"/>
        <v>0</v>
      </c>
      <c r="BI20" s="161">
        <f t="shared" si="65"/>
        <v>0</v>
      </c>
      <c r="BJ20" s="161">
        <f t="shared" si="65"/>
        <v>0</v>
      </c>
      <c r="BK20" s="161">
        <f t="shared" si="65"/>
        <v>0</v>
      </c>
      <c r="BL20" s="161">
        <f t="shared" si="65"/>
        <v>0</v>
      </c>
      <c r="BM20" s="161">
        <f t="shared" si="65"/>
        <v>0</v>
      </c>
      <c r="BN20" s="161">
        <f t="shared" si="65"/>
        <v>0</v>
      </c>
      <c r="BO20" s="161">
        <f t="shared" si="65"/>
        <v>0</v>
      </c>
      <c r="BP20" s="161">
        <f t="shared" si="65"/>
        <v>0</v>
      </c>
      <c r="BQ20" s="161">
        <f t="shared" si="65"/>
        <v>0</v>
      </c>
      <c r="BR20" s="160" cm="1">
        <f t="array" ref="BR20">SUMPRODUCT((YEAR($J$5:$BQ$5)=BR$5)*($J20:$BQ20))</f>
        <v>0</v>
      </c>
      <c r="BS20" s="161" cm="1">
        <f t="array" ref="BS20">SUMPRODUCT((YEAR($J$5:$BQ$5)=BS$5)*($J20:$BQ20))</f>
        <v>0</v>
      </c>
      <c r="BT20" s="161" cm="1">
        <f t="array" ref="BT20">SUMPRODUCT((YEAR($J$5:$BQ$5)=BT$5)*($J20:$BQ20))</f>
        <v>0</v>
      </c>
      <c r="BU20" s="161" cm="1">
        <f t="array" ref="BU20">SUMPRODUCT((YEAR($J$5:$BQ$5)=BU$5)*($J20:$BQ20))</f>
        <v>0</v>
      </c>
      <c r="BV20" s="162" cm="1">
        <f t="array" ref="BV20">SUMPRODUCT((YEAR($J$5:$BQ$5)=BV$5)*($J20:$BQ20))</f>
        <v>0</v>
      </c>
      <c r="BW20" s="308"/>
      <c r="BX20" s="160">
        <f>IF(ROUND(SUM($BW20:BW20),0)&lt;ROUND(SUM($J20:J20),0),SUM($J20:J20)/$H20,0)</f>
        <v>0</v>
      </c>
      <c r="BY20" s="125">
        <f>IF(ROUND(SUM($BW20:BX20),0)&lt;ROUND(SUM($J20:K20),0),SUM($J20:K20)/$H20,0)</f>
        <v>0</v>
      </c>
      <c r="BZ20" s="125">
        <f>IF(ROUND(SUM($BW20:BY20),0)&lt;ROUND(SUM($J20:L20),0),SUM($J20:L20)/$H20,0)</f>
        <v>0</v>
      </c>
      <c r="CA20" s="125">
        <f>IF(ROUND(SUM($BW20:BZ20),0)&lt;ROUND(SUM($J20:M20),0),SUM($J20:M20)/$H20,0)</f>
        <v>0</v>
      </c>
      <c r="CB20" s="125">
        <f>IF(ROUND(SUM($BW20:CA20),0)&lt;ROUND(SUM($J20:N20),0),SUM($J20:N20)/$H20,0)</f>
        <v>0</v>
      </c>
      <c r="CC20" s="125">
        <f>IF(ROUND(SUM($BW20:CB20),0)&lt;ROUND(SUM($J20:O20),0),SUM($J20:O20)/$H20,0)</f>
        <v>0</v>
      </c>
      <c r="CD20" s="125">
        <f>IF(ROUND(SUM($BW20:CC20),0)&lt;ROUND(SUM($J20:P20),0),SUM($J20:P20)/$H20,0)</f>
        <v>0</v>
      </c>
      <c r="CE20" s="125">
        <f>IF(ROUND(SUM($BW20:CD20),0)&lt;ROUND(SUM($J20:Q20),0),SUM($J20:Q20)/$H20,0)</f>
        <v>0</v>
      </c>
      <c r="CF20" s="125">
        <f>IF(ROUND(SUM($BW20:CE20),0)&lt;ROUND(SUM($J20:R20),0),SUM($J20:R20)/$H20,0)</f>
        <v>0</v>
      </c>
      <c r="CG20" s="125">
        <f>IF(ROUND(SUM($BW20:CF20),0)&lt;ROUND(SUM($J20:S20),0),SUM($J20:S20)/$H20,0)</f>
        <v>0</v>
      </c>
      <c r="CH20" s="125">
        <f>IF(ROUND(SUM($BW20:CG20),0)&lt;ROUND(SUM($J20:T20),0),SUM($J20:T20)/$H20,0)</f>
        <v>0</v>
      </c>
      <c r="CI20" s="125">
        <f>IF(ROUND(SUM($BW20:CH20),0)&lt;ROUND(SUM($J20:U20),0),SUM($J20:U20)/$H20,0)</f>
        <v>0</v>
      </c>
      <c r="CJ20" s="125">
        <f>IF(ROUND(SUM($BW20:CI20),0)&lt;ROUND(SUM($J20:V20),0),SUM($J20:V20)/$H20,0)</f>
        <v>0</v>
      </c>
      <c r="CK20" s="125">
        <f>IF(ROUND(SUM($BW20:CJ20),0)&lt;ROUND(SUM($J20:W20),0),SUM($J20:W20)/$H20,0)</f>
        <v>0</v>
      </c>
      <c r="CL20" s="125">
        <f>IF(ROUND(SUM($BW20:CK20),0)&lt;ROUND(SUM($J20:X20),0),SUM($J20:X20)/$H20,0)</f>
        <v>0</v>
      </c>
      <c r="CM20" s="125">
        <f>IF(ROUND(SUM($BW20:CL20),0)&lt;ROUND(SUM($J20:Y20),0),SUM($J20:Y20)/$H20,0)</f>
        <v>0</v>
      </c>
      <c r="CN20" s="125">
        <f>IF(ROUND(SUM($BW20:CM20),0)&lt;ROUND(SUM($J20:Z20),0),SUM($J20:Z20)/$H20,0)</f>
        <v>0</v>
      </c>
      <c r="CO20" s="125">
        <f>IF(ROUND(SUM($BW20:CN20),0)&lt;ROUND(SUM($J20:AA20),0),SUM($J20:AA20)/$H20,0)</f>
        <v>0</v>
      </c>
      <c r="CP20" s="125">
        <f>IF(ROUND(SUM($BW20:CO20),0)&lt;ROUND(SUM($J20:AB20),0),SUM($J20:AB20)/$H20,0)</f>
        <v>0</v>
      </c>
      <c r="CQ20" s="125">
        <f>IF(ROUND(SUM($BW20:CP20),0)&lt;ROUND(SUM($J20:AC20),0),SUM($J20:AC20)/$H20,0)</f>
        <v>0</v>
      </c>
      <c r="CR20" s="125">
        <f>IF(ROUND(SUM($BW20:CQ20),0)&lt;ROUND(SUM($J20:AD20),0),SUM($J20:AD20)/$H20,0)</f>
        <v>0</v>
      </c>
      <c r="CS20" s="125">
        <f>IF(ROUND(SUM($BW20:CR20),0)&lt;ROUND(SUM($J20:AE20),0),SUM($J20:AE20)/$H20,0)</f>
        <v>0</v>
      </c>
      <c r="CT20" s="125">
        <f>IF(ROUND(SUM($BW20:CS20),0)&lt;ROUND(SUM($J20:AF20),0),SUM($J20:AF20)/$H20,0)</f>
        <v>0</v>
      </c>
      <c r="CU20" s="125">
        <f>IF(ROUND(SUM($BW20:CT20),0)&lt;ROUND(SUM($J20:AG20),0),SUM($J20:AG20)/$H20,0)</f>
        <v>0</v>
      </c>
      <c r="CV20" s="125">
        <f>IF(ROUND(SUM($BW20:CU20),0)&lt;ROUND(SUM($J20:AH20),0),SUM($J20:AH20)/$H20,0)</f>
        <v>0</v>
      </c>
      <c r="CW20" s="125">
        <f>IF(ROUND(SUM($BW20:CV20),0)&lt;ROUND(SUM($J20:AI20),0),SUM($J20:AI20)/$H20,0)</f>
        <v>0</v>
      </c>
      <c r="CX20" s="125">
        <f>IF(ROUND(SUM($BW20:CW20),0)&lt;ROUND(SUM($J20:AJ20),0),SUM($J20:AJ20)/$H20,0)</f>
        <v>0</v>
      </c>
      <c r="CY20" s="125">
        <f>IF(ROUND(SUM($BW20:CX20),0)&lt;ROUND(SUM($J20:AK20),0),SUM($J20:AK20)/$H20,0)</f>
        <v>0</v>
      </c>
      <c r="CZ20" s="125">
        <f>IF(ROUND(SUM($BW20:CY20),0)&lt;ROUND(SUM($J20:AL20),0),SUM($J20:AL20)/$H20,0)</f>
        <v>0</v>
      </c>
      <c r="DA20" s="125">
        <f>IF(ROUND(SUM($BW20:CZ20),0)&lt;ROUND(SUM($J20:AM20),0),SUM($J20:AM20)/$H20,0)</f>
        <v>0</v>
      </c>
      <c r="DB20" s="125">
        <f>IF(ROUND(SUM($BW20:DA20),0)&lt;ROUND(SUM($J20:AN20),0),SUM($J20:AN20)/$H20,0)</f>
        <v>0</v>
      </c>
      <c r="DC20" s="125">
        <f>IF(ROUND(SUM($BW20:DB20),0)&lt;ROUND(SUM($J20:AO20),0),SUM($J20:AO20)/$H20,0)</f>
        <v>0</v>
      </c>
      <c r="DD20" s="125">
        <f>IF(ROUND(SUM($BW20:DC20),0)&lt;ROUND(SUM($J20:AP20),0),SUM($J20:AP20)/$H20,0)</f>
        <v>0</v>
      </c>
      <c r="DE20" s="125">
        <f>IF(ROUND(SUM($BW20:DD20),0)&lt;ROUND(SUM($J20:AQ20),0),SUM($J20:AQ20)/$H20,0)</f>
        <v>0</v>
      </c>
      <c r="DF20" s="125">
        <f>IF(ROUND(SUM($BW20:DE20),0)&lt;ROUND(SUM($J20:AR20),0),SUM($J20:AR20)/$H20,0)</f>
        <v>0</v>
      </c>
      <c r="DG20" s="125">
        <f>IF(ROUND(SUM($BW20:DF20),0)&lt;ROUND(SUM($J20:AS20),0),SUM($J20:AS20)/$H20,0)</f>
        <v>0</v>
      </c>
      <c r="DH20" s="125">
        <f>IF(ROUND(SUM($BW20:DG20),0)&lt;ROUND(SUM($J20:AT20),0),SUM($J20:AT20)/$H20,0)</f>
        <v>0</v>
      </c>
      <c r="DI20" s="125">
        <f>IF(ROUND(SUM($BW20:DH20),0)&lt;ROUND(SUM($J20:AU20),0),SUM($J20:AU20)/$H20,0)</f>
        <v>0</v>
      </c>
      <c r="DJ20" s="125">
        <f>IF(ROUND(SUM($BW20:DI20),0)&lt;ROUND(SUM($J20:AV20),0),SUM($J20:AV20)/$H20,0)</f>
        <v>0</v>
      </c>
      <c r="DK20" s="125">
        <f>IF(ROUND(SUM($BW20:DJ20),0)&lt;ROUND(SUM($J20:AW20),0),SUM($J20:AW20)/$H20,0)</f>
        <v>0</v>
      </c>
      <c r="DL20" s="125">
        <f>IF(ROUND(SUM($BW20:DK20),0)&lt;ROUND(SUM($J20:AX20),0),SUM($J20:AX20)/$H20,0)</f>
        <v>0</v>
      </c>
      <c r="DM20" s="125">
        <f>IF(ROUND(SUM($BW20:DL20),0)&lt;ROUND(SUM($J20:AY20),0),SUM($J20:AY20)/$H20,0)</f>
        <v>0</v>
      </c>
      <c r="DN20" s="125">
        <f>IF(ROUND(SUM($BW20:DM20),0)&lt;ROUND(SUM($J20:AZ20),0),SUM($J20:AZ20)/$H20,0)</f>
        <v>0</v>
      </c>
      <c r="DO20" s="125">
        <f>IF(ROUND(SUM($BW20:DN20),0)&lt;ROUND(SUM($J20:BA20),0),SUM($J20:BA20)/$H20,0)</f>
        <v>0</v>
      </c>
      <c r="DP20" s="125">
        <f>IF(ROUND(SUM($BW20:DO20),0)&lt;ROUND(SUM($J20:BB20),0),SUM($J20:BB20)/$H20,0)</f>
        <v>0</v>
      </c>
      <c r="DQ20" s="125">
        <f>IF(ROUND(SUM($BW20:DP20),0)&lt;ROUND(SUM($J20:BC20),0),SUM($J20:BC20)/$H20,0)</f>
        <v>0</v>
      </c>
      <c r="DR20" s="125">
        <f>IF(ROUND(SUM($BW20:DQ20),0)&lt;ROUND(SUM($J20:BD20),0),SUM($J20:BD20)/$H20,0)</f>
        <v>0</v>
      </c>
      <c r="DS20" s="125">
        <f>IF(ROUND(SUM($BW20:DR20),0)&lt;ROUND(SUM($J20:BE20),0),SUM($J20:BE20)/$H20,0)</f>
        <v>0</v>
      </c>
      <c r="DT20" s="125">
        <f>IF(ROUND(SUM($BW20:DS20),0)&lt;ROUND(SUM($J20:BF20),0),SUM($J20:BF20)/$H20,0)</f>
        <v>0</v>
      </c>
      <c r="DU20" s="125">
        <f>IF(ROUND(SUM($BW20:DT20),0)&lt;ROUND(SUM($J20:BG20),0),SUM($J20:BG20)/$H20,0)</f>
        <v>0</v>
      </c>
      <c r="DV20" s="125">
        <f>IF(ROUND(SUM($BW20:DU20),0)&lt;ROUND(SUM($J20:BH20),0),SUM($J20:BH20)/$H20,0)</f>
        <v>0</v>
      </c>
      <c r="DW20" s="125">
        <f>IF(ROUND(SUM($BW20:DV20),0)&lt;ROUND(SUM($J20:BI20),0),SUM($J20:BI20)/$H20,0)</f>
        <v>0</v>
      </c>
      <c r="DX20" s="125">
        <f>IF(ROUND(SUM($BW20:DW20),0)&lt;ROUND(SUM($J20:BJ20),0),SUM($J20:BJ20)/$H20,0)</f>
        <v>0</v>
      </c>
      <c r="DY20" s="125">
        <f>IF(ROUND(SUM($BW20:DX20),0)&lt;ROUND(SUM($J20:BK20),0),SUM($J20:BK20)/$H20,0)</f>
        <v>0</v>
      </c>
      <c r="DZ20" s="125">
        <f>IF(ROUND(SUM($BW20:DY20),0)&lt;ROUND(SUM($J20:BL20),0),SUM($J20:BL20)/$H20,0)</f>
        <v>0</v>
      </c>
      <c r="EA20" s="125">
        <f>IF(ROUND(SUM($BW20:DZ20),0)&lt;ROUND(SUM($J20:BM20),0),SUM($J20:BM20)/$H20,0)</f>
        <v>0</v>
      </c>
      <c r="EB20" s="125">
        <f>IF(ROUND(SUM($BW20:EA20),0)&lt;ROUND(SUM($J20:BN20),0),SUM($J20:BN20)/$H20,0)</f>
        <v>0</v>
      </c>
      <c r="EC20" s="125">
        <f>IF(ROUND(SUM($BW20:EB20),0)&lt;ROUND(SUM($J20:BO20),0),SUM($J20:BO20)/$H20,0)</f>
        <v>0</v>
      </c>
      <c r="ED20" s="125">
        <f>IF(ROUND(SUM($BW20:EC20),0)&lt;ROUND(SUM($J20:BP20),0),SUM($J20:BP20)/$H20,0)</f>
        <v>0</v>
      </c>
      <c r="EE20" s="125">
        <f>IF(ROUND(SUM($BW20:ED20),0)&lt;ROUND(SUM($J20:BQ20),0),SUM($J20:BQ20)/$H20,0)</f>
        <v>0</v>
      </c>
      <c r="EF20" s="160" cm="1">
        <f t="array" ref="EF20">SUMPRODUCT((YEAR($BX$5:$EE$5)=EF$5)*($BX20:$EE20))</f>
        <v>0</v>
      </c>
      <c r="EG20" s="161" cm="1">
        <f t="array" ref="EG20">SUMPRODUCT((YEAR($BX$5:$EE$5)=EG$5)*($BX20:$EE20))</f>
        <v>0</v>
      </c>
      <c r="EH20" s="161" cm="1">
        <f t="array" ref="EH20">SUMPRODUCT((YEAR($BX$5:$EE$5)=EH$5)*($BX20:$EE20))</f>
        <v>0</v>
      </c>
      <c r="EI20" s="161" cm="1">
        <f t="array" ref="EI20">SUMPRODUCT((YEAR($BX$5:$EE$5)=EI$5)*($BX20:$EE20))</f>
        <v>0</v>
      </c>
      <c r="EJ20" s="162" cm="1">
        <f t="array" ref="EJ20">SUMPRODUCT((YEAR($BX$5:$EE$5)=EJ$5)*($BX20:$EE20))</f>
        <v>0</v>
      </c>
      <c r="EK20" s="193"/>
      <c r="EL20" s="125">
        <f>ROUND(SUM($J20:J20)-SUM($BX20:BX20),2)</f>
        <v>0</v>
      </c>
      <c r="EM20" s="125">
        <f>ROUND(SUM($J20:K20)-SUM($BX20:BY20),2)</f>
        <v>0</v>
      </c>
      <c r="EN20" s="125">
        <f>ROUND(SUM($J20:L20)-SUM($BX20:BZ20),2)</f>
        <v>0</v>
      </c>
      <c r="EO20" s="125">
        <f>ROUND(SUM($J20:M20)-SUM($BX20:CA20),2)</f>
        <v>0</v>
      </c>
      <c r="EP20" s="125">
        <f>ROUND(SUM($J20:N20)-SUM($BX20:CB20),2)</f>
        <v>0</v>
      </c>
      <c r="EQ20" s="125">
        <f>ROUND(SUM($J20:O20)-SUM($BX20:CC20),2)</f>
        <v>0</v>
      </c>
      <c r="ER20" s="125">
        <f>ROUND(SUM($J20:P20)-SUM($BX20:CD20),2)</f>
        <v>0</v>
      </c>
      <c r="ES20" s="125">
        <f>ROUND(SUM($J20:Q20)-SUM($BX20:CE20),2)</f>
        <v>0</v>
      </c>
      <c r="ET20" s="125">
        <f>ROUND(SUM($J20:R20)-SUM($BX20:CF20),2)</f>
        <v>0</v>
      </c>
      <c r="EU20" s="125">
        <f>ROUND(SUM($J20:S20)-SUM($BX20:CG20),2)</f>
        <v>0</v>
      </c>
      <c r="EV20" s="125">
        <f>ROUND(SUM($J20:T20)-SUM($BX20:CH20),2)</f>
        <v>0</v>
      </c>
      <c r="EW20" s="125">
        <f>ROUND(SUM($J20:U20)-SUM($BX20:CI20),2)</f>
        <v>0</v>
      </c>
      <c r="EX20" s="125">
        <f>ROUND(SUM($J20:V20)-SUM($BX20:CJ20),2)</f>
        <v>0</v>
      </c>
      <c r="EY20" s="125">
        <f>ROUND(SUM($J20:W20)-SUM($BX20:CK20),2)</f>
        <v>0</v>
      </c>
      <c r="EZ20" s="125">
        <f>ROUND(SUM($J20:X20)-SUM($BX20:CL20),2)</f>
        <v>0</v>
      </c>
      <c r="FA20" s="125">
        <f>ROUND(SUM($J20:Y20)-SUM($BX20:CM20),2)</f>
        <v>0</v>
      </c>
      <c r="FB20" s="125">
        <f>ROUND(SUM($J20:Z20)-SUM($BX20:CN20),2)</f>
        <v>0</v>
      </c>
      <c r="FC20" s="125">
        <f>ROUND(SUM($J20:AA20)-SUM($BX20:CO20),2)</f>
        <v>0</v>
      </c>
      <c r="FD20" s="125">
        <f>ROUND(SUM($J20:AB20)-SUM($BX20:CP20),2)</f>
        <v>0</v>
      </c>
      <c r="FE20" s="125">
        <f>ROUND(SUM($J20:AC20)-SUM($BX20:CQ20),2)</f>
        <v>0</v>
      </c>
      <c r="FF20" s="125">
        <f>ROUND(SUM($J20:AD20)-SUM($BX20:CR20),2)</f>
        <v>0</v>
      </c>
      <c r="FG20" s="125">
        <f>ROUND(SUM($J20:AE20)-SUM($BX20:CS20),2)</f>
        <v>0</v>
      </c>
      <c r="FH20" s="125">
        <f>ROUND(SUM($J20:AF20)-SUM($BX20:CT20),2)</f>
        <v>0</v>
      </c>
      <c r="FI20" s="125">
        <f>ROUND(SUM($J20:AG20)-SUM($BX20:CU20),2)</f>
        <v>0</v>
      </c>
      <c r="FJ20" s="161">
        <f>ROUND(SUM($J20:AH20)-SUM($BX20:CV20),2)</f>
        <v>0</v>
      </c>
      <c r="FK20" s="125">
        <f>ROUND(SUM($J20:AI20)-SUM($BX20:CW20),2)</f>
        <v>0</v>
      </c>
      <c r="FL20" s="125">
        <f>ROUND(SUM($J20:AJ20)-SUM($BX20:CX20),2)</f>
        <v>0</v>
      </c>
      <c r="FM20" s="125">
        <f>ROUND(SUM($J20:AK20)-SUM($BX20:CY20),2)</f>
        <v>0</v>
      </c>
      <c r="FN20" s="125">
        <f>ROUND(SUM($J20:AL20)-SUM($BX20:CZ20),2)</f>
        <v>0</v>
      </c>
      <c r="FO20" s="125">
        <f>ROUND(SUM($J20:AM20)-SUM($BX20:DA20),2)</f>
        <v>0</v>
      </c>
      <c r="FP20" s="125">
        <f>ROUND(SUM($J20:AN20)-SUM($BX20:DB20),2)</f>
        <v>0</v>
      </c>
      <c r="FQ20" s="125">
        <f>ROUND(SUM($J20:AO20)-SUM($BX20:DC20),2)</f>
        <v>0</v>
      </c>
      <c r="FR20" s="125">
        <f>ROUND(SUM($J20:AP20)-SUM($BX20:DD20),2)</f>
        <v>0</v>
      </c>
      <c r="FS20" s="125">
        <f>ROUND(SUM($J20:AQ20)-SUM($BX20:DE20),2)</f>
        <v>0</v>
      </c>
      <c r="FT20" s="125">
        <f>ROUND(SUM($J20:AR20)-SUM($BX20:DF20),2)</f>
        <v>0</v>
      </c>
      <c r="FU20" s="125">
        <f>ROUND(SUM($J20:AS20)-SUM($BX20:DG20),2)</f>
        <v>0</v>
      </c>
      <c r="FV20" s="125">
        <f>ROUND(SUM($J20:AT20)-SUM($BX20:DH20),2)</f>
        <v>0</v>
      </c>
      <c r="FW20" s="125">
        <f>ROUND(SUM($J20:AU20)-SUM($BX20:DI20),2)</f>
        <v>0</v>
      </c>
      <c r="FX20" s="125">
        <f>ROUND(SUM($J20:AV20)-SUM($BX20:DJ20),2)</f>
        <v>0</v>
      </c>
      <c r="FY20" s="125">
        <f>ROUND(SUM($J20:AW20)-SUM($BX20:DK20),2)</f>
        <v>0</v>
      </c>
      <c r="FZ20" s="125">
        <f>ROUND(SUM($J20:AX20)-SUM($BX20:DL20),2)</f>
        <v>0</v>
      </c>
      <c r="GA20" s="125">
        <f>ROUND(SUM($J20:AY20)-SUM($BX20:DM20),2)</f>
        <v>0</v>
      </c>
      <c r="GB20" s="125">
        <f>ROUND(SUM($J20:AZ20)-SUM($BX20:DN20),2)</f>
        <v>0</v>
      </c>
      <c r="GC20" s="125">
        <f>ROUND(SUM($J20:BA20)-SUM($BX20:DO20),2)</f>
        <v>0</v>
      </c>
      <c r="GD20" s="125">
        <f>ROUND(SUM($J20:BB20)-SUM($BX20:DP20),2)</f>
        <v>0</v>
      </c>
      <c r="GE20" s="125">
        <f>ROUND(SUM($J20:BC20)-SUM($BX20:DQ20),2)</f>
        <v>0</v>
      </c>
      <c r="GF20" s="125">
        <f>ROUND(SUM($J20:BD20)-SUM($BX20:DR20),2)</f>
        <v>0</v>
      </c>
      <c r="GG20" s="125">
        <f>ROUND(SUM($J20:BE20)-SUM($BX20:DS20),2)</f>
        <v>0</v>
      </c>
      <c r="GH20" s="125">
        <f>ROUND(SUM($J20:BF20)-SUM($BX20:DT20),2)</f>
        <v>0</v>
      </c>
      <c r="GI20" s="125">
        <f>ROUND(SUM($J20:BG20)-SUM($BX20:DU20),2)</f>
        <v>0</v>
      </c>
      <c r="GJ20" s="125">
        <f>ROUND(SUM($J20:BH20)-SUM($BX20:DV20),2)</f>
        <v>0</v>
      </c>
      <c r="GK20" s="125">
        <f>ROUND(SUM($J20:BI20)-SUM($BX20:DW20),2)</f>
        <v>0</v>
      </c>
      <c r="GL20" s="125">
        <f>ROUND(SUM($J20:BJ20)-SUM($BX20:DX20),2)</f>
        <v>0</v>
      </c>
      <c r="GM20" s="125">
        <f>ROUND(SUM($J20:BK20)-SUM($BX20:DY20),2)</f>
        <v>0</v>
      </c>
      <c r="GN20" s="125">
        <f>ROUND(SUM($J20:BL20)-SUM($BX20:DZ20),2)</f>
        <v>0</v>
      </c>
      <c r="GO20" s="125">
        <f>ROUND(SUM($J20:BM20)-SUM($BX20:EA20),2)</f>
        <v>0</v>
      </c>
      <c r="GP20" s="125">
        <f>ROUND(SUM($J20:BN20)-SUM($BX20:EB20),2)</f>
        <v>0</v>
      </c>
      <c r="GQ20" s="125">
        <f>ROUND(SUM($J20:BO20)-SUM($BX20:EC20),2)</f>
        <v>0</v>
      </c>
      <c r="GR20" s="125">
        <f>ROUND(SUM($J20:BP20)-SUM($BX20:ED20),2)</f>
        <v>0</v>
      </c>
      <c r="GS20" s="125">
        <f>ROUND(SUM($J20:BQ20)-SUM($BX20:EE20),2)</f>
        <v>0</v>
      </c>
      <c r="GT20" s="160">
        <f t="shared" si="59"/>
        <v>0</v>
      </c>
      <c r="GU20" s="161">
        <f t="shared" si="60"/>
        <v>0</v>
      </c>
      <c r="GV20" s="161">
        <f t="shared" si="61"/>
        <v>0</v>
      </c>
      <c r="GW20" s="161">
        <f t="shared" si="62"/>
        <v>0</v>
      </c>
      <c r="GX20" s="162">
        <f t="shared" si="63"/>
        <v>0</v>
      </c>
      <c r="GY20" s="89"/>
      <c r="GZ20" s="89"/>
      <c r="HA20" s="89"/>
      <c r="HB20" s="89"/>
      <c r="HC20" s="89"/>
      <c r="HD20" s="89"/>
      <c r="HE20" s="133"/>
      <c r="HF20" s="133"/>
      <c r="HG20" s="133"/>
      <c r="HH20" s="133"/>
      <c r="HI20" s="133"/>
      <c r="HJ20" s="133"/>
      <c r="HK20" s="211"/>
      <c r="HL20" s="211"/>
      <c r="HM20" s="214"/>
      <c r="HN20" s="214"/>
      <c r="HO20" s="214"/>
      <c r="HP20" s="214"/>
      <c r="HQ20" s="214"/>
      <c r="HR20" s="214"/>
      <c r="HS20" s="214"/>
      <c r="HT20" s="214"/>
      <c r="HU20" s="214"/>
      <c r="HV20" s="214"/>
      <c r="HW20" s="214"/>
      <c r="HX20" s="214"/>
      <c r="HY20" s="214"/>
      <c r="HZ20" s="214"/>
      <c r="IA20" s="214"/>
      <c r="IB20" s="214"/>
      <c r="IC20" s="214"/>
      <c r="ID20" s="214"/>
      <c r="IE20" s="214"/>
      <c r="IF20" s="214"/>
      <c r="IG20" s="214"/>
      <c r="IH20" s="214"/>
      <c r="II20" s="214"/>
      <c r="IJ20" s="214"/>
      <c r="IK20" s="214"/>
      <c r="IL20" s="214"/>
      <c r="IM20" s="214"/>
      <c r="IN20" s="214"/>
      <c r="IO20" s="214"/>
      <c r="IP20" s="214"/>
      <c r="IQ20" s="214"/>
      <c r="IR20" s="214"/>
      <c r="IS20" s="214"/>
      <c r="IT20" s="214"/>
      <c r="IU20" s="212"/>
      <c r="IV20" s="212"/>
      <c r="IW20" s="212"/>
      <c r="IX20" s="212"/>
      <c r="IY20" s="212"/>
      <c r="IZ20" s="212"/>
      <c r="JA20" s="212"/>
      <c r="JB20" s="212"/>
    </row>
    <row r="21" spans="1:262" s="24" customFormat="1">
      <c r="A21" s="17"/>
      <c r="B21" s="89"/>
      <c r="C21" s="163" t="s">
        <v>424</v>
      </c>
      <c r="D21" s="175"/>
      <c r="E21" s="176"/>
      <c r="F21" s="177">
        <f>SUM(F7:F20)</f>
        <v>0</v>
      </c>
      <c r="G21" s="164"/>
      <c r="H21" s="164"/>
      <c r="I21" s="165"/>
      <c r="J21" s="125">
        <f t="shared" ref="J21:AC21" si="66">SUM(J7:J20)</f>
        <v>0</v>
      </c>
      <c r="K21" s="125">
        <f t="shared" si="66"/>
        <v>0</v>
      </c>
      <c r="L21" s="125">
        <f t="shared" si="66"/>
        <v>0</v>
      </c>
      <c r="M21" s="125">
        <f t="shared" si="66"/>
        <v>0</v>
      </c>
      <c r="N21" s="125">
        <f t="shared" si="66"/>
        <v>0</v>
      </c>
      <c r="O21" s="125">
        <f t="shared" si="66"/>
        <v>0</v>
      </c>
      <c r="P21" s="125">
        <f t="shared" si="66"/>
        <v>0</v>
      </c>
      <c r="Q21" s="125">
        <f t="shared" si="66"/>
        <v>0</v>
      </c>
      <c r="R21" s="125">
        <f t="shared" si="66"/>
        <v>0</v>
      </c>
      <c r="S21" s="125">
        <f t="shared" si="66"/>
        <v>0</v>
      </c>
      <c r="T21" s="125">
        <f t="shared" si="66"/>
        <v>0</v>
      </c>
      <c r="U21" s="125">
        <f t="shared" si="66"/>
        <v>0</v>
      </c>
      <c r="V21" s="125">
        <f t="shared" si="66"/>
        <v>0</v>
      </c>
      <c r="W21" s="125">
        <f t="shared" si="66"/>
        <v>0</v>
      </c>
      <c r="X21" s="125">
        <f t="shared" si="66"/>
        <v>0</v>
      </c>
      <c r="Y21" s="125">
        <f t="shared" si="66"/>
        <v>0</v>
      </c>
      <c r="Z21" s="125">
        <f t="shared" si="66"/>
        <v>0</v>
      </c>
      <c r="AA21" s="125">
        <f t="shared" si="66"/>
        <v>0</v>
      </c>
      <c r="AB21" s="125">
        <f t="shared" si="66"/>
        <v>0</v>
      </c>
      <c r="AC21" s="125">
        <f t="shared" si="66"/>
        <v>0</v>
      </c>
      <c r="AD21" s="125">
        <f t="shared" ref="AD21:BI21" si="67">SUM(AD7:AD20)</f>
        <v>0</v>
      </c>
      <c r="AE21" s="125">
        <f t="shared" si="67"/>
        <v>0</v>
      </c>
      <c r="AF21" s="125">
        <f t="shared" si="67"/>
        <v>0</v>
      </c>
      <c r="AG21" s="125">
        <f t="shared" si="67"/>
        <v>0</v>
      </c>
      <c r="AH21" s="125">
        <f t="shared" si="67"/>
        <v>0</v>
      </c>
      <c r="AI21" s="125">
        <f t="shared" si="67"/>
        <v>0</v>
      </c>
      <c r="AJ21" s="125">
        <f t="shared" si="67"/>
        <v>0</v>
      </c>
      <c r="AK21" s="125">
        <f t="shared" si="67"/>
        <v>0</v>
      </c>
      <c r="AL21" s="125">
        <f t="shared" si="67"/>
        <v>0</v>
      </c>
      <c r="AM21" s="125">
        <f t="shared" si="67"/>
        <v>0</v>
      </c>
      <c r="AN21" s="125">
        <f t="shared" si="67"/>
        <v>0</v>
      </c>
      <c r="AO21" s="125">
        <f t="shared" si="67"/>
        <v>0</v>
      </c>
      <c r="AP21" s="125">
        <f t="shared" si="67"/>
        <v>0</v>
      </c>
      <c r="AQ21" s="125">
        <f t="shared" si="67"/>
        <v>0</v>
      </c>
      <c r="AR21" s="125">
        <f t="shared" si="67"/>
        <v>0</v>
      </c>
      <c r="AS21" s="125">
        <f t="shared" si="67"/>
        <v>0</v>
      </c>
      <c r="AT21" s="125">
        <f t="shared" si="67"/>
        <v>0</v>
      </c>
      <c r="AU21" s="125">
        <f t="shared" si="67"/>
        <v>0</v>
      </c>
      <c r="AV21" s="125">
        <f t="shared" si="67"/>
        <v>0</v>
      </c>
      <c r="AW21" s="125">
        <f t="shared" si="67"/>
        <v>0</v>
      </c>
      <c r="AX21" s="125">
        <f t="shared" si="67"/>
        <v>0</v>
      </c>
      <c r="AY21" s="125">
        <f t="shared" si="67"/>
        <v>0</v>
      </c>
      <c r="AZ21" s="125">
        <f t="shared" si="67"/>
        <v>0</v>
      </c>
      <c r="BA21" s="125">
        <f t="shared" si="67"/>
        <v>0</v>
      </c>
      <c r="BB21" s="125">
        <f t="shared" si="67"/>
        <v>0</v>
      </c>
      <c r="BC21" s="125">
        <f t="shared" si="67"/>
        <v>0</v>
      </c>
      <c r="BD21" s="125">
        <f t="shared" si="67"/>
        <v>0</v>
      </c>
      <c r="BE21" s="125">
        <f t="shared" si="67"/>
        <v>0</v>
      </c>
      <c r="BF21" s="125">
        <f t="shared" si="67"/>
        <v>0</v>
      </c>
      <c r="BG21" s="125">
        <f t="shared" si="67"/>
        <v>0</v>
      </c>
      <c r="BH21" s="125">
        <f t="shared" si="67"/>
        <v>0</v>
      </c>
      <c r="BI21" s="125">
        <f t="shared" si="67"/>
        <v>0</v>
      </c>
      <c r="BJ21" s="125">
        <f t="shared" ref="BJ21:BV21" si="68">SUM(BJ7:BJ20)</f>
        <v>0</v>
      </c>
      <c r="BK21" s="125">
        <f t="shared" si="68"/>
        <v>0</v>
      </c>
      <c r="BL21" s="125">
        <f t="shared" si="68"/>
        <v>0</v>
      </c>
      <c r="BM21" s="125">
        <f t="shared" si="68"/>
        <v>0</v>
      </c>
      <c r="BN21" s="125">
        <f t="shared" si="68"/>
        <v>0</v>
      </c>
      <c r="BO21" s="125">
        <f t="shared" si="68"/>
        <v>0</v>
      </c>
      <c r="BP21" s="125">
        <f t="shared" si="68"/>
        <v>0</v>
      </c>
      <c r="BQ21" s="125">
        <f t="shared" si="68"/>
        <v>0</v>
      </c>
      <c r="BR21" s="125">
        <f t="shared" si="68"/>
        <v>0</v>
      </c>
      <c r="BS21" s="125">
        <f t="shared" si="68"/>
        <v>0</v>
      </c>
      <c r="BT21" s="125">
        <f t="shared" si="68"/>
        <v>0</v>
      </c>
      <c r="BU21" s="125">
        <f t="shared" si="68"/>
        <v>0</v>
      </c>
      <c r="BV21" s="125">
        <f t="shared" si="68"/>
        <v>0</v>
      </c>
      <c r="BW21" s="89"/>
      <c r="BX21" s="156">
        <f t="shared" ref="BX21:CQ21" si="69">SUM(BX7:BX20)</f>
        <v>0</v>
      </c>
      <c r="BY21" s="156">
        <f t="shared" si="69"/>
        <v>0</v>
      </c>
      <c r="BZ21" s="156">
        <f t="shared" si="69"/>
        <v>0</v>
      </c>
      <c r="CA21" s="156">
        <f t="shared" si="69"/>
        <v>0</v>
      </c>
      <c r="CB21" s="156">
        <f t="shared" si="69"/>
        <v>0</v>
      </c>
      <c r="CC21" s="156">
        <f t="shared" si="69"/>
        <v>0</v>
      </c>
      <c r="CD21" s="156">
        <f t="shared" si="69"/>
        <v>0</v>
      </c>
      <c r="CE21" s="156">
        <f t="shared" si="69"/>
        <v>0</v>
      </c>
      <c r="CF21" s="156">
        <f t="shared" si="69"/>
        <v>0</v>
      </c>
      <c r="CG21" s="156">
        <f t="shared" si="69"/>
        <v>0</v>
      </c>
      <c r="CH21" s="156">
        <f t="shared" si="69"/>
        <v>0</v>
      </c>
      <c r="CI21" s="156">
        <f t="shared" si="69"/>
        <v>0</v>
      </c>
      <c r="CJ21" s="156">
        <f t="shared" si="69"/>
        <v>0</v>
      </c>
      <c r="CK21" s="156">
        <f t="shared" si="69"/>
        <v>0</v>
      </c>
      <c r="CL21" s="156">
        <f t="shared" si="69"/>
        <v>0</v>
      </c>
      <c r="CM21" s="156">
        <f t="shared" si="69"/>
        <v>0</v>
      </c>
      <c r="CN21" s="156">
        <f t="shared" si="69"/>
        <v>0</v>
      </c>
      <c r="CO21" s="156">
        <f t="shared" si="69"/>
        <v>0</v>
      </c>
      <c r="CP21" s="156">
        <f t="shared" si="69"/>
        <v>0</v>
      </c>
      <c r="CQ21" s="156">
        <f t="shared" si="69"/>
        <v>0</v>
      </c>
      <c r="CR21" s="156">
        <f t="shared" ref="CR21:DW21" si="70">SUM(CR7:CR20)</f>
        <v>0</v>
      </c>
      <c r="CS21" s="156">
        <f t="shared" si="70"/>
        <v>0</v>
      </c>
      <c r="CT21" s="156">
        <f t="shared" si="70"/>
        <v>0</v>
      </c>
      <c r="CU21" s="156">
        <f t="shared" si="70"/>
        <v>0</v>
      </c>
      <c r="CV21" s="156">
        <f t="shared" si="70"/>
        <v>0</v>
      </c>
      <c r="CW21" s="156">
        <f t="shared" si="70"/>
        <v>0</v>
      </c>
      <c r="CX21" s="156">
        <f t="shared" si="70"/>
        <v>0</v>
      </c>
      <c r="CY21" s="156">
        <f t="shared" si="70"/>
        <v>0</v>
      </c>
      <c r="CZ21" s="156">
        <f t="shared" si="70"/>
        <v>0</v>
      </c>
      <c r="DA21" s="156">
        <f t="shared" si="70"/>
        <v>0</v>
      </c>
      <c r="DB21" s="156">
        <f t="shared" si="70"/>
        <v>0</v>
      </c>
      <c r="DC21" s="156">
        <f t="shared" si="70"/>
        <v>0</v>
      </c>
      <c r="DD21" s="156">
        <f t="shared" si="70"/>
        <v>0</v>
      </c>
      <c r="DE21" s="156">
        <f t="shared" si="70"/>
        <v>0</v>
      </c>
      <c r="DF21" s="156">
        <f t="shared" si="70"/>
        <v>0</v>
      </c>
      <c r="DG21" s="156">
        <f t="shared" si="70"/>
        <v>0</v>
      </c>
      <c r="DH21" s="156">
        <f t="shared" si="70"/>
        <v>0</v>
      </c>
      <c r="DI21" s="156">
        <f t="shared" si="70"/>
        <v>0</v>
      </c>
      <c r="DJ21" s="156">
        <f t="shared" si="70"/>
        <v>0</v>
      </c>
      <c r="DK21" s="156">
        <f t="shared" si="70"/>
        <v>0</v>
      </c>
      <c r="DL21" s="156">
        <f t="shared" si="70"/>
        <v>0</v>
      </c>
      <c r="DM21" s="156">
        <f t="shared" si="70"/>
        <v>0</v>
      </c>
      <c r="DN21" s="156">
        <f t="shared" si="70"/>
        <v>0</v>
      </c>
      <c r="DO21" s="156">
        <f t="shared" si="70"/>
        <v>0</v>
      </c>
      <c r="DP21" s="156">
        <f t="shared" si="70"/>
        <v>0</v>
      </c>
      <c r="DQ21" s="156">
        <f t="shared" si="70"/>
        <v>0</v>
      </c>
      <c r="DR21" s="156">
        <f t="shared" si="70"/>
        <v>0</v>
      </c>
      <c r="DS21" s="156">
        <f t="shared" si="70"/>
        <v>0</v>
      </c>
      <c r="DT21" s="156">
        <f t="shared" si="70"/>
        <v>0</v>
      </c>
      <c r="DU21" s="156">
        <f t="shared" si="70"/>
        <v>0</v>
      </c>
      <c r="DV21" s="156">
        <f t="shared" si="70"/>
        <v>0</v>
      </c>
      <c r="DW21" s="156">
        <f t="shared" si="70"/>
        <v>0</v>
      </c>
      <c r="DX21" s="156">
        <f t="shared" ref="DX21:EJ21" si="71">SUM(DX7:DX20)</f>
        <v>0</v>
      </c>
      <c r="DY21" s="156">
        <f t="shared" si="71"/>
        <v>0</v>
      </c>
      <c r="DZ21" s="156">
        <f t="shared" si="71"/>
        <v>0</v>
      </c>
      <c r="EA21" s="156">
        <f t="shared" si="71"/>
        <v>0</v>
      </c>
      <c r="EB21" s="156">
        <f t="shared" si="71"/>
        <v>0</v>
      </c>
      <c r="EC21" s="156">
        <f t="shared" si="71"/>
        <v>0</v>
      </c>
      <c r="ED21" s="156">
        <f t="shared" si="71"/>
        <v>0</v>
      </c>
      <c r="EE21" s="156">
        <f t="shared" si="71"/>
        <v>0</v>
      </c>
      <c r="EF21" s="156">
        <f t="shared" si="71"/>
        <v>0</v>
      </c>
      <c r="EG21" s="156">
        <f t="shared" si="71"/>
        <v>0</v>
      </c>
      <c r="EH21" s="156">
        <f t="shared" si="71"/>
        <v>0</v>
      </c>
      <c r="EI21" s="156">
        <f t="shared" si="71"/>
        <v>0</v>
      </c>
      <c r="EJ21" s="156">
        <f t="shared" si="71"/>
        <v>0</v>
      </c>
      <c r="EK21" s="89"/>
      <c r="EL21" s="156">
        <f t="shared" ref="EL21:FE21" si="72">SUM(EL7:EL20)</f>
        <v>0</v>
      </c>
      <c r="EM21" s="156">
        <f t="shared" si="72"/>
        <v>0</v>
      </c>
      <c r="EN21" s="156">
        <f t="shared" si="72"/>
        <v>0</v>
      </c>
      <c r="EO21" s="156">
        <f t="shared" si="72"/>
        <v>0</v>
      </c>
      <c r="EP21" s="156">
        <f t="shared" si="72"/>
        <v>0</v>
      </c>
      <c r="EQ21" s="156">
        <f t="shared" si="72"/>
        <v>0</v>
      </c>
      <c r="ER21" s="156">
        <f t="shared" si="72"/>
        <v>0</v>
      </c>
      <c r="ES21" s="156">
        <f t="shared" si="72"/>
        <v>0</v>
      </c>
      <c r="ET21" s="156">
        <f t="shared" si="72"/>
        <v>0</v>
      </c>
      <c r="EU21" s="156">
        <f t="shared" si="72"/>
        <v>0</v>
      </c>
      <c r="EV21" s="156">
        <f t="shared" si="72"/>
        <v>0</v>
      </c>
      <c r="EW21" s="156">
        <f t="shared" si="72"/>
        <v>0</v>
      </c>
      <c r="EX21" s="156">
        <f t="shared" si="72"/>
        <v>0</v>
      </c>
      <c r="EY21" s="156">
        <f t="shared" si="72"/>
        <v>0</v>
      </c>
      <c r="EZ21" s="156">
        <f t="shared" si="72"/>
        <v>0</v>
      </c>
      <c r="FA21" s="156">
        <f t="shared" si="72"/>
        <v>0</v>
      </c>
      <c r="FB21" s="156">
        <f t="shared" si="72"/>
        <v>0</v>
      </c>
      <c r="FC21" s="156">
        <f t="shared" si="72"/>
        <v>0</v>
      </c>
      <c r="FD21" s="156">
        <f t="shared" si="72"/>
        <v>0</v>
      </c>
      <c r="FE21" s="156">
        <f t="shared" si="72"/>
        <v>0</v>
      </c>
      <c r="FF21" s="156">
        <f t="shared" ref="FF21:GK21" si="73">SUM(FF7:FF20)</f>
        <v>0</v>
      </c>
      <c r="FG21" s="156">
        <f t="shared" si="73"/>
        <v>0</v>
      </c>
      <c r="FH21" s="156">
        <f t="shared" si="73"/>
        <v>0</v>
      </c>
      <c r="FI21" s="156">
        <f t="shared" si="73"/>
        <v>0</v>
      </c>
      <c r="FJ21" s="156">
        <f t="shared" si="73"/>
        <v>0</v>
      </c>
      <c r="FK21" s="156">
        <f t="shared" si="73"/>
        <v>0</v>
      </c>
      <c r="FL21" s="156">
        <f t="shared" si="73"/>
        <v>0</v>
      </c>
      <c r="FM21" s="156">
        <f t="shared" si="73"/>
        <v>0</v>
      </c>
      <c r="FN21" s="156">
        <f t="shared" si="73"/>
        <v>0</v>
      </c>
      <c r="FO21" s="156">
        <f t="shared" si="73"/>
        <v>0</v>
      </c>
      <c r="FP21" s="156">
        <f t="shared" si="73"/>
        <v>0</v>
      </c>
      <c r="FQ21" s="156">
        <f t="shared" si="73"/>
        <v>0</v>
      </c>
      <c r="FR21" s="156">
        <f t="shared" si="73"/>
        <v>0</v>
      </c>
      <c r="FS21" s="156">
        <f t="shared" si="73"/>
        <v>0</v>
      </c>
      <c r="FT21" s="156">
        <f t="shared" si="73"/>
        <v>0</v>
      </c>
      <c r="FU21" s="156">
        <f t="shared" si="73"/>
        <v>0</v>
      </c>
      <c r="FV21" s="156">
        <f t="shared" si="73"/>
        <v>0</v>
      </c>
      <c r="FW21" s="156">
        <f t="shared" si="73"/>
        <v>0</v>
      </c>
      <c r="FX21" s="156">
        <f t="shared" si="73"/>
        <v>0</v>
      </c>
      <c r="FY21" s="156">
        <f t="shared" si="73"/>
        <v>0</v>
      </c>
      <c r="FZ21" s="156">
        <f t="shared" si="73"/>
        <v>0</v>
      </c>
      <c r="GA21" s="156">
        <f t="shared" si="73"/>
        <v>0</v>
      </c>
      <c r="GB21" s="156">
        <f t="shared" si="73"/>
        <v>0</v>
      </c>
      <c r="GC21" s="156">
        <f t="shared" si="73"/>
        <v>0</v>
      </c>
      <c r="GD21" s="156">
        <f t="shared" si="73"/>
        <v>0</v>
      </c>
      <c r="GE21" s="156">
        <f t="shared" si="73"/>
        <v>0</v>
      </c>
      <c r="GF21" s="156">
        <f t="shared" si="73"/>
        <v>0</v>
      </c>
      <c r="GG21" s="156">
        <f t="shared" si="73"/>
        <v>0</v>
      </c>
      <c r="GH21" s="156">
        <f t="shared" si="73"/>
        <v>0</v>
      </c>
      <c r="GI21" s="156">
        <f t="shared" si="73"/>
        <v>0</v>
      </c>
      <c r="GJ21" s="156">
        <f t="shared" si="73"/>
        <v>0</v>
      </c>
      <c r="GK21" s="156">
        <f t="shared" si="73"/>
        <v>0</v>
      </c>
      <c r="GL21" s="156">
        <f t="shared" ref="GL21:GX21" si="74">SUM(GL7:GL20)</f>
        <v>0</v>
      </c>
      <c r="GM21" s="156">
        <f t="shared" si="74"/>
        <v>0</v>
      </c>
      <c r="GN21" s="156">
        <f t="shared" si="74"/>
        <v>0</v>
      </c>
      <c r="GO21" s="156">
        <f t="shared" si="74"/>
        <v>0</v>
      </c>
      <c r="GP21" s="156">
        <f t="shared" si="74"/>
        <v>0</v>
      </c>
      <c r="GQ21" s="156">
        <f t="shared" si="74"/>
        <v>0</v>
      </c>
      <c r="GR21" s="156">
        <f t="shared" si="74"/>
        <v>0</v>
      </c>
      <c r="GS21" s="156">
        <f t="shared" si="74"/>
        <v>0</v>
      </c>
      <c r="GT21" s="156">
        <f t="shared" si="74"/>
        <v>0</v>
      </c>
      <c r="GU21" s="156">
        <f t="shared" si="74"/>
        <v>0</v>
      </c>
      <c r="GV21" s="156">
        <f t="shared" si="74"/>
        <v>0</v>
      </c>
      <c r="GW21" s="156">
        <f t="shared" si="74"/>
        <v>0</v>
      </c>
      <c r="GX21" s="156">
        <f t="shared" si="74"/>
        <v>0</v>
      </c>
      <c r="GY21" s="151"/>
      <c r="GZ21" s="833"/>
      <c r="HA21" s="89"/>
      <c r="HB21" s="89"/>
      <c r="HC21" s="89"/>
      <c r="HD21" s="89"/>
      <c r="HE21" s="211"/>
      <c r="HF21" s="211"/>
      <c r="HG21" s="211"/>
      <c r="HH21" s="211"/>
      <c r="HI21" s="211"/>
      <c r="HJ21" s="211"/>
      <c r="HK21" s="118"/>
      <c r="HL21" s="118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12"/>
      <c r="IV21" s="212"/>
      <c r="IW21" s="212"/>
      <c r="IX21" s="212"/>
      <c r="IY21" s="212"/>
      <c r="IZ21" s="212"/>
      <c r="JA21" s="212"/>
      <c r="JB21" s="212"/>
    </row>
    <row r="22" spans="1:262" s="24" customFormat="1">
      <c r="A22" s="17"/>
      <c r="B22" s="89"/>
      <c r="C22" s="178"/>
      <c r="D22" s="152"/>
      <c r="E22" s="179"/>
      <c r="F22" s="180"/>
      <c r="G22" s="154"/>
      <c r="H22" s="154"/>
      <c r="I22" s="90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89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89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89"/>
      <c r="GZ22" s="89"/>
      <c r="HA22" s="89"/>
      <c r="HB22" s="89"/>
      <c r="HC22" s="89"/>
      <c r="HD22" s="89"/>
      <c r="HE22" s="211"/>
      <c r="HF22" s="211"/>
      <c r="HG22" s="211"/>
      <c r="HH22" s="211"/>
      <c r="HI22" s="211"/>
      <c r="HJ22" s="211"/>
      <c r="HK22" s="118"/>
      <c r="HL22" s="118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12"/>
      <c r="IV22" s="212"/>
      <c r="IW22" s="212"/>
      <c r="IX22" s="212"/>
      <c r="IY22" s="212"/>
      <c r="IZ22" s="212"/>
      <c r="JA22" s="212"/>
      <c r="JB22" s="212"/>
    </row>
    <row r="23" spans="1:262" s="24" customFormat="1">
      <c r="A23" s="17"/>
      <c r="B23" s="89"/>
      <c r="C23" s="109" t="s">
        <v>451</v>
      </c>
      <c r="D23" s="108"/>
      <c r="E23" s="186"/>
      <c r="F23" s="187"/>
      <c r="G23" s="188"/>
      <c r="H23" s="189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90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08"/>
      <c r="BS23" s="108"/>
      <c r="BT23" s="108"/>
      <c r="BU23" s="108"/>
      <c r="BV23" s="108"/>
      <c r="BW23" s="108"/>
      <c r="BX23" s="188"/>
      <c r="BY23" s="188"/>
      <c r="BZ23" s="188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8"/>
      <c r="CL23" s="188"/>
      <c r="CM23" s="188"/>
      <c r="CN23" s="188"/>
      <c r="CO23" s="188"/>
      <c r="CP23" s="188"/>
      <c r="CQ23" s="188"/>
      <c r="CR23" s="188"/>
      <c r="CS23" s="188"/>
      <c r="CT23" s="188"/>
      <c r="CU23" s="188"/>
      <c r="CV23" s="190"/>
      <c r="CW23" s="188"/>
      <c r="CX23" s="188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8"/>
      <c r="DJ23" s="188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8"/>
      <c r="DV23" s="188"/>
      <c r="DW23" s="188"/>
      <c r="DX23" s="188"/>
      <c r="DY23" s="188"/>
      <c r="DZ23" s="188"/>
      <c r="EA23" s="188"/>
      <c r="EB23" s="188"/>
      <c r="EC23" s="188"/>
      <c r="ED23" s="188"/>
      <c r="EE23" s="188"/>
      <c r="EF23" s="108"/>
      <c r="EG23" s="108"/>
      <c r="EH23" s="108"/>
      <c r="EI23" s="108"/>
      <c r="EJ23" s="108"/>
      <c r="EK23" s="108"/>
      <c r="EL23" s="188"/>
      <c r="EM23" s="188"/>
      <c r="EN23" s="188"/>
      <c r="EO23" s="188"/>
      <c r="EP23" s="188"/>
      <c r="EQ23" s="188"/>
      <c r="ER23" s="188"/>
      <c r="ES23" s="188"/>
      <c r="ET23" s="188"/>
      <c r="EU23" s="188"/>
      <c r="EV23" s="188"/>
      <c r="EW23" s="188"/>
      <c r="EX23" s="188"/>
      <c r="EY23" s="188"/>
      <c r="EZ23" s="188"/>
      <c r="FA23" s="188"/>
      <c r="FB23" s="188"/>
      <c r="FC23" s="188"/>
      <c r="FD23" s="188"/>
      <c r="FE23" s="188"/>
      <c r="FF23" s="188"/>
      <c r="FG23" s="188"/>
      <c r="FH23" s="188"/>
      <c r="FI23" s="188"/>
      <c r="FJ23" s="190"/>
      <c r="FK23" s="188"/>
      <c r="FL23" s="188"/>
      <c r="FM23" s="188"/>
      <c r="FN23" s="188"/>
      <c r="FO23" s="188"/>
      <c r="FP23" s="188"/>
      <c r="FQ23" s="188"/>
      <c r="FR23" s="188"/>
      <c r="FS23" s="188"/>
      <c r="FT23" s="188"/>
      <c r="FU23" s="188"/>
      <c r="FV23" s="188"/>
      <c r="FW23" s="188"/>
      <c r="FX23" s="188"/>
      <c r="FY23" s="188"/>
      <c r="FZ23" s="188"/>
      <c r="GA23" s="188"/>
      <c r="GB23" s="188"/>
      <c r="GC23" s="188"/>
      <c r="GD23" s="188"/>
      <c r="GE23" s="188"/>
      <c r="GF23" s="188"/>
      <c r="GG23" s="188"/>
      <c r="GH23" s="188"/>
      <c r="GI23" s="188"/>
      <c r="GJ23" s="188"/>
      <c r="GK23" s="188"/>
      <c r="GL23" s="188"/>
      <c r="GM23" s="188"/>
      <c r="GN23" s="188"/>
      <c r="GO23" s="188"/>
      <c r="GP23" s="188"/>
      <c r="GQ23" s="188"/>
      <c r="GR23" s="188"/>
      <c r="GS23" s="188"/>
      <c r="GT23" s="108"/>
      <c r="GU23" s="108"/>
      <c r="GV23" s="108"/>
      <c r="GW23" s="108"/>
      <c r="GX23" s="108"/>
      <c r="GY23" s="108"/>
      <c r="GZ23" s="89"/>
      <c r="HA23" s="89"/>
      <c r="HB23" s="89"/>
      <c r="HC23" s="89"/>
      <c r="HD23" s="89"/>
      <c r="HE23" s="211"/>
      <c r="HF23" s="211"/>
      <c r="HG23" s="211"/>
      <c r="HH23" s="211"/>
      <c r="HI23" s="211"/>
      <c r="HJ23" s="211"/>
      <c r="HK23" s="118"/>
      <c r="HL23" s="118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12"/>
      <c r="IV23" s="212"/>
      <c r="IW23" s="212"/>
      <c r="IX23" s="212"/>
      <c r="IY23" s="212"/>
      <c r="IZ23" s="212"/>
      <c r="JA23" s="212"/>
      <c r="JB23" s="212"/>
    </row>
    <row r="24" spans="1:262" s="24" customFormat="1">
      <c r="A24" s="17"/>
      <c r="B24" s="89"/>
      <c r="C24" s="454" t="s">
        <v>186</v>
      </c>
      <c r="D24" s="64" t="s">
        <v>187</v>
      </c>
      <c r="E24" s="65" t="s">
        <v>188</v>
      </c>
      <c r="F24" s="172" t="s">
        <v>664</v>
      </c>
      <c r="G24" s="65"/>
      <c r="H24" s="173" t="s">
        <v>191</v>
      </c>
      <c r="I24" s="65"/>
      <c r="J24" s="834">
        <f>DATE(Setup!$D$5,1,31)+365</f>
        <v>44957</v>
      </c>
      <c r="K24" s="66">
        <f>EOMONTH(J24,0)+1</f>
        <v>44958</v>
      </c>
      <c r="L24" s="66">
        <f t="shared" ref="L24:AG24" si="75">EOMONTH(K24,0)+1</f>
        <v>44986</v>
      </c>
      <c r="M24" s="66">
        <f t="shared" si="75"/>
        <v>45017</v>
      </c>
      <c r="N24" s="66">
        <f t="shared" si="75"/>
        <v>45047</v>
      </c>
      <c r="O24" s="66">
        <f t="shared" si="75"/>
        <v>45078</v>
      </c>
      <c r="P24" s="66">
        <f t="shared" si="75"/>
        <v>45108</v>
      </c>
      <c r="Q24" s="66">
        <f t="shared" si="75"/>
        <v>45139</v>
      </c>
      <c r="R24" s="66">
        <f t="shared" si="75"/>
        <v>45170</v>
      </c>
      <c r="S24" s="66">
        <f t="shared" si="75"/>
        <v>45200</v>
      </c>
      <c r="T24" s="66">
        <f t="shared" si="75"/>
        <v>45231</v>
      </c>
      <c r="U24" s="66">
        <f t="shared" si="75"/>
        <v>45261</v>
      </c>
      <c r="V24" s="66">
        <f t="shared" si="75"/>
        <v>45292</v>
      </c>
      <c r="W24" s="66">
        <f t="shared" si="75"/>
        <v>45323</v>
      </c>
      <c r="X24" s="66">
        <f t="shared" si="75"/>
        <v>45352</v>
      </c>
      <c r="Y24" s="66">
        <f t="shared" si="75"/>
        <v>45383</v>
      </c>
      <c r="Z24" s="66">
        <f t="shared" si="75"/>
        <v>45413</v>
      </c>
      <c r="AA24" s="66">
        <f t="shared" si="75"/>
        <v>45444</v>
      </c>
      <c r="AB24" s="66">
        <f t="shared" si="75"/>
        <v>45474</v>
      </c>
      <c r="AC24" s="66">
        <f t="shared" si="75"/>
        <v>45505</v>
      </c>
      <c r="AD24" s="66">
        <f t="shared" si="75"/>
        <v>45536</v>
      </c>
      <c r="AE24" s="66">
        <f t="shared" si="75"/>
        <v>45566</v>
      </c>
      <c r="AF24" s="66">
        <f t="shared" si="75"/>
        <v>45597</v>
      </c>
      <c r="AG24" s="66">
        <f t="shared" si="75"/>
        <v>45627</v>
      </c>
      <c r="AH24" s="66">
        <f t="shared" ref="AH24" si="76">EOMONTH(AG24,0)+1</f>
        <v>45658</v>
      </c>
      <c r="AI24" s="66">
        <f t="shared" ref="AI24" si="77">EOMONTH(AH24,0)+1</f>
        <v>45689</v>
      </c>
      <c r="AJ24" s="66">
        <f t="shared" ref="AJ24" si="78">EOMONTH(AI24,0)+1</f>
        <v>45717</v>
      </c>
      <c r="AK24" s="66">
        <f t="shared" ref="AK24" si="79">EOMONTH(AJ24,0)+1</f>
        <v>45748</v>
      </c>
      <c r="AL24" s="66">
        <f t="shared" ref="AL24" si="80">EOMONTH(AK24,0)+1</f>
        <v>45778</v>
      </c>
      <c r="AM24" s="66">
        <f t="shared" ref="AM24" si="81">EOMONTH(AL24,0)+1</f>
        <v>45809</v>
      </c>
      <c r="AN24" s="66">
        <f t="shared" ref="AN24" si="82">EOMONTH(AM24,0)+1</f>
        <v>45839</v>
      </c>
      <c r="AO24" s="66">
        <f t="shared" ref="AO24" si="83">EOMONTH(AN24,0)+1</f>
        <v>45870</v>
      </c>
      <c r="AP24" s="66">
        <f t="shared" ref="AP24" si="84">EOMONTH(AO24,0)+1</f>
        <v>45901</v>
      </c>
      <c r="AQ24" s="66">
        <f t="shared" ref="AQ24" si="85">EOMONTH(AP24,0)+1</f>
        <v>45931</v>
      </c>
      <c r="AR24" s="66">
        <f t="shared" ref="AR24" si="86">EOMONTH(AQ24,0)+1</f>
        <v>45962</v>
      </c>
      <c r="AS24" s="66">
        <f t="shared" ref="AS24" si="87">EOMONTH(AR24,0)+1</f>
        <v>45992</v>
      </c>
      <c r="AT24" s="66">
        <f t="shared" ref="AT24" si="88">EOMONTH(AS24,0)+1</f>
        <v>46023</v>
      </c>
      <c r="AU24" s="66">
        <f t="shared" ref="AU24" si="89">EOMONTH(AT24,0)+1</f>
        <v>46054</v>
      </c>
      <c r="AV24" s="66">
        <f t="shared" ref="AV24" si="90">EOMONTH(AU24,0)+1</f>
        <v>46082</v>
      </c>
      <c r="AW24" s="66">
        <f t="shared" ref="AW24" si="91">EOMONTH(AV24,0)+1</f>
        <v>46113</v>
      </c>
      <c r="AX24" s="66">
        <f t="shared" ref="AX24" si="92">EOMONTH(AW24,0)+1</f>
        <v>46143</v>
      </c>
      <c r="AY24" s="66">
        <f t="shared" ref="AY24" si="93">EOMONTH(AX24,0)+1</f>
        <v>46174</v>
      </c>
      <c r="AZ24" s="66">
        <f t="shared" ref="AZ24" si="94">EOMONTH(AY24,0)+1</f>
        <v>46204</v>
      </c>
      <c r="BA24" s="66">
        <f t="shared" ref="BA24" si="95">EOMONTH(AZ24,0)+1</f>
        <v>46235</v>
      </c>
      <c r="BB24" s="66">
        <f t="shared" ref="BB24" si="96">EOMONTH(BA24,0)+1</f>
        <v>46266</v>
      </c>
      <c r="BC24" s="66">
        <f t="shared" ref="BC24" si="97">EOMONTH(BB24,0)+1</f>
        <v>46296</v>
      </c>
      <c r="BD24" s="66">
        <f t="shared" ref="BD24" si="98">EOMONTH(BC24,0)+1</f>
        <v>46327</v>
      </c>
      <c r="BE24" s="66">
        <f t="shared" ref="BE24" si="99">EOMONTH(BD24,0)+1</f>
        <v>46357</v>
      </c>
      <c r="BF24" s="66">
        <f t="shared" ref="BF24" si="100">EOMONTH(BE24,0)+1</f>
        <v>46388</v>
      </c>
      <c r="BG24" s="66">
        <f t="shared" ref="BG24" si="101">EOMONTH(BF24,0)+1</f>
        <v>46419</v>
      </c>
      <c r="BH24" s="66">
        <f t="shared" ref="BH24" si="102">EOMONTH(BG24,0)+1</f>
        <v>46447</v>
      </c>
      <c r="BI24" s="66">
        <f t="shared" ref="BI24" si="103">EOMONTH(BH24,0)+1</f>
        <v>46478</v>
      </c>
      <c r="BJ24" s="66">
        <f t="shared" ref="BJ24" si="104">EOMONTH(BI24,0)+1</f>
        <v>46508</v>
      </c>
      <c r="BK24" s="66">
        <f t="shared" ref="BK24" si="105">EOMONTH(BJ24,0)+1</f>
        <v>46539</v>
      </c>
      <c r="BL24" s="66">
        <f t="shared" ref="BL24" si="106">EOMONTH(BK24,0)+1</f>
        <v>46569</v>
      </c>
      <c r="BM24" s="66">
        <f t="shared" ref="BM24" si="107">EOMONTH(BL24,0)+1</f>
        <v>46600</v>
      </c>
      <c r="BN24" s="66">
        <f t="shared" ref="BN24" si="108">EOMONTH(BM24,0)+1</f>
        <v>46631</v>
      </c>
      <c r="BO24" s="66">
        <f t="shared" ref="BO24" si="109">EOMONTH(BN24,0)+1</f>
        <v>46661</v>
      </c>
      <c r="BP24" s="66">
        <f t="shared" ref="BP24" si="110">EOMONTH(BO24,0)+1</f>
        <v>46692</v>
      </c>
      <c r="BQ24" s="66">
        <f t="shared" ref="BQ24" si="111">EOMONTH(BP24,0)+1</f>
        <v>46722</v>
      </c>
      <c r="BR24" s="195">
        <f>YEAR(J24)</f>
        <v>2023</v>
      </c>
      <c r="BS24" s="68">
        <f t="shared" ref="BS24:BV24" si="112">BR24+1</f>
        <v>2024</v>
      </c>
      <c r="BT24" s="68">
        <f t="shared" si="112"/>
        <v>2025</v>
      </c>
      <c r="BU24" s="68">
        <f t="shared" si="112"/>
        <v>2026</v>
      </c>
      <c r="BV24" s="98">
        <f t="shared" si="112"/>
        <v>2027</v>
      </c>
      <c r="BW24" s="544"/>
      <c r="BX24" s="834">
        <f>DATE(Setup!$D$5,1,31)+365</f>
        <v>44957</v>
      </c>
      <c r="BY24" s="66">
        <f t="shared" ref="BY24:DD24" si="113">K24</f>
        <v>44958</v>
      </c>
      <c r="BZ24" s="66">
        <f t="shared" si="113"/>
        <v>44986</v>
      </c>
      <c r="CA24" s="66">
        <f t="shared" si="113"/>
        <v>45017</v>
      </c>
      <c r="CB24" s="66">
        <f t="shared" si="113"/>
        <v>45047</v>
      </c>
      <c r="CC24" s="66">
        <f t="shared" si="113"/>
        <v>45078</v>
      </c>
      <c r="CD24" s="66">
        <f t="shared" si="113"/>
        <v>45108</v>
      </c>
      <c r="CE24" s="66">
        <f t="shared" si="113"/>
        <v>45139</v>
      </c>
      <c r="CF24" s="66">
        <f t="shared" si="113"/>
        <v>45170</v>
      </c>
      <c r="CG24" s="66">
        <f t="shared" si="113"/>
        <v>45200</v>
      </c>
      <c r="CH24" s="66">
        <f t="shared" si="113"/>
        <v>45231</v>
      </c>
      <c r="CI24" s="66">
        <f t="shared" si="113"/>
        <v>45261</v>
      </c>
      <c r="CJ24" s="66">
        <f t="shared" si="113"/>
        <v>45292</v>
      </c>
      <c r="CK24" s="66">
        <f t="shared" si="113"/>
        <v>45323</v>
      </c>
      <c r="CL24" s="66">
        <f t="shared" si="113"/>
        <v>45352</v>
      </c>
      <c r="CM24" s="66">
        <f t="shared" si="113"/>
        <v>45383</v>
      </c>
      <c r="CN24" s="66">
        <f t="shared" si="113"/>
        <v>45413</v>
      </c>
      <c r="CO24" s="66">
        <f t="shared" si="113"/>
        <v>45444</v>
      </c>
      <c r="CP24" s="66">
        <f t="shared" si="113"/>
        <v>45474</v>
      </c>
      <c r="CQ24" s="66">
        <f t="shared" si="113"/>
        <v>45505</v>
      </c>
      <c r="CR24" s="66">
        <f t="shared" si="113"/>
        <v>45536</v>
      </c>
      <c r="CS24" s="66">
        <f t="shared" si="113"/>
        <v>45566</v>
      </c>
      <c r="CT24" s="66">
        <f t="shared" si="113"/>
        <v>45597</v>
      </c>
      <c r="CU24" s="66">
        <f t="shared" si="113"/>
        <v>45627</v>
      </c>
      <c r="CV24" s="66">
        <f t="shared" si="113"/>
        <v>45658</v>
      </c>
      <c r="CW24" s="66">
        <f t="shared" si="113"/>
        <v>45689</v>
      </c>
      <c r="CX24" s="66">
        <f t="shared" si="113"/>
        <v>45717</v>
      </c>
      <c r="CY24" s="66">
        <f t="shared" si="113"/>
        <v>45748</v>
      </c>
      <c r="CZ24" s="66">
        <f t="shared" si="113"/>
        <v>45778</v>
      </c>
      <c r="DA24" s="66">
        <f t="shared" si="113"/>
        <v>45809</v>
      </c>
      <c r="DB24" s="66">
        <f t="shared" si="113"/>
        <v>45839</v>
      </c>
      <c r="DC24" s="66">
        <f t="shared" si="113"/>
        <v>45870</v>
      </c>
      <c r="DD24" s="66">
        <f t="shared" si="113"/>
        <v>45901</v>
      </c>
      <c r="DE24" s="66">
        <f t="shared" ref="DE24:EE24" si="114">AQ24</f>
        <v>45931</v>
      </c>
      <c r="DF24" s="66">
        <f t="shared" si="114"/>
        <v>45962</v>
      </c>
      <c r="DG24" s="66">
        <f t="shared" si="114"/>
        <v>45992</v>
      </c>
      <c r="DH24" s="66">
        <f t="shared" si="114"/>
        <v>46023</v>
      </c>
      <c r="DI24" s="66">
        <f t="shared" si="114"/>
        <v>46054</v>
      </c>
      <c r="DJ24" s="66">
        <f t="shared" si="114"/>
        <v>46082</v>
      </c>
      <c r="DK24" s="66">
        <f t="shared" si="114"/>
        <v>46113</v>
      </c>
      <c r="DL24" s="66">
        <f t="shared" si="114"/>
        <v>46143</v>
      </c>
      <c r="DM24" s="66">
        <f t="shared" si="114"/>
        <v>46174</v>
      </c>
      <c r="DN24" s="66">
        <f t="shared" si="114"/>
        <v>46204</v>
      </c>
      <c r="DO24" s="66">
        <f t="shared" si="114"/>
        <v>46235</v>
      </c>
      <c r="DP24" s="66">
        <f t="shared" si="114"/>
        <v>46266</v>
      </c>
      <c r="DQ24" s="66">
        <f t="shared" si="114"/>
        <v>46296</v>
      </c>
      <c r="DR24" s="66">
        <f t="shared" si="114"/>
        <v>46327</v>
      </c>
      <c r="DS24" s="66">
        <f t="shared" si="114"/>
        <v>46357</v>
      </c>
      <c r="DT24" s="66">
        <f t="shared" si="114"/>
        <v>46388</v>
      </c>
      <c r="DU24" s="66">
        <f t="shared" si="114"/>
        <v>46419</v>
      </c>
      <c r="DV24" s="66">
        <f t="shared" si="114"/>
        <v>46447</v>
      </c>
      <c r="DW24" s="66">
        <f t="shared" si="114"/>
        <v>46478</v>
      </c>
      <c r="DX24" s="66">
        <f t="shared" si="114"/>
        <v>46508</v>
      </c>
      <c r="DY24" s="66">
        <f t="shared" si="114"/>
        <v>46539</v>
      </c>
      <c r="DZ24" s="66">
        <f t="shared" si="114"/>
        <v>46569</v>
      </c>
      <c r="EA24" s="66">
        <f t="shared" si="114"/>
        <v>46600</v>
      </c>
      <c r="EB24" s="66">
        <f t="shared" si="114"/>
        <v>46631</v>
      </c>
      <c r="EC24" s="66">
        <f t="shared" si="114"/>
        <v>46661</v>
      </c>
      <c r="ED24" s="66">
        <f t="shared" si="114"/>
        <v>46692</v>
      </c>
      <c r="EE24" s="66">
        <f t="shared" si="114"/>
        <v>46722</v>
      </c>
      <c r="EF24" s="195">
        <f>YEAR(BX24)</f>
        <v>2023</v>
      </c>
      <c r="EG24" s="68">
        <f t="shared" ref="EG24" si="115">EF24+1</f>
        <v>2024</v>
      </c>
      <c r="EH24" s="68">
        <f t="shared" ref="EH24" si="116">EG24+1</f>
        <v>2025</v>
      </c>
      <c r="EI24" s="68">
        <f t="shared" ref="EI24" si="117">EH24+1</f>
        <v>2026</v>
      </c>
      <c r="EJ24" s="98">
        <f t="shared" ref="EJ24" si="118">EI24+1</f>
        <v>2027</v>
      </c>
      <c r="EK24" s="442"/>
      <c r="EL24" s="66">
        <f>DATE(Setup!$D$5,1,31)+365</f>
        <v>44957</v>
      </c>
      <c r="EM24" s="66">
        <f t="shared" ref="EM24:FR24" si="119">K24</f>
        <v>44958</v>
      </c>
      <c r="EN24" s="66">
        <f t="shared" si="119"/>
        <v>44986</v>
      </c>
      <c r="EO24" s="66">
        <f t="shared" si="119"/>
        <v>45017</v>
      </c>
      <c r="EP24" s="66">
        <f t="shared" si="119"/>
        <v>45047</v>
      </c>
      <c r="EQ24" s="66">
        <f t="shared" si="119"/>
        <v>45078</v>
      </c>
      <c r="ER24" s="66">
        <f t="shared" si="119"/>
        <v>45108</v>
      </c>
      <c r="ES24" s="66">
        <f t="shared" si="119"/>
        <v>45139</v>
      </c>
      <c r="ET24" s="66">
        <f t="shared" si="119"/>
        <v>45170</v>
      </c>
      <c r="EU24" s="66">
        <f t="shared" si="119"/>
        <v>45200</v>
      </c>
      <c r="EV24" s="66">
        <f t="shared" si="119"/>
        <v>45231</v>
      </c>
      <c r="EW24" s="66">
        <f t="shared" si="119"/>
        <v>45261</v>
      </c>
      <c r="EX24" s="66">
        <f t="shared" si="119"/>
        <v>45292</v>
      </c>
      <c r="EY24" s="66">
        <f t="shared" si="119"/>
        <v>45323</v>
      </c>
      <c r="EZ24" s="66">
        <f t="shared" si="119"/>
        <v>45352</v>
      </c>
      <c r="FA24" s="66">
        <f t="shared" si="119"/>
        <v>45383</v>
      </c>
      <c r="FB24" s="66">
        <f t="shared" si="119"/>
        <v>45413</v>
      </c>
      <c r="FC24" s="66">
        <f t="shared" si="119"/>
        <v>45444</v>
      </c>
      <c r="FD24" s="66">
        <f t="shared" si="119"/>
        <v>45474</v>
      </c>
      <c r="FE24" s="66">
        <f t="shared" si="119"/>
        <v>45505</v>
      </c>
      <c r="FF24" s="66">
        <f t="shared" si="119"/>
        <v>45536</v>
      </c>
      <c r="FG24" s="66">
        <f t="shared" si="119"/>
        <v>45566</v>
      </c>
      <c r="FH24" s="66">
        <f t="shared" si="119"/>
        <v>45597</v>
      </c>
      <c r="FI24" s="66">
        <f t="shared" si="119"/>
        <v>45627</v>
      </c>
      <c r="FJ24" s="66">
        <f t="shared" si="119"/>
        <v>45658</v>
      </c>
      <c r="FK24" s="66">
        <f t="shared" si="119"/>
        <v>45689</v>
      </c>
      <c r="FL24" s="66">
        <f t="shared" si="119"/>
        <v>45717</v>
      </c>
      <c r="FM24" s="66">
        <f t="shared" si="119"/>
        <v>45748</v>
      </c>
      <c r="FN24" s="66">
        <f t="shared" si="119"/>
        <v>45778</v>
      </c>
      <c r="FO24" s="66">
        <f t="shared" si="119"/>
        <v>45809</v>
      </c>
      <c r="FP24" s="66">
        <f t="shared" si="119"/>
        <v>45839</v>
      </c>
      <c r="FQ24" s="66">
        <f t="shared" si="119"/>
        <v>45870</v>
      </c>
      <c r="FR24" s="66">
        <f t="shared" si="119"/>
        <v>45901</v>
      </c>
      <c r="FS24" s="66">
        <f t="shared" ref="FS24:GS24" si="120">AQ24</f>
        <v>45931</v>
      </c>
      <c r="FT24" s="66">
        <f t="shared" si="120"/>
        <v>45962</v>
      </c>
      <c r="FU24" s="66">
        <f t="shared" si="120"/>
        <v>45992</v>
      </c>
      <c r="FV24" s="66">
        <f t="shared" si="120"/>
        <v>46023</v>
      </c>
      <c r="FW24" s="66">
        <f t="shared" si="120"/>
        <v>46054</v>
      </c>
      <c r="FX24" s="66">
        <f t="shared" si="120"/>
        <v>46082</v>
      </c>
      <c r="FY24" s="66">
        <f t="shared" si="120"/>
        <v>46113</v>
      </c>
      <c r="FZ24" s="66">
        <f t="shared" si="120"/>
        <v>46143</v>
      </c>
      <c r="GA24" s="66">
        <f t="shared" si="120"/>
        <v>46174</v>
      </c>
      <c r="GB24" s="66">
        <f t="shared" si="120"/>
        <v>46204</v>
      </c>
      <c r="GC24" s="66">
        <f t="shared" si="120"/>
        <v>46235</v>
      </c>
      <c r="GD24" s="66">
        <f t="shared" si="120"/>
        <v>46266</v>
      </c>
      <c r="GE24" s="66">
        <f t="shared" si="120"/>
        <v>46296</v>
      </c>
      <c r="GF24" s="66">
        <f t="shared" si="120"/>
        <v>46327</v>
      </c>
      <c r="GG24" s="66">
        <f t="shared" si="120"/>
        <v>46357</v>
      </c>
      <c r="GH24" s="66">
        <f t="shared" si="120"/>
        <v>46388</v>
      </c>
      <c r="GI24" s="66">
        <f t="shared" si="120"/>
        <v>46419</v>
      </c>
      <c r="GJ24" s="66">
        <f t="shared" si="120"/>
        <v>46447</v>
      </c>
      <c r="GK24" s="66">
        <f t="shared" si="120"/>
        <v>46478</v>
      </c>
      <c r="GL24" s="66">
        <f t="shared" si="120"/>
        <v>46508</v>
      </c>
      <c r="GM24" s="66">
        <f t="shared" si="120"/>
        <v>46539</v>
      </c>
      <c r="GN24" s="66">
        <f t="shared" si="120"/>
        <v>46569</v>
      </c>
      <c r="GO24" s="66">
        <f t="shared" si="120"/>
        <v>46600</v>
      </c>
      <c r="GP24" s="66">
        <f t="shared" si="120"/>
        <v>46631</v>
      </c>
      <c r="GQ24" s="66">
        <f t="shared" si="120"/>
        <v>46661</v>
      </c>
      <c r="GR24" s="66">
        <f t="shared" si="120"/>
        <v>46692</v>
      </c>
      <c r="GS24" s="66">
        <f t="shared" si="120"/>
        <v>46722</v>
      </c>
      <c r="GT24" s="195">
        <f>YEAR(EL24)</f>
        <v>2023</v>
      </c>
      <c r="GU24" s="68">
        <f t="shared" ref="GU24" si="121">GT24+1</f>
        <v>2024</v>
      </c>
      <c r="GV24" s="68">
        <f t="shared" ref="GV24" si="122">GU24+1</f>
        <v>2025</v>
      </c>
      <c r="GW24" s="68">
        <f t="shared" ref="GW24" si="123">GV24+1</f>
        <v>2026</v>
      </c>
      <c r="GX24" s="98">
        <f t="shared" ref="GX24" si="124">GW24+1</f>
        <v>2027</v>
      </c>
      <c r="GY24" s="109"/>
      <c r="GZ24" s="89"/>
      <c r="HA24" s="89"/>
      <c r="HB24" s="89"/>
      <c r="HC24" s="89"/>
      <c r="HD24" s="89"/>
      <c r="HE24" s="211"/>
      <c r="HF24" s="211"/>
      <c r="HG24" s="211"/>
      <c r="HH24" s="211"/>
      <c r="HI24" s="211"/>
      <c r="HJ24" s="211"/>
      <c r="HK24" s="118"/>
      <c r="HL24" s="118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12"/>
      <c r="IV24" s="212"/>
      <c r="IW24" s="212"/>
      <c r="IX24" s="212"/>
      <c r="IY24" s="212"/>
      <c r="IZ24" s="212"/>
      <c r="JA24" s="212"/>
      <c r="JB24" s="212"/>
    </row>
    <row r="25" spans="1:262" s="24" customFormat="1">
      <c r="A25" s="17"/>
      <c r="B25" s="89"/>
      <c r="C25" s="455"/>
      <c r="D25" s="69"/>
      <c r="E25" s="70"/>
      <c r="F25" s="957">
        <f>DATE(Setup!$D$5,12,31)</f>
        <v>44926</v>
      </c>
      <c r="G25" s="70" t="s">
        <v>192</v>
      </c>
      <c r="H25" s="174" t="s">
        <v>193</v>
      </c>
      <c r="I25" s="70"/>
      <c r="J25" s="102" t="s">
        <v>194</v>
      </c>
      <c r="K25" s="71" t="s">
        <v>194</v>
      </c>
      <c r="L25" s="71" t="s">
        <v>194</v>
      </c>
      <c r="M25" s="71" t="s">
        <v>194</v>
      </c>
      <c r="N25" s="71" t="s">
        <v>194</v>
      </c>
      <c r="O25" s="71" t="s">
        <v>194</v>
      </c>
      <c r="P25" s="71" t="s">
        <v>194</v>
      </c>
      <c r="Q25" s="71" t="s">
        <v>194</v>
      </c>
      <c r="R25" s="71" t="s">
        <v>194</v>
      </c>
      <c r="S25" s="71" t="s">
        <v>194</v>
      </c>
      <c r="T25" s="71" t="s">
        <v>194</v>
      </c>
      <c r="U25" s="71" t="s">
        <v>194</v>
      </c>
      <c r="V25" s="71" t="s">
        <v>194</v>
      </c>
      <c r="W25" s="71" t="s">
        <v>194</v>
      </c>
      <c r="X25" s="71" t="s">
        <v>194</v>
      </c>
      <c r="Y25" s="71" t="s">
        <v>194</v>
      </c>
      <c r="Z25" s="71" t="s">
        <v>194</v>
      </c>
      <c r="AA25" s="71" t="s">
        <v>194</v>
      </c>
      <c r="AB25" s="71" t="s">
        <v>194</v>
      </c>
      <c r="AC25" s="71" t="s">
        <v>194</v>
      </c>
      <c r="AD25" s="71" t="s">
        <v>194</v>
      </c>
      <c r="AE25" s="71" t="s">
        <v>194</v>
      </c>
      <c r="AF25" s="71" t="s">
        <v>194</v>
      </c>
      <c r="AG25" s="71" t="s">
        <v>194</v>
      </c>
      <c r="AH25" s="71" t="s">
        <v>194</v>
      </c>
      <c r="AI25" s="71" t="s">
        <v>194</v>
      </c>
      <c r="AJ25" s="71" t="s">
        <v>194</v>
      </c>
      <c r="AK25" s="71" t="s">
        <v>194</v>
      </c>
      <c r="AL25" s="71" t="s">
        <v>194</v>
      </c>
      <c r="AM25" s="71" t="s">
        <v>194</v>
      </c>
      <c r="AN25" s="71" t="s">
        <v>194</v>
      </c>
      <c r="AO25" s="71" t="s">
        <v>194</v>
      </c>
      <c r="AP25" s="71" t="s">
        <v>194</v>
      </c>
      <c r="AQ25" s="71" t="s">
        <v>194</v>
      </c>
      <c r="AR25" s="71" t="s">
        <v>194</v>
      </c>
      <c r="AS25" s="71" t="s">
        <v>194</v>
      </c>
      <c r="AT25" s="71" t="s">
        <v>194</v>
      </c>
      <c r="AU25" s="71" t="s">
        <v>194</v>
      </c>
      <c r="AV25" s="71" t="s">
        <v>194</v>
      </c>
      <c r="AW25" s="71" t="s">
        <v>194</v>
      </c>
      <c r="AX25" s="71" t="s">
        <v>194</v>
      </c>
      <c r="AY25" s="71" t="s">
        <v>194</v>
      </c>
      <c r="AZ25" s="71" t="s">
        <v>194</v>
      </c>
      <c r="BA25" s="71" t="s">
        <v>194</v>
      </c>
      <c r="BB25" s="71" t="s">
        <v>194</v>
      </c>
      <c r="BC25" s="71" t="s">
        <v>194</v>
      </c>
      <c r="BD25" s="71" t="s">
        <v>194</v>
      </c>
      <c r="BE25" s="71" t="s">
        <v>194</v>
      </c>
      <c r="BF25" s="71" t="s">
        <v>194</v>
      </c>
      <c r="BG25" s="71" t="s">
        <v>194</v>
      </c>
      <c r="BH25" s="71" t="s">
        <v>194</v>
      </c>
      <c r="BI25" s="71" t="s">
        <v>194</v>
      </c>
      <c r="BJ25" s="71" t="s">
        <v>194</v>
      </c>
      <c r="BK25" s="71" t="s">
        <v>194</v>
      </c>
      <c r="BL25" s="71" t="s">
        <v>194</v>
      </c>
      <c r="BM25" s="71" t="s">
        <v>194</v>
      </c>
      <c r="BN25" s="71" t="s">
        <v>194</v>
      </c>
      <c r="BO25" s="71" t="s">
        <v>194</v>
      </c>
      <c r="BP25" s="71" t="s">
        <v>194</v>
      </c>
      <c r="BQ25" s="71" t="s">
        <v>194</v>
      </c>
      <c r="BR25" s="102" t="s">
        <v>194</v>
      </c>
      <c r="BS25" s="71" t="s">
        <v>194</v>
      </c>
      <c r="BT25" s="71" t="s">
        <v>194</v>
      </c>
      <c r="BU25" s="71" t="s">
        <v>194</v>
      </c>
      <c r="BV25" s="103" t="s">
        <v>194</v>
      </c>
      <c r="BW25" s="581"/>
      <c r="BX25" s="102" t="s">
        <v>420</v>
      </c>
      <c r="BY25" s="71" t="s">
        <v>420</v>
      </c>
      <c r="BZ25" s="71" t="s">
        <v>420</v>
      </c>
      <c r="CA25" s="71" t="s">
        <v>420</v>
      </c>
      <c r="CB25" s="71" t="s">
        <v>420</v>
      </c>
      <c r="CC25" s="71" t="s">
        <v>420</v>
      </c>
      <c r="CD25" s="71" t="s">
        <v>420</v>
      </c>
      <c r="CE25" s="71" t="s">
        <v>420</v>
      </c>
      <c r="CF25" s="71" t="s">
        <v>420</v>
      </c>
      <c r="CG25" s="71" t="s">
        <v>420</v>
      </c>
      <c r="CH25" s="71" t="s">
        <v>420</v>
      </c>
      <c r="CI25" s="71" t="s">
        <v>420</v>
      </c>
      <c r="CJ25" s="71" t="s">
        <v>420</v>
      </c>
      <c r="CK25" s="71" t="s">
        <v>420</v>
      </c>
      <c r="CL25" s="71" t="s">
        <v>420</v>
      </c>
      <c r="CM25" s="71" t="s">
        <v>420</v>
      </c>
      <c r="CN25" s="71" t="s">
        <v>420</v>
      </c>
      <c r="CO25" s="71" t="s">
        <v>420</v>
      </c>
      <c r="CP25" s="71" t="s">
        <v>420</v>
      </c>
      <c r="CQ25" s="71" t="s">
        <v>420</v>
      </c>
      <c r="CR25" s="71" t="s">
        <v>420</v>
      </c>
      <c r="CS25" s="71" t="s">
        <v>420</v>
      </c>
      <c r="CT25" s="71" t="s">
        <v>420</v>
      </c>
      <c r="CU25" s="71" t="s">
        <v>420</v>
      </c>
      <c r="CV25" s="71" t="s">
        <v>420</v>
      </c>
      <c r="CW25" s="71" t="s">
        <v>420</v>
      </c>
      <c r="CX25" s="71" t="s">
        <v>420</v>
      </c>
      <c r="CY25" s="71" t="s">
        <v>420</v>
      </c>
      <c r="CZ25" s="71" t="s">
        <v>420</v>
      </c>
      <c r="DA25" s="71" t="s">
        <v>420</v>
      </c>
      <c r="DB25" s="71" t="s">
        <v>420</v>
      </c>
      <c r="DC25" s="71" t="s">
        <v>420</v>
      </c>
      <c r="DD25" s="71" t="s">
        <v>420</v>
      </c>
      <c r="DE25" s="71" t="s">
        <v>420</v>
      </c>
      <c r="DF25" s="71" t="s">
        <v>420</v>
      </c>
      <c r="DG25" s="71" t="s">
        <v>420</v>
      </c>
      <c r="DH25" s="71" t="s">
        <v>420</v>
      </c>
      <c r="DI25" s="71" t="s">
        <v>420</v>
      </c>
      <c r="DJ25" s="71" t="s">
        <v>420</v>
      </c>
      <c r="DK25" s="71" t="s">
        <v>420</v>
      </c>
      <c r="DL25" s="71" t="s">
        <v>420</v>
      </c>
      <c r="DM25" s="71" t="s">
        <v>420</v>
      </c>
      <c r="DN25" s="71" t="s">
        <v>420</v>
      </c>
      <c r="DO25" s="71" t="s">
        <v>420</v>
      </c>
      <c r="DP25" s="71" t="s">
        <v>420</v>
      </c>
      <c r="DQ25" s="71" t="s">
        <v>420</v>
      </c>
      <c r="DR25" s="71" t="s">
        <v>420</v>
      </c>
      <c r="DS25" s="71" t="s">
        <v>420</v>
      </c>
      <c r="DT25" s="71" t="s">
        <v>420</v>
      </c>
      <c r="DU25" s="71" t="s">
        <v>420</v>
      </c>
      <c r="DV25" s="71" t="s">
        <v>420</v>
      </c>
      <c r="DW25" s="71" t="s">
        <v>420</v>
      </c>
      <c r="DX25" s="71" t="s">
        <v>420</v>
      </c>
      <c r="DY25" s="71" t="s">
        <v>420</v>
      </c>
      <c r="DZ25" s="71" t="s">
        <v>420</v>
      </c>
      <c r="EA25" s="71" t="s">
        <v>420</v>
      </c>
      <c r="EB25" s="71" t="s">
        <v>420</v>
      </c>
      <c r="EC25" s="71" t="s">
        <v>420</v>
      </c>
      <c r="ED25" s="71" t="s">
        <v>420</v>
      </c>
      <c r="EE25" s="71" t="s">
        <v>420</v>
      </c>
      <c r="EF25" s="102" t="s">
        <v>420</v>
      </c>
      <c r="EG25" s="71" t="s">
        <v>420</v>
      </c>
      <c r="EH25" s="71" t="s">
        <v>420</v>
      </c>
      <c r="EI25" s="71" t="s">
        <v>420</v>
      </c>
      <c r="EJ25" s="103" t="s">
        <v>420</v>
      </c>
      <c r="EK25" s="442"/>
      <c r="EL25" s="73" t="s">
        <v>195</v>
      </c>
      <c r="EM25" s="73" t="s">
        <v>195</v>
      </c>
      <c r="EN25" s="73" t="s">
        <v>195</v>
      </c>
      <c r="EO25" s="73" t="s">
        <v>195</v>
      </c>
      <c r="EP25" s="73" t="s">
        <v>195</v>
      </c>
      <c r="EQ25" s="73" t="s">
        <v>195</v>
      </c>
      <c r="ER25" s="73" t="s">
        <v>195</v>
      </c>
      <c r="ES25" s="73" t="s">
        <v>195</v>
      </c>
      <c r="ET25" s="73" t="s">
        <v>195</v>
      </c>
      <c r="EU25" s="73" t="s">
        <v>195</v>
      </c>
      <c r="EV25" s="73" t="s">
        <v>195</v>
      </c>
      <c r="EW25" s="73" t="s">
        <v>195</v>
      </c>
      <c r="EX25" s="73" t="s">
        <v>195</v>
      </c>
      <c r="EY25" s="73" t="s">
        <v>195</v>
      </c>
      <c r="EZ25" s="73" t="s">
        <v>195</v>
      </c>
      <c r="FA25" s="73" t="s">
        <v>195</v>
      </c>
      <c r="FB25" s="73" t="s">
        <v>195</v>
      </c>
      <c r="FC25" s="73" t="s">
        <v>195</v>
      </c>
      <c r="FD25" s="73" t="s">
        <v>195</v>
      </c>
      <c r="FE25" s="73" t="s">
        <v>195</v>
      </c>
      <c r="FF25" s="73" t="s">
        <v>195</v>
      </c>
      <c r="FG25" s="73" t="s">
        <v>195</v>
      </c>
      <c r="FH25" s="73" t="s">
        <v>195</v>
      </c>
      <c r="FI25" s="73" t="s">
        <v>195</v>
      </c>
      <c r="FJ25" s="73" t="s">
        <v>195</v>
      </c>
      <c r="FK25" s="73" t="s">
        <v>195</v>
      </c>
      <c r="FL25" s="73" t="s">
        <v>195</v>
      </c>
      <c r="FM25" s="73" t="s">
        <v>195</v>
      </c>
      <c r="FN25" s="73" t="s">
        <v>195</v>
      </c>
      <c r="FO25" s="73" t="s">
        <v>195</v>
      </c>
      <c r="FP25" s="73" t="s">
        <v>195</v>
      </c>
      <c r="FQ25" s="73" t="s">
        <v>195</v>
      </c>
      <c r="FR25" s="73" t="s">
        <v>195</v>
      </c>
      <c r="FS25" s="73" t="s">
        <v>195</v>
      </c>
      <c r="FT25" s="73" t="s">
        <v>195</v>
      </c>
      <c r="FU25" s="73" t="s">
        <v>195</v>
      </c>
      <c r="FV25" s="73" t="s">
        <v>195</v>
      </c>
      <c r="FW25" s="73" t="s">
        <v>195</v>
      </c>
      <c r="FX25" s="73" t="s">
        <v>195</v>
      </c>
      <c r="FY25" s="73" t="s">
        <v>195</v>
      </c>
      <c r="FZ25" s="73" t="s">
        <v>195</v>
      </c>
      <c r="GA25" s="73" t="s">
        <v>195</v>
      </c>
      <c r="GB25" s="73" t="s">
        <v>195</v>
      </c>
      <c r="GC25" s="73" t="s">
        <v>195</v>
      </c>
      <c r="GD25" s="73" t="s">
        <v>195</v>
      </c>
      <c r="GE25" s="73" t="s">
        <v>195</v>
      </c>
      <c r="GF25" s="73" t="s">
        <v>195</v>
      </c>
      <c r="GG25" s="73" t="s">
        <v>195</v>
      </c>
      <c r="GH25" s="73" t="s">
        <v>195</v>
      </c>
      <c r="GI25" s="73" t="s">
        <v>195</v>
      </c>
      <c r="GJ25" s="73" t="s">
        <v>195</v>
      </c>
      <c r="GK25" s="73" t="s">
        <v>195</v>
      </c>
      <c r="GL25" s="73" t="s">
        <v>195</v>
      </c>
      <c r="GM25" s="73" t="s">
        <v>195</v>
      </c>
      <c r="GN25" s="73" t="s">
        <v>195</v>
      </c>
      <c r="GO25" s="73" t="s">
        <v>195</v>
      </c>
      <c r="GP25" s="73" t="s">
        <v>195</v>
      </c>
      <c r="GQ25" s="73" t="s">
        <v>195</v>
      </c>
      <c r="GR25" s="73" t="s">
        <v>195</v>
      </c>
      <c r="GS25" s="73" t="s">
        <v>195</v>
      </c>
      <c r="GT25" s="102" t="s">
        <v>195</v>
      </c>
      <c r="GU25" s="71" t="s">
        <v>195</v>
      </c>
      <c r="GV25" s="71" t="s">
        <v>195</v>
      </c>
      <c r="GW25" s="71" t="s">
        <v>195</v>
      </c>
      <c r="GX25" s="103" t="s">
        <v>195</v>
      </c>
      <c r="GY25" s="109"/>
      <c r="GZ25" s="89"/>
      <c r="HA25" s="89"/>
      <c r="HB25" s="89"/>
      <c r="HC25" s="89"/>
      <c r="HD25" s="89"/>
      <c r="HE25" s="211"/>
      <c r="HF25" s="211"/>
      <c r="HG25" s="211"/>
      <c r="HH25" s="211"/>
      <c r="HI25" s="211"/>
      <c r="HJ25" s="211"/>
      <c r="HK25" s="118"/>
      <c r="HL25" s="118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12"/>
      <c r="IV25" s="212"/>
      <c r="IW25" s="212"/>
      <c r="IX25" s="212"/>
      <c r="IY25" s="212"/>
      <c r="IZ25" s="212"/>
      <c r="JA25" s="212"/>
      <c r="JB25" s="212"/>
    </row>
    <row r="26" spans="1:262" s="24" customFormat="1">
      <c r="A26" s="17"/>
      <c r="B26" s="89"/>
      <c r="C26" s="445" t="s">
        <v>154</v>
      </c>
      <c r="D26" s="152" t="s">
        <v>27</v>
      </c>
      <c r="E26" s="179" t="s">
        <v>225</v>
      </c>
      <c r="F26" s="200"/>
      <c r="G26" s="154">
        <v>44197</v>
      </c>
      <c r="H26" s="155">
        <f>IFERROR(VLOOKUP(D26,Setup!$D$40:$F$47,3,FALSE)*12,"")</f>
        <v>36</v>
      </c>
      <c r="I26" s="90"/>
      <c r="J26" s="110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11"/>
      <c r="BG26" s="111"/>
      <c r="BH26" s="111"/>
      <c r="BI26" s="111"/>
      <c r="BJ26" s="111"/>
      <c r="BK26" s="111"/>
      <c r="BL26" s="111"/>
      <c r="BM26" s="111"/>
      <c r="BN26" s="111"/>
      <c r="BO26" s="111"/>
      <c r="BP26" s="111"/>
      <c r="BQ26" s="111"/>
      <c r="BR26" s="110"/>
      <c r="BS26" s="111"/>
      <c r="BT26" s="111"/>
      <c r="BU26" s="111"/>
      <c r="BV26" s="112"/>
      <c r="BW26" s="308"/>
      <c r="BX26" s="836"/>
      <c r="BY26" s="580"/>
      <c r="BZ26" s="580"/>
      <c r="CA26" s="580"/>
      <c r="CB26" s="580"/>
      <c r="CC26" s="580"/>
      <c r="CD26" s="580"/>
      <c r="CE26" s="580"/>
      <c r="CF26" s="580"/>
      <c r="CG26" s="580"/>
      <c r="CH26" s="580"/>
      <c r="CI26" s="580"/>
      <c r="CJ26" s="580"/>
      <c r="CK26" s="580"/>
      <c r="CL26" s="580"/>
      <c r="CM26" s="580"/>
      <c r="CN26" s="580"/>
      <c r="CO26" s="580"/>
      <c r="CP26" s="580"/>
      <c r="CQ26" s="580"/>
      <c r="CR26" s="580"/>
      <c r="CS26" s="580"/>
      <c r="CT26" s="580"/>
      <c r="CU26" s="580"/>
      <c r="CV26" s="580"/>
      <c r="CW26" s="580"/>
      <c r="CX26" s="580"/>
      <c r="CY26" s="580"/>
      <c r="CZ26" s="580"/>
      <c r="DA26" s="580"/>
      <c r="DB26" s="580"/>
      <c r="DC26" s="580"/>
      <c r="DD26" s="580"/>
      <c r="DE26" s="580"/>
      <c r="DF26" s="580"/>
      <c r="DG26" s="580"/>
      <c r="DH26" s="580"/>
      <c r="DI26" s="580"/>
      <c r="DJ26" s="580"/>
      <c r="DK26" s="580"/>
      <c r="DL26" s="580"/>
      <c r="DM26" s="580"/>
      <c r="DN26" s="580"/>
      <c r="DO26" s="580"/>
      <c r="DP26" s="580"/>
      <c r="DQ26" s="580"/>
      <c r="DR26" s="580"/>
      <c r="DS26" s="580"/>
      <c r="DT26" s="580"/>
      <c r="DU26" s="580"/>
      <c r="DV26" s="580"/>
      <c r="DW26" s="580"/>
      <c r="DX26" s="580"/>
      <c r="DY26" s="580"/>
      <c r="DZ26" s="580"/>
      <c r="EA26" s="580"/>
      <c r="EB26" s="580"/>
      <c r="EC26" s="580"/>
      <c r="ED26" s="580"/>
      <c r="EE26" s="580"/>
      <c r="EF26" s="159" cm="1">
        <f t="array" ref="EF26">SUMPRODUCT((YEAR($BX$5:$EE$5)=EF$5)*($BX26:$EE26))</f>
        <v>0</v>
      </c>
      <c r="EG26" s="125" cm="1">
        <f t="array" ref="EG26">SUMPRODUCT((YEAR($BX$5:$EE$5)=EG$5)*($BX26:$EE26))</f>
        <v>0</v>
      </c>
      <c r="EH26" s="125" cm="1">
        <f t="array" ref="EH26">SUMPRODUCT((YEAR($BX$5:$EE$5)=EH$5)*($BX26:$EE26))</f>
        <v>0</v>
      </c>
      <c r="EI26" s="125" cm="1">
        <f t="array" ref="EI26">SUMPRODUCT((YEAR($BX$5:$EE$5)=EI$5)*($BX26:$EE26))</f>
        <v>0</v>
      </c>
      <c r="EJ26" s="158" cm="1">
        <f t="array" ref="EJ26">SUMPRODUCT((YEAR($BX$5:$EE$5)=EJ$5)*($BX26:$EE26))</f>
        <v>0</v>
      </c>
      <c r="EK26" s="193"/>
      <c r="EL26" s="156">
        <f>ROUND($F26-SUM($BX26:BX26),0)</f>
        <v>0</v>
      </c>
      <c r="EM26" s="156">
        <f>ROUND($F26-SUM($BX26:BY26),0)</f>
        <v>0</v>
      </c>
      <c r="EN26" s="156">
        <f>ROUND($F26-SUM($BX26:BZ26),0)</f>
        <v>0</v>
      </c>
      <c r="EO26" s="156">
        <f>ROUND($F26-SUM($BX26:CA26),0)</f>
        <v>0</v>
      </c>
      <c r="EP26" s="156">
        <f>ROUND($F26-SUM($BX26:CB26),0)</f>
        <v>0</v>
      </c>
      <c r="EQ26" s="156">
        <f>ROUND($F26-SUM($BX26:CC26),0)</f>
        <v>0</v>
      </c>
      <c r="ER26" s="156">
        <f>ROUND($F26-SUM($BX26:CD26),0)</f>
        <v>0</v>
      </c>
      <c r="ES26" s="156">
        <f>ROUND($F26-SUM($BX26:CE26),0)</f>
        <v>0</v>
      </c>
      <c r="ET26" s="156">
        <f>ROUND($F26-SUM($BX26:CF26),0)</f>
        <v>0</v>
      </c>
      <c r="EU26" s="156">
        <f>ROUND($F26-SUM($BX26:CG26),0)</f>
        <v>0</v>
      </c>
      <c r="EV26" s="156">
        <f>ROUND($F26-SUM($BX26:CH26),0)</f>
        <v>0</v>
      </c>
      <c r="EW26" s="156">
        <f>ROUND($F26-SUM($BX26:CI26),0)</f>
        <v>0</v>
      </c>
      <c r="EX26" s="156">
        <f>ROUND($F26-SUM($BX26:CJ26),0)</f>
        <v>0</v>
      </c>
      <c r="EY26" s="156">
        <f>ROUND($F26-SUM($BX26:CK26),0)</f>
        <v>0</v>
      </c>
      <c r="EZ26" s="156">
        <f>ROUND($F26-SUM($BX26:CL26),0)</f>
        <v>0</v>
      </c>
      <c r="FA26" s="156">
        <f>ROUND($F26-SUM($BX26:CM26),0)</f>
        <v>0</v>
      </c>
      <c r="FB26" s="156">
        <f>ROUND($F26-SUM($BX26:CN26),0)</f>
        <v>0</v>
      </c>
      <c r="FC26" s="156">
        <f>ROUND($F26-SUM($BX26:CO26),0)</f>
        <v>0</v>
      </c>
      <c r="FD26" s="156">
        <f>ROUND($F26-SUM($BX26:CP26),0)</f>
        <v>0</v>
      </c>
      <c r="FE26" s="156">
        <f>ROUND($F26-SUM($BX26:CQ26),0)</f>
        <v>0</v>
      </c>
      <c r="FF26" s="156">
        <f>ROUND($F26-SUM($BX26:CR26),0)</f>
        <v>0</v>
      </c>
      <c r="FG26" s="156">
        <f>ROUND($F26-SUM($BX26:CS26),0)</f>
        <v>0</v>
      </c>
      <c r="FH26" s="156">
        <f>ROUND($F26-SUM($BX26:CT26),0)</f>
        <v>0</v>
      </c>
      <c r="FI26" s="156">
        <f>ROUND($F26-SUM($BX26:CU26),0)</f>
        <v>0</v>
      </c>
      <c r="FJ26" s="156">
        <f>ROUND($F26-SUM($BX26:CV26),0)</f>
        <v>0</v>
      </c>
      <c r="FK26" s="156">
        <f>ROUND($F26-SUM($BX26:CW26),0)</f>
        <v>0</v>
      </c>
      <c r="FL26" s="156">
        <f>ROUND($F26-SUM($BX26:CX26),0)</f>
        <v>0</v>
      </c>
      <c r="FM26" s="156">
        <f>ROUND($F26-SUM($BX26:CY26),0)</f>
        <v>0</v>
      </c>
      <c r="FN26" s="156">
        <f>ROUND($F26-SUM($BX26:CZ26),0)</f>
        <v>0</v>
      </c>
      <c r="FO26" s="156">
        <f>ROUND($F26-SUM($BX26:DA26),0)</f>
        <v>0</v>
      </c>
      <c r="FP26" s="156">
        <f>ROUND($F26-SUM($BX26:DB26),0)</f>
        <v>0</v>
      </c>
      <c r="FQ26" s="156">
        <f>ROUND($F26-SUM($BX26:DC26),0)</f>
        <v>0</v>
      </c>
      <c r="FR26" s="156">
        <f>ROUND($F26-SUM($BX26:DD26),0)</f>
        <v>0</v>
      </c>
      <c r="FS26" s="156">
        <f>ROUND($F26-SUM($BX26:DE26),0)</f>
        <v>0</v>
      </c>
      <c r="FT26" s="156">
        <f>ROUND($F26-SUM($BX26:DF26),0)</f>
        <v>0</v>
      </c>
      <c r="FU26" s="156">
        <f>ROUND($F26-SUM($BX26:DG26),0)</f>
        <v>0</v>
      </c>
      <c r="FV26" s="156">
        <f>ROUND($F26-SUM($BX26:DH26),0)</f>
        <v>0</v>
      </c>
      <c r="FW26" s="156">
        <f>ROUND($F26-SUM($BX26:DI26),0)</f>
        <v>0</v>
      </c>
      <c r="FX26" s="156">
        <f>ROUND($F26-SUM($BX26:DJ26),0)</f>
        <v>0</v>
      </c>
      <c r="FY26" s="156">
        <f>ROUND($F26-SUM($BX26:DK26),0)</f>
        <v>0</v>
      </c>
      <c r="FZ26" s="156">
        <f>ROUND($F26-SUM($BX26:DL26),0)</f>
        <v>0</v>
      </c>
      <c r="GA26" s="156">
        <f>ROUND($F26-SUM($BX26:DM26),0)</f>
        <v>0</v>
      </c>
      <c r="GB26" s="156">
        <f>ROUND($F26-SUM($BX26:DN26),0)</f>
        <v>0</v>
      </c>
      <c r="GC26" s="156">
        <f>ROUND($F26-SUM($BX26:DO26),0)</f>
        <v>0</v>
      </c>
      <c r="GD26" s="156">
        <f>ROUND($F26-SUM($BX26:DP26),0)</f>
        <v>0</v>
      </c>
      <c r="GE26" s="156">
        <f>ROUND($F26-SUM($BX26:DQ26),0)</f>
        <v>0</v>
      </c>
      <c r="GF26" s="156">
        <f>ROUND($F26-SUM($BX26:DR26),0)</f>
        <v>0</v>
      </c>
      <c r="GG26" s="156">
        <f>ROUND($F26-SUM($BX26:DS26),0)</f>
        <v>0</v>
      </c>
      <c r="GH26" s="156">
        <f>ROUND($F26-SUM($BX26:DT26),0)</f>
        <v>0</v>
      </c>
      <c r="GI26" s="156">
        <f>ROUND($F26-SUM($BX26:DU26),0)</f>
        <v>0</v>
      </c>
      <c r="GJ26" s="156">
        <f>ROUND($F26-SUM($BX26:DV26),0)</f>
        <v>0</v>
      </c>
      <c r="GK26" s="156">
        <f>ROUND($F26-SUM($BX26:DW26),0)</f>
        <v>0</v>
      </c>
      <c r="GL26" s="156">
        <f>ROUND($F26-SUM($BX26:DX26),0)</f>
        <v>0</v>
      </c>
      <c r="GM26" s="156">
        <f>ROUND($F26-SUM($BX26:DY26),0)</f>
        <v>0</v>
      </c>
      <c r="GN26" s="156">
        <f>ROUND($F26-SUM($BX26:DZ26),0)</f>
        <v>0</v>
      </c>
      <c r="GO26" s="156">
        <f>ROUND($F26-SUM($BX26:EA26),0)</f>
        <v>0</v>
      </c>
      <c r="GP26" s="156">
        <f>ROUND($F26-SUM($BX26:EB26),0)</f>
        <v>0</v>
      </c>
      <c r="GQ26" s="156">
        <f>ROUND($F26-SUM($BX26:EC26),0)</f>
        <v>0</v>
      </c>
      <c r="GR26" s="156">
        <f>ROUND($F26-SUM($BX26:ED26),0)</f>
        <v>0</v>
      </c>
      <c r="GS26" s="156">
        <f>ROUND($F26-SUM($BX26:EE26),0)</f>
        <v>0</v>
      </c>
      <c r="GT26" s="159">
        <f t="shared" ref="GT26:GT33" si="125">EW26</f>
        <v>0</v>
      </c>
      <c r="GU26" s="125">
        <f t="shared" ref="GU26:GU33" si="126">FI26</f>
        <v>0</v>
      </c>
      <c r="GV26" s="125">
        <f t="shared" ref="GV26:GV33" si="127">FU26</f>
        <v>0</v>
      </c>
      <c r="GW26" s="125">
        <f t="shared" ref="GW26:GW33" si="128">GG26</f>
        <v>0</v>
      </c>
      <c r="GX26" s="158">
        <f t="shared" ref="GX26:GX33" si="129">GS26</f>
        <v>0</v>
      </c>
      <c r="GY26" s="89"/>
      <c r="GZ26" s="89"/>
      <c r="HA26" s="89"/>
      <c r="HB26" s="89"/>
      <c r="HC26" s="89"/>
      <c r="HD26" s="89"/>
      <c r="HE26" s="211"/>
      <c r="HF26" s="211"/>
      <c r="HG26" s="211"/>
      <c r="HH26" s="211"/>
      <c r="HI26" s="211"/>
      <c r="HJ26" s="211"/>
      <c r="HK26" s="118"/>
      <c r="HL26" s="118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12"/>
      <c r="IV26" s="212"/>
      <c r="IW26" s="212"/>
      <c r="IX26" s="212"/>
      <c r="IY26" s="212"/>
      <c r="IZ26" s="212"/>
      <c r="JA26" s="212"/>
      <c r="JB26" s="212"/>
    </row>
    <row r="27" spans="1:262" s="24" customFormat="1">
      <c r="A27" s="17"/>
      <c r="B27" s="89"/>
      <c r="C27" s="445" t="s">
        <v>154</v>
      </c>
      <c r="D27" s="152" t="s">
        <v>28</v>
      </c>
      <c r="E27" s="179" t="s">
        <v>236</v>
      </c>
      <c r="F27" s="200"/>
      <c r="G27" s="154">
        <v>44228</v>
      </c>
      <c r="H27" s="155">
        <f>IFERROR(VLOOKUP(D27,Setup!$D$40:$F$47,3,FALSE)*12,"")</f>
        <v>36</v>
      </c>
      <c r="I27" s="90"/>
      <c r="J27" s="110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11"/>
      <c r="BF27" s="111"/>
      <c r="BG27" s="111"/>
      <c r="BH27" s="111"/>
      <c r="BI27" s="111"/>
      <c r="BJ27" s="111"/>
      <c r="BK27" s="111"/>
      <c r="BL27" s="111"/>
      <c r="BM27" s="111"/>
      <c r="BN27" s="111"/>
      <c r="BO27" s="111"/>
      <c r="BP27" s="111"/>
      <c r="BQ27" s="111"/>
      <c r="BR27" s="110"/>
      <c r="BS27" s="111"/>
      <c r="BT27" s="111"/>
      <c r="BU27" s="111"/>
      <c r="BV27" s="112"/>
      <c r="BW27" s="308"/>
      <c r="BX27" s="836"/>
      <c r="BY27" s="580"/>
      <c r="BZ27" s="580"/>
      <c r="CA27" s="580"/>
      <c r="CB27" s="580"/>
      <c r="CC27" s="580"/>
      <c r="CD27" s="580"/>
      <c r="CE27" s="580"/>
      <c r="CF27" s="580"/>
      <c r="CG27" s="580"/>
      <c r="CH27" s="580"/>
      <c r="CI27" s="580"/>
      <c r="CJ27" s="580"/>
      <c r="CK27" s="580"/>
      <c r="CL27" s="580"/>
      <c r="CM27" s="580"/>
      <c r="CN27" s="580"/>
      <c r="CO27" s="580"/>
      <c r="CP27" s="580"/>
      <c r="CQ27" s="580"/>
      <c r="CR27" s="580"/>
      <c r="CS27" s="580"/>
      <c r="CT27" s="580"/>
      <c r="CU27" s="580"/>
      <c r="CV27" s="580"/>
      <c r="CW27" s="580"/>
      <c r="CX27" s="580"/>
      <c r="CY27" s="580"/>
      <c r="CZ27" s="580"/>
      <c r="DA27" s="580"/>
      <c r="DB27" s="580"/>
      <c r="DC27" s="580"/>
      <c r="DD27" s="580"/>
      <c r="DE27" s="580"/>
      <c r="DF27" s="580"/>
      <c r="DG27" s="580"/>
      <c r="DH27" s="580"/>
      <c r="DI27" s="580"/>
      <c r="DJ27" s="580"/>
      <c r="DK27" s="580"/>
      <c r="DL27" s="580"/>
      <c r="DM27" s="580"/>
      <c r="DN27" s="580"/>
      <c r="DO27" s="580"/>
      <c r="DP27" s="580"/>
      <c r="DQ27" s="580"/>
      <c r="DR27" s="580"/>
      <c r="DS27" s="580"/>
      <c r="DT27" s="580"/>
      <c r="DU27" s="580"/>
      <c r="DV27" s="580"/>
      <c r="DW27" s="580"/>
      <c r="DX27" s="580"/>
      <c r="DY27" s="580"/>
      <c r="DZ27" s="580"/>
      <c r="EA27" s="580"/>
      <c r="EB27" s="580"/>
      <c r="EC27" s="580"/>
      <c r="ED27" s="580"/>
      <c r="EE27" s="580"/>
      <c r="EF27" s="159" cm="1">
        <f t="array" ref="EF27">SUMPRODUCT((YEAR($BX$5:$EE$5)=EF$5)*($BX27:$EE27))</f>
        <v>0</v>
      </c>
      <c r="EG27" s="125" cm="1">
        <f t="array" ref="EG27">SUMPRODUCT((YEAR($BX$5:$EE$5)=EG$5)*($BX27:$EE27))</f>
        <v>0</v>
      </c>
      <c r="EH27" s="125" cm="1">
        <f t="array" ref="EH27">SUMPRODUCT((YEAR($BX$5:$EE$5)=EH$5)*($BX27:$EE27))</f>
        <v>0</v>
      </c>
      <c r="EI27" s="125" cm="1">
        <f t="array" ref="EI27">SUMPRODUCT((YEAR($BX$5:$EE$5)=EI$5)*($BX27:$EE27))</f>
        <v>0</v>
      </c>
      <c r="EJ27" s="158" cm="1">
        <f t="array" ref="EJ27">SUMPRODUCT((YEAR($BX$5:$EE$5)=EJ$5)*($BX27:$EE27))</f>
        <v>0</v>
      </c>
      <c r="EK27" s="193"/>
      <c r="EL27" s="125">
        <f>ROUND($F27-SUM($BX27:BX27),0)</f>
        <v>0</v>
      </c>
      <c r="EM27" s="125">
        <f>ROUND($F27-SUM($BX27:BY27),0)</f>
        <v>0</v>
      </c>
      <c r="EN27" s="125">
        <f>ROUND($F27-SUM($BX27:BZ27),0)</f>
        <v>0</v>
      </c>
      <c r="EO27" s="125">
        <f>ROUND($F27-SUM($BX27:CA27),0)</f>
        <v>0</v>
      </c>
      <c r="EP27" s="125">
        <f>ROUND($F27-SUM($BX27:CB27),0)</f>
        <v>0</v>
      </c>
      <c r="EQ27" s="125">
        <f>ROUND($F27-SUM($BX27:CC27),0)</f>
        <v>0</v>
      </c>
      <c r="ER27" s="125">
        <f>ROUND($F27-SUM($BX27:CD27),0)</f>
        <v>0</v>
      </c>
      <c r="ES27" s="125">
        <f>ROUND($F27-SUM($BX27:CE27),0)</f>
        <v>0</v>
      </c>
      <c r="ET27" s="125">
        <f>ROUND($F27-SUM($BX27:CF27),0)</f>
        <v>0</v>
      </c>
      <c r="EU27" s="125">
        <f>ROUND($F27-SUM($BX27:CG27),0)</f>
        <v>0</v>
      </c>
      <c r="EV27" s="125">
        <f>ROUND($F27-SUM($BX27:CH27),0)</f>
        <v>0</v>
      </c>
      <c r="EW27" s="125">
        <f>ROUND($F27-SUM($BX27:CI27),0)</f>
        <v>0</v>
      </c>
      <c r="EX27" s="125">
        <f>ROUND($F27-SUM($BX27:CJ27),0)</f>
        <v>0</v>
      </c>
      <c r="EY27" s="125">
        <f>ROUND($F27-SUM($BX27:CK27),0)</f>
        <v>0</v>
      </c>
      <c r="EZ27" s="125">
        <f>ROUND($F27-SUM($BX27:CL27),0)</f>
        <v>0</v>
      </c>
      <c r="FA27" s="125">
        <f>ROUND($F27-SUM($BX27:CM27),0)</f>
        <v>0</v>
      </c>
      <c r="FB27" s="125">
        <f>ROUND($F27-SUM($BX27:CN27),0)</f>
        <v>0</v>
      </c>
      <c r="FC27" s="125">
        <f>ROUND($F27-SUM($BX27:CO27),0)</f>
        <v>0</v>
      </c>
      <c r="FD27" s="125">
        <f>ROUND($F27-SUM($BX27:CP27),0)</f>
        <v>0</v>
      </c>
      <c r="FE27" s="125">
        <f>ROUND($F27-SUM($BX27:CQ27),0)</f>
        <v>0</v>
      </c>
      <c r="FF27" s="125">
        <f>ROUND($F27-SUM($BX27:CR27),0)</f>
        <v>0</v>
      </c>
      <c r="FG27" s="125">
        <f>ROUND($F27-SUM($BX27:CS27),0)</f>
        <v>0</v>
      </c>
      <c r="FH27" s="125">
        <f>ROUND($F27-SUM($BX27:CT27),0)</f>
        <v>0</v>
      </c>
      <c r="FI27" s="125">
        <f>ROUND($F27-SUM($BX27:CU27),0)</f>
        <v>0</v>
      </c>
      <c r="FJ27" s="125">
        <f>ROUND($F27-SUM($BX27:CV27),0)</f>
        <v>0</v>
      </c>
      <c r="FK27" s="125">
        <f>ROUND($F27-SUM($BX27:CW27),0)</f>
        <v>0</v>
      </c>
      <c r="FL27" s="125">
        <f>ROUND($F27-SUM($BX27:CX27),0)</f>
        <v>0</v>
      </c>
      <c r="FM27" s="125">
        <f>ROUND($F27-SUM($BX27:CY27),0)</f>
        <v>0</v>
      </c>
      <c r="FN27" s="125">
        <f>ROUND($F27-SUM($BX27:CZ27),0)</f>
        <v>0</v>
      </c>
      <c r="FO27" s="125">
        <f>ROUND($F27-SUM($BX27:DA27),0)</f>
        <v>0</v>
      </c>
      <c r="FP27" s="125">
        <f>ROUND($F27-SUM($BX27:DB27),0)</f>
        <v>0</v>
      </c>
      <c r="FQ27" s="125">
        <f>ROUND($F27-SUM($BX27:DC27),0)</f>
        <v>0</v>
      </c>
      <c r="FR27" s="125">
        <f>ROUND($F27-SUM($BX27:DD27),0)</f>
        <v>0</v>
      </c>
      <c r="FS27" s="125">
        <f>ROUND($F27-SUM($BX27:DE27),0)</f>
        <v>0</v>
      </c>
      <c r="FT27" s="125">
        <f>ROUND($F27-SUM($BX27:DF27),0)</f>
        <v>0</v>
      </c>
      <c r="FU27" s="125">
        <f>ROUND($F27-SUM($BX27:DG27),0)</f>
        <v>0</v>
      </c>
      <c r="FV27" s="125">
        <f>ROUND($F27-SUM($BX27:DH27),0)</f>
        <v>0</v>
      </c>
      <c r="FW27" s="125">
        <f>ROUND($F27-SUM($BX27:DI27),0)</f>
        <v>0</v>
      </c>
      <c r="FX27" s="125">
        <f>ROUND($F27-SUM($BX27:DJ27),0)</f>
        <v>0</v>
      </c>
      <c r="FY27" s="125">
        <f>ROUND($F27-SUM($BX27:DK27),0)</f>
        <v>0</v>
      </c>
      <c r="FZ27" s="125">
        <f>ROUND($F27-SUM($BX27:DL27),0)</f>
        <v>0</v>
      </c>
      <c r="GA27" s="125">
        <f>ROUND($F27-SUM($BX27:DM27),0)</f>
        <v>0</v>
      </c>
      <c r="GB27" s="125">
        <f>ROUND($F27-SUM($BX27:DN27),0)</f>
        <v>0</v>
      </c>
      <c r="GC27" s="125">
        <f>ROUND($F27-SUM($BX27:DO27),0)</f>
        <v>0</v>
      </c>
      <c r="GD27" s="125">
        <f>ROUND($F27-SUM($BX27:DP27),0)</f>
        <v>0</v>
      </c>
      <c r="GE27" s="125">
        <f>ROUND($F27-SUM($BX27:DQ27),0)</f>
        <v>0</v>
      </c>
      <c r="GF27" s="125">
        <f>ROUND($F27-SUM($BX27:DR27),0)</f>
        <v>0</v>
      </c>
      <c r="GG27" s="125">
        <f>ROUND($F27-SUM($BX27:DS27),0)</f>
        <v>0</v>
      </c>
      <c r="GH27" s="125">
        <f>ROUND($F27-SUM($BX27:DT27),0)</f>
        <v>0</v>
      </c>
      <c r="GI27" s="125">
        <f>ROUND($F27-SUM($BX27:DU27),0)</f>
        <v>0</v>
      </c>
      <c r="GJ27" s="125">
        <f>ROUND($F27-SUM($BX27:DV27),0)</f>
        <v>0</v>
      </c>
      <c r="GK27" s="125">
        <f>ROUND($F27-SUM($BX27:DW27),0)</f>
        <v>0</v>
      </c>
      <c r="GL27" s="125">
        <f>ROUND($F27-SUM($BX27:DX27),0)</f>
        <v>0</v>
      </c>
      <c r="GM27" s="125">
        <f>ROUND($F27-SUM($BX27:DY27),0)</f>
        <v>0</v>
      </c>
      <c r="GN27" s="125">
        <f>ROUND($F27-SUM($BX27:DZ27),0)</f>
        <v>0</v>
      </c>
      <c r="GO27" s="125">
        <f>ROUND($F27-SUM($BX27:EA27),0)</f>
        <v>0</v>
      </c>
      <c r="GP27" s="125">
        <f>ROUND($F27-SUM($BX27:EB27),0)</f>
        <v>0</v>
      </c>
      <c r="GQ27" s="125">
        <f>ROUND($F27-SUM($BX27:EC27),0)</f>
        <v>0</v>
      </c>
      <c r="GR27" s="125">
        <f>ROUND($F27-SUM($BX27:ED27),0)</f>
        <v>0</v>
      </c>
      <c r="GS27" s="125">
        <f>ROUND($F27-SUM($BX27:EE27),0)</f>
        <v>0</v>
      </c>
      <c r="GT27" s="159">
        <f t="shared" si="125"/>
        <v>0</v>
      </c>
      <c r="GU27" s="125">
        <f t="shared" si="126"/>
        <v>0</v>
      </c>
      <c r="GV27" s="125">
        <f t="shared" si="127"/>
        <v>0</v>
      </c>
      <c r="GW27" s="125">
        <f t="shared" si="128"/>
        <v>0</v>
      </c>
      <c r="GX27" s="158">
        <f t="shared" si="129"/>
        <v>0</v>
      </c>
      <c r="GY27" s="89"/>
      <c r="GZ27" s="89"/>
      <c r="HA27" s="89"/>
      <c r="HB27" s="89"/>
      <c r="HC27" s="89"/>
      <c r="HD27" s="89"/>
      <c r="HE27" s="211"/>
      <c r="HF27" s="211"/>
      <c r="HG27" s="211"/>
      <c r="HH27" s="211"/>
      <c r="HI27" s="211"/>
      <c r="HJ27" s="211"/>
      <c r="HK27" s="118"/>
      <c r="HL27" s="118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12"/>
      <c r="IV27" s="212"/>
      <c r="IW27" s="212"/>
      <c r="IX27" s="212"/>
      <c r="IY27" s="212"/>
      <c r="IZ27" s="212"/>
      <c r="JA27" s="212"/>
      <c r="JB27" s="212"/>
    </row>
    <row r="28" spans="1:262" s="24" customFormat="1">
      <c r="A28" s="17"/>
      <c r="B28" s="89"/>
      <c r="C28" s="445" t="s">
        <v>154</v>
      </c>
      <c r="D28" s="152" t="s">
        <v>30</v>
      </c>
      <c r="E28" s="179" t="s">
        <v>237</v>
      </c>
      <c r="F28" s="200"/>
      <c r="G28" s="154">
        <v>44256</v>
      </c>
      <c r="H28" s="155">
        <f>IFERROR(VLOOKUP(D28,Setup!$D$40:$F$47,3,FALSE)*12,"")</f>
        <v>60</v>
      </c>
      <c r="I28" s="90"/>
      <c r="J28" s="110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1"/>
      <c r="BR28" s="110"/>
      <c r="BS28" s="111"/>
      <c r="BT28" s="111"/>
      <c r="BU28" s="111"/>
      <c r="BV28" s="112"/>
      <c r="BW28" s="308"/>
      <c r="BX28" s="836"/>
      <c r="BY28" s="580"/>
      <c r="BZ28" s="580"/>
      <c r="CA28" s="580"/>
      <c r="CB28" s="580"/>
      <c r="CC28" s="580"/>
      <c r="CD28" s="580"/>
      <c r="CE28" s="580"/>
      <c r="CF28" s="580"/>
      <c r="CG28" s="580"/>
      <c r="CH28" s="580"/>
      <c r="CI28" s="580"/>
      <c r="CJ28" s="580"/>
      <c r="CK28" s="580"/>
      <c r="CL28" s="580"/>
      <c r="CM28" s="580"/>
      <c r="CN28" s="580"/>
      <c r="CO28" s="580"/>
      <c r="CP28" s="580"/>
      <c r="CQ28" s="580"/>
      <c r="CR28" s="580"/>
      <c r="CS28" s="580"/>
      <c r="CT28" s="580"/>
      <c r="CU28" s="580"/>
      <c r="CV28" s="580"/>
      <c r="CW28" s="580"/>
      <c r="CX28" s="580"/>
      <c r="CY28" s="580"/>
      <c r="CZ28" s="580"/>
      <c r="DA28" s="580"/>
      <c r="DB28" s="580"/>
      <c r="DC28" s="580"/>
      <c r="DD28" s="580"/>
      <c r="DE28" s="580"/>
      <c r="DF28" s="580"/>
      <c r="DG28" s="580"/>
      <c r="DH28" s="580"/>
      <c r="DI28" s="580"/>
      <c r="DJ28" s="580"/>
      <c r="DK28" s="580"/>
      <c r="DL28" s="580"/>
      <c r="DM28" s="580"/>
      <c r="DN28" s="580"/>
      <c r="DO28" s="580"/>
      <c r="DP28" s="580"/>
      <c r="DQ28" s="580"/>
      <c r="DR28" s="580"/>
      <c r="DS28" s="580"/>
      <c r="DT28" s="580"/>
      <c r="DU28" s="580"/>
      <c r="DV28" s="580"/>
      <c r="DW28" s="580"/>
      <c r="DX28" s="580"/>
      <c r="DY28" s="580"/>
      <c r="DZ28" s="580"/>
      <c r="EA28" s="580"/>
      <c r="EB28" s="580"/>
      <c r="EC28" s="580"/>
      <c r="ED28" s="580"/>
      <c r="EE28" s="580"/>
      <c r="EF28" s="159" cm="1">
        <f t="array" ref="EF28">SUMPRODUCT((YEAR($BX$5:$EE$5)=EF$5)*($BX28:$EE28))</f>
        <v>0</v>
      </c>
      <c r="EG28" s="125" cm="1">
        <f t="array" ref="EG28">SUMPRODUCT((YEAR($BX$5:$EE$5)=EG$5)*($BX28:$EE28))</f>
        <v>0</v>
      </c>
      <c r="EH28" s="125" cm="1">
        <f t="array" ref="EH28">SUMPRODUCT((YEAR($BX$5:$EE$5)=EH$5)*($BX28:$EE28))</f>
        <v>0</v>
      </c>
      <c r="EI28" s="125" cm="1">
        <f t="array" ref="EI28">SUMPRODUCT((YEAR($BX$5:$EE$5)=EI$5)*($BX28:$EE28))</f>
        <v>0</v>
      </c>
      <c r="EJ28" s="158" cm="1">
        <f t="array" ref="EJ28">SUMPRODUCT((YEAR($BX$5:$EE$5)=EJ$5)*($BX28:$EE28))</f>
        <v>0</v>
      </c>
      <c r="EK28" s="193"/>
      <c r="EL28" s="125">
        <f>ROUND($F28-SUM($BX28:BX28),0)</f>
        <v>0</v>
      </c>
      <c r="EM28" s="125">
        <f>ROUND($F28-SUM($BX28:BY28),0)</f>
        <v>0</v>
      </c>
      <c r="EN28" s="125">
        <f>ROUND($F28-SUM($BX28:BZ28),0)</f>
        <v>0</v>
      </c>
      <c r="EO28" s="125">
        <f>ROUND($F28-SUM($BX28:CA28),0)</f>
        <v>0</v>
      </c>
      <c r="EP28" s="125">
        <f>ROUND($F28-SUM($BX28:CB28),0)</f>
        <v>0</v>
      </c>
      <c r="EQ28" s="125">
        <f>ROUND($F28-SUM($BX28:CC28),0)</f>
        <v>0</v>
      </c>
      <c r="ER28" s="125">
        <f>ROUND($F28-SUM($BX28:CD28),0)</f>
        <v>0</v>
      </c>
      <c r="ES28" s="125">
        <f>ROUND($F28-SUM($BX28:CE28),0)</f>
        <v>0</v>
      </c>
      <c r="ET28" s="125">
        <f>ROUND($F28-SUM($BX28:CF28),0)</f>
        <v>0</v>
      </c>
      <c r="EU28" s="125">
        <f>ROUND($F28-SUM($BX28:CG28),0)</f>
        <v>0</v>
      </c>
      <c r="EV28" s="125">
        <f>ROUND($F28-SUM($BX28:CH28),0)</f>
        <v>0</v>
      </c>
      <c r="EW28" s="125">
        <f>ROUND($F28-SUM($BX28:CI28),0)</f>
        <v>0</v>
      </c>
      <c r="EX28" s="125">
        <f>ROUND($F28-SUM($BX28:CJ28),0)</f>
        <v>0</v>
      </c>
      <c r="EY28" s="125">
        <f>ROUND($F28-SUM($BX28:CK28),0)</f>
        <v>0</v>
      </c>
      <c r="EZ28" s="125">
        <f>ROUND($F28-SUM($BX28:CL28),0)</f>
        <v>0</v>
      </c>
      <c r="FA28" s="125">
        <f>ROUND($F28-SUM($BX28:CM28),0)</f>
        <v>0</v>
      </c>
      <c r="FB28" s="125">
        <f>ROUND($F28-SUM($BX28:CN28),0)</f>
        <v>0</v>
      </c>
      <c r="FC28" s="125">
        <f>ROUND($F28-SUM($BX28:CO28),0)</f>
        <v>0</v>
      </c>
      <c r="FD28" s="125">
        <f>ROUND($F28-SUM($BX28:CP28),0)</f>
        <v>0</v>
      </c>
      <c r="FE28" s="125">
        <f>ROUND($F28-SUM($BX28:CQ28),0)</f>
        <v>0</v>
      </c>
      <c r="FF28" s="125">
        <f>ROUND($F28-SUM($BX28:CR28),0)</f>
        <v>0</v>
      </c>
      <c r="FG28" s="125">
        <f>ROUND($F28-SUM($BX28:CS28),0)</f>
        <v>0</v>
      </c>
      <c r="FH28" s="125">
        <f>ROUND($F28-SUM($BX28:CT28),0)</f>
        <v>0</v>
      </c>
      <c r="FI28" s="125">
        <f>ROUND($F28-SUM($BX28:CU28),0)</f>
        <v>0</v>
      </c>
      <c r="FJ28" s="125">
        <f>ROUND($F28-SUM($BX28:CV28),0)</f>
        <v>0</v>
      </c>
      <c r="FK28" s="125">
        <f>ROUND($F28-SUM($BX28:CW28),0)</f>
        <v>0</v>
      </c>
      <c r="FL28" s="125">
        <f>ROUND($F28-SUM($BX28:CX28),0)</f>
        <v>0</v>
      </c>
      <c r="FM28" s="125">
        <f>ROUND($F28-SUM($BX28:CY28),0)</f>
        <v>0</v>
      </c>
      <c r="FN28" s="125">
        <f>ROUND($F28-SUM($BX28:CZ28),0)</f>
        <v>0</v>
      </c>
      <c r="FO28" s="125">
        <f>ROUND($F28-SUM($BX28:DA28),0)</f>
        <v>0</v>
      </c>
      <c r="FP28" s="125">
        <f>ROUND($F28-SUM($BX28:DB28),0)</f>
        <v>0</v>
      </c>
      <c r="FQ28" s="125">
        <f>ROUND($F28-SUM($BX28:DC28),0)</f>
        <v>0</v>
      </c>
      <c r="FR28" s="125">
        <f>ROUND($F28-SUM($BX28:DD28),0)</f>
        <v>0</v>
      </c>
      <c r="FS28" s="125">
        <f>ROUND($F28-SUM($BX28:DE28),0)</f>
        <v>0</v>
      </c>
      <c r="FT28" s="125">
        <f>ROUND($F28-SUM($BX28:DF28),0)</f>
        <v>0</v>
      </c>
      <c r="FU28" s="125">
        <f>ROUND($F28-SUM($BX28:DG28),0)</f>
        <v>0</v>
      </c>
      <c r="FV28" s="125">
        <f>ROUND($F28-SUM($BX28:DH28),0)</f>
        <v>0</v>
      </c>
      <c r="FW28" s="125">
        <f>ROUND($F28-SUM($BX28:DI28),0)</f>
        <v>0</v>
      </c>
      <c r="FX28" s="125">
        <f>ROUND($F28-SUM($BX28:DJ28),0)</f>
        <v>0</v>
      </c>
      <c r="FY28" s="125">
        <f>ROUND($F28-SUM($BX28:DK28),0)</f>
        <v>0</v>
      </c>
      <c r="FZ28" s="125">
        <f>ROUND($F28-SUM($BX28:DL28),0)</f>
        <v>0</v>
      </c>
      <c r="GA28" s="125">
        <f>ROUND($F28-SUM($BX28:DM28),0)</f>
        <v>0</v>
      </c>
      <c r="GB28" s="125">
        <f>ROUND($F28-SUM($BX28:DN28),0)</f>
        <v>0</v>
      </c>
      <c r="GC28" s="125">
        <f>ROUND($F28-SUM($BX28:DO28),0)</f>
        <v>0</v>
      </c>
      <c r="GD28" s="125">
        <f>ROUND($F28-SUM($BX28:DP28),0)</f>
        <v>0</v>
      </c>
      <c r="GE28" s="125">
        <f>ROUND($F28-SUM($BX28:DQ28),0)</f>
        <v>0</v>
      </c>
      <c r="GF28" s="125">
        <f>ROUND($F28-SUM($BX28:DR28),0)</f>
        <v>0</v>
      </c>
      <c r="GG28" s="125">
        <f>ROUND($F28-SUM($BX28:DS28),0)</f>
        <v>0</v>
      </c>
      <c r="GH28" s="125">
        <f>ROUND($F28-SUM($BX28:DT28),0)</f>
        <v>0</v>
      </c>
      <c r="GI28" s="125">
        <f>ROUND($F28-SUM($BX28:DU28),0)</f>
        <v>0</v>
      </c>
      <c r="GJ28" s="125">
        <f>ROUND($F28-SUM($BX28:DV28),0)</f>
        <v>0</v>
      </c>
      <c r="GK28" s="125">
        <f>ROUND($F28-SUM($BX28:DW28),0)</f>
        <v>0</v>
      </c>
      <c r="GL28" s="125">
        <f>ROUND($F28-SUM($BX28:DX28),0)</f>
        <v>0</v>
      </c>
      <c r="GM28" s="125">
        <f>ROUND($F28-SUM($BX28:DY28),0)</f>
        <v>0</v>
      </c>
      <c r="GN28" s="125">
        <f>ROUND($F28-SUM($BX28:DZ28),0)</f>
        <v>0</v>
      </c>
      <c r="GO28" s="125">
        <f>ROUND($F28-SUM($BX28:EA28),0)</f>
        <v>0</v>
      </c>
      <c r="GP28" s="125">
        <f>ROUND($F28-SUM($BX28:EB28),0)</f>
        <v>0</v>
      </c>
      <c r="GQ28" s="125">
        <f>ROUND($F28-SUM($BX28:EC28),0)</f>
        <v>0</v>
      </c>
      <c r="GR28" s="125">
        <f>ROUND($F28-SUM($BX28:ED28),0)</f>
        <v>0</v>
      </c>
      <c r="GS28" s="125">
        <f>ROUND($F28-SUM($BX28:EE28),0)</f>
        <v>0</v>
      </c>
      <c r="GT28" s="159">
        <f t="shared" si="125"/>
        <v>0</v>
      </c>
      <c r="GU28" s="125">
        <f t="shared" si="126"/>
        <v>0</v>
      </c>
      <c r="GV28" s="125">
        <f t="shared" si="127"/>
        <v>0</v>
      </c>
      <c r="GW28" s="125">
        <f t="shared" si="128"/>
        <v>0</v>
      </c>
      <c r="GX28" s="158">
        <f t="shared" si="129"/>
        <v>0</v>
      </c>
      <c r="GY28" s="89"/>
      <c r="GZ28" s="89"/>
      <c r="HA28" s="89"/>
      <c r="HB28" s="89"/>
      <c r="HC28" s="89"/>
      <c r="HD28" s="89"/>
      <c r="HE28" s="211"/>
      <c r="HF28" s="211"/>
      <c r="HG28" s="211"/>
      <c r="HH28" s="211"/>
      <c r="HI28" s="211"/>
      <c r="HJ28" s="211"/>
      <c r="HK28" s="118"/>
      <c r="HL28" s="118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12"/>
      <c r="IV28" s="212"/>
      <c r="IW28" s="212"/>
      <c r="IX28" s="212"/>
      <c r="IY28" s="212"/>
      <c r="IZ28" s="212"/>
      <c r="JA28" s="212"/>
      <c r="JB28" s="212"/>
    </row>
    <row r="29" spans="1:262" s="24" customFormat="1">
      <c r="A29" s="17"/>
      <c r="B29" s="89"/>
      <c r="C29" s="445" t="s">
        <v>154</v>
      </c>
      <c r="D29" s="152" t="s">
        <v>197</v>
      </c>
      <c r="E29" s="179" t="s">
        <v>240</v>
      </c>
      <c r="F29" s="200"/>
      <c r="G29" s="154">
        <v>44287</v>
      </c>
      <c r="H29" s="155">
        <f>IFERROR(VLOOKUP(D29,Setup!$D$40:$F$47,3,FALSE)*12,"")</f>
        <v>60</v>
      </c>
      <c r="I29" s="90"/>
      <c r="J29" s="110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111"/>
      <c r="BK29" s="111"/>
      <c r="BL29" s="111"/>
      <c r="BM29" s="111"/>
      <c r="BN29" s="111"/>
      <c r="BO29" s="111"/>
      <c r="BP29" s="111"/>
      <c r="BQ29" s="111"/>
      <c r="BR29" s="110"/>
      <c r="BS29" s="111"/>
      <c r="BT29" s="111"/>
      <c r="BU29" s="111"/>
      <c r="BV29" s="112"/>
      <c r="BW29" s="308"/>
      <c r="BX29" s="836"/>
      <c r="BY29" s="580"/>
      <c r="BZ29" s="580"/>
      <c r="CA29" s="580"/>
      <c r="CB29" s="580"/>
      <c r="CC29" s="580"/>
      <c r="CD29" s="580"/>
      <c r="CE29" s="580"/>
      <c r="CF29" s="580"/>
      <c r="CG29" s="580"/>
      <c r="CH29" s="580"/>
      <c r="CI29" s="580"/>
      <c r="CJ29" s="580"/>
      <c r="CK29" s="580"/>
      <c r="CL29" s="580"/>
      <c r="CM29" s="580"/>
      <c r="CN29" s="580"/>
      <c r="CO29" s="580"/>
      <c r="CP29" s="580"/>
      <c r="CQ29" s="580"/>
      <c r="CR29" s="580"/>
      <c r="CS29" s="580"/>
      <c r="CT29" s="580"/>
      <c r="CU29" s="580"/>
      <c r="CV29" s="580"/>
      <c r="CW29" s="580"/>
      <c r="CX29" s="580"/>
      <c r="CY29" s="580"/>
      <c r="CZ29" s="580"/>
      <c r="DA29" s="580"/>
      <c r="DB29" s="580"/>
      <c r="DC29" s="580"/>
      <c r="DD29" s="580"/>
      <c r="DE29" s="580"/>
      <c r="DF29" s="580"/>
      <c r="DG29" s="580"/>
      <c r="DH29" s="580"/>
      <c r="DI29" s="580"/>
      <c r="DJ29" s="580"/>
      <c r="DK29" s="580"/>
      <c r="DL29" s="580"/>
      <c r="DM29" s="580"/>
      <c r="DN29" s="580"/>
      <c r="DO29" s="580"/>
      <c r="DP29" s="580"/>
      <c r="DQ29" s="580"/>
      <c r="DR29" s="580"/>
      <c r="DS29" s="580"/>
      <c r="DT29" s="580"/>
      <c r="DU29" s="580"/>
      <c r="DV29" s="580"/>
      <c r="DW29" s="580"/>
      <c r="DX29" s="580"/>
      <c r="DY29" s="580"/>
      <c r="DZ29" s="580"/>
      <c r="EA29" s="580"/>
      <c r="EB29" s="580"/>
      <c r="EC29" s="580"/>
      <c r="ED29" s="580"/>
      <c r="EE29" s="580"/>
      <c r="EF29" s="159" cm="1">
        <f t="array" ref="EF29">SUMPRODUCT((YEAR($BX$5:$EE$5)=EF$5)*($BX29:$EE29))</f>
        <v>0</v>
      </c>
      <c r="EG29" s="125" cm="1">
        <f t="array" ref="EG29">SUMPRODUCT((YEAR($BX$5:$EE$5)=EG$5)*($BX29:$EE29))</f>
        <v>0</v>
      </c>
      <c r="EH29" s="125" cm="1">
        <f t="array" ref="EH29">SUMPRODUCT((YEAR($BX$5:$EE$5)=EH$5)*($BX29:$EE29))</f>
        <v>0</v>
      </c>
      <c r="EI29" s="125" cm="1">
        <f t="array" ref="EI29">SUMPRODUCT((YEAR($BX$5:$EE$5)=EI$5)*($BX29:$EE29))</f>
        <v>0</v>
      </c>
      <c r="EJ29" s="158" cm="1">
        <f t="array" ref="EJ29">SUMPRODUCT((YEAR($BX$5:$EE$5)=EJ$5)*($BX29:$EE29))</f>
        <v>0</v>
      </c>
      <c r="EK29" s="193"/>
      <c r="EL29" s="125">
        <f>ROUND($F29-SUM($BX29:BX29),0)</f>
        <v>0</v>
      </c>
      <c r="EM29" s="125">
        <f>ROUND($F29-SUM($BX29:BY29),0)</f>
        <v>0</v>
      </c>
      <c r="EN29" s="125">
        <f>ROUND($F29-SUM($BX29:BZ29),0)</f>
        <v>0</v>
      </c>
      <c r="EO29" s="125">
        <f>ROUND($F29-SUM($BX29:CA29),0)</f>
        <v>0</v>
      </c>
      <c r="EP29" s="125">
        <f>ROUND($F29-SUM($BX29:CB29),0)</f>
        <v>0</v>
      </c>
      <c r="EQ29" s="125">
        <f>ROUND($F29-SUM($BX29:CC29),0)</f>
        <v>0</v>
      </c>
      <c r="ER29" s="125">
        <f>ROUND($F29-SUM($BX29:CD29),0)</f>
        <v>0</v>
      </c>
      <c r="ES29" s="125">
        <f>ROUND($F29-SUM($BX29:CE29),0)</f>
        <v>0</v>
      </c>
      <c r="ET29" s="125">
        <f>ROUND($F29-SUM($BX29:CF29),0)</f>
        <v>0</v>
      </c>
      <c r="EU29" s="125">
        <f>ROUND($F29-SUM($BX29:CG29),0)</f>
        <v>0</v>
      </c>
      <c r="EV29" s="125">
        <f>ROUND($F29-SUM($BX29:CH29),0)</f>
        <v>0</v>
      </c>
      <c r="EW29" s="125">
        <f>ROUND($F29-SUM($BX29:CI29),0)</f>
        <v>0</v>
      </c>
      <c r="EX29" s="125">
        <f>ROUND($F29-SUM($BX29:CJ29),0)</f>
        <v>0</v>
      </c>
      <c r="EY29" s="125">
        <f>ROUND($F29-SUM($BX29:CK29),0)</f>
        <v>0</v>
      </c>
      <c r="EZ29" s="125">
        <f>ROUND($F29-SUM($BX29:CL29),0)</f>
        <v>0</v>
      </c>
      <c r="FA29" s="125">
        <f>ROUND($F29-SUM($BX29:CM29),0)</f>
        <v>0</v>
      </c>
      <c r="FB29" s="125">
        <f>ROUND($F29-SUM($BX29:CN29),0)</f>
        <v>0</v>
      </c>
      <c r="FC29" s="125">
        <f>ROUND($F29-SUM($BX29:CO29),0)</f>
        <v>0</v>
      </c>
      <c r="FD29" s="125">
        <f>ROUND($F29-SUM($BX29:CP29),0)</f>
        <v>0</v>
      </c>
      <c r="FE29" s="125">
        <f>ROUND($F29-SUM($BX29:CQ29),0)</f>
        <v>0</v>
      </c>
      <c r="FF29" s="125">
        <f>ROUND($F29-SUM($BX29:CR29),0)</f>
        <v>0</v>
      </c>
      <c r="FG29" s="125">
        <f>ROUND($F29-SUM($BX29:CS29),0)</f>
        <v>0</v>
      </c>
      <c r="FH29" s="125">
        <f>ROUND($F29-SUM($BX29:CT29),0)</f>
        <v>0</v>
      </c>
      <c r="FI29" s="125">
        <f>ROUND($F29-SUM($BX29:CU29),0)</f>
        <v>0</v>
      </c>
      <c r="FJ29" s="125">
        <f>ROUND($F29-SUM($BX29:CV29),0)</f>
        <v>0</v>
      </c>
      <c r="FK29" s="125">
        <f>ROUND($F29-SUM($BX29:CW29),0)</f>
        <v>0</v>
      </c>
      <c r="FL29" s="125">
        <f>ROUND($F29-SUM($BX29:CX29),0)</f>
        <v>0</v>
      </c>
      <c r="FM29" s="125">
        <f>ROUND($F29-SUM($BX29:CY29),0)</f>
        <v>0</v>
      </c>
      <c r="FN29" s="125">
        <f>ROUND($F29-SUM($BX29:CZ29),0)</f>
        <v>0</v>
      </c>
      <c r="FO29" s="125">
        <f>ROUND($F29-SUM($BX29:DA29),0)</f>
        <v>0</v>
      </c>
      <c r="FP29" s="125">
        <f>ROUND($F29-SUM($BX29:DB29),0)</f>
        <v>0</v>
      </c>
      <c r="FQ29" s="125">
        <f>ROUND($F29-SUM($BX29:DC29),0)</f>
        <v>0</v>
      </c>
      <c r="FR29" s="125">
        <f>ROUND($F29-SUM($BX29:DD29),0)</f>
        <v>0</v>
      </c>
      <c r="FS29" s="125">
        <f>ROUND($F29-SUM($BX29:DE29),0)</f>
        <v>0</v>
      </c>
      <c r="FT29" s="125">
        <f>ROUND($F29-SUM($BX29:DF29),0)</f>
        <v>0</v>
      </c>
      <c r="FU29" s="125">
        <f>ROUND($F29-SUM($BX29:DG29),0)</f>
        <v>0</v>
      </c>
      <c r="FV29" s="125">
        <f>ROUND($F29-SUM($BX29:DH29),0)</f>
        <v>0</v>
      </c>
      <c r="FW29" s="125">
        <f>ROUND($F29-SUM($BX29:DI29),0)</f>
        <v>0</v>
      </c>
      <c r="FX29" s="125">
        <f>ROUND($F29-SUM($BX29:DJ29),0)</f>
        <v>0</v>
      </c>
      <c r="FY29" s="125">
        <f>ROUND($F29-SUM($BX29:DK29),0)</f>
        <v>0</v>
      </c>
      <c r="FZ29" s="125">
        <f>ROUND($F29-SUM($BX29:DL29),0)</f>
        <v>0</v>
      </c>
      <c r="GA29" s="125">
        <f>ROUND($F29-SUM($BX29:DM29),0)</f>
        <v>0</v>
      </c>
      <c r="GB29" s="125">
        <f>ROUND($F29-SUM($BX29:DN29),0)</f>
        <v>0</v>
      </c>
      <c r="GC29" s="125">
        <f>ROUND($F29-SUM($BX29:DO29),0)</f>
        <v>0</v>
      </c>
      <c r="GD29" s="125">
        <f>ROUND($F29-SUM($BX29:DP29),0)</f>
        <v>0</v>
      </c>
      <c r="GE29" s="125">
        <f>ROUND($F29-SUM($BX29:DQ29),0)</f>
        <v>0</v>
      </c>
      <c r="GF29" s="125">
        <f>ROUND($F29-SUM($BX29:DR29),0)</f>
        <v>0</v>
      </c>
      <c r="GG29" s="125">
        <f>ROUND($F29-SUM($BX29:DS29),0)</f>
        <v>0</v>
      </c>
      <c r="GH29" s="125">
        <f>ROUND($F29-SUM($BX29:DT29),0)</f>
        <v>0</v>
      </c>
      <c r="GI29" s="125">
        <f>ROUND($F29-SUM($BX29:DU29),0)</f>
        <v>0</v>
      </c>
      <c r="GJ29" s="125">
        <f>ROUND($F29-SUM($BX29:DV29),0)</f>
        <v>0</v>
      </c>
      <c r="GK29" s="125">
        <f>ROUND($F29-SUM($BX29:DW29),0)</f>
        <v>0</v>
      </c>
      <c r="GL29" s="125">
        <f>ROUND($F29-SUM($BX29:DX29),0)</f>
        <v>0</v>
      </c>
      <c r="GM29" s="125">
        <f>ROUND($F29-SUM($BX29:DY29),0)</f>
        <v>0</v>
      </c>
      <c r="GN29" s="125">
        <f>ROUND($F29-SUM($BX29:DZ29),0)</f>
        <v>0</v>
      </c>
      <c r="GO29" s="125">
        <f>ROUND($F29-SUM($BX29:EA29),0)</f>
        <v>0</v>
      </c>
      <c r="GP29" s="125">
        <f>ROUND($F29-SUM($BX29:EB29),0)</f>
        <v>0</v>
      </c>
      <c r="GQ29" s="125">
        <f>ROUND($F29-SUM($BX29:EC29),0)</f>
        <v>0</v>
      </c>
      <c r="GR29" s="125">
        <f>ROUND($F29-SUM($BX29:ED29),0)</f>
        <v>0</v>
      </c>
      <c r="GS29" s="125">
        <f>ROUND($F29-SUM($BX29:EE29),0)</f>
        <v>0</v>
      </c>
      <c r="GT29" s="159">
        <f t="shared" si="125"/>
        <v>0</v>
      </c>
      <c r="GU29" s="125">
        <f t="shared" si="126"/>
        <v>0</v>
      </c>
      <c r="GV29" s="125">
        <f t="shared" si="127"/>
        <v>0</v>
      </c>
      <c r="GW29" s="125">
        <f t="shared" si="128"/>
        <v>0</v>
      </c>
      <c r="GX29" s="158">
        <f t="shared" si="129"/>
        <v>0</v>
      </c>
      <c r="GY29" s="89"/>
      <c r="GZ29" s="89"/>
      <c r="HA29" s="89"/>
      <c r="HB29" s="89"/>
      <c r="HC29" s="89"/>
      <c r="HD29" s="89"/>
      <c r="HE29" s="211"/>
      <c r="HF29" s="211"/>
      <c r="HG29" s="211"/>
      <c r="HH29" s="211"/>
      <c r="HI29" s="211"/>
      <c r="HJ29" s="211"/>
      <c r="HK29" s="118"/>
      <c r="HL29" s="118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12"/>
      <c r="IV29" s="212"/>
      <c r="IW29" s="212"/>
      <c r="IX29" s="212"/>
      <c r="IY29" s="212"/>
      <c r="IZ29" s="212"/>
      <c r="JA29" s="212"/>
      <c r="JB29" s="212"/>
    </row>
    <row r="30" spans="1:262" s="24" customFormat="1">
      <c r="A30" s="17"/>
      <c r="B30" s="89"/>
      <c r="C30" s="445" t="s">
        <v>154</v>
      </c>
      <c r="D30" s="152" t="s">
        <v>235</v>
      </c>
      <c r="E30" s="179" t="s">
        <v>89</v>
      </c>
      <c r="F30" s="200"/>
      <c r="G30" s="154">
        <v>44317</v>
      </c>
      <c r="H30" s="155">
        <f>IFERROR(VLOOKUP(D30,Setup!$D$40:$F$47,3,FALSE)*12,"")</f>
        <v>36</v>
      </c>
      <c r="I30" s="90"/>
      <c r="J30" s="110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11"/>
      <c r="BF30" s="111"/>
      <c r="BG30" s="111"/>
      <c r="BH30" s="111"/>
      <c r="BI30" s="111"/>
      <c r="BJ30" s="111"/>
      <c r="BK30" s="111"/>
      <c r="BL30" s="111"/>
      <c r="BM30" s="111"/>
      <c r="BN30" s="111"/>
      <c r="BO30" s="111"/>
      <c r="BP30" s="111"/>
      <c r="BQ30" s="111"/>
      <c r="BR30" s="110"/>
      <c r="BS30" s="111"/>
      <c r="BT30" s="111"/>
      <c r="BU30" s="111"/>
      <c r="BV30" s="112"/>
      <c r="BW30" s="308"/>
      <c r="BX30" s="836"/>
      <c r="BY30" s="580"/>
      <c r="BZ30" s="580"/>
      <c r="CA30" s="580"/>
      <c r="CB30" s="580"/>
      <c r="CC30" s="580"/>
      <c r="CD30" s="580"/>
      <c r="CE30" s="580"/>
      <c r="CF30" s="580"/>
      <c r="CG30" s="580"/>
      <c r="CH30" s="580"/>
      <c r="CI30" s="580"/>
      <c r="CJ30" s="580"/>
      <c r="CK30" s="580"/>
      <c r="CL30" s="580"/>
      <c r="CM30" s="580"/>
      <c r="CN30" s="580"/>
      <c r="CO30" s="580"/>
      <c r="CP30" s="580"/>
      <c r="CQ30" s="580"/>
      <c r="CR30" s="580"/>
      <c r="CS30" s="580"/>
      <c r="CT30" s="580"/>
      <c r="CU30" s="580"/>
      <c r="CV30" s="580"/>
      <c r="CW30" s="580"/>
      <c r="CX30" s="580"/>
      <c r="CY30" s="580"/>
      <c r="CZ30" s="580"/>
      <c r="DA30" s="580"/>
      <c r="DB30" s="580"/>
      <c r="DC30" s="580"/>
      <c r="DD30" s="580"/>
      <c r="DE30" s="580"/>
      <c r="DF30" s="580"/>
      <c r="DG30" s="580"/>
      <c r="DH30" s="580"/>
      <c r="DI30" s="580"/>
      <c r="DJ30" s="580"/>
      <c r="DK30" s="580"/>
      <c r="DL30" s="580"/>
      <c r="DM30" s="580"/>
      <c r="DN30" s="580"/>
      <c r="DO30" s="580"/>
      <c r="DP30" s="580"/>
      <c r="DQ30" s="580"/>
      <c r="DR30" s="580"/>
      <c r="DS30" s="580"/>
      <c r="DT30" s="580"/>
      <c r="DU30" s="580"/>
      <c r="DV30" s="580"/>
      <c r="DW30" s="580"/>
      <c r="DX30" s="580"/>
      <c r="DY30" s="580"/>
      <c r="DZ30" s="580"/>
      <c r="EA30" s="580"/>
      <c r="EB30" s="580"/>
      <c r="EC30" s="580"/>
      <c r="ED30" s="580"/>
      <c r="EE30" s="580"/>
      <c r="EF30" s="159" cm="1">
        <f t="array" ref="EF30">SUMPRODUCT((YEAR($BX$5:$EE$5)=EF$5)*($BX30:$EE30))</f>
        <v>0</v>
      </c>
      <c r="EG30" s="125" cm="1">
        <f t="array" ref="EG30">SUMPRODUCT((YEAR($BX$5:$EE$5)=EG$5)*($BX30:$EE30))</f>
        <v>0</v>
      </c>
      <c r="EH30" s="125" cm="1">
        <f t="array" ref="EH30">SUMPRODUCT((YEAR($BX$5:$EE$5)=EH$5)*($BX30:$EE30))</f>
        <v>0</v>
      </c>
      <c r="EI30" s="125" cm="1">
        <f t="array" ref="EI30">SUMPRODUCT((YEAR($BX$5:$EE$5)=EI$5)*($BX30:$EE30))</f>
        <v>0</v>
      </c>
      <c r="EJ30" s="158" cm="1">
        <f t="array" ref="EJ30">SUMPRODUCT((YEAR($BX$5:$EE$5)=EJ$5)*($BX30:$EE30))</f>
        <v>0</v>
      </c>
      <c r="EK30" s="193"/>
      <c r="EL30" s="125">
        <f>ROUND($F30-SUM($BX30:BX30),0)</f>
        <v>0</v>
      </c>
      <c r="EM30" s="125">
        <f>ROUND($F30-SUM($BX30:BY30),0)</f>
        <v>0</v>
      </c>
      <c r="EN30" s="125">
        <f>ROUND($F30-SUM($BX30:BZ30),0)</f>
        <v>0</v>
      </c>
      <c r="EO30" s="125">
        <f>ROUND($F30-SUM($BX30:CA30),0)</f>
        <v>0</v>
      </c>
      <c r="EP30" s="125">
        <f>ROUND($F30-SUM($BX30:CB30),0)</f>
        <v>0</v>
      </c>
      <c r="EQ30" s="125">
        <f>ROUND($F30-SUM($BX30:CC30),0)</f>
        <v>0</v>
      </c>
      <c r="ER30" s="125">
        <f>ROUND($F30-SUM($BX30:CD30),0)</f>
        <v>0</v>
      </c>
      <c r="ES30" s="125">
        <f>ROUND($F30-SUM($BX30:CE30),0)</f>
        <v>0</v>
      </c>
      <c r="ET30" s="125">
        <f>ROUND($F30-SUM($BX30:CF30),0)</f>
        <v>0</v>
      </c>
      <c r="EU30" s="125">
        <f>ROUND($F30-SUM($BX30:CG30),0)</f>
        <v>0</v>
      </c>
      <c r="EV30" s="125">
        <f>ROUND($F30-SUM($BX30:CH30),0)</f>
        <v>0</v>
      </c>
      <c r="EW30" s="125">
        <f>ROUND($F30-SUM($BX30:CI30),0)</f>
        <v>0</v>
      </c>
      <c r="EX30" s="125">
        <f>ROUND($F30-SUM($BX30:CJ30),0)</f>
        <v>0</v>
      </c>
      <c r="EY30" s="125">
        <f>ROUND($F30-SUM($BX30:CK30),0)</f>
        <v>0</v>
      </c>
      <c r="EZ30" s="125">
        <f>ROUND($F30-SUM($BX30:CL30),0)</f>
        <v>0</v>
      </c>
      <c r="FA30" s="125">
        <f>ROUND($F30-SUM($BX30:CM30),0)</f>
        <v>0</v>
      </c>
      <c r="FB30" s="125">
        <f>ROUND($F30-SUM($BX30:CN30),0)</f>
        <v>0</v>
      </c>
      <c r="FC30" s="125">
        <f>ROUND($F30-SUM($BX30:CO30),0)</f>
        <v>0</v>
      </c>
      <c r="FD30" s="125">
        <f>ROUND($F30-SUM($BX30:CP30),0)</f>
        <v>0</v>
      </c>
      <c r="FE30" s="125">
        <f>ROUND($F30-SUM($BX30:CQ30),0)</f>
        <v>0</v>
      </c>
      <c r="FF30" s="125">
        <f>ROUND($F30-SUM($BX30:CR30),0)</f>
        <v>0</v>
      </c>
      <c r="FG30" s="125">
        <f>ROUND($F30-SUM($BX30:CS30),0)</f>
        <v>0</v>
      </c>
      <c r="FH30" s="125">
        <f>ROUND($F30-SUM($BX30:CT30),0)</f>
        <v>0</v>
      </c>
      <c r="FI30" s="125">
        <f>ROUND($F30-SUM($BX30:CU30),0)</f>
        <v>0</v>
      </c>
      <c r="FJ30" s="125">
        <f>ROUND($F30-SUM($BX30:CV30),0)</f>
        <v>0</v>
      </c>
      <c r="FK30" s="125">
        <f>ROUND($F30-SUM($BX30:CW30),0)</f>
        <v>0</v>
      </c>
      <c r="FL30" s="125">
        <f>ROUND($F30-SUM($BX30:CX30),0)</f>
        <v>0</v>
      </c>
      <c r="FM30" s="125">
        <f>ROUND($F30-SUM($BX30:CY30),0)</f>
        <v>0</v>
      </c>
      <c r="FN30" s="125">
        <f>ROUND($F30-SUM($BX30:CZ30),0)</f>
        <v>0</v>
      </c>
      <c r="FO30" s="125">
        <f>ROUND($F30-SUM($BX30:DA30),0)</f>
        <v>0</v>
      </c>
      <c r="FP30" s="125">
        <f>ROUND($F30-SUM($BX30:DB30),0)</f>
        <v>0</v>
      </c>
      <c r="FQ30" s="125">
        <f>ROUND($F30-SUM($BX30:DC30),0)</f>
        <v>0</v>
      </c>
      <c r="FR30" s="125">
        <f>ROUND($F30-SUM($BX30:DD30),0)</f>
        <v>0</v>
      </c>
      <c r="FS30" s="125">
        <f>ROUND($F30-SUM($BX30:DE30),0)</f>
        <v>0</v>
      </c>
      <c r="FT30" s="125">
        <f>ROUND($F30-SUM($BX30:DF30),0)</f>
        <v>0</v>
      </c>
      <c r="FU30" s="125">
        <f>ROUND($F30-SUM($BX30:DG30),0)</f>
        <v>0</v>
      </c>
      <c r="FV30" s="125">
        <f>ROUND($F30-SUM($BX30:DH30),0)</f>
        <v>0</v>
      </c>
      <c r="FW30" s="125">
        <f>ROUND($F30-SUM($BX30:DI30),0)</f>
        <v>0</v>
      </c>
      <c r="FX30" s="125">
        <f>ROUND($F30-SUM($BX30:DJ30),0)</f>
        <v>0</v>
      </c>
      <c r="FY30" s="125">
        <f>ROUND($F30-SUM($BX30:DK30),0)</f>
        <v>0</v>
      </c>
      <c r="FZ30" s="125">
        <f>ROUND($F30-SUM($BX30:DL30),0)</f>
        <v>0</v>
      </c>
      <c r="GA30" s="125">
        <f>ROUND($F30-SUM($BX30:DM30),0)</f>
        <v>0</v>
      </c>
      <c r="GB30" s="125">
        <f>ROUND($F30-SUM($BX30:DN30),0)</f>
        <v>0</v>
      </c>
      <c r="GC30" s="125">
        <f>ROUND($F30-SUM($BX30:DO30),0)</f>
        <v>0</v>
      </c>
      <c r="GD30" s="125">
        <f>ROUND($F30-SUM($BX30:DP30),0)</f>
        <v>0</v>
      </c>
      <c r="GE30" s="125">
        <f>ROUND($F30-SUM($BX30:DQ30),0)</f>
        <v>0</v>
      </c>
      <c r="GF30" s="125">
        <f>ROUND($F30-SUM($BX30:DR30),0)</f>
        <v>0</v>
      </c>
      <c r="GG30" s="125">
        <f>ROUND($F30-SUM($BX30:DS30),0)</f>
        <v>0</v>
      </c>
      <c r="GH30" s="125">
        <f>ROUND($F30-SUM($BX30:DT30),0)</f>
        <v>0</v>
      </c>
      <c r="GI30" s="125">
        <f>ROUND($F30-SUM($BX30:DU30),0)</f>
        <v>0</v>
      </c>
      <c r="GJ30" s="125">
        <f>ROUND($F30-SUM($BX30:DV30),0)</f>
        <v>0</v>
      </c>
      <c r="GK30" s="125">
        <f>ROUND($F30-SUM($BX30:DW30),0)</f>
        <v>0</v>
      </c>
      <c r="GL30" s="125">
        <f>ROUND($F30-SUM($BX30:DX30),0)</f>
        <v>0</v>
      </c>
      <c r="GM30" s="125">
        <f>ROUND($F30-SUM($BX30:DY30),0)</f>
        <v>0</v>
      </c>
      <c r="GN30" s="125">
        <f>ROUND($F30-SUM($BX30:DZ30),0)</f>
        <v>0</v>
      </c>
      <c r="GO30" s="125">
        <f>ROUND($F30-SUM($BX30:EA30),0)</f>
        <v>0</v>
      </c>
      <c r="GP30" s="125">
        <f>ROUND($F30-SUM($BX30:EB30),0)</f>
        <v>0</v>
      </c>
      <c r="GQ30" s="125">
        <f>ROUND($F30-SUM($BX30:EC30),0)</f>
        <v>0</v>
      </c>
      <c r="GR30" s="125">
        <f>ROUND($F30-SUM($BX30:ED30),0)</f>
        <v>0</v>
      </c>
      <c r="GS30" s="125">
        <f>ROUND($F30-SUM($BX30:EE30),0)</f>
        <v>0</v>
      </c>
      <c r="GT30" s="159">
        <f t="shared" si="125"/>
        <v>0</v>
      </c>
      <c r="GU30" s="125">
        <f t="shared" si="126"/>
        <v>0</v>
      </c>
      <c r="GV30" s="125">
        <f t="shared" si="127"/>
        <v>0</v>
      </c>
      <c r="GW30" s="125">
        <f t="shared" si="128"/>
        <v>0</v>
      </c>
      <c r="GX30" s="158">
        <f t="shared" si="129"/>
        <v>0</v>
      </c>
      <c r="GY30" s="89"/>
      <c r="GZ30" s="89"/>
      <c r="HA30" s="89"/>
      <c r="HB30" s="89"/>
      <c r="HC30" s="89"/>
      <c r="HD30" s="89"/>
      <c r="HE30" s="211"/>
      <c r="HF30" s="211"/>
      <c r="HG30" s="211"/>
      <c r="HH30" s="211"/>
      <c r="HI30" s="211"/>
      <c r="HJ30" s="211"/>
      <c r="HK30" s="118"/>
      <c r="HL30" s="118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12"/>
      <c r="IV30" s="212"/>
      <c r="IW30" s="212"/>
      <c r="IX30" s="212"/>
      <c r="IY30" s="212"/>
      <c r="IZ30" s="212"/>
      <c r="JA30" s="212"/>
      <c r="JB30" s="212"/>
    </row>
    <row r="31" spans="1:262" s="24" customFormat="1">
      <c r="A31" s="17"/>
      <c r="B31" s="89"/>
      <c r="C31" s="445" t="s">
        <v>154</v>
      </c>
      <c r="D31" s="152" t="s">
        <v>196</v>
      </c>
      <c r="E31" s="179" t="s">
        <v>225</v>
      </c>
      <c r="F31" s="200"/>
      <c r="G31" s="154">
        <v>44348</v>
      </c>
      <c r="H31" s="155">
        <f>IFERROR(VLOOKUP(D31,Setup!$D$40:$F$47,3,FALSE)*12,"")</f>
        <v>36</v>
      </c>
      <c r="I31" s="90"/>
      <c r="J31" s="110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0"/>
      <c r="BS31" s="111"/>
      <c r="BT31" s="111"/>
      <c r="BU31" s="111"/>
      <c r="BV31" s="112"/>
      <c r="BW31" s="308"/>
      <c r="BX31" s="836"/>
      <c r="BY31" s="580"/>
      <c r="BZ31" s="580"/>
      <c r="CA31" s="580"/>
      <c r="CB31" s="580"/>
      <c r="CC31" s="580"/>
      <c r="CD31" s="580"/>
      <c r="CE31" s="580"/>
      <c r="CF31" s="580"/>
      <c r="CG31" s="580"/>
      <c r="CH31" s="580"/>
      <c r="CI31" s="580"/>
      <c r="CJ31" s="580"/>
      <c r="CK31" s="580"/>
      <c r="CL31" s="580"/>
      <c r="CM31" s="580"/>
      <c r="CN31" s="580"/>
      <c r="CO31" s="580"/>
      <c r="CP31" s="580"/>
      <c r="CQ31" s="580"/>
      <c r="CR31" s="580"/>
      <c r="CS31" s="580"/>
      <c r="CT31" s="580"/>
      <c r="CU31" s="580"/>
      <c r="CV31" s="580"/>
      <c r="CW31" s="580"/>
      <c r="CX31" s="580"/>
      <c r="CY31" s="580"/>
      <c r="CZ31" s="580"/>
      <c r="DA31" s="580"/>
      <c r="DB31" s="580"/>
      <c r="DC31" s="580"/>
      <c r="DD31" s="580"/>
      <c r="DE31" s="580"/>
      <c r="DF31" s="580"/>
      <c r="DG31" s="580"/>
      <c r="DH31" s="580"/>
      <c r="DI31" s="580"/>
      <c r="DJ31" s="580"/>
      <c r="DK31" s="580"/>
      <c r="DL31" s="580"/>
      <c r="DM31" s="580"/>
      <c r="DN31" s="580"/>
      <c r="DO31" s="580"/>
      <c r="DP31" s="580"/>
      <c r="DQ31" s="580"/>
      <c r="DR31" s="580"/>
      <c r="DS31" s="580"/>
      <c r="DT31" s="580"/>
      <c r="DU31" s="580"/>
      <c r="DV31" s="580"/>
      <c r="DW31" s="580"/>
      <c r="DX31" s="580"/>
      <c r="DY31" s="580"/>
      <c r="DZ31" s="580"/>
      <c r="EA31" s="580"/>
      <c r="EB31" s="580"/>
      <c r="EC31" s="580"/>
      <c r="ED31" s="580"/>
      <c r="EE31" s="580"/>
      <c r="EF31" s="159" cm="1">
        <f t="array" ref="EF31">SUMPRODUCT((YEAR($BX$5:$EE$5)=EF$5)*($BX31:$EE31))</f>
        <v>0</v>
      </c>
      <c r="EG31" s="125" cm="1">
        <f t="array" ref="EG31">SUMPRODUCT((YEAR($BX$5:$EE$5)=EG$5)*($BX31:$EE31))</f>
        <v>0</v>
      </c>
      <c r="EH31" s="125" cm="1">
        <f t="array" ref="EH31">SUMPRODUCT((YEAR($BX$5:$EE$5)=EH$5)*($BX31:$EE31))</f>
        <v>0</v>
      </c>
      <c r="EI31" s="125" cm="1">
        <f t="array" ref="EI31">SUMPRODUCT((YEAR($BX$5:$EE$5)=EI$5)*($BX31:$EE31))</f>
        <v>0</v>
      </c>
      <c r="EJ31" s="158" cm="1">
        <f t="array" ref="EJ31">SUMPRODUCT((YEAR($BX$5:$EE$5)=EJ$5)*($BX31:$EE31))</f>
        <v>0</v>
      </c>
      <c r="EK31" s="193"/>
      <c r="EL31" s="125">
        <f>ROUND($F31-SUM($BX31:BX31),0)</f>
        <v>0</v>
      </c>
      <c r="EM31" s="125">
        <f>ROUND($F31-SUM($BX31:BY31),0)</f>
        <v>0</v>
      </c>
      <c r="EN31" s="125">
        <f>ROUND($F31-SUM($BX31:BZ31),0)</f>
        <v>0</v>
      </c>
      <c r="EO31" s="125">
        <f>ROUND($F31-SUM($BX31:CA31),0)</f>
        <v>0</v>
      </c>
      <c r="EP31" s="125">
        <f>ROUND($F31-SUM($BX31:CB31),0)</f>
        <v>0</v>
      </c>
      <c r="EQ31" s="125">
        <f>ROUND($F31-SUM($BX31:CC31),0)</f>
        <v>0</v>
      </c>
      <c r="ER31" s="125">
        <f>ROUND($F31-SUM($BX31:CD31),0)</f>
        <v>0</v>
      </c>
      <c r="ES31" s="125">
        <f>ROUND($F31-SUM($BX31:CE31),0)</f>
        <v>0</v>
      </c>
      <c r="ET31" s="125">
        <f>ROUND($F31-SUM($BX31:CF31),0)</f>
        <v>0</v>
      </c>
      <c r="EU31" s="125">
        <f>ROUND($F31-SUM($BX31:CG31),0)</f>
        <v>0</v>
      </c>
      <c r="EV31" s="125">
        <f>ROUND($F31-SUM($BX31:CH31),0)</f>
        <v>0</v>
      </c>
      <c r="EW31" s="125">
        <f>ROUND($F31-SUM($BX31:CI31),0)</f>
        <v>0</v>
      </c>
      <c r="EX31" s="125">
        <f>ROUND($F31-SUM($BX31:CJ31),0)</f>
        <v>0</v>
      </c>
      <c r="EY31" s="125">
        <f>ROUND($F31-SUM($BX31:CK31),0)</f>
        <v>0</v>
      </c>
      <c r="EZ31" s="125">
        <f>ROUND($F31-SUM($BX31:CL31),0)</f>
        <v>0</v>
      </c>
      <c r="FA31" s="125">
        <f>ROUND($F31-SUM($BX31:CM31),0)</f>
        <v>0</v>
      </c>
      <c r="FB31" s="125">
        <f>ROUND($F31-SUM($BX31:CN31),0)</f>
        <v>0</v>
      </c>
      <c r="FC31" s="125">
        <f>ROUND($F31-SUM($BX31:CO31),0)</f>
        <v>0</v>
      </c>
      <c r="FD31" s="125">
        <f>ROUND($F31-SUM($BX31:CP31),0)</f>
        <v>0</v>
      </c>
      <c r="FE31" s="125">
        <f>ROUND($F31-SUM($BX31:CQ31),0)</f>
        <v>0</v>
      </c>
      <c r="FF31" s="125">
        <f>ROUND($F31-SUM($BX31:CR31),0)</f>
        <v>0</v>
      </c>
      <c r="FG31" s="125">
        <f>ROUND($F31-SUM($BX31:CS31),0)</f>
        <v>0</v>
      </c>
      <c r="FH31" s="125">
        <f>ROUND($F31-SUM($BX31:CT31),0)</f>
        <v>0</v>
      </c>
      <c r="FI31" s="125">
        <f>ROUND($F31-SUM($BX31:CU31),0)</f>
        <v>0</v>
      </c>
      <c r="FJ31" s="125">
        <f>ROUND($F31-SUM($BX31:CV31),0)</f>
        <v>0</v>
      </c>
      <c r="FK31" s="125">
        <f>ROUND($F31-SUM($BX31:CW31),0)</f>
        <v>0</v>
      </c>
      <c r="FL31" s="125">
        <f>ROUND($F31-SUM($BX31:CX31),0)</f>
        <v>0</v>
      </c>
      <c r="FM31" s="125">
        <f>ROUND($F31-SUM($BX31:CY31),0)</f>
        <v>0</v>
      </c>
      <c r="FN31" s="125">
        <f>ROUND($F31-SUM($BX31:CZ31),0)</f>
        <v>0</v>
      </c>
      <c r="FO31" s="125">
        <f>ROUND($F31-SUM($BX31:DA31),0)</f>
        <v>0</v>
      </c>
      <c r="FP31" s="125">
        <f>ROUND($F31-SUM($BX31:DB31),0)</f>
        <v>0</v>
      </c>
      <c r="FQ31" s="125">
        <f>ROUND($F31-SUM($BX31:DC31),0)</f>
        <v>0</v>
      </c>
      <c r="FR31" s="125">
        <f>ROUND($F31-SUM($BX31:DD31),0)</f>
        <v>0</v>
      </c>
      <c r="FS31" s="125">
        <f>ROUND($F31-SUM($BX31:DE31),0)</f>
        <v>0</v>
      </c>
      <c r="FT31" s="125">
        <f>ROUND($F31-SUM($BX31:DF31),0)</f>
        <v>0</v>
      </c>
      <c r="FU31" s="125">
        <f>ROUND($F31-SUM($BX31:DG31),0)</f>
        <v>0</v>
      </c>
      <c r="FV31" s="125">
        <f>ROUND($F31-SUM($BX31:DH31),0)</f>
        <v>0</v>
      </c>
      <c r="FW31" s="125">
        <f>ROUND($F31-SUM($BX31:DI31),0)</f>
        <v>0</v>
      </c>
      <c r="FX31" s="125">
        <f>ROUND($F31-SUM($BX31:DJ31),0)</f>
        <v>0</v>
      </c>
      <c r="FY31" s="125">
        <f>ROUND($F31-SUM($BX31:DK31),0)</f>
        <v>0</v>
      </c>
      <c r="FZ31" s="125">
        <f>ROUND($F31-SUM($BX31:DL31),0)</f>
        <v>0</v>
      </c>
      <c r="GA31" s="125">
        <f>ROUND($F31-SUM($BX31:DM31),0)</f>
        <v>0</v>
      </c>
      <c r="GB31" s="125">
        <f>ROUND($F31-SUM($BX31:DN31),0)</f>
        <v>0</v>
      </c>
      <c r="GC31" s="125">
        <f>ROUND($F31-SUM($BX31:DO31),0)</f>
        <v>0</v>
      </c>
      <c r="GD31" s="125">
        <f>ROUND($F31-SUM($BX31:DP31),0)</f>
        <v>0</v>
      </c>
      <c r="GE31" s="125">
        <f>ROUND($F31-SUM($BX31:DQ31),0)</f>
        <v>0</v>
      </c>
      <c r="GF31" s="125">
        <f>ROUND($F31-SUM($BX31:DR31),0)</f>
        <v>0</v>
      </c>
      <c r="GG31" s="125">
        <f>ROUND($F31-SUM($BX31:DS31),0)</f>
        <v>0</v>
      </c>
      <c r="GH31" s="125">
        <f>ROUND($F31-SUM($BX31:DT31),0)</f>
        <v>0</v>
      </c>
      <c r="GI31" s="125">
        <f>ROUND($F31-SUM($BX31:DU31),0)</f>
        <v>0</v>
      </c>
      <c r="GJ31" s="125">
        <f>ROUND($F31-SUM($BX31:DV31),0)</f>
        <v>0</v>
      </c>
      <c r="GK31" s="125">
        <f>ROUND($F31-SUM($BX31:DW31),0)</f>
        <v>0</v>
      </c>
      <c r="GL31" s="125">
        <f>ROUND($F31-SUM($BX31:DX31),0)</f>
        <v>0</v>
      </c>
      <c r="GM31" s="125">
        <f>ROUND($F31-SUM($BX31:DY31),0)</f>
        <v>0</v>
      </c>
      <c r="GN31" s="125">
        <f>ROUND($F31-SUM($BX31:DZ31),0)</f>
        <v>0</v>
      </c>
      <c r="GO31" s="125">
        <f>ROUND($F31-SUM($BX31:EA31),0)</f>
        <v>0</v>
      </c>
      <c r="GP31" s="125">
        <f>ROUND($F31-SUM($BX31:EB31),0)</f>
        <v>0</v>
      </c>
      <c r="GQ31" s="125">
        <f>ROUND($F31-SUM($BX31:EC31),0)</f>
        <v>0</v>
      </c>
      <c r="GR31" s="125">
        <f>ROUND($F31-SUM($BX31:ED31),0)</f>
        <v>0</v>
      </c>
      <c r="GS31" s="125">
        <f>ROUND($F31-SUM($BX31:EE31),0)</f>
        <v>0</v>
      </c>
      <c r="GT31" s="159">
        <f t="shared" si="125"/>
        <v>0</v>
      </c>
      <c r="GU31" s="125">
        <f t="shared" si="126"/>
        <v>0</v>
      </c>
      <c r="GV31" s="125">
        <f t="shared" si="127"/>
        <v>0</v>
      </c>
      <c r="GW31" s="125">
        <f t="shared" si="128"/>
        <v>0</v>
      </c>
      <c r="GX31" s="158">
        <f t="shared" si="129"/>
        <v>0</v>
      </c>
      <c r="GY31" s="89"/>
      <c r="GZ31" s="89"/>
      <c r="HA31" s="89"/>
      <c r="HB31" s="89"/>
      <c r="HC31" s="89"/>
      <c r="HD31" s="89"/>
      <c r="HE31" s="211"/>
      <c r="HF31" s="211"/>
      <c r="HG31" s="211"/>
      <c r="HH31" s="211"/>
      <c r="HI31" s="211"/>
      <c r="HJ31" s="211"/>
      <c r="HK31" s="118"/>
      <c r="HL31" s="118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12"/>
      <c r="IV31" s="212"/>
      <c r="IW31" s="212"/>
      <c r="IX31" s="212"/>
      <c r="IY31" s="212"/>
      <c r="IZ31" s="212"/>
      <c r="JA31" s="212"/>
      <c r="JB31" s="212"/>
    </row>
    <row r="32" spans="1:262" s="24" customFormat="1">
      <c r="A32" s="17"/>
      <c r="B32" s="89"/>
      <c r="C32" s="445" t="s">
        <v>154</v>
      </c>
      <c r="D32" s="152" t="s">
        <v>29</v>
      </c>
      <c r="E32" s="179" t="s">
        <v>225</v>
      </c>
      <c r="F32" s="200"/>
      <c r="G32" s="154">
        <v>44378</v>
      </c>
      <c r="H32" s="155">
        <f>IFERROR(VLOOKUP(D32,Setup!$D$40:$F$47,3,FALSE)*12,"")</f>
        <v>60</v>
      </c>
      <c r="I32" s="90"/>
      <c r="J32" s="110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1"/>
      <c r="BP32" s="111"/>
      <c r="BQ32" s="111"/>
      <c r="BR32" s="110"/>
      <c r="BS32" s="111"/>
      <c r="BT32" s="111"/>
      <c r="BU32" s="111"/>
      <c r="BV32" s="112"/>
      <c r="BW32" s="308"/>
      <c r="BX32" s="836"/>
      <c r="BY32" s="580"/>
      <c r="BZ32" s="580"/>
      <c r="CA32" s="580"/>
      <c r="CB32" s="580"/>
      <c r="CC32" s="580"/>
      <c r="CD32" s="580"/>
      <c r="CE32" s="580"/>
      <c r="CF32" s="580"/>
      <c r="CG32" s="580"/>
      <c r="CH32" s="580"/>
      <c r="CI32" s="580"/>
      <c r="CJ32" s="580"/>
      <c r="CK32" s="580"/>
      <c r="CL32" s="580"/>
      <c r="CM32" s="580"/>
      <c r="CN32" s="580"/>
      <c r="CO32" s="580"/>
      <c r="CP32" s="580"/>
      <c r="CQ32" s="580"/>
      <c r="CR32" s="580"/>
      <c r="CS32" s="580"/>
      <c r="CT32" s="580"/>
      <c r="CU32" s="580"/>
      <c r="CV32" s="580"/>
      <c r="CW32" s="580"/>
      <c r="CX32" s="580"/>
      <c r="CY32" s="580"/>
      <c r="CZ32" s="580"/>
      <c r="DA32" s="580"/>
      <c r="DB32" s="580"/>
      <c r="DC32" s="580"/>
      <c r="DD32" s="580"/>
      <c r="DE32" s="580"/>
      <c r="DF32" s="580"/>
      <c r="DG32" s="580"/>
      <c r="DH32" s="580"/>
      <c r="DI32" s="580"/>
      <c r="DJ32" s="580"/>
      <c r="DK32" s="580"/>
      <c r="DL32" s="580"/>
      <c r="DM32" s="580"/>
      <c r="DN32" s="580"/>
      <c r="DO32" s="580"/>
      <c r="DP32" s="580"/>
      <c r="DQ32" s="580"/>
      <c r="DR32" s="580"/>
      <c r="DS32" s="580"/>
      <c r="DT32" s="580"/>
      <c r="DU32" s="580"/>
      <c r="DV32" s="580"/>
      <c r="DW32" s="580"/>
      <c r="DX32" s="580"/>
      <c r="DY32" s="580"/>
      <c r="DZ32" s="580"/>
      <c r="EA32" s="580"/>
      <c r="EB32" s="580"/>
      <c r="EC32" s="580"/>
      <c r="ED32" s="580"/>
      <c r="EE32" s="580"/>
      <c r="EF32" s="159" cm="1">
        <f t="array" ref="EF32">SUMPRODUCT((YEAR($BX$5:$EE$5)=EF$5)*($BX32:$EE32))</f>
        <v>0</v>
      </c>
      <c r="EG32" s="125" cm="1">
        <f t="array" ref="EG32">SUMPRODUCT((YEAR($BX$5:$EE$5)=EG$5)*($BX32:$EE32))</f>
        <v>0</v>
      </c>
      <c r="EH32" s="125" cm="1">
        <f t="array" ref="EH32">SUMPRODUCT((YEAR($BX$5:$EE$5)=EH$5)*($BX32:$EE32))</f>
        <v>0</v>
      </c>
      <c r="EI32" s="125" cm="1">
        <f t="array" ref="EI32">SUMPRODUCT((YEAR($BX$5:$EE$5)=EI$5)*($BX32:$EE32))</f>
        <v>0</v>
      </c>
      <c r="EJ32" s="158" cm="1">
        <f t="array" ref="EJ32">SUMPRODUCT((YEAR($BX$5:$EE$5)=EJ$5)*($BX32:$EE32))</f>
        <v>0</v>
      </c>
      <c r="EK32" s="193"/>
      <c r="EL32" s="125">
        <f>ROUND($F32-SUM($BX32:BX32),0)</f>
        <v>0</v>
      </c>
      <c r="EM32" s="125">
        <f>ROUND($F32-SUM($BX32:BY32),0)</f>
        <v>0</v>
      </c>
      <c r="EN32" s="125">
        <f>ROUND($F32-SUM($BX32:BZ32),0)</f>
        <v>0</v>
      </c>
      <c r="EO32" s="125">
        <f>ROUND($F32-SUM($BX32:CA32),0)</f>
        <v>0</v>
      </c>
      <c r="EP32" s="125">
        <f>ROUND($F32-SUM($BX32:CB32),0)</f>
        <v>0</v>
      </c>
      <c r="EQ32" s="125">
        <f>ROUND($F32-SUM($BX32:CC32),0)</f>
        <v>0</v>
      </c>
      <c r="ER32" s="125">
        <f>ROUND($F32-SUM($BX32:CD32),0)</f>
        <v>0</v>
      </c>
      <c r="ES32" s="125">
        <f>ROUND($F32-SUM($BX32:CE32),0)</f>
        <v>0</v>
      </c>
      <c r="ET32" s="125">
        <f>ROUND($F32-SUM($BX32:CF32),0)</f>
        <v>0</v>
      </c>
      <c r="EU32" s="125">
        <f>ROUND($F32-SUM($BX32:CG32),0)</f>
        <v>0</v>
      </c>
      <c r="EV32" s="125">
        <f>ROUND($F32-SUM($BX32:CH32),0)</f>
        <v>0</v>
      </c>
      <c r="EW32" s="125">
        <f>ROUND($F32-SUM($BX32:CI32),0)</f>
        <v>0</v>
      </c>
      <c r="EX32" s="125">
        <f>ROUND($F32-SUM($BX32:CJ32),0)</f>
        <v>0</v>
      </c>
      <c r="EY32" s="125">
        <f>ROUND($F32-SUM($BX32:CK32),0)</f>
        <v>0</v>
      </c>
      <c r="EZ32" s="125">
        <f>ROUND($F32-SUM($BX32:CL32),0)</f>
        <v>0</v>
      </c>
      <c r="FA32" s="125">
        <f>ROUND($F32-SUM($BX32:CM32),0)</f>
        <v>0</v>
      </c>
      <c r="FB32" s="125">
        <f>ROUND($F32-SUM($BX32:CN32),0)</f>
        <v>0</v>
      </c>
      <c r="FC32" s="125">
        <f>ROUND($F32-SUM($BX32:CO32),0)</f>
        <v>0</v>
      </c>
      <c r="FD32" s="125">
        <f>ROUND($F32-SUM($BX32:CP32),0)</f>
        <v>0</v>
      </c>
      <c r="FE32" s="125">
        <f>ROUND($F32-SUM($BX32:CQ32),0)</f>
        <v>0</v>
      </c>
      <c r="FF32" s="125">
        <f>ROUND($F32-SUM($BX32:CR32),0)</f>
        <v>0</v>
      </c>
      <c r="FG32" s="125">
        <f>ROUND($F32-SUM($BX32:CS32),0)</f>
        <v>0</v>
      </c>
      <c r="FH32" s="125">
        <f>ROUND($F32-SUM($BX32:CT32),0)</f>
        <v>0</v>
      </c>
      <c r="FI32" s="125">
        <f>ROUND($F32-SUM($BX32:CU32),0)</f>
        <v>0</v>
      </c>
      <c r="FJ32" s="125">
        <f>ROUND($F32-SUM($BX32:CV32),0)</f>
        <v>0</v>
      </c>
      <c r="FK32" s="125">
        <f>ROUND($F32-SUM($BX32:CW32),0)</f>
        <v>0</v>
      </c>
      <c r="FL32" s="125">
        <f>ROUND($F32-SUM($BX32:CX32),0)</f>
        <v>0</v>
      </c>
      <c r="FM32" s="125">
        <f>ROUND($F32-SUM($BX32:CY32),0)</f>
        <v>0</v>
      </c>
      <c r="FN32" s="125">
        <f>ROUND($F32-SUM($BX32:CZ32),0)</f>
        <v>0</v>
      </c>
      <c r="FO32" s="125">
        <f>ROUND($F32-SUM($BX32:DA32),0)</f>
        <v>0</v>
      </c>
      <c r="FP32" s="125">
        <f>ROUND($F32-SUM($BX32:DB32),0)</f>
        <v>0</v>
      </c>
      <c r="FQ32" s="125">
        <f>ROUND($F32-SUM($BX32:DC32),0)</f>
        <v>0</v>
      </c>
      <c r="FR32" s="125">
        <f>ROUND($F32-SUM($BX32:DD32),0)</f>
        <v>0</v>
      </c>
      <c r="FS32" s="125">
        <f>ROUND($F32-SUM($BX32:DE32),0)</f>
        <v>0</v>
      </c>
      <c r="FT32" s="125">
        <f>ROUND($F32-SUM($BX32:DF32),0)</f>
        <v>0</v>
      </c>
      <c r="FU32" s="125">
        <f>ROUND($F32-SUM($BX32:DG32),0)</f>
        <v>0</v>
      </c>
      <c r="FV32" s="125">
        <f>ROUND($F32-SUM($BX32:DH32),0)</f>
        <v>0</v>
      </c>
      <c r="FW32" s="125">
        <f>ROUND($F32-SUM($BX32:DI32),0)</f>
        <v>0</v>
      </c>
      <c r="FX32" s="125">
        <f>ROUND($F32-SUM($BX32:DJ32),0)</f>
        <v>0</v>
      </c>
      <c r="FY32" s="125">
        <f>ROUND($F32-SUM($BX32:DK32),0)</f>
        <v>0</v>
      </c>
      <c r="FZ32" s="125">
        <f>ROUND($F32-SUM($BX32:DL32),0)</f>
        <v>0</v>
      </c>
      <c r="GA32" s="125">
        <f>ROUND($F32-SUM($BX32:DM32),0)</f>
        <v>0</v>
      </c>
      <c r="GB32" s="125">
        <f>ROUND($F32-SUM($BX32:DN32),0)</f>
        <v>0</v>
      </c>
      <c r="GC32" s="125">
        <f>ROUND($F32-SUM($BX32:DO32),0)</f>
        <v>0</v>
      </c>
      <c r="GD32" s="125">
        <f>ROUND($F32-SUM($BX32:DP32),0)</f>
        <v>0</v>
      </c>
      <c r="GE32" s="125">
        <f>ROUND($F32-SUM($BX32:DQ32),0)</f>
        <v>0</v>
      </c>
      <c r="GF32" s="125">
        <f>ROUND($F32-SUM($BX32:DR32),0)</f>
        <v>0</v>
      </c>
      <c r="GG32" s="125">
        <f>ROUND($F32-SUM($BX32:DS32),0)</f>
        <v>0</v>
      </c>
      <c r="GH32" s="125">
        <f>ROUND($F32-SUM($BX32:DT32),0)</f>
        <v>0</v>
      </c>
      <c r="GI32" s="125">
        <f>ROUND($F32-SUM($BX32:DU32),0)</f>
        <v>0</v>
      </c>
      <c r="GJ32" s="125">
        <f>ROUND($F32-SUM($BX32:DV32),0)</f>
        <v>0</v>
      </c>
      <c r="GK32" s="125">
        <f>ROUND($F32-SUM($BX32:DW32),0)</f>
        <v>0</v>
      </c>
      <c r="GL32" s="125">
        <f>ROUND($F32-SUM($BX32:DX32),0)</f>
        <v>0</v>
      </c>
      <c r="GM32" s="125">
        <f>ROUND($F32-SUM($BX32:DY32),0)</f>
        <v>0</v>
      </c>
      <c r="GN32" s="125">
        <f>ROUND($F32-SUM($BX32:DZ32),0)</f>
        <v>0</v>
      </c>
      <c r="GO32" s="125">
        <f>ROUND($F32-SUM($BX32:EA32),0)</f>
        <v>0</v>
      </c>
      <c r="GP32" s="125">
        <f>ROUND($F32-SUM($BX32:EB32),0)</f>
        <v>0</v>
      </c>
      <c r="GQ32" s="125">
        <f>ROUND($F32-SUM($BX32:EC32),0)</f>
        <v>0</v>
      </c>
      <c r="GR32" s="125">
        <f>ROUND($F32-SUM($BX32:ED32),0)</f>
        <v>0</v>
      </c>
      <c r="GS32" s="125">
        <f>ROUND($F32-SUM($BX32:EE32),0)</f>
        <v>0</v>
      </c>
      <c r="GT32" s="159">
        <f t="shared" si="125"/>
        <v>0</v>
      </c>
      <c r="GU32" s="125">
        <f t="shared" si="126"/>
        <v>0</v>
      </c>
      <c r="GV32" s="125">
        <f t="shared" si="127"/>
        <v>0</v>
      </c>
      <c r="GW32" s="125">
        <f t="shared" si="128"/>
        <v>0</v>
      </c>
      <c r="GX32" s="158">
        <f t="shared" si="129"/>
        <v>0</v>
      </c>
      <c r="GY32" s="89"/>
      <c r="GZ32" s="89"/>
      <c r="HA32" s="89"/>
      <c r="HB32" s="89"/>
      <c r="HC32" s="89"/>
      <c r="HD32" s="89"/>
      <c r="HE32" s="211"/>
      <c r="HF32" s="211"/>
      <c r="HG32" s="211"/>
      <c r="HH32" s="211"/>
      <c r="HI32" s="211"/>
      <c r="HJ32" s="211"/>
      <c r="HK32" s="118"/>
      <c r="HL32" s="118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12"/>
      <c r="IV32" s="212"/>
      <c r="IW32" s="212"/>
      <c r="IX32" s="212"/>
      <c r="IY32" s="212"/>
      <c r="IZ32" s="212"/>
      <c r="JA32" s="212"/>
      <c r="JB32" s="212"/>
    </row>
    <row r="33" spans="1:262" s="24" customFormat="1">
      <c r="A33" s="17"/>
      <c r="B33" s="89"/>
      <c r="C33" s="456" t="s">
        <v>154</v>
      </c>
      <c r="D33" s="152" t="s">
        <v>31</v>
      </c>
      <c r="E33" s="179" t="s">
        <v>225</v>
      </c>
      <c r="F33" s="200"/>
      <c r="G33" s="154">
        <v>44409</v>
      </c>
      <c r="H33" s="155">
        <f>IFERROR(VLOOKUP(D33,Setup!$D$40:$F$47,3,FALSE)*12,"")</f>
        <v>60</v>
      </c>
      <c r="I33" s="90"/>
      <c r="J33" s="19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1"/>
      <c r="BM33" s="111"/>
      <c r="BN33" s="111"/>
      <c r="BO33" s="111"/>
      <c r="BP33" s="111"/>
      <c r="BQ33" s="111"/>
      <c r="BR33" s="191"/>
      <c r="BS33" s="192"/>
      <c r="BT33" s="192"/>
      <c r="BU33" s="192"/>
      <c r="BV33" s="545"/>
      <c r="BW33" s="308"/>
      <c r="BX33" s="837"/>
      <c r="BY33" s="580"/>
      <c r="BZ33" s="580"/>
      <c r="CA33" s="580"/>
      <c r="CB33" s="580"/>
      <c r="CC33" s="580"/>
      <c r="CD33" s="580"/>
      <c r="CE33" s="580"/>
      <c r="CF33" s="580"/>
      <c r="CG33" s="580"/>
      <c r="CH33" s="580"/>
      <c r="CI33" s="580"/>
      <c r="CJ33" s="580"/>
      <c r="CK33" s="580"/>
      <c r="CL33" s="580"/>
      <c r="CM33" s="580"/>
      <c r="CN33" s="580"/>
      <c r="CO33" s="580"/>
      <c r="CP33" s="580"/>
      <c r="CQ33" s="580"/>
      <c r="CR33" s="580"/>
      <c r="CS33" s="580"/>
      <c r="CT33" s="580"/>
      <c r="CU33" s="580"/>
      <c r="CV33" s="580"/>
      <c r="CW33" s="580"/>
      <c r="CX33" s="580"/>
      <c r="CY33" s="580"/>
      <c r="CZ33" s="580"/>
      <c r="DA33" s="580"/>
      <c r="DB33" s="580"/>
      <c r="DC33" s="580"/>
      <c r="DD33" s="580"/>
      <c r="DE33" s="580"/>
      <c r="DF33" s="580"/>
      <c r="DG33" s="580"/>
      <c r="DH33" s="580"/>
      <c r="DI33" s="580"/>
      <c r="DJ33" s="580"/>
      <c r="DK33" s="580"/>
      <c r="DL33" s="580"/>
      <c r="DM33" s="580"/>
      <c r="DN33" s="580"/>
      <c r="DO33" s="580"/>
      <c r="DP33" s="580"/>
      <c r="DQ33" s="580"/>
      <c r="DR33" s="580"/>
      <c r="DS33" s="580"/>
      <c r="DT33" s="580"/>
      <c r="DU33" s="580"/>
      <c r="DV33" s="580"/>
      <c r="DW33" s="580"/>
      <c r="DX33" s="580"/>
      <c r="DY33" s="580"/>
      <c r="DZ33" s="580"/>
      <c r="EA33" s="580"/>
      <c r="EB33" s="580"/>
      <c r="EC33" s="580"/>
      <c r="ED33" s="580"/>
      <c r="EE33" s="580"/>
      <c r="EF33" s="160" cm="1">
        <f t="array" ref="EF33">SUMPRODUCT((YEAR($BX$5:$EE$5)=EF$5)*($BX33:$EE33))</f>
        <v>0</v>
      </c>
      <c r="EG33" s="161" cm="1">
        <f t="array" ref="EG33">SUMPRODUCT((YEAR($BX$5:$EE$5)=EG$5)*($BX33:$EE33))</f>
        <v>0</v>
      </c>
      <c r="EH33" s="161" cm="1">
        <f t="array" ref="EH33">SUMPRODUCT((YEAR($BX$5:$EE$5)=EH$5)*($BX33:$EE33))</f>
        <v>0</v>
      </c>
      <c r="EI33" s="161" cm="1">
        <f t="array" ref="EI33">SUMPRODUCT((YEAR($BX$5:$EE$5)=EI$5)*($BX33:$EE33))</f>
        <v>0</v>
      </c>
      <c r="EJ33" s="162" cm="1">
        <f t="array" ref="EJ33">SUMPRODUCT((YEAR($BX$5:$EE$5)=EJ$5)*($BX33:$EE33))</f>
        <v>0</v>
      </c>
      <c r="EK33" s="193"/>
      <c r="EL33" s="125">
        <f>ROUND($F33-SUM($BX33:BX33),0)</f>
        <v>0</v>
      </c>
      <c r="EM33" s="125">
        <f>ROUND($F33-SUM($BX33:BY33),0)</f>
        <v>0</v>
      </c>
      <c r="EN33" s="125">
        <f>ROUND($F33-SUM($BX33:BZ33),0)</f>
        <v>0</v>
      </c>
      <c r="EO33" s="125">
        <f>ROUND($F33-SUM($BX33:CA33),0)</f>
        <v>0</v>
      </c>
      <c r="EP33" s="125">
        <f>ROUND($F33-SUM($BX33:CB33),0)</f>
        <v>0</v>
      </c>
      <c r="EQ33" s="125">
        <f>ROUND($F33-SUM($BX33:CC33),0)</f>
        <v>0</v>
      </c>
      <c r="ER33" s="125">
        <f>ROUND($F33-SUM($BX33:CD33),0)</f>
        <v>0</v>
      </c>
      <c r="ES33" s="125">
        <f>ROUND($F33-SUM($BX33:CE33),0)</f>
        <v>0</v>
      </c>
      <c r="ET33" s="125">
        <f>ROUND($F33-SUM($BX33:CF33),0)</f>
        <v>0</v>
      </c>
      <c r="EU33" s="125">
        <f>ROUND($F33-SUM($BX33:CG33),0)</f>
        <v>0</v>
      </c>
      <c r="EV33" s="125">
        <f>ROUND($F33-SUM($BX33:CH33),0)</f>
        <v>0</v>
      </c>
      <c r="EW33" s="125">
        <f>ROUND($F33-SUM($BX33:CI33),0)</f>
        <v>0</v>
      </c>
      <c r="EX33" s="125">
        <f>ROUND($F33-SUM($BX33:CJ33),0)</f>
        <v>0</v>
      </c>
      <c r="EY33" s="125">
        <f>ROUND($F33-SUM($BX33:CK33),0)</f>
        <v>0</v>
      </c>
      <c r="EZ33" s="125">
        <f>ROUND($F33-SUM($BX33:CL33),0)</f>
        <v>0</v>
      </c>
      <c r="FA33" s="125">
        <f>ROUND($F33-SUM($BX33:CM33),0)</f>
        <v>0</v>
      </c>
      <c r="FB33" s="125">
        <f>ROUND($F33-SUM($BX33:CN33),0)</f>
        <v>0</v>
      </c>
      <c r="FC33" s="125">
        <f>ROUND($F33-SUM($BX33:CO33),0)</f>
        <v>0</v>
      </c>
      <c r="FD33" s="125">
        <f>ROUND($F33-SUM($BX33:CP33),0)</f>
        <v>0</v>
      </c>
      <c r="FE33" s="125">
        <f>ROUND($F33-SUM($BX33:CQ33),0)</f>
        <v>0</v>
      </c>
      <c r="FF33" s="125">
        <f>ROUND($F33-SUM($BX33:CR33),0)</f>
        <v>0</v>
      </c>
      <c r="FG33" s="125">
        <f>ROUND($F33-SUM($BX33:CS33),0)</f>
        <v>0</v>
      </c>
      <c r="FH33" s="125">
        <f>ROUND($F33-SUM($BX33:CT33),0)</f>
        <v>0</v>
      </c>
      <c r="FI33" s="125">
        <f>ROUND($F33-SUM($BX33:CU33),0)</f>
        <v>0</v>
      </c>
      <c r="FJ33" s="125">
        <f>ROUND($F33-SUM($BX33:CV33),0)</f>
        <v>0</v>
      </c>
      <c r="FK33" s="125">
        <f>ROUND($F33-SUM($BX33:CW33),0)</f>
        <v>0</v>
      </c>
      <c r="FL33" s="125">
        <f>ROUND($F33-SUM($BX33:CX33),0)</f>
        <v>0</v>
      </c>
      <c r="FM33" s="125">
        <f>ROUND($F33-SUM($BX33:CY33),0)</f>
        <v>0</v>
      </c>
      <c r="FN33" s="125">
        <f>ROUND($F33-SUM($BX33:CZ33),0)</f>
        <v>0</v>
      </c>
      <c r="FO33" s="125">
        <f>ROUND($F33-SUM($BX33:DA33),0)</f>
        <v>0</v>
      </c>
      <c r="FP33" s="125">
        <f>ROUND($F33-SUM($BX33:DB33),0)</f>
        <v>0</v>
      </c>
      <c r="FQ33" s="125">
        <f>ROUND($F33-SUM($BX33:DC33),0)</f>
        <v>0</v>
      </c>
      <c r="FR33" s="125">
        <f>ROUND($F33-SUM($BX33:DD33),0)</f>
        <v>0</v>
      </c>
      <c r="FS33" s="125">
        <f>ROUND($F33-SUM($BX33:DE33),0)</f>
        <v>0</v>
      </c>
      <c r="FT33" s="125">
        <f>ROUND($F33-SUM($BX33:DF33),0)</f>
        <v>0</v>
      </c>
      <c r="FU33" s="125">
        <f>ROUND($F33-SUM($BX33:DG33),0)</f>
        <v>0</v>
      </c>
      <c r="FV33" s="125">
        <f>ROUND($F33-SUM($BX33:DH33),0)</f>
        <v>0</v>
      </c>
      <c r="FW33" s="125">
        <f>ROUND($F33-SUM($BX33:DI33),0)</f>
        <v>0</v>
      </c>
      <c r="FX33" s="125">
        <f>ROUND($F33-SUM($BX33:DJ33),0)</f>
        <v>0</v>
      </c>
      <c r="FY33" s="125">
        <f>ROUND($F33-SUM($BX33:DK33),0)</f>
        <v>0</v>
      </c>
      <c r="FZ33" s="125">
        <f>ROUND($F33-SUM($BX33:DL33),0)</f>
        <v>0</v>
      </c>
      <c r="GA33" s="125">
        <f>ROUND($F33-SUM($BX33:DM33),0)</f>
        <v>0</v>
      </c>
      <c r="GB33" s="125">
        <f>ROUND($F33-SUM($BX33:DN33),0)</f>
        <v>0</v>
      </c>
      <c r="GC33" s="125">
        <f>ROUND($F33-SUM($BX33:DO33),0)</f>
        <v>0</v>
      </c>
      <c r="GD33" s="125">
        <f>ROUND($F33-SUM($BX33:DP33),0)</f>
        <v>0</v>
      </c>
      <c r="GE33" s="125">
        <f>ROUND($F33-SUM($BX33:DQ33),0)</f>
        <v>0</v>
      </c>
      <c r="GF33" s="125">
        <f>ROUND($F33-SUM($BX33:DR33),0)</f>
        <v>0</v>
      </c>
      <c r="GG33" s="125">
        <f>ROUND($F33-SUM($BX33:DS33),0)</f>
        <v>0</v>
      </c>
      <c r="GH33" s="125">
        <f>ROUND($F33-SUM($BX33:DT33),0)</f>
        <v>0</v>
      </c>
      <c r="GI33" s="125">
        <f>ROUND($F33-SUM($BX33:DU33),0)</f>
        <v>0</v>
      </c>
      <c r="GJ33" s="125">
        <f>ROUND($F33-SUM($BX33:DV33),0)</f>
        <v>0</v>
      </c>
      <c r="GK33" s="125">
        <f>ROUND($F33-SUM($BX33:DW33),0)</f>
        <v>0</v>
      </c>
      <c r="GL33" s="125">
        <f>ROUND($F33-SUM($BX33:DX33),0)</f>
        <v>0</v>
      </c>
      <c r="GM33" s="125">
        <f>ROUND($F33-SUM($BX33:DY33),0)</f>
        <v>0</v>
      </c>
      <c r="GN33" s="125">
        <f>ROUND($F33-SUM($BX33:DZ33),0)</f>
        <v>0</v>
      </c>
      <c r="GO33" s="125">
        <f>ROUND($F33-SUM($BX33:EA33),0)</f>
        <v>0</v>
      </c>
      <c r="GP33" s="125">
        <f>ROUND($F33-SUM($BX33:EB33),0)</f>
        <v>0</v>
      </c>
      <c r="GQ33" s="125">
        <f>ROUND($F33-SUM($BX33:EC33),0)</f>
        <v>0</v>
      </c>
      <c r="GR33" s="125">
        <f>ROUND($F33-SUM($BX33:ED33),0)</f>
        <v>0</v>
      </c>
      <c r="GS33" s="125">
        <f>ROUND($F33-SUM($BX33:EE33),0)</f>
        <v>0</v>
      </c>
      <c r="GT33" s="160">
        <f t="shared" si="125"/>
        <v>0</v>
      </c>
      <c r="GU33" s="161">
        <f t="shared" si="126"/>
        <v>0</v>
      </c>
      <c r="GV33" s="161">
        <f t="shared" si="127"/>
        <v>0</v>
      </c>
      <c r="GW33" s="161">
        <f t="shared" si="128"/>
        <v>0</v>
      </c>
      <c r="GX33" s="162">
        <f t="shared" si="129"/>
        <v>0</v>
      </c>
      <c r="GY33" s="89"/>
      <c r="GZ33" s="89"/>
      <c r="HA33" s="89"/>
      <c r="HB33" s="89"/>
      <c r="HC33" s="89"/>
      <c r="HD33" s="89"/>
      <c r="HE33" s="211"/>
      <c r="HF33" s="211"/>
      <c r="HG33" s="211"/>
      <c r="HH33" s="211"/>
      <c r="HI33" s="211"/>
      <c r="HJ33" s="211"/>
      <c r="HK33" s="118"/>
      <c r="HL33" s="118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12"/>
      <c r="IV33" s="212"/>
      <c r="IW33" s="212"/>
      <c r="IX33" s="212"/>
      <c r="IY33" s="212"/>
      <c r="IZ33" s="212"/>
      <c r="JA33" s="212"/>
      <c r="JB33" s="212"/>
    </row>
    <row r="34" spans="1:262" s="24" customFormat="1">
      <c r="A34" s="17"/>
      <c r="B34" s="89"/>
      <c r="C34" s="163" t="s">
        <v>425</v>
      </c>
      <c r="D34" s="175"/>
      <c r="E34" s="176"/>
      <c r="F34" s="156">
        <f>SUM(F26:F33)</f>
        <v>0</v>
      </c>
      <c r="G34" s="164"/>
      <c r="H34" s="164"/>
      <c r="I34" s="165"/>
      <c r="J34" s="156">
        <f t="shared" ref="J34:AC34" si="130">SUM(J26:J33)</f>
        <v>0</v>
      </c>
      <c r="K34" s="156">
        <f t="shared" si="130"/>
        <v>0</v>
      </c>
      <c r="L34" s="156">
        <f t="shared" si="130"/>
        <v>0</v>
      </c>
      <c r="M34" s="156">
        <f t="shared" si="130"/>
        <v>0</v>
      </c>
      <c r="N34" s="156">
        <f t="shared" si="130"/>
        <v>0</v>
      </c>
      <c r="O34" s="156">
        <f t="shared" si="130"/>
        <v>0</v>
      </c>
      <c r="P34" s="156">
        <f t="shared" si="130"/>
        <v>0</v>
      </c>
      <c r="Q34" s="156">
        <f t="shared" si="130"/>
        <v>0</v>
      </c>
      <c r="R34" s="156">
        <f t="shared" si="130"/>
        <v>0</v>
      </c>
      <c r="S34" s="156">
        <f t="shared" si="130"/>
        <v>0</v>
      </c>
      <c r="T34" s="156">
        <f t="shared" si="130"/>
        <v>0</v>
      </c>
      <c r="U34" s="156">
        <f t="shared" si="130"/>
        <v>0</v>
      </c>
      <c r="V34" s="156">
        <f t="shared" si="130"/>
        <v>0</v>
      </c>
      <c r="W34" s="156">
        <f t="shared" si="130"/>
        <v>0</v>
      </c>
      <c r="X34" s="156">
        <f t="shared" si="130"/>
        <v>0</v>
      </c>
      <c r="Y34" s="156">
        <f t="shared" si="130"/>
        <v>0</v>
      </c>
      <c r="Z34" s="156">
        <f t="shared" si="130"/>
        <v>0</v>
      </c>
      <c r="AA34" s="156">
        <f t="shared" si="130"/>
        <v>0</v>
      </c>
      <c r="AB34" s="156">
        <f t="shared" si="130"/>
        <v>0</v>
      </c>
      <c r="AC34" s="156">
        <f t="shared" si="130"/>
        <v>0</v>
      </c>
      <c r="AD34" s="156">
        <f t="shared" ref="AD34:BI34" si="131">SUM(AD26:AD33)</f>
        <v>0</v>
      </c>
      <c r="AE34" s="156">
        <f t="shared" si="131"/>
        <v>0</v>
      </c>
      <c r="AF34" s="156">
        <f t="shared" si="131"/>
        <v>0</v>
      </c>
      <c r="AG34" s="156">
        <f t="shared" si="131"/>
        <v>0</v>
      </c>
      <c r="AH34" s="156">
        <f t="shared" si="131"/>
        <v>0</v>
      </c>
      <c r="AI34" s="156">
        <f t="shared" si="131"/>
        <v>0</v>
      </c>
      <c r="AJ34" s="156">
        <f t="shared" si="131"/>
        <v>0</v>
      </c>
      <c r="AK34" s="156">
        <f t="shared" si="131"/>
        <v>0</v>
      </c>
      <c r="AL34" s="156">
        <f t="shared" si="131"/>
        <v>0</v>
      </c>
      <c r="AM34" s="156">
        <f t="shared" si="131"/>
        <v>0</v>
      </c>
      <c r="AN34" s="156">
        <f t="shared" si="131"/>
        <v>0</v>
      </c>
      <c r="AO34" s="156">
        <f t="shared" si="131"/>
        <v>0</v>
      </c>
      <c r="AP34" s="156">
        <f t="shared" si="131"/>
        <v>0</v>
      </c>
      <c r="AQ34" s="156">
        <f t="shared" si="131"/>
        <v>0</v>
      </c>
      <c r="AR34" s="156">
        <f t="shared" si="131"/>
        <v>0</v>
      </c>
      <c r="AS34" s="156">
        <f t="shared" si="131"/>
        <v>0</v>
      </c>
      <c r="AT34" s="156">
        <f t="shared" si="131"/>
        <v>0</v>
      </c>
      <c r="AU34" s="156">
        <f t="shared" si="131"/>
        <v>0</v>
      </c>
      <c r="AV34" s="156">
        <f t="shared" si="131"/>
        <v>0</v>
      </c>
      <c r="AW34" s="156">
        <f t="shared" si="131"/>
        <v>0</v>
      </c>
      <c r="AX34" s="156">
        <f t="shared" si="131"/>
        <v>0</v>
      </c>
      <c r="AY34" s="156">
        <f t="shared" si="131"/>
        <v>0</v>
      </c>
      <c r="AZ34" s="156">
        <f t="shared" si="131"/>
        <v>0</v>
      </c>
      <c r="BA34" s="156">
        <f t="shared" si="131"/>
        <v>0</v>
      </c>
      <c r="BB34" s="156">
        <f t="shared" si="131"/>
        <v>0</v>
      </c>
      <c r="BC34" s="156">
        <f t="shared" si="131"/>
        <v>0</v>
      </c>
      <c r="BD34" s="156">
        <f t="shared" si="131"/>
        <v>0</v>
      </c>
      <c r="BE34" s="156">
        <f t="shared" si="131"/>
        <v>0</v>
      </c>
      <c r="BF34" s="156">
        <f t="shared" si="131"/>
        <v>0</v>
      </c>
      <c r="BG34" s="156">
        <f t="shared" si="131"/>
        <v>0</v>
      </c>
      <c r="BH34" s="156">
        <f t="shared" si="131"/>
        <v>0</v>
      </c>
      <c r="BI34" s="156">
        <f t="shared" si="131"/>
        <v>0</v>
      </c>
      <c r="BJ34" s="156">
        <f t="shared" ref="BJ34:BS34" si="132">SUM(BJ26:BJ33)</f>
        <v>0</v>
      </c>
      <c r="BK34" s="156">
        <f t="shared" si="132"/>
        <v>0</v>
      </c>
      <c r="BL34" s="156">
        <f t="shared" si="132"/>
        <v>0</v>
      </c>
      <c r="BM34" s="156">
        <f t="shared" si="132"/>
        <v>0</v>
      </c>
      <c r="BN34" s="156">
        <f t="shared" si="132"/>
        <v>0</v>
      </c>
      <c r="BO34" s="156">
        <f t="shared" si="132"/>
        <v>0</v>
      </c>
      <c r="BP34" s="156">
        <f t="shared" si="132"/>
        <v>0</v>
      </c>
      <c r="BQ34" s="156">
        <f t="shared" si="132"/>
        <v>0</v>
      </c>
      <c r="BR34" s="125">
        <f t="shared" si="132"/>
        <v>0</v>
      </c>
      <c r="BS34" s="125">
        <f t="shared" si="132"/>
        <v>0</v>
      </c>
      <c r="BT34" s="125"/>
      <c r="BU34" s="125"/>
      <c r="BV34" s="125"/>
      <c r="BW34" s="89"/>
      <c r="BX34" s="156">
        <f t="shared" ref="BX34" si="133">SUM(BX26:BX33)</f>
        <v>0</v>
      </c>
      <c r="BY34" s="156">
        <f t="shared" ref="BY34:CU34" si="134">SUM(BY26:BY33)</f>
        <v>0</v>
      </c>
      <c r="BZ34" s="156">
        <f t="shared" si="134"/>
        <v>0</v>
      </c>
      <c r="CA34" s="156">
        <f t="shared" si="134"/>
        <v>0</v>
      </c>
      <c r="CB34" s="156">
        <f t="shared" si="134"/>
        <v>0</v>
      </c>
      <c r="CC34" s="156">
        <f t="shared" si="134"/>
        <v>0</v>
      </c>
      <c r="CD34" s="156">
        <f t="shared" si="134"/>
        <v>0</v>
      </c>
      <c r="CE34" s="156">
        <f t="shared" si="134"/>
        <v>0</v>
      </c>
      <c r="CF34" s="156">
        <f t="shared" si="134"/>
        <v>0</v>
      </c>
      <c r="CG34" s="156">
        <f t="shared" si="134"/>
        <v>0</v>
      </c>
      <c r="CH34" s="156">
        <f t="shared" si="134"/>
        <v>0</v>
      </c>
      <c r="CI34" s="156">
        <f t="shared" si="134"/>
        <v>0</v>
      </c>
      <c r="CJ34" s="156">
        <f t="shared" si="134"/>
        <v>0</v>
      </c>
      <c r="CK34" s="156">
        <f t="shared" si="134"/>
        <v>0</v>
      </c>
      <c r="CL34" s="156">
        <f t="shared" si="134"/>
        <v>0</v>
      </c>
      <c r="CM34" s="156">
        <f t="shared" si="134"/>
        <v>0</v>
      </c>
      <c r="CN34" s="156">
        <f t="shared" si="134"/>
        <v>0</v>
      </c>
      <c r="CO34" s="156">
        <f t="shared" si="134"/>
        <v>0</v>
      </c>
      <c r="CP34" s="156">
        <f t="shared" si="134"/>
        <v>0</v>
      </c>
      <c r="CQ34" s="156">
        <f t="shared" si="134"/>
        <v>0</v>
      </c>
      <c r="CR34" s="156">
        <f t="shared" si="134"/>
        <v>0</v>
      </c>
      <c r="CS34" s="156">
        <f t="shared" si="134"/>
        <v>0</v>
      </c>
      <c r="CT34" s="156">
        <f t="shared" si="134"/>
        <v>0</v>
      </c>
      <c r="CU34" s="156">
        <f t="shared" si="134"/>
        <v>0</v>
      </c>
      <c r="CV34" s="156">
        <f>SUM(CV26:CV33)</f>
        <v>0</v>
      </c>
      <c r="CW34" s="156">
        <f t="shared" ref="CW34:EE34" si="135">SUM(CW26:CW33)</f>
        <v>0</v>
      </c>
      <c r="CX34" s="156">
        <f t="shared" si="135"/>
        <v>0</v>
      </c>
      <c r="CY34" s="156">
        <f t="shared" si="135"/>
        <v>0</v>
      </c>
      <c r="CZ34" s="156">
        <f t="shared" si="135"/>
        <v>0</v>
      </c>
      <c r="DA34" s="156">
        <f t="shared" si="135"/>
        <v>0</v>
      </c>
      <c r="DB34" s="156">
        <f t="shared" si="135"/>
        <v>0</v>
      </c>
      <c r="DC34" s="156">
        <f t="shared" si="135"/>
        <v>0</v>
      </c>
      <c r="DD34" s="156">
        <f t="shared" si="135"/>
        <v>0</v>
      </c>
      <c r="DE34" s="156">
        <f t="shared" si="135"/>
        <v>0</v>
      </c>
      <c r="DF34" s="156">
        <f t="shared" si="135"/>
        <v>0</v>
      </c>
      <c r="DG34" s="156">
        <f t="shared" si="135"/>
        <v>0</v>
      </c>
      <c r="DH34" s="156">
        <f t="shared" si="135"/>
        <v>0</v>
      </c>
      <c r="DI34" s="156">
        <f t="shared" si="135"/>
        <v>0</v>
      </c>
      <c r="DJ34" s="156">
        <f t="shared" si="135"/>
        <v>0</v>
      </c>
      <c r="DK34" s="156">
        <f t="shared" si="135"/>
        <v>0</v>
      </c>
      <c r="DL34" s="156">
        <f t="shared" si="135"/>
        <v>0</v>
      </c>
      <c r="DM34" s="156">
        <f t="shared" si="135"/>
        <v>0</v>
      </c>
      <c r="DN34" s="156">
        <f t="shared" si="135"/>
        <v>0</v>
      </c>
      <c r="DO34" s="156">
        <f t="shared" si="135"/>
        <v>0</v>
      </c>
      <c r="DP34" s="156">
        <f t="shared" si="135"/>
        <v>0</v>
      </c>
      <c r="DQ34" s="156">
        <f t="shared" si="135"/>
        <v>0</v>
      </c>
      <c r="DR34" s="156">
        <f t="shared" si="135"/>
        <v>0</v>
      </c>
      <c r="DS34" s="156">
        <f t="shared" si="135"/>
        <v>0</v>
      </c>
      <c r="DT34" s="156">
        <f t="shared" si="135"/>
        <v>0</v>
      </c>
      <c r="DU34" s="156">
        <f t="shared" si="135"/>
        <v>0</v>
      </c>
      <c r="DV34" s="156">
        <f t="shared" si="135"/>
        <v>0</v>
      </c>
      <c r="DW34" s="156">
        <f t="shared" si="135"/>
        <v>0</v>
      </c>
      <c r="DX34" s="156">
        <f t="shared" si="135"/>
        <v>0</v>
      </c>
      <c r="DY34" s="156">
        <f t="shared" si="135"/>
        <v>0</v>
      </c>
      <c r="DZ34" s="156">
        <f t="shared" si="135"/>
        <v>0</v>
      </c>
      <c r="EA34" s="156">
        <f t="shared" si="135"/>
        <v>0</v>
      </c>
      <c r="EB34" s="156">
        <f t="shared" si="135"/>
        <v>0</v>
      </c>
      <c r="EC34" s="156">
        <f t="shared" si="135"/>
        <v>0</v>
      </c>
      <c r="ED34" s="156">
        <f t="shared" si="135"/>
        <v>0</v>
      </c>
      <c r="EE34" s="156">
        <f t="shared" si="135"/>
        <v>0</v>
      </c>
      <c r="EF34" s="156">
        <f>SUM(EF26:EF33)</f>
        <v>0</v>
      </c>
      <c r="EG34" s="156">
        <f>SUM(EG26:EG33)</f>
        <v>0</v>
      </c>
      <c r="EH34" s="156">
        <f t="shared" ref="EH34:EJ34" si="136">SUM(EH26:EH33)</f>
        <v>0</v>
      </c>
      <c r="EI34" s="156">
        <f t="shared" si="136"/>
        <v>0</v>
      </c>
      <c r="EJ34" s="156">
        <f t="shared" si="136"/>
        <v>0</v>
      </c>
      <c r="EK34" s="89"/>
      <c r="EL34" s="156">
        <f t="shared" ref="EL34:GS34" si="137">SUM(EL26:EL33)</f>
        <v>0</v>
      </c>
      <c r="EM34" s="156">
        <f t="shared" si="137"/>
        <v>0</v>
      </c>
      <c r="EN34" s="156">
        <f t="shared" si="137"/>
        <v>0</v>
      </c>
      <c r="EO34" s="156">
        <f t="shared" si="137"/>
        <v>0</v>
      </c>
      <c r="EP34" s="156">
        <f t="shared" si="137"/>
        <v>0</v>
      </c>
      <c r="EQ34" s="156">
        <f t="shared" si="137"/>
        <v>0</v>
      </c>
      <c r="ER34" s="156">
        <f t="shared" si="137"/>
        <v>0</v>
      </c>
      <c r="ES34" s="156">
        <f t="shared" si="137"/>
        <v>0</v>
      </c>
      <c r="ET34" s="156">
        <f t="shared" si="137"/>
        <v>0</v>
      </c>
      <c r="EU34" s="156">
        <f t="shared" si="137"/>
        <v>0</v>
      </c>
      <c r="EV34" s="156">
        <f t="shared" si="137"/>
        <v>0</v>
      </c>
      <c r="EW34" s="156">
        <f t="shared" si="137"/>
        <v>0</v>
      </c>
      <c r="EX34" s="156">
        <f t="shared" si="137"/>
        <v>0</v>
      </c>
      <c r="EY34" s="156">
        <f t="shared" si="137"/>
        <v>0</v>
      </c>
      <c r="EZ34" s="156">
        <f t="shared" si="137"/>
        <v>0</v>
      </c>
      <c r="FA34" s="156">
        <f t="shared" si="137"/>
        <v>0</v>
      </c>
      <c r="FB34" s="156">
        <f t="shared" si="137"/>
        <v>0</v>
      </c>
      <c r="FC34" s="156">
        <f t="shared" si="137"/>
        <v>0</v>
      </c>
      <c r="FD34" s="156">
        <f t="shared" si="137"/>
        <v>0</v>
      </c>
      <c r="FE34" s="156">
        <f t="shared" si="137"/>
        <v>0</v>
      </c>
      <c r="FF34" s="156">
        <f t="shared" si="137"/>
        <v>0</v>
      </c>
      <c r="FG34" s="156">
        <f t="shared" si="137"/>
        <v>0</v>
      </c>
      <c r="FH34" s="156">
        <f t="shared" si="137"/>
        <v>0</v>
      </c>
      <c r="FI34" s="156">
        <f t="shared" si="137"/>
        <v>0</v>
      </c>
      <c r="FJ34" s="156">
        <f t="shared" si="137"/>
        <v>0</v>
      </c>
      <c r="FK34" s="156">
        <f t="shared" si="137"/>
        <v>0</v>
      </c>
      <c r="FL34" s="156">
        <f t="shared" si="137"/>
        <v>0</v>
      </c>
      <c r="FM34" s="156">
        <f t="shared" si="137"/>
        <v>0</v>
      </c>
      <c r="FN34" s="156">
        <f t="shared" si="137"/>
        <v>0</v>
      </c>
      <c r="FO34" s="156">
        <f t="shared" si="137"/>
        <v>0</v>
      </c>
      <c r="FP34" s="156">
        <f t="shared" si="137"/>
        <v>0</v>
      </c>
      <c r="FQ34" s="156">
        <f t="shared" si="137"/>
        <v>0</v>
      </c>
      <c r="FR34" s="156">
        <f t="shared" si="137"/>
        <v>0</v>
      </c>
      <c r="FS34" s="156">
        <f t="shared" si="137"/>
        <v>0</v>
      </c>
      <c r="FT34" s="156">
        <f t="shared" si="137"/>
        <v>0</v>
      </c>
      <c r="FU34" s="156">
        <f t="shared" si="137"/>
        <v>0</v>
      </c>
      <c r="FV34" s="156">
        <f t="shared" si="137"/>
        <v>0</v>
      </c>
      <c r="FW34" s="156">
        <f t="shared" si="137"/>
        <v>0</v>
      </c>
      <c r="FX34" s="156">
        <f t="shared" si="137"/>
        <v>0</v>
      </c>
      <c r="FY34" s="156">
        <f t="shared" si="137"/>
        <v>0</v>
      </c>
      <c r="FZ34" s="156">
        <f t="shared" si="137"/>
        <v>0</v>
      </c>
      <c r="GA34" s="156">
        <f t="shared" si="137"/>
        <v>0</v>
      </c>
      <c r="GB34" s="156">
        <f t="shared" si="137"/>
        <v>0</v>
      </c>
      <c r="GC34" s="156">
        <f t="shared" si="137"/>
        <v>0</v>
      </c>
      <c r="GD34" s="156">
        <f t="shared" si="137"/>
        <v>0</v>
      </c>
      <c r="GE34" s="156">
        <f t="shared" si="137"/>
        <v>0</v>
      </c>
      <c r="GF34" s="156">
        <f t="shared" si="137"/>
        <v>0</v>
      </c>
      <c r="GG34" s="156">
        <f t="shared" si="137"/>
        <v>0</v>
      </c>
      <c r="GH34" s="156">
        <f t="shared" si="137"/>
        <v>0</v>
      </c>
      <c r="GI34" s="156">
        <f t="shared" si="137"/>
        <v>0</v>
      </c>
      <c r="GJ34" s="156">
        <f t="shared" si="137"/>
        <v>0</v>
      </c>
      <c r="GK34" s="156">
        <f t="shared" si="137"/>
        <v>0</v>
      </c>
      <c r="GL34" s="156">
        <f t="shared" si="137"/>
        <v>0</v>
      </c>
      <c r="GM34" s="156">
        <f t="shared" si="137"/>
        <v>0</v>
      </c>
      <c r="GN34" s="156">
        <f t="shared" si="137"/>
        <v>0</v>
      </c>
      <c r="GO34" s="156">
        <f t="shared" si="137"/>
        <v>0</v>
      </c>
      <c r="GP34" s="156">
        <f t="shared" si="137"/>
        <v>0</v>
      </c>
      <c r="GQ34" s="156">
        <f t="shared" si="137"/>
        <v>0</v>
      </c>
      <c r="GR34" s="156">
        <f t="shared" si="137"/>
        <v>0</v>
      </c>
      <c r="GS34" s="156">
        <f t="shared" si="137"/>
        <v>0</v>
      </c>
      <c r="GT34" s="156">
        <f t="shared" ref="GT34:GX34" si="138">SUM(GT26:GT33)</f>
        <v>0</v>
      </c>
      <c r="GU34" s="156">
        <f t="shared" si="138"/>
        <v>0</v>
      </c>
      <c r="GV34" s="156">
        <f t="shared" si="138"/>
        <v>0</v>
      </c>
      <c r="GW34" s="156">
        <f t="shared" si="138"/>
        <v>0</v>
      </c>
      <c r="GX34" s="156">
        <f t="shared" si="138"/>
        <v>0</v>
      </c>
      <c r="GY34" s="151"/>
      <c r="GZ34" s="833"/>
      <c r="HA34" s="89"/>
      <c r="HB34" s="89"/>
      <c r="HC34" s="89"/>
      <c r="HD34" s="89"/>
      <c r="HE34" s="582"/>
      <c r="HF34" s="582"/>
      <c r="HG34" s="582"/>
      <c r="HH34" s="582"/>
      <c r="HI34" s="582"/>
      <c r="HJ34" s="582"/>
      <c r="HK34" s="190"/>
      <c r="HL34" s="190"/>
      <c r="HM34" s="583"/>
      <c r="HN34" s="583"/>
      <c r="HO34" s="583"/>
      <c r="HP34" s="583"/>
      <c r="HQ34" s="583"/>
      <c r="HR34" s="583"/>
      <c r="HS34" s="583"/>
      <c r="HT34" s="583"/>
      <c r="HU34" s="583"/>
      <c r="HV34" s="583"/>
      <c r="HW34" s="583"/>
      <c r="HX34" s="583"/>
      <c r="HY34" s="583"/>
      <c r="HZ34" s="583"/>
      <c r="IA34" s="583"/>
      <c r="IB34" s="583"/>
      <c r="IC34" s="583"/>
      <c r="ID34" s="583"/>
      <c r="IE34" s="583"/>
      <c r="IF34" s="583"/>
      <c r="IG34" s="583"/>
      <c r="IH34" s="583"/>
      <c r="II34" s="583"/>
      <c r="IJ34" s="583"/>
      <c r="IK34" s="583"/>
      <c r="IL34" s="583"/>
      <c r="IM34" s="583"/>
      <c r="IN34" s="583"/>
      <c r="IO34" s="583"/>
      <c r="IP34" s="583"/>
      <c r="IQ34" s="583"/>
      <c r="IR34" s="583"/>
      <c r="IS34" s="583"/>
      <c r="IT34" s="583"/>
      <c r="IU34" s="212"/>
      <c r="IV34" s="212"/>
      <c r="IW34" s="212"/>
      <c r="IX34" s="212"/>
      <c r="IY34" s="212"/>
      <c r="IZ34" s="212"/>
      <c r="JA34" s="212"/>
      <c r="JB34" s="212"/>
    </row>
    <row r="35" spans="1:262" s="24" customFormat="1">
      <c r="A35" s="17"/>
      <c r="B35" s="89"/>
      <c r="C35" s="178"/>
      <c r="D35" s="152"/>
      <c r="E35" s="179"/>
      <c r="F35" s="180"/>
      <c r="G35" s="154"/>
      <c r="H35" s="154"/>
      <c r="I35" s="90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89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89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89"/>
      <c r="GZ35" s="89"/>
      <c r="HA35" s="89"/>
      <c r="HB35" s="89"/>
      <c r="HC35" s="89"/>
      <c r="HD35" s="89"/>
      <c r="HE35" s="118"/>
      <c r="HF35" s="89"/>
      <c r="HG35" s="89"/>
      <c r="HH35" s="89"/>
      <c r="HI35" s="89"/>
      <c r="HJ35" s="89"/>
      <c r="HK35" s="89"/>
      <c r="HL35" s="89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2"/>
      <c r="IV35" s="212"/>
      <c r="IW35" s="212"/>
      <c r="IX35" s="212"/>
      <c r="IY35" s="212"/>
      <c r="IZ35" s="212"/>
      <c r="JA35" s="212"/>
      <c r="JB35" s="212"/>
    </row>
    <row r="36" spans="1:262" s="24" customFormat="1">
      <c r="A36" s="17"/>
      <c r="B36" s="89"/>
      <c r="C36" s="178" t="s">
        <v>426</v>
      </c>
      <c r="D36" s="152"/>
      <c r="E36" s="179"/>
      <c r="F36" s="180"/>
      <c r="G36" s="154"/>
      <c r="H36" s="154"/>
      <c r="I36" s="90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89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89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89"/>
      <c r="GZ36" s="89"/>
      <c r="HA36" s="89"/>
      <c r="HB36" s="109"/>
      <c r="HC36" s="109"/>
      <c r="HD36" s="109"/>
      <c r="HE36" s="89"/>
      <c r="HF36" s="89"/>
      <c r="HG36" s="89"/>
      <c r="HH36" s="89"/>
      <c r="HI36" s="89"/>
      <c r="HJ36" s="89"/>
      <c r="HK36" s="125"/>
      <c r="HL36" s="125"/>
      <c r="HM36" s="212"/>
      <c r="HN36" s="212"/>
      <c r="HO36" s="212"/>
      <c r="HP36" s="212"/>
      <c r="HQ36" s="212"/>
      <c r="HR36" s="212"/>
      <c r="HS36" s="212"/>
      <c r="HT36" s="212"/>
      <c r="HU36" s="212"/>
      <c r="HV36" s="212"/>
      <c r="HW36" s="212"/>
      <c r="HX36" s="212"/>
      <c r="HY36" s="212"/>
      <c r="HZ36" s="212"/>
      <c r="IA36" s="212"/>
      <c r="IB36" s="212"/>
      <c r="IC36" s="212"/>
      <c r="ID36" s="212"/>
      <c r="IE36" s="212"/>
      <c r="IF36" s="212"/>
      <c r="IG36" s="212"/>
      <c r="IH36" s="212"/>
      <c r="II36" s="212"/>
      <c r="IJ36" s="212"/>
      <c r="IK36" s="212"/>
      <c r="IL36" s="212"/>
      <c r="IM36" s="212"/>
      <c r="IN36" s="212"/>
      <c r="IO36" s="212"/>
      <c r="IP36" s="212"/>
      <c r="IQ36" s="212"/>
      <c r="IR36" s="212"/>
      <c r="IS36" s="212"/>
      <c r="IT36" s="212"/>
      <c r="IU36" s="212"/>
      <c r="IV36" s="212"/>
      <c r="IW36" s="212"/>
      <c r="IX36" s="212"/>
      <c r="IY36" s="212"/>
      <c r="IZ36" s="212"/>
      <c r="JA36" s="212"/>
      <c r="JB36" s="212"/>
    </row>
    <row r="37" spans="1:262" s="24" customFormat="1">
      <c r="A37" s="17"/>
      <c r="B37" s="109"/>
      <c r="C37" s="454" t="s">
        <v>186</v>
      </c>
      <c r="D37" s="64" t="s">
        <v>187</v>
      </c>
      <c r="E37" s="65" t="s">
        <v>188</v>
      </c>
      <c r="F37" s="172" t="s">
        <v>189</v>
      </c>
      <c r="G37" s="65" t="s">
        <v>190</v>
      </c>
      <c r="H37" s="173" t="s">
        <v>191</v>
      </c>
      <c r="I37" s="65"/>
      <c r="J37" s="834">
        <f>DATE(Setup!$D$5,1,31)+365</f>
        <v>44957</v>
      </c>
      <c r="K37" s="66">
        <f t="shared" ref="K37:AG37" si="139">EOMONTH(J37,0)+1</f>
        <v>44958</v>
      </c>
      <c r="L37" s="66">
        <f t="shared" si="139"/>
        <v>44986</v>
      </c>
      <c r="M37" s="66">
        <f t="shared" si="139"/>
        <v>45017</v>
      </c>
      <c r="N37" s="66">
        <f t="shared" si="139"/>
        <v>45047</v>
      </c>
      <c r="O37" s="66">
        <f t="shared" si="139"/>
        <v>45078</v>
      </c>
      <c r="P37" s="66">
        <f t="shared" si="139"/>
        <v>45108</v>
      </c>
      <c r="Q37" s="66">
        <f t="shared" si="139"/>
        <v>45139</v>
      </c>
      <c r="R37" s="66">
        <f t="shared" si="139"/>
        <v>45170</v>
      </c>
      <c r="S37" s="66">
        <f t="shared" si="139"/>
        <v>45200</v>
      </c>
      <c r="T37" s="66">
        <f t="shared" si="139"/>
        <v>45231</v>
      </c>
      <c r="U37" s="66">
        <f t="shared" si="139"/>
        <v>45261</v>
      </c>
      <c r="V37" s="66">
        <f t="shared" si="139"/>
        <v>45292</v>
      </c>
      <c r="W37" s="66">
        <f t="shared" si="139"/>
        <v>45323</v>
      </c>
      <c r="X37" s="66">
        <f t="shared" si="139"/>
        <v>45352</v>
      </c>
      <c r="Y37" s="66">
        <f t="shared" si="139"/>
        <v>45383</v>
      </c>
      <c r="Z37" s="66">
        <f t="shared" si="139"/>
        <v>45413</v>
      </c>
      <c r="AA37" s="66">
        <f t="shared" si="139"/>
        <v>45444</v>
      </c>
      <c r="AB37" s="66">
        <f t="shared" si="139"/>
        <v>45474</v>
      </c>
      <c r="AC37" s="66">
        <f t="shared" si="139"/>
        <v>45505</v>
      </c>
      <c r="AD37" s="66">
        <f t="shared" si="139"/>
        <v>45536</v>
      </c>
      <c r="AE37" s="66">
        <f t="shared" si="139"/>
        <v>45566</v>
      </c>
      <c r="AF37" s="66">
        <f t="shared" si="139"/>
        <v>45597</v>
      </c>
      <c r="AG37" s="66">
        <f t="shared" si="139"/>
        <v>45627</v>
      </c>
      <c r="AH37" s="66">
        <f t="shared" ref="AH37" si="140">EOMONTH(AG37,0)+1</f>
        <v>45658</v>
      </c>
      <c r="AI37" s="66">
        <f t="shared" ref="AI37" si="141">EOMONTH(AH37,0)+1</f>
        <v>45689</v>
      </c>
      <c r="AJ37" s="66">
        <f t="shared" ref="AJ37" si="142">EOMONTH(AI37,0)+1</f>
        <v>45717</v>
      </c>
      <c r="AK37" s="66">
        <f t="shared" ref="AK37" si="143">EOMONTH(AJ37,0)+1</f>
        <v>45748</v>
      </c>
      <c r="AL37" s="66">
        <f t="shared" ref="AL37" si="144">EOMONTH(AK37,0)+1</f>
        <v>45778</v>
      </c>
      <c r="AM37" s="66">
        <f t="shared" ref="AM37" si="145">EOMONTH(AL37,0)+1</f>
        <v>45809</v>
      </c>
      <c r="AN37" s="66">
        <f t="shared" ref="AN37" si="146">EOMONTH(AM37,0)+1</f>
        <v>45839</v>
      </c>
      <c r="AO37" s="66">
        <f t="shared" ref="AO37" si="147">EOMONTH(AN37,0)+1</f>
        <v>45870</v>
      </c>
      <c r="AP37" s="66">
        <f t="shared" ref="AP37" si="148">EOMONTH(AO37,0)+1</f>
        <v>45901</v>
      </c>
      <c r="AQ37" s="66">
        <f t="shared" ref="AQ37" si="149">EOMONTH(AP37,0)+1</f>
        <v>45931</v>
      </c>
      <c r="AR37" s="66">
        <f t="shared" ref="AR37" si="150">EOMONTH(AQ37,0)+1</f>
        <v>45962</v>
      </c>
      <c r="AS37" s="66">
        <f t="shared" ref="AS37" si="151">EOMONTH(AR37,0)+1</f>
        <v>45992</v>
      </c>
      <c r="AT37" s="66">
        <f t="shared" ref="AT37" si="152">EOMONTH(AS37,0)+1</f>
        <v>46023</v>
      </c>
      <c r="AU37" s="66">
        <f t="shared" ref="AU37" si="153">EOMONTH(AT37,0)+1</f>
        <v>46054</v>
      </c>
      <c r="AV37" s="66">
        <f t="shared" ref="AV37" si="154">EOMONTH(AU37,0)+1</f>
        <v>46082</v>
      </c>
      <c r="AW37" s="66">
        <f t="shared" ref="AW37" si="155">EOMONTH(AV37,0)+1</f>
        <v>46113</v>
      </c>
      <c r="AX37" s="66">
        <f t="shared" ref="AX37" si="156">EOMONTH(AW37,0)+1</f>
        <v>46143</v>
      </c>
      <c r="AY37" s="66">
        <f t="shared" ref="AY37" si="157">EOMONTH(AX37,0)+1</f>
        <v>46174</v>
      </c>
      <c r="AZ37" s="66">
        <f t="shared" ref="AZ37" si="158">EOMONTH(AY37,0)+1</f>
        <v>46204</v>
      </c>
      <c r="BA37" s="66">
        <f t="shared" ref="BA37" si="159">EOMONTH(AZ37,0)+1</f>
        <v>46235</v>
      </c>
      <c r="BB37" s="66">
        <f t="shared" ref="BB37" si="160">EOMONTH(BA37,0)+1</f>
        <v>46266</v>
      </c>
      <c r="BC37" s="66">
        <f t="shared" ref="BC37" si="161">EOMONTH(BB37,0)+1</f>
        <v>46296</v>
      </c>
      <c r="BD37" s="66">
        <f t="shared" ref="BD37" si="162">EOMONTH(BC37,0)+1</f>
        <v>46327</v>
      </c>
      <c r="BE37" s="66">
        <f t="shared" ref="BE37" si="163">EOMONTH(BD37,0)+1</f>
        <v>46357</v>
      </c>
      <c r="BF37" s="66">
        <f t="shared" ref="BF37" si="164">EOMONTH(BE37,0)+1</f>
        <v>46388</v>
      </c>
      <c r="BG37" s="66">
        <f t="shared" ref="BG37" si="165">EOMONTH(BF37,0)+1</f>
        <v>46419</v>
      </c>
      <c r="BH37" s="66">
        <f t="shared" ref="BH37" si="166">EOMONTH(BG37,0)+1</f>
        <v>46447</v>
      </c>
      <c r="BI37" s="66">
        <f t="shared" ref="BI37" si="167">EOMONTH(BH37,0)+1</f>
        <v>46478</v>
      </c>
      <c r="BJ37" s="66">
        <f t="shared" ref="BJ37" si="168">EOMONTH(BI37,0)+1</f>
        <v>46508</v>
      </c>
      <c r="BK37" s="66">
        <f t="shared" ref="BK37" si="169">EOMONTH(BJ37,0)+1</f>
        <v>46539</v>
      </c>
      <c r="BL37" s="66">
        <f t="shared" ref="BL37" si="170">EOMONTH(BK37,0)+1</f>
        <v>46569</v>
      </c>
      <c r="BM37" s="66">
        <f t="shared" ref="BM37" si="171">EOMONTH(BL37,0)+1</f>
        <v>46600</v>
      </c>
      <c r="BN37" s="66">
        <f t="shared" ref="BN37" si="172">EOMONTH(BM37,0)+1</f>
        <v>46631</v>
      </c>
      <c r="BO37" s="66">
        <f t="shared" ref="BO37" si="173">EOMONTH(BN37,0)+1</f>
        <v>46661</v>
      </c>
      <c r="BP37" s="66">
        <f t="shared" ref="BP37" si="174">EOMONTH(BO37,0)+1</f>
        <v>46692</v>
      </c>
      <c r="BQ37" s="66">
        <f t="shared" ref="BQ37" si="175">EOMONTH(BP37,0)+1</f>
        <v>46722</v>
      </c>
      <c r="BR37" s="195">
        <f>YEAR(J37)</f>
        <v>2023</v>
      </c>
      <c r="BS37" s="68">
        <f t="shared" ref="BS37" si="176">BR37+1</f>
        <v>2024</v>
      </c>
      <c r="BT37" s="68">
        <f t="shared" ref="BT37" si="177">BS37+1</f>
        <v>2025</v>
      </c>
      <c r="BU37" s="68">
        <f t="shared" ref="BU37" si="178">BT37+1</f>
        <v>2026</v>
      </c>
      <c r="BV37" s="98">
        <f t="shared" ref="BV37" si="179">BU37+1</f>
        <v>2027</v>
      </c>
      <c r="BW37" s="544"/>
      <c r="BX37" s="834">
        <f>DATE(Setup!$D$5,1,31)+365</f>
        <v>44957</v>
      </c>
      <c r="BY37" s="66">
        <f t="shared" ref="BY37:DD37" si="180">K37</f>
        <v>44958</v>
      </c>
      <c r="BZ37" s="66">
        <f t="shared" si="180"/>
        <v>44986</v>
      </c>
      <c r="CA37" s="66">
        <f t="shared" si="180"/>
        <v>45017</v>
      </c>
      <c r="CB37" s="66">
        <f t="shared" si="180"/>
        <v>45047</v>
      </c>
      <c r="CC37" s="66">
        <f t="shared" si="180"/>
        <v>45078</v>
      </c>
      <c r="CD37" s="66">
        <f t="shared" si="180"/>
        <v>45108</v>
      </c>
      <c r="CE37" s="66">
        <f t="shared" si="180"/>
        <v>45139</v>
      </c>
      <c r="CF37" s="66">
        <f t="shared" si="180"/>
        <v>45170</v>
      </c>
      <c r="CG37" s="66">
        <f t="shared" si="180"/>
        <v>45200</v>
      </c>
      <c r="CH37" s="66">
        <f t="shared" si="180"/>
        <v>45231</v>
      </c>
      <c r="CI37" s="66">
        <f t="shared" si="180"/>
        <v>45261</v>
      </c>
      <c r="CJ37" s="66">
        <f t="shared" si="180"/>
        <v>45292</v>
      </c>
      <c r="CK37" s="66">
        <f t="shared" si="180"/>
        <v>45323</v>
      </c>
      <c r="CL37" s="66">
        <f t="shared" si="180"/>
        <v>45352</v>
      </c>
      <c r="CM37" s="66">
        <f t="shared" si="180"/>
        <v>45383</v>
      </c>
      <c r="CN37" s="66">
        <f t="shared" si="180"/>
        <v>45413</v>
      </c>
      <c r="CO37" s="66">
        <f t="shared" si="180"/>
        <v>45444</v>
      </c>
      <c r="CP37" s="66">
        <f t="shared" si="180"/>
        <v>45474</v>
      </c>
      <c r="CQ37" s="66">
        <f t="shared" si="180"/>
        <v>45505</v>
      </c>
      <c r="CR37" s="66">
        <f t="shared" si="180"/>
        <v>45536</v>
      </c>
      <c r="CS37" s="66">
        <f t="shared" si="180"/>
        <v>45566</v>
      </c>
      <c r="CT37" s="66">
        <f t="shared" si="180"/>
        <v>45597</v>
      </c>
      <c r="CU37" s="66">
        <f t="shared" si="180"/>
        <v>45627</v>
      </c>
      <c r="CV37" s="66">
        <f t="shared" si="180"/>
        <v>45658</v>
      </c>
      <c r="CW37" s="66">
        <f t="shared" si="180"/>
        <v>45689</v>
      </c>
      <c r="CX37" s="66">
        <f t="shared" si="180"/>
        <v>45717</v>
      </c>
      <c r="CY37" s="66">
        <f t="shared" si="180"/>
        <v>45748</v>
      </c>
      <c r="CZ37" s="66">
        <f t="shared" si="180"/>
        <v>45778</v>
      </c>
      <c r="DA37" s="66">
        <f t="shared" si="180"/>
        <v>45809</v>
      </c>
      <c r="DB37" s="66">
        <f t="shared" si="180"/>
        <v>45839</v>
      </c>
      <c r="DC37" s="66">
        <f t="shared" si="180"/>
        <v>45870</v>
      </c>
      <c r="DD37" s="66">
        <f t="shared" si="180"/>
        <v>45901</v>
      </c>
      <c r="DE37" s="66">
        <f t="shared" ref="DE37:EE37" si="181">AQ37</f>
        <v>45931</v>
      </c>
      <c r="DF37" s="66">
        <f t="shared" si="181"/>
        <v>45962</v>
      </c>
      <c r="DG37" s="66">
        <f t="shared" si="181"/>
        <v>45992</v>
      </c>
      <c r="DH37" s="66">
        <f t="shared" si="181"/>
        <v>46023</v>
      </c>
      <c r="DI37" s="66">
        <f t="shared" si="181"/>
        <v>46054</v>
      </c>
      <c r="DJ37" s="66">
        <f t="shared" si="181"/>
        <v>46082</v>
      </c>
      <c r="DK37" s="66">
        <f t="shared" si="181"/>
        <v>46113</v>
      </c>
      <c r="DL37" s="66">
        <f t="shared" si="181"/>
        <v>46143</v>
      </c>
      <c r="DM37" s="66">
        <f t="shared" si="181"/>
        <v>46174</v>
      </c>
      <c r="DN37" s="66">
        <f t="shared" si="181"/>
        <v>46204</v>
      </c>
      <c r="DO37" s="66">
        <f t="shared" si="181"/>
        <v>46235</v>
      </c>
      <c r="DP37" s="66">
        <f t="shared" si="181"/>
        <v>46266</v>
      </c>
      <c r="DQ37" s="66">
        <f t="shared" si="181"/>
        <v>46296</v>
      </c>
      <c r="DR37" s="66">
        <f t="shared" si="181"/>
        <v>46327</v>
      </c>
      <c r="DS37" s="66">
        <f t="shared" si="181"/>
        <v>46357</v>
      </c>
      <c r="DT37" s="66">
        <f t="shared" si="181"/>
        <v>46388</v>
      </c>
      <c r="DU37" s="66">
        <f t="shared" si="181"/>
        <v>46419</v>
      </c>
      <c r="DV37" s="66">
        <f t="shared" si="181"/>
        <v>46447</v>
      </c>
      <c r="DW37" s="66">
        <f t="shared" si="181"/>
        <v>46478</v>
      </c>
      <c r="DX37" s="66">
        <f t="shared" si="181"/>
        <v>46508</v>
      </c>
      <c r="DY37" s="66">
        <f t="shared" si="181"/>
        <v>46539</v>
      </c>
      <c r="DZ37" s="66">
        <f t="shared" si="181"/>
        <v>46569</v>
      </c>
      <c r="EA37" s="66">
        <f t="shared" si="181"/>
        <v>46600</v>
      </c>
      <c r="EB37" s="66">
        <f t="shared" si="181"/>
        <v>46631</v>
      </c>
      <c r="EC37" s="66">
        <f t="shared" si="181"/>
        <v>46661</v>
      </c>
      <c r="ED37" s="66">
        <f t="shared" si="181"/>
        <v>46692</v>
      </c>
      <c r="EE37" s="66">
        <f t="shared" si="181"/>
        <v>46722</v>
      </c>
      <c r="EF37" s="195">
        <f>YEAR(BX37)</f>
        <v>2023</v>
      </c>
      <c r="EG37" s="68">
        <f t="shared" ref="EG37" si="182">EF37+1</f>
        <v>2024</v>
      </c>
      <c r="EH37" s="68">
        <f t="shared" ref="EH37" si="183">EG37+1</f>
        <v>2025</v>
      </c>
      <c r="EI37" s="68">
        <f t="shared" ref="EI37" si="184">EH37+1</f>
        <v>2026</v>
      </c>
      <c r="EJ37" s="98">
        <f t="shared" ref="EJ37" si="185">EI37+1</f>
        <v>2027</v>
      </c>
      <c r="EK37" s="442"/>
      <c r="EL37" s="66">
        <f>DATE(Setup!$D$5,1,31)+365</f>
        <v>44957</v>
      </c>
      <c r="EM37" s="66">
        <f t="shared" ref="EM37:FR37" si="186">K37</f>
        <v>44958</v>
      </c>
      <c r="EN37" s="66">
        <f t="shared" si="186"/>
        <v>44986</v>
      </c>
      <c r="EO37" s="66">
        <f t="shared" si="186"/>
        <v>45017</v>
      </c>
      <c r="EP37" s="66">
        <f t="shared" si="186"/>
        <v>45047</v>
      </c>
      <c r="EQ37" s="66">
        <f t="shared" si="186"/>
        <v>45078</v>
      </c>
      <c r="ER37" s="66">
        <f t="shared" si="186"/>
        <v>45108</v>
      </c>
      <c r="ES37" s="66">
        <f t="shared" si="186"/>
        <v>45139</v>
      </c>
      <c r="ET37" s="66">
        <f t="shared" si="186"/>
        <v>45170</v>
      </c>
      <c r="EU37" s="66">
        <f t="shared" si="186"/>
        <v>45200</v>
      </c>
      <c r="EV37" s="66">
        <f t="shared" si="186"/>
        <v>45231</v>
      </c>
      <c r="EW37" s="66">
        <f t="shared" si="186"/>
        <v>45261</v>
      </c>
      <c r="EX37" s="66">
        <f t="shared" si="186"/>
        <v>45292</v>
      </c>
      <c r="EY37" s="66">
        <f t="shared" si="186"/>
        <v>45323</v>
      </c>
      <c r="EZ37" s="66">
        <f t="shared" si="186"/>
        <v>45352</v>
      </c>
      <c r="FA37" s="66">
        <f t="shared" si="186"/>
        <v>45383</v>
      </c>
      <c r="FB37" s="66">
        <f t="shared" si="186"/>
        <v>45413</v>
      </c>
      <c r="FC37" s="66">
        <f t="shared" si="186"/>
        <v>45444</v>
      </c>
      <c r="FD37" s="66">
        <f t="shared" si="186"/>
        <v>45474</v>
      </c>
      <c r="FE37" s="66">
        <f t="shared" si="186"/>
        <v>45505</v>
      </c>
      <c r="FF37" s="66">
        <f t="shared" si="186"/>
        <v>45536</v>
      </c>
      <c r="FG37" s="66">
        <f t="shared" si="186"/>
        <v>45566</v>
      </c>
      <c r="FH37" s="66">
        <f t="shared" si="186"/>
        <v>45597</v>
      </c>
      <c r="FI37" s="66">
        <f t="shared" si="186"/>
        <v>45627</v>
      </c>
      <c r="FJ37" s="66">
        <f t="shared" si="186"/>
        <v>45658</v>
      </c>
      <c r="FK37" s="66">
        <f t="shared" si="186"/>
        <v>45689</v>
      </c>
      <c r="FL37" s="66">
        <f t="shared" si="186"/>
        <v>45717</v>
      </c>
      <c r="FM37" s="66">
        <f t="shared" si="186"/>
        <v>45748</v>
      </c>
      <c r="FN37" s="66">
        <f t="shared" si="186"/>
        <v>45778</v>
      </c>
      <c r="FO37" s="66">
        <f t="shared" si="186"/>
        <v>45809</v>
      </c>
      <c r="FP37" s="66">
        <f t="shared" si="186"/>
        <v>45839</v>
      </c>
      <c r="FQ37" s="66">
        <f t="shared" si="186"/>
        <v>45870</v>
      </c>
      <c r="FR37" s="66">
        <f t="shared" si="186"/>
        <v>45901</v>
      </c>
      <c r="FS37" s="66">
        <f t="shared" ref="FS37:GS37" si="187">AQ37</f>
        <v>45931</v>
      </c>
      <c r="FT37" s="66">
        <f t="shared" si="187"/>
        <v>45962</v>
      </c>
      <c r="FU37" s="66">
        <f t="shared" si="187"/>
        <v>45992</v>
      </c>
      <c r="FV37" s="66">
        <f t="shared" si="187"/>
        <v>46023</v>
      </c>
      <c r="FW37" s="66">
        <f t="shared" si="187"/>
        <v>46054</v>
      </c>
      <c r="FX37" s="66">
        <f t="shared" si="187"/>
        <v>46082</v>
      </c>
      <c r="FY37" s="66">
        <f t="shared" si="187"/>
        <v>46113</v>
      </c>
      <c r="FZ37" s="66">
        <f t="shared" si="187"/>
        <v>46143</v>
      </c>
      <c r="GA37" s="66">
        <f t="shared" si="187"/>
        <v>46174</v>
      </c>
      <c r="GB37" s="66">
        <f t="shared" si="187"/>
        <v>46204</v>
      </c>
      <c r="GC37" s="66">
        <f t="shared" si="187"/>
        <v>46235</v>
      </c>
      <c r="GD37" s="66">
        <f t="shared" si="187"/>
        <v>46266</v>
      </c>
      <c r="GE37" s="66">
        <f t="shared" si="187"/>
        <v>46296</v>
      </c>
      <c r="GF37" s="66">
        <f t="shared" si="187"/>
        <v>46327</v>
      </c>
      <c r="GG37" s="66">
        <f t="shared" si="187"/>
        <v>46357</v>
      </c>
      <c r="GH37" s="66">
        <f t="shared" si="187"/>
        <v>46388</v>
      </c>
      <c r="GI37" s="66">
        <f t="shared" si="187"/>
        <v>46419</v>
      </c>
      <c r="GJ37" s="66">
        <f t="shared" si="187"/>
        <v>46447</v>
      </c>
      <c r="GK37" s="66">
        <f t="shared" si="187"/>
        <v>46478</v>
      </c>
      <c r="GL37" s="66">
        <f t="shared" si="187"/>
        <v>46508</v>
      </c>
      <c r="GM37" s="66">
        <f t="shared" si="187"/>
        <v>46539</v>
      </c>
      <c r="GN37" s="66">
        <f t="shared" si="187"/>
        <v>46569</v>
      </c>
      <c r="GO37" s="66">
        <f t="shared" si="187"/>
        <v>46600</v>
      </c>
      <c r="GP37" s="66">
        <f t="shared" si="187"/>
        <v>46631</v>
      </c>
      <c r="GQ37" s="66">
        <f t="shared" si="187"/>
        <v>46661</v>
      </c>
      <c r="GR37" s="66">
        <f t="shared" si="187"/>
        <v>46692</v>
      </c>
      <c r="GS37" s="66">
        <f t="shared" si="187"/>
        <v>46722</v>
      </c>
      <c r="GT37" s="195">
        <f>YEAR(EL37)</f>
        <v>2023</v>
      </c>
      <c r="GU37" s="68">
        <f t="shared" ref="GU37" si="188">GT37+1</f>
        <v>2024</v>
      </c>
      <c r="GV37" s="68">
        <f t="shared" ref="GV37" si="189">GU37+1</f>
        <v>2025</v>
      </c>
      <c r="GW37" s="68">
        <f t="shared" ref="GW37" si="190">GV37+1</f>
        <v>2026</v>
      </c>
      <c r="GX37" s="98">
        <f t="shared" ref="GX37" si="191">GW37+1</f>
        <v>2027</v>
      </c>
      <c r="GY37" s="109"/>
      <c r="GZ37" s="89"/>
      <c r="HA37" s="89"/>
      <c r="HB37" s="109"/>
      <c r="HC37" s="109"/>
      <c r="HD37" s="109"/>
      <c r="HE37" s="89"/>
      <c r="HF37" s="89"/>
      <c r="HG37" s="89"/>
      <c r="HH37" s="89"/>
      <c r="HI37" s="89"/>
      <c r="HJ37" s="89"/>
      <c r="HK37" s="125"/>
      <c r="HL37" s="125"/>
      <c r="HM37" s="212"/>
      <c r="HN37" s="212"/>
      <c r="HO37" s="212"/>
      <c r="HP37" s="212"/>
      <c r="HQ37" s="212"/>
      <c r="HR37" s="212"/>
      <c r="HS37" s="212"/>
      <c r="HT37" s="212"/>
      <c r="HU37" s="212"/>
      <c r="HV37" s="212"/>
      <c r="HW37" s="212"/>
      <c r="HX37" s="212"/>
      <c r="HY37" s="212"/>
      <c r="HZ37" s="212"/>
      <c r="IA37" s="212"/>
      <c r="IB37" s="212"/>
      <c r="IC37" s="212"/>
      <c r="ID37" s="212"/>
      <c r="IE37" s="212"/>
      <c r="IF37" s="212"/>
      <c r="IG37" s="212"/>
      <c r="IH37" s="212"/>
      <c r="II37" s="212"/>
      <c r="IJ37" s="212"/>
      <c r="IK37" s="212"/>
      <c r="IL37" s="212"/>
      <c r="IM37" s="212"/>
      <c r="IN37" s="212"/>
      <c r="IO37" s="212"/>
      <c r="IP37" s="212"/>
      <c r="IQ37" s="212"/>
      <c r="IR37" s="212"/>
      <c r="IS37" s="212"/>
      <c r="IT37" s="212"/>
      <c r="IU37" s="212"/>
      <c r="IV37" s="212"/>
      <c r="IW37" s="212"/>
      <c r="IX37" s="212"/>
      <c r="IY37" s="212"/>
      <c r="IZ37" s="212"/>
      <c r="JA37" s="212"/>
      <c r="JB37" s="212"/>
    </row>
    <row r="38" spans="1:262" s="25" customFormat="1">
      <c r="A38" s="17"/>
      <c r="B38" s="109"/>
      <c r="C38" s="455"/>
      <c r="D38" s="69"/>
      <c r="E38" s="70"/>
      <c r="F38" s="70"/>
      <c r="G38" s="70" t="s">
        <v>192</v>
      </c>
      <c r="H38" s="174" t="s">
        <v>193</v>
      </c>
      <c r="I38" s="70"/>
      <c r="J38" s="102" t="s">
        <v>194</v>
      </c>
      <c r="K38" s="73" t="s">
        <v>194</v>
      </c>
      <c r="L38" s="73" t="s">
        <v>194</v>
      </c>
      <c r="M38" s="73" t="s">
        <v>194</v>
      </c>
      <c r="N38" s="73" t="s">
        <v>194</v>
      </c>
      <c r="O38" s="73" t="s">
        <v>194</v>
      </c>
      <c r="P38" s="73" t="s">
        <v>194</v>
      </c>
      <c r="Q38" s="73" t="s">
        <v>194</v>
      </c>
      <c r="R38" s="73" t="s">
        <v>194</v>
      </c>
      <c r="S38" s="73" t="s">
        <v>194</v>
      </c>
      <c r="T38" s="73" t="s">
        <v>194</v>
      </c>
      <c r="U38" s="73" t="s">
        <v>194</v>
      </c>
      <c r="V38" s="73" t="s">
        <v>194</v>
      </c>
      <c r="W38" s="73" t="s">
        <v>194</v>
      </c>
      <c r="X38" s="73" t="s">
        <v>194</v>
      </c>
      <c r="Y38" s="73" t="s">
        <v>194</v>
      </c>
      <c r="Z38" s="73" t="s">
        <v>194</v>
      </c>
      <c r="AA38" s="73" t="s">
        <v>194</v>
      </c>
      <c r="AB38" s="73" t="s">
        <v>194</v>
      </c>
      <c r="AC38" s="73" t="s">
        <v>194</v>
      </c>
      <c r="AD38" s="73" t="s">
        <v>194</v>
      </c>
      <c r="AE38" s="73" t="s">
        <v>194</v>
      </c>
      <c r="AF38" s="73" t="s">
        <v>194</v>
      </c>
      <c r="AG38" s="73" t="s">
        <v>194</v>
      </c>
      <c r="AH38" s="73" t="s">
        <v>194</v>
      </c>
      <c r="AI38" s="73" t="s">
        <v>194</v>
      </c>
      <c r="AJ38" s="73" t="s">
        <v>194</v>
      </c>
      <c r="AK38" s="73" t="s">
        <v>194</v>
      </c>
      <c r="AL38" s="73" t="s">
        <v>194</v>
      </c>
      <c r="AM38" s="73" t="s">
        <v>194</v>
      </c>
      <c r="AN38" s="73" t="s">
        <v>194</v>
      </c>
      <c r="AO38" s="73" t="s">
        <v>194</v>
      </c>
      <c r="AP38" s="73" t="s">
        <v>194</v>
      </c>
      <c r="AQ38" s="73" t="s">
        <v>194</v>
      </c>
      <c r="AR38" s="73" t="s">
        <v>194</v>
      </c>
      <c r="AS38" s="73" t="s">
        <v>194</v>
      </c>
      <c r="AT38" s="73" t="s">
        <v>194</v>
      </c>
      <c r="AU38" s="73" t="s">
        <v>194</v>
      </c>
      <c r="AV38" s="73" t="s">
        <v>194</v>
      </c>
      <c r="AW38" s="73" t="s">
        <v>194</v>
      </c>
      <c r="AX38" s="73" t="s">
        <v>194</v>
      </c>
      <c r="AY38" s="73" t="s">
        <v>194</v>
      </c>
      <c r="AZ38" s="73" t="s">
        <v>194</v>
      </c>
      <c r="BA38" s="73" t="s">
        <v>194</v>
      </c>
      <c r="BB38" s="73" t="s">
        <v>194</v>
      </c>
      <c r="BC38" s="73" t="s">
        <v>194</v>
      </c>
      <c r="BD38" s="73" t="s">
        <v>194</v>
      </c>
      <c r="BE38" s="73" t="s">
        <v>194</v>
      </c>
      <c r="BF38" s="73" t="s">
        <v>194</v>
      </c>
      <c r="BG38" s="73" t="s">
        <v>194</v>
      </c>
      <c r="BH38" s="73" t="s">
        <v>194</v>
      </c>
      <c r="BI38" s="73" t="s">
        <v>194</v>
      </c>
      <c r="BJ38" s="73" t="s">
        <v>194</v>
      </c>
      <c r="BK38" s="73" t="s">
        <v>194</v>
      </c>
      <c r="BL38" s="73" t="s">
        <v>194</v>
      </c>
      <c r="BM38" s="73" t="s">
        <v>194</v>
      </c>
      <c r="BN38" s="73" t="s">
        <v>194</v>
      </c>
      <c r="BO38" s="73" t="s">
        <v>194</v>
      </c>
      <c r="BP38" s="73" t="s">
        <v>194</v>
      </c>
      <c r="BQ38" s="73" t="s">
        <v>194</v>
      </c>
      <c r="BR38" s="102" t="s">
        <v>194</v>
      </c>
      <c r="BS38" s="71" t="s">
        <v>194</v>
      </c>
      <c r="BT38" s="71" t="s">
        <v>194</v>
      </c>
      <c r="BU38" s="71" t="s">
        <v>194</v>
      </c>
      <c r="BV38" s="103" t="s">
        <v>194</v>
      </c>
      <c r="BW38" s="544"/>
      <c r="BX38" s="72" t="s">
        <v>420</v>
      </c>
      <c r="BY38" s="73" t="s">
        <v>420</v>
      </c>
      <c r="BZ38" s="73" t="s">
        <v>420</v>
      </c>
      <c r="CA38" s="73" t="s">
        <v>420</v>
      </c>
      <c r="CB38" s="73" t="s">
        <v>420</v>
      </c>
      <c r="CC38" s="73" t="s">
        <v>420</v>
      </c>
      <c r="CD38" s="73" t="s">
        <v>420</v>
      </c>
      <c r="CE38" s="73" t="s">
        <v>420</v>
      </c>
      <c r="CF38" s="73" t="s">
        <v>420</v>
      </c>
      <c r="CG38" s="73" t="s">
        <v>420</v>
      </c>
      <c r="CH38" s="73" t="s">
        <v>420</v>
      </c>
      <c r="CI38" s="73" t="s">
        <v>420</v>
      </c>
      <c r="CJ38" s="73" t="s">
        <v>420</v>
      </c>
      <c r="CK38" s="73" t="s">
        <v>420</v>
      </c>
      <c r="CL38" s="73" t="s">
        <v>420</v>
      </c>
      <c r="CM38" s="73" t="s">
        <v>420</v>
      </c>
      <c r="CN38" s="73" t="s">
        <v>420</v>
      </c>
      <c r="CO38" s="73" t="s">
        <v>420</v>
      </c>
      <c r="CP38" s="73" t="s">
        <v>420</v>
      </c>
      <c r="CQ38" s="73" t="s">
        <v>420</v>
      </c>
      <c r="CR38" s="73" t="s">
        <v>420</v>
      </c>
      <c r="CS38" s="73" t="s">
        <v>420</v>
      </c>
      <c r="CT38" s="73" t="s">
        <v>420</v>
      </c>
      <c r="CU38" s="73" t="s">
        <v>420</v>
      </c>
      <c r="CV38" s="73" t="s">
        <v>420</v>
      </c>
      <c r="CW38" s="73" t="s">
        <v>420</v>
      </c>
      <c r="CX38" s="73" t="s">
        <v>420</v>
      </c>
      <c r="CY38" s="73" t="s">
        <v>420</v>
      </c>
      <c r="CZ38" s="73" t="s">
        <v>420</v>
      </c>
      <c r="DA38" s="73" t="s">
        <v>420</v>
      </c>
      <c r="DB38" s="73" t="s">
        <v>420</v>
      </c>
      <c r="DC38" s="73" t="s">
        <v>420</v>
      </c>
      <c r="DD38" s="73" t="s">
        <v>420</v>
      </c>
      <c r="DE38" s="73" t="s">
        <v>420</v>
      </c>
      <c r="DF38" s="73" t="s">
        <v>420</v>
      </c>
      <c r="DG38" s="73" t="s">
        <v>420</v>
      </c>
      <c r="DH38" s="73" t="s">
        <v>420</v>
      </c>
      <c r="DI38" s="73" t="s">
        <v>420</v>
      </c>
      <c r="DJ38" s="73" t="s">
        <v>420</v>
      </c>
      <c r="DK38" s="73" t="s">
        <v>420</v>
      </c>
      <c r="DL38" s="73" t="s">
        <v>420</v>
      </c>
      <c r="DM38" s="73" t="s">
        <v>420</v>
      </c>
      <c r="DN38" s="73" t="s">
        <v>420</v>
      </c>
      <c r="DO38" s="73" t="s">
        <v>420</v>
      </c>
      <c r="DP38" s="73" t="s">
        <v>420</v>
      </c>
      <c r="DQ38" s="73" t="s">
        <v>420</v>
      </c>
      <c r="DR38" s="73" t="s">
        <v>420</v>
      </c>
      <c r="DS38" s="73" t="s">
        <v>420</v>
      </c>
      <c r="DT38" s="73" t="s">
        <v>420</v>
      </c>
      <c r="DU38" s="73" t="s">
        <v>420</v>
      </c>
      <c r="DV38" s="73" t="s">
        <v>420</v>
      </c>
      <c r="DW38" s="73" t="s">
        <v>420</v>
      </c>
      <c r="DX38" s="73" t="s">
        <v>420</v>
      </c>
      <c r="DY38" s="73" t="s">
        <v>420</v>
      </c>
      <c r="DZ38" s="73" t="s">
        <v>420</v>
      </c>
      <c r="EA38" s="73" t="s">
        <v>420</v>
      </c>
      <c r="EB38" s="73" t="s">
        <v>420</v>
      </c>
      <c r="EC38" s="73" t="s">
        <v>420</v>
      </c>
      <c r="ED38" s="73" t="s">
        <v>420</v>
      </c>
      <c r="EE38" s="73" t="s">
        <v>420</v>
      </c>
      <c r="EF38" s="102" t="s">
        <v>420</v>
      </c>
      <c r="EG38" s="71" t="s">
        <v>420</v>
      </c>
      <c r="EH38" s="71" t="s">
        <v>420</v>
      </c>
      <c r="EI38" s="71" t="s">
        <v>420</v>
      </c>
      <c r="EJ38" s="103" t="s">
        <v>420</v>
      </c>
      <c r="EK38" s="442"/>
      <c r="EL38" s="71" t="s">
        <v>195</v>
      </c>
      <c r="EM38" s="71" t="s">
        <v>195</v>
      </c>
      <c r="EN38" s="71" t="s">
        <v>195</v>
      </c>
      <c r="EO38" s="71" t="s">
        <v>195</v>
      </c>
      <c r="EP38" s="71" t="s">
        <v>195</v>
      </c>
      <c r="EQ38" s="71" t="s">
        <v>195</v>
      </c>
      <c r="ER38" s="71" t="s">
        <v>195</v>
      </c>
      <c r="ES38" s="71" t="s">
        <v>195</v>
      </c>
      <c r="ET38" s="71" t="s">
        <v>195</v>
      </c>
      <c r="EU38" s="71" t="s">
        <v>195</v>
      </c>
      <c r="EV38" s="71" t="s">
        <v>195</v>
      </c>
      <c r="EW38" s="71" t="s">
        <v>195</v>
      </c>
      <c r="EX38" s="71" t="s">
        <v>195</v>
      </c>
      <c r="EY38" s="71" t="s">
        <v>195</v>
      </c>
      <c r="EZ38" s="71" t="s">
        <v>195</v>
      </c>
      <c r="FA38" s="71" t="s">
        <v>195</v>
      </c>
      <c r="FB38" s="71" t="s">
        <v>195</v>
      </c>
      <c r="FC38" s="71" t="s">
        <v>195</v>
      </c>
      <c r="FD38" s="71" t="s">
        <v>195</v>
      </c>
      <c r="FE38" s="71" t="s">
        <v>195</v>
      </c>
      <c r="FF38" s="71" t="s">
        <v>195</v>
      </c>
      <c r="FG38" s="71" t="s">
        <v>195</v>
      </c>
      <c r="FH38" s="71" t="s">
        <v>195</v>
      </c>
      <c r="FI38" s="71" t="s">
        <v>195</v>
      </c>
      <c r="FJ38" s="71" t="s">
        <v>195</v>
      </c>
      <c r="FK38" s="71" t="s">
        <v>195</v>
      </c>
      <c r="FL38" s="71" t="s">
        <v>195</v>
      </c>
      <c r="FM38" s="71" t="s">
        <v>195</v>
      </c>
      <c r="FN38" s="71" t="s">
        <v>195</v>
      </c>
      <c r="FO38" s="71" t="s">
        <v>195</v>
      </c>
      <c r="FP38" s="71" t="s">
        <v>195</v>
      </c>
      <c r="FQ38" s="71" t="s">
        <v>195</v>
      </c>
      <c r="FR38" s="71" t="s">
        <v>195</v>
      </c>
      <c r="FS38" s="71" t="s">
        <v>195</v>
      </c>
      <c r="FT38" s="71" t="s">
        <v>195</v>
      </c>
      <c r="FU38" s="71" t="s">
        <v>195</v>
      </c>
      <c r="FV38" s="71" t="s">
        <v>195</v>
      </c>
      <c r="FW38" s="71" t="s">
        <v>195</v>
      </c>
      <c r="FX38" s="71" t="s">
        <v>195</v>
      </c>
      <c r="FY38" s="71" t="s">
        <v>195</v>
      </c>
      <c r="FZ38" s="71" t="s">
        <v>195</v>
      </c>
      <c r="GA38" s="71" t="s">
        <v>195</v>
      </c>
      <c r="GB38" s="71" t="s">
        <v>195</v>
      </c>
      <c r="GC38" s="71" t="s">
        <v>195</v>
      </c>
      <c r="GD38" s="71" t="s">
        <v>195</v>
      </c>
      <c r="GE38" s="71" t="s">
        <v>195</v>
      </c>
      <c r="GF38" s="71" t="s">
        <v>195</v>
      </c>
      <c r="GG38" s="71" t="s">
        <v>195</v>
      </c>
      <c r="GH38" s="71" t="s">
        <v>195</v>
      </c>
      <c r="GI38" s="71" t="s">
        <v>195</v>
      </c>
      <c r="GJ38" s="71" t="s">
        <v>195</v>
      </c>
      <c r="GK38" s="71" t="s">
        <v>195</v>
      </c>
      <c r="GL38" s="71" t="s">
        <v>195</v>
      </c>
      <c r="GM38" s="71" t="s">
        <v>195</v>
      </c>
      <c r="GN38" s="71" t="s">
        <v>195</v>
      </c>
      <c r="GO38" s="71" t="s">
        <v>195</v>
      </c>
      <c r="GP38" s="71" t="s">
        <v>195</v>
      </c>
      <c r="GQ38" s="71" t="s">
        <v>195</v>
      </c>
      <c r="GR38" s="71" t="s">
        <v>195</v>
      </c>
      <c r="GS38" s="71" t="s">
        <v>195</v>
      </c>
      <c r="GT38" s="102" t="s">
        <v>195</v>
      </c>
      <c r="GU38" s="71" t="s">
        <v>195</v>
      </c>
      <c r="GV38" s="71" t="s">
        <v>195</v>
      </c>
      <c r="GW38" s="71" t="s">
        <v>195</v>
      </c>
      <c r="GX38" s="103" t="s">
        <v>195</v>
      </c>
      <c r="GY38" s="109"/>
      <c r="GZ38" s="89"/>
      <c r="HA38" s="89"/>
      <c r="HB38" s="114"/>
      <c r="HC38" s="114"/>
      <c r="HD38" s="114"/>
      <c r="HE38" s="125"/>
      <c r="HF38" s="89"/>
      <c r="HG38" s="89"/>
      <c r="HH38" s="89"/>
      <c r="HI38" s="89"/>
      <c r="HJ38" s="89"/>
      <c r="HK38" s="125"/>
      <c r="HL38" s="125"/>
      <c r="HM38" s="212"/>
      <c r="HN38" s="212"/>
      <c r="HO38" s="212"/>
      <c r="HP38" s="212"/>
      <c r="HQ38" s="212"/>
      <c r="HR38" s="212"/>
      <c r="HS38" s="212"/>
      <c r="HT38" s="212"/>
      <c r="HU38" s="212"/>
      <c r="HV38" s="212"/>
      <c r="HW38" s="212"/>
      <c r="HX38" s="212"/>
      <c r="HY38" s="212"/>
      <c r="HZ38" s="212"/>
      <c r="IA38" s="212"/>
      <c r="IB38" s="212"/>
      <c r="IC38" s="212"/>
      <c r="ID38" s="212"/>
      <c r="IE38" s="212"/>
      <c r="IF38" s="212"/>
      <c r="IG38" s="212"/>
      <c r="IH38" s="212"/>
      <c r="II38" s="212"/>
      <c r="IJ38" s="212"/>
      <c r="IK38" s="212"/>
      <c r="IL38" s="212"/>
      <c r="IM38" s="212"/>
      <c r="IN38" s="212"/>
      <c r="IO38" s="212"/>
      <c r="IP38" s="212"/>
      <c r="IQ38" s="212"/>
      <c r="IR38" s="212"/>
      <c r="IS38" s="212"/>
      <c r="IT38" s="212"/>
      <c r="IU38" s="213"/>
      <c r="IV38" s="213"/>
      <c r="IW38" s="213"/>
      <c r="IX38" s="213"/>
      <c r="IY38" s="213"/>
      <c r="IZ38" s="213"/>
      <c r="JA38" s="213"/>
      <c r="JB38" s="213"/>
    </row>
    <row r="39" spans="1:262" s="26" customFormat="1">
      <c r="A39" s="17"/>
      <c r="B39" s="89"/>
      <c r="C39" s="445" t="s">
        <v>209</v>
      </c>
      <c r="D39" s="152" t="s">
        <v>27</v>
      </c>
      <c r="E39" s="153" t="str">
        <f>Setup!D$13</f>
        <v>Cost of Sales</v>
      </c>
      <c r="F39" s="153">
        <v>0</v>
      </c>
      <c r="G39" s="154" t="s">
        <v>210</v>
      </c>
      <c r="H39" s="155">
        <f>IFERROR(VLOOKUP(D39,Setup!$D$40:$F$47,3,FALSE)*12,"")</f>
        <v>36</v>
      </c>
      <c r="I39" s="90"/>
      <c r="J39" s="159">
        <f>IF(SUMIF(Headcount!$F$44:$F$49,$E39,Headcount!N$44:N$49)&lt;=SUMIF(Headcount!$F$44:$F$49,$E39,Headcount!M$44:M$49),0,IF(AND($D39="Computer Equipment",VLOOKUP($E39,Setup!$C$33:$F$38,3,FALSE)&gt;=Setup!$F$30),VLOOKUP($E39,Setup!$C$33:$F$38,3,FALSE)*(SUMIF(Headcount!$F$44:$F$49,$E39,Headcount!N$44:N$49)-SUMIF(Headcount!$F$44:$F$49,$E39,Headcount!M$44:M$49)),IF(AND($D39="Furniture &amp; Fixtures",VLOOKUP($E39,Setup!$C$33:$F$38,4,FALSE)&gt;=Setup!$F$30),VLOOKUP($E39,Setup!$C$33:$F$38,4,FALSE)*(SUMIF(Headcount!$F$44:$F$49,$E39,Headcount!N$44:N$49)-SUMIF(Headcount!$F$44:$F$49,$E39,Headcount!M$44:M$49)),0)))</f>
        <v>0</v>
      </c>
      <c r="K39" s="156">
        <f>IF(SUMIF(Headcount!$F$44:$F$49,$E39,Headcount!O$44:O$49)&lt;=SUMIF(Headcount!$F$44:$F$49,$E39,Headcount!N$44:N$49),0,IF(AND($D39="Computer Equipment",VLOOKUP($E39,Setup!$C$33:$F$38,3,FALSE)&gt;=Setup!$F$30),VLOOKUP($E39,Setup!$C$33:$F$38,3,FALSE)*(SUMIF(Headcount!$F$44:$F$49,$E39,Headcount!O$44:O$49)-SUMIF(Headcount!$F$44:$F$49,$E39,Headcount!N$44:N$49)),IF(AND($D39="Furniture &amp; Fixtures",VLOOKUP($E39,Setup!$C$33:$F$38,4,FALSE)&gt;=Setup!$F$30),VLOOKUP($E39,Setup!$C$33:$F$38,4,FALSE)*(SUMIF(Headcount!$F$44:$F$49,$E39,Headcount!O$44:O$49)-SUMIF(Headcount!$F$44:$F$49,$E39,Headcount!N$44:N$49)),0)))</f>
        <v>0</v>
      </c>
      <c r="L39" s="156">
        <f>IF(SUMIF(Headcount!$F$44:$F$49,$E39,Headcount!P$44:P$49)&lt;=SUMIF(Headcount!$F$44:$F$49,$E39,Headcount!O$44:O$49),0,IF(AND($D39="Computer Equipment",VLOOKUP($E39,Setup!$C$33:$F$38,3,FALSE)&gt;=Setup!$F$30),VLOOKUP($E39,Setup!$C$33:$F$38,3,FALSE)*(SUMIF(Headcount!$F$44:$F$49,$E39,Headcount!P$44:P$49)-SUMIF(Headcount!$F$44:$F$49,$E39,Headcount!O$44:O$49)),IF(AND($D39="Furniture &amp; Fixtures",VLOOKUP($E39,Setup!$C$33:$F$38,4,FALSE)&gt;=Setup!$F$30),VLOOKUP($E39,Setup!$C$33:$F$38,4,FALSE)*(SUMIF(Headcount!$F$44:$F$49,$E39,Headcount!P$44:P$49)-SUMIF(Headcount!$F$44:$F$49,$E39,Headcount!O$44:O$49)),0)))</f>
        <v>0</v>
      </c>
      <c r="M39" s="156">
        <f>IF(SUMIF(Headcount!$F$44:$F$49,$E39,Headcount!Q$44:Q$49)&lt;=SUMIF(Headcount!$F$44:$F$49,$E39,Headcount!P$44:P$49),0,IF(AND($D39="Computer Equipment",VLOOKUP($E39,Setup!$C$33:$F$38,3,FALSE)&gt;=Setup!$F$30),VLOOKUP($E39,Setup!$C$33:$F$38,3,FALSE)*(SUMIF(Headcount!$F$44:$F$49,$E39,Headcount!Q$44:Q$49)-SUMIF(Headcount!$F$44:$F$49,$E39,Headcount!P$44:P$49)),IF(AND($D39="Furniture &amp; Fixtures",VLOOKUP($E39,Setup!$C$33:$F$38,4,FALSE)&gt;=Setup!$F$30),VLOOKUP($E39,Setup!$C$33:$F$38,4,FALSE)*(SUMIF(Headcount!$F$44:$F$49,$E39,Headcount!Q$44:Q$49)-SUMIF(Headcount!$F$44:$F$49,$E39,Headcount!P$44:P$49)),0)))</f>
        <v>0</v>
      </c>
      <c r="N39" s="156">
        <f>IF(SUMIF(Headcount!$F$44:$F$49,$E39,Headcount!R$44:R$49)&lt;=SUMIF(Headcount!$F$44:$F$49,$E39,Headcount!Q$44:Q$49),0,IF(AND($D39="Computer Equipment",VLOOKUP($E39,Setup!$C$33:$F$38,3,FALSE)&gt;=Setup!$F$30),VLOOKUP($E39,Setup!$C$33:$F$38,3,FALSE)*(SUMIF(Headcount!$F$44:$F$49,$E39,Headcount!R$44:R$49)-SUMIF(Headcount!$F$44:$F$49,$E39,Headcount!Q$44:Q$49)),IF(AND($D39="Furniture &amp; Fixtures",VLOOKUP($E39,Setup!$C$33:$F$38,4,FALSE)&gt;=Setup!$F$30),VLOOKUP($E39,Setup!$C$33:$F$38,4,FALSE)*(SUMIF(Headcount!$F$44:$F$49,$E39,Headcount!R$44:R$49)-SUMIF(Headcount!$F$44:$F$49,$E39,Headcount!Q$44:Q$49)),0)))</f>
        <v>0</v>
      </c>
      <c r="O39" s="156">
        <f>IF(SUMIF(Headcount!$F$44:$F$49,$E39,Headcount!S$44:S$49)&lt;=SUMIF(Headcount!$F$44:$F$49,$E39,Headcount!R$44:R$49),0,IF(AND($D39="Computer Equipment",VLOOKUP($E39,Setup!$C$33:$F$38,3,FALSE)&gt;=Setup!$F$30),VLOOKUP($E39,Setup!$C$33:$F$38,3,FALSE)*(SUMIF(Headcount!$F$44:$F$49,$E39,Headcount!S$44:S$49)-SUMIF(Headcount!$F$44:$F$49,$E39,Headcount!R$44:R$49)),IF(AND($D39="Furniture &amp; Fixtures",VLOOKUP($E39,Setup!$C$33:$F$38,4,FALSE)&gt;=Setup!$F$30),VLOOKUP($E39,Setup!$C$33:$F$38,4,FALSE)*(SUMIF(Headcount!$F$44:$F$49,$E39,Headcount!S$44:S$49)-SUMIF(Headcount!$F$44:$F$49,$E39,Headcount!R$44:R$49)),0)))</f>
        <v>0</v>
      </c>
      <c r="P39" s="156">
        <f>IF(SUMIF(Headcount!$F$44:$F$49,$E39,Headcount!T$44:T$49)&lt;=SUMIF(Headcount!$F$44:$F$49,$E39,Headcount!S$44:S$49),0,IF(AND($D39="Computer Equipment",VLOOKUP($E39,Setup!$C$33:$F$38,3,FALSE)&gt;=Setup!$F$30),VLOOKUP($E39,Setup!$C$33:$F$38,3,FALSE)*(SUMIF(Headcount!$F$44:$F$49,$E39,Headcount!T$44:T$49)-SUMIF(Headcount!$F$44:$F$49,$E39,Headcount!S$44:S$49)),IF(AND($D39="Furniture &amp; Fixtures",VLOOKUP($E39,Setup!$C$33:$F$38,4,FALSE)&gt;=Setup!$F$30),VLOOKUP($E39,Setup!$C$33:$F$38,4,FALSE)*(SUMIF(Headcount!$F$44:$F$49,$E39,Headcount!T$44:T$49)-SUMIF(Headcount!$F$44:$F$49,$E39,Headcount!S$44:S$49)),0)))</f>
        <v>0</v>
      </c>
      <c r="Q39" s="156">
        <f>IF(SUMIF(Headcount!$F$44:$F$49,$E39,Headcount!U$44:U$49)&lt;=SUMIF(Headcount!$F$44:$F$49,$E39,Headcount!T$44:T$49),0,IF(AND($D39="Computer Equipment",VLOOKUP($E39,Setup!$C$33:$F$38,3,FALSE)&gt;=Setup!$F$30),VLOOKUP($E39,Setup!$C$33:$F$38,3,FALSE)*(SUMIF(Headcount!$F$44:$F$49,$E39,Headcount!U$44:U$49)-SUMIF(Headcount!$F$44:$F$49,$E39,Headcount!T$44:T$49)),IF(AND($D39="Furniture &amp; Fixtures",VLOOKUP($E39,Setup!$C$33:$F$38,4,FALSE)&gt;=Setup!$F$30),VLOOKUP($E39,Setup!$C$33:$F$38,4,FALSE)*(SUMIF(Headcount!$F$44:$F$49,$E39,Headcount!U$44:U$49)-SUMIF(Headcount!$F$44:$F$49,$E39,Headcount!T$44:T$49)),0)))</f>
        <v>0</v>
      </c>
      <c r="R39" s="156">
        <f>IF(SUMIF(Headcount!$F$44:$F$49,$E39,Headcount!V$44:V$49)&lt;=SUMIF(Headcount!$F$44:$F$49,$E39,Headcount!U$44:U$49),0,IF(AND($D39="Computer Equipment",VLOOKUP($E39,Setup!$C$33:$F$38,3,FALSE)&gt;=Setup!$F$30),VLOOKUP($E39,Setup!$C$33:$F$38,3,FALSE)*(SUMIF(Headcount!$F$44:$F$49,$E39,Headcount!V$44:V$49)-SUMIF(Headcount!$F$44:$F$49,$E39,Headcount!U$44:U$49)),IF(AND($D39="Furniture &amp; Fixtures",VLOOKUP($E39,Setup!$C$33:$F$38,4,FALSE)&gt;=Setup!$F$30),VLOOKUP($E39,Setup!$C$33:$F$38,4,FALSE)*(SUMIF(Headcount!$F$44:$F$49,$E39,Headcount!V$44:V$49)-SUMIF(Headcount!$F$44:$F$49,$E39,Headcount!U$44:U$49)),0)))</f>
        <v>0</v>
      </c>
      <c r="S39" s="156">
        <f>IF(SUMIF(Headcount!$F$44:$F$49,$E39,Headcount!W$44:W$49)&lt;=SUMIF(Headcount!$F$44:$F$49,$E39,Headcount!V$44:V$49),0,IF(AND($D39="Computer Equipment",VLOOKUP($E39,Setup!$C$33:$F$38,3,FALSE)&gt;=Setup!$F$30),VLOOKUP($E39,Setup!$C$33:$F$38,3,FALSE)*(SUMIF(Headcount!$F$44:$F$49,$E39,Headcount!W$44:W$49)-SUMIF(Headcount!$F$44:$F$49,$E39,Headcount!V$44:V$49)),IF(AND($D39="Furniture &amp; Fixtures",VLOOKUP($E39,Setup!$C$33:$F$38,4,FALSE)&gt;=Setup!$F$30),VLOOKUP($E39,Setup!$C$33:$F$38,4,FALSE)*(SUMIF(Headcount!$F$44:$F$49,$E39,Headcount!W$44:W$49)-SUMIF(Headcount!$F$44:$F$49,$E39,Headcount!V$44:V$49)),0)))</f>
        <v>0</v>
      </c>
      <c r="T39" s="156">
        <f>IF(SUMIF(Headcount!$F$44:$F$49,$E39,Headcount!X$44:X$49)&lt;=SUMIF(Headcount!$F$44:$F$49,$E39,Headcount!W$44:W$49),0,IF(AND($D39="Computer Equipment",VLOOKUP($E39,Setup!$C$33:$F$38,3,FALSE)&gt;=Setup!$F$30),VLOOKUP($E39,Setup!$C$33:$F$38,3,FALSE)*(SUMIF(Headcount!$F$44:$F$49,$E39,Headcount!X$44:X$49)-SUMIF(Headcount!$F$44:$F$49,$E39,Headcount!W$44:W$49)),IF(AND($D39="Furniture &amp; Fixtures",VLOOKUP($E39,Setup!$C$33:$F$38,4,FALSE)&gt;=Setup!$F$30),VLOOKUP($E39,Setup!$C$33:$F$38,4,FALSE)*(SUMIF(Headcount!$F$44:$F$49,$E39,Headcount!X$44:X$49)-SUMIF(Headcount!$F$44:$F$49,$E39,Headcount!W$44:W$49)),0)))</f>
        <v>0</v>
      </c>
      <c r="U39" s="156">
        <f>IF(SUMIF(Headcount!$F$44:$F$49,$E39,Headcount!Y$44:Y$49)&lt;=SUMIF(Headcount!$F$44:$F$49,$E39,Headcount!X$44:X$49),0,IF(AND($D39="Computer Equipment",VLOOKUP($E39,Setup!$C$33:$F$38,3,FALSE)&gt;=Setup!$F$30),VLOOKUP($E39,Setup!$C$33:$F$38,3,FALSE)*(SUMIF(Headcount!$F$44:$F$49,$E39,Headcount!Y$44:Y$49)-SUMIF(Headcount!$F$44:$F$49,$E39,Headcount!X$44:X$49)),IF(AND($D39="Furniture &amp; Fixtures",VLOOKUP($E39,Setup!$C$33:$F$38,4,FALSE)&gt;=Setup!$F$30),VLOOKUP($E39,Setup!$C$33:$F$38,4,FALSE)*(SUMIF(Headcount!$F$44:$F$49,$E39,Headcount!Y$44:Y$49)-SUMIF(Headcount!$F$44:$F$49,$E39,Headcount!X$44:X$49)),0)))</f>
        <v>0</v>
      </c>
      <c r="V39" s="156">
        <f>IF(SUMIF(Headcount!$F$44:$F$49,$E39,Headcount!Z$44:Z$49)&lt;=SUMIF(Headcount!$F$44:$F$49,$E39,Headcount!Y$44:Y$49),0,IF(AND($D39="Computer Equipment",VLOOKUP($E39,Setup!$C$33:$F$38,3,FALSE)&gt;=Setup!$F$30),VLOOKUP($E39,Setup!$C$33:$F$38,3,FALSE)*(SUMIF(Headcount!$F$44:$F$49,$E39,Headcount!Z$44:Z$49)-SUMIF(Headcount!$F$44:$F$49,$E39,Headcount!Y$44:Y$49)),IF(AND($D39="Furniture &amp; Fixtures",VLOOKUP($E39,Setup!$C$33:$F$38,4,FALSE)&gt;=Setup!$F$30),VLOOKUP($E39,Setup!$C$33:$F$38,4,FALSE)*(SUMIF(Headcount!$F$44:$F$49,$E39,Headcount!Z$44:Z$49)-SUMIF(Headcount!$F$44:$F$49,$E39,Headcount!Y$44:Y$49)),0)))</f>
        <v>0</v>
      </c>
      <c r="W39" s="156">
        <f>IF(SUMIF(Headcount!$F$44:$F$49,$E39,Headcount!AA$44:AA$49)&lt;=SUMIF(Headcount!$F$44:$F$49,$E39,Headcount!Z$44:Z$49),0,IF(AND($D39="Computer Equipment",VLOOKUP($E39,Setup!$C$33:$F$38,3,FALSE)&gt;=Setup!$F$30),VLOOKUP($E39,Setup!$C$33:$F$38,3,FALSE)*(SUMIF(Headcount!$F$44:$F$49,$E39,Headcount!AA$44:AA$49)-SUMIF(Headcount!$F$44:$F$49,$E39,Headcount!Z$44:Z$49)),IF(AND($D39="Furniture &amp; Fixtures",VLOOKUP($E39,Setup!$C$33:$F$38,4,FALSE)&gt;=Setup!$F$30),VLOOKUP($E39,Setup!$C$33:$F$38,4,FALSE)*(SUMIF(Headcount!$F$44:$F$49,$E39,Headcount!AA$44:AA$49)-SUMIF(Headcount!$F$44:$F$49,$E39,Headcount!Z$44:Z$49)),0)))</f>
        <v>0</v>
      </c>
      <c r="X39" s="156">
        <f>IF(SUMIF(Headcount!$F$44:$F$49,$E39,Headcount!AB$44:AB$49)&lt;=SUMIF(Headcount!$F$44:$F$49,$E39,Headcount!AA$44:AA$49),0,IF(AND($D39="Computer Equipment",VLOOKUP($E39,Setup!$C$33:$F$38,3,FALSE)&gt;=Setup!$F$30),VLOOKUP($E39,Setup!$C$33:$F$38,3,FALSE)*(SUMIF(Headcount!$F$44:$F$49,$E39,Headcount!AB$44:AB$49)-SUMIF(Headcount!$F$44:$F$49,$E39,Headcount!AA$44:AA$49)),IF(AND($D39="Furniture &amp; Fixtures",VLOOKUP($E39,Setup!$C$33:$F$38,4,FALSE)&gt;=Setup!$F$30),VLOOKUP($E39,Setup!$C$33:$F$38,4,FALSE)*(SUMIF(Headcount!$F$44:$F$49,$E39,Headcount!AB$44:AB$49)-SUMIF(Headcount!$F$44:$F$49,$E39,Headcount!AA$44:AA$49)),0)))</f>
        <v>0</v>
      </c>
      <c r="Y39" s="156">
        <f>IF(SUMIF(Headcount!$F$44:$F$49,$E39,Headcount!AC$44:AC$49)&lt;=SUMIF(Headcount!$F$44:$F$49,$E39,Headcount!AB$44:AB$49),0,IF(AND($D39="Computer Equipment",VLOOKUP($E39,Setup!$C$33:$F$38,3,FALSE)&gt;=Setup!$F$30),VLOOKUP($E39,Setup!$C$33:$F$38,3,FALSE)*(SUMIF(Headcount!$F$44:$F$49,$E39,Headcount!AC$44:AC$49)-SUMIF(Headcount!$F$44:$F$49,$E39,Headcount!AB$44:AB$49)),IF(AND($D39="Furniture &amp; Fixtures",VLOOKUP($E39,Setup!$C$33:$F$38,4,FALSE)&gt;=Setup!$F$30),VLOOKUP($E39,Setup!$C$33:$F$38,4,FALSE)*(SUMIF(Headcount!$F$44:$F$49,$E39,Headcount!AC$44:AC$49)-SUMIF(Headcount!$F$44:$F$49,$E39,Headcount!AB$44:AB$49)),0)))</f>
        <v>0</v>
      </c>
      <c r="Z39" s="156">
        <f>IF(SUMIF(Headcount!$F$44:$F$49,$E39,Headcount!AD$44:AD$49)&lt;=SUMIF(Headcount!$F$44:$F$49,$E39,Headcount!AC$44:AC$49),0,IF(AND($D39="Computer Equipment",VLOOKUP($E39,Setup!$C$33:$F$38,3,FALSE)&gt;=Setup!$F$30),VLOOKUP($E39,Setup!$C$33:$F$38,3,FALSE)*(SUMIF(Headcount!$F$44:$F$49,$E39,Headcount!AD$44:AD$49)-SUMIF(Headcount!$F$44:$F$49,$E39,Headcount!AC$44:AC$49)),IF(AND($D39="Furniture &amp; Fixtures",VLOOKUP($E39,Setup!$C$33:$F$38,4,FALSE)&gt;=Setup!$F$30),VLOOKUP($E39,Setup!$C$33:$F$38,4,FALSE)*(SUMIF(Headcount!$F$44:$F$49,$E39,Headcount!AD$44:AD$49)-SUMIF(Headcount!$F$44:$F$49,$E39,Headcount!AC$44:AC$49)),0)))</f>
        <v>0</v>
      </c>
      <c r="AA39" s="156">
        <f>IF(SUMIF(Headcount!$F$44:$F$49,$E39,Headcount!AE$44:AE$49)&lt;=SUMIF(Headcount!$F$44:$F$49,$E39,Headcount!AD$44:AD$49),0,IF(AND($D39="Computer Equipment",VLOOKUP($E39,Setup!$C$33:$F$38,3,FALSE)&gt;=Setup!$F$30),VLOOKUP($E39,Setup!$C$33:$F$38,3,FALSE)*(SUMIF(Headcount!$F$44:$F$49,$E39,Headcount!AE$44:AE$49)-SUMIF(Headcount!$F$44:$F$49,$E39,Headcount!AD$44:AD$49)),IF(AND($D39="Furniture &amp; Fixtures",VLOOKUP($E39,Setup!$C$33:$F$38,4,FALSE)&gt;=Setup!$F$30),VLOOKUP($E39,Setup!$C$33:$F$38,4,FALSE)*(SUMIF(Headcount!$F$44:$F$49,$E39,Headcount!AE$44:AE$49)-SUMIF(Headcount!$F$44:$F$49,$E39,Headcount!AD$44:AD$49)),0)))</f>
        <v>0</v>
      </c>
      <c r="AB39" s="156">
        <f>IF(SUMIF(Headcount!$F$44:$F$49,$E39,Headcount!AF$44:AF$49)&lt;=SUMIF(Headcount!$F$44:$F$49,$E39,Headcount!AE$44:AE$49),0,IF(AND($D39="Computer Equipment",VLOOKUP($E39,Setup!$C$33:$F$38,3,FALSE)&gt;=Setup!$F$30),VLOOKUP($E39,Setup!$C$33:$F$38,3,FALSE)*(SUMIF(Headcount!$F$44:$F$49,$E39,Headcount!AF$44:AF$49)-SUMIF(Headcount!$F$44:$F$49,$E39,Headcount!AE$44:AE$49)),IF(AND($D39="Furniture &amp; Fixtures",VLOOKUP($E39,Setup!$C$33:$F$38,4,FALSE)&gt;=Setup!$F$30),VLOOKUP($E39,Setup!$C$33:$F$38,4,FALSE)*(SUMIF(Headcount!$F$44:$F$49,$E39,Headcount!AF$44:AF$49)-SUMIF(Headcount!$F$44:$F$49,$E39,Headcount!AE$44:AE$49)),0)))</f>
        <v>0</v>
      </c>
      <c r="AC39" s="156">
        <f>IF(SUMIF(Headcount!$F$44:$F$49,$E39,Headcount!AG$44:AG$49)&lt;=SUMIF(Headcount!$F$44:$F$49,$E39,Headcount!AF$44:AF$49),0,IF(AND($D39="Computer Equipment",VLOOKUP($E39,Setup!$C$33:$F$38,3,FALSE)&gt;=Setup!$F$30),VLOOKUP($E39,Setup!$C$33:$F$38,3,FALSE)*(SUMIF(Headcount!$F$44:$F$49,$E39,Headcount!AG$44:AG$49)-SUMIF(Headcount!$F$44:$F$49,$E39,Headcount!AF$44:AF$49)),IF(AND($D39="Furniture &amp; Fixtures",VLOOKUP($E39,Setup!$C$33:$F$38,4,FALSE)&gt;=Setup!$F$30),VLOOKUP($E39,Setup!$C$33:$F$38,4,FALSE)*(SUMIF(Headcount!$F$44:$F$49,$E39,Headcount!AG$44:AG$49)-SUMIF(Headcount!$F$44:$F$49,$E39,Headcount!AF$44:AF$49)),0)))</f>
        <v>0</v>
      </c>
      <c r="AD39" s="156">
        <f>IF(SUMIF(Headcount!$F$44:$F$49,$E39,Headcount!AH$44:AH$49)&lt;=SUMIF(Headcount!$F$44:$F$49,$E39,Headcount!AG$44:AG$49),0,IF(AND($D39="Computer Equipment",VLOOKUP($E39,Setup!$C$33:$F$38,3,FALSE)&gt;=Setup!$F$30),VLOOKUP($E39,Setup!$C$33:$F$38,3,FALSE)*(SUMIF(Headcount!$F$44:$F$49,$E39,Headcount!AH$44:AH$49)-SUMIF(Headcount!$F$44:$F$49,$E39,Headcount!AG$44:AG$49)),IF(AND($D39="Furniture &amp; Fixtures",VLOOKUP($E39,Setup!$C$33:$F$38,4,FALSE)&gt;=Setup!$F$30),VLOOKUP($E39,Setup!$C$33:$F$38,4,FALSE)*(SUMIF(Headcount!$F$44:$F$49,$E39,Headcount!AH$44:AH$49)-SUMIF(Headcount!$F$44:$F$49,$E39,Headcount!AG$44:AG$49)),0)))</f>
        <v>0</v>
      </c>
      <c r="AE39" s="156">
        <f>IF(SUMIF(Headcount!$F$44:$F$49,$E39,Headcount!AI$44:AI$49)&lt;=SUMIF(Headcount!$F$44:$F$49,$E39,Headcount!AH$44:AH$49),0,IF(AND($D39="Computer Equipment",VLOOKUP($E39,Setup!$C$33:$F$38,3,FALSE)&gt;=Setup!$F$30),VLOOKUP($E39,Setup!$C$33:$F$38,3,FALSE)*(SUMIF(Headcount!$F$44:$F$49,$E39,Headcount!AI$44:AI$49)-SUMIF(Headcount!$F$44:$F$49,$E39,Headcount!AH$44:AH$49)),IF(AND($D39="Furniture &amp; Fixtures",VLOOKUP($E39,Setup!$C$33:$F$38,4,FALSE)&gt;=Setup!$F$30),VLOOKUP($E39,Setup!$C$33:$F$38,4,FALSE)*(SUMIF(Headcount!$F$44:$F$49,$E39,Headcount!AI$44:AI$49)-SUMIF(Headcount!$F$44:$F$49,$E39,Headcount!AH$44:AH$49)),0)))</f>
        <v>0</v>
      </c>
      <c r="AF39" s="156">
        <f>IF(SUMIF(Headcount!$F$44:$F$49,$E39,Headcount!AJ$44:AJ$49)&lt;=SUMIF(Headcount!$F$44:$F$49,$E39,Headcount!AI$44:AI$49),0,IF(AND($D39="Computer Equipment",VLOOKUP($E39,Setup!$C$33:$F$38,3,FALSE)&gt;=Setup!$F$30),VLOOKUP($E39,Setup!$C$33:$F$38,3,FALSE)*(SUMIF(Headcount!$F$44:$F$49,$E39,Headcount!AJ$44:AJ$49)-SUMIF(Headcount!$F$44:$F$49,$E39,Headcount!AI$44:AI$49)),IF(AND($D39="Furniture &amp; Fixtures",VLOOKUP($E39,Setup!$C$33:$F$38,4,FALSE)&gt;=Setup!$F$30),VLOOKUP($E39,Setup!$C$33:$F$38,4,FALSE)*(SUMIF(Headcount!$F$44:$F$49,$E39,Headcount!AJ$44:AJ$49)-SUMIF(Headcount!$F$44:$F$49,$E39,Headcount!AI$44:AI$49)),0)))</f>
        <v>0</v>
      </c>
      <c r="AG39" s="156">
        <f>IF(SUMIF(Headcount!$F$44:$F$49,$E39,Headcount!AK$44:AK$49)&lt;=SUMIF(Headcount!$F$44:$F$49,$E39,Headcount!AJ$44:AJ$49),0,IF(AND($D39="Computer Equipment",VLOOKUP($E39,Setup!$C$33:$F$38,3,FALSE)&gt;=Setup!$F$30),VLOOKUP($E39,Setup!$C$33:$F$38,3,FALSE)*(SUMIF(Headcount!$F$44:$F$49,$E39,Headcount!AK$44:AK$49)-SUMIF(Headcount!$F$44:$F$49,$E39,Headcount!AJ$44:AJ$49)),IF(AND($D39="Furniture &amp; Fixtures",VLOOKUP($E39,Setup!$C$33:$F$38,4,FALSE)&gt;=Setup!$F$30),VLOOKUP($E39,Setup!$C$33:$F$38,4,FALSE)*(SUMIF(Headcount!$F$44:$F$49,$E39,Headcount!AK$44:AK$49)-SUMIF(Headcount!$F$44:$F$49,$E39,Headcount!AJ$44:AJ$49)),0)))</f>
        <v>0</v>
      </c>
      <c r="AH39" s="156">
        <f>IF(SUMIF(Headcount!$F$44:$F$49,$E39,Headcount!AL$44:AL$49)&lt;=SUMIF(Headcount!$F$44:$F$49,$E39,Headcount!AK$44:AK$49),0,IF(AND($D39="Computer Equipment",VLOOKUP($E39,Setup!$C$33:$F$38,3,FALSE)&gt;=Setup!$F$30),VLOOKUP($E39,Setup!$C$33:$F$38,3,FALSE)*(SUMIF(Headcount!$F$44:$F$49,$E39,Headcount!AL$44:AL$49)-SUMIF(Headcount!$F$44:$F$49,$E39,Headcount!AK$44:AK$49)),IF(AND($D39="Furniture &amp; Fixtures",VLOOKUP($E39,Setup!$C$33:$F$38,4,FALSE)&gt;=Setup!$F$30),VLOOKUP($E39,Setup!$C$33:$F$38,4,FALSE)*(SUMIF(Headcount!$F$44:$F$49,$E39,Headcount!AL$44:AL$49)-SUMIF(Headcount!$F$44:$F$49,$E39,Headcount!AK$44:AK$49)),0)))</f>
        <v>0</v>
      </c>
      <c r="AI39" s="156">
        <f>IF(SUMIF(Headcount!$F$44:$F$49,$E39,Headcount!AM$44:AM$49)&lt;=SUMIF(Headcount!$F$44:$F$49,$E39,Headcount!AL$44:AL$49),0,IF(AND($D39="Computer Equipment",VLOOKUP($E39,Setup!$C$33:$F$38,3,FALSE)&gt;=Setup!$F$30),VLOOKUP($E39,Setup!$C$33:$F$38,3,FALSE)*(SUMIF(Headcount!$F$44:$F$49,$E39,Headcount!AM$44:AM$49)-SUMIF(Headcount!$F$44:$F$49,$E39,Headcount!AL$44:AL$49)),IF(AND($D39="Furniture &amp; Fixtures",VLOOKUP($E39,Setup!$C$33:$F$38,4,FALSE)&gt;=Setup!$F$30),VLOOKUP($E39,Setup!$C$33:$F$38,4,FALSE)*(SUMIF(Headcount!$F$44:$F$49,$E39,Headcount!AM$44:AM$49)-SUMIF(Headcount!$F$44:$F$49,$E39,Headcount!AL$44:AL$49)),0)))</f>
        <v>0</v>
      </c>
      <c r="AJ39" s="156">
        <f>IF(SUMIF(Headcount!$F$44:$F$49,$E39,Headcount!AN$44:AN$49)&lt;=SUMIF(Headcount!$F$44:$F$49,$E39,Headcount!AM$44:AM$49),0,IF(AND($D39="Computer Equipment",VLOOKUP($E39,Setup!$C$33:$F$38,3,FALSE)&gt;=Setup!$F$30),VLOOKUP($E39,Setup!$C$33:$F$38,3,FALSE)*(SUMIF(Headcount!$F$44:$F$49,$E39,Headcount!AN$44:AN$49)-SUMIF(Headcount!$F$44:$F$49,$E39,Headcount!AM$44:AM$49)),IF(AND($D39="Furniture &amp; Fixtures",VLOOKUP($E39,Setup!$C$33:$F$38,4,FALSE)&gt;=Setup!$F$30),VLOOKUP($E39,Setup!$C$33:$F$38,4,FALSE)*(SUMIF(Headcount!$F$44:$F$49,$E39,Headcount!AN$44:AN$49)-SUMIF(Headcount!$F$44:$F$49,$E39,Headcount!AM$44:AM$49)),0)))</f>
        <v>0</v>
      </c>
      <c r="AK39" s="156">
        <f>IF(SUMIF(Headcount!$F$44:$F$49,$E39,Headcount!AO$44:AO$49)&lt;=SUMIF(Headcount!$F$44:$F$49,$E39,Headcount!AN$44:AN$49),0,IF(AND($D39="Computer Equipment",VLOOKUP($E39,Setup!$C$33:$F$38,3,FALSE)&gt;=Setup!$F$30),VLOOKUP($E39,Setup!$C$33:$F$38,3,FALSE)*(SUMIF(Headcount!$F$44:$F$49,$E39,Headcount!AO$44:AO$49)-SUMIF(Headcount!$F$44:$F$49,$E39,Headcount!AN$44:AN$49)),IF(AND($D39="Furniture &amp; Fixtures",VLOOKUP($E39,Setup!$C$33:$F$38,4,FALSE)&gt;=Setup!$F$30),VLOOKUP($E39,Setup!$C$33:$F$38,4,FALSE)*(SUMIF(Headcount!$F$44:$F$49,$E39,Headcount!AO$44:AO$49)-SUMIF(Headcount!$F$44:$F$49,$E39,Headcount!AN$44:AN$49)),0)))</f>
        <v>0</v>
      </c>
      <c r="AL39" s="156">
        <f>IF(SUMIF(Headcount!$F$44:$F$49,$E39,Headcount!AP$44:AP$49)&lt;=SUMIF(Headcount!$F$44:$F$49,$E39,Headcount!AO$44:AO$49),0,IF(AND($D39="Computer Equipment",VLOOKUP($E39,Setup!$C$33:$F$38,3,FALSE)&gt;=Setup!$F$30),VLOOKUP($E39,Setup!$C$33:$F$38,3,FALSE)*(SUMIF(Headcount!$F$44:$F$49,$E39,Headcount!AP$44:AP$49)-SUMIF(Headcount!$F$44:$F$49,$E39,Headcount!AO$44:AO$49)),IF(AND($D39="Furniture &amp; Fixtures",VLOOKUP($E39,Setup!$C$33:$F$38,4,FALSE)&gt;=Setup!$F$30),VLOOKUP($E39,Setup!$C$33:$F$38,4,FALSE)*(SUMIF(Headcount!$F$44:$F$49,$E39,Headcount!AP$44:AP$49)-SUMIF(Headcount!$F$44:$F$49,$E39,Headcount!AO$44:AO$49)),0)))</f>
        <v>0</v>
      </c>
      <c r="AM39" s="156">
        <f>IF(SUMIF(Headcount!$F$44:$F$49,$E39,Headcount!AQ$44:AQ$49)&lt;=SUMIF(Headcount!$F$44:$F$49,$E39,Headcount!AP$44:AP$49),0,IF(AND($D39="Computer Equipment",VLOOKUP($E39,Setup!$C$33:$F$38,3,FALSE)&gt;=Setup!$F$30),VLOOKUP($E39,Setup!$C$33:$F$38,3,FALSE)*(SUMIF(Headcount!$F$44:$F$49,$E39,Headcount!AQ$44:AQ$49)-SUMIF(Headcount!$F$44:$F$49,$E39,Headcount!AP$44:AP$49)),IF(AND($D39="Furniture &amp; Fixtures",VLOOKUP($E39,Setup!$C$33:$F$38,4,FALSE)&gt;=Setup!$F$30),VLOOKUP($E39,Setup!$C$33:$F$38,4,FALSE)*(SUMIF(Headcount!$F$44:$F$49,$E39,Headcount!AQ$44:AQ$49)-SUMIF(Headcount!$F$44:$F$49,$E39,Headcount!AP$44:AP$49)),0)))</f>
        <v>0</v>
      </c>
      <c r="AN39" s="156">
        <f>IF(SUMIF(Headcount!$F$44:$F$49,$E39,Headcount!AR$44:AR$49)&lt;=SUMIF(Headcount!$F$44:$F$49,$E39,Headcount!AQ$44:AQ$49),0,IF(AND($D39="Computer Equipment",VLOOKUP($E39,Setup!$C$33:$F$38,3,FALSE)&gt;=Setup!$F$30),VLOOKUP($E39,Setup!$C$33:$F$38,3,FALSE)*(SUMIF(Headcount!$F$44:$F$49,$E39,Headcount!AR$44:AR$49)-SUMIF(Headcount!$F$44:$F$49,$E39,Headcount!AQ$44:AQ$49)),IF(AND($D39="Furniture &amp; Fixtures",VLOOKUP($E39,Setup!$C$33:$F$38,4,FALSE)&gt;=Setup!$F$30),VLOOKUP($E39,Setup!$C$33:$F$38,4,FALSE)*(SUMIF(Headcount!$F$44:$F$49,$E39,Headcount!AR$44:AR$49)-SUMIF(Headcount!$F$44:$F$49,$E39,Headcount!AQ$44:AQ$49)),0)))</f>
        <v>0</v>
      </c>
      <c r="AO39" s="156">
        <f>IF(SUMIF(Headcount!$F$44:$F$49,$E39,Headcount!AS$44:AS$49)&lt;=SUMIF(Headcount!$F$44:$F$49,$E39,Headcount!AR$44:AR$49),0,IF(AND($D39="Computer Equipment",VLOOKUP($E39,Setup!$C$33:$F$38,3,FALSE)&gt;=Setup!$F$30),VLOOKUP($E39,Setup!$C$33:$F$38,3,FALSE)*(SUMIF(Headcount!$F$44:$F$49,$E39,Headcount!AS$44:AS$49)-SUMIF(Headcount!$F$44:$F$49,$E39,Headcount!AR$44:AR$49)),IF(AND($D39="Furniture &amp; Fixtures",VLOOKUP($E39,Setup!$C$33:$F$38,4,FALSE)&gt;=Setup!$F$30),VLOOKUP($E39,Setup!$C$33:$F$38,4,FALSE)*(SUMIF(Headcount!$F$44:$F$49,$E39,Headcount!AS$44:AS$49)-SUMIF(Headcount!$F$44:$F$49,$E39,Headcount!AR$44:AR$49)),0)))</f>
        <v>0</v>
      </c>
      <c r="AP39" s="156">
        <f>IF(SUMIF(Headcount!$F$44:$F$49,$E39,Headcount!AT$44:AT$49)&lt;=SUMIF(Headcount!$F$44:$F$49,$E39,Headcount!AS$44:AS$49),0,IF(AND($D39="Computer Equipment",VLOOKUP($E39,Setup!$C$33:$F$38,3,FALSE)&gt;=Setup!$F$30),VLOOKUP($E39,Setup!$C$33:$F$38,3,FALSE)*(SUMIF(Headcount!$F$44:$F$49,$E39,Headcount!AT$44:AT$49)-SUMIF(Headcount!$F$44:$F$49,$E39,Headcount!AS$44:AS$49)),IF(AND($D39="Furniture &amp; Fixtures",VLOOKUP($E39,Setup!$C$33:$F$38,4,FALSE)&gt;=Setup!$F$30),VLOOKUP($E39,Setup!$C$33:$F$38,4,FALSE)*(SUMIF(Headcount!$F$44:$F$49,$E39,Headcount!AT$44:AT$49)-SUMIF(Headcount!$F$44:$F$49,$E39,Headcount!AS$44:AS$49)),0)))</f>
        <v>0</v>
      </c>
      <c r="AQ39" s="156">
        <f>IF(SUMIF(Headcount!$F$44:$F$49,$E39,Headcount!AU$44:AU$49)&lt;=SUMIF(Headcount!$F$44:$F$49,$E39,Headcount!AT$44:AT$49),0,IF(AND($D39="Computer Equipment",VLOOKUP($E39,Setup!$C$33:$F$38,3,FALSE)&gt;=Setup!$F$30),VLOOKUP($E39,Setup!$C$33:$F$38,3,FALSE)*(SUMIF(Headcount!$F$44:$F$49,$E39,Headcount!AU$44:AU$49)-SUMIF(Headcount!$F$44:$F$49,$E39,Headcount!AT$44:AT$49)),IF(AND($D39="Furniture &amp; Fixtures",VLOOKUP($E39,Setup!$C$33:$F$38,4,FALSE)&gt;=Setup!$F$30),VLOOKUP($E39,Setup!$C$33:$F$38,4,FALSE)*(SUMIF(Headcount!$F$44:$F$49,$E39,Headcount!AU$44:AU$49)-SUMIF(Headcount!$F$44:$F$49,$E39,Headcount!AT$44:AT$49)),0)))</f>
        <v>0</v>
      </c>
      <c r="AR39" s="156">
        <f>IF(SUMIF(Headcount!$F$44:$F$49,$E39,Headcount!AV$44:AV$49)&lt;=SUMIF(Headcount!$F$44:$F$49,$E39,Headcount!AU$44:AU$49),0,IF(AND($D39="Computer Equipment",VLOOKUP($E39,Setup!$C$33:$F$38,3,FALSE)&gt;=Setup!$F$30),VLOOKUP($E39,Setup!$C$33:$F$38,3,FALSE)*(SUMIF(Headcount!$F$44:$F$49,$E39,Headcount!AV$44:AV$49)-SUMIF(Headcount!$F$44:$F$49,$E39,Headcount!AU$44:AU$49)),IF(AND($D39="Furniture &amp; Fixtures",VLOOKUP($E39,Setup!$C$33:$F$38,4,FALSE)&gt;=Setup!$F$30),VLOOKUP($E39,Setup!$C$33:$F$38,4,FALSE)*(SUMIF(Headcount!$F$44:$F$49,$E39,Headcount!AV$44:AV$49)-SUMIF(Headcount!$F$44:$F$49,$E39,Headcount!AU$44:AU$49)),0)))</f>
        <v>0</v>
      </c>
      <c r="AS39" s="156">
        <f>IF(SUMIF(Headcount!$F$44:$F$49,$E39,Headcount!AW$44:AW$49)&lt;=SUMIF(Headcount!$F$44:$F$49,$E39,Headcount!AV$44:AV$49),0,IF(AND($D39="Computer Equipment",VLOOKUP($E39,Setup!$C$33:$F$38,3,FALSE)&gt;=Setup!$F$30),VLOOKUP($E39,Setup!$C$33:$F$38,3,FALSE)*(SUMIF(Headcount!$F$44:$F$49,$E39,Headcount!AW$44:AW$49)-SUMIF(Headcount!$F$44:$F$49,$E39,Headcount!AV$44:AV$49)),IF(AND($D39="Furniture &amp; Fixtures",VLOOKUP($E39,Setup!$C$33:$F$38,4,FALSE)&gt;=Setup!$F$30),VLOOKUP($E39,Setup!$C$33:$F$38,4,FALSE)*(SUMIF(Headcount!$F$44:$F$49,$E39,Headcount!AW$44:AW$49)-SUMIF(Headcount!$F$44:$F$49,$E39,Headcount!AV$44:AV$49)),0)))</f>
        <v>0</v>
      </c>
      <c r="AT39" s="156">
        <f>IF(SUMIF(Headcount!$F$44:$F$49,$E39,Headcount!AX$44:AX$49)&lt;=SUMIF(Headcount!$F$44:$F$49,$E39,Headcount!AW$44:AW$49),0,IF(AND($D39="Computer Equipment",VLOOKUP($E39,Setup!$C$33:$F$38,3,FALSE)&gt;=Setup!$F$30),VLOOKUP($E39,Setup!$C$33:$F$38,3,FALSE)*(SUMIF(Headcount!$F$44:$F$49,$E39,Headcount!AX$44:AX$49)-SUMIF(Headcount!$F$44:$F$49,$E39,Headcount!AW$44:AW$49)),IF(AND($D39="Furniture &amp; Fixtures",VLOOKUP($E39,Setup!$C$33:$F$38,4,FALSE)&gt;=Setup!$F$30),VLOOKUP($E39,Setup!$C$33:$F$38,4,FALSE)*(SUMIF(Headcount!$F$44:$F$49,$E39,Headcount!AX$44:AX$49)-SUMIF(Headcount!$F$44:$F$49,$E39,Headcount!AW$44:AW$49)),0)))</f>
        <v>0</v>
      </c>
      <c r="AU39" s="156">
        <f>IF(SUMIF(Headcount!$F$44:$F$49,$E39,Headcount!AY$44:AY$49)&lt;=SUMIF(Headcount!$F$44:$F$49,$E39,Headcount!AX$44:AX$49),0,IF(AND($D39="Computer Equipment",VLOOKUP($E39,Setup!$C$33:$F$38,3,FALSE)&gt;=Setup!$F$30),VLOOKUP($E39,Setup!$C$33:$F$38,3,FALSE)*(SUMIF(Headcount!$F$44:$F$49,$E39,Headcount!AY$44:AY$49)-SUMIF(Headcount!$F$44:$F$49,$E39,Headcount!AX$44:AX$49)),IF(AND($D39="Furniture &amp; Fixtures",VLOOKUP($E39,Setup!$C$33:$F$38,4,FALSE)&gt;=Setup!$F$30),VLOOKUP($E39,Setup!$C$33:$F$38,4,FALSE)*(SUMIF(Headcount!$F$44:$F$49,$E39,Headcount!AY$44:AY$49)-SUMIF(Headcount!$F$44:$F$49,$E39,Headcount!AX$44:AX$49)),0)))</f>
        <v>0</v>
      </c>
      <c r="AV39" s="156">
        <f>IF(SUMIF(Headcount!$F$44:$F$49,$E39,Headcount!AZ$44:AZ$49)&lt;=SUMIF(Headcount!$F$44:$F$49,$E39,Headcount!AY$44:AY$49),0,IF(AND($D39="Computer Equipment",VLOOKUP($E39,Setup!$C$33:$F$38,3,FALSE)&gt;=Setup!$F$30),VLOOKUP($E39,Setup!$C$33:$F$38,3,FALSE)*(SUMIF(Headcount!$F$44:$F$49,$E39,Headcount!AZ$44:AZ$49)-SUMIF(Headcount!$F$44:$F$49,$E39,Headcount!AY$44:AY$49)),IF(AND($D39="Furniture &amp; Fixtures",VLOOKUP($E39,Setup!$C$33:$F$38,4,FALSE)&gt;=Setup!$F$30),VLOOKUP($E39,Setup!$C$33:$F$38,4,FALSE)*(SUMIF(Headcount!$F$44:$F$49,$E39,Headcount!AZ$44:AZ$49)-SUMIF(Headcount!$F$44:$F$49,$E39,Headcount!AY$44:AY$49)),0)))</f>
        <v>0</v>
      </c>
      <c r="AW39" s="156">
        <f>IF(SUMIF(Headcount!$F$44:$F$49,$E39,Headcount!BA$44:BA$49)&lt;=SUMIF(Headcount!$F$44:$F$49,$E39,Headcount!AZ$44:AZ$49),0,IF(AND($D39="Computer Equipment",VLOOKUP($E39,Setup!$C$33:$F$38,3,FALSE)&gt;=Setup!$F$30),VLOOKUP($E39,Setup!$C$33:$F$38,3,FALSE)*(SUMIF(Headcount!$F$44:$F$49,$E39,Headcount!BA$44:BA$49)-SUMIF(Headcount!$F$44:$F$49,$E39,Headcount!AZ$44:AZ$49)),IF(AND($D39="Furniture &amp; Fixtures",VLOOKUP($E39,Setup!$C$33:$F$38,4,FALSE)&gt;=Setup!$F$30),VLOOKUP($E39,Setup!$C$33:$F$38,4,FALSE)*(SUMIF(Headcount!$F$44:$F$49,$E39,Headcount!BA$44:BA$49)-SUMIF(Headcount!$F$44:$F$49,$E39,Headcount!AZ$44:AZ$49)),0)))</f>
        <v>0</v>
      </c>
      <c r="AX39" s="156">
        <f>IF(SUMIF(Headcount!$F$44:$F$49,$E39,Headcount!BB$44:BB$49)&lt;=SUMIF(Headcount!$F$44:$F$49,$E39,Headcount!BA$44:BA$49),0,IF(AND($D39="Computer Equipment",VLOOKUP($E39,Setup!$C$33:$F$38,3,FALSE)&gt;=Setup!$F$30),VLOOKUP($E39,Setup!$C$33:$F$38,3,FALSE)*(SUMIF(Headcount!$F$44:$F$49,$E39,Headcount!BB$44:BB$49)-SUMIF(Headcount!$F$44:$F$49,$E39,Headcount!BA$44:BA$49)),IF(AND($D39="Furniture &amp; Fixtures",VLOOKUP($E39,Setup!$C$33:$F$38,4,FALSE)&gt;=Setup!$F$30),VLOOKUP($E39,Setup!$C$33:$F$38,4,FALSE)*(SUMIF(Headcount!$F$44:$F$49,$E39,Headcount!BB$44:BB$49)-SUMIF(Headcount!$F$44:$F$49,$E39,Headcount!BA$44:BA$49)),0)))</f>
        <v>0</v>
      </c>
      <c r="AY39" s="156">
        <f>IF(SUMIF(Headcount!$F$44:$F$49,$E39,Headcount!BC$44:BC$49)&lt;=SUMIF(Headcount!$F$44:$F$49,$E39,Headcount!BB$44:BB$49),0,IF(AND($D39="Computer Equipment",VLOOKUP($E39,Setup!$C$33:$F$38,3,FALSE)&gt;=Setup!$F$30),VLOOKUP($E39,Setup!$C$33:$F$38,3,FALSE)*(SUMIF(Headcount!$F$44:$F$49,$E39,Headcount!BC$44:BC$49)-SUMIF(Headcount!$F$44:$F$49,$E39,Headcount!BB$44:BB$49)),IF(AND($D39="Furniture &amp; Fixtures",VLOOKUP($E39,Setup!$C$33:$F$38,4,FALSE)&gt;=Setup!$F$30),VLOOKUP($E39,Setup!$C$33:$F$38,4,FALSE)*(SUMIF(Headcount!$F$44:$F$49,$E39,Headcount!BC$44:BC$49)-SUMIF(Headcount!$F$44:$F$49,$E39,Headcount!BB$44:BB$49)),0)))</f>
        <v>0</v>
      </c>
      <c r="AZ39" s="156">
        <f>IF(SUMIF(Headcount!$F$44:$F$49,$E39,Headcount!BD$44:BD$49)&lt;=SUMIF(Headcount!$F$44:$F$49,$E39,Headcount!BC$44:BC$49),0,IF(AND($D39="Computer Equipment",VLOOKUP($E39,Setup!$C$33:$F$38,3,FALSE)&gt;=Setup!$F$30),VLOOKUP($E39,Setup!$C$33:$F$38,3,FALSE)*(SUMIF(Headcount!$F$44:$F$49,$E39,Headcount!BD$44:BD$49)-SUMIF(Headcount!$F$44:$F$49,$E39,Headcount!BC$44:BC$49)),IF(AND($D39="Furniture &amp; Fixtures",VLOOKUP($E39,Setup!$C$33:$F$38,4,FALSE)&gt;=Setup!$F$30),VLOOKUP($E39,Setup!$C$33:$F$38,4,FALSE)*(SUMIF(Headcount!$F$44:$F$49,$E39,Headcount!BD$44:BD$49)-SUMIF(Headcount!$F$44:$F$49,$E39,Headcount!BC$44:BC$49)),0)))</f>
        <v>0</v>
      </c>
      <c r="BA39" s="156">
        <f>IF(SUMIF(Headcount!$F$44:$F$49,$E39,Headcount!BE$44:BE$49)&lt;=SUMIF(Headcount!$F$44:$F$49,$E39,Headcount!BD$44:BD$49),0,IF(AND($D39="Computer Equipment",VLOOKUP($E39,Setup!$C$33:$F$38,3,FALSE)&gt;=Setup!$F$30),VLOOKUP($E39,Setup!$C$33:$F$38,3,FALSE)*(SUMIF(Headcount!$F$44:$F$49,$E39,Headcount!BE$44:BE$49)-SUMIF(Headcount!$F$44:$F$49,$E39,Headcount!BD$44:BD$49)),IF(AND($D39="Furniture &amp; Fixtures",VLOOKUP($E39,Setup!$C$33:$F$38,4,FALSE)&gt;=Setup!$F$30),VLOOKUP($E39,Setup!$C$33:$F$38,4,FALSE)*(SUMIF(Headcount!$F$44:$F$49,$E39,Headcount!BE$44:BE$49)-SUMIF(Headcount!$F$44:$F$49,$E39,Headcount!BD$44:BD$49)),0)))</f>
        <v>0</v>
      </c>
      <c r="BB39" s="156">
        <f>IF(SUMIF(Headcount!$F$44:$F$49,$E39,Headcount!BF$44:BF$49)&lt;=SUMIF(Headcount!$F$44:$F$49,$E39,Headcount!BE$44:BE$49),0,IF(AND($D39="Computer Equipment",VLOOKUP($E39,Setup!$C$33:$F$38,3,FALSE)&gt;=Setup!$F$30),VLOOKUP($E39,Setup!$C$33:$F$38,3,FALSE)*(SUMIF(Headcount!$F$44:$F$49,$E39,Headcount!BF$44:BF$49)-SUMIF(Headcount!$F$44:$F$49,$E39,Headcount!BE$44:BE$49)),IF(AND($D39="Furniture &amp; Fixtures",VLOOKUP($E39,Setup!$C$33:$F$38,4,FALSE)&gt;=Setup!$F$30),VLOOKUP($E39,Setup!$C$33:$F$38,4,FALSE)*(SUMIF(Headcount!$F$44:$F$49,$E39,Headcount!BF$44:BF$49)-SUMIF(Headcount!$F$44:$F$49,$E39,Headcount!BE$44:BE$49)),0)))</f>
        <v>0</v>
      </c>
      <c r="BC39" s="156">
        <f>IF(SUMIF(Headcount!$F$44:$F$49,$E39,Headcount!BG$44:BG$49)&lt;=SUMIF(Headcount!$F$44:$F$49,$E39,Headcount!BF$44:BF$49),0,IF(AND($D39="Computer Equipment",VLOOKUP($E39,Setup!$C$33:$F$38,3,FALSE)&gt;=Setup!$F$30),VLOOKUP($E39,Setup!$C$33:$F$38,3,FALSE)*(SUMIF(Headcount!$F$44:$F$49,$E39,Headcount!BG$44:BG$49)-SUMIF(Headcount!$F$44:$F$49,$E39,Headcount!BF$44:BF$49)),IF(AND($D39="Furniture &amp; Fixtures",VLOOKUP($E39,Setup!$C$33:$F$38,4,FALSE)&gt;=Setup!$F$30),VLOOKUP($E39,Setup!$C$33:$F$38,4,FALSE)*(SUMIF(Headcount!$F$44:$F$49,$E39,Headcount!BG$44:BG$49)-SUMIF(Headcount!$F$44:$F$49,$E39,Headcount!BF$44:BF$49)),0)))</f>
        <v>0</v>
      </c>
      <c r="BD39" s="156">
        <f>IF(SUMIF(Headcount!$F$44:$F$49,$E39,Headcount!BH$44:BH$49)&lt;=SUMIF(Headcount!$F$44:$F$49,$E39,Headcount!BG$44:BG$49),0,IF(AND($D39="Computer Equipment",VLOOKUP($E39,Setup!$C$33:$F$38,3,FALSE)&gt;=Setup!$F$30),VLOOKUP($E39,Setup!$C$33:$F$38,3,FALSE)*(SUMIF(Headcount!$F$44:$F$49,$E39,Headcount!BH$44:BH$49)-SUMIF(Headcount!$F$44:$F$49,$E39,Headcount!BG$44:BG$49)),IF(AND($D39="Furniture &amp; Fixtures",VLOOKUP($E39,Setup!$C$33:$F$38,4,FALSE)&gt;=Setup!$F$30),VLOOKUP($E39,Setup!$C$33:$F$38,4,FALSE)*(SUMIF(Headcount!$F$44:$F$49,$E39,Headcount!BH$44:BH$49)-SUMIF(Headcount!$F$44:$F$49,$E39,Headcount!BG$44:BG$49)),0)))</f>
        <v>0</v>
      </c>
      <c r="BE39" s="156">
        <f>IF(SUMIF(Headcount!$F$44:$F$49,$E39,Headcount!BI$44:BI$49)&lt;=SUMIF(Headcount!$F$44:$F$49,$E39,Headcount!BH$44:BH$49),0,IF(AND($D39="Computer Equipment",VLOOKUP($E39,Setup!$C$33:$F$38,3,FALSE)&gt;=Setup!$F$30),VLOOKUP($E39,Setup!$C$33:$F$38,3,FALSE)*(SUMIF(Headcount!$F$44:$F$49,$E39,Headcount!BI$44:BI$49)-SUMIF(Headcount!$F$44:$F$49,$E39,Headcount!BH$44:BH$49)),IF(AND($D39="Furniture &amp; Fixtures",VLOOKUP($E39,Setup!$C$33:$F$38,4,FALSE)&gt;=Setup!$F$30),VLOOKUP($E39,Setup!$C$33:$F$38,4,FALSE)*(SUMIF(Headcount!$F$44:$F$49,$E39,Headcount!BI$44:BI$49)-SUMIF(Headcount!$F$44:$F$49,$E39,Headcount!BH$44:BH$49)),0)))</f>
        <v>0</v>
      </c>
      <c r="BF39" s="156">
        <f>IF(SUMIF(Headcount!$F$44:$F$49,$E39,Headcount!BJ$44:BJ$49)&lt;=SUMIF(Headcount!$F$44:$F$49,$E39,Headcount!BI$44:BI$49),0,IF(AND($D39="Computer Equipment",VLOOKUP($E39,Setup!$C$33:$F$38,3,FALSE)&gt;=Setup!$F$30),VLOOKUP($E39,Setup!$C$33:$F$38,3,FALSE)*(SUMIF(Headcount!$F$44:$F$49,$E39,Headcount!BJ$44:BJ$49)-SUMIF(Headcount!$F$44:$F$49,$E39,Headcount!BI$44:BI$49)),IF(AND($D39="Furniture &amp; Fixtures",VLOOKUP($E39,Setup!$C$33:$F$38,4,FALSE)&gt;=Setup!$F$30),VLOOKUP($E39,Setup!$C$33:$F$38,4,FALSE)*(SUMIF(Headcount!$F$44:$F$49,$E39,Headcount!BJ$44:BJ$49)-SUMIF(Headcount!$F$44:$F$49,$E39,Headcount!BI$44:BI$49)),0)))</f>
        <v>0</v>
      </c>
      <c r="BG39" s="156">
        <f>IF(SUMIF(Headcount!$F$44:$F$49,$E39,Headcount!BK$44:BK$49)&lt;=SUMIF(Headcount!$F$44:$F$49,$E39,Headcount!BJ$44:BJ$49),0,IF(AND($D39="Computer Equipment",VLOOKUP($E39,Setup!$C$33:$F$38,3,FALSE)&gt;=Setup!$F$30),VLOOKUP($E39,Setup!$C$33:$F$38,3,FALSE)*(SUMIF(Headcount!$F$44:$F$49,$E39,Headcount!BK$44:BK$49)-SUMIF(Headcount!$F$44:$F$49,$E39,Headcount!BJ$44:BJ$49)),IF(AND($D39="Furniture &amp; Fixtures",VLOOKUP($E39,Setup!$C$33:$F$38,4,FALSE)&gt;=Setup!$F$30),VLOOKUP($E39,Setup!$C$33:$F$38,4,FALSE)*(SUMIF(Headcount!$F$44:$F$49,$E39,Headcount!BK$44:BK$49)-SUMIF(Headcount!$F$44:$F$49,$E39,Headcount!BJ$44:BJ$49)),0)))</f>
        <v>0</v>
      </c>
      <c r="BH39" s="156">
        <f>IF(SUMIF(Headcount!$F$44:$F$49,$E39,Headcount!BL$44:BL$49)&lt;=SUMIF(Headcount!$F$44:$F$49,$E39,Headcount!BK$44:BK$49),0,IF(AND($D39="Computer Equipment",VLOOKUP($E39,Setup!$C$33:$F$38,3,FALSE)&gt;=Setup!$F$30),VLOOKUP($E39,Setup!$C$33:$F$38,3,FALSE)*(SUMIF(Headcount!$F$44:$F$49,$E39,Headcount!BL$44:BL$49)-SUMIF(Headcount!$F$44:$F$49,$E39,Headcount!BK$44:BK$49)),IF(AND($D39="Furniture &amp; Fixtures",VLOOKUP($E39,Setup!$C$33:$F$38,4,FALSE)&gt;=Setup!$F$30),VLOOKUP($E39,Setup!$C$33:$F$38,4,FALSE)*(SUMIF(Headcount!$F$44:$F$49,$E39,Headcount!BL$44:BL$49)-SUMIF(Headcount!$F$44:$F$49,$E39,Headcount!BK$44:BK$49)),0)))</f>
        <v>0</v>
      </c>
      <c r="BI39" s="156">
        <f>IF(SUMIF(Headcount!$F$44:$F$49,$E39,Headcount!BM$44:BM$49)&lt;=SUMIF(Headcount!$F$44:$F$49,$E39,Headcount!BL$44:BL$49),0,IF(AND($D39="Computer Equipment",VLOOKUP($E39,Setup!$C$33:$F$38,3,FALSE)&gt;=Setup!$F$30),VLOOKUP($E39,Setup!$C$33:$F$38,3,FALSE)*(SUMIF(Headcount!$F$44:$F$49,$E39,Headcount!BM$44:BM$49)-SUMIF(Headcount!$F$44:$F$49,$E39,Headcount!BL$44:BL$49)),IF(AND($D39="Furniture &amp; Fixtures",VLOOKUP($E39,Setup!$C$33:$F$38,4,FALSE)&gt;=Setup!$F$30),VLOOKUP($E39,Setup!$C$33:$F$38,4,FALSE)*(SUMIF(Headcount!$F$44:$F$49,$E39,Headcount!BM$44:BM$49)-SUMIF(Headcount!$F$44:$F$49,$E39,Headcount!BL$44:BL$49)),0)))</f>
        <v>0</v>
      </c>
      <c r="BJ39" s="156">
        <f>IF(SUMIF(Headcount!$F$44:$F$49,$E39,Headcount!BN$44:BN$49)&lt;=SUMIF(Headcount!$F$44:$F$49,$E39,Headcount!BM$44:BM$49),0,IF(AND($D39="Computer Equipment",VLOOKUP($E39,Setup!$C$33:$F$38,3,FALSE)&gt;=Setup!$F$30),VLOOKUP($E39,Setup!$C$33:$F$38,3,FALSE)*(SUMIF(Headcount!$F$44:$F$49,$E39,Headcount!BN$44:BN$49)-SUMIF(Headcount!$F$44:$F$49,$E39,Headcount!BM$44:BM$49)),IF(AND($D39="Furniture &amp; Fixtures",VLOOKUP($E39,Setup!$C$33:$F$38,4,FALSE)&gt;=Setup!$F$30),VLOOKUP($E39,Setup!$C$33:$F$38,4,FALSE)*(SUMIF(Headcount!$F$44:$F$49,$E39,Headcount!BN$44:BN$49)-SUMIF(Headcount!$F$44:$F$49,$E39,Headcount!BM$44:BM$49)),0)))</f>
        <v>0</v>
      </c>
      <c r="BK39" s="156">
        <f>IF(SUMIF(Headcount!$F$44:$F$49,$E39,Headcount!BO$44:BO$49)&lt;=SUMIF(Headcount!$F$44:$F$49,$E39,Headcount!BN$44:BN$49),0,IF(AND($D39="Computer Equipment",VLOOKUP($E39,Setup!$C$33:$F$38,3,FALSE)&gt;=Setup!$F$30),VLOOKUP($E39,Setup!$C$33:$F$38,3,FALSE)*(SUMIF(Headcount!$F$44:$F$49,$E39,Headcount!BO$44:BO$49)-SUMIF(Headcount!$F$44:$F$49,$E39,Headcount!BN$44:BN$49)),IF(AND($D39="Furniture &amp; Fixtures",VLOOKUP($E39,Setup!$C$33:$F$38,4,FALSE)&gt;=Setup!$F$30),VLOOKUP($E39,Setup!$C$33:$F$38,4,FALSE)*(SUMIF(Headcount!$F$44:$F$49,$E39,Headcount!BO$44:BO$49)-SUMIF(Headcount!$F$44:$F$49,$E39,Headcount!BN$44:BN$49)),0)))</f>
        <v>0</v>
      </c>
      <c r="BL39" s="156">
        <f>IF(SUMIF(Headcount!$F$44:$F$49,$E39,Headcount!BP$44:BP$49)&lt;=SUMIF(Headcount!$F$44:$F$49,$E39,Headcount!BO$44:BO$49),0,IF(AND($D39="Computer Equipment",VLOOKUP($E39,Setup!$C$33:$F$38,3,FALSE)&gt;=Setup!$F$30),VLOOKUP($E39,Setup!$C$33:$F$38,3,FALSE)*(SUMIF(Headcount!$F$44:$F$49,$E39,Headcount!BP$44:BP$49)-SUMIF(Headcount!$F$44:$F$49,$E39,Headcount!BO$44:BO$49)),IF(AND($D39="Furniture &amp; Fixtures",VLOOKUP($E39,Setup!$C$33:$F$38,4,FALSE)&gt;=Setup!$F$30),VLOOKUP($E39,Setup!$C$33:$F$38,4,FALSE)*(SUMIF(Headcount!$F$44:$F$49,$E39,Headcount!BP$44:BP$49)-SUMIF(Headcount!$F$44:$F$49,$E39,Headcount!BO$44:BO$49)),0)))</f>
        <v>0</v>
      </c>
      <c r="BM39" s="156">
        <f>IF(SUMIF(Headcount!$F$44:$F$49,$E39,Headcount!BQ$44:BQ$49)&lt;=SUMIF(Headcount!$F$44:$F$49,$E39,Headcount!BP$44:BP$49),0,IF(AND($D39="Computer Equipment",VLOOKUP($E39,Setup!$C$33:$F$38,3,FALSE)&gt;=Setup!$F$30),VLOOKUP($E39,Setup!$C$33:$F$38,3,FALSE)*(SUMIF(Headcount!$F$44:$F$49,$E39,Headcount!BQ$44:BQ$49)-SUMIF(Headcount!$F$44:$F$49,$E39,Headcount!BP$44:BP$49)),IF(AND($D39="Furniture &amp; Fixtures",VLOOKUP($E39,Setup!$C$33:$F$38,4,FALSE)&gt;=Setup!$F$30),VLOOKUP($E39,Setup!$C$33:$F$38,4,FALSE)*(SUMIF(Headcount!$F$44:$F$49,$E39,Headcount!BQ$44:BQ$49)-SUMIF(Headcount!$F$44:$F$49,$E39,Headcount!BP$44:BP$49)),0)))</f>
        <v>0</v>
      </c>
      <c r="BN39" s="156">
        <f>IF(SUMIF(Headcount!$F$44:$F$49,$E39,Headcount!BR$44:BR$49)&lt;=SUMIF(Headcount!$F$44:$F$49,$E39,Headcount!BQ$44:BQ$49),0,IF(AND($D39="Computer Equipment",VLOOKUP($E39,Setup!$C$33:$F$38,3,FALSE)&gt;=Setup!$F$30),VLOOKUP($E39,Setup!$C$33:$F$38,3,FALSE)*(SUMIF(Headcount!$F$44:$F$49,$E39,Headcount!BR$44:BR$49)-SUMIF(Headcount!$F$44:$F$49,$E39,Headcount!BQ$44:BQ$49)),IF(AND($D39="Furniture &amp; Fixtures",VLOOKUP($E39,Setup!$C$33:$F$38,4,FALSE)&gt;=Setup!$F$30),VLOOKUP($E39,Setup!$C$33:$F$38,4,FALSE)*(SUMIF(Headcount!$F$44:$F$49,$E39,Headcount!BR$44:BR$49)-SUMIF(Headcount!$F$44:$F$49,$E39,Headcount!BQ$44:BQ$49)),0)))</f>
        <v>0</v>
      </c>
      <c r="BO39" s="156">
        <f>IF(SUMIF(Headcount!$F$44:$F$49,$E39,Headcount!BS$44:BS$49)&lt;=SUMIF(Headcount!$F$44:$F$49,$E39,Headcount!BR$44:BR$49),0,IF(AND($D39="Computer Equipment",VLOOKUP($E39,Setup!$C$33:$F$38,3,FALSE)&gt;=Setup!$F$30),VLOOKUP($E39,Setup!$C$33:$F$38,3,FALSE)*(SUMIF(Headcount!$F$44:$F$49,$E39,Headcount!BS$44:BS$49)-SUMIF(Headcount!$F$44:$F$49,$E39,Headcount!BR$44:BR$49)),IF(AND($D39="Furniture &amp; Fixtures",VLOOKUP($E39,Setup!$C$33:$F$38,4,FALSE)&gt;=Setup!$F$30),VLOOKUP($E39,Setup!$C$33:$F$38,4,FALSE)*(SUMIF(Headcount!$F$44:$F$49,$E39,Headcount!BS$44:BS$49)-SUMIF(Headcount!$F$44:$F$49,$E39,Headcount!BR$44:BR$49)),0)))</f>
        <v>0</v>
      </c>
      <c r="BP39" s="156">
        <f>IF(SUMIF(Headcount!$F$44:$F$49,$E39,Headcount!BT$44:BT$49)&lt;=SUMIF(Headcount!$F$44:$F$49,$E39,Headcount!BS$44:BS$49),0,IF(AND($D39="Computer Equipment",VLOOKUP($E39,Setup!$C$33:$F$38,3,FALSE)&gt;=Setup!$F$30),VLOOKUP($E39,Setup!$C$33:$F$38,3,FALSE)*(SUMIF(Headcount!$F$44:$F$49,$E39,Headcount!BT$44:BT$49)-SUMIF(Headcount!$F$44:$F$49,$E39,Headcount!BS$44:BS$49)),IF(AND($D39="Furniture &amp; Fixtures",VLOOKUP($E39,Setup!$C$33:$F$38,4,FALSE)&gt;=Setup!$F$30),VLOOKUP($E39,Setup!$C$33:$F$38,4,FALSE)*(SUMIF(Headcount!$F$44:$F$49,$E39,Headcount!BT$44:BT$49)-SUMIF(Headcount!$F$44:$F$49,$E39,Headcount!BS$44:BS$49)),0)))</f>
        <v>0</v>
      </c>
      <c r="BQ39" s="156">
        <f>IF(SUMIF(Headcount!$F$44:$F$49,$E39,Headcount!BU$44:BU$49)&lt;=SUMIF(Headcount!$F$44:$F$49,$E39,Headcount!BT$44:BT$49),0,IF(AND($D39="Computer Equipment",VLOOKUP($E39,Setup!$C$33:$F$38,3,FALSE)&gt;=Setup!$F$30),VLOOKUP($E39,Setup!$C$33:$F$38,3,FALSE)*(SUMIF(Headcount!$F$44:$F$49,$E39,Headcount!BU$44:BU$49)-SUMIF(Headcount!$F$44:$F$49,$E39,Headcount!BT$44:BT$49)),IF(AND($D39="Furniture &amp; Fixtures",VLOOKUP($E39,Setup!$C$33:$F$38,4,FALSE)&gt;=Setup!$F$30),VLOOKUP($E39,Setup!$C$33:$F$38,4,FALSE)*(SUMIF(Headcount!$F$44:$F$49,$E39,Headcount!BU$44:BU$49)-SUMIF(Headcount!$F$44:$F$49,$E39,Headcount!BT$44:BT$49)),0)))</f>
        <v>0</v>
      </c>
      <c r="BR39" s="159" cm="1">
        <f t="array" ref="BR39">SUMPRODUCT((YEAR($J$5:$BQ$5)=BR$5)*($J39:$BQ39))</f>
        <v>0</v>
      </c>
      <c r="BS39" s="125" cm="1">
        <f t="array" ref="BS39">SUMPRODUCT((YEAR($J$5:$BQ$5)=BS$5)*($J39:$BQ39))</f>
        <v>0</v>
      </c>
      <c r="BT39" s="125" cm="1">
        <f t="array" ref="BT39">SUMPRODUCT((YEAR($J$5:$BQ$5)=BT$5)*($J39:$BQ39))</f>
        <v>0</v>
      </c>
      <c r="BU39" s="125" cm="1">
        <f t="array" ref="BU39">SUMPRODUCT((YEAR($J$5:$BQ$5)=BU$5)*($J39:$BQ39))</f>
        <v>0</v>
      </c>
      <c r="BV39" s="158" cm="1">
        <f t="array" ref="BV39">SUMPRODUCT((YEAR($J$5:$BQ$5)=BV$5)*($J39:$BQ39))</f>
        <v>0</v>
      </c>
      <c r="BW39" s="308"/>
      <c r="BX39" s="380">
        <f>IF(ROUND(SUM($BW39:BW39),0)&lt;ROUND(SUM($J39:J39),0),SUM($J39:J39)/$H39,0)</f>
        <v>0</v>
      </c>
      <c r="BY39" s="156">
        <f>IF(ROUND(SUM($BW39:BX39),0)&lt;ROUND(SUM($J39:K39),0),SUM($J39:K39)/$H39,0)</f>
        <v>0</v>
      </c>
      <c r="BZ39" s="156">
        <f>IF(ROUND(SUM($BW39:BY39),0)&lt;ROUND(SUM($J39:L39),0),SUM($J39:L39)/$H39,0)</f>
        <v>0</v>
      </c>
      <c r="CA39" s="156">
        <f>IF(ROUND(SUM($BW39:BZ39),0)&lt;ROUND(SUM($J39:M39),0),SUM($J39:M39)/$H39,0)</f>
        <v>0</v>
      </c>
      <c r="CB39" s="156">
        <f>IF(ROUND(SUM($BW39:CA39),0)&lt;ROUND(SUM($J39:N39),0),SUM($J39:N39)/$H39,0)</f>
        <v>0</v>
      </c>
      <c r="CC39" s="156">
        <f>IF(ROUND(SUM($BW39:CB39),0)&lt;ROUND(SUM($J39:O39),0),SUM($J39:O39)/$H39,0)</f>
        <v>0</v>
      </c>
      <c r="CD39" s="156">
        <f>IF(ROUND(SUM($BW39:CC39),0)&lt;ROUND(SUM($J39:P39),0),SUM($J39:P39)/$H39,0)</f>
        <v>0</v>
      </c>
      <c r="CE39" s="156">
        <f>IF(ROUND(SUM($BW39:CD39),0)&lt;ROUND(SUM($J39:Q39),0),SUM($J39:Q39)/$H39,0)</f>
        <v>0</v>
      </c>
      <c r="CF39" s="156">
        <f>IF(ROUND(SUM($BW39:CE39),0)&lt;ROUND(SUM($J39:R39),0),SUM($J39:R39)/$H39,0)</f>
        <v>0</v>
      </c>
      <c r="CG39" s="156">
        <f>IF(ROUND(SUM($BW39:CF39),0)&lt;ROUND(SUM($J39:S39),0),SUM($J39:S39)/$H39,0)</f>
        <v>0</v>
      </c>
      <c r="CH39" s="156">
        <f>IF(ROUND(SUM($BW39:CG39),0)&lt;ROUND(SUM($J39:T39),0),SUM($J39:T39)/$H39,0)</f>
        <v>0</v>
      </c>
      <c r="CI39" s="156">
        <f>IF(ROUND(SUM($BW39:CH39),0)&lt;ROUND(SUM($J39:U39),0),SUM($J39:U39)/$H39,0)</f>
        <v>0</v>
      </c>
      <c r="CJ39" s="156">
        <f>IF(ROUND(SUM($BW39:CI39),0)&lt;ROUND(SUM($J39:V39),0),SUM($J39:V39)/$H39,0)</f>
        <v>0</v>
      </c>
      <c r="CK39" s="156">
        <f>IF(ROUND(SUM($BW39:CJ39),0)&lt;ROUND(SUM($J39:W39),0),SUM($J39:W39)/$H39,0)</f>
        <v>0</v>
      </c>
      <c r="CL39" s="156">
        <f>IF(ROUND(SUM($BW39:CK39),0)&lt;ROUND(SUM($J39:X39),0),SUM($J39:X39)/$H39,0)</f>
        <v>0</v>
      </c>
      <c r="CM39" s="156">
        <f>IF(ROUND(SUM($BW39:CL39),0)&lt;ROUND(SUM($J39:Y39),0),SUM($J39:Y39)/$H39,0)</f>
        <v>0</v>
      </c>
      <c r="CN39" s="156">
        <f>IF(ROUND(SUM($BW39:CM39),0)&lt;ROUND(SUM($J39:Z39),0),SUM($J39:Z39)/$H39,0)</f>
        <v>0</v>
      </c>
      <c r="CO39" s="156">
        <f>IF(ROUND(SUM($BW39:CN39),0)&lt;ROUND(SUM($J39:AA39),0),SUM($J39:AA39)/$H39,0)</f>
        <v>0</v>
      </c>
      <c r="CP39" s="156">
        <f>IF(ROUND(SUM($BW39:CO39),0)&lt;ROUND(SUM($J39:AB39),0),SUM($J39:AB39)/$H39,0)</f>
        <v>0</v>
      </c>
      <c r="CQ39" s="156">
        <f>IF(ROUND(SUM($BW39:CP39),0)&lt;ROUND(SUM($J39:AC39),0),SUM($J39:AC39)/$H39,0)</f>
        <v>0</v>
      </c>
      <c r="CR39" s="156">
        <f>IF(ROUND(SUM($BW39:CQ39),0)&lt;ROUND(SUM($J39:AD39),0),SUM($J39:AD39)/$H39,0)</f>
        <v>0</v>
      </c>
      <c r="CS39" s="156">
        <f>IF(ROUND(SUM($BW39:CR39),0)&lt;ROUND(SUM($J39:AE39),0),SUM($J39:AE39)/$H39,0)</f>
        <v>0</v>
      </c>
      <c r="CT39" s="156">
        <f>IF(ROUND(SUM($BW39:CS39),0)&lt;ROUND(SUM($J39:AF39),0),SUM($J39:AF39)/$H39,0)</f>
        <v>0</v>
      </c>
      <c r="CU39" s="156">
        <f>IF(ROUND(SUM($BW39:CT39),0)&lt;ROUND(SUM($J39:AG39),0),SUM($J39:AG39)/$H39,0)</f>
        <v>0</v>
      </c>
      <c r="CV39" s="156">
        <f>IF(ROUND(SUM($BW39:CU39),0)&lt;ROUND(SUM($J39:AH39),0),SUM($J39:AH39)/$H39,0)</f>
        <v>0</v>
      </c>
      <c r="CW39" s="156">
        <f>IF(ROUND(SUM($BW39:CV39),0)&lt;ROUND(SUM($J39:AI39),0),SUM($J39:AI39)/$H39,0)</f>
        <v>0</v>
      </c>
      <c r="CX39" s="156">
        <f>IF(ROUND(SUM($BW39:CW39),0)&lt;ROUND(SUM($J39:AJ39),0),SUM($J39:AJ39)/$H39,0)</f>
        <v>0</v>
      </c>
      <c r="CY39" s="156">
        <f>IF(ROUND(SUM($BW39:CX39),0)&lt;ROUND(SUM($J39:AK39),0),SUM($J39:AK39)/$H39,0)</f>
        <v>0</v>
      </c>
      <c r="CZ39" s="156">
        <f>IF(ROUND(SUM($BW39:CY39),0)&lt;ROUND(SUM($J39:AL39),0),SUM($J39:AL39)/$H39,0)</f>
        <v>0</v>
      </c>
      <c r="DA39" s="156">
        <f>IF(ROUND(SUM($BW39:CZ39),0)&lt;ROUND(SUM($J39:AM39),0),SUM($J39:AM39)/$H39,0)</f>
        <v>0</v>
      </c>
      <c r="DB39" s="156">
        <f>IF(ROUND(SUM($BW39:DA39),0)&lt;ROUND(SUM($J39:AN39),0),SUM($J39:AN39)/$H39,0)</f>
        <v>0</v>
      </c>
      <c r="DC39" s="156">
        <f>IF(ROUND(SUM($BW39:DB39),0)&lt;ROUND(SUM($J39:AO39),0),SUM($J39:AO39)/$H39,0)</f>
        <v>0</v>
      </c>
      <c r="DD39" s="156">
        <f>IF(ROUND(SUM($BW39:DC39),0)&lt;ROUND(SUM($J39:AP39),0),SUM($J39:AP39)/$H39,0)</f>
        <v>0</v>
      </c>
      <c r="DE39" s="156">
        <f>IF(ROUND(SUM($BW39:DD39),0)&lt;ROUND(SUM($J39:AQ39),0),SUM($J39:AQ39)/$H39,0)</f>
        <v>0</v>
      </c>
      <c r="DF39" s="156">
        <f>IF(ROUND(SUM($BW39:DE39),0)&lt;ROUND(SUM($J39:AR39),0),SUM($J39:AR39)/$H39,0)</f>
        <v>0</v>
      </c>
      <c r="DG39" s="156">
        <f>IF(ROUND(SUM($BW39:DF39),0)&lt;ROUND(SUM($J39:AS39),0),SUM($J39:AS39)/$H39,0)</f>
        <v>0</v>
      </c>
      <c r="DH39" s="156">
        <f>IF(ROUND(SUM($BW39:DG39),0)&lt;ROUND(SUM($J39:AT39),0),SUM($J39:AT39)/$H39,0)</f>
        <v>0</v>
      </c>
      <c r="DI39" s="156">
        <f>IF(ROUND(SUM($BW39:DH39),0)&lt;ROUND(SUM($J39:AU39),0),SUM($J39:AU39)/$H39,0)</f>
        <v>0</v>
      </c>
      <c r="DJ39" s="156">
        <f>IF(ROUND(SUM($BW39:DI39),0)&lt;ROUND(SUM($J39:AV39),0),SUM($J39:AV39)/$H39,0)</f>
        <v>0</v>
      </c>
      <c r="DK39" s="156">
        <f>IF(ROUND(SUM($BW39:DJ39),0)&lt;ROUND(SUM($J39:AW39),0),SUM($J39:AW39)/$H39,0)</f>
        <v>0</v>
      </c>
      <c r="DL39" s="156">
        <f>IF(ROUND(SUM($BW39:DK39),0)&lt;ROUND(SUM($J39:AX39),0),SUM($J39:AX39)/$H39,0)</f>
        <v>0</v>
      </c>
      <c r="DM39" s="156">
        <f>IF(ROUND(SUM($BW39:DL39),0)&lt;ROUND(SUM($J39:AY39),0),SUM($J39:AY39)/$H39,0)</f>
        <v>0</v>
      </c>
      <c r="DN39" s="156">
        <f>IF(ROUND(SUM($BW39:DM39),0)&lt;ROUND(SUM($J39:AZ39),0),SUM($J39:AZ39)/$H39,0)</f>
        <v>0</v>
      </c>
      <c r="DO39" s="156">
        <f>IF(ROUND(SUM($BW39:DN39),0)&lt;ROUND(SUM($J39:BA39),0),SUM($J39:BA39)/$H39,0)</f>
        <v>0</v>
      </c>
      <c r="DP39" s="156">
        <f>IF(ROUND(SUM($BW39:DO39),0)&lt;ROUND(SUM($J39:BB39),0),SUM($J39:BB39)/$H39,0)</f>
        <v>0</v>
      </c>
      <c r="DQ39" s="156">
        <f>IF(ROUND(SUM($BW39:DP39),0)&lt;ROUND(SUM($J39:BC39),0),SUM($J39:BC39)/$H39,0)</f>
        <v>0</v>
      </c>
      <c r="DR39" s="156">
        <f>IF(ROUND(SUM($BW39:DQ39),0)&lt;ROUND(SUM($J39:BD39),0),SUM($J39:BD39)/$H39,0)</f>
        <v>0</v>
      </c>
      <c r="DS39" s="156">
        <f>IF(ROUND(SUM($BW39:DR39),0)&lt;ROUND(SUM($J39:BE39),0),SUM($J39:BE39)/$H39,0)</f>
        <v>0</v>
      </c>
      <c r="DT39" s="156">
        <f>IF(ROUND(SUM($BW39:DS39),0)&lt;ROUND(SUM($J39:BF39),0),SUM($J39:BF39)/$H39,0)</f>
        <v>0</v>
      </c>
      <c r="DU39" s="156">
        <f>IF(ROUND(SUM($BW39:DT39),0)&lt;ROUND(SUM($J39:BG39),0),SUM($J39:BG39)/$H39,0)</f>
        <v>0</v>
      </c>
      <c r="DV39" s="156">
        <f>IF(ROUND(SUM($BW39:DU39),0)&lt;ROUND(SUM($J39:BH39),0),SUM($J39:BH39)/$H39,0)</f>
        <v>0</v>
      </c>
      <c r="DW39" s="156">
        <f>IF(ROUND(SUM($BW39:DV39),0)&lt;ROUND(SUM($J39:BI39),0),SUM($J39:BI39)/$H39,0)</f>
        <v>0</v>
      </c>
      <c r="DX39" s="156">
        <f>IF(ROUND(SUM($BW39:DW39),0)&lt;ROUND(SUM($J39:BJ39),0),SUM($J39:BJ39)/$H39,0)</f>
        <v>0</v>
      </c>
      <c r="DY39" s="156">
        <f>IF(ROUND(SUM($BW39:DX39),0)&lt;ROUND(SUM($J39:BK39),0),SUM($J39:BK39)/$H39,0)</f>
        <v>0</v>
      </c>
      <c r="DZ39" s="156">
        <f>IF(ROUND(SUM($BW39:DY39),0)&lt;ROUND(SUM($J39:BL39),0),SUM($J39:BL39)/$H39,0)</f>
        <v>0</v>
      </c>
      <c r="EA39" s="156">
        <f>IF(ROUND(SUM($BW39:DZ39),0)&lt;ROUND(SUM($J39:BM39),0),SUM($J39:BM39)/$H39,0)</f>
        <v>0</v>
      </c>
      <c r="EB39" s="156">
        <f>IF(ROUND(SUM($BW39:EA39),0)&lt;ROUND(SUM($J39:BN39),0),SUM($J39:BN39)/$H39,0)</f>
        <v>0</v>
      </c>
      <c r="EC39" s="156">
        <f>IF(ROUND(SUM($BW39:EB39),0)&lt;ROUND(SUM($J39:BO39),0),SUM($J39:BO39)/$H39,0)</f>
        <v>0</v>
      </c>
      <c r="ED39" s="156">
        <f>IF(ROUND(SUM($BW39:EC39),0)&lt;ROUND(SUM($J39:BP39),0),SUM($J39:BP39)/$H39,0)</f>
        <v>0</v>
      </c>
      <c r="EE39" s="156">
        <f>IF(ROUND(SUM($BW39:ED39),0)&lt;ROUND(SUM($J39:BQ39),0),SUM($J39:BQ39)/$H39,0)</f>
        <v>0</v>
      </c>
      <c r="EF39" s="159" cm="1">
        <f t="array" ref="EF39">SUMPRODUCT((YEAR($BX$5:$EE$5)=EF$5)*($BX39:$EE39))</f>
        <v>0</v>
      </c>
      <c r="EG39" s="125" cm="1">
        <f t="array" ref="EG39">SUMPRODUCT((YEAR($BX$5:$EE$5)=EG$5)*($BX39:$EE39))</f>
        <v>0</v>
      </c>
      <c r="EH39" s="125" cm="1">
        <f t="array" ref="EH39">SUMPRODUCT((YEAR($BX$5:$EE$5)=EH$5)*($BX39:$EE39))</f>
        <v>0</v>
      </c>
      <c r="EI39" s="125" cm="1">
        <f t="array" ref="EI39">SUMPRODUCT((YEAR($BX$5:$EE$5)=EI$5)*($BX39:$EE39))</f>
        <v>0</v>
      </c>
      <c r="EJ39" s="158" cm="1">
        <f t="array" ref="EJ39">SUMPRODUCT((YEAR($BX$5:$EE$5)=EJ$5)*($BX39:$EE39))</f>
        <v>0</v>
      </c>
      <c r="EK39" s="193"/>
      <c r="EL39" s="156">
        <f>ROUND(SUM($J39:J39)-SUM($BX39:BX39),2)</f>
        <v>0</v>
      </c>
      <c r="EM39" s="156">
        <f>ROUND(SUM($J39:K39)-SUM($BX39:BY39),2)</f>
        <v>0</v>
      </c>
      <c r="EN39" s="156">
        <f>ROUND(SUM($J39:L39)-SUM($BX39:BZ39),2)</f>
        <v>0</v>
      </c>
      <c r="EO39" s="156">
        <f>ROUND(SUM($J39:M39)-SUM($BX39:CA39),2)</f>
        <v>0</v>
      </c>
      <c r="EP39" s="156">
        <f>ROUND(SUM($J39:N39)-SUM($BX39:CB39),2)</f>
        <v>0</v>
      </c>
      <c r="EQ39" s="156">
        <f>ROUND(SUM($J39:O39)-SUM($BX39:CC39),2)</f>
        <v>0</v>
      </c>
      <c r="ER39" s="156">
        <f>ROUND(SUM($J39:P39)-SUM($BX39:CD39),2)</f>
        <v>0</v>
      </c>
      <c r="ES39" s="156">
        <f>ROUND(SUM($J39:Q39)-SUM($BX39:CE39),2)</f>
        <v>0</v>
      </c>
      <c r="ET39" s="156">
        <f>ROUND(SUM($J39:R39)-SUM($BX39:CF39),2)</f>
        <v>0</v>
      </c>
      <c r="EU39" s="156">
        <f>ROUND(SUM($J39:S39)-SUM($BX39:CG39),2)</f>
        <v>0</v>
      </c>
      <c r="EV39" s="156">
        <f>ROUND(SUM($J39:T39)-SUM($BX39:CH39),2)</f>
        <v>0</v>
      </c>
      <c r="EW39" s="156">
        <f>ROUND(SUM($J39:U39)-SUM($BX39:CI39),2)</f>
        <v>0</v>
      </c>
      <c r="EX39" s="156">
        <f>ROUND(SUM($J39:V39)-SUM($BX39:CJ39),2)</f>
        <v>0</v>
      </c>
      <c r="EY39" s="156">
        <f>ROUND(SUM($J39:W39)-SUM($BX39:CK39),2)</f>
        <v>0</v>
      </c>
      <c r="EZ39" s="156">
        <f>ROUND(SUM($J39:X39)-SUM($BX39:CL39),2)</f>
        <v>0</v>
      </c>
      <c r="FA39" s="156">
        <f>ROUND(SUM($J39:Y39)-SUM($BX39:CM39),2)</f>
        <v>0</v>
      </c>
      <c r="FB39" s="156">
        <f>ROUND(SUM($J39:Z39)-SUM($BX39:CN39),2)</f>
        <v>0</v>
      </c>
      <c r="FC39" s="156">
        <f>ROUND(SUM($J39:AA39)-SUM($BX39:CO39),2)</f>
        <v>0</v>
      </c>
      <c r="FD39" s="156">
        <f>ROUND(SUM($J39:AB39)-SUM($BX39:CP39),2)</f>
        <v>0</v>
      </c>
      <c r="FE39" s="156">
        <f>ROUND(SUM($J39:AC39)-SUM($BX39:CQ39),2)</f>
        <v>0</v>
      </c>
      <c r="FF39" s="156">
        <f>ROUND(SUM($J39:AD39)-SUM($BX39:CR39),2)</f>
        <v>0</v>
      </c>
      <c r="FG39" s="156">
        <f>ROUND(SUM($J39:AE39)-SUM($BX39:CS39),2)</f>
        <v>0</v>
      </c>
      <c r="FH39" s="156">
        <f>ROUND(SUM($J39:AF39)-SUM($BX39:CT39),2)</f>
        <v>0</v>
      </c>
      <c r="FI39" s="156">
        <f>ROUND(SUM($J39:AG39)-SUM($BX39:CU39),2)</f>
        <v>0</v>
      </c>
      <c r="FJ39" s="156">
        <f>ROUND(SUM($J39:AH39)-SUM($BX39:CV39),2)</f>
        <v>0</v>
      </c>
      <c r="FK39" s="156">
        <f>ROUND(SUM($J39:AI39)-SUM($BX39:CW39),2)</f>
        <v>0</v>
      </c>
      <c r="FL39" s="156">
        <f>ROUND(SUM($J39:AJ39)-SUM($BX39:CX39),2)</f>
        <v>0</v>
      </c>
      <c r="FM39" s="156">
        <f>ROUND(SUM($J39:AK39)-SUM($BX39:CY39),2)</f>
        <v>0</v>
      </c>
      <c r="FN39" s="156">
        <f>ROUND(SUM($J39:AL39)-SUM($BX39:CZ39),2)</f>
        <v>0</v>
      </c>
      <c r="FO39" s="156">
        <f>ROUND(SUM($J39:AM39)-SUM($BX39:DA39),2)</f>
        <v>0</v>
      </c>
      <c r="FP39" s="156">
        <f>ROUND(SUM($J39:AN39)-SUM($BX39:DB39),2)</f>
        <v>0</v>
      </c>
      <c r="FQ39" s="156">
        <f>ROUND(SUM($J39:AO39)-SUM($BX39:DC39),2)</f>
        <v>0</v>
      </c>
      <c r="FR39" s="156">
        <f>ROUND(SUM($J39:AP39)-SUM($BX39:DD39),2)</f>
        <v>0</v>
      </c>
      <c r="FS39" s="156">
        <f>ROUND(SUM($J39:AQ39)-SUM($BX39:DE39),2)</f>
        <v>0</v>
      </c>
      <c r="FT39" s="156">
        <f>ROUND(SUM($J39:AR39)-SUM($BX39:DF39),2)</f>
        <v>0</v>
      </c>
      <c r="FU39" s="156">
        <f>ROUND(SUM($J39:AS39)-SUM($BX39:DG39),2)</f>
        <v>0</v>
      </c>
      <c r="FV39" s="156">
        <f>ROUND(SUM($J39:AT39)-SUM($BX39:DH39),2)</f>
        <v>0</v>
      </c>
      <c r="FW39" s="156">
        <f>ROUND(SUM($J39:AU39)-SUM($BX39:DI39),2)</f>
        <v>0</v>
      </c>
      <c r="FX39" s="156">
        <f>ROUND(SUM($J39:AV39)-SUM($BX39:DJ39),2)</f>
        <v>0</v>
      </c>
      <c r="FY39" s="156">
        <f>ROUND(SUM($J39:AW39)-SUM($BX39:DK39),2)</f>
        <v>0</v>
      </c>
      <c r="FZ39" s="156">
        <f>ROUND(SUM($J39:AX39)-SUM($BX39:DL39),2)</f>
        <v>0</v>
      </c>
      <c r="GA39" s="156">
        <f>ROUND(SUM($J39:AY39)-SUM($BX39:DM39),2)</f>
        <v>0</v>
      </c>
      <c r="GB39" s="156">
        <f>ROUND(SUM($J39:AZ39)-SUM($BX39:DN39),2)</f>
        <v>0</v>
      </c>
      <c r="GC39" s="156">
        <f>ROUND(SUM($J39:BA39)-SUM($BX39:DO39),2)</f>
        <v>0</v>
      </c>
      <c r="GD39" s="156">
        <f>ROUND(SUM($J39:BB39)-SUM($BX39:DP39),2)</f>
        <v>0</v>
      </c>
      <c r="GE39" s="156">
        <f>ROUND(SUM($J39:BC39)-SUM($BX39:DQ39),2)</f>
        <v>0</v>
      </c>
      <c r="GF39" s="156">
        <f>ROUND(SUM($J39:BD39)-SUM($BX39:DR39),2)</f>
        <v>0</v>
      </c>
      <c r="GG39" s="156">
        <f>ROUND(SUM($J39:BE39)-SUM($BX39:DS39),2)</f>
        <v>0</v>
      </c>
      <c r="GH39" s="156">
        <f>ROUND(SUM($J39:BF39)-SUM($BX39:DT39),2)</f>
        <v>0</v>
      </c>
      <c r="GI39" s="156">
        <f>ROUND(SUM($J39:BG39)-SUM($BX39:DU39),2)</f>
        <v>0</v>
      </c>
      <c r="GJ39" s="156">
        <f>ROUND(SUM($J39:BH39)-SUM($BX39:DV39),2)</f>
        <v>0</v>
      </c>
      <c r="GK39" s="156">
        <f>ROUND(SUM($J39:BI39)-SUM($BX39:DW39),2)</f>
        <v>0</v>
      </c>
      <c r="GL39" s="156">
        <f>ROUND(SUM($J39:BJ39)-SUM($BX39:DX39),2)</f>
        <v>0</v>
      </c>
      <c r="GM39" s="156">
        <f>ROUND(SUM($J39:BK39)-SUM($BX39:DY39),2)</f>
        <v>0</v>
      </c>
      <c r="GN39" s="156">
        <f>ROUND(SUM($J39:BL39)-SUM($BX39:DZ39),2)</f>
        <v>0</v>
      </c>
      <c r="GO39" s="156">
        <f>ROUND(SUM($J39:BM39)-SUM($BX39:EA39),2)</f>
        <v>0</v>
      </c>
      <c r="GP39" s="156">
        <f>ROUND(SUM($J39:BN39)-SUM($BX39:EB39),2)</f>
        <v>0</v>
      </c>
      <c r="GQ39" s="156">
        <f>ROUND(SUM($J39:BO39)-SUM($BX39:EC39),2)</f>
        <v>0</v>
      </c>
      <c r="GR39" s="156">
        <f>ROUND(SUM($J39:BP39)-SUM($BX39:ED39),2)</f>
        <v>0</v>
      </c>
      <c r="GS39" s="156">
        <f>ROUND(SUM($J39:BQ39)-SUM($BX39:EE39),2)</f>
        <v>0</v>
      </c>
      <c r="GT39" s="159">
        <f t="shared" ref="GT39:GT50" si="192">EW39</f>
        <v>0</v>
      </c>
      <c r="GU39" s="125">
        <f t="shared" ref="GU39:GU50" si="193">FI39</f>
        <v>0</v>
      </c>
      <c r="GV39" s="125">
        <f t="shared" ref="GV39:GV50" si="194">FU39</f>
        <v>0</v>
      </c>
      <c r="GW39" s="125">
        <f t="shared" ref="GW39:GW50" si="195">GG39</f>
        <v>0</v>
      </c>
      <c r="GX39" s="158">
        <f t="shared" ref="GX39:GX50" si="196">GS39</f>
        <v>0</v>
      </c>
      <c r="GY39" s="89"/>
      <c r="GZ39" s="89"/>
      <c r="HA39" s="89"/>
      <c r="HB39" s="89"/>
      <c r="HC39" s="89"/>
      <c r="HD39" s="89"/>
      <c r="HE39" s="125"/>
      <c r="HF39" s="89"/>
      <c r="HG39" s="89"/>
      <c r="HH39" s="89"/>
      <c r="HI39" s="89"/>
      <c r="HJ39" s="89"/>
      <c r="HK39" s="125"/>
      <c r="HL39" s="125"/>
      <c r="HM39" s="212"/>
      <c r="HN39" s="212"/>
      <c r="HO39" s="212"/>
      <c r="HP39" s="212"/>
      <c r="HQ39" s="212"/>
      <c r="HR39" s="212"/>
      <c r="HS39" s="212"/>
      <c r="HT39" s="212"/>
      <c r="HU39" s="212"/>
      <c r="HV39" s="212"/>
      <c r="HW39" s="212"/>
      <c r="HX39" s="212"/>
      <c r="HY39" s="212"/>
      <c r="HZ39" s="212"/>
      <c r="IA39" s="212"/>
      <c r="IB39" s="212"/>
      <c r="IC39" s="212"/>
      <c r="ID39" s="212"/>
      <c r="IE39" s="212"/>
      <c r="IF39" s="212"/>
      <c r="IG39" s="212"/>
      <c r="IH39" s="212"/>
      <c r="II39" s="212"/>
      <c r="IJ39" s="212"/>
      <c r="IK39" s="212"/>
      <c r="IL39" s="212"/>
      <c r="IM39" s="212"/>
      <c r="IN39" s="212"/>
      <c r="IO39" s="212"/>
      <c r="IP39" s="212"/>
      <c r="IQ39" s="212"/>
      <c r="IR39" s="212"/>
      <c r="IS39" s="212"/>
      <c r="IT39" s="212"/>
      <c r="IU39" s="214"/>
      <c r="IV39" s="214"/>
      <c r="IW39" s="214"/>
      <c r="IX39" s="214"/>
      <c r="IY39" s="214"/>
      <c r="IZ39" s="214"/>
      <c r="JA39" s="214"/>
      <c r="JB39" s="214"/>
    </row>
    <row r="40" spans="1:262" s="27" customFormat="1">
      <c r="A40" s="17"/>
      <c r="B40" s="89"/>
      <c r="C40" s="445" t="s">
        <v>209</v>
      </c>
      <c r="D40" s="152" t="s">
        <v>27</v>
      </c>
      <c r="E40" s="153" t="str">
        <f>Setup!D$14</f>
        <v>Research &amp; Development</v>
      </c>
      <c r="F40" s="153">
        <v>0</v>
      </c>
      <c r="G40" s="154" t="s">
        <v>210</v>
      </c>
      <c r="H40" s="155">
        <f>IFERROR(VLOOKUP(D40,Setup!$D$40:$F$47,3,FALSE)*12,"")</f>
        <v>36</v>
      </c>
      <c r="I40" s="90"/>
      <c r="J40" s="159">
        <f>IF(SUMIF(Headcount!$F$44:$F$49,$E40,Headcount!N$44:N$49)&lt;=SUMIF(Headcount!$F$44:$F$49,$E40,Headcount!M$44:M$49),0,IF(AND($D40="Computer Equipment",VLOOKUP($E40,Setup!$C$33:$F$38,3,FALSE)&gt;=Setup!$F$30),VLOOKUP($E40,Setup!$C$33:$F$38,3,FALSE)*(SUMIF(Headcount!$F$44:$F$49,$E40,Headcount!N$44:N$49)-SUMIF(Headcount!$F$44:$F$49,$E40,Headcount!M$44:M$49)),IF(AND($D40="Furniture &amp; Fixtures",VLOOKUP($E40,Setup!$C$33:$F$38,4,FALSE)&gt;=Setup!$F$30),VLOOKUP($E40,Setup!$C$33:$F$38,4,FALSE)*(SUMIF(Headcount!$F$44:$F$49,$E40,Headcount!N$44:N$49)-SUMIF(Headcount!$F$44:$F$49,$E40,Headcount!M$44:M$49)),0)))</f>
        <v>0</v>
      </c>
      <c r="K40" s="125">
        <f>IF(SUMIF(Headcount!$F$44:$F$49,$E40,Headcount!O$44:O$49)&lt;=SUMIF(Headcount!$F$44:$F$49,$E40,Headcount!N$44:N$49),0,IF(AND($D40="Computer Equipment",VLOOKUP($E40,Setup!$C$33:$F$38,3,FALSE)&gt;=Setup!$F$30),VLOOKUP($E40,Setup!$C$33:$F$38,3,FALSE)*(SUMIF(Headcount!$F$44:$F$49,$E40,Headcount!O$44:O$49)-SUMIF(Headcount!$F$44:$F$49,$E40,Headcount!N$44:N$49)),IF(AND($D40="Furniture &amp; Fixtures",VLOOKUP($E40,Setup!$C$33:$F$38,4,FALSE)&gt;=Setup!$F$30),VLOOKUP($E40,Setup!$C$33:$F$38,4,FALSE)*(SUMIF(Headcount!$F$44:$F$49,$E40,Headcount!O$44:O$49)-SUMIF(Headcount!$F$44:$F$49,$E40,Headcount!N$44:N$49)),0)))</f>
        <v>0</v>
      </c>
      <c r="L40" s="125">
        <f>IF(SUMIF(Headcount!$F$44:$F$49,$E40,Headcount!P$44:P$49)&lt;=SUMIF(Headcount!$F$44:$F$49,$E40,Headcount!O$44:O$49),0,IF(AND($D40="Computer Equipment",VLOOKUP($E40,Setup!$C$33:$F$38,3,FALSE)&gt;=Setup!$F$30),VLOOKUP($E40,Setup!$C$33:$F$38,3,FALSE)*(SUMIF(Headcount!$F$44:$F$49,$E40,Headcount!P$44:P$49)-SUMIF(Headcount!$F$44:$F$49,$E40,Headcount!O$44:O$49)),IF(AND($D40="Furniture &amp; Fixtures",VLOOKUP($E40,Setup!$C$33:$F$38,4,FALSE)&gt;=Setup!$F$30),VLOOKUP($E40,Setup!$C$33:$F$38,4,FALSE)*(SUMIF(Headcount!$F$44:$F$49,$E40,Headcount!P$44:P$49)-SUMIF(Headcount!$F$44:$F$49,$E40,Headcount!O$44:O$49)),0)))</f>
        <v>0</v>
      </c>
      <c r="M40" s="125">
        <f>IF(SUMIF(Headcount!$F$44:$F$49,$E40,Headcount!Q$44:Q$49)&lt;=SUMIF(Headcount!$F$44:$F$49,$E40,Headcount!P$44:P$49),0,IF(AND($D40="Computer Equipment",VLOOKUP($E40,Setup!$C$33:$F$38,3,FALSE)&gt;=Setup!$F$30),VLOOKUP($E40,Setup!$C$33:$F$38,3,FALSE)*(SUMIF(Headcount!$F$44:$F$49,$E40,Headcount!Q$44:Q$49)-SUMIF(Headcount!$F$44:$F$49,$E40,Headcount!P$44:P$49)),IF(AND($D40="Furniture &amp; Fixtures",VLOOKUP($E40,Setup!$C$33:$F$38,4,FALSE)&gt;=Setup!$F$30),VLOOKUP($E40,Setup!$C$33:$F$38,4,FALSE)*(SUMIF(Headcount!$F$44:$F$49,$E40,Headcount!Q$44:Q$49)-SUMIF(Headcount!$F$44:$F$49,$E40,Headcount!P$44:P$49)),0)))</f>
        <v>0</v>
      </c>
      <c r="N40" s="125">
        <f>IF(SUMIF(Headcount!$F$44:$F$49,$E40,Headcount!R$44:R$49)&lt;=SUMIF(Headcount!$F$44:$F$49,$E40,Headcount!Q$44:Q$49),0,IF(AND($D40="Computer Equipment",VLOOKUP($E40,Setup!$C$33:$F$38,3,FALSE)&gt;=Setup!$F$30),VLOOKUP($E40,Setup!$C$33:$F$38,3,FALSE)*(SUMIF(Headcount!$F$44:$F$49,$E40,Headcount!R$44:R$49)-SUMIF(Headcount!$F$44:$F$49,$E40,Headcount!Q$44:Q$49)),IF(AND($D40="Furniture &amp; Fixtures",VLOOKUP($E40,Setup!$C$33:$F$38,4,FALSE)&gt;=Setup!$F$30),VLOOKUP($E40,Setup!$C$33:$F$38,4,FALSE)*(SUMIF(Headcount!$F$44:$F$49,$E40,Headcount!R$44:R$49)-SUMIF(Headcount!$F$44:$F$49,$E40,Headcount!Q$44:Q$49)),0)))</f>
        <v>0</v>
      </c>
      <c r="O40" s="125">
        <f>IF(SUMIF(Headcount!$F$44:$F$49,$E40,Headcount!S$44:S$49)&lt;=SUMIF(Headcount!$F$44:$F$49,$E40,Headcount!R$44:R$49),0,IF(AND($D40="Computer Equipment",VLOOKUP($E40,Setup!$C$33:$F$38,3,FALSE)&gt;=Setup!$F$30),VLOOKUP($E40,Setup!$C$33:$F$38,3,FALSE)*(SUMIF(Headcount!$F$44:$F$49,$E40,Headcount!S$44:S$49)-SUMIF(Headcount!$F$44:$F$49,$E40,Headcount!R$44:R$49)),IF(AND($D40="Furniture &amp; Fixtures",VLOOKUP($E40,Setup!$C$33:$F$38,4,FALSE)&gt;=Setup!$F$30),VLOOKUP($E40,Setup!$C$33:$F$38,4,FALSE)*(SUMIF(Headcount!$F$44:$F$49,$E40,Headcount!S$44:S$49)-SUMIF(Headcount!$F$44:$F$49,$E40,Headcount!R$44:R$49)),0)))</f>
        <v>0</v>
      </c>
      <c r="P40" s="125">
        <f>IF(SUMIF(Headcount!$F$44:$F$49,$E40,Headcount!T$44:T$49)&lt;=SUMIF(Headcount!$F$44:$F$49,$E40,Headcount!S$44:S$49),0,IF(AND($D40="Computer Equipment",VLOOKUP($E40,Setup!$C$33:$F$38,3,FALSE)&gt;=Setup!$F$30),VLOOKUP($E40,Setup!$C$33:$F$38,3,FALSE)*(SUMIF(Headcount!$F$44:$F$49,$E40,Headcount!T$44:T$49)-SUMIF(Headcount!$F$44:$F$49,$E40,Headcount!S$44:S$49)),IF(AND($D40="Furniture &amp; Fixtures",VLOOKUP($E40,Setup!$C$33:$F$38,4,FALSE)&gt;=Setup!$F$30),VLOOKUP($E40,Setup!$C$33:$F$38,4,FALSE)*(SUMIF(Headcount!$F$44:$F$49,$E40,Headcount!T$44:T$49)-SUMIF(Headcount!$F$44:$F$49,$E40,Headcount!S$44:S$49)),0)))</f>
        <v>0</v>
      </c>
      <c r="Q40" s="125">
        <f>IF(SUMIF(Headcount!$F$44:$F$49,$E40,Headcount!U$44:U$49)&lt;=SUMIF(Headcount!$F$44:$F$49,$E40,Headcount!T$44:T$49),0,IF(AND($D40="Computer Equipment",VLOOKUP($E40,Setup!$C$33:$F$38,3,FALSE)&gt;=Setup!$F$30),VLOOKUP($E40,Setup!$C$33:$F$38,3,FALSE)*(SUMIF(Headcount!$F$44:$F$49,$E40,Headcount!U$44:U$49)-SUMIF(Headcount!$F$44:$F$49,$E40,Headcount!T$44:T$49)),IF(AND($D40="Furniture &amp; Fixtures",VLOOKUP($E40,Setup!$C$33:$F$38,4,FALSE)&gt;=Setup!$F$30),VLOOKUP($E40,Setup!$C$33:$F$38,4,FALSE)*(SUMIF(Headcount!$F$44:$F$49,$E40,Headcount!U$44:U$49)-SUMIF(Headcount!$F$44:$F$49,$E40,Headcount!T$44:T$49)),0)))</f>
        <v>0</v>
      </c>
      <c r="R40" s="125">
        <f>IF(SUMIF(Headcount!$F$44:$F$49,$E40,Headcount!V$44:V$49)&lt;=SUMIF(Headcount!$F$44:$F$49,$E40,Headcount!U$44:U$49),0,IF(AND($D40="Computer Equipment",VLOOKUP($E40,Setup!$C$33:$F$38,3,FALSE)&gt;=Setup!$F$30),VLOOKUP($E40,Setup!$C$33:$F$38,3,FALSE)*(SUMIF(Headcount!$F$44:$F$49,$E40,Headcount!V$44:V$49)-SUMIF(Headcount!$F$44:$F$49,$E40,Headcount!U$44:U$49)),IF(AND($D40="Furniture &amp; Fixtures",VLOOKUP($E40,Setup!$C$33:$F$38,4,FALSE)&gt;=Setup!$F$30),VLOOKUP($E40,Setup!$C$33:$F$38,4,FALSE)*(SUMIF(Headcount!$F$44:$F$49,$E40,Headcount!V$44:V$49)-SUMIF(Headcount!$F$44:$F$49,$E40,Headcount!U$44:U$49)),0)))</f>
        <v>0</v>
      </c>
      <c r="S40" s="125">
        <f>IF(SUMIF(Headcount!$F$44:$F$49,$E40,Headcount!W$44:W$49)&lt;=SUMIF(Headcount!$F$44:$F$49,$E40,Headcount!V$44:V$49),0,IF(AND($D40="Computer Equipment",VLOOKUP($E40,Setup!$C$33:$F$38,3,FALSE)&gt;=Setup!$F$30),VLOOKUP($E40,Setup!$C$33:$F$38,3,FALSE)*(SUMIF(Headcount!$F$44:$F$49,$E40,Headcount!W$44:W$49)-SUMIF(Headcount!$F$44:$F$49,$E40,Headcount!V$44:V$49)),IF(AND($D40="Furniture &amp; Fixtures",VLOOKUP($E40,Setup!$C$33:$F$38,4,FALSE)&gt;=Setup!$F$30),VLOOKUP($E40,Setup!$C$33:$F$38,4,FALSE)*(SUMIF(Headcount!$F$44:$F$49,$E40,Headcount!W$44:W$49)-SUMIF(Headcount!$F$44:$F$49,$E40,Headcount!V$44:V$49)),0)))</f>
        <v>0</v>
      </c>
      <c r="T40" s="125">
        <f>IF(SUMIF(Headcount!$F$44:$F$49,$E40,Headcount!X$44:X$49)&lt;=SUMIF(Headcount!$F$44:$F$49,$E40,Headcount!W$44:W$49),0,IF(AND($D40="Computer Equipment",VLOOKUP($E40,Setup!$C$33:$F$38,3,FALSE)&gt;=Setup!$F$30),VLOOKUP($E40,Setup!$C$33:$F$38,3,FALSE)*(SUMIF(Headcount!$F$44:$F$49,$E40,Headcount!X$44:X$49)-SUMIF(Headcount!$F$44:$F$49,$E40,Headcount!W$44:W$49)),IF(AND($D40="Furniture &amp; Fixtures",VLOOKUP($E40,Setup!$C$33:$F$38,4,FALSE)&gt;=Setup!$F$30),VLOOKUP($E40,Setup!$C$33:$F$38,4,FALSE)*(SUMIF(Headcount!$F$44:$F$49,$E40,Headcount!X$44:X$49)-SUMIF(Headcount!$F$44:$F$49,$E40,Headcount!W$44:W$49)),0)))</f>
        <v>0</v>
      </c>
      <c r="U40" s="125">
        <f>IF(SUMIF(Headcount!$F$44:$F$49,$E40,Headcount!Y$44:Y$49)&lt;=SUMIF(Headcount!$F$44:$F$49,$E40,Headcount!X$44:X$49),0,IF(AND($D40="Computer Equipment",VLOOKUP($E40,Setup!$C$33:$F$38,3,FALSE)&gt;=Setup!$F$30),VLOOKUP($E40,Setup!$C$33:$F$38,3,FALSE)*(SUMIF(Headcount!$F$44:$F$49,$E40,Headcount!Y$44:Y$49)-SUMIF(Headcount!$F$44:$F$49,$E40,Headcount!X$44:X$49)),IF(AND($D40="Furniture &amp; Fixtures",VLOOKUP($E40,Setup!$C$33:$F$38,4,FALSE)&gt;=Setup!$F$30),VLOOKUP($E40,Setup!$C$33:$F$38,4,FALSE)*(SUMIF(Headcount!$F$44:$F$49,$E40,Headcount!Y$44:Y$49)-SUMIF(Headcount!$F$44:$F$49,$E40,Headcount!X$44:X$49)),0)))</f>
        <v>0</v>
      </c>
      <c r="V40" s="125">
        <f>IF(SUMIF(Headcount!$F$44:$F$49,$E40,Headcount!Z$44:Z$49)&lt;=SUMIF(Headcount!$F$44:$F$49,$E40,Headcount!Y$44:Y$49),0,IF(AND($D40="Computer Equipment",VLOOKUP($E40,Setup!$C$33:$F$38,3,FALSE)&gt;=Setup!$F$30),VLOOKUP($E40,Setup!$C$33:$F$38,3,FALSE)*(SUMIF(Headcount!$F$44:$F$49,$E40,Headcount!Z$44:Z$49)-SUMIF(Headcount!$F$44:$F$49,$E40,Headcount!Y$44:Y$49)),IF(AND($D40="Furniture &amp; Fixtures",VLOOKUP($E40,Setup!$C$33:$F$38,4,FALSE)&gt;=Setup!$F$30),VLOOKUP($E40,Setup!$C$33:$F$38,4,FALSE)*(SUMIF(Headcount!$F$44:$F$49,$E40,Headcount!Z$44:Z$49)-SUMIF(Headcount!$F$44:$F$49,$E40,Headcount!Y$44:Y$49)),0)))</f>
        <v>0</v>
      </c>
      <c r="W40" s="125">
        <f>IF(SUMIF(Headcount!$F$44:$F$49,$E40,Headcount!AA$44:AA$49)&lt;=SUMIF(Headcount!$F$44:$F$49,$E40,Headcount!Z$44:Z$49),0,IF(AND($D40="Computer Equipment",VLOOKUP($E40,Setup!$C$33:$F$38,3,FALSE)&gt;=Setup!$F$30),VLOOKUP($E40,Setup!$C$33:$F$38,3,FALSE)*(SUMIF(Headcount!$F$44:$F$49,$E40,Headcount!AA$44:AA$49)-SUMIF(Headcount!$F$44:$F$49,$E40,Headcount!Z$44:Z$49)),IF(AND($D40="Furniture &amp; Fixtures",VLOOKUP($E40,Setup!$C$33:$F$38,4,FALSE)&gt;=Setup!$F$30),VLOOKUP($E40,Setup!$C$33:$F$38,4,FALSE)*(SUMIF(Headcount!$F$44:$F$49,$E40,Headcount!AA$44:AA$49)-SUMIF(Headcount!$F$44:$F$49,$E40,Headcount!Z$44:Z$49)),0)))</f>
        <v>0</v>
      </c>
      <c r="X40" s="125">
        <f>IF(SUMIF(Headcount!$F$44:$F$49,$E40,Headcount!AB$44:AB$49)&lt;=SUMIF(Headcount!$F$44:$F$49,$E40,Headcount!AA$44:AA$49),0,IF(AND($D40="Computer Equipment",VLOOKUP($E40,Setup!$C$33:$F$38,3,FALSE)&gt;=Setup!$F$30),VLOOKUP($E40,Setup!$C$33:$F$38,3,FALSE)*(SUMIF(Headcount!$F$44:$F$49,$E40,Headcount!AB$44:AB$49)-SUMIF(Headcount!$F$44:$F$49,$E40,Headcount!AA$44:AA$49)),IF(AND($D40="Furniture &amp; Fixtures",VLOOKUP($E40,Setup!$C$33:$F$38,4,FALSE)&gt;=Setup!$F$30),VLOOKUP($E40,Setup!$C$33:$F$38,4,FALSE)*(SUMIF(Headcount!$F$44:$F$49,$E40,Headcount!AB$44:AB$49)-SUMIF(Headcount!$F$44:$F$49,$E40,Headcount!AA$44:AA$49)),0)))</f>
        <v>0</v>
      </c>
      <c r="Y40" s="125">
        <f>IF(SUMIF(Headcount!$F$44:$F$49,$E40,Headcount!AC$44:AC$49)&lt;=SUMIF(Headcount!$F$44:$F$49,$E40,Headcount!AB$44:AB$49),0,IF(AND($D40="Computer Equipment",VLOOKUP($E40,Setup!$C$33:$F$38,3,FALSE)&gt;=Setup!$F$30),VLOOKUP($E40,Setup!$C$33:$F$38,3,FALSE)*(SUMIF(Headcount!$F$44:$F$49,$E40,Headcount!AC$44:AC$49)-SUMIF(Headcount!$F$44:$F$49,$E40,Headcount!AB$44:AB$49)),IF(AND($D40="Furniture &amp; Fixtures",VLOOKUP($E40,Setup!$C$33:$F$38,4,FALSE)&gt;=Setup!$F$30),VLOOKUP($E40,Setup!$C$33:$F$38,4,FALSE)*(SUMIF(Headcount!$F$44:$F$49,$E40,Headcount!AC$44:AC$49)-SUMIF(Headcount!$F$44:$F$49,$E40,Headcount!AB$44:AB$49)),0)))</f>
        <v>0</v>
      </c>
      <c r="Z40" s="125">
        <f>IF(SUMIF(Headcount!$F$44:$F$49,$E40,Headcount!AD$44:AD$49)&lt;=SUMIF(Headcount!$F$44:$F$49,$E40,Headcount!AC$44:AC$49),0,IF(AND($D40="Computer Equipment",VLOOKUP($E40,Setup!$C$33:$F$38,3,FALSE)&gt;=Setup!$F$30),VLOOKUP($E40,Setup!$C$33:$F$38,3,FALSE)*(SUMIF(Headcount!$F$44:$F$49,$E40,Headcount!AD$44:AD$49)-SUMIF(Headcount!$F$44:$F$49,$E40,Headcount!AC$44:AC$49)),IF(AND($D40="Furniture &amp; Fixtures",VLOOKUP($E40,Setup!$C$33:$F$38,4,FALSE)&gt;=Setup!$F$30),VLOOKUP($E40,Setup!$C$33:$F$38,4,FALSE)*(SUMIF(Headcount!$F$44:$F$49,$E40,Headcount!AD$44:AD$49)-SUMIF(Headcount!$F$44:$F$49,$E40,Headcount!AC$44:AC$49)),0)))</f>
        <v>0</v>
      </c>
      <c r="AA40" s="125">
        <f>IF(SUMIF(Headcount!$F$44:$F$49,$E40,Headcount!AE$44:AE$49)&lt;=SUMIF(Headcount!$F$44:$F$49,$E40,Headcount!AD$44:AD$49),0,IF(AND($D40="Computer Equipment",VLOOKUP($E40,Setup!$C$33:$F$38,3,FALSE)&gt;=Setup!$F$30),VLOOKUP($E40,Setup!$C$33:$F$38,3,FALSE)*(SUMIF(Headcount!$F$44:$F$49,$E40,Headcount!AE$44:AE$49)-SUMIF(Headcount!$F$44:$F$49,$E40,Headcount!AD$44:AD$49)),IF(AND($D40="Furniture &amp; Fixtures",VLOOKUP($E40,Setup!$C$33:$F$38,4,FALSE)&gt;=Setup!$F$30),VLOOKUP($E40,Setup!$C$33:$F$38,4,FALSE)*(SUMIF(Headcount!$F$44:$F$49,$E40,Headcount!AE$44:AE$49)-SUMIF(Headcount!$F$44:$F$49,$E40,Headcount!AD$44:AD$49)),0)))</f>
        <v>0</v>
      </c>
      <c r="AB40" s="125">
        <f>IF(SUMIF(Headcount!$F$44:$F$49,$E40,Headcount!AF$44:AF$49)&lt;=SUMIF(Headcount!$F$44:$F$49,$E40,Headcount!AE$44:AE$49),0,IF(AND($D40="Computer Equipment",VLOOKUP($E40,Setup!$C$33:$F$38,3,FALSE)&gt;=Setup!$F$30),VLOOKUP($E40,Setup!$C$33:$F$38,3,FALSE)*(SUMIF(Headcount!$F$44:$F$49,$E40,Headcount!AF$44:AF$49)-SUMIF(Headcount!$F$44:$F$49,$E40,Headcount!AE$44:AE$49)),IF(AND($D40="Furniture &amp; Fixtures",VLOOKUP($E40,Setup!$C$33:$F$38,4,FALSE)&gt;=Setup!$F$30),VLOOKUP($E40,Setup!$C$33:$F$38,4,FALSE)*(SUMIF(Headcount!$F$44:$F$49,$E40,Headcount!AF$44:AF$49)-SUMIF(Headcount!$F$44:$F$49,$E40,Headcount!AE$44:AE$49)),0)))</f>
        <v>0</v>
      </c>
      <c r="AC40" s="125">
        <f>IF(SUMIF(Headcount!$F$44:$F$49,$E40,Headcount!AG$44:AG$49)&lt;=SUMIF(Headcount!$F$44:$F$49,$E40,Headcount!AF$44:AF$49),0,IF(AND($D40="Computer Equipment",VLOOKUP($E40,Setup!$C$33:$F$38,3,FALSE)&gt;=Setup!$F$30),VLOOKUP($E40,Setup!$C$33:$F$38,3,FALSE)*(SUMIF(Headcount!$F$44:$F$49,$E40,Headcount!AG$44:AG$49)-SUMIF(Headcount!$F$44:$F$49,$E40,Headcount!AF$44:AF$49)),IF(AND($D40="Furniture &amp; Fixtures",VLOOKUP($E40,Setup!$C$33:$F$38,4,FALSE)&gt;=Setup!$F$30),VLOOKUP($E40,Setup!$C$33:$F$38,4,FALSE)*(SUMIF(Headcount!$F$44:$F$49,$E40,Headcount!AG$44:AG$49)-SUMIF(Headcount!$F$44:$F$49,$E40,Headcount!AF$44:AF$49)),0)))</f>
        <v>0</v>
      </c>
      <c r="AD40" s="125">
        <f>IF(SUMIF(Headcount!$F$44:$F$49,$E40,Headcount!AH$44:AH$49)&lt;=SUMIF(Headcount!$F$44:$F$49,$E40,Headcount!AG$44:AG$49),0,IF(AND($D40="Computer Equipment",VLOOKUP($E40,Setup!$C$33:$F$38,3,FALSE)&gt;=Setup!$F$30),VLOOKUP($E40,Setup!$C$33:$F$38,3,FALSE)*(SUMIF(Headcount!$F$44:$F$49,$E40,Headcount!AH$44:AH$49)-SUMIF(Headcount!$F$44:$F$49,$E40,Headcount!AG$44:AG$49)),IF(AND($D40="Furniture &amp; Fixtures",VLOOKUP($E40,Setup!$C$33:$F$38,4,FALSE)&gt;=Setup!$F$30),VLOOKUP($E40,Setup!$C$33:$F$38,4,FALSE)*(SUMIF(Headcount!$F$44:$F$49,$E40,Headcount!AH$44:AH$49)-SUMIF(Headcount!$F$44:$F$49,$E40,Headcount!AG$44:AG$49)),0)))</f>
        <v>0</v>
      </c>
      <c r="AE40" s="125">
        <f>IF(SUMIF(Headcount!$F$44:$F$49,$E40,Headcount!AI$44:AI$49)&lt;=SUMIF(Headcount!$F$44:$F$49,$E40,Headcount!AH$44:AH$49),0,IF(AND($D40="Computer Equipment",VLOOKUP($E40,Setup!$C$33:$F$38,3,FALSE)&gt;=Setup!$F$30),VLOOKUP($E40,Setup!$C$33:$F$38,3,FALSE)*(SUMIF(Headcount!$F$44:$F$49,$E40,Headcount!AI$44:AI$49)-SUMIF(Headcount!$F$44:$F$49,$E40,Headcount!AH$44:AH$49)),IF(AND($D40="Furniture &amp; Fixtures",VLOOKUP($E40,Setup!$C$33:$F$38,4,FALSE)&gt;=Setup!$F$30),VLOOKUP($E40,Setup!$C$33:$F$38,4,FALSE)*(SUMIF(Headcount!$F$44:$F$49,$E40,Headcount!AI$44:AI$49)-SUMIF(Headcount!$F$44:$F$49,$E40,Headcount!AH$44:AH$49)),0)))</f>
        <v>0</v>
      </c>
      <c r="AF40" s="125">
        <f>IF(SUMIF(Headcount!$F$44:$F$49,$E40,Headcount!AJ$44:AJ$49)&lt;=SUMIF(Headcount!$F$44:$F$49,$E40,Headcount!AI$44:AI$49),0,IF(AND($D40="Computer Equipment",VLOOKUP($E40,Setup!$C$33:$F$38,3,FALSE)&gt;=Setup!$F$30),VLOOKUP($E40,Setup!$C$33:$F$38,3,FALSE)*(SUMIF(Headcount!$F$44:$F$49,$E40,Headcount!AJ$44:AJ$49)-SUMIF(Headcount!$F$44:$F$49,$E40,Headcount!AI$44:AI$49)),IF(AND($D40="Furniture &amp; Fixtures",VLOOKUP($E40,Setup!$C$33:$F$38,4,FALSE)&gt;=Setup!$F$30),VLOOKUP($E40,Setup!$C$33:$F$38,4,FALSE)*(SUMIF(Headcount!$F$44:$F$49,$E40,Headcount!AJ$44:AJ$49)-SUMIF(Headcount!$F$44:$F$49,$E40,Headcount!AI$44:AI$49)),0)))</f>
        <v>0</v>
      </c>
      <c r="AG40" s="125">
        <f>IF(SUMIF(Headcount!$F$44:$F$49,$E40,Headcount!AK$44:AK$49)&lt;=SUMIF(Headcount!$F$44:$F$49,$E40,Headcount!AJ$44:AJ$49),0,IF(AND($D40="Computer Equipment",VLOOKUP($E40,Setup!$C$33:$F$38,3,FALSE)&gt;=Setup!$F$30),VLOOKUP($E40,Setup!$C$33:$F$38,3,FALSE)*(SUMIF(Headcount!$F$44:$F$49,$E40,Headcount!AK$44:AK$49)-SUMIF(Headcount!$F$44:$F$49,$E40,Headcount!AJ$44:AJ$49)),IF(AND($D40="Furniture &amp; Fixtures",VLOOKUP($E40,Setup!$C$33:$F$38,4,FALSE)&gt;=Setup!$F$30),VLOOKUP($E40,Setup!$C$33:$F$38,4,FALSE)*(SUMIF(Headcount!$F$44:$F$49,$E40,Headcount!AK$44:AK$49)-SUMIF(Headcount!$F$44:$F$49,$E40,Headcount!AJ$44:AJ$49)),0)))</f>
        <v>0</v>
      </c>
      <c r="AH40" s="125">
        <f>IF(SUMIF(Headcount!$F$44:$F$49,$E40,Headcount!AL$44:AL$49)&lt;=SUMIF(Headcount!$F$44:$F$49,$E40,Headcount!AK$44:AK$49),0,IF(AND($D40="Computer Equipment",VLOOKUP($E40,Setup!$C$33:$F$38,3,FALSE)&gt;=Setup!$F$30),VLOOKUP($E40,Setup!$C$33:$F$38,3,FALSE)*(SUMIF(Headcount!$F$44:$F$49,$E40,Headcount!AL$44:AL$49)-SUMIF(Headcount!$F$44:$F$49,$E40,Headcount!AK$44:AK$49)),IF(AND($D40="Furniture &amp; Fixtures",VLOOKUP($E40,Setup!$C$33:$F$38,4,FALSE)&gt;=Setup!$F$30),VLOOKUP($E40,Setup!$C$33:$F$38,4,FALSE)*(SUMIF(Headcount!$F$44:$F$49,$E40,Headcount!AL$44:AL$49)-SUMIF(Headcount!$F$44:$F$49,$E40,Headcount!AK$44:AK$49)),0)))</f>
        <v>0</v>
      </c>
      <c r="AI40" s="125">
        <f>IF(SUMIF(Headcount!$F$44:$F$49,$E40,Headcount!AM$44:AM$49)&lt;=SUMIF(Headcount!$F$44:$F$49,$E40,Headcount!AL$44:AL$49),0,IF(AND($D40="Computer Equipment",VLOOKUP($E40,Setup!$C$33:$F$38,3,FALSE)&gt;=Setup!$F$30),VLOOKUP($E40,Setup!$C$33:$F$38,3,FALSE)*(SUMIF(Headcount!$F$44:$F$49,$E40,Headcount!AM$44:AM$49)-SUMIF(Headcount!$F$44:$F$49,$E40,Headcount!AL$44:AL$49)),IF(AND($D40="Furniture &amp; Fixtures",VLOOKUP($E40,Setup!$C$33:$F$38,4,FALSE)&gt;=Setup!$F$30),VLOOKUP($E40,Setup!$C$33:$F$38,4,FALSE)*(SUMIF(Headcount!$F$44:$F$49,$E40,Headcount!AM$44:AM$49)-SUMIF(Headcount!$F$44:$F$49,$E40,Headcount!AL$44:AL$49)),0)))</f>
        <v>0</v>
      </c>
      <c r="AJ40" s="125">
        <f>IF(SUMIF(Headcount!$F$44:$F$49,$E40,Headcount!AN$44:AN$49)&lt;=SUMIF(Headcount!$F$44:$F$49,$E40,Headcount!AM$44:AM$49),0,IF(AND($D40="Computer Equipment",VLOOKUP($E40,Setup!$C$33:$F$38,3,FALSE)&gt;=Setup!$F$30),VLOOKUP($E40,Setup!$C$33:$F$38,3,FALSE)*(SUMIF(Headcount!$F$44:$F$49,$E40,Headcount!AN$44:AN$49)-SUMIF(Headcount!$F$44:$F$49,$E40,Headcount!AM$44:AM$49)),IF(AND($D40="Furniture &amp; Fixtures",VLOOKUP($E40,Setup!$C$33:$F$38,4,FALSE)&gt;=Setup!$F$30),VLOOKUP($E40,Setup!$C$33:$F$38,4,FALSE)*(SUMIF(Headcount!$F$44:$F$49,$E40,Headcount!AN$44:AN$49)-SUMIF(Headcount!$F$44:$F$49,$E40,Headcount!AM$44:AM$49)),0)))</f>
        <v>0</v>
      </c>
      <c r="AK40" s="125">
        <f>IF(SUMIF(Headcount!$F$44:$F$49,$E40,Headcount!AO$44:AO$49)&lt;=SUMIF(Headcount!$F$44:$F$49,$E40,Headcount!AN$44:AN$49),0,IF(AND($D40="Computer Equipment",VLOOKUP($E40,Setup!$C$33:$F$38,3,FALSE)&gt;=Setup!$F$30),VLOOKUP($E40,Setup!$C$33:$F$38,3,FALSE)*(SUMIF(Headcount!$F$44:$F$49,$E40,Headcount!AO$44:AO$49)-SUMIF(Headcount!$F$44:$F$49,$E40,Headcount!AN$44:AN$49)),IF(AND($D40="Furniture &amp; Fixtures",VLOOKUP($E40,Setup!$C$33:$F$38,4,FALSE)&gt;=Setup!$F$30),VLOOKUP($E40,Setup!$C$33:$F$38,4,FALSE)*(SUMIF(Headcount!$F$44:$F$49,$E40,Headcount!AO$44:AO$49)-SUMIF(Headcount!$F$44:$F$49,$E40,Headcount!AN$44:AN$49)),0)))</f>
        <v>0</v>
      </c>
      <c r="AL40" s="125">
        <f>IF(SUMIF(Headcount!$F$44:$F$49,$E40,Headcount!AP$44:AP$49)&lt;=SUMIF(Headcount!$F$44:$F$49,$E40,Headcount!AO$44:AO$49),0,IF(AND($D40="Computer Equipment",VLOOKUP($E40,Setup!$C$33:$F$38,3,FALSE)&gt;=Setup!$F$30),VLOOKUP($E40,Setup!$C$33:$F$38,3,FALSE)*(SUMIF(Headcount!$F$44:$F$49,$E40,Headcount!AP$44:AP$49)-SUMIF(Headcount!$F$44:$F$49,$E40,Headcount!AO$44:AO$49)),IF(AND($D40="Furniture &amp; Fixtures",VLOOKUP($E40,Setup!$C$33:$F$38,4,FALSE)&gt;=Setup!$F$30),VLOOKUP($E40,Setup!$C$33:$F$38,4,FALSE)*(SUMIF(Headcount!$F$44:$F$49,$E40,Headcount!AP$44:AP$49)-SUMIF(Headcount!$F$44:$F$49,$E40,Headcount!AO$44:AO$49)),0)))</f>
        <v>0</v>
      </c>
      <c r="AM40" s="125">
        <f>IF(SUMIF(Headcount!$F$44:$F$49,$E40,Headcount!AQ$44:AQ$49)&lt;=SUMIF(Headcount!$F$44:$F$49,$E40,Headcount!AP$44:AP$49),0,IF(AND($D40="Computer Equipment",VLOOKUP($E40,Setup!$C$33:$F$38,3,FALSE)&gt;=Setup!$F$30),VLOOKUP($E40,Setup!$C$33:$F$38,3,FALSE)*(SUMIF(Headcount!$F$44:$F$49,$E40,Headcount!AQ$44:AQ$49)-SUMIF(Headcount!$F$44:$F$49,$E40,Headcount!AP$44:AP$49)),IF(AND($D40="Furniture &amp; Fixtures",VLOOKUP($E40,Setup!$C$33:$F$38,4,FALSE)&gt;=Setup!$F$30),VLOOKUP($E40,Setup!$C$33:$F$38,4,FALSE)*(SUMIF(Headcount!$F$44:$F$49,$E40,Headcount!AQ$44:AQ$49)-SUMIF(Headcount!$F$44:$F$49,$E40,Headcount!AP$44:AP$49)),0)))</f>
        <v>0</v>
      </c>
      <c r="AN40" s="125">
        <f>IF(SUMIF(Headcount!$F$44:$F$49,$E40,Headcount!AR$44:AR$49)&lt;=SUMIF(Headcount!$F$44:$F$49,$E40,Headcount!AQ$44:AQ$49),0,IF(AND($D40="Computer Equipment",VLOOKUP($E40,Setup!$C$33:$F$38,3,FALSE)&gt;=Setup!$F$30),VLOOKUP($E40,Setup!$C$33:$F$38,3,FALSE)*(SUMIF(Headcount!$F$44:$F$49,$E40,Headcount!AR$44:AR$49)-SUMIF(Headcount!$F$44:$F$49,$E40,Headcount!AQ$44:AQ$49)),IF(AND($D40="Furniture &amp; Fixtures",VLOOKUP($E40,Setup!$C$33:$F$38,4,FALSE)&gt;=Setup!$F$30),VLOOKUP($E40,Setup!$C$33:$F$38,4,FALSE)*(SUMIF(Headcount!$F$44:$F$49,$E40,Headcount!AR$44:AR$49)-SUMIF(Headcount!$F$44:$F$49,$E40,Headcount!AQ$44:AQ$49)),0)))</f>
        <v>0</v>
      </c>
      <c r="AO40" s="125">
        <f>IF(SUMIF(Headcount!$F$44:$F$49,$E40,Headcount!AS$44:AS$49)&lt;=SUMIF(Headcount!$F$44:$F$49,$E40,Headcount!AR$44:AR$49),0,IF(AND($D40="Computer Equipment",VLOOKUP($E40,Setup!$C$33:$F$38,3,FALSE)&gt;=Setup!$F$30),VLOOKUP($E40,Setup!$C$33:$F$38,3,FALSE)*(SUMIF(Headcount!$F$44:$F$49,$E40,Headcount!AS$44:AS$49)-SUMIF(Headcount!$F$44:$F$49,$E40,Headcount!AR$44:AR$49)),IF(AND($D40="Furniture &amp; Fixtures",VLOOKUP($E40,Setup!$C$33:$F$38,4,FALSE)&gt;=Setup!$F$30),VLOOKUP($E40,Setup!$C$33:$F$38,4,FALSE)*(SUMIF(Headcount!$F$44:$F$49,$E40,Headcount!AS$44:AS$49)-SUMIF(Headcount!$F$44:$F$49,$E40,Headcount!AR$44:AR$49)),0)))</f>
        <v>0</v>
      </c>
      <c r="AP40" s="125">
        <f>IF(SUMIF(Headcount!$F$44:$F$49,$E40,Headcount!AT$44:AT$49)&lt;=SUMIF(Headcount!$F$44:$F$49,$E40,Headcount!AS$44:AS$49),0,IF(AND($D40="Computer Equipment",VLOOKUP($E40,Setup!$C$33:$F$38,3,FALSE)&gt;=Setup!$F$30),VLOOKUP($E40,Setup!$C$33:$F$38,3,FALSE)*(SUMIF(Headcount!$F$44:$F$49,$E40,Headcount!AT$44:AT$49)-SUMIF(Headcount!$F$44:$F$49,$E40,Headcount!AS$44:AS$49)),IF(AND($D40="Furniture &amp; Fixtures",VLOOKUP($E40,Setup!$C$33:$F$38,4,FALSE)&gt;=Setup!$F$30),VLOOKUP($E40,Setup!$C$33:$F$38,4,FALSE)*(SUMIF(Headcount!$F$44:$F$49,$E40,Headcount!AT$44:AT$49)-SUMIF(Headcount!$F$44:$F$49,$E40,Headcount!AS$44:AS$49)),0)))</f>
        <v>0</v>
      </c>
      <c r="AQ40" s="125">
        <f>IF(SUMIF(Headcount!$F$44:$F$49,$E40,Headcount!AU$44:AU$49)&lt;=SUMIF(Headcount!$F$44:$F$49,$E40,Headcount!AT$44:AT$49),0,IF(AND($D40="Computer Equipment",VLOOKUP($E40,Setup!$C$33:$F$38,3,FALSE)&gt;=Setup!$F$30),VLOOKUP($E40,Setup!$C$33:$F$38,3,FALSE)*(SUMIF(Headcount!$F$44:$F$49,$E40,Headcount!AU$44:AU$49)-SUMIF(Headcount!$F$44:$F$49,$E40,Headcount!AT$44:AT$49)),IF(AND($D40="Furniture &amp; Fixtures",VLOOKUP($E40,Setup!$C$33:$F$38,4,FALSE)&gt;=Setup!$F$30),VLOOKUP($E40,Setup!$C$33:$F$38,4,FALSE)*(SUMIF(Headcount!$F$44:$F$49,$E40,Headcount!AU$44:AU$49)-SUMIF(Headcount!$F$44:$F$49,$E40,Headcount!AT$44:AT$49)),0)))</f>
        <v>0</v>
      </c>
      <c r="AR40" s="125">
        <f>IF(SUMIF(Headcount!$F$44:$F$49,$E40,Headcount!AV$44:AV$49)&lt;=SUMIF(Headcount!$F$44:$F$49,$E40,Headcount!AU$44:AU$49),0,IF(AND($D40="Computer Equipment",VLOOKUP($E40,Setup!$C$33:$F$38,3,FALSE)&gt;=Setup!$F$30),VLOOKUP($E40,Setup!$C$33:$F$38,3,FALSE)*(SUMIF(Headcount!$F$44:$F$49,$E40,Headcount!AV$44:AV$49)-SUMIF(Headcount!$F$44:$F$49,$E40,Headcount!AU$44:AU$49)),IF(AND($D40="Furniture &amp; Fixtures",VLOOKUP($E40,Setup!$C$33:$F$38,4,FALSE)&gt;=Setup!$F$30),VLOOKUP($E40,Setup!$C$33:$F$38,4,FALSE)*(SUMIF(Headcount!$F$44:$F$49,$E40,Headcount!AV$44:AV$49)-SUMIF(Headcount!$F$44:$F$49,$E40,Headcount!AU$44:AU$49)),0)))</f>
        <v>0</v>
      </c>
      <c r="AS40" s="125">
        <f>IF(SUMIF(Headcount!$F$44:$F$49,$E40,Headcount!AW$44:AW$49)&lt;=SUMIF(Headcount!$F$44:$F$49,$E40,Headcount!AV$44:AV$49),0,IF(AND($D40="Computer Equipment",VLOOKUP($E40,Setup!$C$33:$F$38,3,FALSE)&gt;=Setup!$F$30),VLOOKUP($E40,Setup!$C$33:$F$38,3,FALSE)*(SUMIF(Headcount!$F$44:$F$49,$E40,Headcount!AW$44:AW$49)-SUMIF(Headcount!$F$44:$F$49,$E40,Headcount!AV$44:AV$49)),IF(AND($D40="Furniture &amp; Fixtures",VLOOKUP($E40,Setup!$C$33:$F$38,4,FALSE)&gt;=Setup!$F$30),VLOOKUP($E40,Setup!$C$33:$F$38,4,FALSE)*(SUMIF(Headcount!$F$44:$F$49,$E40,Headcount!AW$44:AW$49)-SUMIF(Headcount!$F$44:$F$49,$E40,Headcount!AV$44:AV$49)),0)))</f>
        <v>0</v>
      </c>
      <c r="AT40" s="125">
        <f>IF(SUMIF(Headcount!$F$44:$F$49,$E40,Headcount!AX$44:AX$49)&lt;=SUMIF(Headcount!$F$44:$F$49,$E40,Headcount!AW$44:AW$49),0,IF(AND($D40="Computer Equipment",VLOOKUP($E40,Setup!$C$33:$F$38,3,FALSE)&gt;=Setup!$F$30),VLOOKUP($E40,Setup!$C$33:$F$38,3,FALSE)*(SUMIF(Headcount!$F$44:$F$49,$E40,Headcount!AX$44:AX$49)-SUMIF(Headcount!$F$44:$F$49,$E40,Headcount!AW$44:AW$49)),IF(AND($D40="Furniture &amp; Fixtures",VLOOKUP($E40,Setup!$C$33:$F$38,4,FALSE)&gt;=Setup!$F$30),VLOOKUP($E40,Setup!$C$33:$F$38,4,FALSE)*(SUMIF(Headcount!$F$44:$F$49,$E40,Headcount!AX$44:AX$49)-SUMIF(Headcount!$F$44:$F$49,$E40,Headcount!AW$44:AW$49)),0)))</f>
        <v>0</v>
      </c>
      <c r="AU40" s="125">
        <f>IF(SUMIF(Headcount!$F$44:$F$49,$E40,Headcount!AY$44:AY$49)&lt;=SUMIF(Headcount!$F$44:$F$49,$E40,Headcount!AX$44:AX$49),0,IF(AND($D40="Computer Equipment",VLOOKUP($E40,Setup!$C$33:$F$38,3,FALSE)&gt;=Setup!$F$30),VLOOKUP($E40,Setup!$C$33:$F$38,3,FALSE)*(SUMIF(Headcount!$F$44:$F$49,$E40,Headcount!AY$44:AY$49)-SUMIF(Headcount!$F$44:$F$49,$E40,Headcount!AX$44:AX$49)),IF(AND($D40="Furniture &amp; Fixtures",VLOOKUP($E40,Setup!$C$33:$F$38,4,FALSE)&gt;=Setup!$F$30),VLOOKUP($E40,Setup!$C$33:$F$38,4,FALSE)*(SUMIF(Headcount!$F$44:$F$49,$E40,Headcount!AY$44:AY$49)-SUMIF(Headcount!$F$44:$F$49,$E40,Headcount!AX$44:AX$49)),0)))</f>
        <v>0</v>
      </c>
      <c r="AV40" s="125">
        <f>IF(SUMIF(Headcount!$F$44:$F$49,$E40,Headcount!AZ$44:AZ$49)&lt;=SUMIF(Headcount!$F$44:$F$49,$E40,Headcount!AY$44:AY$49),0,IF(AND($D40="Computer Equipment",VLOOKUP($E40,Setup!$C$33:$F$38,3,FALSE)&gt;=Setup!$F$30),VLOOKUP($E40,Setup!$C$33:$F$38,3,FALSE)*(SUMIF(Headcount!$F$44:$F$49,$E40,Headcount!AZ$44:AZ$49)-SUMIF(Headcount!$F$44:$F$49,$E40,Headcount!AY$44:AY$49)),IF(AND($D40="Furniture &amp; Fixtures",VLOOKUP($E40,Setup!$C$33:$F$38,4,FALSE)&gt;=Setup!$F$30),VLOOKUP($E40,Setup!$C$33:$F$38,4,FALSE)*(SUMIF(Headcount!$F$44:$F$49,$E40,Headcount!AZ$44:AZ$49)-SUMIF(Headcount!$F$44:$F$49,$E40,Headcount!AY$44:AY$49)),0)))</f>
        <v>0</v>
      </c>
      <c r="AW40" s="125">
        <f>IF(SUMIF(Headcount!$F$44:$F$49,$E40,Headcount!BA$44:BA$49)&lt;=SUMIF(Headcount!$F$44:$F$49,$E40,Headcount!AZ$44:AZ$49),0,IF(AND($D40="Computer Equipment",VLOOKUP($E40,Setup!$C$33:$F$38,3,FALSE)&gt;=Setup!$F$30),VLOOKUP($E40,Setup!$C$33:$F$38,3,FALSE)*(SUMIF(Headcount!$F$44:$F$49,$E40,Headcount!BA$44:BA$49)-SUMIF(Headcount!$F$44:$F$49,$E40,Headcount!AZ$44:AZ$49)),IF(AND($D40="Furniture &amp; Fixtures",VLOOKUP($E40,Setup!$C$33:$F$38,4,FALSE)&gt;=Setup!$F$30),VLOOKUP($E40,Setup!$C$33:$F$38,4,FALSE)*(SUMIF(Headcount!$F$44:$F$49,$E40,Headcount!BA$44:BA$49)-SUMIF(Headcount!$F$44:$F$49,$E40,Headcount!AZ$44:AZ$49)),0)))</f>
        <v>0</v>
      </c>
      <c r="AX40" s="125">
        <f>IF(SUMIF(Headcount!$F$44:$F$49,$E40,Headcount!BB$44:BB$49)&lt;=SUMIF(Headcount!$F$44:$F$49,$E40,Headcount!BA$44:BA$49),0,IF(AND($D40="Computer Equipment",VLOOKUP($E40,Setup!$C$33:$F$38,3,FALSE)&gt;=Setup!$F$30),VLOOKUP($E40,Setup!$C$33:$F$38,3,FALSE)*(SUMIF(Headcount!$F$44:$F$49,$E40,Headcount!BB$44:BB$49)-SUMIF(Headcount!$F$44:$F$49,$E40,Headcount!BA$44:BA$49)),IF(AND($D40="Furniture &amp; Fixtures",VLOOKUP($E40,Setup!$C$33:$F$38,4,FALSE)&gt;=Setup!$F$30),VLOOKUP($E40,Setup!$C$33:$F$38,4,FALSE)*(SUMIF(Headcount!$F$44:$F$49,$E40,Headcount!BB$44:BB$49)-SUMIF(Headcount!$F$44:$F$49,$E40,Headcount!BA$44:BA$49)),0)))</f>
        <v>0</v>
      </c>
      <c r="AY40" s="125">
        <f>IF(SUMIF(Headcount!$F$44:$F$49,$E40,Headcount!BC$44:BC$49)&lt;=SUMIF(Headcount!$F$44:$F$49,$E40,Headcount!BB$44:BB$49),0,IF(AND($D40="Computer Equipment",VLOOKUP($E40,Setup!$C$33:$F$38,3,FALSE)&gt;=Setup!$F$30),VLOOKUP($E40,Setup!$C$33:$F$38,3,FALSE)*(SUMIF(Headcount!$F$44:$F$49,$E40,Headcount!BC$44:BC$49)-SUMIF(Headcount!$F$44:$F$49,$E40,Headcount!BB$44:BB$49)),IF(AND($D40="Furniture &amp; Fixtures",VLOOKUP($E40,Setup!$C$33:$F$38,4,FALSE)&gt;=Setup!$F$30),VLOOKUP($E40,Setup!$C$33:$F$38,4,FALSE)*(SUMIF(Headcount!$F$44:$F$49,$E40,Headcount!BC$44:BC$49)-SUMIF(Headcount!$F$44:$F$49,$E40,Headcount!BB$44:BB$49)),0)))</f>
        <v>0</v>
      </c>
      <c r="AZ40" s="125">
        <f>IF(SUMIF(Headcount!$F$44:$F$49,$E40,Headcount!BD$44:BD$49)&lt;=SUMIF(Headcount!$F$44:$F$49,$E40,Headcount!BC$44:BC$49),0,IF(AND($D40="Computer Equipment",VLOOKUP($E40,Setup!$C$33:$F$38,3,FALSE)&gt;=Setup!$F$30),VLOOKUP($E40,Setup!$C$33:$F$38,3,FALSE)*(SUMIF(Headcount!$F$44:$F$49,$E40,Headcount!BD$44:BD$49)-SUMIF(Headcount!$F$44:$F$49,$E40,Headcount!BC$44:BC$49)),IF(AND($D40="Furniture &amp; Fixtures",VLOOKUP($E40,Setup!$C$33:$F$38,4,FALSE)&gt;=Setup!$F$30),VLOOKUP($E40,Setup!$C$33:$F$38,4,FALSE)*(SUMIF(Headcount!$F$44:$F$49,$E40,Headcount!BD$44:BD$49)-SUMIF(Headcount!$F$44:$F$49,$E40,Headcount!BC$44:BC$49)),0)))</f>
        <v>0</v>
      </c>
      <c r="BA40" s="125">
        <f>IF(SUMIF(Headcount!$F$44:$F$49,$E40,Headcount!BE$44:BE$49)&lt;=SUMIF(Headcount!$F$44:$F$49,$E40,Headcount!BD$44:BD$49),0,IF(AND($D40="Computer Equipment",VLOOKUP($E40,Setup!$C$33:$F$38,3,FALSE)&gt;=Setup!$F$30),VLOOKUP($E40,Setup!$C$33:$F$38,3,FALSE)*(SUMIF(Headcount!$F$44:$F$49,$E40,Headcount!BE$44:BE$49)-SUMIF(Headcount!$F$44:$F$49,$E40,Headcount!BD$44:BD$49)),IF(AND($D40="Furniture &amp; Fixtures",VLOOKUP($E40,Setup!$C$33:$F$38,4,FALSE)&gt;=Setup!$F$30),VLOOKUP($E40,Setup!$C$33:$F$38,4,FALSE)*(SUMIF(Headcount!$F$44:$F$49,$E40,Headcount!BE$44:BE$49)-SUMIF(Headcount!$F$44:$F$49,$E40,Headcount!BD$44:BD$49)),0)))</f>
        <v>0</v>
      </c>
      <c r="BB40" s="125">
        <f>IF(SUMIF(Headcount!$F$44:$F$49,$E40,Headcount!BF$44:BF$49)&lt;=SUMIF(Headcount!$F$44:$F$49,$E40,Headcount!BE$44:BE$49),0,IF(AND($D40="Computer Equipment",VLOOKUP($E40,Setup!$C$33:$F$38,3,FALSE)&gt;=Setup!$F$30),VLOOKUP($E40,Setup!$C$33:$F$38,3,FALSE)*(SUMIF(Headcount!$F$44:$F$49,$E40,Headcount!BF$44:BF$49)-SUMIF(Headcount!$F$44:$F$49,$E40,Headcount!BE$44:BE$49)),IF(AND($D40="Furniture &amp; Fixtures",VLOOKUP($E40,Setup!$C$33:$F$38,4,FALSE)&gt;=Setup!$F$30),VLOOKUP($E40,Setup!$C$33:$F$38,4,FALSE)*(SUMIF(Headcount!$F$44:$F$49,$E40,Headcount!BF$44:BF$49)-SUMIF(Headcount!$F$44:$F$49,$E40,Headcount!BE$44:BE$49)),0)))</f>
        <v>0</v>
      </c>
      <c r="BC40" s="125">
        <f>IF(SUMIF(Headcount!$F$44:$F$49,$E40,Headcount!BG$44:BG$49)&lt;=SUMIF(Headcount!$F$44:$F$49,$E40,Headcount!BF$44:BF$49),0,IF(AND($D40="Computer Equipment",VLOOKUP($E40,Setup!$C$33:$F$38,3,FALSE)&gt;=Setup!$F$30),VLOOKUP($E40,Setup!$C$33:$F$38,3,FALSE)*(SUMIF(Headcount!$F$44:$F$49,$E40,Headcount!BG$44:BG$49)-SUMIF(Headcount!$F$44:$F$49,$E40,Headcount!BF$44:BF$49)),IF(AND($D40="Furniture &amp; Fixtures",VLOOKUP($E40,Setup!$C$33:$F$38,4,FALSE)&gt;=Setup!$F$30),VLOOKUP($E40,Setup!$C$33:$F$38,4,FALSE)*(SUMIF(Headcount!$F$44:$F$49,$E40,Headcount!BG$44:BG$49)-SUMIF(Headcount!$F$44:$F$49,$E40,Headcount!BF$44:BF$49)),0)))</f>
        <v>0</v>
      </c>
      <c r="BD40" s="125">
        <f>IF(SUMIF(Headcount!$F$44:$F$49,$E40,Headcount!BH$44:BH$49)&lt;=SUMIF(Headcount!$F$44:$F$49,$E40,Headcount!BG$44:BG$49),0,IF(AND($D40="Computer Equipment",VLOOKUP($E40,Setup!$C$33:$F$38,3,FALSE)&gt;=Setup!$F$30),VLOOKUP($E40,Setup!$C$33:$F$38,3,FALSE)*(SUMIF(Headcount!$F$44:$F$49,$E40,Headcount!BH$44:BH$49)-SUMIF(Headcount!$F$44:$F$49,$E40,Headcount!BG$44:BG$49)),IF(AND($D40="Furniture &amp; Fixtures",VLOOKUP($E40,Setup!$C$33:$F$38,4,FALSE)&gt;=Setup!$F$30),VLOOKUP($E40,Setup!$C$33:$F$38,4,FALSE)*(SUMIF(Headcount!$F$44:$F$49,$E40,Headcount!BH$44:BH$49)-SUMIF(Headcount!$F$44:$F$49,$E40,Headcount!BG$44:BG$49)),0)))</f>
        <v>0</v>
      </c>
      <c r="BE40" s="125">
        <f>IF(SUMIF(Headcount!$F$44:$F$49,$E40,Headcount!BI$44:BI$49)&lt;=SUMIF(Headcount!$F$44:$F$49,$E40,Headcount!BH$44:BH$49),0,IF(AND($D40="Computer Equipment",VLOOKUP($E40,Setup!$C$33:$F$38,3,FALSE)&gt;=Setup!$F$30),VLOOKUP($E40,Setup!$C$33:$F$38,3,FALSE)*(SUMIF(Headcount!$F$44:$F$49,$E40,Headcount!BI$44:BI$49)-SUMIF(Headcount!$F$44:$F$49,$E40,Headcount!BH$44:BH$49)),IF(AND($D40="Furniture &amp; Fixtures",VLOOKUP($E40,Setup!$C$33:$F$38,4,FALSE)&gt;=Setup!$F$30),VLOOKUP($E40,Setup!$C$33:$F$38,4,FALSE)*(SUMIF(Headcount!$F$44:$F$49,$E40,Headcount!BI$44:BI$49)-SUMIF(Headcount!$F$44:$F$49,$E40,Headcount!BH$44:BH$49)),0)))</f>
        <v>0</v>
      </c>
      <c r="BF40" s="125">
        <f>IF(SUMIF(Headcount!$F$44:$F$49,$E40,Headcount!BJ$44:BJ$49)&lt;=SUMIF(Headcount!$F$44:$F$49,$E40,Headcount!BI$44:BI$49),0,IF(AND($D40="Computer Equipment",VLOOKUP($E40,Setup!$C$33:$F$38,3,FALSE)&gt;=Setup!$F$30),VLOOKUP($E40,Setup!$C$33:$F$38,3,FALSE)*(SUMIF(Headcount!$F$44:$F$49,$E40,Headcount!BJ$44:BJ$49)-SUMIF(Headcount!$F$44:$F$49,$E40,Headcount!BI$44:BI$49)),IF(AND($D40="Furniture &amp; Fixtures",VLOOKUP($E40,Setup!$C$33:$F$38,4,FALSE)&gt;=Setup!$F$30),VLOOKUP($E40,Setup!$C$33:$F$38,4,FALSE)*(SUMIF(Headcount!$F$44:$F$49,$E40,Headcount!BJ$44:BJ$49)-SUMIF(Headcount!$F$44:$F$49,$E40,Headcount!BI$44:BI$49)),0)))</f>
        <v>0</v>
      </c>
      <c r="BG40" s="125">
        <f>IF(SUMIF(Headcount!$F$44:$F$49,$E40,Headcount!BK$44:BK$49)&lt;=SUMIF(Headcount!$F$44:$F$49,$E40,Headcount!BJ$44:BJ$49),0,IF(AND($D40="Computer Equipment",VLOOKUP($E40,Setup!$C$33:$F$38,3,FALSE)&gt;=Setup!$F$30),VLOOKUP($E40,Setup!$C$33:$F$38,3,FALSE)*(SUMIF(Headcount!$F$44:$F$49,$E40,Headcount!BK$44:BK$49)-SUMIF(Headcount!$F$44:$F$49,$E40,Headcount!BJ$44:BJ$49)),IF(AND($D40="Furniture &amp; Fixtures",VLOOKUP($E40,Setup!$C$33:$F$38,4,FALSE)&gt;=Setup!$F$30),VLOOKUP($E40,Setup!$C$33:$F$38,4,FALSE)*(SUMIF(Headcount!$F$44:$F$49,$E40,Headcount!BK$44:BK$49)-SUMIF(Headcount!$F$44:$F$49,$E40,Headcount!BJ$44:BJ$49)),0)))</f>
        <v>0</v>
      </c>
      <c r="BH40" s="125">
        <f>IF(SUMIF(Headcount!$F$44:$F$49,$E40,Headcount!BL$44:BL$49)&lt;=SUMIF(Headcount!$F$44:$F$49,$E40,Headcount!BK$44:BK$49),0,IF(AND($D40="Computer Equipment",VLOOKUP($E40,Setup!$C$33:$F$38,3,FALSE)&gt;=Setup!$F$30),VLOOKUP($E40,Setup!$C$33:$F$38,3,FALSE)*(SUMIF(Headcount!$F$44:$F$49,$E40,Headcount!BL$44:BL$49)-SUMIF(Headcount!$F$44:$F$49,$E40,Headcount!BK$44:BK$49)),IF(AND($D40="Furniture &amp; Fixtures",VLOOKUP($E40,Setup!$C$33:$F$38,4,FALSE)&gt;=Setup!$F$30),VLOOKUP($E40,Setup!$C$33:$F$38,4,FALSE)*(SUMIF(Headcount!$F$44:$F$49,$E40,Headcount!BL$44:BL$49)-SUMIF(Headcount!$F$44:$F$49,$E40,Headcount!BK$44:BK$49)),0)))</f>
        <v>0</v>
      </c>
      <c r="BI40" s="125">
        <f>IF(SUMIF(Headcount!$F$44:$F$49,$E40,Headcount!BM$44:BM$49)&lt;=SUMIF(Headcount!$F$44:$F$49,$E40,Headcount!BL$44:BL$49),0,IF(AND($D40="Computer Equipment",VLOOKUP($E40,Setup!$C$33:$F$38,3,FALSE)&gt;=Setup!$F$30),VLOOKUP($E40,Setup!$C$33:$F$38,3,FALSE)*(SUMIF(Headcount!$F$44:$F$49,$E40,Headcount!BM$44:BM$49)-SUMIF(Headcount!$F$44:$F$49,$E40,Headcount!BL$44:BL$49)),IF(AND($D40="Furniture &amp; Fixtures",VLOOKUP($E40,Setup!$C$33:$F$38,4,FALSE)&gt;=Setup!$F$30),VLOOKUP($E40,Setup!$C$33:$F$38,4,FALSE)*(SUMIF(Headcount!$F$44:$F$49,$E40,Headcount!BM$44:BM$49)-SUMIF(Headcount!$F$44:$F$49,$E40,Headcount!BL$44:BL$49)),0)))</f>
        <v>0</v>
      </c>
      <c r="BJ40" s="125">
        <f>IF(SUMIF(Headcount!$F$44:$F$49,$E40,Headcount!BN$44:BN$49)&lt;=SUMIF(Headcount!$F$44:$F$49,$E40,Headcount!BM$44:BM$49),0,IF(AND($D40="Computer Equipment",VLOOKUP($E40,Setup!$C$33:$F$38,3,FALSE)&gt;=Setup!$F$30),VLOOKUP($E40,Setup!$C$33:$F$38,3,FALSE)*(SUMIF(Headcount!$F$44:$F$49,$E40,Headcount!BN$44:BN$49)-SUMIF(Headcount!$F$44:$F$49,$E40,Headcount!BM$44:BM$49)),IF(AND($D40="Furniture &amp; Fixtures",VLOOKUP($E40,Setup!$C$33:$F$38,4,FALSE)&gt;=Setup!$F$30),VLOOKUP($E40,Setup!$C$33:$F$38,4,FALSE)*(SUMIF(Headcount!$F$44:$F$49,$E40,Headcount!BN$44:BN$49)-SUMIF(Headcount!$F$44:$F$49,$E40,Headcount!BM$44:BM$49)),0)))</f>
        <v>0</v>
      </c>
      <c r="BK40" s="125">
        <f>IF(SUMIF(Headcount!$F$44:$F$49,$E40,Headcount!BO$44:BO$49)&lt;=SUMIF(Headcount!$F$44:$F$49,$E40,Headcount!BN$44:BN$49),0,IF(AND($D40="Computer Equipment",VLOOKUP($E40,Setup!$C$33:$F$38,3,FALSE)&gt;=Setup!$F$30),VLOOKUP($E40,Setup!$C$33:$F$38,3,FALSE)*(SUMIF(Headcount!$F$44:$F$49,$E40,Headcount!BO$44:BO$49)-SUMIF(Headcount!$F$44:$F$49,$E40,Headcount!BN$44:BN$49)),IF(AND($D40="Furniture &amp; Fixtures",VLOOKUP($E40,Setup!$C$33:$F$38,4,FALSE)&gt;=Setup!$F$30),VLOOKUP($E40,Setup!$C$33:$F$38,4,FALSE)*(SUMIF(Headcount!$F$44:$F$49,$E40,Headcount!BO$44:BO$49)-SUMIF(Headcount!$F$44:$F$49,$E40,Headcount!BN$44:BN$49)),0)))</f>
        <v>0</v>
      </c>
      <c r="BL40" s="125">
        <f>IF(SUMIF(Headcount!$F$44:$F$49,$E40,Headcount!BP$44:BP$49)&lt;=SUMIF(Headcount!$F$44:$F$49,$E40,Headcount!BO$44:BO$49),0,IF(AND($D40="Computer Equipment",VLOOKUP($E40,Setup!$C$33:$F$38,3,FALSE)&gt;=Setup!$F$30),VLOOKUP($E40,Setup!$C$33:$F$38,3,FALSE)*(SUMIF(Headcount!$F$44:$F$49,$E40,Headcount!BP$44:BP$49)-SUMIF(Headcount!$F$44:$F$49,$E40,Headcount!BO$44:BO$49)),IF(AND($D40="Furniture &amp; Fixtures",VLOOKUP($E40,Setup!$C$33:$F$38,4,FALSE)&gt;=Setup!$F$30),VLOOKUP($E40,Setup!$C$33:$F$38,4,FALSE)*(SUMIF(Headcount!$F$44:$F$49,$E40,Headcount!BP$44:BP$49)-SUMIF(Headcount!$F$44:$F$49,$E40,Headcount!BO$44:BO$49)),0)))</f>
        <v>0</v>
      </c>
      <c r="BM40" s="125">
        <f>IF(SUMIF(Headcount!$F$44:$F$49,$E40,Headcount!BQ$44:BQ$49)&lt;=SUMIF(Headcount!$F$44:$F$49,$E40,Headcount!BP$44:BP$49),0,IF(AND($D40="Computer Equipment",VLOOKUP($E40,Setup!$C$33:$F$38,3,FALSE)&gt;=Setup!$F$30),VLOOKUP($E40,Setup!$C$33:$F$38,3,FALSE)*(SUMIF(Headcount!$F$44:$F$49,$E40,Headcount!BQ$44:BQ$49)-SUMIF(Headcount!$F$44:$F$49,$E40,Headcount!BP$44:BP$49)),IF(AND($D40="Furniture &amp; Fixtures",VLOOKUP($E40,Setup!$C$33:$F$38,4,FALSE)&gt;=Setup!$F$30),VLOOKUP($E40,Setup!$C$33:$F$38,4,FALSE)*(SUMIF(Headcount!$F$44:$F$49,$E40,Headcount!BQ$44:BQ$49)-SUMIF(Headcount!$F$44:$F$49,$E40,Headcount!BP$44:BP$49)),0)))</f>
        <v>0</v>
      </c>
      <c r="BN40" s="125">
        <f>IF(SUMIF(Headcount!$F$44:$F$49,$E40,Headcount!BR$44:BR$49)&lt;=SUMIF(Headcount!$F$44:$F$49,$E40,Headcount!BQ$44:BQ$49),0,IF(AND($D40="Computer Equipment",VLOOKUP($E40,Setup!$C$33:$F$38,3,FALSE)&gt;=Setup!$F$30),VLOOKUP($E40,Setup!$C$33:$F$38,3,FALSE)*(SUMIF(Headcount!$F$44:$F$49,$E40,Headcount!BR$44:BR$49)-SUMIF(Headcount!$F$44:$F$49,$E40,Headcount!BQ$44:BQ$49)),IF(AND($D40="Furniture &amp; Fixtures",VLOOKUP($E40,Setup!$C$33:$F$38,4,FALSE)&gt;=Setup!$F$30),VLOOKUP($E40,Setup!$C$33:$F$38,4,FALSE)*(SUMIF(Headcount!$F$44:$F$49,$E40,Headcount!BR$44:BR$49)-SUMIF(Headcount!$F$44:$F$49,$E40,Headcount!BQ$44:BQ$49)),0)))</f>
        <v>0</v>
      </c>
      <c r="BO40" s="125">
        <f>IF(SUMIF(Headcount!$F$44:$F$49,$E40,Headcount!BS$44:BS$49)&lt;=SUMIF(Headcount!$F$44:$F$49,$E40,Headcount!BR$44:BR$49),0,IF(AND($D40="Computer Equipment",VLOOKUP($E40,Setup!$C$33:$F$38,3,FALSE)&gt;=Setup!$F$30),VLOOKUP($E40,Setup!$C$33:$F$38,3,FALSE)*(SUMIF(Headcount!$F$44:$F$49,$E40,Headcount!BS$44:BS$49)-SUMIF(Headcount!$F$44:$F$49,$E40,Headcount!BR$44:BR$49)),IF(AND($D40="Furniture &amp; Fixtures",VLOOKUP($E40,Setup!$C$33:$F$38,4,FALSE)&gt;=Setup!$F$30),VLOOKUP($E40,Setup!$C$33:$F$38,4,FALSE)*(SUMIF(Headcount!$F$44:$F$49,$E40,Headcount!BS$44:BS$49)-SUMIF(Headcount!$F$44:$F$49,$E40,Headcount!BR$44:BR$49)),0)))</f>
        <v>0</v>
      </c>
      <c r="BP40" s="125">
        <f>IF(SUMIF(Headcount!$F$44:$F$49,$E40,Headcount!BT$44:BT$49)&lt;=SUMIF(Headcount!$F$44:$F$49,$E40,Headcount!BS$44:BS$49),0,IF(AND($D40="Computer Equipment",VLOOKUP($E40,Setup!$C$33:$F$38,3,FALSE)&gt;=Setup!$F$30),VLOOKUP($E40,Setup!$C$33:$F$38,3,FALSE)*(SUMIF(Headcount!$F$44:$F$49,$E40,Headcount!BT$44:BT$49)-SUMIF(Headcount!$F$44:$F$49,$E40,Headcount!BS$44:BS$49)),IF(AND($D40="Furniture &amp; Fixtures",VLOOKUP($E40,Setup!$C$33:$F$38,4,FALSE)&gt;=Setup!$F$30),VLOOKUP($E40,Setup!$C$33:$F$38,4,FALSE)*(SUMIF(Headcount!$F$44:$F$49,$E40,Headcount!BT$44:BT$49)-SUMIF(Headcount!$F$44:$F$49,$E40,Headcount!BS$44:BS$49)),0)))</f>
        <v>0</v>
      </c>
      <c r="BQ40" s="125">
        <f>IF(SUMIF(Headcount!$F$44:$F$49,$E40,Headcount!BU$44:BU$49)&lt;=SUMIF(Headcount!$F$44:$F$49,$E40,Headcount!BT$44:BT$49),0,IF(AND($D40="Computer Equipment",VLOOKUP($E40,Setup!$C$33:$F$38,3,FALSE)&gt;=Setup!$F$30),VLOOKUP($E40,Setup!$C$33:$F$38,3,FALSE)*(SUMIF(Headcount!$F$44:$F$49,$E40,Headcount!BU$44:BU$49)-SUMIF(Headcount!$F$44:$F$49,$E40,Headcount!BT$44:BT$49)),IF(AND($D40="Furniture &amp; Fixtures",VLOOKUP($E40,Setup!$C$33:$F$38,4,FALSE)&gt;=Setup!$F$30),VLOOKUP($E40,Setup!$C$33:$F$38,4,FALSE)*(SUMIF(Headcount!$F$44:$F$49,$E40,Headcount!BU$44:BU$49)-SUMIF(Headcount!$F$44:$F$49,$E40,Headcount!BT$44:BT$49)),0)))</f>
        <v>0</v>
      </c>
      <c r="BR40" s="159" cm="1">
        <f t="array" ref="BR40">SUMPRODUCT((YEAR($J$5:$BQ$5)=BR$5)*($J40:$BQ40))</f>
        <v>0</v>
      </c>
      <c r="BS40" s="125" cm="1">
        <f t="array" ref="BS40">SUMPRODUCT((YEAR($J$5:$BQ$5)=BS$5)*($J40:$BQ40))</f>
        <v>0</v>
      </c>
      <c r="BT40" s="125" cm="1">
        <f t="array" ref="BT40">SUMPRODUCT((YEAR($J$5:$BQ$5)=BT$5)*($J40:$BQ40))</f>
        <v>0</v>
      </c>
      <c r="BU40" s="125" cm="1">
        <f t="array" ref="BU40">SUMPRODUCT((YEAR($J$5:$BQ$5)=BU$5)*($J40:$BQ40))</f>
        <v>0</v>
      </c>
      <c r="BV40" s="158" cm="1">
        <f t="array" ref="BV40">SUMPRODUCT((YEAR($J$5:$BQ$5)=BV$5)*($J40:$BQ40))</f>
        <v>0</v>
      </c>
      <c r="BW40" s="308"/>
      <c r="BX40" s="159">
        <f>IF(ROUND(SUM($BW40:BW40),0)&lt;ROUND(SUM($J40:J40),0),SUM($J40:J40)/$H40,0)</f>
        <v>0</v>
      </c>
      <c r="BY40" s="125">
        <f>IF(ROUND(SUM($BW40:BX40),0)&lt;ROUND(SUM($J40:K40),0),SUM($J40:K40)/$H40,0)</f>
        <v>0</v>
      </c>
      <c r="BZ40" s="125">
        <f>IF(ROUND(SUM($BW40:BY40),0)&lt;ROUND(SUM($J40:L40),0),SUM($J40:L40)/$H40,0)</f>
        <v>0</v>
      </c>
      <c r="CA40" s="125">
        <f>IF(ROUND(SUM($BW40:BZ40),0)&lt;ROUND(SUM($J40:M40),0),SUM($J40:M40)/$H40,0)</f>
        <v>0</v>
      </c>
      <c r="CB40" s="125">
        <f>IF(ROUND(SUM($BW40:CA40),0)&lt;ROUND(SUM($J40:N40),0),SUM($J40:N40)/$H40,0)</f>
        <v>0</v>
      </c>
      <c r="CC40" s="125">
        <f>IF(ROUND(SUM($BW40:CB40),0)&lt;ROUND(SUM($J40:O40),0),SUM($J40:O40)/$H40,0)</f>
        <v>0</v>
      </c>
      <c r="CD40" s="125">
        <f>IF(ROUND(SUM($BW40:CC40),0)&lt;ROUND(SUM($J40:P40),0),SUM($J40:P40)/$H40,0)</f>
        <v>0</v>
      </c>
      <c r="CE40" s="125">
        <f>IF(ROUND(SUM($BW40:CD40),0)&lt;ROUND(SUM($J40:Q40),0),SUM($J40:Q40)/$H40,0)</f>
        <v>0</v>
      </c>
      <c r="CF40" s="125">
        <f>IF(ROUND(SUM($BW40:CE40),0)&lt;ROUND(SUM($J40:R40),0),SUM($J40:R40)/$H40,0)</f>
        <v>0</v>
      </c>
      <c r="CG40" s="125">
        <f>IF(ROUND(SUM($BW40:CF40),0)&lt;ROUND(SUM($J40:S40),0),SUM($J40:S40)/$H40,0)</f>
        <v>0</v>
      </c>
      <c r="CH40" s="125">
        <f>IF(ROUND(SUM($BW40:CG40),0)&lt;ROUND(SUM($J40:T40),0),SUM($J40:T40)/$H40,0)</f>
        <v>0</v>
      </c>
      <c r="CI40" s="125">
        <f>IF(ROUND(SUM($BW40:CH40),0)&lt;ROUND(SUM($J40:U40),0),SUM($J40:U40)/$H40,0)</f>
        <v>0</v>
      </c>
      <c r="CJ40" s="125">
        <f>IF(ROUND(SUM($BW40:CI40),0)&lt;ROUND(SUM($J40:V40),0),SUM($J40:V40)/$H40,0)</f>
        <v>0</v>
      </c>
      <c r="CK40" s="125">
        <f>IF(ROUND(SUM($BW40:CJ40),0)&lt;ROUND(SUM($J40:W40),0),SUM($J40:W40)/$H40,0)</f>
        <v>0</v>
      </c>
      <c r="CL40" s="125">
        <f>IF(ROUND(SUM($BW40:CK40),0)&lt;ROUND(SUM($J40:X40),0),SUM($J40:X40)/$H40,0)</f>
        <v>0</v>
      </c>
      <c r="CM40" s="125">
        <f>IF(ROUND(SUM($BW40:CL40),0)&lt;ROUND(SUM($J40:Y40),0),SUM($J40:Y40)/$H40,0)</f>
        <v>0</v>
      </c>
      <c r="CN40" s="125">
        <f>IF(ROUND(SUM($BW40:CM40),0)&lt;ROUND(SUM($J40:Z40),0),SUM($J40:Z40)/$H40,0)</f>
        <v>0</v>
      </c>
      <c r="CO40" s="125">
        <f>IF(ROUND(SUM($BW40:CN40),0)&lt;ROUND(SUM($J40:AA40),0),SUM($J40:AA40)/$H40,0)</f>
        <v>0</v>
      </c>
      <c r="CP40" s="125">
        <f>IF(ROUND(SUM($BW40:CO40),0)&lt;ROUND(SUM($J40:AB40),0),SUM($J40:AB40)/$H40,0)</f>
        <v>0</v>
      </c>
      <c r="CQ40" s="125">
        <f>IF(ROUND(SUM($BW40:CP40),0)&lt;ROUND(SUM($J40:AC40),0),SUM($J40:AC40)/$H40,0)</f>
        <v>0</v>
      </c>
      <c r="CR40" s="125">
        <f>IF(ROUND(SUM($BW40:CQ40),0)&lt;ROUND(SUM($J40:AD40),0),SUM($J40:AD40)/$H40,0)</f>
        <v>0</v>
      </c>
      <c r="CS40" s="125">
        <f>IF(ROUND(SUM($BW40:CR40),0)&lt;ROUND(SUM($J40:AE40),0),SUM($J40:AE40)/$H40,0)</f>
        <v>0</v>
      </c>
      <c r="CT40" s="125">
        <f>IF(ROUND(SUM($BW40:CS40),0)&lt;ROUND(SUM($J40:AF40),0),SUM($J40:AF40)/$H40,0)</f>
        <v>0</v>
      </c>
      <c r="CU40" s="125">
        <f>IF(ROUND(SUM($BW40:CT40),0)&lt;ROUND(SUM($J40:AG40),0),SUM($J40:AG40)/$H40,0)</f>
        <v>0</v>
      </c>
      <c r="CV40" s="125">
        <f>IF(ROUND(SUM($BW40:CU40),0)&lt;ROUND(SUM($J40:AH40),0),SUM($J40:AH40)/$H40,0)</f>
        <v>0</v>
      </c>
      <c r="CW40" s="125">
        <f>IF(ROUND(SUM($BW40:CV40),0)&lt;ROUND(SUM($J40:AI40),0),SUM($J40:AI40)/$H40,0)</f>
        <v>0</v>
      </c>
      <c r="CX40" s="125">
        <f>IF(ROUND(SUM($BW40:CW40),0)&lt;ROUND(SUM($J40:AJ40),0),SUM($J40:AJ40)/$H40,0)</f>
        <v>0</v>
      </c>
      <c r="CY40" s="125">
        <f>IF(ROUND(SUM($BW40:CX40),0)&lt;ROUND(SUM($J40:AK40),0),SUM($J40:AK40)/$H40,0)</f>
        <v>0</v>
      </c>
      <c r="CZ40" s="125">
        <f>IF(ROUND(SUM($BW40:CY40),0)&lt;ROUND(SUM($J40:AL40),0),SUM($J40:AL40)/$H40,0)</f>
        <v>0</v>
      </c>
      <c r="DA40" s="125">
        <f>IF(ROUND(SUM($BW40:CZ40),0)&lt;ROUND(SUM($J40:AM40),0),SUM($J40:AM40)/$H40,0)</f>
        <v>0</v>
      </c>
      <c r="DB40" s="125">
        <f>IF(ROUND(SUM($BW40:DA40),0)&lt;ROUND(SUM($J40:AN40),0),SUM($J40:AN40)/$H40,0)</f>
        <v>0</v>
      </c>
      <c r="DC40" s="125">
        <f>IF(ROUND(SUM($BW40:DB40),0)&lt;ROUND(SUM($J40:AO40),0),SUM($J40:AO40)/$H40,0)</f>
        <v>0</v>
      </c>
      <c r="DD40" s="125">
        <f>IF(ROUND(SUM($BW40:DC40),0)&lt;ROUND(SUM($J40:AP40),0),SUM($J40:AP40)/$H40,0)</f>
        <v>0</v>
      </c>
      <c r="DE40" s="125">
        <f>IF(ROUND(SUM($BW40:DD40),0)&lt;ROUND(SUM($J40:AQ40),0),SUM($J40:AQ40)/$H40,0)</f>
        <v>0</v>
      </c>
      <c r="DF40" s="125">
        <f>IF(ROUND(SUM($BW40:DE40),0)&lt;ROUND(SUM($J40:AR40),0),SUM($J40:AR40)/$H40,0)</f>
        <v>0</v>
      </c>
      <c r="DG40" s="125">
        <f>IF(ROUND(SUM($BW40:DF40),0)&lt;ROUND(SUM($J40:AS40),0),SUM($J40:AS40)/$H40,0)</f>
        <v>0</v>
      </c>
      <c r="DH40" s="125">
        <f>IF(ROUND(SUM($BW40:DG40),0)&lt;ROUND(SUM($J40:AT40),0),SUM($J40:AT40)/$H40,0)</f>
        <v>0</v>
      </c>
      <c r="DI40" s="125">
        <f>IF(ROUND(SUM($BW40:DH40),0)&lt;ROUND(SUM($J40:AU40),0),SUM($J40:AU40)/$H40,0)</f>
        <v>0</v>
      </c>
      <c r="DJ40" s="125">
        <f>IF(ROUND(SUM($BW40:DI40),0)&lt;ROUND(SUM($J40:AV40),0),SUM($J40:AV40)/$H40,0)</f>
        <v>0</v>
      </c>
      <c r="DK40" s="125">
        <f>IF(ROUND(SUM($BW40:DJ40),0)&lt;ROUND(SUM($J40:AW40),0),SUM($J40:AW40)/$H40,0)</f>
        <v>0</v>
      </c>
      <c r="DL40" s="125">
        <f>IF(ROUND(SUM($BW40:DK40),0)&lt;ROUND(SUM($J40:AX40),0),SUM($J40:AX40)/$H40,0)</f>
        <v>0</v>
      </c>
      <c r="DM40" s="125">
        <f>IF(ROUND(SUM($BW40:DL40),0)&lt;ROUND(SUM($J40:AY40),0),SUM($J40:AY40)/$H40,0)</f>
        <v>0</v>
      </c>
      <c r="DN40" s="125">
        <f>IF(ROUND(SUM($BW40:DM40),0)&lt;ROUND(SUM($J40:AZ40),0),SUM($J40:AZ40)/$H40,0)</f>
        <v>0</v>
      </c>
      <c r="DO40" s="125">
        <f>IF(ROUND(SUM($BW40:DN40),0)&lt;ROUND(SUM($J40:BA40),0),SUM($J40:BA40)/$H40,0)</f>
        <v>0</v>
      </c>
      <c r="DP40" s="125">
        <f>IF(ROUND(SUM($BW40:DO40),0)&lt;ROUND(SUM($J40:BB40),0),SUM($J40:BB40)/$H40,0)</f>
        <v>0</v>
      </c>
      <c r="DQ40" s="125">
        <f>IF(ROUND(SUM($BW40:DP40),0)&lt;ROUND(SUM($J40:BC40),0),SUM($J40:BC40)/$H40,0)</f>
        <v>0</v>
      </c>
      <c r="DR40" s="125">
        <f>IF(ROUND(SUM($BW40:DQ40),0)&lt;ROUND(SUM($J40:BD40),0),SUM($J40:BD40)/$H40,0)</f>
        <v>0</v>
      </c>
      <c r="DS40" s="125">
        <f>IF(ROUND(SUM($BW40:DR40),0)&lt;ROUND(SUM($J40:BE40),0),SUM($J40:BE40)/$H40,0)</f>
        <v>0</v>
      </c>
      <c r="DT40" s="125">
        <f>IF(ROUND(SUM($BW40:DS40),0)&lt;ROUND(SUM($J40:BF40),0),SUM($J40:BF40)/$H40,0)</f>
        <v>0</v>
      </c>
      <c r="DU40" s="125">
        <f>IF(ROUND(SUM($BW40:DT40),0)&lt;ROUND(SUM($J40:BG40),0),SUM($J40:BG40)/$H40,0)</f>
        <v>0</v>
      </c>
      <c r="DV40" s="125">
        <f>IF(ROUND(SUM($BW40:DU40),0)&lt;ROUND(SUM($J40:BH40),0),SUM($J40:BH40)/$H40,0)</f>
        <v>0</v>
      </c>
      <c r="DW40" s="125">
        <f>IF(ROUND(SUM($BW40:DV40),0)&lt;ROUND(SUM($J40:BI40),0),SUM($J40:BI40)/$H40,0)</f>
        <v>0</v>
      </c>
      <c r="DX40" s="125">
        <f>IF(ROUND(SUM($BW40:DW40),0)&lt;ROUND(SUM($J40:BJ40),0),SUM($J40:BJ40)/$H40,0)</f>
        <v>0</v>
      </c>
      <c r="DY40" s="125">
        <f>IF(ROUND(SUM($BW40:DX40),0)&lt;ROUND(SUM($J40:BK40),0),SUM($J40:BK40)/$H40,0)</f>
        <v>0</v>
      </c>
      <c r="DZ40" s="125">
        <f>IF(ROUND(SUM($BW40:DY40),0)&lt;ROUND(SUM($J40:BL40),0),SUM($J40:BL40)/$H40,0)</f>
        <v>0</v>
      </c>
      <c r="EA40" s="125">
        <f>IF(ROUND(SUM($BW40:DZ40),0)&lt;ROUND(SUM($J40:BM40),0),SUM($J40:BM40)/$H40,0)</f>
        <v>0</v>
      </c>
      <c r="EB40" s="125">
        <f>IF(ROUND(SUM($BW40:EA40),0)&lt;ROUND(SUM($J40:BN40),0),SUM($J40:BN40)/$H40,0)</f>
        <v>0</v>
      </c>
      <c r="EC40" s="125">
        <f>IF(ROUND(SUM($BW40:EB40),0)&lt;ROUND(SUM($J40:BO40),0),SUM($J40:BO40)/$H40,0)</f>
        <v>0</v>
      </c>
      <c r="ED40" s="125">
        <f>IF(ROUND(SUM($BW40:EC40),0)&lt;ROUND(SUM($J40:BP40),0),SUM($J40:BP40)/$H40,0)</f>
        <v>0</v>
      </c>
      <c r="EE40" s="125">
        <f>IF(ROUND(SUM($BW40:ED40),0)&lt;ROUND(SUM($J40:BQ40),0),SUM($J40:BQ40)/$H40,0)</f>
        <v>0</v>
      </c>
      <c r="EF40" s="159" cm="1">
        <f t="array" ref="EF40">SUMPRODUCT((YEAR($BX$5:$EE$5)=EF$5)*($BX40:$EE40))</f>
        <v>0</v>
      </c>
      <c r="EG40" s="125" cm="1">
        <f t="array" ref="EG40">SUMPRODUCT((YEAR($BX$5:$EE$5)=EG$5)*($BX40:$EE40))</f>
        <v>0</v>
      </c>
      <c r="EH40" s="125" cm="1">
        <f t="array" ref="EH40">SUMPRODUCT((YEAR($BX$5:$EE$5)=EH$5)*($BX40:$EE40))</f>
        <v>0</v>
      </c>
      <c r="EI40" s="125" cm="1">
        <f t="array" ref="EI40">SUMPRODUCT((YEAR($BX$5:$EE$5)=EI$5)*($BX40:$EE40))</f>
        <v>0</v>
      </c>
      <c r="EJ40" s="158" cm="1">
        <f t="array" ref="EJ40">SUMPRODUCT((YEAR($BX$5:$EE$5)=EJ$5)*($BX40:$EE40))</f>
        <v>0</v>
      </c>
      <c r="EK40" s="193"/>
      <c r="EL40" s="125">
        <f>ROUND(SUM($J40:J40)-SUM($BX40:BX40),2)</f>
        <v>0</v>
      </c>
      <c r="EM40" s="125">
        <f>ROUND(SUM($J40:K40)-SUM($BX40:BY40),2)</f>
        <v>0</v>
      </c>
      <c r="EN40" s="125">
        <f>ROUND(SUM($J40:L40)-SUM($BX40:BZ40),2)</f>
        <v>0</v>
      </c>
      <c r="EO40" s="125">
        <f>ROUND(SUM($J40:M40)-SUM($BX40:CA40),2)</f>
        <v>0</v>
      </c>
      <c r="EP40" s="125">
        <f>ROUND(SUM($J40:N40)-SUM($BX40:CB40),2)</f>
        <v>0</v>
      </c>
      <c r="EQ40" s="125">
        <f>ROUND(SUM($J40:O40)-SUM($BX40:CC40),2)</f>
        <v>0</v>
      </c>
      <c r="ER40" s="125">
        <f>ROUND(SUM($J40:P40)-SUM($BX40:CD40),2)</f>
        <v>0</v>
      </c>
      <c r="ES40" s="125">
        <f>ROUND(SUM($J40:Q40)-SUM($BX40:CE40),2)</f>
        <v>0</v>
      </c>
      <c r="ET40" s="125">
        <f>ROUND(SUM($J40:R40)-SUM($BX40:CF40),2)</f>
        <v>0</v>
      </c>
      <c r="EU40" s="125">
        <f>ROUND(SUM($J40:S40)-SUM($BX40:CG40),2)</f>
        <v>0</v>
      </c>
      <c r="EV40" s="125">
        <f>ROUND(SUM($J40:T40)-SUM($BX40:CH40),2)</f>
        <v>0</v>
      </c>
      <c r="EW40" s="125">
        <f>ROUND(SUM($J40:U40)-SUM($BX40:CI40),2)</f>
        <v>0</v>
      </c>
      <c r="EX40" s="125">
        <f>ROUND(SUM($J40:V40)-SUM($BX40:CJ40),2)</f>
        <v>0</v>
      </c>
      <c r="EY40" s="125">
        <f>ROUND(SUM($J40:W40)-SUM($BX40:CK40),2)</f>
        <v>0</v>
      </c>
      <c r="EZ40" s="125">
        <f>ROUND(SUM($J40:X40)-SUM($BX40:CL40),2)</f>
        <v>0</v>
      </c>
      <c r="FA40" s="125">
        <f>ROUND(SUM($J40:Y40)-SUM($BX40:CM40),2)</f>
        <v>0</v>
      </c>
      <c r="FB40" s="125">
        <f>ROUND(SUM($J40:Z40)-SUM($BX40:CN40),2)</f>
        <v>0</v>
      </c>
      <c r="FC40" s="125">
        <f>ROUND(SUM($J40:AA40)-SUM($BX40:CO40),2)</f>
        <v>0</v>
      </c>
      <c r="FD40" s="125">
        <f>ROUND(SUM($J40:AB40)-SUM($BX40:CP40),2)</f>
        <v>0</v>
      </c>
      <c r="FE40" s="125">
        <f>ROUND(SUM($J40:AC40)-SUM($BX40:CQ40),2)</f>
        <v>0</v>
      </c>
      <c r="FF40" s="125">
        <f>ROUND(SUM($J40:AD40)-SUM($BX40:CR40),2)</f>
        <v>0</v>
      </c>
      <c r="FG40" s="125">
        <f>ROUND(SUM($J40:AE40)-SUM($BX40:CS40),2)</f>
        <v>0</v>
      </c>
      <c r="FH40" s="125">
        <f>ROUND(SUM($J40:AF40)-SUM($BX40:CT40),2)</f>
        <v>0</v>
      </c>
      <c r="FI40" s="125">
        <f>ROUND(SUM($J40:AG40)-SUM($BX40:CU40),2)</f>
        <v>0</v>
      </c>
      <c r="FJ40" s="125">
        <f>ROUND(SUM($J40:AH40)-SUM($BX40:CV40),2)</f>
        <v>0</v>
      </c>
      <c r="FK40" s="125">
        <f>ROUND(SUM($J40:AI40)-SUM($BX40:CW40),2)</f>
        <v>0</v>
      </c>
      <c r="FL40" s="125">
        <f>ROUND(SUM($J40:AJ40)-SUM($BX40:CX40),2)</f>
        <v>0</v>
      </c>
      <c r="FM40" s="125">
        <f>ROUND(SUM($J40:AK40)-SUM($BX40:CY40),2)</f>
        <v>0</v>
      </c>
      <c r="FN40" s="125">
        <f>ROUND(SUM($J40:AL40)-SUM($BX40:CZ40),2)</f>
        <v>0</v>
      </c>
      <c r="FO40" s="125">
        <f>ROUND(SUM($J40:AM40)-SUM($BX40:DA40),2)</f>
        <v>0</v>
      </c>
      <c r="FP40" s="125">
        <f>ROUND(SUM($J40:AN40)-SUM($BX40:DB40),2)</f>
        <v>0</v>
      </c>
      <c r="FQ40" s="125">
        <f>ROUND(SUM($J40:AO40)-SUM($BX40:DC40),2)</f>
        <v>0</v>
      </c>
      <c r="FR40" s="125">
        <f>ROUND(SUM($J40:AP40)-SUM($BX40:DD40),2)</f>
        <v>0</v>
      </c>
      <c r="FS40" s="125">
        <f>ROUND(SUM($J40:AQ40)-SUM($BX40:DE40),2)</f>
        <v>0</v>
      </c>
      <c r="FT40" s="125">
        <f>ROUND(SUM($J40:AR40)-SUM($BX40:DF40),2)</f>
        <v>0</v>
      </c>
      <c r="FU40" s="125">
        <f>ROUND(SUM($J40:AS40)-SUM($BX40:DG40),2)</f>
        <v>0</v>
      </c>
      <c r="FV40" s="125">
        <f>ROUND(SUM($J40:AT40)-SUM($BX40:DH40),2)</f>
        <v>0</v>
      </c>
      <c r="FW40" s="125">
        <f>ROUND(SUM($J40:AU40)-SUM($BX40:DI40),2)</f>
        <v>0</v>
      </c>
      <c r="FX40" s="125">
        <f>ROUND(SUM($J40:AV40)-SUM($BX40:DJ40),2)</f>
        <v>0</v>
      </c>
      <c r="FY40" s="125">
        <f>ROUND(SUM($J40:AW40)-SUM($BX40:DK40),2)</f>
        <v>0</v>
      </c>
      <c r="FZ40" s="125">
        <f>ROUND(SUM($J40:AX40)-SUM($BX40:DL40),2)</f>
        <v>0</v>
      </c>
      <c r="GA40" s="125">
        <f>ROUND(SUM($J40:AY40)-SUM($BX40:DM40),2)</f>
        <v>0</v>
      </c>
      <c r="GB40" s="125">
        <f>ROUND(SUM($J40:AZ40)-SUM($BX40:DN40),2)</f>
        <v>0</v>
      </c>
      <c r="GC40" s="125">
        <f>ROUND(SUM($J40:BA40)-SUM($BX40:DO40),2)</f>
        <v>0</v>
      </c>
      <c r="GD40" s="125">
        <f>ROUND(SUM($J40:BB40)-SUM($BX40:DP40),2)</f>
        <v>0</v>
      </c>
      <c r="GE40" s="125">
        <f>ROUND(SUM($J40:BC40)-SUM($BX40:DQ40),2)</f>
        <v>0</v>
      </c>
      <c r="GF40" s="125">
        <f>ROUND(SUM($J40:BD40)-SUM($BX40:DR40),2)</f>
        <v>0</v>
      </c>
      <c r="GG40" s="125">
        <f>ROUND(SUM($J40:BE40)-SUM($BX40:DS40),2)</f>
        <v>0</v>
      </c>
      <c r="GH40" s="125">
        <f>ROUND(SUM($J40:BF40)-SUM($BX40:DT40),2)</f>
        <v>0</v>
      </c>
      <c r="GI40" s="125">
        <f>ROUND(SUM($J40:BG40)-SUM($BX40:DU40),2)</f>
        <v>0</v>
      </c>
      <c r="GJ40" s="125">
        <f>ROUND(SUM($J40:BH40)-SUM($BX40:DV40),2)</f>
        <v>0</v>
      </c>
      <c r="GK40" s="125">
        <f>ROUND(SUM($J40:BI40)-SUM($BX40:DW40),2)</f>
        <v>0</v>
      </c>
      <c r="GL40" s="125">
        <f>ROUND(SUM($J40:BJ40)-SUM($BX40:DX40),2)</f>
        <v>0</v>
      </c>
      <c r="GM40" s="125">
        <f>ROUND(SUM($J40:BK40)-SUM($BX40:DY40),2)</f>
        <v>0</v>
      </c>
      <c r="GN40" s="125">
        <f>ROUND(SUM($J40:BL40)-SUM($BX40:DZ40),2)</f>
        <v>0</v>
      </c>
      <c r="GO40" s="125">
        <f>ROUND(SUM($J40:BM40)-SUM($BX40:EA40),2)</f>
        <v>0</v>
      </c>
      <c r="GP40" s="125">
        <f>ROUND(SUM($J40:BN40)-SUM($BX40:EB40),2)</f>
        <v>0</v>
      </c>
      <c r="GQ40" s="125">
        <f>ROUND(SUM($J40:BO40)-SUM($BX40:EC40),2)</f>
        <v>0</v>
      </c>
      <c r="GR40" s="125">
        <f>ROUND(SUM($J40:BP40)-SUM($BX40:ED40),2)</f>
        <v>0</v>
      </c>
      <c r="GS40" s="125">
        <f>ROUND(SUM($J40:BQ40)-SUM($BX40:EE40),2)</f>
        <v>0</v>
      </c>
      <c r="GT40" s="159">
        <f t="shared" si="192"/>
        <v>0</v>
      </c>
      <c r="GU40" s="125">
        <f t="shared" si="193"/>
        <v>0</v>
      </c>
      <c r="GV40" s="125">
        <f t="shared" si="194"/>
        <v>0</v>
      </c>
      <c r="GW40" s="125">
        <f t="shared" si="195"/>
        <v>0</v>
      </c>
      <c r="GX40" s="158">
        <f t="shared" si="196"/>
        <v>0</v>
      </c>
      <c r="GY40" s="89"/>
      <c r="GZ40" s="89"/>
      <c r="HA40" s="89"/>
      <c r="HB40" s="125"/>
      <c r="HC40" s="125"/>
      <c r="HD40" s="125"/>
      <c r="HE40" s="125"/>
      <c r="HF40" s="89"/>
      <c r="HG40" s="89"/>
      <c r="HH40" s="89"/>
      <c r="HI40" s="89"/>
      <c r="HJ40" s="89"/>
      <c r="HK40" s="125"/>
      <c r="HL40" s="125"/>
      <c r="HM40" s="212"/>
      <c r="HN40" s="212"/>
      <c r="HO40" s="212"/>
      <c r="HP40" s="212"/>
      <c r="HQ40" s="212"/>
      <c r="HR40" s="212"/>
      <c r="HS40" s="212"/>
      <c r="HT40" s="212"/>
      <c r="HU40" s="212"/>
      <c r="HV40" s="212"/>
      <c r="HW40" s="212"/>
      <c r="HX40" s="212"/>
      <c r="HY40" s="212"/>
      <c r="HZ40" s="212"/>
      <c r="IA40" s="212"/>
      <c r="IB40" s="212"/>
      <c r="IC40" s="212"/>
      <c r="ID40" s="212"/>
      <c r="IE40" s="212"/>
      <c r="IF40" s="212"/>
      <c r="IG40" s="212"/>
      <c r="IH40" s="212"/>
      <c r="II40" s="212"/>
      <c r="IJ40" s="212"/>
      <c r="IK40" s="212"/>
      <c r="IL40" s="212"/>
      <c r="IM40" s="212"/>
      <c r="IN40" s="212"/>
      <c r="IO40" s="212"/>
      <c r="IP40" s="212"/>
      <c r="IQ40" s="212"/>
      <c r="IR40" s="212"/>
      <c r="IS40" s="212"/>
      <c r="IT40" s="212"/>
    </row>
    <row r="41" spans="1:262">
      <c r="A41" s="17"/>
      <c r="C41" s="445" t="s">
        <v>209</v>
      </c>
      <c r="D41" s="152" t="s">
        <v>27</v>
      </c>
      <c r="E41" s="153" t="str">
        <f>Setup!D$15</f>
        <v>Sales &amp; Marketing</v>
      </c>
      <c r="F41" s="153">
        <v>0</v>
      </c>
      <c r="G41" s="154" t="s">
        <v>210</v>
      </c>
      <c r="H41" s="155">
        <f>IFERROR(VLOOKUP(D41,Setup!$D$40:$F$47,3,FALSE)*12,"")</f>
        <v>36</v>
      </c>
      <c r="I41" s="90"/>
      <c r="J41" s="159">
        <f>IF(SUMIF(Headcount!$F$44:$F$49,$E41,Headcount!N$44:N$49)&lt;=SUMIF(Headcount!$F$44:$F$49,$E41,Headcount!M$44:M$49),0,IF(AND($D41="Computer Equipment",VLOOKUP($E41,Setup!$C$33:$F$38,3,FALSE)&gt;=Setup!$F$30),VLOOKUP($E41,Setup!$C$33:$F$38,3,FALSE)*(SUMIF(Headcount!$F$44:$F$49,$E41,Headcount!N$44:N$49)-SUMIF(Headcount!$F$44:$F$49,$E41,Headcount!M$44:M$49)),IF(AND($D41="Furniture &amp; Fixtures",VLOOKUP($E41,Setup!$C$33:$F$38,4,FALSE)&gt;=Setup!$F$30),VLOOKUP($E41,Setup!$C$33:$F$38,4,FALSE)*(SUMIF(Headcount!$F$44:$F$49,$E41,Headcount!N$44:N$49)-SUMIF(Headcount!$F$44:$F$49,$E41,Headcount!M$44:M$49)),0)))</f>
        <v>0</v>
      </c>
      <c r="K41" s="125">
        <f>IF(SUMIF(Headcount!$F$44:$F$49,$E41,Headcount!O$44:O$49)&lt;=SUMIF(Headcount!$F$44:$F$49,$E41,Headcount!N$44:N$49),0,IF(AND($D41="Computer Equipment",VLOOKUP($E41,Setup!$C$33:$F$38,3,FALSE)&gt;=Setup!$F$30),VLOOKUP($E41,Setup!$C$33:$F$38,3,FALSE)*(SUMIF(Headcount!$F$44:$F$49,$E41,Headcount!O$44:O$49)-SUMIF(Headcount!$F$44:$F$49,$E41,Headcount!N$44:N$49)),IF(AND($D41="Furniture &amp; Fixtures",VLOOKUP($E41,Setup!$C$33:$F$38,4,FALSE)&gt;=Setup!$F$30),VLOOKUP($E41,Setup!$C$33:$F$38,4,FALSE)*(SUMIF(Headcount!$F$44:$F$49,$E41,Headcount!O$44:O$49)-SUMIF(Headcount!$F$44:$F$49,$E41,Headcount!N$44:N$49)),0)))</f>
        <v>0</v>
      </c>
      <c r="L41" s="125">
        <f>IF(SUMIF(Headcount!$F$44:$F$49,$E41,Headcount!P$44:P$49)&lt;=SUMIF(Headcount!$F$44:$F$49,$E41,Headcount!O$44:O$49),0,IF(AND($D41="Computer Equipment",VLOOKUP($E41,Setup!$C$33:$F$38,3,FALSE)&gt;=Setup!$F$30),VLOOKUP($E41,Setup!$C$33:$F$38,3,FALSE)*(SUMIF(Headcount!$F$44:$F$49,$E41,Headcount!P$44:P$49)-SUMIF(Headcount!$F$44:$F$49,$E41,Headcount!O$44:O$49)),IF(AND($D41="Furniture &amp; Fixtures",VLOOKUP($E41,Setup!$C$33:$F$38,4,FALSE)&gt;=Setup!$F$30),VLOOKUP($E41,Setup!$C$33:$F$38,4,FALSE)*(SUMIF(Headcount!$F$44:$F$49,$E41,Headcount!P$44:P$49)-SUMIF(Headcount!$F$44:$F$49,$E41,Headcount!O$44:O$49)),0)))</f>
        <v>0</v>
      </c>
      <c r="M41" s="125">
        <f>IF(SUMIF(Headcount!$F$44:$F$49,$E41,Headcount!Q$44:Q$49)&lt;=SUMIF(Headcount!$F$44:$F$49,$E41,Headcount!P$44:P$49),0,IF(AND($D41="Computer Equipment",VLOOKUP($E41,Setup!$C$33:$F$38,3,FALSE)&gt;=Setup!$F$30),VLOOKUP($E41,Setup!$C$33:$F$38,3,FALSE)*(SUMIF(Headcount!$F$44:$F$49,$E41,Headcount!Q$44:Q$49)-SUMIF(Headcount!$F$44:$F$49,$E41,Headcount!P$44:P$49)),IF(AND($D41="Furniture &amp; Fixtures",VLOOKUP($E41,Setup!$C$33:$F$38,4,FALSE)&gt;=Setup!$F$30),VLOOKUP($E41,Setup!$C$33:$F$38,4,FALSE)*(SUMIF(Headcount!$F$44:$F$49,$E41,Headcount!Q$44:Q$49)-SUMIF(Headcount!$F$44:$F$49,$E41,Headcount!P$44:P$49)),0)))</f>
        <v>0</v>
      </c>
      <c r="N41" s="125">
        <f>IF(SUMIF(Headcount!$F$44:$F$49,$E41,Headcount!R$44:R$49)&lt;=SUMIF(Headcount!$F$44:$F$49,$E41,Headcount!Q$44:Q$49),0,IF(AND($D41="Computer Equipment",VLOOKUP($E41,Setup!$C$33:$F$38,3,FALSE)&gt;=Setup!$F$30),VLOOKUP($E41,Setup!$C$33:$F$38,3,FALSE)*(SUMIF(Headcount!$F$44:$F$49,$E41,Headcount!R$44:R$49)-SUMIF(Headcount!$F$44:$F$49,$E41,Headcount!Q$44:Q$49)),IF(AND($D41="Furniture &amp; Fixtures",VLOOKUP($E41,Setup!$C$33:$F$38,4,FALSE)&gt;=Setup!$F$30),VLOOKUP($E41,Setup!$C$33:$F$38,4,FALSE)*(SUMIF(Headcount!$F$44:$F$49,$E41,Headcount!R$44:R$49)-SUMIF(Headcount!$F$44:$F$49,$E41,Headcount!Q$44:Q$49)),0)))</f>
        <v>0</v>
      </c>
      <c r="O41" s="125">
        <f>IF(SUMIF(Headcount!$F$44:$F$49,$E41,Headcount!S$44:S$49)&lt;=SUMIF(Headcount!$F$44:$F$49,$E41,Headcount!R$44:R$49),0,IF(AND($D41="Computer Equipment",VLOOKUP($E41,Setup!$C$33:$F$38,3,FALSE)&gt;=Setup!$F$30),VLOOKUP($E41,Setup!$C$33:$F$38,3,FALSE)*(SUMIF(Headcount!$F$44:$F$49,$E41,Headcount!S$44:S$49)-SUMIF(Headcount!$F$44:$F$49,$E41,Headcount!R$44:R$49)),IF(AND($D41="Furniture &amp; Fixtures",VLOOKUP($E41,Setup!$C$33:$F$38,4,FALSE)&gt;=Setup!$F$30),VLOOKUP($E41,Setup!$C$33:$F$38,4,FALSE)*(SUMIF(Headcount!$F$44:$F$49,$E41,Headcount!S$44:S$49)-SUMIF(Headcount!$F$44:$F$49,$E41,Headcount!R$44:R$49)),0)))</f>
        <v>0</v>
      </c>
      <c r="P41" s="125">
        <f>IF(SUMIF(Headcount!$F$44:$F$49,$E41,Headcount!T$44:T$49)&lt;=SUMIF(Headcount!$F$44:$F$49,$E41,Headcount!S$44:S$49),0,IF(AND($D41="Computer Equipment",VLOOKUP($E41,Setup!$C$33:$F$38,3,FALSE)&gt;=Setup!$F$30),VLOOKUP($E41,Setup!$C$33:$F$38,3,FALSE)*(SUMIF(Headcount!$F$44:$F$49,$E41,Headcount!T$44:T$49)-SUMIF(Headcount!$F$44:$F$49,$E41,Headcount!S$44:S$49)),IF(AND($D41="Furniture &amp; Fixtures",VLOOKUP($E41,Setup!$C$33:$F$38,4,FALSE)&gt;=Setup!$F$30),VLOOKUP($E41,Setup!$C$33:$F$38,4,FALSE)*(SUMIF(Headcount!$F$44:$F$49,$E41,Headcount!T$44:T$49)-SUMIF(Headcount!$F$44:$F$49,$E41,Headcount!S$44:S$49)),0)))</f>
        <v>0</v>
      </c>
      <c r="Q41" s="125">
        <f>IF(SUMIF(Headcount!$F$44:$F$49,$E41,Headcount!U$44:U$49)&lt;=SUMIF(Headcount!$F$44:$F$49,$E41,Headcount!T$44:T$49),0,IF(AND($D41="Computer Equipment",VLOOKUP($E41,Setup!$C$33:$F$38,3,FALSE)&gt;=Setup!$F$30),VLOOKUP($E41,Setup!$C$33:$F$38,3,FALSE)*(SUMIF(Headcount!$F$44:$F$49,$E41,Headcount!U$44:U$49)-SUMIF(Headcount!$F$44:$F$49,$E41,Headcount!T$44:T$49)),IF(AND($D41="Furniture &amp; Fixtures",VLOOKUP($E41,Setup!$C$33:$F$38,4,FALSE)&gt;=Setup!$F$30),VLOOKUP($E41,Setup!$C$33:$F$38,4,FALSE)*(SUMIF(Headcount!$F$44:$F$49,$E41,Headcount!U$44:U$49)-SUMIF(Headcount!$F$44:$F$49,$E41,Headcount!T$44:T$49)),0)))</f>
        <v>0</v>
      </c>
      <c r="R41" s="125">
        <f>IF(SUMIF(Headcount!$F$44:$F$49,$E41,Headcount!V$44:V$49)&lt;=SUMIF(Headcount!$F$44:$F$49,$E41,Headcount!U$44:U$49),0,IF(AND($D41="Computer Equipment",VLOOKUP($E41,Setup!$C$33:$F$38,3,FALSE)&gt;=Setup!$F$30),VLOOKUP($E41,Setup!$C$33:$F$38,3,FALSE)*(SUMIF(Headcount!$F$44:$F$49,$E41,Headcount!V$44:V$49)-SUMIF(Headcount!$F$44:$F$49,$E41,Headcount!U$44:U$49)),IF(AND($D41="Furniture &amp; Fixtures",VLOOKUP($E41,Setup!$C$33:$F$38,4,FALSE)&gt;=Setup!$F$30),VLOOKUP($E41,Setup!$C$33:$F$38,4,FALSE)*(SUMIF(Headcount!$F$44:$F$49,$E41,Headcount!V$44:V$49)-SUMIF(Headcount!$F$44:$F$49,$E41,Headcount!U$44:U$49)),0)))</f>
        <v>0</v>
      </c>
      <c r="S41" s="125">
        <f>IF(SUMIF(Headcount!$F$44:$F$49,$E41,Headcount!W$44:W$49)&lt;=SUMIF(Headcount!$F$44:$F$49,$E41,Headcount!V$44:V$49),0,IF(AND($D41="Computer Equipment",VLOOKUP($E41,Setup!$C$33:$F$38,3,FALSE)&gt;=Setup!$F$30),VLOOKUP($E41,Setup!$C$33:$F$38,3,FALSE)*(SUMIF(Headcount!$F$44:$F$49,$E41,Headcount!W$44:W$49)-SUMIF(Headcount!$F$44:$F$49,$E41,Headcount!V$44:V$49)),IF(AND($D41="Furniture &amp; Fixtures",VLOOKUP($E41,Setup!$C$33:$F$38,4,FALSE)&gt;=Setup!$F$30),VLOOKUP($E41,Setup!$C$33:$F$38,4,FALSE)*(SUMIF(Headcount!$F$44:$F$49,$E41,Headcount!W$44:W$49)-SUMIF(Headcount!$F$44:$F$49,$E41,Headcount!V$44:V$49)),0)))</f>
        <v>0</v>
      </c>
      <c r="T41" s="125">
        <f>IF(SUMIF(Headcount!$F$44:$F$49,$E41,Headcount!X$44:X$49)&lt;=SUMIF(Headcount!$F$44:$F$49,$E41,Headcount!W$44:W$49),0,IF(AND($D41="Computer Equipment",VLOOKUP($E41,Setup!$C$33:$F$38,3,FALSE)&gt;=Setup!$F$30),VLOOKUP($E41,Setup!$C$33:$F$38,3,FALSE)*(SUMIF(Headcount!$F$44:$F$49,$E41,Headcount!X$44:X$49)-SUMIF(Headcount!$F$44:$F$49,$E41,Headcount!W$44:W$49)),IF(AND($D41="Furniture &amp; Fixtures",VLOOKUP($E41,Setup!$C$33:$F$38,4,FALSE)&gt;=Setup!$F$30),VLOOKUP($E41,Setup!$C$33:$F$38,4,FALSE)*(SUMIF(Headcount!$F$44:$F$49,$E41,Headcount!X$44:X$49)-SUMIF(Headcount!$F$44:$F$49,$E41,Headcount!W$44:W$49)),0)))</f>
        <v>0</v>
      </c>
      <c r="U41" s="125">
        <f>IF(SUMIF(Headcount!$F$44:$F$49,$E41,Headcount!Y$44:Y$49)&lt;=SUMIF(Headcount!$F$44:$F$49,$E41,Headcount!X$44:X$49),0,IF(AND($D41="Computer Equipment",VLOOKUP($E41,Setup!$C$33:$F$38,3,FALSE)&gt;=Setup!$F$30),VLOOKUP($E41,Setup!$C$33:$F$38,3,FALSE)*(SUMIF(Headcount!$F$44:$F$49,$E41,Headcount!Y$44:Y$49)-SUMIF(Headcount!$F$44:$F$49,$E41,Headcount!X$44:X$49)),IF(AND($D41="Furniture &amp; Fixtures",VLOOKUP($E41,Setup!$C$33:$F$38,4,FALSE)&gt;=Setup!$F$30),VLOOKUP($E41,Setup!$C$33:$F$38,4,FALSE)*(SUMIF(Headcount!$F$44:$F$49,$E41,Headcount!Y$44:Y$49)-SUMIF(Headcount!$F$44:$F$49,$E41,Headcount!X$44:X$49)),0)))</f>
        <v>0</v>
      </c>
      <c r="V41" s="125">
        <f>IF(SUMIF(Headcount!$F$44:$F$49,$E41,Headcount!Z$44:Z$49)&lt;=SUMIF(Headcount!$F$44:$F$49,$E41,Headcount!Y$44:Y$49),0,IF(AND($D41="Computer Equipment",VLOOKUP($E41,Setup!$C$33:$F$38,3,FALSE)&gt;=Setup!$F$30),VLOOKUP($E41,Setup!$C$33:$F$38,3,FALSE)*(SUMIF(Headcount!$F$44:$F$49,$E41,Headcount!Z$44:Z$49)-SUMIF(Headcount!$F$44:$F$49,$E41,Headcount!Y$44:Y$49)),IF(AND($D41="Furniture &amp; Fixtures",VLOOKUP($E41,Setup!$C$33:$F$38,4,FALSE)&gt;=Setup!$F$30),VLOOKUP($E41,Setup!$C$33:$F$38,4,FALSE)*(SUMIF(Headcount!$F$44:$F$49,$E41,Headcount!Z$44:Z$49)-SUMIF(Headcount!$F$44:$F$49,$E41,Headcount!Y$44:Y$49)),0)))</f>
        <v>0</v>
      </c>
      <c r="W41" s="125">
        <f>IF(SUMIF(Headcount!$F$44:$F$49,$E41,Headcount!AA$44:AA$49)&lt;=SUMIF(Headcount!$F$44:$F$49,$E41,Headcount!Z$44:Z$49),0,IF(AND($D41="Computer Equipment",VLOOKUP($E41,Setup!$C$33:$F$38,3,FALSE)&gt;=Setup!$F$30),VLOOKUP($E41,Setup!$C$33:$F$38,3,FALSE)*(SUMIF(Headcount!$F$44:$F$49,$E41,Headcount!AA$44:AA$49)-SUMIF(Headcount!$F$44:$F$49,$E41,Headcount!Z$44:Z$49)),IF(AND($D41="Furniture &amp; Fixtures",VLOOKUP($E41,Setup!$C$33:$F$38,4,FALSE)&gt;=Setup!$F$30),VLOOKUP($E41,Setup!$C$33:$F$38,4,FALSE)*(SUMIF(Headcount!$F$44:$F$49,$E41,Headcount!AA$44:AA$49)-SUMIF(Headcount!$F$44:$F$49,$E41,Headcount!Z$44:Z$49)),0)))</f>
        <v>0</v>
      </c>
      <c r="X41" s="125">
        <f>IF(SUMIF(Headcount!$F$44:$F$49,$E41,Headcount!AB$44:AB$49)&lt;=SUMIF(Headcount!$F$44:$F$49,$E41,Headcount!AA$44:AA$49),0,IF(AND($D41="Computer Equipment",VLOOKUP($E41,Setup!$C$33:$F$38,3,FALSE)&gt;=Setup!$F$30),VLOOKUP($E41,Setup!$C$33:$F$38,3,FALSE)*(SUMIF(Headcount!$F$44:$F$49,$E41,Headcount!AB$44:AB$49)-SUMIF(Headcount!$F$44:$F$49,$E41,Headcount!AA$44:AA$49)),IF(AND($D41="Furniture &amp; Fixtures",VLOOKUP($E41,Setup!$C$33:$F$38,4,FALSE)&gt;=Setup!$F$30),VLOOKUP($E41,Setup!$C$33:$F$38,4,FALSE)*(SUMIF(Headcount!$F$44:$F$49,$E41,Headcount!AB$44:AB$49)-SUMIF(Headcount!$F$44:$F$49,$E41,Headcount!AA$44:AA$49)),0)))</f>
        <v>0</v>
      </c>
      <c r="Y41" s="125">
        <f>IF(SUMIF(Headcount!$F$44:$F$49,$E41,Headcount!AC$44:AC$49)&lt;=SUMIF(Headcount!$F$44:$F$49,$E41,Headcount!AB$44:AB$49),0,IF(AND($D41="Computer Equipment",VLOOKUP($E41,Setup!$C$33:$F$38,3,FALSE)&gt;=Setup!$F$30),VLOOKUP($E41,Setup!$C$33:$F$38,3,FALSE)*(SUMIF(Headcount!$F$44:$F$49,$E41,Headcount!AC$44:AC$49)-SUMIF(Headcount!$F$44:$F$49,$E41,Headcount!AB$44:AB$49)),IF(AND($D41="Furniture &amp; Fixtures",VLOOKUP($E41,Setup!$C$33:$F$38,4,FALSE)&gt;=Setup!$F$30),VLOOKUP($E41,Setup!$C$33:$F$38,4,FALSE)*(SUMIF(Headcount!$F$44:$F$49,$E41,Headcount!AC$44:AC$49)-SUMIF(Headcount!$F$44:$F$49,$E41,Headcount!AB$44:AB$49)),0)))</f>
        <v>0</v>
      </c>
      <c r="Z41" s="125">
        <f>IF(SUMIF(Headcount!$F$44:$F$49,$E41,Headcount!AD$44:AD$49)&lt;=SUMIF(Headcount!$F$44:$F$49,$E41,Headcount!AC$44:AC$49),0,IF(AND($D41="Computer Equipment",VLOOKUP($E41,Setup!$C$33:$F$38,3,FALSE)&gt;=Setup!$F$30),VLOOKUP($E41,Setup!$C$33:$F$38,3,FALSE)*(SUMIF(Headcount!$F$44:$F$49,$E41,Headcount!AD$44:AD$49)-SUMIF(Headcount!$F$44:$F$49,$E41,Headcount!AC$44:AC$49)),IF(AND($D41="Furniture &amp; Fixtures",VLOOKUP($E41,Setup!$C$33:$F$38,4,FALSE)&gt;=Setup!$F$30),VLOOKUP($E41,Setup!$C$33:$F$38,4,FALSE)*(SUMIF(Headcount!$F$44:$F$49,$E41,Headcount!AD$44:AD$49)-SUMIF(Headcount!$F$44:$F$49,$E41,Headcount!AC$44:AC$49)),0)))</f>
        <v>0</v>
      </c>
      <c r="AA41" s="125">
        <f>IF(SUMIF(Headcount!$F$44:$F$49,$E41,Headcount!AE$44:AE$49)&lt;=SUMIF(Headcount!$F$44:$F$49,$E41,Headcount!AD$44:AD$49),0,IF(AND($D41="Computer Equipment",VLOOKUP($E41,Setup!$C$33:$F$38,3,FALSE)&gt;=Setup!$F$30),VLOOKUP($E41,Setup!$C$33:$F$38,3,FALSE)*(SUMIF(Headcount!$F$44:$F$49,$E41,Headcount!AE$44:AE$49)-SUMIF(Headcount!$F$44:$F$49,$E41,Headcount!AD$44:AD$49)),IF(AND($D41="Furniture &amp; Fixtures",VLOOKUP($E41,Setup!$C$33:$F$38,4,FALSE)&gt;=Setup!$F$30),VLOOKUP($E41,Setup!$C$33:$F$38,4,FALSE)*(SUMIF(Headcount!$F$44:$F$49,$E41,Headcount!AE$44:AE$49)-SUMIF(Headcount!$F$44:$F$49,$E41,Headcount!AD$44:AD$49)),0)))</f>
        <v>0</v>
      </c>
      <c r="AB41" s="125">
        <f>IF(SUMIF(Headcount!$F$44:$F$49,$E41,Headcount!AF$44:AF$49)&lt;=SUMIF(Headcount!$F$44:$F$49,$E41,Headcount!AE$44:AE$49),0,IF(AND($D41="Computer Equipment",VLOOKUP($E41,Setup!$C$33:$F$38,3,FALSE)&gt;=Setup!$F$30),VLOOKUP($E41,Setup!$C$33:$F$38,3,FALSE)*(SUMIF(Headcount!$F$44:$F$49,$E41,Headcount!AF$44:AF$49)-SUMIF(Headcount!$F$44:$F$49,$E41,Headcount!AE$44:AE$49)),IF(AND($D41="Furniture &amp; Fixtures",VLOOKUP($E41,Setup!$C$33:$F$38,4,FALSE)&gt;=Setup!$F$30),VLOOKUP($E41,Setup!$C$33:$F$38,4,FALSE)*(SUMIF(Headcount!$F$44:$F$49,$E41,Headcount!AF$44:AF$49)-SUMIF(Headcount!$F$44:$F$49,$E41,Headcount!AE$44:AE$49)),0)))</f>
        <v>0</v>
      </c>
      <c r="AC41" s="125">
        <f>IF(SUMIF(Headcount!$F$44:$F$49,$E41,Headcount!AG$44:AG$49)&lt;=SUMIF(Headcount!$F$44:$F$49,$E41,Headcount!AF$44:AF$49),0,IF(AND($D41="Computer Equipment",VLOOKUP($E41,Setup!$C$33:$F$38,3,FALSE)&gt;=Setup!$F$30),VLOOKUP($E41,Setup!$C$33:$F$38,3,FALSE)*(SUMIF(Headcount!$F$44:$F$49,$E41,Headcount!AG$44:AG$49)-SUMIF(Headcount!$F$44:$F$49,$E41,Headcount!AF$44:AF$49)),IF(AND($D41="Furniture &amp; Fixtures",VLOOKUP($E41,Setup!$C$33:$F$38,4,FALSE)&gt;=Setup!$F$30),VLOOKUP($E41,Setup!$C$33:$F$38,4,FALSE)*(SUMIF(Headcount!$F$44:$F$49,$E41,Headcount!AG$44:AG$49)-SUMIF(Headcount!$F$44:$F$49,$E41,Headcount!AF$44:AF$49)),0)))</f>
        <v>0</v>
      </c>
      <c r="AD41" s="125">
        <f>IF(SUMIF(Headcount!$F$44:$F$49,$E41,Headcount!AH$44:AH$49)&lt;=SUMIF(Headcount!$F$44:$F$49,$E41,Headcount!AG$44:AG$49),0,IF(AND($D41="Computer Equipment",VLOOKUP($E41,Setup!$C$33:$F$38,3,FALSE)&gt;=Setup!$F$30),VLOOKUP($E41,Setup!$C$33:$F$38,3,FALSE)*(SUMIF(Headcount!$F$44:$F$49,$E41,Headcount!AH$44:AH$49)-SUMIF(Headcount!$F$44:$F$49,$E41,Headcount!AG$44:AG$49)),IF(AND($D41="Furniture &amp; Fixtures",VLOOKUP($E41,Setup!$C$33:$F$38,4,FALSE)&gt;=Setup!$F$30),VLOOKUP($E41,Setup!$C$33:$F$38,4,FALSE)*(SUMIF(Headcount!$F$44:$F$49,$E41,Headcount!AH$44:AH$49)-SUMIF(Headcount!$F$44:$F$49,$E41,Headcount!AG$44:AG$49)),0)))</f>
        <v>0</v>
      </c>
      <c r="AE41" s="125">
        <f>IF(SUMIF(Headcount!$F$44:$F$49,$E41,Headcount!AI$44:AI$49)&lt;=SUMIF(Headcount!$F$44:$F$49,$E41,Headcount!AH$44:AH$49),0,IF(AND($D41="Computer Equipment",VLOOKUP($E41,Setup!$C$33:$F$38,3,FALSE)&gt;=Setup!$F$30),VLOOKUP($E41,Setup!$C$33:$F$38,3,FALSE)*(SUMIF(Headcount!$F$44:$F$49,$E41,Headcount!AI$44:AI$49)-SUMIF(Headcount!$F$44:$F$49,$E41,Headcount!AH$44:AH$49)),IF(AND($D41="Furniture &amp; Fixtures",VLOOKUP($E41,Setup!$C$33:$F$38,4,FALSE)&gt;=Setup!$F$30),VLOOKUP($E41,Setup!$C$33:$F$38,4,FALSE)*(SUMIF(Headcount!$F$44:$F$49,$E41,Headcount!AI$44:AI$49)-SUMIF(Headcount!$F$44:$F$49,$E41,Headcount!AH$44:AH$49)),0)))</f>
        <v>0</v>
      </c>
      <c r="AF41" s="125">
        <f>IF(SUMIF(Headcount!$F$44:$F$49,$E41,Headcount!AJ$44:AJ$49)&lt;=SUMIF(Headcount!$F$44:$F$49,$E41,Headcount!AI$44:AI$49),0,IF(AND($D41="Computer Equipment",VLOOKUP($E41,Setup!$C$33:$F$38,3,FALSE)&gt;=Setup!$F$30),VLOOKUP($E41,Setup!$C$33:$F$38,3,FALSE)*(SUMIF(Headcount!$F$44:$F$49,$E41,Headcount!AJ$44:AJ$49)-SUMIF(Headcount!$F$44:$F$49,$E41,Headcount!AI$44:AI$49)),IF(AND($D41="Furniture &amp; Fixtures",VLOOKUP($E41,Setup!$C$33:$F$38,4,FALSE)&gt;=Setup!$F$30),VLOOKUP($E41,Setup!$C$33:$F$38,4,FALSE)*(SUMIF(Headcount!$F$44:$F$49,$E41,Headcount!AJ$44:AJ$49)-SUMIF(Headcount!$F$44:$F$49,$E41,Headcount!AI$44:AI$49)),0)))</f>
        <v>0</v>
      </c>
      <c r="AG41" s="125">
        <f>IF(SUMIF(Headcount!$F$44:$F$49,$E41,Headcount!AK$44:AK$49)&lt;=SUMIF(Headcount!$F$44:$F$49,$E41,Headcount!AJ$44:AJ$49),0,IF(AND($D41="Computer Equipment",VLOOKUP($E41,Setup!$C$33:$F$38,3,FALSE)&gt;=Setup!$F$30),VLOOKUP($E41,Setup!$C$33:$F$38,3,FALSE)*(SUMIF(Headcount!$F$44:$F$49,$E41,Headcount!AK$44:AK$49)-SUMIF(Headcount!$F$44:$F$49,$E41,Headcount!AJ$44:AJ$49)),IF(AND($D41="Furniture &amp; Fixtures",VLOOKUP($E41,Setup!$C$33:$F$38,4,FALSE)&gt;=Setup!$F$30),VLOOKUP($E41,Setup!$C$33:$F$38,4,FALSE)*(SUMIF(Headcount!$F$44:$F$49,$E41,Headcount!AK$44:AK$49)-SUMIF(Headcount!$F$44:$F$49,$E41,Headcount!AJ$44:AJ$49)),0)))</f>
        <v>0</v>
      </c>
      <c r="AH41" s="125">
        <f>IF(SUMIF(Headcount!$F$44:$F$49,$E41,Headcount!AL$44:AL$49)&lt;=SUMIF(Headcount!$F$44:$F$49,$E41,Headcount!AK$44:AK$49),0,IF(AND($D41="Computer Equipment",VLOOKUP($E41,Setup!$C$33:$F$38,3,FALSE)&gt;=Setup!$F$30),VLOOKUP($E41,Setup!$C$33:$F$38,3,FALSE)*(SUMIF(Headcount!$F$44:$F$49,$E41,Headcount!AL$44:AL$49)-SUMIF(Headcount!$F$44:$F$49,$E41,Headcount!AK$44:AK$49)),IF(AND($D41="Furniture &amp; Fixtures",VLOOKUP($E41,Setup!$C$33:$F$38,4,FALSE)&gt;=Setup!$F$30),VLOOKUP($E41,Setup!$C$33:$F$38,4,FALSE)*(SUMIF(Headcount!$F$44:$F$49,$E41,Headcount!AL$44:AL$49)-SUMIF(Headcount!$F$44:$F$49,$E41,Headcount!AK$44:AK$49)),0)))</f>
        <v>0</v>
      </c>
      <c r="AI41" s="125">
        <f>IF(SUMIF(Headcount!$F$44:$F$49,$E41,Headcount!AM$44:AM$49)&lt;=SUMIF(Headcount!$F$44:$F$49,$E41,Headcount!AL$44:AL$49),0,IF(AND($D41="Computer Equipment",VLOOKUP($E41,Setup!$C$33:$F$38,3,FALSE)&gt;=Setup!$F$30),VLOOKUP($E41,Setup!$C$33:$F$38,3,FALSE)*(SUMIF(Headcount!$F$44:$F$49,$E41,Headcount!AM$44:AM$49)-SUMIF(Headcount!$F$44:$F$49,$E41,Headcount!AL$44:AL$49)),IF(AND($D41="Furniture &amp; Fixtures",VLOOKUP($E41,Setup!$C$33:$F$38,4,FALSE)&gt;=Setup!$F$30),VLOOKUP($E41,Setup!$C$33:$F$38,4,FALSE)*(SUMIF(Headcount!$F$44:$F$49,$E41,Headcount!AM$44:AM$49)-SUMIF(Headcount!$F$44:$F$49,$E41,Headcount!AL$44:AL$49)),0)))</f>
        <v>0</v>
      </c>
      <c r="AJ41" s="125">
        <f>IF(SUMIF(Headcount!$F$44:$F$49,$E41,Headcount!AN$44:AN$49)&lt;=SUMIF(Headcount!$F$44:$F$49,$E41,Headcount!AM$44:AM$49),0,IF(AND($D41="Computer Equipment",VLOOKUP($E41,Setup!$C$33:$F$38,3,FALSE)&gt;=Setup!$F$30),VLOOKUP($E41,Setup!$C$33:$F$38,3,FALSE)*(SUMIF(Headcount!$F$44:$F$49,$E41,Headcount!AN$44:AN$49)-SUMIF(Headcount!$F$44:$F$49,$E41,Headcount!AM$44:AM$49)),IF(AND($D41="Furniture &amp; Fixtures",VLOOKUP($E41,Setup!$C$33:$F$38,4,FALSE)&gt;=Setup!$F$30),VLOOKUP($E41,Setup!$C$33:$F$38,4,FALSE)*(SUMIF(Headcount!$F$44:$F$49,$E41,Headcount!AN$44:AN$49)-SUMIF(Headcount!$F$44:$F$49,$E41,Headcount!AM$44:AM$49)),0)))</f>
        <v>0</v>
      </c>
      <c r="AK41" s="125">
        <f>IF(SUMIF(Headcount!$F$44:$F$49,$E41,Headcount!AO$44:AO$49)&lt;=SUMIF(Headcount!$F$44:$F$49,$E41,Headcount!AN$44:AN$49),0,IF(AND($D41="Computer Equipment",VLOOKUP($E41,Setup!$C$33:$F$38,3,FALSE)&gt;=Setup!$F$30),VLOOKUP($E41,Setup!$C$33:$F$38,3,FALSE)*(SUMIF(Headcount!$F$44:$F$49,$E41,Headcount!AO$44:AO$49)-SUMIF(Headcount!$F$44:$F$49,$E41,Headcount!AN$44:AN$49)),IF(AND($D41="Furniture &amp; Fixtures",VLOOKUP($E41,Setup!$C$33:$F$38,4,FALSE)&gt;=Setup!$F$30),VLOOKUP($E41,Setup!$C$33:$F$38,4,FALSE)*(SUMIF(Headcount!$F$44:$F$49,$E41,Headcount!AO$44:AO$49)-SUMIF(Headcount!$F$44:$F$49,$E41,Headcount!AN$44:AN$49)),0)))</f>
        <v>0</v>
      </c>
      <c r="AL41" s="125">
        <f>IF(SUMIF(Headcount!$F$44:$F$49,$E41,Headcount!AP$44:AP$49)&lt;=SUMIF(Headcount!$F$44:$F$49,$E41,Headcount!AO$44:AO$49),0,IF(AND($D41="Computer Equipment",VLOOKUP($E41,Setup!$C$33:$F$38,3,FALSE)&gt;=Setup!$F$30),VLOOKUP($E41,Setup!$C$33:$F$38,3,FALSE)*(SUMIF(Headcount!$F$44:$F$49,$E41,Headcount!AP$44:AP$49)-SUMIF(Headcount!$F$44:$F$49,$E41,Headcount!AO$44:AO$49)),IF(AND($D41="Furniture &amp; Fixtures",VLOOKUP($E41,Setup!$C$33:$F$38,4,FALSE)&gt;=Setup!$F$30),VLOOKUP($E41,Setup!$C$33:$F$38,4,FALSE)*(SUMIF(Headcount!$F$44:$F$49,$E41,Headcount!AP$44:AP$49)-SUMIF(Headcount!$F$44:$F$49,$E41,Headcount!AO$44:AO$49)),0)))</f>
        <v>0</v>
      </c>
      <c r="AM41" s="125">
        <f>IF(SUMIF(Headcount!$F$44:$F$49,$E41,Headcount!AQ$44:AQ$49)&lt;=SUMIF(Headcount!$F$44:$F$49,$E41,Headcount!AP$44:AP$49),0,IF(AND($D41="Computer Equipment",VLOOKUP($E41,Setup!$C$33:$F$38,3,FALSE)&gt;=Setup!$F$30),VLOOKUP($E41,Setup!$C$33:$F$38,3,FALSE)*(SUMIF(Headcount!$F$44:$F$49,$E41,Headcount!AQ$44:AQ$49)-SUMIF(Headcount!$F$44:$F$49,$E41,Headcount!AP$44:AP$49)),IF(AND($D41="Furniture &amp; Fixtures",VLOOKUP($E41,Setup!$C$33:$F$38,4,FALSE)&gt;=Setup!$F$30),VLOOKUP($E41,Setup!$C$33:$F$38,4,FALSE)*(SUMIF(Headcount!$F$44:$F$49,$E41,Headcount!AQ$44:AQ$49)-SUMIF(Headcount!$F$44:$F$49,$E41,Headcount!AP$44:AP$49)),0)))</f>
        <v>0</v>
      </c>
      <c r="AN41" s="125">
        <f>IF(SUMIF(Headcount!$F$44:$F$49,$E41,Headcount!AR$44:AR$49)&lt;=SUMIF(Headcount!$F$44:$F$49,$E41,Headcount!AQ$44:AQ$49),0,IF(AND($D41="Computer Equipment",VLOOKUP($E41,Setup!$C$33:$F$38,3,FALSE)&gt;=Setup!$F$30),VLOOKUP($E41,Setup!$C$33:$F$38,3,FALSE)*(SUMIF(Headcount!$F$44:$F$49,$E41,Headcount!AR$44:AR$49)-SUMIF(Headcount!$F$44:$F$49,$E41,Headcount!AQ$44:AQ$49)),IF(AND($D41="Furniture &amp; Fixtures",VLOOKUP($E41,Setup!$C$33:$F$38,4,FALSE)&gt;=Setup!$F$30),VLOOKUP($E41,Setup!$C$33:$F$38,4,FALSE)*(SUMIF(Headcount!$F$44:$F$49,$E41,Headcount!AR$44:AR$49)-SUMIF(Headcount!$F$44:$F$49,$E41,Headcount!AQ$44:AQ$49)),0)))</f>
        <v>0</v>
      </c>
      <c r="AO41" s="125">
        <f>IF(SUMIF(Headcount!$F$44:$F$49,$E41,Headcount!AS$44:AS$49)&lt;=SUMIF(Headcount!$F$44:$F$49,$E41,Headcount!AR$44:AR$49),0,IF(AND($D41="Computer Equipment",VLOOKUP($E41,Setup!$C$33:$F$38,3,FALSE)&gt;=Setup!$F$30),VLOOKUP($E41,Setup!$C$33:$F$38,3,FALSE)*(SUMIF(Headcount!$F$44:$F$49,$E41,Headcount!AS$44:AS$49)-SUMIF(Headcount!$F$44:$F$49,$E41,Headcount!AR$44:AR$49)),IF(AND($D41="Furniture &amp; Fixtures",VLOOKUP($E41,Setup!$C$33:$F$38,4,FALSE)&gt;=Setup!$F$30),VLOOKUP($E41,Setup!$C$33:$F$38,4,FALSE)*(SUMIF(Headcount!$F$44:$F$49,$E41,Headcount!AS$44:AS$49)-SUMIF(Headcount!$F$44:$F$49,$E41,Headcount!AR$44:AR$49)),0)))</f>
        <v>0</v>
      </c>
      <c r="AP41" s="125">
        <f>IF(SUMIF(Headcount!$F$44:$F$49,$E41,Headcount!AT$44:AT$49)&lt;=SUMIF(Headcount!$F$44:$F$49,$E41,Headcount!AS$44:AS$49),0,IF(AND($D41="Computer Equipment",VLOOKUP($E41,Setup!$C$33:$F$38,3,FALSE)&gt;=Setup!$F$30),VLOOKUP($E41,Setup!$C$33:$F$38,3,FALSE)*(SUMIF(Headcount!$F$44:$F$49,$E41,Headcount!AT$44:AT$49)-SUMIF(Headcount!$F$44:$F$49,$E41,Headcount!AS$44:AS$49)),IF(AND($D41="Furniture &amp; Fixtures",VLOOKUP($E41,Setup!$C$33:$F$38,4,FALSE)&gt;=Setup!$F$30),VLOOKUP($E41,Setup!$C$33:$F$38,4,FALSE)*(SUMIF(Headcount!$F$44:$F$49,$E41,Headcount!AT$44:AT$49)-SUMIF(Headcount!$F$44:$F$49,$E41,Headcount!AS$44:AS$49)),0)))</f>
        <v>0</v>
      </c>
      <c r="AQ41" s="125">
        <f>IF(SUMIF(Headcount!$F$44:$F$49,$E41,Headcount!AU$44:AU$49)&lt;=SUMIF(Headcount!$F$44:$F$49,$E41,Headcount!AT$44:AT$49),0,IF(AND($D41="Computer Equipment",VLOOKUP($E41,Setup!$C$33:$F$38,3,FALSE)&gt;=Setup!$F$30),VLOOKUP($E41,Setup!$C$33:$F$38,3,FALSE)*(SUMIF(Headcount!$F$44:$F$49,$E41,Headcount!AU$44:AU$49)-SUMIF(Headcount!$F$44:$F$49,$E41,Headcount!AT$44:AT$49)),IF(AND($D41="Furniture &amp; Fixtures",VLOOKUP($E41,Setup!$C$33:$F$38,4,FALSE)&gt;=Setup!$F$30),VLOOKUP($E41,Setup!$C$33:$F$38,4,FALSE)*(SUMIF(Headcount!$F$44:$F$49,$E41,Headcount!AU$44:AU$49)-SUMIF(Headcount!$F$44:$F$49,$E41,Headcount!AT$44:AT$49)),0)))</f>
        <v>0</v>
      </c>
      <c r="AR41" s="125">
        <f>IF(SUMIF(Headcount!$F$44:$F$49,$E41,Headcount!AV$44:AV$49)&lt;=SUMIF(Headcount!$F$44:$F$49,$E41,Headcount!AU$44:AU$49),0,IF(AND($D41="Computer Equipment",VLOOKUP($E41,Setup!$C$33:$F$38,3,FALSE)&gt;=Setup!$F$30),VLOOKUP($E41,Setup!$C$33:$F$38,3,FALSE)*(SUMIF(Headcount!$F$44:$F$49,$E41,Headcount!AV$44:AV$49)-SUMIF(Headcount!$F$44:$F$49,$E41,Headcount!AU$44:AU$49)),IF(AND($D41="Furniture &amp; Fixtures",VLOOKUP($E41,Setup!$C$33:$F$38,4,FALSE)&gt;=Setup!$F$30),VLOOKUP($E41,Setup!$C$33:$F$38,4,FALSE)*(SUMIF(Headcount!$F$44:$F$49,$E41,Headcount!AV$44:AV$49)-SUMIF(Headcount!$F$44:$F$49,$E41,Headcount!AU$44:AU$49)),0)))</f>
        <v>0</v>
      </c>
      <c r="AS41" s="125">
        <f>IF(SUMIF(Headcount!$F$44:$F$49,$E41,Headcount!AW$44:AW$49)&lt;=SUMIF(Headcount!$F$44:$F$49,$E41,Headcount!AV$44:AV$49),0,IF(AND($D41="Computer Equipment",VLOOKUP($E41,Setup!$C$33:$F$38,3,FALSE)&gt;=Setup!$F$30),VLOOKUP($E41,Setup!$C$33:$F$38,3,FALSE)*(SUMIF(Headcount!$F$44:$F$49,$E41,Headcount!AW$44:AW$49)-SUMIF(Headcount!$F$44:$F$49,$E41,Headcount!AV$44:AV$49)),IF(AND($D41="Furniture &amp; Fixtures",VLOOKUP($E41,Setup!$C$33:$F$38,4,FALSE)&gt;=Setup!$F$30),VLOOKUP($E41,Setup!$C$33:$F$38,4,FALSE)*(SUMIF(Headcount!$F$44:$F$49,$E41,Headcount!AW$44:AW$49)-SUMIF(Headcount!$F$44:$F$49,$E41,Headcount!AV$44:AV$49)),0)))</f>
        <v>0</v>
      </c>
      <c r="AT41" s="125">
        <f>IF(SUMIF(Headcount!$F$44:$F$49,$E41,Headcount!AX$44:AX$49)&lt;=SUMIF(Headcount!$F$44:$F$49,$E41,Headcount!AW$44:AW$49),0,IF(AND($D41="Computer Equipment",VLOOKUP($E41,Setup!$C$33:$F$38,3,FALSE)&gt;=Setup!$F$30),VLOOKUP($E41,Setup!$C$33:$F$38,3,FALSE)*(SUMIF(Headcount!$F$44:$F$49,$E41,Headcount!AX$44:AX$49)-SUMIF(Headcount!$F$44:$F$49,$E41,Headcount!AW$44:AW$49)),IF(AND($D41="Furniture &amp; Fixtures",VLOOKUP($E41,Setup!$C$33:$F$38,4,FALSE)&gt;=Setup!$F$30),VLOOKUP($E41,Setup!$C$33:$F$38,4,FALSE)*(SUMIF(Headcount!$F$44:$F$49,$E41,Headcount!AX$44:AX$49)-SUMIF(Headcount!$F$44:$F$49,$E41,Headcount!AW$44:AW$49)),0)))</f>
        <v>0</v>
      </c>
      <c r="AU41" s="125">
        <f>IF(SUMIF(Headcount!$F$44:$F$49,$E41,Headcount!AY$44:AY$49)&lt;=SUMIF(Headcount!$F$44:$F$49,$E41,Headcount!AX$44:AX$49),0,IF(AND($D41="Computer Equipment",VLOOKUP($E41,Setup!$C$33:$F$38,3,FALSE)&gt;=Setup!$F$30),VLOOKUP($E41,Setup!$C$33:$F$38,3,FALSE)*(SUMIF(Headcount!$F$44:$F$49,$E41,Headcount!AY$44:AY$49)-SUMIF(Headcount!$F$44:$F$49,$E41,Headcount!AX$44:AX$49)),IF(AND($D41="Furniture &amp; Fixtures",VLOOKUP($E41,Setup!$C$33:$F$38,4,FALSE)&gt;=Setup!$F$30),VLOOKUP($E41,Setup!$C$33:$F$38,4,FALSE)*(SUMIF(Headcount!$F$44:$F$49,$E41,Headcount!AY$44:AY$49)-SUMIF(Headcount!$F$44:$F$49,$E41,Headcount!AX$44:AX$49)),0)))</f>
        <v>0</v>
      </c>
      <c r="AV41" s="125">
        <f>IF(SUMIF(Headcount!$F$44:$F$49,$E41,Headcount!AZ$44:AZ$49)&lt;=SUMIF(Headcount!$F$44:$F$49,$E41,Headcount!AY$44:AY$49),0,IF(AND($D41="Computer Equipment",VLOOKUP($E41,Setup!$C$33:$F$38,3,FALSE)&gt;=Setup!$F$30),VLOOKUP($E41,Setup!$C$33:$F$38,3,FALSE)*(SUMIF(Headcount!$F$44:$F$49,$E41,Headcount!AZ$44:AZ$49)-SUMIF(Headcount!$F$44:$F$49,$E41,Headcount!AY$44:AY$49)),IF(AND($D41="Furniture &amp; Fixtures",VLOOKUP($E41,Setup!$C$33:$F$38,4,FALSE)&gt;=Setup!$F$30),VLOOKUP($E41,Setup!$C$33:$F$38,4,FALSE)*(SUMIF(Headcount!$F$44:$F$49,$E41,Headcount!AZ$44:AZ$49)-SUMIF(Headcount!$F$44:$F$49,$E41,Headcount!AY$44:AY$49)),0)))</f>
        <v>0</v>
      </c>
      <c r="AW41" s="125">
        <f>IF(SUMIF(Headcount!$F$44:$F$49,$E41,Headcount!BA$44:BA$49)&lt;=SUMIF(Headcount!$F$44:$F$49,$E41,Headcount!AZ$44:AZ$49),0,IF(AND($D41="Computer Equipment",VLOOKUP($E41,Setup!$C$33:$F$38,3,FALSE)&gt;=Setup!$F$30),VLOOKUP($E41,Setup!$C$33:$F$38,3,FALSE)*(SUMIF(Headcount!$F$44:$F$49,$E41,Headcount!BA$44:BA$49)-SUMIF(Headcount!$F$44:$F$49,$E41,Headcount!AZ$44:AZ$49)),IF(AND($D41="Furniture &amp; Fixtures",VLOOKUP($E41,Setup!$C$33:$F$38,4,FALSE)&gt;=Setup!$F$30),VLOOKUP($E41,Setup!$C$33:$F$38,4,FALSE)*(SUMIF(Headcount!$F$44:$F$49,$E41,Headcount!BA$44:BA$49)-SUMIF(Headcount!$F$44:$F$49,$E41,Headcount!AZ$44:AZ$49)),0)))</f>
        <v>0</v>
      </c>
      <c r="AX41" s="125">
        <f>IF(SUMIF(Headcount!$F$44:$F$49,$E41,Headcount!BB$44:BB$49)&lt;=SUMIF(Headcount!$F$44:$F$49,$E41,Headcount!BA$44:BA$49),0,IF(AND($D41="Computer Equipment",VLOOKUP($E41,Setup!$C$33:$F$38,3,FALSE)&gt;=Setup!$F$30),VLOOKUP($E41,Setup!$C$33:$F$38,3,FALSE)*(SUMIF(Headcount!$F$44:$F$49,$E41,Headcount!BB$44:BB$49)-SUMIF(Headcount!$F$44:$F$49,$E41,Headcount!BA$44:BA$49)),IF(AND($D41="Furniture &amp; Fixtures",VLOOKUP($E41,Setup!$C$33:$F$38,4,FALSE)&gt;=Setup!$F$30),VLOOKUP($E41,Setup!$C$33:$F$38,4,FALSE)*(SUMIF(Headcount!$F$44:$F$49,$E41,Headcount!BB$44:BB$49)-SUMIF(Headcount!$F$44:$F$49,$E41,Headcount!BA$44:BA$49)),0)))</f>
        <v>0</v>
      </c>
      <c r="AY41" s="125">
        <f>IF(SUMIF(Headcount!$F$44:$F$49,$E41,Headcount!BC$44:BC$49)&lt;=SUMIF(Headcount!$F$44:$F$49,$E41,Headcount!BB$44:BB$49),0,IF(AND($D41="Computer Equipment",VLOOKUP($E41,Setup!$C$33:$F$38,3,FALSE)&gt;=Setup!$F$30),VLOOKUP($E41,Setup!$C$33:$F$38,3,FALSE)*(SUMIF(Headcount!$F$44:$F$49,$E41,Headcount!BC$44:BC$49)-SUMIF(Headcount!$F$44:$F$49,$E41,Headcount!BB$44:BB$49)),IF(AND($D41="Furniture &amp; Fixtures",VLOOKUP($E41,Setup!$C$33:$F$38,4,FALSE)&gt;=Setup!$F$30),VLOOKUP($E41,Setup!$C$33:$F$38,4,FALSE)*(SUMIF(Headcount!$F$44:$F$49,$E41,Headcount!BC$44:BC$49)-SUMIF(Headcount!$F$44:$F$49,$E41,Headcount!BB$44:BB$49)),0)))</f>
        <v>0</v>
      </c>
      <c r="AZ41" s="125">
        <f>IF(SUMIF(Headcount!$F$44:$F$49,$E41,Headcount!BD$44:BD$49)&lt;=SUMIF(Headcount!$F$44:$F$49,$E41,Headcount!BC$44:BC$49),0,IF(AND($D41="Computer Equipment",VLOOKUP($E41,Setup!$C$33:$F$38,3,FALSE)&gt;=Setup!$F$30),VLOOKUP($E41,Setup!$C$33:$F$38,3,FALSE)*(SUMIF(Headcount!$F$44:$F$49,$E41,Headcount!BD$44:BD$49)-SUMIF(Headcount!$F$44:$F$49,$E41,Headcount!BC$44:BC$49)),IF(AND($D41="Furniture &amp; Fixtures",VLOOKUP($E41,Setup!$C$33:$F$38,4,FALSE)&gt;=Setup!$F$30),VLOOKUP($E41,Setup!$C$33:$F$38,4,FALSE)*(SUMIF(Headcount!$F$44:$F$49,$E41,Headcount!BD$44:BD$49)-SUMIF(Headcount!$F$44:$F$49,$E41,Headcount!BC$44:BC$49)),0)))</f>
        <v>0</v>
      </c>
      <c r="BA41" s="125">
        <f>IF(SUMIF(Headcount!$F$44:$F$49,$E41,Headcount!BE$44:BE$49)&lt;=SUMIF(Headcount!$F$44:$F$49,$E41,Headcount!BD$44:BD$49),0,IF(AND($D41="Computer Equipment",VLOOKUP($E41,Setup!$C$33:$F$38,3,FALSE)&gt;=Setup!$F$30),VLOOKUP($E41,Setup!$C$33:$F$38,3,FALSE)*(SUMIF(Headcount!$F$44:$F$49,$E41,Headcount!BE$44:BE$49)-SUMIF(Headcount!$F$44:$F$49,$E41,Headcount!BD$44:BD$49)),IF(AND($D41="Furniture &amp; Fixtures",VLOOKUP($E41,Setup!$C$33:$F$38,4,FALSE)&gt;=Setup!$F$30),VLOOKUP($E41,Setup!$C$33:$F$38,4,FALSE)*(SUMIF(Headcount!$F$44:$F$49,$E41,Headcount!BE$44:BE$49)-SUMIF(Headcount!$F$44:$F$49,$E41,Headcount!BD$44:BD$49)),0)))</f>
        <v>0</v>
      </c>
      <c r="BB41" s="125">
        <f>IF(SUMIF(Headcount!$F$44:$F$49,$E41,Headcount!BF$44:BF$49)&lt;=SUMIF(Headcount!$F$44:$F$49,$E41,Headcount!BE$44:BE$49),0,IF(AND($D41="Computer Equipment",VLOOKUP($E41,Setup!$C$33:$F$38,3,FALSE)&gt;=Setup!$F$30),VLOOKUP($E41,Setup!$C$33:$F$38,3,FALSE)*(SUMIF(Headcount!$F$44:$F$49,$E41,Headcount!BF$44:BF$49)-SUMIF(Headcount!$F$44:$F$49,$E41,Headcount!BE$44:BE$49)),IF(AND($D41="Furniture &amp; Fixtures",VLOOKUP($E41,Setup!$C$33:$F$38,4,FALSE)&gt;=Setup!$F$30),VLOOKUP($E41,Setup!$C$33:$F$38,4,FALSE)*(SUMIF(Headcount!$F$44:$F$49,$E41,Headcount!BF$44:BF$49)-SUMIF(Headcount!$F$44:$F$49,$E41,Headcount!BE$44:BE$49)),0)))</f>
        <v>0</v>
      </c>
      <c r="BC41" s="125">
        <f>IF(SUMIF(Headcount!$F$44:$F$49,$E41,Headcount!BG$44:BG$49)&lt;=SUMIF(Headcount!$F$44:$F$49,$E41,Headcount!BF$44:BF$49),0,IF(AND($D41="Computer Equipment",VLOOKUP($E41,Setup!$C$33:$F$38,3,FALSE)&gt;=Setup!$F$30),VLOOKUP($E41,Setup!$C$33:$F$38,3,FALSE)*(SUMIF(Headcount!$F$44:$F$49,$E41,Headcount!BG$44:BG$49)-SUMIF(Headcount!$F$44:$F$49,$E41,Headcount!BF$44:BF$49)),IF(AND($D41="Furniture &amp; Fixtures",VLOOKUP($E41,Setup!$C$33:$F$38,4,FALSE)&gt;=Setup!$F$30),VLOOKUP($E41,Setup!$C$33:$F$38,4,FALSE)*(SUMIF(Headcount!$F$44:$F$49,$E41,Headcount!BG$44:BG$49)-SUMIF(Headcount!$F$44:$F$49,$E41,Headcount!BF$44:BF$49)),0)))</f>
        <v>0</v>
      </c>
      <c r="BD41" s="125">
        <f>IF(SUMIF(Headcount!$F$44:$F$49,$E41,Headcount!BH$44:BH$49)&lt;=SUMIF(Headcount!$F$44:$F$49,$E41,Headcount!BG$44:BG$49),0,IF(AND($D41="Computer Equipment",VLOOKUP($E41,Setup!$C$33:$F$38,3,FALSE)&gt;=Setup!$F$30),VLOOKUP($E41,Setup!$C$33:$F$38,3,FALSE)*(SUMIF(Headcount!$F$44:$F$49,$E41,Headcount!BH$44:BH$49)-SUMIF(Headcount!$F$44:$F$49,$E41,Headcount!BG$44:BG$49)),IF(AND($D41="Furniture &amp; Fixtures",VLOOKUP($E41,Setup!$C$33:$F$38,4,FALSE)&gt;=Setup!$F$30),VLOOKUP($E41,Setup!$C$33:$F$38,4,FALSE)*(SUMIF(Headcount!$F$44:$F$49,$E41,Headcount!BH$44:BH$49)-SUMIF(Headcount!$F$44:$F$49,$E41,Headcount!BG$44:BG$49)),0)))</f>
        <v>0</v>
      </c>
      <c r="BE41" s="125">
        <f>IF(SUMIF(Headcount!$F$44:$F$49,$E41,Headcount!BI$44:BI$49)&lt;=SUMIF(Headcount!$F$44:$F$49,$E41,Headcount!BH$44:BH$49),0,IF(AND($D41="Computer Equipment",VLOOKUP($E41,Setup!$C$33:$F$38,3,FALSE)&gt;=Setup!$F$30),VLOOKUP($E41,Setup!$C$33:$F$38,3,FALSE)*(SUMIF(Headcount!$F$44:$F$49,$E41,Headcount!BI$44:BI$49)-SUMIF(Headcount!$F$44:$F$49,$E41,Headcount!BH$44:BH$49)),IF(AND($D41="Furniture &amp; Fixtures",VLOOKUP($E41,Setup!$C$33:$F$38,4,FALSE)&gt;=Setup!$F$30),VLOOKUP($E41,Setup!$C$33:$F$38,4,FALSE)*(SUMIF(Headcount!$F$44:$F$49,$E41,Headcount!BI$44:BI$49)-SUMIF(Headcount!$F$44:$F$49,$E41,Headcount!BH$44:BH$49)),0)))</f>
        <v>0</v>
      </c>
      <c r="BF41" s="125">
        <f>IF(SUMIF(Headcount!$F$44:$F$49,$E41,Headcount!BJ$44:BJ$49)&lt;=SUMIF(Headcount!$F$44:$F$49,$E41,Headcount!BI$44:BI$49),0,IF(AND($D41="Computer Equipment",VLOOKUP($E41,Setup!$C$33:$F$38,3,FALSE)&gt;=Setup!$F$30),VLOOKUP($E41,Setup!$C$33:$F$38,3,FALSE)*(SUMIF(Headcount!$F$44:$F$49,$E41,Headcount!BJ$44:BJ$49)-SUMIF(Headcount!$F$44:$F$49,$E41,Headcount!BI$44:BI$49)),IF(AND($D41="Furniture &amp; Fixtures",VLOOKUP($E41,Setup!$C$33:$F$38,4,FALSE)&gt;=Setup!$F$30),VLOOKUP($E41,Setup!$C$33:$F$38,4,FALSE)*(SUMIF(Headcount!$F$44:$F$49,$E41,Headcount!BJ$44:BJ$49)-SUMIF(Headcount!$F$44:$F$49,$E41,Headcount!BI$44:BI$49)),0)))</f>
        <v>0</v>
      </c>
      <c r="BG41" s="125">
        <f>IF(SUMIF(Headcount!$F$44:$F$49,$E41,Headcount!BK$44:BK$49)&lt;=SUMIF(Headcount!$F$44:$F$49,$E41,Headcount!BJ$44:BJ$49),0,IF(AND($D41="Computer Equipment",VLOOKUP($E41,Setup!$C$33:$F$38,3,FALSE)&gt;=Setup!$F$30),VLOOKUP($E41,Setup!$C$33:$F$38,3,FALSE)*(SUMIF(Headcount!$F$44:$F$49,$E41,Headcount!BK$44:BK$49)-SUMIF(Headcount!$F$44:$F$49,$E41,Headcount!BJ$44:BJ$49)),IF(AND($D41="Furniture &amp; Fixtures",VLOOKUP($E41,Setup!$C$33:$F$38,4,FALSE)&gt;=Setup!$F$30),VLOOKUP($E41,Setup!$C$33:$F$38,4,FALSE)*(SUMIF(Headcount!$F$44:$F$49,$E41,Headcount!BK$44:BK$49)-SUMIF(Headcount!$F$44:$F$49,$E41,Headcount!BJ$44:BJ$49)),0)))</f>
        <v>0</v>
      </c>
      <c r="BH41" s="125">
        <f>IF(SUMIF(Headcount!$F$44:$F$49,$E41,Headcount!BL$44:BL$49)&lt;=SUMIF(Headcount!$F$44:$F$49,$E41,Headcount!BK$44:BK$49),0,IF(AND($D41="Computer Equipment",VLOOKUP($E41,Setup!$C$33:$F$38,3,FALSE)&gt;=Setup!$F$30),VLOOKUP($E41,Setup!$C$33:$F$38,3,FALSE)*(SUMIF(Headcount!$F$44:$F$49,$E41,Headcount!BL$44:BL$49)-SUMIF(Headcount!$F$44:$F$49,$E41,Headcount!BK$44:BK$49)),IF(AND($D41="Furniture &amp; Fixtures",VLOOKUP($E41,Setup!$C$33:$F$38,4,FALSE)&gt;=Setup!$F$30),VLOOKUP($E41,Setup!$C$33:$F$38,4,FALSE)*(SUMIF(Headcount!$F$44:$F$49,$E41,Headcount!BL$44:BL$49)-SUMIF(Headcount!$F$44:$F$49,$E41,Headcount!BK$44:BK$49)),0)))</f>
        <v>0</v>
      </c>
      <c r="BI41" s="125">
        <f>IF(SUMIF(Headcount!$F$44:$F$49,$E41,Headcount!BM$44:BM$49)&lt;=SUMIF(Headcount!$F$44:$F$49,$E41,Headcount!BL$44:BL$49),0,IF(AND($D41="Computer Equipment",VLOOKUP($E41,Setup!$C$33:$F$38,3,FALSE)&gt;=Setup!$F$30),VLOOKUP($E41,Setup!$C$33:$F$38,3,FALSE)*(SUMIF(Headcount!$F$44:$F$49,$E41,Headcount!BM$44:BM$49)-SUMIF(Headcount!$F$44:$F$49,$E41,Headcount!BL$44:BL$49)),IF(AND($D41="Furniture &amp; Fixtures",VLOOKUP($E41,Setup!$C$33:$F$38,4,FALSE)&gt;=Setup!$F$30),VLOOKUP($E41,Setup!$C$33:$F$38,4,FALSE)*(SUMIF(Headcount!$F$44:$F$49,$E41,Headcount!BM$44:BM$49)-SUMIF(Headcount!$F$44:$F$49,$E41,Headcount!BL$44:BL$49)),0)))</f>
        <v>0</v>
      </c>
      <c r="BJ41" s="125">
        <f>IF(SUMIF(Headcount!$F$44:$F$49,$E41,Headcount!BN$44:BN$49)&lt;=SUMIF(Headcount!$F$44:$F$49,$E41,Headcount!BM$44:BM$49),0,IF(AND($D41="Computer Equipment",VLOOKUP($E41,Setup!$C$33:$F$38,3,FALSE)&gt;=Setup!$F$30),VLOOKUP($E41,Setup!$C$33:$F$38,3,FALSE)*(SUMIF(Headcount!$F$44:$F$49,$E41,Headcount!BN$44:BN$49)-SUMIF(Headcount!$F$44:$F$49,$E41,Headcount!BM$44:BM$49)),IF(AND($D41="Furniture &amp; Fixtures",VLOOKUP($E41,Setup!$C$33:$F$38,4,FALSE)&gt;=Setup!$F$30),VLOOKUP($E41,Setup!$C$33:$F$38,4,FALSE)*(SUMIF(Headcount!$F$44:$F$49,$E41,Headcount!BN$44:BN$49)-SUMIF(Headcount!$F$44:$F$49,$E41,Headcount!BM$44:BM$49)),0)))</f>
        <v>0</v>
      </c>
      <c r="BK41" s="125">
        <f>IF(SUMIF(Headcount!$F$44:$F$49,$E41,Headcount!BO$44:BO$49)&lt;=SUMIF(Headcount!$F$44:$F$49,$E41,Headcount!BN$44:BN$49),0,IF(AND($D41="Computer Equipment",VLOOKUP($E41,Setup!$C$33:$F$38,3,FALSE)&gt;=Setup!$F$30),VLOOKUP($E41,Setup!$C$33:$F$38,3,FALSE)*(SUMIF(Headcount!$F$44:$F$49,$E41,Headcount!BO$44:BO$49)-SUMIF(Headcount!$F$44:$F$49,$E41,Headcount!BN$44:BN$49)),IF(AND($D41="Furniture &amp; Fixtures",VLOOKUP($E41,Setup!$C$33:$F$38,4,FALSE)&gt;=Setup!$F$30),VLOOKUP($E41,Setup!$C$33:$F$38,4,FALSE)*(SUMIF(Headcount!$F$44:$F$49,$E41,Headcount!BO$44:BO$49)-SUMIF(Headcount!$F$44:$F$49,$E41,Headcount!BN$44:BN$49)),0)))</f>
        <v>0</v>
      </c>
      <c r="BL41" s="125">
        <f>IF(SUMIF(Headcount!$F$44:$F$49,$E41,Headcount!BP$44:BP$49)&lt;=SUMIF(Headcount!$F$44:$F$49,$E41,Headcount!BO$44:BO$49),0,IF(AND($D41="Computer Equipment",VLOOKUP($E41,Setup!$C$33:$F$38,3,FALSE)&gt;=Setup!$F$30),VLOOKUP($E41,Setup!$C$33:$F$38,3,FALSE)*(SUMIF(Headcount!$F$44:$F$49,$E41,Headcount!BP$44:BP$49)-SUMIF(Headcount!$F$44:$F$49,$E41,Headcount!BO$44:BO$49)),IF(AND($D41="Furniture &amp; Fixtures",VLOOKUP($E41,Setup!$C$33:$F$38,4,FALSE)&gt;=Setup!$F$30),VLOOKUP($E41,Setup!$C$33:$F$38,4,FALSE)*(SUMIF(Headcount!$F$44:$F$49,$E41,Headcount!BP$44:BP$49)-SUMIF(Headcount!$F$44:$F$49,$E41,Headcount!BO$44:BO$49)),0)))</f>
        <v>0</v>
      </c>
      <c r="BM41" s="125">
        <f>IF(SUMIF(Headcount!$F$44:$F$49,$E41,Headcount!BQ$44:BQ$49)&lt;=SUMIF(Headcount!$F$44:$F$49,$E41,Headcount!BP$44:BP$49),0,IF(AND($D41="Computer Equipment",VLOOKUP($E41,Setup!$C$33:$F$38,3,FALSE)&gt;=Setup!$F$30),VLOOKUP($E41,Setup!$C$33:$F$38,3,FALSE)*(SUMIF(Headcount!$F$44:$F$49,$E41,Headcount!BQ$44:BQ$49)-SUMIF(Headcount!$F$44:$F$49,$E41,Headcount!BP$44:BP$49)),IF(AND($D41="Furniture &amp; Fixtures",VLOOKUP($E41,Setup!$C$33:$F$38,4,FALSE)&gt;=Setup!$F$30),VLOOKUP($E41,Setup!$C$33:$F$38,4,FALSE)*(SUMIF(Headcount!$F$44:$F$49,$E41,Headcount!BQ$44:BQ$49)-SUMIF(Headcount!$F$44:$F$49,$E41,Headcount!BP$44:BP$49)),0)))</f>
        <v>0</v>
      </c>
      <c r="BN41" s="125">
        <f>IF(SUMIF(Headcount!$F$44:$F$49,$E41,Headcount!BR$44:BR$49)&lt;=SUMIF(Headcount!$F$44:$F$49,$E41,Headcount!BQ$44:BQ$49),0,IF(AND($D41="Computer Equipment",VLOOKUP($E41,Setup!$C$33:$F$38,3,FALSE)&gt;=Setup!$F$30),VLOOKUP($E41,Setup!$C$33:$F$38,3,FALSE)*(SUMIF(Headcount!$F$44:$F$49,$E41,Headcount!BR$44:BR$49)-SUMIF(Headcount!$F$44:$F$49,$E41,Headcount!BQ$44:BQ$49)),IF(AND($D41="Furniture &amp; Fixtures",VLOOKUP($E41,Setup!$C$33:$F$38,4,FALSE)&gt;=Setup!$F$30),VLOOKUP($E41,Setup!$C$33:$F$38,4,FALSE)*(SUMIF(Headcount!$F$44:$F$49,$E41,Headcount!BR$44:BR$49)-SUMIF(Headcount!$F$44:$F$49,$E41,Headcount!BQ$44:BQ$49)),0)))</f>
        <v>0</v>
      </c>
      <c r="BO41" s="125">
        <f>IF(SUMIF(Headcount!$F$44:$F$49,$E41,Headcount!BS$44:BS$49)&lt;=SUMIF(Headcount!$F$44:$F$49,$E41,Headcount!BR$44:BR$49),0,IF(AND($D41="Computer Equipment",VLOOKUP($E41,Setup!$C$33:$F$38,3,FALSE)&gt;=Setup!$F$30),VLOOKUP($E41,Setup!$C$33:$F$38,3,FALSE)*(SUMIF(Headcount!$F$44:$F$49,$E41,Headcount!BS$44:BS$49)-SUMIF(Headcount!$F$44:$F$49,$E41,Headcount!BR$44:BR$49)),IF(AND($D41="Furniture &amp; Fixtures",VLOOKUP($E41,Setup!$C$33:$F$38,4,FALSE)&gt;=Setup!$F$30),VLOOKUP($E41,Setup!$C$33:$F$38,4,FALSE)*(SUMIF(Headcount!$F$44:$F$49,$E41,Headcount!BS$44:BS$49)-SUMIF(Headcount!$F$44:$F$49,$E41,Headcount!BR$44:BR$49)),0)))</f>
        <v>0</v>
      </c>
      <c r="BP41" s="125">
        <f>IF(SUMIF(Headcount!$F$44:$F$49,$E41,Headcount!BT$44:BT$49)&lt;=SUMIF(Headcount!$F$44:$F$49,$E41,Headcount!BS$44:BS$49),0,IF(AND($D41="Computer Equipment",VLOOKUP($E41,Setup!$C$33:$F$38,3,FALSE)&gt;=Setup!$F$30),VLOOKUP($E41,Setup!$C$33:$F$38,3,FALSE)*(SUMIF(Headcount!$F$44:$F$49,$E41,Headcount!BT$44:BT$49)-SUMIF(Headcount!$F$44:$F$49,$E41,Headcount!BS$44:BS$49)),IF(AND($D41="Furniture &amp; Fixtures",VLOOKUP($E41,Setup!$C$33:$F$38,4,FALSE)&gt;=Setup!$F$30),VLOOKUP($E41,Setup!$C$33:$F$38,4,FALSE)*(SUMIF(Headcount!$F$44:$F$49,$E41,Headcount!BT$44:BT$49)-SUMIF(Headcount!$F$44:$F$49,$E41,Headcount!BS$44:BS$49)),0)))</f>
        <v>0</v>
      </c>
      <c r="BQ41" s="125">
        <f>IF(SUMIF(Headcount!$F$44:$F$49,$E41,Headcount!BU$44:BU$49)&lt;=SUMIF(Headcount!$F$44:$F$49,$E41,Headcount!BT$44:BT$49),0,IF(AND($D41="Computer Equipment",VLOOKUP($E41,Setup!$C$33:$F$38,3,FALSE)&gt;=Setup!$F$30),VLOOKUP($E41,Setup!$C$33:$F$38,3,FALSE)*(SUMIF(Headcount!$F$44:$F$49,$E41,Headcount!BU$44:BU$49)-SUMIF(Headcount!$F$44:$F$49,$E41,Headcount!BT$44:BT$49)),IF(AND($D41="Furniture &amp; Fixtures",VLOOKUP($E41,Setup!$C$33:$F$38,4,FALSE)&gt;=Setup!$F$30),VLOOKUP($E41,Setup!$C$33:$F$38,4,FALSE)*(SUMIF(Headcount!$F$44:$F$49,$E41,Headcount!BU$44:BU$49)-SUMIF(Headcount!$F$44:$F$49,$E41,Headcount!BT$44:BT$49)),0)))</f>
        <v>0</v>
      </c>
      <c r="BR41" s="159" cm="1">
        <f t="array" ref="BR41">SUMPRODUCT((YEAR($J$5:$BQ$5)=BR$5)*($J41:$BQ41))</f>
        <v>0</v>
      </c>
      <c r="BS41" s="125" cm="1">
        <f t="array" ref="BS41">SUMPRODUCT((YEAR($J$5:$BQ$5)=BS$5)*($J41:$BQ41))</f>
        <v>0</v>
      </c>
      <c r="BT41" s="125" cm="1">
        <f t="array" ref="BT41">SUMPRODUCT((YEAR($J$5:$BQ$5)=BT$5)*($J41:$BQ41))</f>
        <v>0</v>
      </c>
      <c r="BU41" s="125" cm="1">
        <f t="array" ref="BU41">SUMPRODUCT((YEAR($J$5:$BQ$5)=BU$5)*($J41:$BQ41))</f>
        <v>0</v>
      </c>
      <c r="BV41" s="158" cm="1">
        <f t="array" ref="BV41">SUMPRODUCT((YEAR($J$5:$BQ$5)=BV$5)*($J41:$BQ41))</f>
        <v>0</v>
      </c>
      <c r="BW41" s="308"/>
      <c r="BX41" s="159">
        <f>IF(ROUND(SUM($BW41:BW41),0)&lt;ROUND(SUM($J41:J41),0),SUM($J41:J41)/$H41,0)</f>
        <v>0</v>
      </c>
      <c r="BY41" s="125">
        <f>IF(ROUND(SUM($BW41:BX41),0)&lt;ROUND(SUM($J41:K41),0),SUM($J41:K41)/$H41,0)</f>
        <v>0</v>
      </c>
      <c r="BZ41" s="125">
        <f>IF(ROUND(SUM($BW41:BY41),0)&lt;ROUND(SUM($J41:L41),0),SUM($J41:L41)/$H41,0)</f>
        <v>0</v>
      </c>
      <c r="CA41" s="125">
        <f>IF(ROUND(SUM($BW41:BZ41),0)&lt;ROUND(SUM($J41:M41),0),SUM($J41:M41)/$H41,0)</f>
        <v>0</v>
      </c>
      <c r="CB41" s="125">
        <f>IF(ROUND(SUM($BW41:CA41),0)&lt;ROUND(SUM($J41:N41),0),SUM($J41:N41)/$H41,0)</f>
        <v>0</v>
      </c>
      <c r="CC41" s="125">
        <f>IF(ROUND(SUM($BW41:CB41),0)&lt;ROUND(SUM($J41:O41),0),SUM($J41:O41)/$H41,0)</f>
        <v>0</v>
      </c>
      <c r="CD41" s="125">
        <f>IF(ROUND(SUM($BW41:CC41),0)&lt;ROUND(SUM($J41:P41),0),SUM($J41:P41)/$H41,0)</f>
        <v>0</v>
      </c>
      <c r="CE41" s="125">
        <f>IF(ROUND(SUM($BW41:CD41),0)&lt;ROUND(SUM($J41:Q41),0),SUM($J41:Q41)/$H41,0)</f>
        <v>0</v>
      </c>
      <c r="CF41" s="125">
        <f>IF(ROUND(SUM($BW41:CE41),0)&lt;ROUND(SUM($J41:R41),0),SUM($J41:R41)/$H41,0)</f>
        <v>0</v>
      </c>
      <c r="CG41" s="125">
        <f>IF(ROUND(SUM($BW41:CF41),0)&lt;ROUND(SUM($J41:S41),0),SUM($J41:S41)/$H41,0)</f>
        <v>0</v>
      </c>
      <c r="CH41" s="125">
        <f>IF(ROUND(SUM($BW41:CG41),0)&lt;ROUND(SUM($J41:T41),0),SUM($J41:T41)/$H41,0)</f>
        <v>0</v>
      </c>
      <c r="CI41" s="125">
        <f>IF(ROUND(SUM($BW41:CH41),0)&lt;ROUND(SUM($J41:U41),0),SUM($J41:U41)/$H41,0)</f>
        <v>0</v>
      </c>
      <c r="CJ41" s="125">
        <f>IF(ROUND(SUM($BW41:CI41),0)&lt;ROUND(SUM($J41:V41),0),SUM($J41:V41)/$H41,0)</f>
        <v>0</v>
      </c>
      <c r="CK41" s="125">
        <f>IF(ROUND(SUM($BW41:CJ41),0)&lt;ROUND(SUM($J41:W41),0),SUM($J41:W41)/$H41,0)</f>
        <v>0</v>
      </c>
      <c r="CL41" s="125">
        <f>IF(ROUND(SUM($BW41:CK41),0)&lt;ROUND(SUM($J41:X41),0),SUM($J41:X41)/$H41,0)</f>
        <v>0</v>
      </c>
      <c r="CM41" s="125">
        <f>IF(ROUND(SUM($BW41:CL41),0)&lt;ROUND(SUM($J41:Y41),0),SUM($J41:Y41)/$H41,0)</f>
        <v>0</v>
      </c>
      <c r="CN41" s="125">
        <f>IF(ROUND(SUM($BW41:CM41),0)&lt;ROUND(SUM($J41:Z41),0),SUM($J41:Z41)/$H41,0)</f>
        <v>0</v>
      </c>
      <c r="CO41" s="125">
        <f>IF(ROUND(SUM($BW41:CN41),0)&lt;ROUND(SUM($J41:AA41),0),SUM($J41:AA41)/$H41,0)</f>
        <v>0</v>
      </c>
      <c r="CP41" s="125">
        <f>IF(ROUND(SUM($BW41:CO41),0)&lt;ROUND(SUM($J41:AB41),0),SUM($J41:AB41)/$H41,0)</f>
        <v>0</v>
      </c>
      <c r="CQ41" s="125">
        <f>IF(ROUND(SUM($BW41:CP41),0)&lt;ROUND(SUM($J41:AC41),0),SUM($J41:AC41)/$H41,0)</f>
        <v>0</v>
      </c>
      <c r="CR41" s="125">
        <f>IF(ROUND(SUM($BW41:CQ41),0)&lt;ROUND(SUM($J41:AD41),0),SUM($J41:AD41)/$H41,0)</f>
        <v>0</v>
      </c>
      <c r="CS41" s="125">
        <f>IF(ROUND(SUM($BW41:CR41),0)&lt;ROUND(SUM($J41:AE41),0),SUM($J41:AE41)/$H41,0)</f>
        <v>0</v>
      </c>
      <c r="CT41" s="125">
        <f>IF(ROUND(SUM($BW41:CS41),0)&lt;ROUND(SUM($J41:AF41),0),SUM($J41:AF41)/$H41,0)</f>
        <v>0</v>
      </c>
      <c r="CU41" s="125">
        <f>IF(ROUND(SUM($BW41:CT41),0)&lt;ROUND(SUM($J41:AG41),0),SUM($J41:AG41)/$H41,0)</f>
        <v>0</v>
      </c>
      <c r="CV41" s="125">
        <f>IF(ROUND(SUM($BW41:CU41),0)&lt;ROUND(SUM($J41:AH41),0),SUM($J41:AH41)/$H41,0)</f>
        <v>0</v>
      </c>
      <c r="CW41" s="125">
        <f>IF(ROUND(SUM($BW41:CV41),0)&lt;ROUND(SUM($J41:AI41),0),SUM($J41:AI41)/$H41,0)</f>
        <v>0</v>
      </c>
      <c r="CX41" s="125">
        <f>IF(ROUND(SUM($BW41:CW41),0)&lt;ROUND(SUM($J41:AJ41),0),SUM($J41:AJ41)/$H41,0)</f>
        <v>0</v>
      </c>
      <c r="CY41" s="125">
        <f>IF(ROUND(SUM($BW41:CX41),0)&lt;ROUND(SUM($J41:AK41),0),SUM($J41:AK41)/$H41,0)</f>
        <v>0</v>
      </c>
      <c r="CZ41" s="125">
        <f>IF(ROUND(SUM($BW41:CY41),0)&lt;ROUND(SUM($J41:AL41),0),SUM($J41:AL41)/$H41,0)</f>
        <v>0</v>
      </c>
      <c r="DA41" s="125">
        <f>IF(ROUND(SUM($BW41:CZ41),0)&lt;ROUND(SUM($J41:AM41),0),SUM($J41:AM41)/$H41,0)</f>
        <v>0</v>
      </c>
      <c r="DB41" s="125">
        <f>IF(ROUND(SUM($BW41:DA41),0)&lt;ROUND(SUM($J41:AN41),0),SUM($J41:AN41)/$H41,0)</f>
        <v>0</v>
      </c>
      <c r="DC41" s="125">
        <f>IF(ROUND(SUM($BW41:DB41),0)&lt;ROUND(SUM($J41:AO41),0),SUM($J41:AO41)/$H41,0)</f>
        <v>0</v>
      </c>
      <c r="DD41" s="125">
        <f>IF(ROUND(SUM($BW41:DC41),0)&lt;ROUND(SUM($J41:AP41),0),SUM($J41:AP41)/$H41,0)</f>
        <v>0</v>
      </c>
      <c r="DE41" s="125">
        <f>IF(ROUND(SUM($BW41:DD41),0)&lt;ROUND(SUM($J41:AQ41),0),SUM($J41:AQ41)/$H41,0)</f>
        <v>0</v>
      </c>
      <c r="DF41" s="125">
        <f>IF(ROUND(SUM($BW41:DE41),0)&lt;ROUND(SUM($J41:AR41),0),SUM($J41:AR41)/$H41,0)</f>
        <v>0</v>
      </c>
      <c r="DG41" s="125">
        <f>IF(ROUND(SUM($BW41:DF41),0)&lt;ROUND(SUM($J41:AS41),0),SUM($J41:AS41)/$H41,0)</f>
        <v>0</v>
      </c>
      <c r="DH41" s="125">
        <f>IF(ROUND(SUM($BW41:DG41),0)&lt;ROUND(SUM($J41:AT41),0),SUM($J41:AT41)/$H41,0)</f>
        <v>0</v>
      </c>
      <c r="DI41" s="125">
        <f>IF(ROUND(SUM($BW41:DH41),0)&lt;ROUND(SUM($J41:AU41),0),SUM($J41:AU41)/$H41,0)</f>
        <v>0</v>
      </c>
      <c r="DJ41" s="125">
        <f>IF(ROUND(SUM($BW41:DI41),0)&lt;ROUND(SUM($J41:AV41),0),SUM($J41:AV41)/$H41,0)</f>
        <v>0</v>
      </c>
      <c r="DK41" s="125">
        <f>IF(ROUND(SUM($BW41:DJ41),0)&lt;ROUND(SUM($J41:AW41),0),SUM($J41:AW41)/$H41,0)</f>
        <v>0</v>
      </c>
      <c r="DL41" s="125">
        <f>IF(ROUND(SUM($BW41:DK41),0)&lt;ROUND(SUM($J41:AX41),0),SUM($J41:AX41)/$H41,0)</f>
        <v>0</v>
      </c>
      <c r="DM41" s="125">
        <f>IF(ROUND(SUM($BW41:DL41),0)&lt;ROUND(SUM($J41:AY41),0),SUM($J41:AY41)/$H41,0)</f>
        <v>0</v>
      </c>
      <c r="DN41" s="125">
        <f>IF(ROUND(SUM($BW41:DM41),0)&lt;ROUND(SUM($J41:AZ41),0),SUM($J41:AZ41)/$H41,0)</f>
        <v>0</v>
      </c>
      <c r="DO41" s="125">
        <f>IF(ROUND(SUM($BW41:DN41),0)&lt;ROUND(SUM($J41:BA41),0),SUM($J41:BA41)/$H41,0)</f>
        <v>0</v>
      </c>
      <c r="DP41" s="125">
        <f>IF(ROUND(SUM($BW41:DO41),0)&lt;ROUND(SUM($J41:BB41),0),SUM($J41:BB41)/$H41,0)</f>
        <v>0</v>
      </c>
      <c r="DQ41" s="125">
        <f>IF(ROUND(SUM($BW41:DP41),0)&lt;ROUND(SUM($J41:BC41),0),SUM($J41:BC41)/$H41,0)</f>
        <v>0</v>
      </c>
      <c r="DR41" s="125">
        <f>IF(ROUND(SUM($BW41:DQ41),0)&lt;ROUND(SUM($J41:BD41),0),SUM($J41:BD41)/$H41,0)</f>
        <v>0</v>
      </c>
      <c r="DS41" s="125">
        <f>IF(ROUND(SUM($BW41:DR41),0)&lt;ROUND(SUM($J41:BE41),0),SUM($J41:BE41)/$H41,0)</f>
        <v>0</v>
      </c>
      <c r="DT41" s="125">
        <f>IF(ROUND(SUM($BW41:DS41),0)&lt;ROUND(SUM($J41:BF41),0),SUM($J41:BF41)/$H41,0)</f>
        <v>0</v>
      </c>
      <c r="DU41" s="125">
        <f>IF(ROUND(SUM($BW41:DT41),0)&lt;ROUND(SUM($J41:BG41),0),SUM($J41:BG41)/$H41,0)</f>
        <v>0</v>
      </c>
      <c r="DV41" s="125">
        <f>IF(ROUND(SUM($BW41:DU41),0)&lt;ROUND(SUM($J41:BH41),0),SUM($J41:BH41)/$H41,0)</f>
        <v>0</v>
      </c>
      <c r="DW41" s="125">
        <f>IF(ROUND(SUM($BW41:DV41),0)&lt;ROUND(SUM($J41:BI41),0),SUM($J41:BI41)/$H41,0)</f>
        <v>0</v>
      </c>
      <c r="DX41" s="125">
        <f>IF(ROUND(SUM($BW41:DW41),0)&lt;ROUND(SUM($J41:BJ41),0),SUM($J41:BJ41)/$H41,0)</f>
        <v>0</v>
      </c>
      <c r="DY41" s="125">
        <f>IF(ROUND(SUM($BW41:DX41),0)&lt;ROUND(SUM($J41:BK41),0),SUM($J41:BK41)/$H41,0)</f>
        <v>0</v>
      </c>
      <c r="DZ41" s="125">
        <f>IF(ROUND(SUM($BW41:DY41),0)&lt;ROUND(SUM($J41:BL41),0),SUM($J41:BL41)/$H41,0)</f>
        <v>0</v>
      </c>
      <c r="EA41" s="125">
        <f>IF(ROUND(SUM($BW41:DZ41),0)&lt;ROUND(SUM($J41:BM41),0),SUM($J41:BM41)/$H41,0)</f>
        <v>0</v>
      </c>
      <c r="EB41" s="125">
        <f>IF(ROUND(SUM($BW41:EA41),0)&lt;ROUND(SUM($J41:BN41),0),SUM($J41:BN41)/$H41,0)</f>
        <v>0</v>
      </c>
      <c r="EC41" s="125">
        <f>IF(ROUND(SUM($BW41:EB41),0)&lt;ROUND(SUM($J41:BO41),0),SUM($J41:BO41)/$H41,0)</f>
        <v>0</v>
      </c>
      <c r="ED41" s="125">
        <f>IF(ROUND(SUM($BW41:EC41),0)&lt;ROUND(SUM($J41:BP41),0),SUM($J41:BP41)/$H41,0)</f>
        <v>0</v>
      </c>
      <c r="EE41" s="125">
        <f>IF(ROUND(SUM($BW41:ED41),0)&lt;ROUND(SUM($J41:BQ41),0),SUM($J41:BQ41)/$H41,0)</f>
        <v>0</v>
      </c>
      <c r="EF41" s="159" cm="1">
        <f t="array" ref="EF41">SUMPRODUCT((YEAR($BX$5:$EE$5)=EF$5)*($BX41:$EE41))</f>
        <v>0</v>
      </c>
      <c r="EG41" s="125" cm="1">
        <f t="array" ref="EG41">SUMPRODUCT((YEAR($BX$5:$EE$5)=EG$5)*($BX41:$EE41))</f>
        <v>0</v>
      </c>
      <c r="EH41" s="125" cm="1">
        <f t="array" ref="EH41">SUMPRODUCT((YEAR($BX$5:$EE$5)=EH$5)*($BX41:$EE41))</f>
        <v>0</v>
      </c>
      <c r="EI41" s="125" cm="1">
        <f t="array" ref="EI41">SUMPRODUCT((YEAR($BX$5:$EE$5)=EI$5)*($BX41:$EE41))</f>
        <v>0</v>
      </c>
      <c r="EJ41" s="158" cm="1">
        <f t="array" ref="EJ41">SUMPRODUCT((YEAR($BX$5:$EE$5)=EJ$5)*($BX41:$EE41))</f>
        <v>0</v>
      </c>
      <c r="EK41" s="193"/>
      <c r="EL41" s="125">
        <f>ROUND(SUM($J41:J41)-SUM($BX41:BX41),2)</f>
        <v>0</v>
      </c>
      <c r="EM41" s="125">
        <f>ROUND(SUM($J41:K41)-SUM($BX41:BY41),2)</f>
        <v>0</v>
      </c>
      <c r="EN41" s="125">
        <f>ROUND(SUM($J41:L41)-SUM($BX41:BZ41),2)</f>
        <v>0</v>
      </c>
      <c r="EO41" s="125">
        <f>ROUND(SUM($J41:M41)-SUM($BX41:CA41),2)</f>
        <v>0</v>
      </c>
      <c r="EP41" s="125">
        <f>ROUND(SUM($J41:N41)-SUM($BX41:CB41),2)</f>
        <v>0</v>
      </c>
      <c r="EQ41" s="125">
        <f>ROUND(SUM($J41:O41)-SUM($BX41:CC41),2)</f>
        <v>0</v>
      </c>
      <c r="ER41" s="125">
        <f>ROUND(SUM($J41:P41)-SUM($BX41:CD41),2)</f>
        <v>0</v>
      </c>
      <c r="ES41" s="125">
        <f>ROUND(SUM($J41:Q41)-SUM($BX41:CE41),2)</f>
        <v>0</v>
      </c>
      <c r="ET41" s="125">
        <f>ROUND(SUM($J41:R41)-SUM($BX41:CF41),2)</f>
        <v>0</v>
      </c>
      <c r="EU41" s="125">
        <f>ROUND(SUM($J41:S41)-SUM($BX41:CG41),2)</f>
        <v>0</v>
      </c>
      <c r="EV41" s="125">
        <f>ROUND(SUM($J41:T41)-SUM($BX41:CH41),2)</f>
        <v>0</v>
      </c>
      <c r="EW41" s="125">
        <f>ROUND(SUM($J41:U41)-SUM($BX41:CI41),2)</f>
        <v>0</v>
      </c>
      <c r="EX41" s="125">
        <f>ROUND(SUM($J41:V41)-SUM($BX41:CJ41),2)</f>
        <v>0</v>
      </c>
      <c r="EY41" s="125">
        <f>ROUND(SUM($J41:W41)-SUM($BX41:CK41),2)</f>
        <v>0</v>
      </c>
      <c r="EZ41" s="125">
        <f>ROUND(SUM($J41:X41)-SUM($BX41:CL41),2)</f>
        <v>0</v>
      </c>
      <c r="FA41" s="125">
        <f>ROUND(SUM($J41:Y41)-SUM($BX41:CM41),2)</f>
        <v>0</v>
      </c>
      <c r="FB41" s="125">
        <f>ROUND(SUM($J41:Z41)-SUM($BX41:CN41),2)</f>
        <v>0</v>
      </c>
      <c r="FC41" s="125">
        <f>ROUND(SUM($J41:AA41)-SUM($BX41:CO41),2)</f>
        <v>0</v>
      </c>
      <c r="FD41" s="125">
        <f>ROUND(SUM($J41:AB41)-SUM($BX41:CP41),2)</f>
        <v>0</v>
      </c>
      <c r="FE41" s="125">
        <f>ROUND(SUM($J41:AC41)-SUM($BX41:CQ41),2)</f>
        <v>0</v>
      </c>
      <c r="FF41" s="125">
        <f>ROUND(SUM($J41:AD41)-SUM($BX41:CR41),2)</f>
        <v>0</v>
      </c>
      <c r="FG41" s="125">
        <f>ROUND(SUM($J41:AE41)-SUM($BX41:CS41),2)</f>
        <v>0</v>
      </c>
      <c r="FH41" s="125">
        <f>ROUND(SUM($J41:AF41)-SUM($BX41:CT41),2)</f>
        <v>0</v>
      </c>
      <c r="FI41" s="125">
        <f>ROUND(SUM($J41:AG41)-SUM($BX41:CU41),2)</f>
        <v>0</v>
      </c>
      <c r="FJ41" s="125">
        <f>ROUND(SUM($J41:AH41)-SUM($BX41:CV41),2)</f>
        <v>0</v>
      </c>
      <c r="FK41" s="125">
        <f>ROUND(SUM($J41:AI41)-SUM($BX41:CW41),2)</f>
        <v>0</v>
      </c>
      <c r="FL41" s="125">
        <f>ROUND(SUM($J41:AJ41)-SUM($BX41:CX41),2)</f>
        <v>0</v>
      </c>
      <c r="FM41" s="125">
        <f>ROUND(SUM($J41:AK41)-SUM($BX41:CY41),2)</f>
        <v>0</v>
      </c>
      <c r="FN41" s="125">
        <f>ROUND(SUM($J41:AL41)-SUM($BX41:CZ41),2)</f>
        <v>0</v>
      </c>
      <c r="FO41" s="125">
        <f>ROUND(SUM($J41:AM41)-SUM($BX41:DA41),2)</f>
        <v>0</v>
      </c>
      <c r="FP41" s="125">
        <f>ROUND(SUM($J41:AN41)-SUM($BX41:DB41),2)</f>
        <v>0</v>
      </c>
      <c r="FQ41" s="125">
        <f>ROUND(SUM($J41:AO41)-SUM($BX41:DC41),2)</f>
        <v>0</v>
      </c>
      <c r="FR41" s="125">
        <f>ROUND(SUM($J41:AP41)-SUM($BX41:DD41),2)</f>
        <v>0</v>
      </c>
      <c r="FS41" s="125">
        <f>ROUND(SUM($J41:AQ41)-SUM($BX41:DE41),2)</f>
        <v>0</v>
      </c>
      <c r="FT41" s="125">
        <f>ROUND(SUM($J41:AR41)-SUM($BX41:DF41),2)</f>
        <v>0</v>
      </c>
      <c r="FU41" s="125">
        <f>ROUND(SUM($J41:AS41)-SUM($BX41:DG41),2)</f>
        <v>0</v>
      </c>
      <c r="FV41" s="125">
        <f>ROUND(SUM($J41:AT41)-SUM($BX41:DH41),2)</f>
        <v>0</v>
      </c>
      <c r="FW41" s="125">
        <f>ROUND(SUM($J41:AU41)-SUM($BX41:DI41),2)</f>
        <v>0</v>
      </c>
      <c r="FX41" s="125">
        <f>ROUND(SUM($J41:AV41)-SUM($BX41:DJ41),2)</f>
        <v>0</v>
      </c>
      <c r="FY41" s="125">
        <f>ROUND(SUM($J41:AW41)-SUM($BX41:DK41),2)</f>
        <v>0</v>
      </c>
      <c r="FZ41" s="125">
        <f>ROUND(SUM($J41:AX41)-SUM($BX41:DL41),2)</f>
        <v>0</v>
      </c>
      <c r="GA41" s="125">
        <f>ROUND(SUM($J41:AY41)-SUM($BX41:DM41),2)</f>
        <v>0</v>
      </c>
      <c r="GB41" s="125">
        <f>ROUND(SUM($J41:AZ41)-SUM($BX41:DN41),2)</f>
        <v>0</v>
      </c>
      <c r="GC41" s="125">
        <f>ROUND(SUM($J41:BA41)-SUM($BX41:DO41),2)</f>
        <v>0</v>
      </c>
      <c r="GD41" s="125">
        <f>ROUND(SUM($J41:BB41)-SUM($BX41:DP41),2)</f>
        <v>0</v>
      </c>
      <c r="GE41" s="125">
        <f>ROUND(SUM($J41:BC41)-SUM($BX41:DQ41),2)</f>
        <v>0</v>
      </c>
      <c r="GF41" s="125">
        <f>ROUND(SUM($J41:BD41)-SUM($BX41:DR41),2)</f>
        <v>0</v>
      </c>
      <c r="GG41" s="125">
        <f>ROUND(SUM($J41:BE41)-SUM($BX41:DS41),2)</f>
        <v>0</v>
      </c>
      <c r="GH41" s="125">
        <f>ROUND(SUM($J41:BF41)-SUM($BX41:DT41),2)</f>
        <v>0</v>
      </c>
      <c r="GI41" s="125">
        <f>ROUND(SUM($J41:BG41)-SUM($BX41:DU41),2)</f>
        <v>0</v>
      </c>
      <c r="GJ41" s="125">
        <f>ROUND(SUM($J41:BH41)-SUM($BX41:DV41),2)</f>
        <v>0</v>
      </c>
      <c r="GK41" s="125">
        <f>ROUND(SUM($J41:BI41)-SUM($BX41:DW41),2)</f>
        <v>0</v>
      </c>
      <c r="GL41" s="125">
        <f>ROUND(SUM($J41:BJ41)-SUM($BX41:DX41),2)</f>
        <v>0</v>
      </c>
      <c r="GM41" s="125">
        <f>ROUND(SUM($J41:BK41)-SUM($BX41:DY41),2)</f>
        <v>0</v>
      </c>
      <c r="GN41" s="125">
        <f>ROUND(SUM($J41:BL41)-SUM($BX41:DZ41),2)</f>
        <v>0</v>
      </c>
      <c r="GO41" s="125">
        <f>ROUND(SUM($J41:BM41)-SUM($BX41:EA41),2)</f>
        <v>0</v>
      </c>
      <c r="GP41" s="125">
        <f>ROUND(SUM($J41:BN41)-SUM($BX41:EB41),2)</f>
        <v>0</v>
      </c>
      <c r="GQ41" s="125">
        <f>ROUND(SUM($J41:BO41)-SUM($BX41:EC41),2)</f>
        <v>0</v>
      </c>
      <c r="GR41" s="125">
        <f>ROUND(SUM($J41:BP41)-SUM($BX41:ED41),2)</f>
        <v>0</v>
      </c>
      <c r="GS41" s="125">
        <f>ROUND(SUM($J41:BQ41)-SUM($BX41:EE41),2)</f>
        <v>0</v>
      </c>
      <c r="GT41" s="159">
        <f t="shared" si="192"/>
        <v>0</v>
      </c>
      <c r="GU41" s="125">
        <f t="shared" si="193"/>
        <v>0</v>
      </c>
      <c r="GV41" s="125">
        <f t="shared" si="194"/>
        <v>0</v>
      </c>
      <c r="GW41" s="125">
        <f t="shared" si="195"/>
        <v>0</v>
      </c>
      <c r="GX41" s="158">
        <f t="shared" si="196"/>
        <v>0</v>
      </c>
      <c r="HB41" s="125"/>
      <c r="HC41" s="125"/>
      <c r="HD41" s="125"/>
      <c r="HE41" s="125"/>
      <c r="HK41" s="125"/>
      <c r="HL41" s="125"/>
      <c r="HM41" s="212"/>
      <c r="HN41" s="212"/>
      <c r="HO41" s="212"/>
      <c r="HP41" s="212"/>
      <c r="HQ41" s="212"/>
      <c r="HR41" s="212"/>
      <c r="HS41" s="212"/>
      <c r="HT41" s="212"/>
      <c r="HU41" s="212"/>
      <c r="HV41" s="212"/>
      <c r="HW41" s="212"/>
      <c r="HX41" s="212"/>
      <c r="HY41" s="212"/>
      <c r="HZ41" s="212"/>
      <c r="IA41" s="212"/>
      <c r="IB41" s="212"/>
      <c r="IC41" s="212"/>
      <c r="ID41" s="212"/>
      <c r="IE41" s="212"/>
      <c r="IF41" s="212"/>
      <c r="IG41" s="212"/>
      <c r="IH41" s="212"/>
      <c r="II41" s="212"/>
      <c r="IJ41" s="212"/>
      <c r="IK41" s="212"/>
      <c r="IL41" s="212"/>
      <c r="IM41" s="212"/>
      <c r="IN41" s="212"/>
      <c r="IO41" s="212"/>
      <c r="IP41" s="212"/>
      <c r="IQ41" s="212"/>
      <c r="IR41" s="212"/>
      <c r="IS41" s="212"/>
      <c r="IT41" s="212"/>
    </row>
    <row r="42" spans="1:262" s="24" customFormat="1">
      <c r="A42" s="17"/>
      <c r="B42" s="89"/>
      <c r="C42" s="445" t="s">
        <v>209</v>
      </c>
      <c r="D42" s="152" t="s">
        <v>27</v>
      </c>
      <c r="E42" s="153" t="str">
        <f>Setup!D$16</f>
        <v>Business Development</v>
      </c>
      <c r="F42" s="153">
        <v>0</v>
      </c>
      <c r="G42" s="154" t="s">
        <v>210</v>
      </c>
      <c r="H42" s="155">
        <f>IFERROR(VLOOKUP(D42,Setup!$D$40:$F$47,3,FALSE)*12,"")</f>
        <v>36</v>
      </c>
      <c r="I42" s="90"/>
      <c r="J42" s="159">
        <f>IF(SUMIF(Headcount!$F$44:$F$49,$E42,Headcount!N$44:N$49)&lt;=SUMIF(Headcount!$F$44:$F$49,$E42,Headcount!M$44:M$49),0,IF(AND($D42="Computer Equipment",VLOOKUP($E42,Setup!$C$33:$F$38,3,FALSE)&gt;=Setup!$F$30),VLOOKUP($E42,Setup!$C$33:$F$38,3,FALSE)*(SUMIF(Headcount!$F$44:$F$49,$E42,Headcount!N$44:N$49)-SUMIF(Headcount!$F$44:$F$49,$E42,Headcount!M$44:M$49)),IF(AND($D42="Furniture &amp; Fixtures",VLOOKUP($E42,Setup!$C$33:$F$38,4,FALSE)&gt;=Setup!$F$30),VLOOKUP($E42,Setup!$C$33:$F$38,4,FALSE)*(SUMIF(Headcount!$F$44:$F$49,$E42,Headcount!N$44:N$49)-SUMIF(Headcount!$F$44:$F$49,$E42,Headcount!M$44:M$49)),0)))</f>
        <v>0</v>
      </c>
      <c r="K42" s="125">
        <f>IF(SUMIF(Headcount!$F$44:$F$49,$E42,Headcount!O$44:O$49)&lt;=SUMIF(Headcount!$F$44:$F$49,$E42,Headcount!N$44:N$49),0,IF(AND($D42="Computer Equipment",VLOOKUP($E42,Setup!$C$33:$F$38,3,FALSE)&gt;=Setup!$F$30),VLOOKUP($E42,Setup!$C$33:$F$38,3,FALSE)*(SUMIF(Headcount!$F$44:$F$49,$E42,Headcount!O$44:O$49)-SUMIF(Headcount!$F$44:$F$49,$E42,Headcount!N$44:N$49)),IF(AND($D42="Furniture &amp; Fixtures",VLOOKUP($E42,Setup!$C$33:$F$38,4,FALSE)&gt;=Setup!$F$30),VLOOKUP($E42,Setup!$C$33:$F$38,4,FALSE)*(SUMIF(Headcount!$F$44:$F$49,$E42,Headcount!O$44:O$49)-SUMIF(Headcount!$F$44:$F$49,$E42,Headcount!N$44:N$49)),0)))</f>
        <v>0</v>
      </c>
      <c r="L42" s="125">
        <f>IF(SUMIF(Headcount!$F$44:$F$49,$E42,Headcount!P$44:P$49)&lt;=SUMIF(Headcount!$F$44:$F$49,$E42,Headcount!O$44:O$49),0,IF(AND($D42="Computer Equipment",VLOOKUP($E42,Setup!$C$33:$F$38,3,FALSE)&gt;=Setup!$F$30),VLOOKUP($E42,Setup!$C$33:$F$38,3,FALSE)*(SUMIF(Headcount!$F$44:$F$49,$E42,Headcount!P$44:P$49)-SUMIF(Headcount!$F$44:$F$49,$E42,Headcount!O$44:O$49)),IF(AND($D42="Furniture &amp; Fixtures",VLOOKUP($E42,Setup!$C$33:$F$38,4,FALSE)&gt;=Setup!$F$30),VLOOKUP($E42,Setup!$C$33:$F$38,4,FALSE)*(SUMIF(Headcount!$F$44:$F$49,$E42,Headcount!P$44:P$49)-SUMIF(Headcount!$F$44:$F$49,$E42,Headcount!O$44:O$49)),0)))</f>
        <v>0</v>
      </c>
      <c r="M42" s="125">
        <f>IF(SUMIF(Headcount!$F$44:$F$49,$E42,Headcount!Q$44:Q$49)&lt;=SUMIF(Headcount!$F$44:$F$49,$E42,Headcount!P$44:P$49),0,IF(AND($D42="Computer Equipment",VLOOKUP($E42,Setup!$C$33:$F$38,3,FALSE)&gt;=Setup!$F$30),VLOOKUP($E42,Setup!$C$33:$F$38,3,FALSE)*(SUMIF(Headcount!$F$44:$F$49,$E42,Headcount!Q$44:Q$49)-SUMIF(Headcount!$F$44:$F$49,$E42,Headcount!P$44:P$49)),IF(AND($D42="Furniture &amp; Fixtures",VLOOKUP($E42,Setup!$C$33:$F$38,4,FALSE)&gt;=Setup!$F$30),VLOOKUP($E42,Setup!$C$33:$F$38,4,FALSE)*(SUMIF(Headcount!$F$44:$F$49,$E42,Headcount!Q$44:Q$49)-SUMIF(Headcount!$F$44:$F$49,$E42,Headcount!P$44:P$49)),0)))</f>
        <v>0</v>
      </c>
      <c r="N42" s="125">
        <f>IF(SUMIF(Headcount!$F$44:$F$49,$E42,Headcount!R$44:R$49)&lt;=SUMIF(Headcount!$F$44:$F$49,$E42,Headcount!Q$44:Q$49),0,IF(AND($D42="Computer Equipment",VLOOKUP($E42,Setup!$C$33:$F$38,3,FALSE)&gt;=Setup!$F$30),VLOOKUP($E42,Setup!$C$33:$F$38,3,FALSE)*(SUMIF(Headcount!$F$44:$F$49,$E42,Headcount!R$44:R$49)-SUMIF(Headcount!$F$44:$F$49,$E42,Headcount!Q$44:Q$49)),IF(AND($D42="Furniture &amp; Fixtures",VLOOKUP($E42,Setup!$C$33:$F$38,4,FALSE)&gt;=Setup!$F$30),VLOOKUP($E42,Setup!$C$33:$F$38,4,FALSE)*(SUMIF(Headcount!$F$44:$F$49,$E42,Headcount!R$44:R$49)-SUMIF(Headcount!$F$44:$F$49,$E42,Headcount!Q$44:Q$49)),0)))</f>
        <v>0</v>
      </c>
      <c r="O42" s="125">
        <f>IF(SUMIF(Headcount!$F$44:$F$49,$E42,Headcount!S$44:S$49)&lt;=SUMIF(Headcount!$F$44:$F$49,$E42,Headcount!R$44:R$49),0,IF(AND($D42="Computer Equipment",VLOOKUP($E42,Setup!$C$33:$F$38,3,FALSE)&gt;=Setup!$F$30),VLOOKUP($E42,Setup!$C$33:$F$38,3,FALSE)*(SUMIF(Headcount!$F$44:$F$49,$E42,Headcount!S$44:S$49)-SUMIF(Headcount!$F$44:$F$49,$E42,Headcount!R$44:R$49)),IF(AND($D42="Furniture &amp; Fixtures",VLOOKUP($E42,Setup!$C$33:$F$38,4,FALSE)&gt;=Setup!$F$30),VLOOKUP($E42,Setup!$C$33:$F$38,4,FALSE)*(SUMIF(Headcount!$F$44:$F$49,$E42,Headcount!S$44:S$49)-SUMIF(Headcount!$F$44:$F$49,$E42,Headcount!R$44:R$49)),0)))</f>
        <v>0</v>
      </c>
      <c r="P42" s="125">
        <f>IF(SUMIF(Headcount!$F$44:$F$49,$E42,Headcount!T$44:T$49)&lt;=SUMIF(Headcount!$F$44:$F$49,$E42,Headcount!S$44:S$49),0,IF(AND($D42="Computer Equipment",VLOOKUP($E42,Setup!$C$33:$F$38,3,FALSE)&gt;=Setup!$F$30),VLOOKUP($E42,Setup!$C$33:$F$38,3,FALSE)*(SUMIF(Headcount!$F$44:$F$49,$E42,Headcount!T$44:T$49)-SUMIF(Headcount!$F$44:$F$49,$E42,Headcount!S$44:S$49)),IF(AND($D42="Furniture &amp; Fixtures",VLOOKUP($E42,Setup!$C$33:$F$38,4,FALSE)&gt;=Setup!$F$30),VLOOKUP($E42,Setup!$C$33:$F$38,4,FALSE)*(SUMIF(Headcount!$F$44:$F$49,$E42,Headcount!T$44:T$49)-SUMIF(Headcount!$F$44:$F$49,$E42,Headcount!S$44:S$49)),0)))</f>
        <v>0</v>
      </c>
      <c r="Q42" s="125">
        <f>IF(SUMIF(Headcount!$F$44:$F$49,$E42,Headcount!U$44:U$49)&lt;=SUMIF(Headcount!$F$44:$F$49,$E42,Headcount!T$44:T$49),0,IF(AND($D42="Computer Equipment",VLOOKUP($E42,Setup!$C$33:$F$38,3,FALSE)&gt;=Setup!$F$30),VLOOKUP($E42,Setup!$C$33:$F$38,3,FALSE)*(SUMIF(Headcount!$F$44:$F$49,$E42,Headcount!U$44:U$49)-SUMIF(Headcount!$F$44:$F$49,$E42,Headcount!T$44:T$49)),IF(AND($D42="Furniture &amp; Fixtures",VLOOKUP($E42,Setup!$C$33:$F$38,4,FALSE)&gt;=Setup!$F$30),VLOOKUP($E42,Setup!$C$33:$F$38,4,FALSE)*(SUMIF(Headcount!$F$44:$F$49,$E42,Headcount!U$44:U$49)-SUMIF(Headcount!$F$44:$F$49,$E42,Headcount!T$44:T$49)),0)))</f>
        <v>0</v>
      </c>
      <c r="R42" s="125">
        <f>IF(SUMIF(Headcount!$F$44:$F$49,$E42,Headcount!V$44:V$49)&lt;=SUMIF(Headcount!$F$44:$F$49,$E42,Headcount!U$44:U$49),0,IF(AND($D42="Computer Equipment",VLOOKUP($E42,Setup!$C$33:$F$38,3,FALSE)&gt;=Setup!$F$30),VLOOKUP($E42,Setup!$C$33:$F$38,3,FALSE)*(SUMIF(Headcount!$F$44:$F$49,$E42,Headcount!V$44:V$49)-SUMIF(Headcount!$F$44:$F$49,$E42,Headcount!U$44:U$49)),IF(AND($D42="Furniture &amp; Fixtures",VLOOKUP($E42,Setup!$C$33:$F$38,4,FALSE)&gt;=Setup!$F$30),VLOOKUP($E42,Setup!$C$33:$F$38,4,FALSE)*(SUMIF(Headcount!$F$44:$F$49,$E42,Headcount!V$44:V$49)-SUMIF(Headcount!$F$44:$F$49,$E42,Headcount!U$44:U$49)),0)))</f>
        <v>0</v>
      </c>
      <c r="S42" s="125">
        <f>IF(SUMIF(Headcount!$F$44:$F$49,$E42,Headcount!W$44:W$49)&lt;=SUMIF(Headcount!$F$44:$F$49,$E42,Headcount!V$44:V$49),0,IF(AND($D42="Computer Equipment",VLOOKUP($E42,Setup!$C$33:$F$38,3,FALSE)&gt;=Setup!$F$30),VLOOKUP($E42,Setup!$C$33:$F$38,3,FALSE)*(SUMIF(Headcount!$F$44:$F$49,$E42,Headcount!W$44:W$49)-SUMIF(Headcount!$F$44:$F$49,$E42,Headcount!V$44:V$49)),IF(AND($D42="Furniture &amp; Fixtures",VLOOKUP($E42,Setup!$C$33:$F$38,4,FALSE)&gt;=Setup!$F$30),VLOOKUP($E42,Setup!$C$33:$F$38,4,FALSE)*(SUMIF(Headcount!$F$44:$F$49,$E42,Headcount!W$44:W$49)-SUMIF(Headcount!$F$44:$F$49,$E42,Headcount!V$44:V$49)),0)))</f>
        <v>0</v>
      </c>
      <c r="T42" s="125">
        <f>IF(SUMIF(Headcount!$F$44:$F$49,$E42,Headcount!X$44:X$49)&lt;=SUMIF(Headcount!$F$44:$F$49,$E42,Headcount!W$44:W$49),0,IF(AND($D42="Computer Equipment",VLOOKUP($E42,Setup!$C$33:$F$38,3,FALSE)&gt;=Setup!$F$30),VLOOKUP($E42,Setup!$C$33:$F$38,3,FALSE)*(SUMIF(Headcount!$F$44:$F$49,$E42,Headcount!X$44:X$49)-SUMIF(Headcount!$F$44:$F$49,$E42,Headcount!W$44:W$49)),IF(AND($D42="Furniture &amp; Fixtures",VLOOKUP($E42,Setup!$C$33:$F$38,4,FALSE)&gt;=Setup!$F$30),VLOOKUP($E42,Setup!$C$33:$F$38,4,FALSE)*(SUMIF(Headcount!$F$44:$F$49,$E42,Headcount!X$44:X$49)-SUMIF(Headcount!$F$44:$F$49,$E42,Headcount!W$44:W$49)),0)))</f>
        <v>0</v>
      </c>
      <c r="U42" s="125">
        <f>IF(SUMIF(Headcount!$F$44:$F$49,$E42,Headcount!Y$44:Y$49)&lt;=SUMIF(Headcount!$F$44:$F$49,$E42,Headcount!X$44:X$49),0,IF(AND($D42="Computer Equipment",VLOOKUP($E42,Setup!$C$33:$F$38,3,FALSE)&gt;=Setup!$F$30),VLOOKUP($E42,Setup!$C$33:$F$38,3,FALSE)*(SUMIF(Headcount!$F$44:$F$49,$E42,Headcount!Y$44:Y$49)-SUMIF(Headcount!$F$44:$F$49,$E42,Headcount!X$44:X$49)),IF(AND($D42="Furniture &amp; Fixtures",VLOOKUP($E42,Setup!$C$33:$F$38,4,FALSE)&gt;=Setup!$F$30),VLOOKUP($E42,Setup!$C$33:$F$38,4,FALSE)*(SUMIF(Headcount!$F$44:$F$49,$E42,Headcount!Y$44:Y$49)-SUMIF(Headcount!$F$44:$F$49,$E42,Headcount!X$44:X$49)),0)))</f>
        <v>0</v>
      </c>
      <c r="V42" s="125">
        <f>IF(SUMIF(Headcount!$F$44:$F$49,$E42,Headcount!Z$44:Z$49)&lt;=SUMIF(Headcount!$F$44:$F$49,$E42,Headcount!Y$44:Y$49),0,IF(AND($D42="Computer Equipment",VLOOKUP($E42,Setup!$C$33:$F$38,3,FALSE)&gt;=Setup!$F$30),VLOOKUP($E42,Setup!$C$33:$F$38,3,FALSE)*(SUMIF(Headcount!$F$44:$F$49,$E42,Headcount!Z$44:Z$49)-SUMIF(Headcount!$F$44:$F$49,$E42,Headcount!Y$44:Y$49)),IF(AND($D42="Furniture &amp; Fixtures",VLOOKUP($E42,Setup!$C$33:$F$38,4,FALSE)&gt;=Setup!$F$30),VLOOKUP($E42,Setup!$C$33:$F$38,4,FALSE)*(SUMIF(Headcount!$F$44:$F$49,$E42,Headcount!Z$44:Z$49)-SUMIF(Headcount!$F$44:$F$49,$E42,Headcount!Y$44:Y$49)),0)))</f>
        <v>0</v>
      </c>
      <c r="W42" s="125">
        <f>IF(SUMIF(Headcount!$F$44:$F$49,$E42,Headcount!AA$44:AA$49)&lt;=SUMIF(Headcount!$F$44:$F$49,$E42,Headcount!Z$44:Z$49),0,IF(AND($D42="Computer Equipment",VLOOKUP($E42,Setup!$C$33:$F$38,3,FALSE)&gt;=Setup!$F$30),VLOOKUP($E42,Setup!$C$33:$F$38,3,FALSE)*(SUMIF(Headcount!$F$44:$F$49,$E42,Headcount!AA$44:AA$49)-SUMIF(Headcount!$F$44:$F$49,$E42,Headcount!Z$44:Z$49)),IF(AND($D42="Furniture &amp; Fixtures",VLOOKUP($E42,Setup!$C$33:$F$38,4,FALSE)&gt;=Setup!$F$30),VLOOKUP($E42,Setup!$C$33:$F$38,4,FALSE)*(SUMIF(Headcount!$F$44:$F$49,$E42,Headcount!AA$44:AA$49)-SUMIF(Headcount!$F$44:$F$49,$E42,Headcount!Z$44:Z$49)),0)))</f>
        <v>0</v>
      </c>
      <c r="X42" s="125">
        <f>IF(SUMIF(Headcount!$F$44:$F$49,$E42,Headcount!AB$44:AB$49)&lt;=SUMIF(Headcount!$F$44:$F$49,$E42,Headcount!AA$44:AA$49),0,IF(AND($D42="Computer Equipment",VLOOKUP($E42,Setup!$C$33:$F$38,3,FALSE)&gt;=Setup!$F$30),VLOOKUP($E42,Setup!$C$33:$F$38,3,FALSE)*(SUMIF(Headcount!$F$44:$F$49,$E42,Headcount!AB$44:AB$49)-SUMIF(Headcount!$F$44:$F$49,$E42,Headcount!AA$44:AA$49)),IF(AND($D42="Furniture &amp; Fixtures",VLOOKUP($E42,Setup!$C$33:$F$38,4,FALSE)&gt;=Setup!$F$30),VLOOKUP($E42,Setup!$C$33:$F$38,4,FALSE)*(SUMIF(Headcount!$F$44:$F$49,$E42,Headcount!AB$44:AB$49)-SUMIF(Headcount!$F$44:$F$49,$E42,Headcount!AA$44:AA$49)),0)))</f>
        <v>0</v>
      </c>
      <c r="Y42" s="125">
        <f>IF(SUMIF(Headcount!$F$44:$F$49,$E42,Headcount!AC$44:AC$49)&lt;=SUMIF(Headcount!$F$44:$F$49,$E42,Headcount!AB$44:AB$49),0,IF(AND($D42="Computer Equipment",VLOOKUP($E42,Setup!$C$33:$F$38,3,FALSE)&gt;=Setup!$F$30),VLOOKUP($E42,Setup!$C$33:$F$38,3,FALSE)*(SUMIF(Headcount!$F$44:$F$49,$E42,Headcount!AC$44:AC$49)-SUMIF(Headcount!$F$44:$F$49,$E42,Headcount!AB$44:AB$49)),IF(AND($D42="Furniture &amp; Fixtures",VLOOKUP($E42,Setup!$C$33:$F$38,4,FALSE)&gt;=Setup!$F$30),VLOOKUP($E42,Setup!$C$33:$F$38,4,FALSE)*(SUMIF(Headcount!$F$44:$F$49,$E42,Headcount!AC$44:AC$49)-SUMIF(Headcount!$F$44:$F$49,$E42,Headcount!AB$44:AB$49)),0)))</f>
        <v>0</v>
      </c>
      <c r="Z42" s="125">
        <f>IF(SUMIF(Headcount!$F$44:$F$49,$E42,Headcount!AD$44:AD$49)&lt;=SUMIF(Headcount!$F$44:$F$49,$E42,Headcount!AC$44:AC$49),0,IF(AND($D42="Computer Equipment",VLOOKUP($E42,Setup!$C$33:$F$38,3,FALSE)&gt;=Setup!$F$30),VLOOKUP($E42,Setup!$C$33:$F$38,3,FALSE)*(SUMIF(Headcount!$F$44:$F$49,$E42,Headcount!AD$44:AD$49)-SUMIF(Headcount!$F$44:$F$49,$E42,Headcount!AC$44:AC$49)),IF(AND($D42="Furniture &amp; Fixtures",VLOOKUP($E42,Setup!$C$33:$F$38,4,FALSE)&gt;=Setup!$F$30),VLOOKUP($E42,Setup!$C$33:$F$38,4,FALSE)*(SUMIF(Headcount!$F$44:$F$49,$E42,Headcount!AD$44:AD$49)-SUMIF(Headcount!$F$44:$F$49,$E42,Headcount!AC$44:AC$49)),0)))</f>
        <v>0</v>
      </c>
      <c r="AA42" s="125">
        <f>IF(SUMIF(Headcount!$F$44:$F$49,$E42,Headcount!AE$44:AE$49)&lt;=SUMIF(Headcount!$F$44:$F$49,$E42,Headcount!AD$44:AD$49),0,IF(AND($D42="Computer Equipment",VLOOKUP($E42,Setup!$C$33:$F$38,3,FALSE)&gt;=Setup!$F$30),VLOOKUP($E42,Setup!$C$33:$F$38,3,FALSE)*(SUMIF(Headcount!$F$44:$F$49,$E42,Headcount!AE$44:AE$49)-SUMIF(Headcount!$F$44:$F$49,$E42,Headcount!AD$44:AD$49)),IF(AND($D42="Furniture &amp; Fixtures",VLOOKUP($E42,Setup!$C$33:$F$38,4,FALSE)&gt;=Setup!$F$30),VLOOKUP($E42,Setup!$C$33:$F$38,4,FALSE)*(SUMIF(Headcount!$F$44:$F$49,$E42,Headcount!AE$44:AE$49)-SUMIF(Headcount!$F$44:$F$49,$E42,Headcount!AD$44:AD$49)),0)))</f>
        <v>0</v>
      </c>
      <c r="AB42" s="125">
        <f>IF(SUMIF(Headcount!$F$44:$F$49,$E42,Headcount!AF$44:AF$49)&lt;=SUMIF(Headcount!$F$44:$F$49,$E42,Headcount!AE$44:AE$49),0,IF(AND($D42="Computer Equipment",VLOOKUP($E42,Setup!$C$33:$F$38,3,FALSE)&gt;=Setup!$F$30),VLOOKUP($E42,Setup!$C$33:$F$38,3,FALSE)*(SUMIF(Headcount!$F$44:$F$49,$E42,Headcount!AF$44:AF$49)-SUMIF(Headcount!$F$44:$F$49,$E42,Headcount!AE$44:AE$49)),IF(AND($D42="Furniture &amp; Fixtures",VLOOKUP($E42,Setup!$C$33:$F$38,4,FALSE)&gt;=Setup!$F$30),VLOOKUP($E42,Setup!$C$33:$F$38,4,FALSE)*(SUMIF(Headcount!$F$44:$F$49,$E42,Headcount!AF$44:AF$49)-SUMIF(Headcount!$F$44:$F$49,$E42,Headcount!AE$44:AE$49)),0)))</f>
        <v>0</v>
      </c>
      <c r="AC42" s="125">
        <f>IF(SUMIF(Headcount!$F$44:$F$49,$E42,Headcount!AG$44:AG$49)&lt;=SUMIF(Headcount!$F$44:$F$49,$E42,Headcount!AF$44:AF$49),0,IF(AND($D42="Computer Equipment",VLOOKUP($E42,Setup!$C$33:$F$38,3,FALSE)&gt;=Setup!$F$30),VLOOKUP($E42,Setup!$C$33:$F$38,3,FALSE)*(SUMIF(Headcount!$F$44:$F$49,$E42,Headcount!AG$44:AG$49)-SUMIF(Headcount!$F$44:$F$49,$E42,Headcount!AF$44:AF$49)),IF(AND($D42="Furniture &amp; Fixtures",VLOOKUP($E42,Setup!$C$33:$F$38,4,FALSE)&gt;=Setup!$F$30),VLOOKUP($E42,Setup!$C$33:$F$38,4,FALSE)*(SUMIF(Headcount!$F$44:$F$49,$E42,Headcount!AG$44:AG$49)-SUMIF(Headcount!$F$44:$F$49,$E42,Headcount!AF$44:AF$49)),0)))</f>
        <v>0</v>
      </c>
      <c r="AD42" s="125">
        <f>IF(SUMIF(Headcount!$F$44:$F$49,$E42,Headcount!AH$44:AH$49)&lt;=SUMIF(Headcount!$F$44:$F$49,$E42,Headcount!AG$44:AG$49),0,IF(AND($D42="Computer Equipment",VLOOKUP($E42,Setup!$C$33:$F$38,3,FALSE)&gt;=Setup!$F$30),VLOOKUP($E42,Setup!$C$33:$F$38,3,FALSE)*(SUMIF(Headcount!$F$44:$F$49,$E42,Headcount!AH$44:AH$49)-SUMIF(Headcount!$F$44:$F$49,$E42,Headcount!AG$44:AG$49)),IF(AND($D42="Furniture &amp; Fixtures",VLOOKUP($E42,Setup!$C$33:$F$38,4,FALSE)&gt;=Setup!$F$30),VLOOKUP($E42,Setup!$C$33:$F$38,4,FALSE)*(SUMIF(Headcount!$F$44:$F$49,$E42,Headcount!AH$44:AH$49)-SUMIF(Headcount!$F$44:$F$49,$E42,Headcount!AG$44:AG$49)),0)))</f>
        <v>0</v>
      </c>
      <c r="AE42" s="125">
        <f>IF(SUMIF(Headcount!$F$44:$F$49,$E42,Headcount!AI$44:AI$49)&lt;=SUMIF(Headcount!$F$44:$F$49,$E42,Headcount!AH$44:AH$49),0,IF(AND($D42="Computer Equipment",VLOOKUP($E42,Setup!$C$33:$F$38,3,FALSE)&gt;=Setup!$F$30),VLOOKUP($E42,Setup!$C$33:$F$38,3,FALSE)*(SUMIF(Headcount!$F$44:$F$49,$E42,Headcount!AI$44:AI$49)-SUMIF(Headcount!$F$44:$F$49,$E42,Headcount!AH$44:AH$49)),IF(AND($D42="Furniture &amp; Fixtures",VLOOKUP($E42,Setup!$C$33:$F$38,4,FALSE)&gt;=Setup!$F$30),VLOOKUP($E42,Setup!$C$33:$F$38,4,FALSE)*(SUMIF(Headcount!$F$44:$F$49,$E42,Headcount!AI$44:AI$49)-SUMIF(Headcount!$F$44:$F$49,$E42,Headcount!AH$44:AH$49)),0)))</f>
        <v>0</v>
      </c>
      <c r="AF42" s="125">
        <f>IF(SUMIF(Headcount!$F$44:$F$49,$E42,Headcount!AJ$44:AJ$49)&lt;=SUMIF(Headcount!$F$44:$F$49,$E42,Headcount!AI$44:AI$49),0,IF(AND($D42="Computer Equipment",VLOOKUP($E42,Setup!$C$33:$F$38,3,FALSE)&gt;=Setup!$F$30),VLOOKUP($E42,Setup!$C$33:$F$38,3,FALSE)*(SUMIF(Headcount!$F$44:$F$49,$E42,Headcount!AJ$44:AJ$49)-SUMIF(Headcount!$F$44:$F$49,$E42,Headcount!AI$44:AI$49)),IF(AND($D42="Furniture &amp; Fixtures",VLOOKUP($E42,Setup!$C$33:$F$38,4,FALSE)&gt;=Setup!$F$30),VLOOKUP($E42,Setup!$C$33:$F$38,4,FALSE)*(SUMIF(Headcount!$F$44:$F$49,$E42,Headcount!AJ$44:AJ$49)-SUMIF(Headcount!$F$44:$F$49,$E42,Headcount!AI$44:AI$49)),0)))</f>
        <v>0</v>
      </c>
      <c r="AG42" s="125">
        <f>IF(SUMIF(Headcount!$F$44:$F$49,$E42,Headcount!AK$44:AK$49)&lt;=SUMIF(Headcount!$F$44:$F$49,$E42,Headcount!AJ$44:AJ$49),0,IF(AND($D42="Computer Equipment",VLOOKUP($E42,Setup!$C$33:$F$38,3,FALSE)&gt;=Setup!$F$30),VLOOKUP($E42,Setup!$C$33:$F$38,3,FALSE)*(SUMIF(Headcount!$F$44:$F$49,$E42,Headcount!AK$44:AK$49)-SUMIF(Headcount!$F$44:$F$49,$E42,Headcount!AJ$44:AJ$49)),IF(AND($D42="Furniture &amp; Fixtures",VLOOKUP($E42,Setup!$C$33:$F$38,4,FALSE)&gt;=Setup!$F$30),VLOOKUP($E42,Setup!$C$33:$F$38,4,FALSE)*(SUMIF(Headcount!$F$44:$F$49,$E42,Headcount!AK$44:AK$49)-SUMIF(Headcount!$F$44:$F$49,$E42,Headcount!AJ$44:AJ$49)),0)))</f>
        <v>0</v>
      </c>
      <c r="AH42" s="125">
        <f>IF(SUMIF(Headcount!$F$44:$F$49,$E42,Headcount!AL$44:AL$49)&lt;=SUMIF(Headcount!$F$44:$F$49,$E42,Headcount!AK$44:AK$49),0,IF(AND($D42="Computer Equipment",VLOOKUP($E42,Setup!$C$33:$F$38,3,FALSE)&gt;=Setup!$F$30),VLOOKUP($E42,Setup!$C$33:$F$38,3,FALSE)*(SUMIF(Headcount!$F$44:$F$49,$E42,Headcount!AL$44:AL$49)-SUMIF(Headcount!$F$44:$F$49,$E42,Headcount!AK$44:AK$49)),IF(AND($D42="Furniture &amp; Fixtures",VLOOKUP($E42,Setup!$C$33:$F$38,4,FALSE)&gt;=Setup!$F$30),VLOOKUP($E42,Setup!$C$33:$F$38,4,FALSE)*(SUMIF(Headcount!$F$44:$F$49,$E42,Headcount!AL$44:AL$49)-SUMIF(Headcount!$F$44:$F$49,$E42,Headcount!AK$44:AK$49)),0)))</f>
        <v>0</v>
      </c>
      <c r="AI42" s="125">
        <f>IF(SUMIF(Headcount!$F$44:$F$49,$E42,Headcount!AM$44:AM$49)&lt;=SUMIF(Headcount!$F$44:$F$49,$E42,Headcount!AL$44:AL$49),0,IF(AND($D42="Computer Equipment",VLOOKUP($E42,Setup!$C$33:$F$38,3,FALSE)&gt;=Setup!$F$30),VLOOKUP($E42,Setup!$C$33:$F$38,3,FALSE)*(SUMIF(Headcount!$F$44:$F$49,$E42,Headcount!AM$44:AM$49)-SUMIF(Headcount!$F$44:$F$49,$E42,Headcount!AL$44:AL$49)),IF(AND($D42="Furniture &amp; Fixtures",VLOOKUP($E42,Setup!$C$33:$F$38,4,FALSE)&gt;=Setup!$F$30),VLOOKUP($E42,Setup!$C$33:$F$38,4,FALSE)*(SUMIF(Headcount!$F$44:$F$49,$E42,Headcount!AM$44:AM$49)-SUMIF(Headcount!$F$44:$F$49,$E42,Headcount!AL$44:AL$49)),0)))</f>
        <v>0</v>
      </c>
      <c r="AJ42" s="125">
        <f>IF(SUMIF(Headcount!$F$44:$F$49,$E42,Headcount!AN$44:AN$49)&lt;=SUMIF(Headcount!$F$44:$F$49,$E42,Headcount!AM$44:AM$49),0,IF(AND($D42="Computer Equipment",VLOOKUP($E42,Setup!$C$33:$F$38,3,FALSE)&gt;=Setup!$F$30),VLOOKUP($E42,Setup!$C$33:$F$38,3,FALSE)*(SUMIF(Headcount!$F$44:$F$49,$E42,Headcount!AN$44:AN$49)-SUMIF(Headcount!$F$44:$F$49,$E42,Headcount!AM$44:AM$49)),IF(AND($D42="Furniture &amp; Fixtures",VLOOKUP($E42,Setup!$C$33:$F$38,4,FALSE)&gt;=Setup!$F$30),VLOOKUP($E42,Setup!$C$33:$F$38,4,FALSE)*(SUMIF(Headcount!$F$44:$F$49,$E42,Headcount!AN$44:AN$49)-SUMIF(Headcount!$F$44:$F$49,$E42,Headcount!AM$44:AM$49)),0)))</f>
        <v>0</v>
      </c>
      <c r="AK42" s="125">
        <f>IF(SUMIF(Headcount!$F$44:$F$49,$E42,Headcount!AO$44:AO$49)&lt;=SUMIF(Headcount!$F$44:$F$49,$E42,Headcount!AN$44:AN$49),0,IF(AND($D42="Computer Equipment",VLOOKUP($E42,Setup!$C$33:$F$38,3,FALSE)&gt;=Setup!$F$30),VLOOKUP($E42,Setup!$C$33:$F$38,3,FALSE)*(SUMIF(Headcount!$F$44:$F$49,$E42,Headcount!AO$44:AO$49)-SUMIF(Headcount!$F$44:$F$49,$E42,Headcount!AN$44:AN$49)),IF(AND($D42="Furniture &amp; Fixtures",VLOOKUP($E42,Setup!$C$33:$F$38,4,FALSE)&gt;=Setup!$F$30),VLOOKUP($E42,Setup!$C$33:$F$38,4,FALSE)*(SUMIF(Headcount!$F$44:$F$49,$E42,Headcount!AO$44:AO$49)-SUMIF(Headcount!$F$44:$F$49,$E42,Headcount!AN$44:AN$49)),0)))</f>
        <v>0</v>
      </c>
      <c r="AL42" s="125">
        <f>IF(SUMIF(Headcount!$F$44:$F$49,$E42,Headcount!AP$44:AP$49)&lt;=SUMIF(Headcount!$F$44:$F$49,$E42,Headcount!AO$44:AO$49),0,IF(AND($D42="Computer Equipment",VLOOKUP($E42,Setup!$C$33:$F$38,3,FALSE)&gt;=Setup!$F$30),VLOOKUP($E42,Setup!$C$33:$F$38,3,FALSE)*(SUMIF(Headcount!$F$44:$F$49,$E42,Headcount!AP$44:AP$49)-SUMIF(Headcount!$F$44:$F$49,$E42,Headcount!AO$44:AO$49)),IF(AND($D42="Furniture &amp; Fixtures",VLOOKUP($E42,Setup!$C$33:$F$38,4,FALSE)&gt;=Setup!$F$30),VLOOKUP($E42,Setup!$C$33:$F$38,4,FALSE)*(SUMIF(Headcount!$F$44:$F$49,$E42,Headcount!AP$44:AP$49)-SUMIF(Headcount!$F$44:$F$49,$E42,Headcount!AO$44:AO$49)),0)))</f>
        <v>0</v>
      </c>
      <c r="AM42" s="125">
        <f>IF(SUMIF(Headcount!$F$44:$F$49,$E42,Headcount!AQ$44:AQ$49)&lt;=SUMIF(Headcount!$F$44:$F$49,$E42,Headcount!AP$44:AP$49),0,IF(AND($D42="Computer Equipment",VLOOKUP($E42,Setup!$C$33:$F$38,3,FALSE)&gt;=Setup!$F$30),VLOOKUP($E42,Setup!$C$33:$F$38,3,FALSE)*(SUMIF(Headcount!$F$44:$F$49,$E42,Headcount!AQ$44:AQ$49)-SUMIF(Headcount!$F$44:$F$49,$E42,Headcount!AP$44:AP$49)),IF(AND($D42="Furniture &amp; Fixtures",VLOOKUP($E42,Setup!$C$33:$F$38,4,FALSE)&gt;=Setup!$F$30),VLOOKUP($E42,Setup!$C$33:$F$38,4,FALSE)*(SUMIF(Headcount!$F$44:$F$49,$E42,Headcount!AQ$44:AQ$49)-SUMIF(Headcount!$F$44:$F$49,$E42,Headcount!AP$44:AP$49)),0)))</f>
        <v>0</v>
      </c>
      <c r="AN42" s="125">
        <f>IF(SUMIF(Headcount!$F$44:$F$49,$E42,Headcount!AR$44:AR$49)&lt;=SUMIF(Headcount!$F$44:$F$49,$E42,Headcount!AQ$44:AQ$49),0,IF(AND($D42="Computer Equipment",VLOOKUP($E42,Setup!$C$33:$F$38,3,FALSE)&gt;=Setup!$F$30),VLOOKUP($E42,Setup!$C$33:$F$38,3,FALSE)*(SUMIF(Headcount!$F$44:$F$49,$E42,Headcount!AR$44:AR$49)-SUMIF(Headcount!$F$44:$F$49,$E42,Headcount!AQ$44:AQ$49)),IF(AND($D42="Furniture &amp; Fixtures",VLOOKUP($E42,Setup!$C$33:$F$38,4,FALSE)&gt;=Setup!$F$30),VLOOKUP($E42,Setup!$C$33:$F$38,4,FALSE)*(SUMIF(Headcount!$F$44:$F$49,$E42,Headcount!AR$44:AR$49)-SUMIF(Headcount!$F$44:$F$49,$E42,Headcount!AQ$44:AQ$49)),0)))</f>
        <v>0</v>
      </c>
      <c r="AO42" s="125">
        <f>IF(SUMIF(Headcount!$F$44:$F$49,$E42,Headcount!AS$44:AS$49)&lt;=SUMIF(Headcount!$F$44:$F$49,$E42,Headcount!AR$44:AR$49),0,IF(AND($D42="Computer Equipment",VLOOKUP($E42,Setup!$C$33:$F$38,3,FALSE)&gt;=Setup!$F$30),VLOOKUP($E42,Setup!$C$33:$F$38,3,FALSE)*(SUMIF(Headcount!$F$44:$F$49,$E42,Headcount!AS$44:AS$49)-SUMIF(Headcount!$F$44:$F$49,$E42,Headcount!AR$44:AR$49)),IF(AND($D42="Furniture &amp; Fixtures",VLOOKUP($E42,Setup!$C$33:$F$38,4,FALSE)&gt;=Setup!$F$30),VLOOKUP($E42,Setup!$C$33:$F$38,4,FALSE)*(SUMIF(Headcount!$F$44:$F$49,$E42,Headcount!AS$44:AS$49)-SUMIF(Headcount!$F$44:$F$49,$E42,Headcount!AR$44:AR$49)),0)))</f>
        <v>0</v>
      </c>
      <c r="AP42" s="125">
        <f>IF(SUMIF(Headcount!$F$44:$F$49,$E42,Headcount!AT$44:AT$49)&lt;=SUMIF(Headcount!$F$44:$F$49,$E42,Headcount!AS$44:AS$49),0,IF(AND($D42="Computer Equipment",VLOOKUP($E42,Setup!$C$33:$F$38,3,FALSE)&gt;=Setup!$F$30),VLOOKUP($E42,Setup!$C$33:$F$38,3,FALSE)*(SUMIF(Headcount!$F$44:$F$49,$E42,Headcount!AT$44:AT$49)-SUMIF(Headcount!$F$44:$F$49,$E42,Headcount!AS$44:AS$49)),IF(AND($D42="Furniture &amp; Fixtures",VLOOKUP($E42,Setup!$C$33:$F$38,4,FALSE)&gt;=Setup!$F$30),VLOOKUP($E42,Setup!$C$33:$F$38,4,FALSE)*(SUMIF(Headcount!$F$44:$F$49,$E42,Headcount!AT$44:AT$49)-SUMIF(Headcount!$F$44:$F$49,$E42,Headcount!AS$44:AS$49)),0)))</f>
        <v>0</v>
      </c>
      <c r="AQ42" s="125">
        <f>IF(SUMIF(Headcount!$F$44:$F$49,$E42,Headcount!AU$44:AU$49)&lt;=SUMIF(Headcount!$F$44:$F$49,$E42,Headcount!AT$44:AT$49),0,IF(AND($D42="Computer Equipment",VLOOKUP($E42,Setup!$C$33:$F$38,3,FALSE)&gt;=Setup!$F$30),VLOOKUP($E42,Setup!$C$33:$F$38,3,FALSE)*(SUMIF(Headcount!$F$44:$F$49,$E42,Headcount!AU$44:AU$49)-SUMIF(Headcount!$F$44:$F$49,$E42,Headcount!AT$44:AT$49)),IF(AND($D42="Furniture &amp; Fixtures",VLOOKUP($E42,Setup!$C$33:$F$38,4,FALSE)&gt;=Setup!$F$30),VLOOKUP($E42,Setup!$C$33:$F$38,4,FALSE)*(SUMIF(Headcount!$F$44:$F$49,$E42,Headcount!AU$44:AU$49)-SUMIF(Headcount!$F$44:$F$49,$E42,Headcount!AT$44:AT$49)),0)))</f>
        <v>0</v>
      </c>
      <c r="AR42" s="125">
        <f>IF(SUMIF(Headcount!$F$44:$F$49,$E42,Headcount!AV$44:AV$49)&lt;=SUMIF(Headcount!$F$44:$F$49,$E42,Headcount!AU$44:AU$49),0,IF(AND($D42="Computer Equipment",VLOOKUP($E42,Setup!$C$33:$F$38,3,FALSE)&gt;=Setup!$F$30),VLOOKUP($E42,Setup!$C$33:$F$38,3,FALSE)*(SUMIF(Headcount!$F$44:$F$49,$E42,Headcount!AV$44:AV$49)-SUMIF(Headcount!$F$44:$F$49,$E42,Headcount!AU$44:AU$49)),IF(AND($D42="Furniture &amp; Fixtures",VLOOKUP($E42,Setup!$C$33:$F$38,4,FALSE)&gt;=Setup!$F$30),VLOOKUP($E42,Setup!$C$33:$F$38,4,FALSE)*(SUMIF(Headcount!$F$44:$F$49,$E42,Headcount!AV$44:AV$49)-SUMIF(Headcount!$F$44:$F$49,$E42,Headcount!AU$44:AU$49)),0)))</f>
        <v>0</v>
      </c>
      <c r="AS42" s="125">
        <f>IF(SUMIF(Headcount!$F$44:$F$49,$E42,Headcount!AW$44:AW$49)&lt;=SUMIF(Headcount!$F$44:$F$49,$E42,Headcount!AV$44:AV$49),0,IF(AND($D42="Computer Equipment",VLOOKUP($E42,Setup!$C$33:$F$38,3,FALSE)&gt;=Setup!$F$30),VLOOKUP($E42,Setup!$C$33:$F$38,3,FALSE)*(SUMIF(Headcount!$F$44:$F$49,$E42,Headcount!AW$44:AW$49)-SUMIF(Headcount!$F$44:$F$49,$E42,Headcount!AV$44:AV$49)),IF(AND($D42="Furniture &amp; Fixtures",VLOOKUP($E42,Setup!$C$33:$F$38,4,FALSE)&gt;=Setup!$F$30),VLOOKUP($E42,Setup!$C$33:$F$38,4,FALSE)*(SUMIF(Headcount!$F$44:$F$49,$E42,Headcount!AW$44:AW$49)-SUMIF(Headcount!$F$44:$F$49,$E42,Headcount!AV$44:AV$49)),0)))</f>
        <v>0</v>
      </c>
      <c r="AT42" s="125">
        <f>IF(SUMIF(Headcount!$F$44:$F$49,$E42,Headcount!AX$44:AX$49)&lt;=SUMIF(Headcount!$F$44:$F$49,$E42,Headcount!AW$44:AW$49),0,IF(AND($D42="Computer Equipment",VLOOKUP($E42,Setup!$C$33:$F$38,3,FALSE)&gt;=Setup!$F$30),VLOOKUP($E42,Setup!$C$33:$F$38,3,FALSE)*(SUMIF(Headcount!$F$44:$F$49,$E42,Headcount!AX$44:AX$49)-SUMIF(Headcount!$F$44:$F$49,$E42,Headcount!AW$44:AW$49)),IF(AND($D42="Furniture &amp; Fixtures",VLOOKUP($E42,Setup!$C$33:$F$38,4,FALSE)&gt;=Setup!$F$30),VLOOKUP($E42,Setup!$C$33:$F$38,4,FALSE)*(SUMIF(Headcount!$F$44:$F$49,$E42,Headcount!AX$44:AX$49)-SUMIF(Headcount!$F$44:$F$49,$E42,Headcount!AW$44:AW$49)),0)))</f>
        <v>0</v>
      </c>
      <c r="AU42" s="125">
        <f>IF(SUMIF(Headcount!$F$44:$F$49,$E42,Headcount!AY$44:AY$49)&lt;=SUMIF(Headcount!$F$44:$F$49,$E42,Headcount!AX$44:AX$49),0,IF(AND($D42="Computer Equipment",VLOOKUP($E42,Setup!$C$33:$F$38,3,FALSE)&gt;=Setup!$F$30),VLOOKUP($E42,Setup!$C$33:$F$38,3,FALSE)*(SUMIF(Headcount!$F$44:$F$49,$E42,Headcount!AY$44:AY$49)-SUMIF(Headcount!$F$44:$F$49,$E42,Headcount!AX$44:AX$49)),IF(AND($D42="Furniture &amp; Fixtures",VLOOKUP($E42,Setup!$C$33:$F$38,4,FALSE)&gt;=Setup!$F$30),VLOOKUP($E42,Setup!$C$33:$F$38,4,FALSE)*(SUMIF(Headcount!$F$44:$F$49,$E42,Headcount!AY$44:AY$49)-SUMIF(Headcount!$F$44:$F$49,$E42,Headcount!AX$44:AX$49)),0)))</f>
        <v>0</v>
      </c>
      <c r="AV42" s="125">
        <f>IF(SUMIF(Headcount!$F$44:$F$49,$E42,Headcount!AZ$44:AZ$49)&lt;=SUMIF(Headcount!$F$44:$F$49,$E42,Headcount!AY$44:AY$49),0,IF(AND($D42="Computer Equipment",VLOOKUP($E42,Setup!$C$33:$F$38,3,FALSE)&gt;=Setup!$F$30),VLOOKUP($E42,Setup!$C$33:$F$38,3,FALSE)*(SUMIF(Headcount!$F$44:$F$49,$E42,Headcount!AZ$44:AZ$49)-SUMIF(Headcount!$F$44:$F$49,$E42,Headcount!AY$44:AY$49)),IF(AND($D42="Furniture &amp; Fixtures",VLOOKUP($E42,Setup!$C$33:$F$38,4,FALSE)&gt;=Setup!$F$30),VLOOKUP($E42,Setup!$C$33:$F$38,4,FALSE)*(SUMIF(Headcount!$F$44:$F$49,$E42,Headcount!AZ$44:AZ$49)-SUMIF(Headcount!$F$44:$F$49,$E42,Headcount!AY$44:AY$49)),0)))</f>
        <v>0</v>
      </c>
      <c r="AW42" s="125">
        <f>IF(SUMIF(Headcount!$F$44:$F$49,$E42,Headcount!BA$44:BA$49)&lt;=SUMIF(Headcount!$F$44:$F$49,$E42,Headcount!AZ$44:AZ$49),0,IF(AND($D42="Computer Equipment",VLOOKUP($E42,Setup!$C$33:$F$38,3,FALSE)&gt;=Setup!$F$30),VLOOKUP($E42,Setup!$C$33:$F$38,3,FALSE)*(SUMIF(Headcount!$F$44:$F$49,$E42,Headcount!BA$44:BA$49)-SUMIF(Headcount!$F$44:$F$49,$E42,Headcount!AZ$44:AZ$49)),IF(AND($D42="Furniture &amp; Fixtures",VLOOKUP($E42,Setup!$C$33:$F$38,4,FALSE)&gt;=Setup!$F$30),VLOOKUP($E42,Setup!$C$33:$F$38,4,FALSE)*(SUMIF(Headcount!$F$44:$F$49,$E42,Headcount!BA$44:BA$49)-SUMIF(Headcount!$F$44:$F$49,$E42,Headcount!AZ$44:AZ$49)),0)))</f>
        <v>0</v>
      </c>
      <c r="AX42" s="125">
        <f>IF(SUMIF(Headcount!$F$44:$F$49,$E42,Headcount!BB$44:BB$49)&lt;=SUMIF(Headcount!$F$44:$F$49,$E42,Headcount!BA$44:BA$49),0,IF(AND($D42="Computer Equipment",VLOOKUP($E42,Setup!$C$33:$F$38,3,FALSE)&gt;=Setup!$F$30),VLOOKUP($E42,Setup!$C$33:$F$38,3,FALSE)*(SUMIF(Headcount!$F$44:$F$49,$E42,Headcount!BB$44:BB$49)-SUMIF(Headcount!$F$44:$F$49,$E42,Headcount!BA$44:BA$49)),IF(AND($D42="Furniture &amp; Fixtures",VLOOKUP($E42,Setup!$C$33:$F$38,4,FALSE)&gt;=Setup!$F$30),VLOOKUP($E42,Setup!$C$33:$F$38,4,FALSE)*(SUMIF(Headcount!$F$44:$F$49,$E42,Headcount!BB$44:BB$49)-SUMIF(Headcount!$F$44:$F$49,$E42,Headcount!BA$44:BA$49)),0)))</f>
        <v>0</v>
      </c>
      <c r="AY42" s="125">
        <f>IF(SUMIF(Headcount!$F$44:$F$49,$E42,Headcount!BC$44:BC$49)&lt;=SUMIF(Headcount!$F$44:$F$49,$E42,Headcount!BB$44:BB$49),0,IF(AND($D42="Computer Equipment",VLOOKUP($E42,Setup!$C$33:$F$38,3,FALSE)&gt;=Setup!$F$30),VLOOKUP($E42,Setup!$C$33:$F$38,3,FALSE)*(SUMIF(Headcount!$F$44:$F$49,$E42,Headcount!BC$44:BC$49)-SUMIF(Headcount!$F$44:$F$49,$E42,Headcount!BB$44:BB$49)),IF(AND($D42="Furniture &amp; Fixtures",VLOOKUP($E42,Setup!$C$33:$F$38,4,FALSE)&gt;=Setup!$F$30),VLOOKUP($E42,Setup!$C$33:$F$38,4,FALSE)*(SUMIF(Headcount!$F$44:$F$49,$E42,Headcount!BC$44:BC$49)-SUMIF(Headcount!$F$44:$F$49,$E42,Headcount!BB$44:BB$49)),0)))</f>
        <v>0</v>
      </c>
      <c r="AZ42" s="125">
        <f>IF(SUMIF(Headcount!$F$44:$F$49,$E42,Headcount!BD$44:BD$49)&lt;=SUMIF(Headcount!$F$44:$F$49,$E42,Headcount!BC$44:BC$49),0,IF(AND($D42="Computer Equipment",VLOOKUP($E42,Setup!$C$33:$F$38,3,FALSE)&gt;=Setup!$F$30),VLOOKUP($E42,Setup!$C$33:$F$38,3,FALSE)*(SUMIF(Headcount!$F$44:$F$49,$E42,Headcount!BD$44:BD$49)-SUMIF(Headcount!$F$44:$F$49,$E42,Headcount!BC$44:BC$49)),IF(AND($D42="Furniture &amp; Fixtures",VLOOKUP($E42,Setup!$C$33:$F$38,4,FALSE)&gt;=Setup!$F$30),VLOOKUP($E42,Setup!$C$33:$F$38,4,FALSE)*(SUMIF(Headcount!$F$44:$F$49,$E42,Headcount!BD$44:BD$49)-SUMIF(Headcount!$F$44:$F$49,$E42,Headcount!BC$44:BC$49)),0)))</f>
        <v>0</v>
      </c>
      <c r="BA42" s="125">
        <f>IF(SUMIF(Headcount!$F$44:$F$49,$E42,Headcount!BE$44:BE$49)&lt;=SUMIF(Headcount!$F$44:$F$49,$E42,Headcount!BD$44:BD$49),0,IF(AND($D42="Computer Equipment",VLOOKUP($E42,Setup!$C$33:$F$38,3,FALSE)&gt;=Setup!$F$30),VLOOKUP($E42,Setup!$C$33:$F$38,3,FALSE)*(SUMIF(Headcount!$F$44:$F$49,$E42,Headcount!BE$44:BE$49)-SUMIF(Headcount!$F$44:$F$49,$E42,Headcount!BD$44:BD$49)),IF(AND($D42="Furniture &amp; Fixtures",VLOOKUP($E42,Setup!$C$33:$F$38,4,FALSE)&gt;=Setup!$F$30),VLOOKUP($E42,Setup!$C$33:$F$38,4,FALSE)*(SUMIF(Headcount!$F$44:$F$49,$E42,Headcount!BE$44:BE$49)-SUMIF(Headcount!$F$44:$F$49,$E42,Headcount!BD$44:BD$49)),0)))</f>
        <v>0</v>
      </c>
      <c r="BB42" s="125">
        <f>IF(SUMIF(Headcount!$F$44:$F$49,$E42,Headcount!BF$44:BF$49)&lt;=SUMIF(Headcount!$F$44:$F$49,$E42,Headcount!BE$44:BE$49),0,IF(AND($D42="Computer Equipment",VLOOKUP($E42,Setup!$C$33:$F$38,3,FALSE)&gt;=Setup!$F$30),VLOOKUP($E42,Setup!$C$33:$F$38,3,FALSE)*(SUMIF(Headcount!$F$44:$F$49,$E42,Headcount!BF$44:BF$49)-SUMIF(Headcount!$F$44:$F$49,$E42,Headcount!BE$44:BE$49)),IF(AND($D42="Furniture &amp; Fixtures",VLOOKUP($E42,Setup!$C$33:$F$38,4,FALSE)&gt;=Setup!$F$30),VLOOKUP($E42,Setup!$C$33:$F$38,4,FALSE)*(SUMIF(Headcount!$F$44:$F$49,$E42,Headcount!BF$44:BF$49)-SUMIF(Headcount!$F$44:$F$49,$E42,Headcount!BE$44:BE$49)),0)))</f>
        <v>0</v>
      </c>
      <c r="BC42" s="125">
        <f>IF(SUMIF(Headcount!$F$44:$F$49,$E42,Headcount!BG$44:BG$49)&lt;=SUMIF(Headcount!$F$44:$F$49,$E42,Headcount!BF$44:BF$49),0,IF(AND($D42="Computer Equipment",VLOOKUP($E42,Setup!$C$33:$F$38,3,FALSE)&gt;=Setup!$F$30),VLOOKUP($E42,Setup!$C$33:$F$38,3,FALSE)*(SUMIF(Headcount!$F$44:$F$49,$E42,Headcount!BG$44:BG$49)-SUMIF(Headcount!$F$44:$F$49,$E42,Headcount!BF$44:BF$49)),IF(AND($D42="Furniture &amp; Fixtures",VLOOKUP($E42,Setup!$C$33:$F$38,4,FALSE)&gt;=Setup!$F$30),VLOOKUP($E42,Setup!$C$33:$F$38,4,FALSE)*(SUMIF(Headcount!$F$44:$F$49,$E42,Headcount!BG$44:BG$49)-SUMIF(Headcount!$F$44:$F$49,$E42,Headcount!BF$44:BF$49)),0)))</f>
        <v>0</v>
      </c>
      <c r="BD42" s="125">
        <f>IF(SUMIF(Headcount!$F$44:$F$49,$E42,Headcount!BH$44:BH$49)&lt;=SUMIF(Headcount!$F$44:$F$49,$E42,Headcount!BG$44:BG$49),0,IF(AND($D42="Computer Equipment",VLOOKUP($E42,Setup!$C$33:$F$38,3,FALSE)&gt;=Setup!$F$30),VLOOKUP($E42,Setup!$C$33:$F$38,3,FALSE)*(SUMIF(Headcount!$F$44:$F$49,$E42,Headcount!BH$44:BH$49)-SUMIF(Headcount!$F$44:$F$49,$E42,Headcount!BG$44:BG$49)),IF(AND($D42="Furniture &amp; Fixtures",VLOOKUP($E42,Setup!$C$33:$F$38,4,FALSE)&gt;=Setup!$F$30),VLOOKUP($E42,Setup!$C$33:$F$38,4,FALSE)*(SUMIF(Headcount!$F$44:$F$49,$E42,Headcount!BH$44:BH$49)-SUMIF(Headcount!$F$44:$F$49,$E42,Headcount!BG$44:BG$49)),0)))</f>
        <v>0</v>
      </c>
      <c r="BE42" s="125">
        <f>IF(SUMIF(Headcount!$F$44:$F$49,$E42,Headcount!BI$44:BI$49)&lt;=SUMIF(Headcount!$F$44:$F$49,$E42,Headcount!BH$44:BH$49),0,IF(AND($D42="Computer Equipment",VLOOKUP($E42,Setup!$C$33:$F$38,3,FALSE)&gt;=Setup!$F$30),VLOOKUP($E42,Setup!$C$33:$F$38,3,FALSE)*(SUMIF(Headcount!$F$44:$F$49,$E42,Headcount!BI$44:BI$49)-SUMIF(Headcount!$F$44:$F$49,$E42,Headcount!BH$44:BH$49)),IF(AND($D42="Furniture &amp; Fixtures",VLOOKUP($E42,Setup!$C$33:$F$38,4,FALSE)&gt;=Setup!$F$30),VLOOKUP($E42,Setup!$C$33:$F$38,4,FALSE)*(SUMIF(Headcount!$F$44:$F$49,$E42,Headcount!BI$44:BI$49)-SUMIF(Headcount!$F$44:$F$49,$E42,Headcount!BH$44:BH$49)),0)))</f>
        <v>0</v>
      </c>
      <c r="BF42" s="125">
        <f>IF(SUMIF(Headcount!$F$44:$F$49,$E42,Headcount!BJ$44:BJ$49)&lt;=SUMIF(Headcount!$F$44:$F$49,$E42,Headcount!BI$44:BI$49),0,IF(AND($D42="Computer Equipment",VLOOKUP($E42,Setup!$C$33:$F$38,3,FALSE)&gt;=Setup!$F$30),VLOOKUP($E42,Setup!$C$33:$F$38,3,FALSE)*(SUMIF(Headcount!$F$44:$F$49,$E42,Headcount!BJ$44:BJ$49)-SUMIF(Headcount!$F$44:$F$49,$E42,Headcount!BI$44:BI$49)),IF(AND($D42="Furniture &amp; Fixtures",VLOOKUP($E42,Setup!$C$33:$F$38,4,FALSE)&gt;=Setup!$F$30),VLOOKUP($E42,Setup!$C$33:$F$38,4,FALSE)*(SUMIF(Headcount!$F$44:$F$49,$E42,Headcount!BJ$44:BJ$49)-SUMIF(Headcount!$F$44:$F$49,$E42,Headcount!BI$44:BI$49)),0)))</f>
        <v>0</v>
      </c>
      <c r="BG42" s="125">
        <f>IF(SUMIF(Headcount!$F$44:$F$49,$E42,Headcount!BK$44:BK$49)&lt;=SUMIF(Headcount!$F$44:$F$49,$E42,Headcount!BJ$44:BJ$49),0,IF(AND($D42="Computer Equipment",VLOOKUP($E42,Setup!$C$33:$F$38,3,FALSE)&gt;=Setup!$F$30),VLOOKUP($E42,Setup!$C$33:$F$38,3,FALSE)*(SUMIF(Headcount!$F$44:$F$49,$E42,Headcount!BK$44:BK$49)-SUMIF(Headcount!$F$44:$F$49,$E42,Headcount!BJ$44:BJ$49)),IF(AND($D42="Furniture &amp; Fixtures",VLOOKUP($E42,Setup!$C$33:$F$38,4,FALSE)&gt;=Setup!$F$30),VLOOKUP($E42,Setup!$C$33:$F$38,4,FALSE)*(SUMIF(Headcount!$F$44:$F$49,$E42,Headcount!BK$44:BK$49)-SUMIF(Headcount!$F$44:$F$49,$E42,Headcount!BJ$44:BJ$49)),0)))</f>
        <v>0</v>
      </c>
      <c r="BH42" s="125">
        <f>IF(SUMIF(Headcount!$F$44:$F$49,$E42,Headcount!BL$44:BL$49)&lt;=SUMIF(Headcount!$F$44:$F$49,$E42,Headcount!BK$44:BK$49),0,IF(AND($D42="Computer Equipment",VLOOKUP($E42,Setup!$C$33:$F$38,3,FALSE)&gt;=Setup!$F$30),VLOOKUP($E42,Setup!$C$33:$F$38,3,FALSE)*(SUMIF(Headcount!$F$44:$F$49,$E42,Headcount!BL$44:BL$49)-SUMIF(Headcount!$F$44:$F$49,$E42,Headcount!BK$44:BK$49)),IF(AND($D42="Furniture &amp; Fixtures",VLOOKUP($E42,Setup!$C$33:$F$38,4,FALSE)&gt;=Setup!$F$30),VLOOKUP($E42,Setup!$C$33:$F$38,4,FALSE)*(SUMIF(Headcount!$F$44:$F$49,$E42,Headcount!BL$44:BL$49)-SUMIF(Headcount!$F$44:$F$49,$E42,Headcount!BK$44:BK$49)),0)))</f>
        <v>0</v>
      </c>
      <c r="BI42" s="125">
        <f>IF(SUMIF(Headcount!$F$44:$F$49,$E42,Headcount!BM$44:BM$49)&lt;=SUMIF(Headcount!$F$44:$F$49,$E42,Headcount!BL$44:BL$49),0,IF(AND($D42="Computer Equipment",VLOOKUP($E42,Setup!$C$33:$F$38,3,FALSE)&gt;=Setup!$F$30),VLOOKUP($E42,Setup!$C$33:$F$38,3,FALSE)*(SUMIF(Headcount!$F$44:$F$49,$E42,Headcount!BM$44:BM$49)-SUMIF(Headcount!$F$44:$F$49,$E42,Headcount!BL$44:BL$49)),IF(AND($D42="Furniture &amp; Fixtures",VLOOKUP($E42,Setup!$C$33:$F$38,4,FALSE)&gt;=Setup!$F$30),VLOOKUP($E42,Setup!$C$33:$F$38,4,FALSE)*(SUMIF(Headcount!$F$44:$F$49,$E42,Headcount!BM$44:BM$49)-SUMIF(Headcount!$F$44:$F$49,$E42,Headcount!BL$44:BL$49)),0)))</f>
        <v>0</v>
      </c>
      <c r="BJ42" s="125">
        <f>IF(SUMIF(Headcount!$F$44:$F$49,$E42,Headcount!BN$44:BN$49)&lt;=SUMIF(Headcount!$F$44:$F$49,$E42,Headcount!BM$44:BM$49),0,IF(AND($D42="Computer Equipment",VLOOKUP($E42,Setup!$C$33:$F$38,3,FALSE)&gt;=Setup!$F$30),VLOOKUP($E42,Setup!$C$33:$F$38,3,FALSE)*(SUMIF(Headcount!$F$44:$F$49,$E42,Headcount!BN$44:BN$49)-SUMIF(Headcount!$F$44:$F$49,$E42,Headcount!BM$44:BM$49)),IF(AND($D42="Furniture &amp; Fixtures",VLOOKUP($E42,Setup!$C$33:$F$38,4,FALSE)&gt;=Setup!$F$30),VLOOKUP($E42,Setup!$C$33:$F$38,4,FALSE)*(SUMIF(Headcount!$F$44:$F$49,$E42,Headcount!BN$44:BN$49)-SUMIF(Headcount!$F$44:$F$49,$E42,Headcount!BM$44:BM$49)),0)))</f>
        <v>0</v>
      </c>
      <c r="BK42" s="125">
        <f>IF(SUMIF(Headcount!$F$44:$F$49,$E42,Headcount!BO$44:BO$49)&lt;=SUMIF(Headcount!$F$44:$F$49,$E42,Headcount!BN$44:BN$49),0,IF(AND($D42="Computer Equipment",VLOOKUP($E42,Setup!$C$33:$F$38,3,FALSE)&gt;=Setup!$F$30),VLOOKUP($E42,Setup!$C$33:$F$38,3,FALSE)*(SUMIF(Headcount!$F$44:$F$49,$E42,Headcount!BO$44:BO$49)-SUMIF(Headcount!$F$44:$F$49,$E42,Headcount!BN$44:BN$49)),IF(AND($D42="Furniture &amp; Fixtures",VLOOKUP($E42,Setup!$C$33:$F$38,4,FALSE)&gt;=Setup!$F$30),VLOOKUP($E42,Setup!$C$33:$F$38,4,FALSE)*(SUMIF(Headcount!$F$44:$F$49,$E42,Headcount!BO$44:BO$49)-SUMIF(Headcount!$F$44:$F$49,$E42,Headcount!BN$44:BN$49)),0)))</f>
        <v>0</v>
      </c>
      <c r="BL42" s="125">
        <f>IF(SUMIF(Headcount!$F$44:$F$49,$E42,Headcount!BP$44:BP$49)&lt;=SUMIF(Headcount!$F$44:$F$49,$E42,Headcount!BO$44:BO$49),0,IF(AND($D42="Computer Equipment",VLOOKUP($E42,Setup!$C$33:$F$38,3,FALSE)&gt;=Setup!$F$30),VLOOKUP($E42,Setup!$C$33:$F$38,3,FALSE)*(SUMIF(Headcount!$F$44:$F$49,$E42,Headcount!BP$44:BP$49)-SUMIF(Headcount!$F$44:$F$49,$E42,Headcount!BO$44:BO$49)),IF(AND($D42="Furniture &amp; Fixtures",VLOOKUP($E42,Setup!$C$33:$F$38,4,FALSE)&gt;=Setup!$F$30),VLOOKUP($E42,Setup!$C$33:$F$38,4,FALSE)*(SUMIF(Headcount!$F$44:$F$49,$E42,Headcount!BP$44:BP$49)-SUMIF(Headcount!$F$44:$F$49,$E42,Headcount!BO$44:BO$49)),0)))</f>
        <v>0</v>
      </c>
      <c r="BM42" s="125">
        <f>IF(SUMIF(Headcount!$F$44:$F$49,$E42,Headcount!BQ$44:BQ$49)&lt;=SUMIF(Headcount!$F$44:$F$49,$E42,Headcount!BP$44:BP$49),0,IF(AND($D42="Computer Equipment",VLOOKUP($E42,Setup!$C$33:$F$38,3,FALSE)&gt;=Setup!$F$30),VLOOKUP($E42,Setup!$C$33:$F$38,3,FALSE)*(SUMIF(Headcount!$F$44:$F$49,$E42,Headcount!BQ$44:BQ$49)-SUMIF(Headcount!$F$44:$F$49,$E42,Headcount!BP$44:BP$49)),IF(AND($D42="Furniture &amp; Fixtures",VLOOKUP($E42,Setup!$C$33:$F$38,4,FALSE)&gt;=Setup!$F$30),VLOOKUP($E42,Setup!$C$33:$F$38,4,FALSE)*(SUMIF(Headcount!$F$44:$F$49,$E42,Headcount!BQ$44:BQ$49)-SUMIF(Headcount!$F$44:$F$49,$E42,Headcount!BP$44:BP$49)),0)))</f>
        <v>0</v>
      </c>
      <c r="BN42" s="125">
        <f>IF(SUMIF(Headcount!$F$44:$F$49,$E42,Headcount!BR$44:BR$49)&lt;=SUMIF(Headcount!$F$44:$F$49,$E42,Headcount!BQ$44:BQ$49),0,IF(AND($D42="Computer Equipment",VLOOKUP($E42,Setup!$C$33:$F$38,3,FALSE)&gt;=Setup!$F$30),VLOOKUP($E42,Setup!$C$33:$F$38,3,FALSE)*(SUMIF(Headcount!$F$44:$F$49,$E42,Headcount!BR$44:BR$49)-SUMIF(Headcount!$F$44:$F$49,$E42,Headcount!BQ$44:BQ$49)),IF(AND($D42="Furniture &amp; Fixtures",VLOOKUP($E42,Setup!$C$33:$F$38,4,FALSE)&gt;=Setup!$F$30),VLOOKUP($E42,Setup!$C$33:$F$38,4,FALSE)*(SUMIF(Headcount!$F$44:$F$49,$E42,Headcount!BR$44:BR$49)-SUMIF(Headcount!$F$44:$F$49,$E42,Headcount!BQ$44:BQ$49)),0)))</f>
        <v>0</v>
      </c>
      <c r="BO42" s="125">
        <f>IF(SUMIF(Headcount!$F$44:$F$49,$E42,Headcount!BS$44:BS$49)&lt;=SUMIF(Headcount!$F$44:$F$49,$E42,Headcount!BR$44:BR$49),0,IF(AND($D42="Computer Equipment",VLOOKUP($E42,Setup!$C$33:$F$38,3,FALSE)&gt;=Setup!$F$30),VLOOKUP($E42,Setup!$C$33:$F$38,3,FALSE)*(SUMIF(Headcount!$F$44:$F$49,$E42,Headcount!BS$44:BS$49)-SUMIF(Headcount!$F$44:$F$49,$E42,Headcount!BR$44:BR$49)),IF(AND($D42="Furniture &amp; Fixtures",VLOOKUP($E42,Setup!$C$33:$F$38,4,FALSE)&gt;=Setup!$F$30),VLOOKUP($E42,Setup!$C$33:$F$38,4,FALSE)*(SUMIF(Headcount!$F$44:$F$49,$E42,Headcount!BS$44:BS$49)-SUMIF(Headcount!$F$44:$F$49,$E42,Headcount!BR$44:BR$49)),0)))</f>
        <v>0</v>
      </c>
      <c r="BP42" s="125">
        <f>IF(SUMIF(Headcount!$F$44:$F$49,$E42,Headcount!BT$44:BT$49)&lt;=SUMIF(Headcount!$F$44:$F$49,$E42,Headcount!BS$44:BS$49),0,IF(AND($D42="Computer Equipment",VLOOKUP($E42,Setup!$C$33:$F$38,3,FALSE)&gt;=Setup!$F$30),VLOOKUP($E42,Setup!$C$33:$F$38,3,FALSE)*(SUMIF(Headcount!$F$44:$F$49,$E42,Headcount!BT$44:BT$49)-SUMIF(Headcount!$F$44:$F$49,$E42,Headcount!BS$44:BS$49)),IF(AND($D42="Furniture &amp; Fixtures",VLOOKUP($E42,Setup!$C$33:$F$38,4,FALSE)&gt;=Setup!$F$30),VLOOKUP($E42,Setup!$C$33:$F$38,4,FALSE)*(SUMIF(Headcount!$F$44:$F$49,$E42,Headcount!BT$44:BT$49)-SUMIF(Headcount!$F$44:$F$49,$E42,Headcount!BS$44:BS$49)),0)))</f>
        <v>0</v>
      </c>
      <c r="BQ42" s="125">
        <f>IF(SUMIF(Headcount!$F$44:$F$49,$E42,Headcount!BU$44:BU$49)&lt;=SUMIF(Headcount!$F$44:$F$49,$E42,Headcount!BT$44:BT$49),0,IF(AND($D42="Computer Equipment",VLOOKUP($E42,Setup!$C$33:$F$38,3,FALSE)&gt;=Setup!$F$30),VLOOKUP($E42,Setup!$C$33:$F$38,3,FALSE)*(SUMIF(Headcount!$F$44:$F$49,$E42,Headcount!BU$44:BU$49)-SUMIF(Headcount!$F$44:$F$49,$E42,Headcount!BT$44:BT$49)),IF(AND($D42="Furniture &amp; Fixtures",VLOOKUP($E42,Setup!$C$33:$F$38,4,FALSE)&gt;=Setup!$F$30),VLOOKUP($E42,Setup!$C$33:$F$38,4,FALSE)*(SUMIF(Headcount!$F$44:$F$49,$E42,Headcount!BU$44:BU$49)-SUMIF(Headcount!$F$44:$F$49,$E42,Headcount!BT$44:BT$49)),0)))</f>
        <v>0</v>
      </c>
      <c r="BR42" s="159" cm="1">
        <f t="array" ref="BR42">SUMPRODUCT((YEAR($J$5:$BQ$5)=BR$5)*($J42:$BQ42))</f>
        <v>0</v>
      </c>
      <c r="BS42" s="125" cm="1">
        <f t="array" ref="BS42">SUMPRODUCT((YEAR($J$5:$BQ$5)=BS$5)*($J42:$BQ42))</f>
        <v>0</v>
      </c>
      <c r="BT42" s="125" cm="1">
        <f t="array" ref="BT42">SUMPRODUCT((YEAR($J$5:$BQ$5)=BT$5)*($J42:$BQ42))</f>
        <v>0</v>
      </c>
      <c r="BU42" s="125" cm="1">
        <f t="array" ref="BU42">SUMPRODUCT((YEAR($J$5:$BQ$5)=BU$5)*($J42:$BQ42))</f>
        <v>0</v>
      </c>
      <c r="BV42" s="158" cm="1">
        <f t="array" ref="BV42">SUMPRODUCT((YEAR($J$5:$BQ$5)=BV$5)*($J42:$BQ42))</f>
        <v>0</v>
      </c>
      <c r="BW42" s="308"/>
      <c r="BX42" s="159">
        <f>IF(ROUND(SUM($BW42:BW42),0)&lt;ROUND(SUM($J42:J42),0),SUM($J42:J42)/$H42,0)</f>
        <v>0</v>
      </c>
      <c r="BY42" s="125">
        <f>IF(ROUND(SUM($BW42:BX42),0)&lt;ROUND(SUM($J42:K42),0),SUM($J42:K42)/$H42,0)</f>
        <v>0</v>
      </c>
      <c r="BZ42" s="125">
        <f>IF(ROUND(SUM($BW42:BY42),0)&lt;ROUND(SUM($J42:L42),0),SUM($J42:L42)/$H42,0)</f>
        <v>0</v>
      </c>
      <c r="CA42" s="125">
        <f>IF(ROUND(SUM($BW42:BZ42),0)&lt;ROUND(SUM($J42:M42),0),SUM($J42:M42)/$H42,0)</f>
        <v>0</v>
      </c>
      <c r="CB42" s="125">
        <f>IF(ROUND(SUM($BW42:CA42),0)&lt;ROUND(SUM($J42:N42),0),SUM($J42:N42)/$H42,0)</f>
        <v>0</v>
      </c>
      <c r="CC42" s="125">
        <f>IF(ROUND(SUM($BW42:CB42),0)&lt;ROUND(SUM($J42:O42),0),SUM($J42:O42)/$H42,0)</f>
        <v>0</v>
      </c>
      <c r="CD42" s="125">
        <f>IF(ROUND(SUM($BW42:CC42),0)&lt;ROUND(SUM($J42:P42),0),SUM($J42:P42)/$H42,0)</f>
        <v>0</v>
      </c>
      <c r="CE42" s="125">
        <f>IF(ROUND(SUM($BW42:CD42),0)&lt;ROUND(SUM($J42:Q42),0),SUM($J42:Q42)/$H42,0)</f>
        <v>0</v>
      </c>
      <c r="CF42" s="125">
        <f>IF(ROUND(SUM($BW42:CE42),0)&lt;ROUND(SUM($J42:R42),0),SUM($J42:R42)/$H42,0)</f>
        <v>0</v>
      </c>
      <c r="CG42" s="125">
        <f>IF(ROUND(SUM($BW42:CF42),0)&lt;ROUND(SUM($J42:S42),0),SUM($J42:S42)/$H42,0)</f>
        <v>0</v>
      </c>
      <c r="CH42" s="125">
        <f>IF(ROUND(SUM($BW42:CG42),0)&lt;ROUND(SUM($J42:T42),0),SUM($J42:T42)/$H42,0)</f>
        <v>0</v>
      </c>
      <c r="CI42" s="125">
        <f>IF(ROUND(SUM($BW42:CH42),0)&lt;ROUND(SUM($J42:U42),0),SUM($J42:U42)/$H42,0)</f>
        <v>0</v>
      </c>
      <c r="CJ42" s="125">
        <f>IF(ROUND(SUM($BW42:CI42),0)&lt;ROUND(SUM($J42:V42),0),SUM($J42:V42)/$H42,0)</f>
        <v>0</v>
      </c>
      <c r="CK42" s="125">
        <f>IF(ROUND(SUM($BW42:CJ42),0)&lt;ROUND(SUM($J42:W42),0),SUM($J42:W42)/$H42,0)</f>
        <v>0</v>
      </c>
      <c r="CL42" s="125">
        <f>IF(ROUND(SUM($BW42:CK42),0)&lt;ROUND(SUM($J42:X42),0),SUM($J42:X42)/$H42,0)</f>
        <v>0</v>
      </c>
      <c r="CM42" s="125">
        <f>IF(ROUND(SUM($BW42:CL42),0)&lt;ROUND(SUM($J42:Y42),0),SUM($J42:Y42)/$H42,0)</f>
        <v>0</v>
      </c>
      <c r="CN42" s="125">
        <f>IF(ROUND(SUM($BW42:CM42),0)&lt;ROUND(SUM($J42:Z42),0),SUM($J42:Z42)/$H42,0)</f>
        <v>0</v>
      </c>
      <c r="CO42" s="125">
        <f>IF(ROUND(SUM($BW42:CN42),0)&lt;ROUND(SUM($J42:AA42),0),SUM($J42:AA42)/$H42,0)</f>
        <v>0</v>
      </c>
      <c r="CP42" s="125">
        <f>IF(ROUND(SUM($BW42:CO42),0)&lt;ROUND(SUM($J42:AB42),0),SUM($J42:AB42)/$H42,0)</f>
        <v>0</v>
      </c>
      <c r="CQ42" s="125">
        <f>IF(ROUND(SUM($BW42:CP42),0)&lt;ROUND(SUM($J42:AC42),0),SUM($J42:AC42)/$H42,0)</f>
        <v>0</v>
      </c>
      <c r="CR42" s="125">
        <f>IF(ROUND(SUM($BW42:CQ42),0)&lt;ROUND(SUM($J42:AD42),0),SUM($J42:AD42)/$H42,0)</f>
        <v>0</v>
      </c>
      <c r="CS42" s="125">
        <f>IF(ROUND(SUM($BW42:CR42),0)&lt;ROUND(SUM($J42:AE42),0),SUM($J42:AE42)/$H42,0)</f>
        <v>0</v>
      </c>
      <c r="CT42" s="125">
        <f>IF(ROUND(SUM($BW42:CS42),0)&lt;ROUND(SUM($J42:AF42),0),SUM($J42:AF42)/$H42,0)</f>
        <v>0</v>
      </c>
      <c r="CU42" s="125">
        <f>IF(ROUND(SUM($BW42:CT42),0)&lt;ROUND(SUM($J42:AG42),0),SUM($J42:AG42)/$H42,0)</f>
        <v>0</v>
      </c>
      <c r="CV42" s="125">
        <f>IF(ROUND(SUM($BW42:CU42),0)&lt;ROUND(SUM($J42:AH42),0),SUM($J42:AH42)/$H42,0)</f>
        <v>0</v>
      </c>
      <c r="CW42" s="125">
        <f>IF(ROUND(SUM($BW42:CV42),0)&lt;ROUND(SUM($J42:AI42),0),SUM($J42:AI42)/$H42,0)</f>
        <v>0</v>
      </c>
      <c r="CX42" s="125">
        <f>IF(ROUND(SUM($BW42:CW42),0)&lt;ROUND(SUM($J42:AJ42),0),SUM($J42:AJ42)/$H42,0)</f>
        <v>0</v>
      </c>
      <c r="CY42" s="125">
        <f>IF(ROUND(SUM($BW42:CX42),0)&lt;ROUND(SUM($J42:AK42),0),SUM($J42:AK42)/$H42,0)</f>
        <v>0</v>
      </c>
      <c r="CZ42" s="125">
        <f>IF(ROUND(SUM($BW42:CY42),0)&lt;ROUND(SUM($J42:AL42),0),SUM($J42:AL42)/$H42,0)</f>
        <v>0</v>
      </c>
      <c r="DA42" s="125">
        <f>IF(ROUND(SUM($BW42:CZ42),0)&lt;ROUND(SUM($J42:AM42),0),SUM($J42:AM42)/$H42,0)</f>
        <v>0</v>
      </c>
      <c r="DB42" s="125">
        <f>IF(ROUND(SUM($BW42:DA42),0)&lt;ROUND(SUM($J42:AN42),0),SUM($J42:AN42)/$H42,0)</f>
        <v>0</v>
      </c>
      <c r="DC42" s="125">
        <f>IF(ROUND(SUM($BW42:DB42),0)&lt;ROUND(SUM($J42:AO42),0),SUM($J42:AO42)/$H42,0)</f>
        <v>0</v>
      </c>
      <c r="DD42" s="125">
        <f>IF(ROUND(SUM($BW42:DC42),0)&lt;ROUND(SUM($J42:AP42),0),SUM($J42:AP42)/$H42,0)</f>
        <v>0</v>
      </c>
      <c r="DE42" s="125">
        <f>IF(ROUND(SUM($BW42:DD42),0)&lt;ROUND(SUM($J42:AQ42),0),SUM($J42:AQ42)/$H42,0)</f>
        <v>0</v>
      </c>
      <c r="DF42" s="125">
        <f>IF(ROUND(SUM($BW42:DE42),0)&lt;ROUND(SUM($J42:AR42),0),SUM($J42:AR42)/$H42,0)</f>
        <v>0</v>
      </c>
      <c r="DG42" s="125">
        <f>IF(ROUND(SUM($BW42:DF42),0)&lt;ROUND(SUM($J42:AS42),0),SUM($J42:AS42)/$H42,0)</f>
        <v>0</v>
      </c>
      <c r="DH42" s="125">
        <f>IF(ROUND(SUM($BW42:DG42),0)&lt;ROUND(SUM($J42:AT42),0),SUM($J42:AT42)/$H42,0)</f>
        <v>0</v>
      </c>
      <c r="DI42" s="125">
        <f>IF(ROUND(SUM($BW42:DH42),0)&lt;ROUND(SUM($J42:AU42),0),SUM($J42:AU42)/$H42,0)</f>
        <v>0</v>
      </c>
      <c r="DJ42" s="125">
        <f>IF(ROUND(SUM($BW42:DI42),0)&lt;ROUND(SUM($J42:AV42),0),SUM($J42:AV42)/$H42,0)</f>
        <v>0</v>
      </c>
      <c r="DK42" s="125">
        <f>IF(ROUND(SUM($BW42:DJ42),0)&lt;ROUND(SUM($J42:AW42),0),SUM($J42:AW42)/$H42,0)</f>
        <v>0</v>
      </c>
      <c r="DL42" s="125">
        <f>IF(ROUND(SUM($BW42:DK42),0)&lt;ROUND(SUM($J42:AX42),0),SUM($J42:AX42)/$H42,0)</f>
        <v>0</v>
      </c>
      <c r="DM42" s="125">
        <f>IF(ROUND(SUM($BW42:DL42),0)&lt;ROUND(SUM($J42:AY42),0),SUM($J42:AY42)/$H42,0)</f>
        <v>0</v>
      </c>
      <c r="DN42" s="125">
        <f>IF(ROUND(SUM($BW42:DM42),0)&lt;ROUND(SUM($J42:AZ42),0),SUM($J42:AZ42)/$H42,0)</f>
        <v>0</v>
      </c>
      <c r="DO42" s="125">
        <f>IF(ROUND(SUM($BW42:DN42),0)&lt;ROUND(SUM($J42:BA42),0),SUM($J42:BA42)/$H42,0)</f>
        <v>0</v>
      </c>
      <c r="DP42" s="125">
        <f>IF(ROUND(SUM($BW42:DO42),0)&lt;ROUND(SUM($J42:BB42),0),SUM($J42:BB42)/$H42,0)</f>
        <v>0</v>
      </c>
      <c r="DQ42" s="125">
        <f>IF(ROUND(SUM($BW42:DP42),0)&lt;ROUND(SUM($J42:BC42),0),SUM($J42:BC42)/$H42,0)</f>
        <v>0</v>
      </c>
      <c r="DR42" s="125">
        <f>IF(ROUND(SUM($BW42:DQ42),0)&lt;ROUND(SUM($J42:BD42),0),SUM($J42:BD42)/$H42,0)</f>
        <v>0</v>
      </c>
      <c r="DS42" s="125">
        <f>IF(ROUND(SUM($BW42:DR42),0)&lt;ROUND(SUM($J42:BE42),0),SUM($J42:BE42)/$H42,0)</f>
        <v>0</v>
      </c>
      <c r="DT42" s="125">
        <f>IF(ROUND(SUM($BW42:DS42),0)&lt;ROUND(SUM($J42:BF42),0),SUM($J42:BF42)/$H42,0)</f>
        <v>0</v>
      </c>
      <c r="DU42" s="125">
        <f>IF(ROUND(SUM($BW42:DT42),0)&lt;ROUND(SUM($J42:BG42),0),SUM($J42:BG42)/$H42,0)</f>
        <v>0</v>
      </c>
      <c r="DV42" s="125">
        <f>IF(ROUND(SUM($BW42:DU42),0)&lt;ROUND(SUM($J42:BH42),0),SUM($J42:BH42)/$H42,0)</f>
        <v>0</v>
      </c>
      <c r="DW42" s="125">
        <f>IF(ROUND(SUM($BW42:DV42),0)&lt;ROUND(SUM($J42:BI42),0),SUM($J42:BI42)/$H42,0)</f>
        <v>0</v>
      </c>
      <c r="DX42" s="125">
        <f>IF(ROUND(SUM($BW42:DW42),0)&lt;ROUND(SUM($J42:BJ42),0),SUM($J42:BJ42)/$H42,0)</f>
        <v>0</v>
      </c>
      <c r="DY42" s="125">
        <f>IF(ROUND(SUM($BW42:DX42),0)&lt;ROUND(SUM($J42:BK42),0),SUM($J42:BK42)/$H42,0)</f>
        <v>0</v>
      </c>
      <c r="DZ42" s="125">
        <f>IF(ROUND(SUM($BW42:DY42),0)&lt;ROUND(SUM($J42:BL42),0),SUM($J42:BL42)/$H42,0)</f>
        <v>0</v>
      </c>
      <c r="EA42" s="125">
        <f>IF(ROUND(SUM($BW42:DZ42),0)&lt;ROUND(SUM($J42:BM42),0),SUM($J42:BM42)/$H42,0)</f>
        <v>0</v>
      </c>
      <c r="EB42" s="125">
        <f>IF(ROUND(SUM($BW42:EA42),0)&lt;ROUND(SUM($J42:BN42),0),SUM($J42:BN42)/$H42,0)</f>
        <v>0</v>
      </c>
      <c r="EC42" s="125">
        <f>IF(ROUND(SUM($BW42:EB42),0)&lt;ROUND(SUM($J42:BO42),0),SUM($J42:BO42)/$H42,0)</f>
        <v>0</v>
      </c>
      <c r="ED42" s="125">
        <f>IF(ROUND(SUM($BW42:EC42),0)&lt;ROUND(SUM($J42:BP42),0),SUM($J42:BP42)/$H42,0)</f>
        <v>0</v>
      </c>
      <c r="EE42" s="125">
        <f>IF(ROUND(SUM($BW42:ED42),0)&lt;ROUND(SUM($J42:BQ42),0),SUM($J42:BQ42)/$H42,0)</f>
        <v>0</v>
      </c>
      <c r="EF42" s="159" cm="1">
        <f t="array" ref="EF42">SUMPRODUCT((YEAR($BX$5:$EE$5)=EF$5)*($BX42:$EE42))</f>
        <v>0</v>
      </c>
      <c r="EG42" s="125" cm="1">
        <f t="array" ref="EG42">SUMPRODUCT((YEAR($BX$5:$EE$5)=EG$5)*($BX42:$EE42))</f>
        <v>0</v>
      </c>
      <c r="EH42" s="125" cm="1">
        <f t="array" ref="EH42">SUMPRODUCT((YEAR($BX$5:$EE$5)=EH$5)*($BX42:$EE42))</f>
        <v>0</v>
      </c>
      <c r="EI42" s="125" cm="1">
        <f t="array" ref="EI42">SUMPRODUCT((YEAR($BX$5:$EE$5)=EI$5)*($BX42:$EE42))</f>
        <v>0</v>
      </c>
      <c r="EJ42" s="158" cm="1">
        <f t="array" ref="EJ42">SUMPRODUCT((YEAR($BX$5:$EE$5)=EJ$5)*($BX42:$EE42))</f>
        <v>0</v>
      </c>
      <c r="EK42" s="193"/>
      <c r="EL42" s="125">
        <f>ROUND(SUM($J42:J42)-SUM($BX42:BX42),2)</f>
        <v>0</v>
      </c>
      <c r="EM42" s="125">
        <f>ROUND(SUM($J42:K42)-SUM($BX42:BY42),2)</f>
        <v>0</v>
      </c>
      <c r="EN42" s="125">
        <f>ROUND(SUM($J42:L42)-SUM($BX42:BZ42),2)</f>
        <v>0</v>
      </c>
      <c r="EO42" s="125">
        <f>ROUND(SUM($J42:M42)-SUM($BX42:CA42),2)</f>
        <v>0</v>
      </c>
      <c r="EP42" s="125">
        <f>ROUND(SUM($J42:N42)-SUM($BX42:CB42),2)</f>
        <v>0</v>
      </c>
      <c r="EQ42" s="125">
        <f>ROUND(SUM($J42:O42)-SUM($BX42:CC42),2)</f>
        <v>0</v>
      </c>
      <c r="ER42" s="125">
        <f>ROUND(SUM($J42:P42)-SUM($BX42:CD42),2)</f>
        <v>0</v>
      </c>
      <c r="ES42" s="125">
        <f>ROUND(SUM($J42:Q42)-SUM($BX42:CE42),2)</f>
        <v>0</v>
      </c>
      <c r="ET42" s="125">
        <f>ROUND(SUM($J42:R42)-SUM($BX42:CF42),2)</f>
        <v>0</v>
      </c>
      <c r="EU42" s="125">
        <f>ROUND(SUM($J42:S42)-SUM($BX42:CG42),2)</f>
        <v>0</v>
      </c>
      <c r="EV42" s="125">
        <f>ROUND(SUM($J42:T42)-SUM($BX42:CH42),2)</f>
        <v>0</v>
      </c>
      <c r="EW42" s="125">
        <f>ROUND(SUM($J42:U42)-SUM($BX42:CI42),2)</f>
        <v>0</v>
      </c>
      <c r="EX42" s="125">
        <f>ROUND(SUM($J42:V42)-SUM($BX42:CJ42),2)</f>
        <v>0</v>
      </c>
      <c r="EY42" s="125">
        <f>ROUND(SUM($J42:W42)-SUM($BX42:CK42),2)</f>
        <v>0</v>
      </c>
      <c r="EZ42" s="125">
        <f>ROUND(SUM($J42:X42)-SUM($BX42:CL42),2)</f>
        <v>0</v>
      </c>
      <c r="FA42" s="125">
        <f>ROUND(SUM($J42:Y42)-SUM($BX42:CM42),2)</f>
        <v>0</v>
      </c>
      <c r="FB42" s="125">
        <f>ROUND(SUM($J42:Z42)-SUM($BX42:CN42),2)</f>
        <v>0</v>
      </c>
      <c r="FC42" s="125">
        <f>ROUND(SUM($J42:AA42)-SUM($BX42:CO42),2)</f>
        <v>0</v>
      </c>
      <c r="FD42" s="125">
        <f>ROUND(SUM($J42:AB42)-SUM($BX42:CP42),2)</f>
        <v>0</v>
      </c>
      <c r="FE42" s="125">
        <f>ROUND(SUM($J42:AC42)-SUM($BX42:CQ42),2)</f>
        <v>0</v>
      </c>
      <c r="FF42" s="125">
        <f>ROUND(SUM($J42:AD42)-SUM($BX42:CR42),2)</f>
        <v>0</v>
      </c>
      <c r="FG42" s="125">
        <f>ROUND(SUM($J42:AE42)-SUM($BX42:CS42),2)</f>
        <v>0</v>
      </c>
      <c r="FH42" s="125">
        <f>ROUND(SUM($J42:AF42)-SUM($BX42:CT42),2)</f>
        <v>0</v>
      </c>
      <c r="FI42" s="125">
        <f>ROUND(SUM($J42:AG42)-SUM($BX42:CU42),2)</f>
        <v>0</v>
      </c>
      <c r="FJ42" s="125">
        <f>ROUND(SUM($J42:AH42)-SUM($BX42:CV42),2)</f>
        <v>0</v>
      </c>
      <c r="FK42" s="125">
        <f>ROUND(SUM($J42:AI42)-SUM($BX42:CW42),2)</f>
        <v>0</v>
      </c>
      <c r="FL42" s="125">
        <f>ROUND(SUM($J42:AJ42)-SUM($BX42:CX42),2)</f>
        <v>0</v>
      </c>
      <c r="FM42" s="125">
        <f>ROUND(SUM($J42:AK42)-SUM($BX42:CY42),2)</f>
        <v>0</v>
      </c>
      <c r="FN42" s="125">
        <f>ROUND(SUM($J42:AL42)-SUM($BX42:CZ42),2)</f>
        <v>0</v>
      </c>
      <c r="FO42" s="125">
        <f>ROUND(SUM($J42:AM42)-SUM($BX42:DA42),2)</f>
        <v>0</v>
      </c>
      <c r="FP42" s="125">
        <f>ROUND(SUM($J42:AN42)-SUM($BX42:DB42),2)</f>
        <v>0</v>
      </c>
      <c r="FQ42" s="125">
        <f>ROUND(SUM($J42:AO42)-SUM($BX42:DC42),2)</f>
        <v>0</v>
      </c>
      <c r="FR42" s="125">
        <f>ROUND(SUM($J42:AP42)-SUM($BX42:DD42),2)</f>
        <v>0</v>
      </c>
      <c r="FS42" s="125">
        <f>ROUND(SUM($J42:AQ42)-SUM($BX42:DE42),2)</f>
        <v>0</v>
      </c>
      <c r="FT42" s="125">
        <f>ROUND(SUM($J42:AR42)-SUM($BX42:DF42),2)</f>
        <v>0</v>
      </c>
      <c r="FU42" s="125">
        <f>ROUND(SUM($J42:AS42)-SUM($BX42:DG42),2)</f>
        <v>0</v>
      </c>
      <c r="FV42" s="125">
        <f>ROUND(SUM($J42:AT42)-SUM($BX42:DH42),2)</f>
        <v>0</v>
      </c>
      <c r="FW42" s="125">
        <f>ROUND(SUM($J42:AU42)-SUM($BX42:DI42),2)</f>
        <v>0</v>
      </c>
      <c r="FX42" s="125">
        <f>ROUND(SUM($J42:AV42)-SUM($BX42:DJ42),2)</f>
        <v>0</v>
      </c>
      <c r="FY42" s="125">
        <f>ROUND(SUM($J42:AW42)-SUM($BX42:DK42),2)</f>
        <v>0</v>
      </c>
      <c r="FZ42" s="125">
        <f>ROUND(SUM($J42:AX42)-SUM($BX42:DL42),2)</f>
        <v>0</v>
      </c>
      <c r="GA42" s="125">
        <f>ROUND(SUM($J42:AY42)-SUM($BX42:DM42),2)</f>
        <v>0</v>
      </c>
      <c r="GB42" s="125">
        <f>ROUND(SUM($J42:AZ42)-SUM($BX42:DN42),2)</f>
        <v>0</v>
      </c>
      <c r="GC42" s="125">
        <f>ROUND(SUM($J42:BA42)-SUM($BX42:DO42),2)</f>
        <v>0</v>
      </c>
      <c r="GD42" s="125">
        <f>ROUND(SUM($J42:BB42)-SUM($BX42:DP42),2)</f>
        <v>0</v>
      </c>
      <c r="GE42" s="125">
        <f>ROUND(SUM($J42:BC42)-SUM($BX42:DQ42),2)</f>
        <v>0</v>
      </c>
      <c r="GF42" s="125">
        <f>ROUND(SUM($J42:BD42)-SUM($BX42:DR42),2)</f>
        <v>0</v>
      </c>
      <c r="GG42" s="125">
        <f>ROUND(SUM($J42:BE42)-SUM($BX42:DS42),2)</f>
        <v>0</v>
      </c>
      <c r="GH42" s="125">
        <f>ROUND(SUM($J42:BF42)-SUM($BX42:DT42),2)</f>
        <v>0</v>
      </c>
      <c r="GI42" s="125">
        <f>ROUND(SUM($J42:BG42)-SUM($BX42:DU42),2)</f>
        <v>0</v>
      </c>
      <c r="GJ42" s="125">
        <f>ROUND(SUM($J42:BH42)-SUM($BX42:DV42),2)</f>
        <v>0</v>
      </c>
      <c r="GK42" s="125">
        <f>ROUND(SUM($J42:BI42)-SUM($BX42:DW42),2)</f>
        <v>0</v>
      </c>
      <c r="GL42" s="125">
        <f>ROUND(SUM($J42:BJ42)-SUM($BX42:DX42),2)</f>
        <v>0</v>
      </c>
      <c r="GM42" s="125">
        <f>ROUND(SUM($J42:BK42)-SUM($BX42:DY42),2)</f>
        <v>0</v>
      </c>
      <c r="GN42" s="125">
        <f>ROUND(SUM($J42:BL42)-SUM($BX42:DZ42),2)</f>
        <v>0</v>
      </c>
      <c r="GO42" s="125">
        <f>ROUND(SUM($J42:BM42)-SUM($BX42:EA42),2)</f>
        <v>0</v>
      </c>
      <c r="GP42" s="125">
        <f>ROUND(SUM($J42:BN42)-SUM($BX42:EB42),2)</f>
        <v>0</v>
      </c>
      <c r="GQ42" s="125">
        <f>ROUND(SUM($J42:BO42)-SUM($BX42:EC42),2)</f>
        <v>0</v>
      </c>
      <c r="GR42" s="125">
        <f>ROUND(SUM($J42:BP42)-SUM($BX42:ED42),2)</f>
        <v>0</v>
      </c>
      <c r="GS42" s="125">
        <f>ROUND(SUM($J42:BQ42)-SUM($BX42:EE42),2)</f>
        <v>0</v>
      </c>
      <c r="GT42" s="159">
        <f t="shared" si="192"/>
        <v>0</v>
      </c>
      <c r="GU42" s="125">
        <f t="shared" si="193"/>
        <v>0</v>
      </c>
      <c r="GV42" s="125">
        <f t="shared" si="194"/>
        <v>0</v>
      </c>
      <c r="GW42" s="125">
        <f t="shared" si="195"/>
        <v>0</v>
      </c>
      <c r="GX42" s="158">
        <f t="shared" si="196"/>
        <v>0</v>
      </c>
      <c r="GY42" s="89"/>
      <c r="GZ42" s="89"/>
      <c r="HA42" s="89"/>
      <c r="HB42" s="125"/>
      <c r="HC42" s="125"/>
      <c r="HD42" s="125"/>
      <c r="HE42" s="125"/>
      <c r="HF42" s="89"/>
      <c r="HG42" s="89"/>
      <c r="HH42" s="89"/>
      <c r="HI42" s="89"/>
      <c r="HJ42" s="89"/>
      <c r="HK42" s="125"/>
      <c r="HL42" s="125"/>
      <c r="HM42" s="212"/>
      <c r="HN42" s="212"/>
      <c r="HO42" s="212"/>
      <c r="HP42" s="212"/>
      <c r="HQ42" s="212"/>
      <c r="HR42" s="212"/>
      <c r="HS42" s="212"/>
      <c r="HT42" s="212"/>
      <c r="HU42" s="212"/>
      <c r="HV42" s="212"/>
      <c r="HW42" s="212"/>
      <c r="HX42" s="212"/>
      <c r="HY42" s="212"/>
      <c r="HZ42" s="212"/>
      <c r="IA42" s="212"/>
      <c r="IB42" s="212"/>
      <c r="IC42" s="212"/>
      <c r="ID42" s="212"/>
      <c r="IE42" s="212"/>
      <c r="IF42" s="212"/>
      <c r="IG42" s="212"/>
      <c r="IH42" s="212"/>
      <c r="II42" s="212"/>
      <c r="IJ42" s="212"/>
      <c r="IK42" s="212"/>
      <c r="IL42" s="212"/>
      <c r="IM42" s="212"/>
      <c r="IN42" s="212"/>
      <c r="IO42" s="212"/>
      <c r="IP42" s="212"/>
      <c r="IQ42" s="212"/>
      <c r="IR42" s="212"/>
      <c r="IS42" s="212"/>
      <c r="IT42" s="212"/>
      <c r="IU42" s="212"/>
      <c r="IV42" s="212"/>
      <c r="IW42" s="212"/>
      <c r="IX42" s="212"/>
      <c r="IY42" s="212"/>
      <c r="IZ42" s="212"/>
      <c r="JA42" s="212"/>
      <c r="JB42" s="212"/>
    </row>
    <row r="43" spans="1:262" s="24" customFormat="1">
      <c r="A43" s="17"/>
      <c r="B43" s="89"/>
      <c r="C43" s="445" t="s">
        <v>209</v>
      </c>
      <c r="D43" s="152" t="s">
        <v>27</v>
      </c>
      <c r="E43" s="153" t="str">
        <f>Setup!D$17</f>
        <v>Operations</v>
      </c>
      <c r="F43" s="153">
        <v>0</v>
      </c>
      <c r="G43" s="154" t="s">
        <v>210</v>
      </c>
      <c r="H43" s="155">
        <f>IFERROR(VLOOKUP(D43,Setup!$D$40:$F$47,3,FALSE)*12,"")</f>
        <v>36</v>
      </c>
      <c r="I43" s="90"/>
      <c r="J43" s="159">
        <f>IF(SUMIF(Headcount!$F$44:$F$49,$E43,Headcount!N$44:N$49)&lt;=SUMIF(Headcount!$F$44:$F$49,$E43,Headcount!M$44:M$49),0,IF(AND($D43="Computer Equipment",VLOOKUP($E43,Setup!$C$33:$F$38,3,FALSE)&gt;=Setup!$F$30),VLOOKUP($E43,Setup!$C$33:$F$38,3,FALSE)*(SUMIF(Headcount!$F$44:$F$49,$E43,Headcount!N$44:N$49)-SUMIF(Headcount!$F$44:$F$49,$E43,Headcount!M$44:M$49)),IF(AND($D43="Furniture &amp; Fixtures",VLOOKUP($E43,Setup!$C$33:$F$38,4,FALSE)&gt;=Setup!$F$30),VLOOKUP($E43,Setup!$C$33:$F$38,4,FALSE)*(SUMIF(Headcount!$F$44:$F$49,$E43,Headcount!N$44:N$49)-SUMIF(Headcount!$F$44:$F$49,$E43,Headcount!M$44:M$49)),0)))</f>
        <v>0</v>
      </c>
      <c r="K43" s="125">
        <f>IF(SUMIF(Headcount!$F$44:$F$49,$E43,Headcount!O$44:O$49)&lt;=SUMIF(Headcount!$F$44:$F$49,$E43,Headcount!N$44:N$49),0,IF(AND($D43="Computer Equipment",VLOOKUP($E43,Setup!$C$33:$F$38,3,FALSE)&gt;=Setup!$F$30),VLOOKUP($E43,Setup!$C$33:$F$38,3,FALSE)*(SUMIF(Headcount!$F$44:$F$49,$E43,Headcount!O$44:O$49)-SUMIF(Headcount!$F$44:$F$49,$E43,Headcount!N$44:N$49)),IF(AND($D43="Furniture &amp; Fixtures",VLOOKUP($E43,Setup!$C$33:$F$38,4,FALSE)&gt;=Setup!$F$30),VLOOKUP($E43,Setup!$C$33:$F$38,4,FALSE)*(SUMIF(Headcount!$F$44:$F$49,$E43,Headcount!O$44:O$49)-SUMIF(Headcount!$F$44:$F$49,$E43,Headcount!N$44:N$49)),0)))</f>
        <v>0</v>
      </c>
      <c r="L43" s="125">
        <f>IF(SUMIF(Headcount!$F$44:$F$49,$E43,Headcount!P$44:P$49)&lt;=SUMIF(Headcount!$F$44:$F$49,$E43,Headcount!O$44:O$49),0,IF(AND($D43="Computer Equipment",VLOOKUP($E43,Setup!$C$33:$F$38,3,FALSE)&gt;=Setup!$F$30),VLOOKUP($E43,Setup!$C$33:$F$38,3,FALSE)*(SUMIF(Headcount!$F$44:$F$49,$E43,Headcount!P$44:P$49)-SUMIF(Headcount!$F$44:$F$49,$E43,Headcount!O$44:O$49)),IF(AND($D43="Furniture &amp; Fixtures",VLOOKUP($E43,Setup!$C$33:$F$38,4,FALSE)&gt;=Setup!$F$30),VLOOKUP($E43,Setup!$C$33:$F$38,4,FALSE)*(SUMIF(Headcount!$F$44:$F$49,$E43,Headcount!P$44:P$49)-SUMIF(Headcount!$F$44:$F$49,$E43,Headcount!O$44:O$49)),0)))</f>
        <v>0</v>
      </c>
      <c r="M43" s="125">
        <f>IF(SUMIF(Headcount!$F$44:$F$49,$E43,Headcount!Q$44:Q$49)&lt;=SUMIF(Headcount!$F$44:$F$49,$E43,Headcount!P$44:P$49),0,IF(AND($D43="Computer Equipment",VLOOKUP($E43,Setup!$C$33:$F$38,3,FALSE)&gt;=Setup!$F$30),VLOOKUP($E43,Setup!$C$33:$F$38,3,FALSE)*(SUMIF(Headcount!$F$44:$F$49,$E43,Headcount!Q$44:Q$49)-SUMIF(Headcount!$F$44:$F$49,$E43,Headcount!P$44:P$49)),IF(AND($D43="Furniture &amp; Fixtures",VLOOKUP($E43,Setup!$C$33:$F$38,4,FALSE)&gt;=Setup!$F$30),VLOOKUP($E43,Setup!$C$33:$F$38,4,FALSE)*(SUMIF(Headcount!$F$44:$F$49,$E43,Headcount!Q$44:Q$49)-SUMIF(Headcount!$F$44:$F$49,$E43,Headcount!P$44:P$49)),0)))</f>
        <v>0</v>
      </c>
      <c r="N43" s="125">
        <f>IF(SUMIF(Headcount!$F$44:$F$49,$E43,Headcount!R$44:R$49)&lt;=SUMIF(Headcount!$F$44:$F$49,$E43,Headcount!Q$44:Q$49),0,IF(AND($D43="Computer Equipment",VLOOKUP($E43,Setup!$C$33:$F$38,3,FALSE)&gt;=Setup!$F$30),VLOOKUP($E43,Setup!$C$33:$F$38,3,FALSE)*(SUMIF(Headcount!$F$44:$F$49,$E43,Headcount!R$44:R$49)-SUMIF(Headcount!$F$44:$F$49,$E43,Headcount!Q$44:Q$49)),IF(AND($D43="Furniture &amp; Fixtures",VLOOKUP($E43,Setup!$C$33:$F$38,4,FALSE)&gt;=Setup!$F$30),VLOOKUP($E43,Setup!$C$33:$F$38,4,FALSE)*(SUMIF(Headcount!$F$44:$F$49,$E43,Headcount!R$44:R$49)-SUMIF(Headcount!$F$44:$F$49,$E43,Headcount!Q$44:Q$49)),0)))</f>
        <v>0</v>
      </c>
      <c r="O43" s="125">
        <f>IF(SUMIF(Headcount!$F$44:$F$49,$E43,Headcount!S$44:S$49)&lt;=SUMIF(Headcount!$F$44:$F$49,$E43,Headcount!R$44:R$49),0,IF(AND($D43="Computer Equipment",VLOOKUP($E43,Setup!$C$33:$F$38,3,FALSE)&gt;=Setup!$F$30),VLOOKUP($E43,Setup!$C$33:$F$38,3,FALSE)*(SUMIF(Headcount!$F$44:$F$49,$E43,Headcount!S$44:S$49)-SUMIF(Headcount!$F$44:$F$49,$E43,Headcount!R$44:R$49)),IF(AND($D43="Furniture &amp; Fixtures",VLOOKUP($E43,Setup!$C$33:$F$38,4,FALSE)&gt;=Setup!$F$30),VLOOKUP($E43,Setup!$C$33:$F$38,4,FALSE)*(SUMIF(Headcount!$F$44:$F$49,$E43,Headcount!S$44:S$49)-SUMIF(Headcount!$F$44:$F$49,$E43,Headcount!R$44:R$49)),0)))</f>
        <v>0</v>
      </c>
      <c r="P43" s="125">
        <f>IF(SUMIF(Headcount!$F$44:$F$49,$E43,Headcount!T$44:T$49)&lt;=SUMIF(Headcount!$F$44:$F$49,$E43,Headcount!S$44:S$49),0,IF(AND($D43="Computer Equipment",VLOOKUP($E43,Setup!$C$33:$F$38,3,FALSE)&gt;=Setup!$F$30),VLOOKUP($E43,Setup!$C$33:$F$38,3,FALSE)*(SUMIF(Headcount!$F$44:$F$49,$E43,Headcount!T$44:T$49)-SUMIF(Headcount!$F$44:$F$49,$E43,Headcount!S$44:S$49)),IF(AND($D43="Furniture &amp; Fixtures",VLOOKUP($E43,Setup!$C$33:$F$38,4,FALSE)&gt;=Setup!$F$30),VLOOKUP($E43,Setup!$C$33:$F$38,4,FALSE)*(SUMIF(Headcount!$F$44:$F$49,$E43,Headcount!T$44:T$49)-SUMIF(Headcount!$F$44:$F$49,$E43,Headcount!S$44:S$49)),0)))</f>
        <v>0</v>
      </c>
      <c r="Q43" s="125">
        <f>IF(SUMIF(Headcount!$F$44:$F$49,$E43,Headcount!U$44:U$49)&lt;=SUMIF(Headcount!$F$44:$F$49,$E43,Headcount!T$44:T$49),0,IF(AND($D43="Computer Equipment",VLOOKUP($E43,Setup!$C$33:$F$38,3,FALSE)&gt;=Setup!$F$30),VLOOKUP($E43,Setup!$C$33:$F$38,3,FALSE)*(SUMIF(Headcount!$F$44:$F$49,$E43,Headcount!U$44:U$49)-SUMIF(Headcount!$F$44:$F$49,$E43,Headcount!T$44:T$49)),IF(AND($D43="Furniture &amp; Fixtures",VLOOKUP($E43,Setup!$C$33:$F$38,4,FALSE)&gt;=Setup!$F$30),VLOOKUP($E43,Setup!$C$33:$F$38,4,FALSE)*(SUMIF(Headcount!$F$44:$F$49,$E43,Headcount!U$44:U$49)-SUMIF(Headcount!$F$44:$F$49,$E43,Headcount!T$44:T$49)),0)))</f>
        <v>0</v>
      </c>
      <c r="R43" s="125">
        <f>IF(SUMIF(Headcount!$F$44:$F$49,$E43,Headcount!V$44:V$49)&lt;=SUMIF(Headcount!$F$44:$F$49,$E43,Headcount!U$44:U$49),0,IF(AND($D43="Computer Equipment",VLOOKUP($E43,Setup!$C$33:$F$38,3,FALSE)&gt;=Setup!$F$30),VLOOKUP($E43,Setup!$C$33:$F$38,3,FALSE)*(SUMIF(Headcount!$F$44:$F$49,$E43,Headcount!V$44:V$49)-SUMIF(Headcount!$F$44:$F$49,$E43,Headcount!U$44:U$49)),IF(AND($D43="Furniture &amp; Fixtures",VLOOKUP($E43,Setup!$C$33:$F$38,4,FALSE)&gt;=Setup!$F$30),VLOOKUP($E43,Setup!$C$33:$F$38,4,FALSE)*(SUMIF(Headcount!$F$44:$F$49,$E43,Headcount!V$44:V$49)-SUMIF(Headcount!$F$44:$F$49,$E43,Headcount!U$44:U$49)),0)))</f>
        <v>0</v>
      </c>
      <c r="S43" s="125">
        <f>IF(SUMIF(Headcount!$F$44:$F$49,$E43,Headcount!W$44:W$49)&lt;=SUMIF(Headcount!$F$44:$F$49,$E43,Headcount!V$44:V$49),0,IF(AND($D43="Computer Equipment",VLOOKUP($E43,Setup!$C$33:$F$38,3,FALSE)&gt;=Setup!$F$30),VLOOKUP($E43,Setup!$C$33:$F$38,3,FALSE)*(SUMIF(Headcount!$F$44:$F$49,$E43,Headcount!W$44:W$49)-SUMIF(Headcount!$F$44:$F$49,$E43,Headcount!V$44:V$49)),IF(AND($D43="Furniture &amp; Fixtures",VLOOKUP($E43,Setup!$C$33:$F$38,4,FALSE)&gt;=Setup!$F$30),VLOOKUP($E43,Setup!$C$33:$F$38,4,FALSE)*(SUMIF(Headcount!$F$44:$F$49,$E43,Headcount!W$44:W$49)-SUMIF(Headcount!$F$44:$F$49,$E43,Headcount!V$44:V$49)),0)))</f>
        <v>0</v>
      </c>
      <c r="T43" s="125">
        <f>IF(SUMIF(Headcount!$F$44:$F$49,$E43,Headcount!X$44:X$49)&lt;=SUMIF(Headcount!$F$44:$F$49,$E43,Headcount!W$44:W$49),0,IF(AND($D43="Computer Equipment",VLOOKUP($E43,Setup!$C$33:$F$38,3,FALSE)&gt;=Setup!$F$30),VLOOKUP($E43,Setup!$C$33:$F$38,3,FALSE)*(SUMIF(Headcount!$F$44:$F$49,$E43,Headcount!X$44:X$49)-SUMIF(Headcount!$F$44:$F$49,$E43,Headcount!W$44:W$49)),IF(AND($D43="Furniture &amp; Fixtures",VLOOKUP($E43,Setup!$C$33:$F$38,4,FALSE)&gt;=Setup!$F$30),VLOOKUP($E43,Setup!$C$33:$F$38,4,FALSE)*(SUMIF(Headcount!$F$44:$F$49,$E43,Headcount!X$44:X$49)-SUMIF(Headcount!$F$44:$F$49,$E43,Headcount!W$44:W$49)),0)))</f>
        <v>0</v>
      </c>
      <c r="U43" s="125">
        <f>IF(SUMIF(Headcount!$F$44:$F$49,$E43,Headcount!Y$44:Y$49)&lt;=SUMIF(Headcount!$F$44:$F$49,$E43,Headcount!X$44:X$49),0,IF(AND($D43="Computer Equipment",VLOOKUP($E43,Setup!$C$33:$F$38,3,FALSE)&gt;=Setup!$F$30),VLOOKUP($E43,Setup!$C$33:$F$38,3,FALSE)*(SUMIF(Headcount!$F$44:$F$49,$E43,Headcount!Y$44:Y$49)-SUMIF(Headcount!$F$44:$F$49,$E43,Headcount!X$44:X$49)),IF(AND($D43="Furniture &amp; Fixtures",VLOOKUP($E43,Setup!$C$33:$F$38,4,FALSE)&gt;=Setup!$F$30),VLOOKUP($E43,Setup!$C$33:$F$38,4,FALSE)*(SUMIF(Headcount!$F$44:$F$49,$E43,Headcount!Y$44:Y$49)-SUMIF(Headcount!$F$44:$F$49,$E43,Headcount!X$44:X$49)),0)))</f>
        <v>0</v>
      </c>
      <c r="V43" s="125">
        <f>IF(SUMIF(Headcount!$F$44:$F$49,$E43,Headcount!Z$44:Z$49)&lt;=SUMIF(Headcount!$F$44:$F$49,$E43,Headcount!Y$44:Y$49),0,IF(AND($D43="Computer Equipment",VLOOKUP($E43,Setup!$C$33:$F$38,3,FALSE)&gt;=Setup!$F$30),VLOOKUP($E43,Setup!$C$33:$F$38,3,FALSE)*(SUMIF(Headcount!$F$44:$F$49,$E43,Headcount!Z$44:Z$49)-SUMIF(Headcount!$F$44:$F$49,$E43,Headcount!Y$44:Y$49)),IF(AND($D43="Furniture &amp; Fixtures",VLOOKUP($E43,Setup!$C$33:$F$38,4,FALSE)&gt;=Setup!$F$30),VLOOKUP($E43,Setup!$C$33:$F$38,4,FALSE)*(SUMIF(Headcount!$F$44:$F$49,$E43,Headcount!Z$44:Z$49)-SUMIF(Headcount!$F$44:$F$49,$E43,Headcount!Y$44:Y$49)),0)))</f>
        <v>0</v>
      </c>
      <c r="W43" s="125">
        <f>IF(SUMIF(Headcount!$F$44:$F$49,$E43,Headcount!AA$44:AA$49)&lt;=SUMIF(Headcount!$F$44:$F$49,$E43,Headcount!Z$44:Z$49),0,IF(AND($D43="Computer Equipment",VLOOKUP($E43,Setup!$C$33:$F$38,3,FALSE)&gt;=Setup!$F$30),VLOOKUP($E43,Setup!$C$33:$F$38,3,FALSE)*(SUMIF(Headcount!$F$44:$F$49,$E43,Headcount!AA$44:AA$49)-SUMIF(Headcount!$F$44:$F$49,$E43,Headcount!Z$44:Z$49)),IF(AND($D43="Furniture &amp; Fixtures",VLOOKUP($E43,Setup!$C$33:$F$38,4,FALSE)&gt;=Setup!$F$30),VLOOKUP($E43,Setup!$C$33:$F$38,4,FALSE)*(SUMIF(Headcount!$F$44:$F$49,$E43,Headcount!AA$44:AA$49)-SUMIF(Headcount!$F$44:$F$49,$E43,Headcount!Z$44:Z$49)),0)))</f>
        <v>0</v>
      </c>
      <c r="X43" s="125">
        <f>IF(SUMIF(Headcount!$F$44:$F$49,$E43,Headcount!AB$44:AB$49)&lt;=SUMIF(Headcount!$F$44:$F$49,$E43,Headcount!AA$44:AA$49),0,IF(AND($D43="Computer Equipment",VLOOKUP($E43,Setup!$C$33:$F$38,3,FALSE)&gt;=Setup!$F$30),VLOOKUP($E43,Setup!$C$33:$F$38,3,FALSE)*(SUMIF(Headcount!$F$44:$F$49,$E43,Headcount!AB$44:AB$49)-SUMIF(Headcount!$F$44:$F$49,$E43,Headcount!AA$44:AA$49)),IF(AND($D43="Furniture &amp; Fixtures",VLOOKUP($E43,Setup!$C$33:$F$38,4,FALSE)&gt;=Setup!$F$30),VLOOKUP($E43,Setup!$C$33:$F$38,4,FALSE)*(SUMIF(Headcount!$F$44:$F$49,$E43,Headcount!AB$44:AB$49)-SUMIF(Headcount!$F$44:$F$49,$E43,Headcount!AA$44:AA$49)),0)))</f>
        <v>0</v>
      </c>
      <c r="Y43" s="125">
        <f>IF(SUMIF(Headcount!$F$44:$F$49,$E43,Headcount!AC$44:AC$49)&lt;=SUMIF(Headcount!$F$44:$F$49,$E43,Headcount!AB$44:AB$49),0,IF(AND($D43="Computer Equipment",VLOOKUP($E43,Setup!$C$33:$F$38,3,FALSE)&gt;=Setup!$F$30),VLOOKUP($E43,Setup!$C$33:$F$38,3,FALSE)*(SUMIF(Headcount!$F$44:$F$49,$E43,Headcount!AC$44:AC$49)-SUMIF(Headcount!$F$44:$F$49,$E43,Headcount!AB$44:AB$49)),IF(AND($D43="Furniture &amp; Fixtures",VLOOKUP($E43,Setup!$C$33:$F$38,4,FALSE)&gt;=Setup!$F$30),VLOOKUP($E43,Setup!$C$33:$F$38,4,FALSE)*(SUMIF(Headcount!$F$44:$F$49,$E43,Headcount!AC$44:AC$49)-SUMIF(Headcount!$F$44:$F$49,$E43,Headcount!AB$44:AB$49)),0)))</f>
        <v>0</v>
      </c>
      <c r="Z43" s="125">
        <f>IF(SUMIF(Headcount!$F$44:$F$49,$E43,Headcount!AD$44:AD$49)&lt;=SUMIF(Headcount!$F$44:$F$49,$E43,Headcount!AC$44:AC$49),0,IF(AND($D43="Computer Equipment",VLOOKUP($E43,Setup!$C$33:$F$38,3,FALSE)&gt;=Setup!$F$30),VLOOKUP($E43,Setup!$C$33:$F$38,3,FALSE)*(SUMIF(Headcount!$F$44:$F$49,$E43,Headcount!AD$44:AD$49)-SUMIF(Headcount!$F$44:$F$49,$E43,Headcount!AC$44:AC$49)),IF(AND($D43="Furniture &amp; Fixtures",VLOOKUP($E43,Setup!$C$33:$F$38,4,FALSE)&gt;=Setup!$F$30),VLOOKUP($E43,Setup!$C$33:$F$38,4,FALSE)*(SUMIF(Headcount!$F$44:$F$49,$E43,Headcount!AD$44:AD$49)-SUMIF(Headcount!$F$44:$F$49,$E43,Headcount!AC$44:AC$49)),0)))</f>
        <v>0</v>
      </c>
      <c r="AA43" s="125">
        <f>IF(SUMIF(Headcount!$F$44:$F$49,$E43,Headcount!AE$44:AE$49)&lt;=SUMIF(Headcount!$F$44:$F$49,$E43,Headcount!AD$44:AD$49),0,IF(AND($D43="Computer Equipment",VLOOKUP($E43,Setup!$C$33:$F$38,3,FALSE)&gt;=Setup!$F$30),VLOOKUP($E43,Setup!$C$33:$F$38,3,FALSE)*(SUMIF(Headcount!$F$44:$F$49,$E43,Headcount!AE$44:AE$49)-SUMIF(Headcount!$F$44:$F$49,$E43,Headcount!AD$44:AD$49)),IF(AND($D43="Furniture &amp; Fixtures",VLOOKUP($E43,Setup!$C$33:$F$38,4,FALSE)&gt;=Setup!$F$30),VLOOKUP($E43,Setup!$C$33:$F$38,4,FALSE)*(SUMIF(Headcount!$F$44:$F$49,$E43,Headcount!AE$44:AE$49)-SUMIF(Headcount!$F$44:$F$49,$E43,Headcount!AD$44:AD$49)),0)))</f>
        <v>0</v>
      </c>
      <c r="AB43" s="125">
        <f>IF(SUMIF(Headcount!$F$44:$F$49,$E43,Headcount!AF$44:AF$49)&lt;=SUMIF(Headcount!$F$44:$F$49,$E43,Headcount!AE$44:AE$49),0,IF(AND($D43="Computer Equipment",VLOOKUP($E43,Setup!$C$33:$F$38,3,FALSE)&gt;=Setup!$F$30),VLOOKUP($E43,Setup!$C$33:$F$38,3,FALSE)*(SUMIF(Headcount!$F$44:$F$49,$E43,Headcount!AF$44:AF$49)-SUMIF(Headcount!$F$44:$F$49,$E43,Headcount!AE$44:AE$49)),IF(AND($D43="Furniture &amp; Fixtures",VLOOKUP($E43,Setup!$C$33:$F$38,4,FALSE)&gt;=Setup!$F$30),VLOOKUP($E43,Setup!$C$33:$F$38,4,FALSE)*(SUMIF(Headcount!$F$44:$F$49,$E43,Headcount!AF$44:AF$49)-SUMIF(Headcount!$F$44:$F$49,$E43,Headcount!AE$44:AE$49)),0)))</f>
        <v>0</v>
      </c>
      <c r="AC43" s="125">
        <f>IF(SUMIF(Headcount!$F$44:$F$49,$E43,Headcount!AG$44:AG$49)&lt;=SUMIF(Headcount!$F$44:$F$49,$E43,Headcount!AF$44:AF$49),0,IF(AND($D43="Computer Equipment",VLOOKUP($E43,Setup!$C$33:$F$38,3,FALSE)&gt;=Setup!$F$30),VLOOKUP($E43,Setup!$C$33:$F$38,3,FALSE)*(SUMIF(Headcount!$F$44:$F$49,$E43,Headcount!AG$44:AG$49)-SUMIF(Headcount!$F$44:$F$49,$E43,Headcount!AF$44:AF$49)),IF(AND($D43="Furniture &amp; Fixtures",VLOOKUP($E43,Setup!$C$33:$F$38,4,FALSE)&gt;=Setup!$F$30),VLOOKUP($E43,Setup!$C$33:$F$38,4,FALSE)*(SUMIF(Headcount!$F$44:$F$49,$E43,Headcount!AG$44:AG$49)-SUMIF(Headcount!$F$44:$F$49,$E43,Headcount!AF$44:AF$49)),0)))</f>
        <v>0</v>
      </c>
      <c r="AD43" s="125">
        <f>IF(SUMIF(Headcount!$F$44:$F$49,$E43,Headcount!AH$44:AH$49)&lt;=SUMIF(Headcount!$F$44:$F$49,$E43,Headcount!AG$44:AG$49),0,IF(AND($D43="Computer Equipment",VLOOKUP($E43,Setup!$C$33:$F$38,3,FALSE)&gt;=Setup!$F$30),VLOOKUP($E43,Setup!$C$33:$F$38,3,FALSE)*(SUMIF(Headcount!$F$44:$F$49,$E43,Headcount!AH$44:AH$49)-SUMIF(Headcount!$F$44:$F$49,$E43,Headcount!AG$44:AG$49)),IF(AND($D43="Furniture &amp; Fixtures",VLOOKUP($E43,Setup!$C$33:$F$38,4,FALSE)&gt;=Setup!$F$30),VLOOKUP($E43,Setup!$C$33:$F$38,4,FALSE)*(SUMIF(Headcount!$F$44:$F$49,$E43,Headcount!AH$44:AH$49)-SUMIF(Headcount!$F$44:$F$49,$E43,Headcount!AG$44:AG$49)),0)))</f>
        <v>0</v>
      </c>
      <c r="AE43" s="125">
        <f>IF(SUMIF(Headcount!$F$44:$F$49,$E43,Headcount!AI$44:AI$49)&lt;=SUMIF(Headcount!$F$44:$F$49,$E43,Headcount!AH$44:AH$49),0,IF(AND($D43="Computer Equipment",VLOOKUP($E43,Setup!$C$33:$F$38,3,FALSE)&gt;=Setup!$F$30),VLOOKUP($E43,Setup!$C$33:$F$38,3,FALSE)*(SUMIF(Headcount!$F$44:$F$49,$E43,Headcount!AI$44:AI$49)-SUMIF(Headcount!$F$44:$F$49,$E43,Headcount!AH$44:AH$49)),IF(AND($D43="Furniture &amp; Fixtures",VLOOKUP($E43,Setup!$C$33:$F$38,4,FALSE)&gt;=Setup!$F$30),VLOOKUP($E43,Setup!$C$33:$F$38,4,FALSE)*(SUMIF(Headcount!$F$44:$F$49,$E43,Headcount!AI$44:AI$49)-SUMIF(Headcount!$F$44:$F$49,$E43,Headcount!AH$44:AH$49)),0)))</f>
        <v>0</v>
      </c>
      <c r="AF43" s="125">
        <f>IF(SUMIF(Headcount!$F$44:$F$49,$E43,Headcount!AJ$44:AJ$49)&lt;=SUMIF(Headcount!$F$44:$F$49,$E43,Headcount!AI$44:AI$49),0,IF(AND($D43="Computer Equipment",VLOOKUP($E43,Setup!$C$33:$F$38,3,FALSE)&gt;=Setup!$F$30),VLOOKUP($E43,Setup!$C$33:$F$38,3,FALSE)*(SUMIF(Headcount!$F$44:$F$49,$E43,Headcount!AJ$44:AJ$49)-SUMIF(Headcount!$F$44:$F$49,$E43,Headcount!AI$44:AI$49)),IF(AND($D43="Furniture &amp; Fixtures",VLOOKUP($E43,Setup!$C$33:$F$38,4,FALSE)&gt;=Setup!$F$30),VLOOKUP($E43,Setup!$C$33:$F$38,4,FALSE)*(SUMIF(Headcount!$F$44:$F$49,$E43,Headcount!AJ$44:AJ$49)-SUMIF(Headcount!$F$44:$F$49,$E43,Headcount!AI$44:AI$49)),0)))</f>
        <v>0</v>
      </c>
      <c r="AG43" s="125">
        <f>IF(SUMIF(Headcount!$F$44:$F$49,$E43,Headcount!AK$44:AK$49)&lt;=SUMIF(Headcount!$F$44:$F$49,$E43,Headcount!AJ$44:AJ$49),0,IF(AND($D43="Computer Equipment",VLOOKUP($E43,Setup!$C$33:$F$38,3,FALSE)&gt;=Setup!$F$30),VLOOKUP($E43,Setup!$C$33:$F$38,3,FALSE)*(SUMIF(Headcount!$F$44:$F$49,$E43,Headcount!AK$44:AK$49)-SUMIF(Headcount!$F$44:$F$49,$E43,Headcount!AJ$44:AJ$49)),IF(AND($D43="Furniture &amp; Fixtures",VLOOKUP($E43,Setup!$C$33:$F$38,4,FALSE)&gt;=Setup!$F$30),VLOOKUP($E43,Setup!$C$33:$F$38,4,FALSE)*(SUMIF(Headcount!$F$44:$F$49,$E43,Headcount!AK$44:AK$49)-SUMIF(Headcount!$F$44:$F$49,$E43,Headcount!AJ$44:AJ$49)),0)))</f>
        <v>0</v>
      </c>
      <c r="AH43" s="125">
        <f>IF(SUMIF(Headcount!$F$44:$F$49,$E43,Headcount!AL$44:AL$49)&lt;=SUMIF(Headcount!$F$44:$F$49,$E43,Headcount!AK$44:AK$49),0,IF(AND($D43="Computer Equipment",VLOOKUP($E43,Setup!$C$33:$F$38,3,FALSE)&gt;=Setup!$F$30),VLOOKUP($E43,Setup!$C$33:$F$38,3,FALSE)*(SUMIF(Headcount!$F$44:$F$49,$E43,Headcount!AL$44:AL$49)-SUMIF(Headcount!$F$44:$F$49,$E43,Headcount!AK$44:AK$49)),IF(AND($D43="Furniture &amp; Fixtures",VLOOKUP($E43,Setup!$C$33:$F$38,4,FALSE)&gt;=Setup!$F$30),VLOOKUP($E43,Setup!$C$33:$F$38,4,FALSE)*(SUMIF(Headcount!$F$44:$F$49,$E43,Headcount!AL$44:AL$49)-SUMIF(Headcount!$F$44:$F$49,$E43,Headcount!AK$44:AK$49)),0)))</f>
        <v>0</v>
      </c>
      <c r="AI43" s="125">
        <f>IF(SUMIF(Headcount!$F$44:$F$49,$E43,Headcount!AM$44:AM$49)&lt;=SUMIF(Headcount!$F$44:$F$49,$E43,Headcount!AL$44:AL$49),0,IF(AND($D43="Computer Equipment",VLOOKUP($E43,Setup!$C$33:$F$38,3,FALSE)&gt;=Setup!$F$30),VLOOKUP($E43,Setup!$C$33:$F$38,3,FALSE)*(SUMIF(Headcount!$F$44:$F$49,$E43,Headcount!AM$44:AM$49)-SUMIF(Headcount!$F$44:$F$49,$E43,Headcount!AL$44:AL$49)),IF(AND($D43="Furniture &amp; Fixtures",VLOOKUP($E43,Setup!$C$33:$F$38,4,FALSE)&gt;=Setup!$F$30),VLOOKUP($E43,Setup!$C$33:$F$38,4,FALSE)*(SUMIF(Headcount!$F$44:$F$49,$E43,Headcount!AM$44:AM$49)-SUMIF(Headcount!$F$44:$F$49,$E43,Headcount!AL$44:AL$49)),0)))</f>
        <v>0</v>
      </c>
      <c r="AJ43" s="125">
        <f>IF(SUMIF(Headcount!$F$44:$F$49,$E43,Headcount!AN$44:AN$49)&lt;=SUMIF(Headcount!$F$44:$F$49,$E43,Headcount!AM$44:AM$49),0,IF(AND($D43="Computer Equipment",VLOOKUP($E43,Setup!$C$33:$F$38,3,FALSE)&gt;=Setup!$F$30),VLOOKUP($E43,Setup!$C$33:$F$38,3,FALSE)*(SUMIF(Headcount!$F$44:$F$49,$E43,Headcount!AN$44:AN$49)-SUMIF(Headcount!$F$44:$F$49,$E43,Headcount!AM$44:AM$49)),IF(AND($D43="Furniture &amp; Fixtures",VLOOKUP($E43,Setup!$C$33:$F$38,4,FALSE)&gt;=Setup!$F$30),VLOOKUP($E43,Setup!$C$33:$F$38,4,FALSE)*(SUMIF(Headcount!$F$44:$F$49,$E43,Headcount!AN$44:AN$49)-SUMIF(Headcount!$F$44:$F$49,$E43,Headcount!AM$44:AM$49)),0)))</f>
        <v>0</v>
      </c>
      <c r="AK43" s="125">
        <f>IF(SUMIF(Headcount!$F$44:$F$49,$E43,Headcount!AO$44:AO$49)&lt;=SUMIF(Headcount!$F$44:$F$49,$E43,Headcount!AN$44:AN$49),0,IF(AND($D43="Computer Equipment",VLOOKUP($E43,Setup!$C$33:$F$38,3,FALSE)&gt;=Setup!$F$30),VLOOKUP($E43,Setup!$C$33:$F$38,3,FALSE)*(SUMIF(Headcount!$F$44:$F$49,$E43,Headcount!AO$44:AO$49)-SUMIF(Headcount!$F$44:$F$49,$E43,Headcount!AN$44:AN$49)),IF(AND($D43="Furniture &amp; Fixtures",VLOOKUP($E43,Setup!$C$33:$F$38,4,FALSE)&gt;=Setup!$F$30),VLOOKUP($E43,Setup!$C$33:$F$38,4,FALSE)*(SUMIF(Headcount!$F$44:$F$49,$E43,Headcount!AO$44:AO$49)-SUMIF(Headcount!$F$44:$F$49,$E43,Headcount!AN$44:AN$49)),0)))</f>
        <v>0</v>
      </c>
      <c r="AL43" s="125">
        <f>IF(SUMIF(Headcount!$F$44:$F$49,$E43,Headcount!AP$44:AP$49)&lt;=SUMIF(Headcount!$F$44:$F$49,$E43,Headcount!AO$44:AO$49),0,IF(AND($D43="Computer Equipment",VLOOKUP($E43,Setup!$C$33:$F$38,3,FALSE)&gt;=Setup!$F$30),VLOOKUP($E43,Setup!$C$33:$F$38,3,FALSE)*(SUMIF(Headcount!$F$44:$F$49,$E43,Headcount!AP$44:AP$49)-SUMIF(Headcount!$F$44:$F$49,$E43,Headcount!AO$44:AO$49)),IF(AND($D43="Furniture &amp; Fixtures",VLOOKUP($E43,Setup!$C$33:$F$38,4,FALSE)&gt;=Setup!$F$30),VLOOKUP($E43,Setup!$C$33:$F$38,4,FALSE)*(SUMIF(Headcount!$F$44:$F$49,$E43,Headcount!AP$44:AP$49)-SUMIF(Headcount!$F$44:$F$49,$E43,Headcount!AO$44:AO$49)),0)))</f>
        <v>0</v>
      </c>
      <c r="AM43" s="125">
        <f>IF(SUMIF(Headcount!$F$44:$F$49,$E43,Headcount!AQ$44:AQ$49)&lt;=SUMIF(Headcount!$F$44:$F$49,$E43,Headcount!AP$44:AP$49),0,IF(AND($D43="Computer Equipment",VLOOKUP($E43,Setup!$C$33:$F$38,3,FALSE)&gt;=Setup!$F$30),VLOOKUP($E43,Setup!$C$33:$F$38,3,FALSE)*(SUMIF(Headcount!$F$44:$F$49,$E43,Headcount!AQ$44:AQ$49)-SUMIF(Headcount!$F$44:$F$49,$E43,Headcount!AP$44:AP$49)),IF(AND($D43="Furniture &amp; Fixtures",VLOOKUP($E43,Setup!$C$33:$F$38,4,FALSE)&gt;=Setup!$F$30),VLOOKUP($E43,Setup!$C$33:$F$38,4,FALSE)*(SUMIF(Headcount!$F$44:$F$49,$E43,Headcount!AQ$44:AQ$49)-SUMIF(Headcount!$F$44:$F$49,$E43,Headcount!AP$44:AP$49)),0)))</f>
        <v>0</v>
      </c>
      <c r="AN43" s="125">
        <f>IF(SUMIF(Headcount!$F$44:$F$49,$E43,Headcount!AR$44:AR$49)&lt;=SUMIF(Headcount!$F$44:$F$49,$E43,Headcount!AQ$44:AQ$49),0,IF(AND($D43="Computer Equipment",VLOOKUP($E43,Setup!$C$33:$F$38,3,FALSE)&gt;=Setup!$F$30),VLOOKUP($E43,Setup!$C$33:$F$38,3,FALSE)*(SUMIF(Headcount!$F$44:$F$49,$E43,Headcount!AR$44:AR$49)-SUMIF(Headcount!$F$44:$F$49,$E43,Headcount!AQ$44:AQ$49)),IF(AND($D43="Furniture &amp; Fixtures",VLOOKUP($E43,Setup!$C$33:$F$38,4,FALSE)&gt;=Setup!$F$30),VLOOKUP($E43,Setup!$C$33:$F$38,4,FALSE)*(SUMIF(Headcount!$F$44:$F$49,$E43,Headcount!AR$44:AR$49)-SUMIF(Headcount!$F$44:$F$49,$E43,Headcount!AQ$44:AQ$49)),0)))</f>
        <v>0</v>
      </c>
      <c r="AO43" s="125">
        <f>IF(SUMIF(Headcount!$F$44:$F$49,$E43,Headcount!AS$44:AS$49)&lt;=SUMIF(Headcount!$F$44:$F$49,$E43,Headcount!AR$44:AR$49),0,IF(AND($D43="Computer Equipment",VLOOKUP($E43,Setup!$C$33:$F$38,3,FALSE)&gt;=Setup!$F$30),VLOOKUP($E43,Setup!$C$33:$F$38,3,FALSE)*(SUMIF(Headcount!$F$44:$F$49,$E43,Headcount!AS$44:AS$49)-SUMIF(Headcount!$F$44:$F$49,$E43,Headcount!AR$44:AR$49)),IF(AND($D43="Furniture &amp; Fixtures",VLOOKUP($E43,Setup!$C$33:$F$38,4,FALSE)&gt;=Setup!$F$30),VLOOKUP($E43,Setup!$C$33:$F$38,4,FALSE)*(SUMIF(Headcount!$F$44:$F$49,$E43,Headcount!AS$44:AS$49)-SUMIF(Headcount!$F$44:$F$49,$E43,Headcount!AR$44:AR$49)),0)))</f>
        <v>0</v>
      </c>
      <c r="AP43" s="125">
        <f>IF(SUMIF(Headcount!$F$44:$F$49,$E43,Headcount!AT$44:AT$49)&lt;=SUMIF(Headcount!$F$44:$F$49,$E43,Headcount!AS$44:AS$49),0,IF(AND($D43="Computer Equipment",VLOOKUP($E43,Setup!$C$33:$F$38,3,FALSE)&gt;=Setup!$F$30),VLOOKUP($E43,Setup!$C$33:$F$38,3,FALSE)*(SUMIF(Headcount!$F$44:$F$49,$E43,Headcount!AT$44:AT$49)-SUMIF(Headcount!$F$44:$F$49,$E43,Headcount!AS$44:AS$49)),IF(AND($D43="Furniture &amp; Fixtures",VLOOKUP($E43,Setup!$C$33:$F$38,4,FALSE)&gt;=Setup!$F$30),VLOOKUP($E43,Setup!$C$33:$F$38,4,FALSE)*(SUMIF(Headcount!$F$44:$F$49,$E43,Headcount!AT$44:AT$49)-SUMIF(Headcount!$F$44:$F$49,$E43,Headcount!AS$44:AS$49)),0)))</f>
        <v>0</v>
      </c>
      <c r="AQ43" s="125">
        <f>IF(SUMIF(Headcount!$F$44:$F$49,$E43,Headcount!AU$44:AU$49)&lt;=SUMIF(Headcount!$F$44:$F$49,$E43,Headcount!AT$44:AT$49),0,IF(AND($D43="Computer Equipment",VLOOKUP($E43,Setup!$C$33:$F$38,3,FALSE)&gt;=Setup!$F$30),VLOOKUP($E43,Setup!$C$33:$F$38,3,FALSE)*(SUMIF(Headcount!$F$44:$F$49,$E43,Headcount!AU$44:AU$49)-SUMIF(Headcount!$F$44:$F$49,$E43,Headcount!AT$44:AT$49)),IF(AND($D43="Furniture &amp; Fixtures",VLOOKUP($E43,Setup!$C$33:$F$38,4,FALSE)&gt;=Setup!$F$30),VLOOKUP($E43,Setup!$C$33:$F$38,4,FALSE)*(SUMIF(Headcount!$F$44:$F$49,$E43,Headcount!AU$44:AU$49)-SUMIF(Headcount!$F$44:$F$49,$E43,Headcount!AT$44:AT$49)),0)))</f>
        <v>0</v>
      </c>
      <c r="AR43" s="125">
        <f>IF(SUMIF(Headcount!$F$44:$F$49,$E43,Headcount!AV$44:AV$49)&lt;=SUMIF(Headcount!$F$44:$F$49,$E43,Headcount!AU$44:AU$49),0,IF(AND($D43="Computer Equipment",VLOOKUP($E43,Setup!$C$33:$F$38,3,FALSE)&gt;=Setup!$F$30),VLOOKUP($E43,Setup!$C$33:$F$38,3,FALSE)*(SUMIF(Headcount!$F$44:$F$49,$E43,Headcount!AV$44:AV$49)-SUMIF(Headcount!$F$44:$F$49,$E43,Headcount!AU$44:AU$49)),IF(AND($D43="Furniture &amp; Fixtures",VLOOKUP($E43,Setup!$C$33:$F$38,4,FALSE)&gt;=Setup!$F$30),VLOOKUP($E43,Setup!$C$33:$F$38,4,FALSE)*(SUMIF(Headcount!$F$44:$F$49,$E43,Headcount!AV$44:AV$49)-SUMIF(Headcount!$F$44:$F$49,$E43,Headcount!AU$44:AU$49)),0)))</f>
        <v>0</v>
      </c>
      <c r="AS43" s="125">
        <f>IF(SUMIF(Headcount!$F$44:$F$49,$E43,Headcount!AW$44:AW$49)&lt;=SUMIF(Headcount!$F$44:$F$49,$E43,Headcount!AV$44:AV$49),0,IF(AND($D43="Computer Equipment",VLOOKUP($E43,Setup!$C$33:$F$38,3,FALSE)&gt;=Setup!$F$30),VLOOKUP($E43,Setup!$C$33:$F$38,3,FALSE)*(SUMIF(Headcount!$F$44:$F$49,$E43,Headcount!AW$44:AW$49)-SUMIF(Headcount!$F$44:$F$49,$E43,Headcount!AV$44:AV$49)),IF(AND($D43="Furniture &amp; Fixtures",VLOOKUP($E43,Setup!$C$33:$F$38,4,FALSE)&gt;=Setup!$F$30),VLOOKUP($E43,Setup!$C$33:$F$38,4,FALSE)*(SUMIF(Headcount!$F$44:$F$49,$E43,Headcount!AW$44:AW$49)-SUMIF(Headcount!$F$44:$F$49,$E43,Headcount!AV$44:AV$49)),0)))</f>
        <v>0</v>
      </c>
      <c r="AT43" s="125">
        <f>IF(SUMIF(Headcount!$F$44:$F$49,$E43,Headcount!AX$44:AX$49)&lt;=SUMIF(Headcount!$F$44:$F$49,$E43,Headcount!AW$44:AW$49),0,IF(AND($D43="Computer Equipment",VLOOKUP($E43,Setup!$C$33:$F$38,3,FALSE)&gt;=Setup!$F$30),VLOOKUP($E43,Setup!$C$33:$F$38,3,FALSE)*(SUMIF(Headcount!$F$44:$F$49,$E43,Headcount!AX$44:AX$49)-SUMIF(Headcount!$F$44:$F$49,$E43,Headcount!AW$44:AW$49)),IF(AND($D43="Furniture &amp; Fixtures",VLOOKUP($E43,Setup!$C$33:$F$38,4,FALSE)&gt;=Setup!$F$30),VLOOKUP($E43,Setup!$C$33:$F$38,4,FALSE)*(SUMIF(Headcount!$F$44:$F$49,$E43,Headcount!AX$44:AX$49)-SUMIF(Headcount!$F$44:$F$49,$E43,Headcount!AW$44:AW$49)),0)))</f>
        <v>0</v>
      </c>
      <c r="AU43" s="125">
        <f>IF(SUMIF(Headcount!$F$44:$F$49,$E43,Headcount!AY$44:AY$49)&lt;=SUMIF(Headcount!$F$44:$F$49,$E43,Headcount!AX$44:AX$49),0,IF(AND($D43="Computer Equipment",VLOOKUP($E43,Setup!$C$33:$F$38,3,FALSE)&gt;=Setup!$F$30),VLOOKUP($E43,Setup!$C$33:$F$38,3,FALSE)*(SUMIF(Headcount!$F$44:$F$49,$E43,Headcount!AY$44:AY$49)-SUMIF(Headcount!$F$44:$F$49,$E43,Headcount!AX$44:AX$49)),IF(AND($D43="Furniture &amp; Fixtures",VLOOKUP($E43,Setup!$C$33:$F$38,4,FALSE)&gt;=Setup!$F$30),VLOOKUP($E43,Setup!$C$33:$F$38,4,FALSE)*(SUMIF(Headcount!$F$44:$F$49,$E43,Headcount!AY$44:AY$49)-SUMIF(Headcount!$F$44:$F$49,$E43,Headcount!AX$44:AX$49)),0)))</f>
        <v>0</v>
      </c>
      <c r="AV43" s="125">
        <f>IF(SUMIF(Headcount!$F$44:$F$49,$E43,Headcount!AZ$44:AZ$49)&lt;=SUMIF(Headcount!$F$44:$F$49,$E43,Headcount!AY$44:AY$49),0,IF(AND($D43="Computer Equipment",VLOOKUP($E43,Setup!$C$33:$F$38,3,FALSE)&gt;=Setup!$F$30),VLOOKUP($E43,Setup!$C$33:$F$38,3,FALSE)*(SUMIF(Headcount!$F$44:$F$49,$E43,Headcount!AZ$44:AZ$49)-SUMIF(Headcount!$F$44:$F$49,$E43,Headcount!AY$44:AY$49)),IF(AND($D43="Furniture &amp; Fixtures",VLOOKUP($E43,Setup!$C$33:$F$38,4,FALSE)&gt;=Setup!$F$30),VLOOKUP($E43,Setup!$C$33:$F$38,4,FALSE)*(SUMIF(Headcount!$F$44:$F$49,$E43,Headcount!AZ$44:AZ$49)-SUMIF(Headcount!$F$44:$F$49,$E43,Headcount!AY$44:AY$49)),0)))</f>
        <v>0</v>
      </c>
      <c r="AW43" s="125">
        <f>IF(SUMIF(Headcount!$F$44:$F$49,$E43,Headcount!BA$44:BA$49)&lt;=SUMIF(Headcount!$F$44:$F$49,$E43,Headcount!AZ$44:AZ$49),0,IF(AND($D43="Computer Equipment",VLOOKUP($E43,Setup!$C$33:$F$38,3,FALSE)&gt;=Setup!$F$30),VLOOKUP($E43,Setup!$C$33:$F$38,3,FALSE)*(SUMIF(Headcount!$F$44:$F$49,$E43,Headcount!BA$44:BA$49)-SUMIF(Headcount!$F$44:$F$49,$E43,Headcount!AZ$44:AZ$49)),IF(AND($D43="Furniture &amp; Fixtures",VLOOKUP($E43,Setup!$C$33:$F$38,4,FALSE)&gt;=Setup!$F$30),VLOOKUP($E43,Setup!$C$33:$F$38,4,FALSE)*(SUMIF(Headcount!$F$44:$F$49,$E43,Headcount!BA$44:BA$49)-SUMIF(Headcount!$F$44:$F$49,$E43,Headcount!AZ$44:AZ$49)),0)))</f>
        <v>0</v>
      </c>
      <c r="AX43" s="125">
        <f>IF(SUMIF(Headcount!$F$44:$F$49,$E43,Headcount!BB$44:BB$49)&lt;=SUMIF(Headcount!$F$44:$F$49,$E43,Headcount!BA$44:BA$49),0,IF(AND($D43="Computer Equipment",VLOOKUP($E43,Setup!$C$33:$F$38,3,FALSE)&gt;=Setup!$F$30),VLOOKUP($E43,Setup!$C$33:$F$38,3,FALSE)*(SUMIF(Headcount!$F$44:$F$49,$E43,Headcount!BB$44:BB$49)-SUMIF(Headcount!$F$44:$F$49,$E43,Headcount!BA$44:BA$49)),IF(AND($D43="Furniture &amp; Fixtures",VLOOKUP($E43,Setup!$C$33:$F$38,4,FALSE)&gt;=Setup!$F$30),VLOOKUP($E43,Setup!$C$33:$F$38,4,FALSE)*(SUMIF(Headcount!$F$44:$F$49,$E43,Headcount!BB$44:BB$49)-SUMIF(Headcount!$F$44:$F$49,$E43,Headcount!BA$44:BA$49)),0)))</f>
        <v>0</v>
      </c>
      <c r="AY43" s="125">
        <f>IF(SUMIF(Headcount!$F$44:$F$49,$E43,Headcount!BC$44:BC$49)&lt;=SUMIF(Headcount!$F$44:$F$49,$E43,Headcount!BB$44:BB$49),0,IF(AND($D43="Computer Equipment",VLOOKUP($E43,Setup!$C$33:$F$38,3,FALSE)&gt;=Setup!$F$30),VLOOKUP($E43,Setup!$C$33:$F$38,3,FALSE)*(SUMIF(Headcount!$F$44:$F$49,$E43,Headcount!BC$44:BC$49)-SUMIF(Headcount!$F$44:$F$49,$E43,Headcount!BB$44:BB$49)),IF(AND($D43="Furniture &amp; Fixtures",VLOOKUP($E43,Setup!$C$33:$F$38,4,FALSE)&gt;=Setup!$F$30),VLOOKUP($E43,Setup!$C$33:$F$38,4,FALSE)*(SUMIF(Headcount!$F$44:$F$49,$E43,Headcount!BC$44:BC$49)-SUMIF(Headcount!$F$44:$F$49,$E43,Headcount!BB$44:BB$49)),0)))</f>
        <v>0</v>
      </c>
      <c r="AZ43" s="125">
        <f>IF(SUMIF(Headcount!$F$44:$F$49,$E43,Headcount!BD$44:BD$49)&lt;=SUMIF(Headcount!$F$44:$F$49,$E43,Headcount!BC$44:BC$49),0,IF(AND($D43="Computer Equipment",VLOOKUP($E43,Setup!$C$33:$F$38,3,FALSE)&gt;=Setup!$F$30),VLOOKUP($E43,Setup!$C$33:$F$38,3,FALSE)*(SUMIF(Headcount!$F$44:$F$49,$E43,Headcount!BD$44:BD$49)-SUMIF(Headcount!$F$44:$F$49,$E43,Headcount!BC$44:BC$49)),IF(AND($D43="Furniture &amp; Fixtures",VLOOKUP($E43,Setup!$C$33:$F$38,4,FALSE)&gt;=Setup!$F$30),VLOOKUP($E43,Setup!$C$33:$F$38,4,FALSE)*(SUMIF(Headcount!$F$44:$F$49,$E43,Headcount!BD$44:BD$49)-SUMIF(Headcount!$F$44:$F$49,$E43,Headcount!BC$44:BC$49)),0)))</f>
        <v>0</v>
      </c>
      <c r="BA43" s="125">
        <f>IF(SUMIF(Headcount!$F$44:$F$49,$E43,Headcount!BE$44:BE$49)&lt;=SUMIF(Headcount!$F$44:$F$49,$E43,Headcount!BD$44:BD$49),0,IF(AND($D43="Computer Equipment",VLOOKUP($E43,Setup!$C$33:$F$38,3,FALSE)&gt;=Setup!$F$30),VLOOKUP($E43,Setup!$C$33:$F$38,3,FALSE)*(SUMIF(Headcount!$F$44:$F$49,$E43,Headcount!BE$44:BE$49)-SUMIF(Headcount!$F$44:$F$49,$E43,Headcount!BD$44:BD$49)),IF(AND($D43="Furniture &amp; Fixtures",VLOOKUP($E43,Setup!$C$33:$F$38,4,FALSE)&gt;=Setup!$F$30),VLOOKUP($E43,Setup!$C$33:$F$38,4,FALSE)*(SUMIF(Headcount!$F$44:$F$49,$E43,Headcount!BE$44:BE$49)-SUMIF(Headcount!$F$44:$F$49,$E43,Headcount!BD$44:BD$49)),0)))</f>
        <v>0</v>
      </c>
      <c r="BB43" s="125">
        <f>IF(SUMIF(Headcount!$F$44:$F$49,$E43,Headcount!BF$44:BF$49)&lt;=SUMIF(Headcount!$F$44:$F$49,$E43,Headcount!BE$44:BE$49),0,IF(AND($D43="Computer Equipment",VLOOKUP($E43,Setup!$C$33:$F$38,3,FALSE)&gt;=Setup!$F$30),VLOOKUP($E43,Setup!$C$33:$F$38,3,FALSE)*(SUMIF(Headcount!$F$44:$F$49,$E43,Headcount!BF$44:BF$49)-SUMIF(Headcount!$F$44:$F$49,$E43,Headcount!BE$44:BE$49)),IF(AND($D43="Furniture &amp; Fixtures",VLOOKUP($E43,Setup!$C$33:$F$38,4,FALSE)&gt;=Setup!$F$30),VLOOKUP($E43,Setup!$C$33:$F$38,4,FALSE)*(SUMIF(Headcount!$F$44:$F$49,$E43,Headcount!BF$44:BF$49)-SUMIF(Headcount!$F$44:$F$49,$E43,Headcount!BE$44:BE$49)),0)))</f>
        <v>0</v>
      </c>
      <c r="BC43" s="125">
        <f>IF(SUMIF(Headcount!$F$44:$F$49,$E43,Headcount!BG$44:BG$49)&lt;=SUMIF(Headcount!$F$44:$F$49,$E43,Headcount!BF$44:BF$49),0,IF(AND($D43="Computer Equipment",VLOOKUP($E43,Setup!$C$33:$F$38,3,FALSE)&gt;=Setup!$F$30),VLOOKUP($E43,Setup!$C$33:$F$38,3,FALSE)*(SUMIF(Headcount!$F$44:$F$49,$E43,Headcount!BG$44:BG$49)-SUMIF(Headcount!$F$44:$F$49,$E43,Headcount!BF$44:BF$49)),IF(AND($D43="Furniture &amp; Fixtures",VLOOKUP($E43,Setup!$C$33:$F$38,4,FALSE)&gt;=Setup!$F$30),VLOOKUP($E43,Setup!$C$33:$F$38,4,FALSE)*(SUMIF(Headcount!$F$44:$F$49,$E43,Headcount!BG$44:BG$49)-SUMIF(Headcount!$F$44:$F$49,$E43,Headcount!BF$44:BF$49)),0)))</f>
        <v>0</v>
      </c>
      <c r="BD43" s="125">
        <f>IF(SUMIF(Headcount!$F$44:$F$49,$E43,Headcount!BH$44:BH$49)&lt;=SUMIF(Headcount!$F$44:$F$49,$E43,Headcount!BG$44:BG$49),0,IF(AND($D43="Computer Equipment",VLOOKUP($E43,Setup!$C$33:$F$38,3,FALSE)&gt;=Setup!$F$30),VLOOKUP($E43,Setup!$C$33:$F$38,3,FALSE)*(SUMIF(Headcount!$F$44:$F$49,$E43,Headcount!BH$44:BH$49)-SUMIF(Headcount!$F$44:$F$49,$E43,Headcount!BG$44:BG$49)),IF(AND($D43="Furniture &amp; Fixtures",VLOOKUP($E43,Setup!$C$33:$F$38,4,FALSE)&gt;=Setup!$F$30),VLOOKUP($E43,Setup!$C$33:$F$38,4,FALSE)*(SUMIF(Headcount!$F$44:$F$49,$E43,Headcount!BH$44:BH$49)-SUMIF(Headcount!$F$44:$F$49,$E43,Headcount!BG$44:BG$49)),0)))</f>
        <v>0</v>
      </c>
      <c r="BE43" s="125">
        <f>IF(SUMIF(Headcount!$F$44:$F$49,$E43,Headcount!BI$44:BI$49)&lt;=SUMIF(Headcount!$F$44:$F$49,$E43,Headcount!BH$44:BH$49),0,IF(AND($D43="Computer Equipment",VLOOKUP($E43,Setup!$C$33:$F$38,3,FALSE)&gt;=Setup!$F$30),VLOOKUP($E43,Setup!$C$33:$F$38,3,FALSE)*(SUMIF(Headcount!$F$44:$F$49,$E43,Headcount!BI$44:BI$49)-SUMIF(Headcount!$F$44:$F$49,$E43,Headcount!BH$44:BH$49)),IF(AND($D43="Furniture &amp; Fixtures",VLOOKUP($E43,Setup!$C$33:$F$38,4,FALSE)&gt;=Setup!$F$30),VLOOKUP($E43,Setup!$C$33:$F$38,4,FALSE)*(SUMIF(Headcount!$F$44:$F$49,$E43,Headcount!BI$44:BI$49)-SUMIF(Headcount!$F$44:$F$49,$E43,Headcount!BH$44:BH$49)),0)))</f>
        <v>0</v>
      </c>
      <c r="BF43" s="125">
        <f>IF(SUMIF(Headcount!$F$44:$F$49,$E43,Headcount!BJ$44:BJ$49)&lt;=SUMIF(Headcount!$F$44:$F$49,$E43,Headcount!BI$44:BI$49),0,IF(AND($D43="Computer Equipment",VLOOKUP($E43,Setup!$C$33:$F$38,3,FALSE)&gt;=Setup!$F$30),VLOOKUP($E43,Setup!$C$33:$F$38,3,FALSE)*(SUMIF(Headcount!$F$44:$F$49,$E43,Headcount!BJ$44:BJ$49)-SUMIF(Headcount!$F$44:$F$49,$E43,Headcount!BI$44:BI$49)),IF(AND($D43="Furniture &amp; Fixtures",VLOOKUP($E43,Setup!$C$33:$F$38,4,FALSE)&gt;=Setup!$F$30),VLOOKUP($E43,Setup!$C$33:$F$38,4,FALSE)*(SUMIF(Headcount!$F$44:$F$49,$E43,Headcount!BJ$44:BJ$49)-SUMIF(Headcount!$F$44:$F$49,$E43,Headcount!BI$44:BI$49)),0)))</f>
        <v>0</v>
      </c>
      <c r="BG43" s="125">
        <f>IF(SUMIF(Headcount!$F$44:$F$49,$E43,Headcount!BK$44:BK$49)&lt;=SUMIF(Headcount!$F$44:$F$49,$E43,Headcount!BJ$44:BJ$49),0,IF(AND($D43="Computer Equipment",VLOOKUP($E43,Setup!$C$33:$F$38,3,FALSE)&gt;=Setup!$F$30),VLOOKUP($E43,Setup!$C$33:$F$38,3,FALSE)*(SUMIF(Headcount!$F$44:$F$49,$E43,Headcount!BK$44:BK$49)-SUMIF(Headcount!$F$44:$F$49,$E43,Headcount!BJ$44:BJ$49)),IF(AND($D43="Furniture &amp; Fixtures",VLOOKUP($E43,Setup!$C$33:$F$38,4,FALSE)&gt;=Setup!$F$30),VLOOKUP($E43,Setup!$C$33:$F$38,4,FALSE)*(SUMIF(Headcount!$F$44:$F$49,$E43,Headcount!BK$44:BK$49)-SUMIF(Headcount!$F$44:$F$49,$E43,Headcount!BJ$44:BJ$49)),0)))</f>
        <v>0</v>
      </c>
      <c r="BH43" s="125">
        <f>IF(SUMIF(Headcount!$F$44:$F$49,$E43,Headcount!BL$44:BL$49)&lt;=SUMIF(Headcount!$F$44:$F$49,$E43,Headcount!BK$44:BK$49),0,IF(AND($D43="Computer Equipment",VLOOKUP($E43,Setup!$C$33:$F$38,3,FALSE)&gt;=Setup!$F$30),VLOOKUP($E43,Setup!$C$33:$F$38,3,FALSE)*(SUMIF(Headcount!$F$44:$F$49,$E43,Headcount!BL$44:BL$49)-SUMIF(Headcount!$F$44:$F$49,$E43,Headcount!BK$44:BK$49)),IF(AND($D43="Furniture &amp; Fixtures",VLOOKUP($E43,Setup!$C$33:$F$38,4,FALSE)&gt;=Setup!$F$30),VLOOKUP($E43,Setup!$C$33:$F$38,4,FALSE)*(SUMIF(Headcount!$F$44:$F$49,$E43,Headcount!BL$44:BL$49)-SUMIF(Headcount!$F$44:$F$49,$E43,Headcount!BK$44:BK$49)),0)))</f>
        <v>0</v>
      </c>
      <c r="BI43" s="125">
        <f>IF(SUMIF(Headcount!$F$44:$F$49,$E43,Headcount!BM$44:BM$49)&lt;=SUMIF(Headcount!$F$44:$F$49,$E43,Headcount!BL$44:BL$49),0,IF(AND($D43="Computer Equipment",VLOOKUP($E43,Setup!$C$33:$F$38,3,FALSE)&gt;=Setup!$F$30),VLOOKUP($E43,Setup!$C$33:$F$38,3,FALSE)*(SUMIF(Headcount!$F$44:$F$49,$E43,Headcount!BM$44:BM$49)-SUMIF(Headcount!$F$44:$F$49,$E43,Headcount!BL$44:BL$49)),IF(AND($D43="Furniture &amp; Fixtures",VLOOKUP($E43,Setup!$C$33:$F$38,4,FALSE)&gt;=Setup!$F$30),VLOOKUP($E43,Setup!$C$33:$F$38,4,FALSE)*(SUMIF(Headcount!$F$44:$F$49,$E43,Headcount!BM$44:BM$49)-SUMIF(Headcount!$F$44:$F$49,$E43,Headcount!BL$44:BL$49)),0)))</f>
        <v>0</v>
      </c>
      <c r="BJ43" s="125">
        <f>IF(SUMIF(Headcount!$F$44:$F$49,$E43,Headcount!BN$44:BN$49)&lt;=SUMIF(Headcount!$F$44:$F$49,$E43,Headcount!BM$44:BM$49),0,IF(AND($D43="Computer Equipment",VLOOKUP($E43,Setup!$C$33:$F$38,3,FALSE)&gt;=Setup!$F$30),VLOOKUP($E43,Setup!$C$33:$F$38,3,FALSE)*(SUMIF(Headcount!$F$44:$F$49,$E43,Headcount!BN$44:BN$49)-SUMIF(Headcount!$F$44:$F$49,$E43,Headcount!BM$44:BM$49)),IF(AND($D43="Furniture &amp; Fixtures",VLOOKUP($E43,Setup!$C$33:$F$38,4,FALSE)&gt;=Setup!$F$30),VLOOKUP($E43,Setup!$C$33:$F$38,4,FALSE)*(SUMIF(Headcount!$F$44:$F$49,$E43,Headcount!BN$44:BN$49)-SUMIF(Headcount!$F$44:$F$49,$E43,Headcount!BM$44:BM$49)),0)))</f>
        <v>0</v>
      </c>
      <c r="BK43" s="125">
        <f>IF(SUMIF(Headcount!$F$44:$F$49,$E43,Headcount!BO$44:BO$49)&lt;=SUMIF(Headcount!$F$44:$F$49,$E43,Headcount!BN$44:BN$49),0,IF(AND($D43="Computer Equipment",VLOOKUP($E43,Setup!$C$33:$F$38,3,FALSE)&gt;=Setup!$F$30),VLOOKUP($E43,Setup!$C$33:$F$38,3,FALSE)*(SUMIF(Headcount!$F$44:$F$49,$E43,Headcount!BO$44:BO$49)-SUMIF(Headcount!$F$44:$F$49,$E43,Headcount!BN$44:BN$49)),IF(AND($D43="Furniture &amp; Fixtures",VLOOKUP($E43,Setup!$C$33:$F$38,4,FALSE)&gt;=Setup!$F$30),VLOOKUP($E43,Setup!$C$33:$F$38,4,FALSE)*(SUMIF(Headcount!$F$44:$F$49,$E43,Headcount!BO$44:BO$49)-SUMIF(Headcount!$F$44:$F$49,$E43,Headcount!BN$44:BN$49)),0)))</f>
        <v>0</v>
      </c>
      <c r="BL43" s="125">
        <f>IF(SUMIF(Headcount!$F$44:$F$49,$E43,Headcount!BP$44:BP$49)&lt;=SUMIF(Headcount!$F$44:$F$49,$E43,Headcount!BO$44:BO$49),0,IF(AND($D43="Computer Equipment",VLOOKUP($E43,Setup!$C$33:$F$38,3,FALSE)&gt;=Setup!$F$30),VLOOKUP($E43,Setup!$C$33:$F$38,3,FALSE)*(SUMIF(Headcount!$F$44:$F$49,$E43,Headcount!BP$44:BP$49)-SUMIF(Headcount!$F$44:$F$49,$E43,Headcount!BO$44:BO$49)),IF(AND($D43="Furniture &amp; Fixtures",VLOOKUP($E43,Setup!$C$33:$F$38,4,FALSE)&gt;=Setup!$F$30),VLOOKUP($E43,Setup!$C$33:$F$38,4,FALSE)*(SUMIF(Headcount!$F$44:$F$49,$E43,Headcount!BP$44:BP$49)-SUMIF(Headcount!$F$44:$F$49,$E43,Headcount!BO$44:BO$49)),0)))</f>
        <v>0</v>
      </c>
      <c r="BM43" s="125">
        <f>IF(SUMIF(Headcount!$F$44:$F$49,$E43,Headcount!BQ$44:BQ$49)&lt;=SUMIF(Headcount!$F$44:$F$49,$E43,Headcount!BP$44:BP$49),0,IF(AND($D43="Computer Equipment",VLOOKUP($E43,Setup!$C$33:$F$38,3,FALSE)&gt;=Setup!$F$30),VLOOKUP($E43,Setup!$C$33:$F$38,3,FALSE)*(SUMIF(Headcount!$F$44:$F$49,$E43,Headcount!BQ$44:BQ$49)-SUMIF(Headcount!$F$44:$F$49,$E43,Headcount!BP$44:BP$49)),IF(AND($D43="Furniture &amp; Fixtures",VLOOKUP($E43,Setup!$C$33:$F$38,4,FALSE)&gt;=Setup!$F$30),VLOOKUP($E43,Setup!$C$33:$F$38,4,FALSE)*(SUMIF(Headcount!$F$44:$F$49,$E43,Headcount!BQ$44:BQ$49)-SUMIF(Headcount!$F$44:$F$49,$E43,Headcount!BP$44:BP$49)),0)))</f>
        <v>0</v>
      </c>
      <c r="BN43" s="125">
        <f>IF(SUMIF(Headcount!$F$44:$F$49,$E43,Headcount!BR$44:BR$49)&lt;=SUMIF(Headcount!$F$44:$F$49,$E43,Headcount!BQ$44:BQ$49),0,IF(AND($D43="Computer Equipment",VLOOKUP($E43,Setup!$C$33:$F$38,3,FALSE)&gt;=Setup!$F$30),VLOOKUP($E43,Setup!$C$33:$F$38,3,FALSE)*(SUMIF(Headcount!$F$44:$F$49,$E43,Headcount!BR$44:BR$49)-SUMIF(Headcount!$F$44:$F$49,$E43,Headcount!BQ$44:BQ$49)),IF(AND($D43="Furniture &amp; Fixtures",VLOOKUP($E43,Setup!$C$33:$F$38,4,FALSE)&gt;=Setup!$F$30),VLOOKUP($E43,Setup!$C$33:$F$38,4,FALSE)*(SUMIF(Headcount!$F$44:$F$49,$E43,Headcount!BR$44:BR$49)-SUMIF(Headcount!$F$44:$F$49,$E43,Headcount!BQ$44:BQ$49)),0)))</f>
        <v>0</v>
      </c>
      <c r="BO43" s="125">
        <f>IF(SUMIF(Headcount!$F$44:$F$49,$E43,Headcount!BS$44:BS$49)&lt;=SUMIF(Headcount!$F$44:$F$49,$E43,Headcount!BR$44:BR$49),0,IF(AND($D43="Computer Equipment",VLOOKUP($E43,Setup!$C$33:$F$38,3,FALSE)&gt;=Setup!$F$30),VLOOKUP($E43,Setup!$C$33:$F$38,3,FALSE)*(SUMIF(Headcount!$F$44:$F$49,$E43,Headcount!BS$44:BS$49)-SUMIF(Headcount!$F$44:$F$49,$E43,Headcount!BR$44:BR$49)),IF(AND($D43="Furniture &amp; Fixtures",VLOOKUP($E43,Setup!$C$33:$F$38,4,FALSE)&gt;=Setup!$F$30),VLOOKUP($E43,Setup!$C$33:$F$38,4,FALSE)*(SUMIF(Headcount!$F$44:$F$49,$E43,Headcount!BS$44:BS$49)-SUMIF(Headcount!$F$44:$F$49,$E43,Headcount!BR$44:BR$49)),0)))</f>
        <v>0</v>
      </c>
      <c r="BP43" s="125">
        <f>IF(SUMIF(Headcount!$F$44:$F$49,$E43,Headcount!BT$44:BT$49)&lt;=SUMIF(Headcount!$F$44:$F$49,$E43,Headcount!BS$44:BS$49),0,IF(AND($D43="Computer Equipment",VLOOKUP($E43,Setup!$C$33:$F$38,3,FALSE)&gt;=Setup!$F$30),VLOOKUP($E43,Setup!$C$33:$F$38,3,FALSE)*(SUMIF(Headcount!$F$44:$F$49,$E43,Headcount!BT$44:BT$49)-SUMIF(Headcount!$F$44:$F$49,$E43,Headcount!BS$44:BS$49)),IF(AND($D43="Furniture &amp; Fixtures",VLOOKUP($E43,Setup!$C$33:$F$38,4,FALSE)&gt;=Setup!$F$30),VLOOKUP($E43,Setup!$C$33:$F$38,4,FALSE)*(SUMIF(Headcount!$F$44:$F$49,$E43,Headcount!BT$44:BT$49)-SUMIF(Headcount!$F$44:$F$49,$E43,Headcount!BS$44:BS$49)),0)))</f>
        <v>0</v>
      </c>
      <c r="BQ43" s="125">
        <f>IF(SUMIF(Headcount!$F$44:$F$49,$E43,Headcount!BU$44:BU$49)&lt;=SUMIF(Headcount!$F$44:$F$49,$E43,Headcount!BT$44:BT$49),0,IF(AND($D43="Computer Equipment",VLOOKUP($E43,Setup!$C$33:$F$38,3,FALSE)&gt;=Setup!$F$30),VLOOKUP($E43,Setup!$C$33:$F$38,3,FALSE)*(SUMIF(Headcount!$F$44:$F$49,$E43,Headcount!BU$44:BU$49)-SUMIF(Headcount!$F$44:$F$49,$E43,Headcount!BT$44:BT$49)),IF(AND($D43="Furniture &amp; Fixtures",VLOOKUP($E43,Setup!$C$33:$F$38,4,FALSE)&gt;=Setup!$F$30),VLOOKUP($E43,Setup!$C$33:$F$38,4,FALSE)*(SUMIF(Headcount!$F$44:$F$49,$E43,Headcount!BU$44:BU$49)-SUMIF(Headcount!$F$44:$F$49,$E43,Headcount!BT$44:BT$49)),0)))</f>
        <v>0</v>
      </c>
      <c r="BR43" s="159" cm="1">
        <f t="array" ref="BR43">SUMPRODUCT((YEAR($J$5:$BQ$5)=BR$5)*($J43:$BQ43))</f>
        <v>0</v>
      </c>
      <c r="BS43" s="125" cm="1">
        <f t="array" ref="BS43">SUMPRODUCT((YEAR($J$5:$BQ$5)=BS$5)*($J43:$BQ43))</f>
        <v>0</v>
      </c>
      <c r="BT43" s="125" cm="1">
        <f t="array" ref="BT43">SUMPRODUCT((YEAR($J$5:$BQ$5)=BT$5)*($J43:$BQ43))</f>
        <v>0</v>
      </c>
      <c r="BU43" s="125" cm="1">
        <f t="array" ref="BU43">SUMPRODUCT((YEAR($J$5:$BQ$5)=BU$5)*($J43:$BQ43))</f>
        <v>0</v>
      </c>
      <c r="BV43" s="158" cm="1">
        <f t="array" ref="BV43">SUMPRODUCT((YEAR($J$5:$BQ$5)=BV$5)*($J43:$BQ43))</f>
        <v>0</v>
      </c>
      <c r="BW43" s="308"/>
      <c r="BX43" s="159">
        <f>IF(ROUND(SUM($BW43:BW43),0)&lt;ROUND(SUM($J43:J43),0),SUM($J43:J43)/$H43,0)</f>
        <v>0</v>
      </c>
      <c r="BY43" s="125">
        <f>IF(ROUND(SUM($BW43:BX43),0)&lt;ROUND(SUM($J43:K43),0),SUM($J43:K43)/$H43,0)</f>
        <v>0</v>
      </c>
      <c r="BZ43" s="125">
        <f>IF(ROUND(SUM($BW43:BY43),0)&lt;ROUND(SUM($J43:L43),0),SUM($J43:L43)/$H43,0)</f>
        <v>0</v>
      </c>
      <c r="CA43" s="125">
        <f>IF(ROUND(SUM($BW43:BZ43),0)&lt;ROUND(SUM($J43:M43),0),SUM($J43:M43)/$H43,0)</f>
        <v>0</v>
      </c>
      <c r="CB43" s="125">
        <f>IF(ROUND(SUM($BW43:CA43),0)&lt;ROUND(SUM($J43:N43),0),SUM($J43:N43)/$H43,0)</f>
        <v>0</v>
      </c>
      <c r="CC43" s="125">
        <f>IF(ROUND(SUM($BW43:CB43),0)&lt;ROUND(SUM($J43:O43),0),SUM($J43:O43)/$H43,0)</f>
        <v>0</v>
      </c>
      <c r="CD43" s="125">
        <f>IF(ROUND(SUM($BW43:CC43),0)&lt;ROUND(SUM($J43:P43),0),SUM($J43:P43)/$H43,0)</f>
        <v>0</v>
      </c>
      <c r="CE43" s="125">
        <f>IF(ROUND(SUM($BW43:CD43),0)&lt;ROUND(SUM($J43:Q43),0),SUM($J43:Q43)/$H43,0)</f>
        <v>0</v>
      </c>
      <c r="CF43" s="125">
        <f>IF(ROUND(SUM($BW43:CE43),0)&lt;ROUND(SUM($J43:R43),0),SUM($J43:R43)/$H43,0)</f>
        <v>0</v>
      </c>
      <c r="CG43" s="125">
        <f>IF(ROUND(SUM($BW43:CF43),0)&lt;ROUND(SUM($J43:S43),0),SUM($J43:S43)/$H43,0)</f>
        <v>0</v>
      </c>
      <c r="CH43" s="125">
        <f>IF(ROUND(SUM($BW43:CG43),0)&lt;ROUND(SUM($J43:T43),0),SUM($J43:T43)/$H43,0)</f>
        <v>0</v>
      </c>
      <c r="CI43" s="125">
        <f>IF(ROUND(SUM($BW43:CH43),0)&lt;ROUND(SUM($J43:U43),0),SUM($J43:U43)/$H43,0)</f>
        <v>0</v>
      </c>
      <c r="CJ43" s="125">
        <f>IF(ROUND(SUM($BW43:CI43),0)&lt;ROUND(SUM($J43:V43),0),SUM($J43:V43)/$H43,0)</f>
        <v>0</v>
      </c>
      <c r="CK43" s="125">
        <f>IF(ROUND(SUM($BW43:CJ43),0)&lt;ROUND(SUM($J43:W43),0),SUM($J43:W43)/$H43,0)</f>
        <v>0</v>
      </c>
      <c r="CL43" s="125">
        <f>IF(ROUND(SUM($BW43:CK43),0)&lt;ROUND(SUM($J43:X43),0),SUM($J43:X43)/$H43,0)</f>
        <v>0</v>
      </c>
      <c r="CM43" s="125">
        <f>IF(ROUND(SUM($BW43:CL43),0)&lt;ROUND(SUM($J43:Y43),0),SUM($J43:Y43)/$H43,0)</f>
        <v>0</v>
      </c>
      <c r="CN43" s="125">
        <f>IF(ROUND(SUM($BW43:CM43),0)&lt;ROUND(SUM($J43:Z43),0),SUM($J43:Z43)/$H43,0)</f>
        <v>0</v>
      </c>
      <c r="CO43" s="125">
        <f>IF(ROUND(SUM($BW43:CN43),0)&lt;ROUND(SUM($J43:AA43),0),SUM($J43:AA43)/$H43,0)</f>
        <v>0</v>
      </c>
      <c r="CP43" s="125">
        <f>IF(ROUND(SUM($BW43:CO43),0)&lt;ROUND(SUM($J43:AB43),0),SUM($J43:AB43)/$H43,0)</f>
        <v>0</v>
      </c>
      <c r="CQ43" s="125">
        <f>IF(ROUND(SUM($BW43:CP43),0)&lt;ROUND(SUM($J43:AC43),0),SUM($J43:AC43)/$H43,0)</f>
        <v>0</v>
      </c>
      <c r="CR43" s="125">
        <f>IF(ROUND(SUM($BW43:CQ43),0)&lt;ROUND(SUM($J43:AD43),0),SUM($J43:AD43)/$H43,0)</f>
        <v>0</v>
      </c>
      <c r="CS43" s="125">
        <f>IF(ROUND(SUM($BW43:CR43),0)&lt;ROUND(SUM($J43:AE43),0),SUM($J43:AE43)/$H43,0)</f>
        <v>0</v>
      </c>
      <c r="CT43" s="125">
        <f>IF(ROUND(SUM($BW43:CS43),0)&lt;ROUND(SUM($J43:AF43),0),SUM($J43:AF43)/$H43,0)</f>
        <v>0</v>
      </c>
      <c r="CU43" s="125">
        <f>IF(ROUND(SUM($BW43:CT43),0)&lt;ROUND(SUM($J43:AG43),0),SUM($J43:AG43)/$H43,0)</f>
        <v>0</v>
      </c>
      <c r="CV43" s="125">
        <f>IF(ROUND(SUM($BW43:CU43),0)&lt;ROUND(SUM($J43:AH43),0),SUM($J43:AH43)/$H43,0)</f>
        <v>0</v>
      </c>
      <c r="CW43" s="125">
        <f>IF(ROUND(SUM($BW43:CV43),0)&lt;ROUND(SUM($J43:AI43),0),SUM($J43:AI43)/$H43,0)</f>
        <v>0</v>
      </c>
      <c r="CX43" s="125">
        <f>IF(ROUND(SUM($BW43:CW43),0)&lt;ROUND(SUM($J43:AJ43),0),SUM($J43:AJ43)/$H43,0)</f>
        <v>0</v>
      </c>
      <c r="CY43" s="125">
        <f>IF(ROUND(SUM($BW43:CX43),0)&lt;ROUND(SUM($J43:AK43),0),SUM($J43:AK43)/$H43,0)</f>
        <v>0</v>
      </c>
      <c r="CZ43" s="125">
        <f>IF(ROUND(SUM($BW43:CY43),0)&lt;ROUND(SUM($J43:AL43),0),SUM($J43:AL43)/$H43,0)</f>
        <v>0</v>
      </c>
      <c r="DA43" s="125">
        <f>IF(ROUND(SUM($BW43:CZ43),0)&lt;ROUND(SUM($J43:AM43),0),SUM($J43:AM43)/$H43,0)</f>
        <v>0</v>
      </c>
      <c r="DB43" s="125">
        <f>IF(ROUND(SUM($BW43:DA43),0)&lt;ROUND(SUM($J43:AN43),0),SUM($J43:AN43)/$H43,0)</f>
        <v>0</v>
      </c>
      <c r="DC43" s="125">
        <f>IF(ROUND(SUM($BW43:DB43),0)&lt;ROUND(SUM($J43:AO43),0),SUM($J43:AO43)/$H43,0)</f>
        <v>0</v>
      </c>
      <c r="DD43" s="125">
        <f>IF(ROUND(SUM($BW43:DC43),0)&lt;ROUND(SUM($J43:AP43),0),SUM($J43:AP43)/$H43,0)</f>
        <v>0</v>
      </c>
      <c r="DE43" s="125">
        <f>IF(ROUND(SUM($BW43:DD43),0)&lt;ROUND(SUM($J43:AQ43),0),SUM($J43:AQ43)/$H43,0)</f>
        <v>0</v>
      </c>
      <c r="DF43" s="125">
        <f>IF(ROUND(SUM($BW43:DE43),0)&lt;ROUND(SUM($J43:AR43),0),SUM($J43:AR43)/$H43,0)</f>
        <v>0</v>
      </c>
      <c r="DG43" s="125">
        <f>IF(ROUND(SUM($BW43:DF43),0)&lt;ROUND(SUM($J43:AS43),0),SUM($J43:AS43)/$H43,0)</f>
        <v>0</v>
      </c>
      <c r="DH43" s="125">
        <f>IF(ROUND(SUM($BW43:DG43),0)&lt;ROUND(SUM($J43:AT43),0),SUM($J43:AT43)/$H43,0)</f>
        <v>0</v>
      </c>
      <c r="DI43" s="125">
        <f>IF(ROUND(SUM($BW43:DH43),0)&lt;ROUND(SUM($J43:AU43),0),SUM($J43:AU43)/$H43,0)</f>
        <v>0</v>
      </c>
      <c r="DJ43" s="125">
        <f>IF(ROUND(SUM($BW43:DI43),0)&lt;ROUND(SUM($J43:AV43),0),SUM($J43:AV43)/$H43,0)</f>
        <v>0</v>
      </c>
      <c r="DK43" s="125">
        <f>IF(ROUND(SUM($BW43:DJ43),0)&lt;ROUND(SUM($J43:AW43),0),SUM($J43:AW43)/$H43,0)</f>
        <v>0</v>
      </c>
      <c r="DL43" s="125">
        <f>IF(ROUND(SUM($BW43:DK43),0)&lt;ROUND(SUM($J43:AX43),0),SUM($J43:AX43)/$H43,0)</f>
        <v>0</v>
      </c>
      <c r="DM43" s="125">
        <f>IF(ROUND(SUM($BW43:DL43),0)&lt;ROUND(SUM($J43:AY43),0),SUM($J43:AY43)/$H43,0)</f>
        <v>0</v>
      </c>
      <c r="DN43" s="125">
        <f>IF(ROUND(SUM($BW43:DM43),0)&lt;ROUND(SUM($J43:AZ43),0),SUM($J43:AZ43)/$H43,0)</f>
        <v>0</v>
      </c>
      <c r="DO43" s="125">
        <f>IF(ROUND(SUM($BW43:DN43),0)&lt;ROUND(SUM($J43:BA43),0),SUM($J43:BA43)/$H43,0)</f>
        <v>0</v>
      </c>
      <c r="DP43" s="125">
        <f>IF(ROUND(SUM($BW43:DO43),0)&lt;ROUND(SUM($J43:BB43),0),SUM($J43:BB43)/$H43,0)</f>
        <v>0</v>
      </c>
      <c r="DQ43" s="125">
        <f>IF(ROUND(SUM($BW43:DP43),0)&lt;ROUND(SUM($J43:BC43),0),SUM($J43:BC43)/$H43,0)</f>
        <v>0</v>
      </c>
      <c r="DR43" s="125">
        <f>IF(ROUND(SUM($BW43:DQ43),0)&lt;ROUND(SUM($J43:BD43),0),SUM($J43:BD43)/$H43,0)</f>
        <v>0</v>
      </c>
      <c r="DS43" s="125">
        <f>IF(ROUND(SUM($BW43:DR43),0)&lt;ROUND(SUM($J43:BE43),0),SUM($J43:BE43)/$H43,0)</f>
        <v>0</v>
      </c>
      <c r="DT43" s="125">
        <f>IF(ROUND(SUM($BW43:DS43),0)&lt;ROUND(SUM($J43:BF43),0),SUM($J43:BF43)/$H43,0)</f>
        <v>0</v>
      </c>
      <c r="DU43" s="125">
        <f>IF(ROUND(SUM($BW43:DT43),0)&lt;ROUND(SUM($J43:BG43),0),SUM($J43:BG43)/$H43,0)</f>
        <v>0</v>
      </c>
      <c r="DV43" s="125">
        <f>IF(ROUND(SUM($BW43:DU43),0)&lt;ROUND(SUM($J43:BH43),0),SUM($J43:BH43)/$H43,0)</f>
        <v>0</v>
      </c>
      <c r="DW43" s="125">
        <f>IF(ROUND(SUM($BW43:DV43),0)&lt;ROUND(SUM($J43:BI43),0),SUM($J43:BI43)/$H43,0)</f>
        <v>0</v>
      </c>
      <c r="DX43" s="125">
        <f>IF(ROUND(SUM($BW43:DW43),0)&lt;ROUND(SUM($J43:BJ43),0),SUM($J43:BJ43)/$H43,0)</f>
        <v>0</v>
      </c>
      <c r="DY43" s="125">
        <f>IF(ROUND(SUM($BW43:DX43),0)&lt;ROUND(SUM($J43:BK43),0),SUM($J43:BK43)/$H43,0)</f>
        <v>0</v>
      </c>
      <c r="DZ43" s="125">
        <f>IF(ROUND(SUM($BW43:DY43),0)&lt;ROUND(SUM($J43:BL43),0),SUM($J43:BL43)/$H43,0)</f>
        <v>0</v>
      </c>
      <c r="EA43" s="125">
        <f>IF(ROUND(SUM($BW43:DZ43),0)&lt;ROUND(SUM($J43:BM43),0),SUM($J43:BM43)/$H43,0)</f>
        <v>0</v>
      </c>
      <c r="EB43" s="125">
        <f>IF(ROUND(SUM($BW43:EA43),0)&lt;ROUND(SUM($J43:BN43),0),SUM($J43:BN43)/$H43,0)</f>
        <v>0</v>
      </c>
      <c r="EC43" s="125">
        <f>IF(ROUND(SUM($BW43:EB43),0)&lt;ROUND(SUM($J43:BO43),0),SUM($J43:BO43)/$H43,0)</f>
        <v>0</v>
      </c>
      <c r="ED43" s="125">
        <f>IF(ROUND(SUM($BW43:EC43),0)&lt;ROUND(SUM($J43:BP43),0),SUM($J43:BP43)/$H43,0)</f>
        <v>0</v>
      </c>
      <c r="EE43" s="125">
        <f>IF(ROUND(SUM($BW43:ED43),0)&lt;ROUND(SUM($J43:BQ43),0),SUM($J43:BQ43)/$H43,0)</f>
        <v>0</v>
      </c>
      <c r="EF43" s="159" cm="1">
        <f t="array" ref="EF43">SUMPRODUCT((YEAR($BX$5:$EE$5)=EF$5)*($BX43:$EE43))</f>
        <v>0</v>
      </c>
      <c r="EG43" s="125" cm="1">
        <f t="array" ref="EG43">SUMPRODUCT((YEAR($BX$5:$EE$5)=EG$5)*($BX43:$EE43))</f>
        <v>0</v>
      </c>
      <c r="EH43" s="125" cm="1">
        <f t="array" ref="EH43">SUMPRODUCT((YEAR($BX$5:$EE$5)=EH$5)*($BX43:$EE43))</f>
        <v>0</v>
      </c>
      <c r="EI43" s="125" cm="1">
        <f t="array" ref="EI43">SUMPRODUCT((YEAR($BX$5:$EE$5)=EI$5)*($BX43:$EE43))</f>
        <v>0</v>
      </c>
      <c r="EJ43" s="158" cm="1">
        <f t="array" ref="EJ43">SUMPRODUCT((YEAR($BX$5:$EE$5)=EJ$5)*($BX43:$EE43))</f>
        <v>0</v>
      </c>
      <c r="EK43" s="193"/>
      <c r="EL43" s="125">
        <f>ROUND(SUM($J43:J43)-SUM($BX43:BX43),2)</f>
        <v>0</v>
      </c>
      <c r="EM43" s="125">
        <f>ROUND(SUM($J43:K43)-SUM($BX43:BY43),2)</f>
        <v>0</v>
      </c>
      <c r="EN43" s="125">
        <f>ROUND(SUM($J43:L43)-SUM($BX43:BZ43),2)</f>
        <v>0</v>
      </c>
      <c r="EO43" s="125">
        <f>ROUND(SUM($J43:M43)-SUM($BX43:CA43),2)</f>
        <v>0</v>
      </c>
      <c r="EP43" s="125">
        <f>ROUND(SUM($J43:N43)-SUM($BX43:CB43),2)</f>
        <v>0</v>
      </c>
      <c r="EQ43" s="125">
        <f>ROUND(SUM($J43:O43)-SUM($BX43:CC43),2)</f>
        <v>0</v>
      </c>
      <c r="ER43" s="125">
        <f>ROUND(SUM($J43:P43)-SUM($BX43:CD43),2)</f>
        <v>0</v>
      </c>
      <c r="ES43" s="125">
        <f>ROUND(SUM($J43:Q43)-SUM($BX43:CE43),2)</f>
        <v>0</v>
      </c>
      <c r="ET43" s="125">
        <f>ROUND(SUM($J43:R43)-SUM($BX43:CF43),2)</f>
        <v>0</v>
      </c>
      <c r="EU43" s="125">
        <f>ROUND(SUM($J43:S43)-SUM($BX43:CG43),2)</f>
        <v>0</v>
      </c>
      <c r="EV43" s="125">
        <f>ROUND(SUM($J43:T43)-SUM($BX43:CH43),2)</f>
        <v>0</v>
      </c>
      <c r="EW43" s="125">
        <f>ROUND(SUM($J43:U43)-SUM($BX43:CI43),2)</f>
        <v>0</v>
      </c>
      <c r="EX43" s="125">
        <f>ROUND(SUM($J43:V43)-SUM($BX43:CJ43),2)</f>
        <v>0</v>
      </c>
      <c r="EY43" s="125">
        <f>ROUND(SUM($J43:W43)-SUM($BX43:CK43),2)</f>
        <v>0</v>
      </c>
      <c r="EZ43" s="125">
        <f>ROUND(SUM($J43:X43)-SUM($BX43:CL43),2)</f>
        <v>0</v>
      </c>
      <c r="FA43" s="125">
        <f>ROUND(SUM($J43:Y43)-SUM($BX43:CM43),2)</f>
        <v>0</v>
      </c>
      <c r="FB43" s="125">
        <f>ROUND(SUM($J43:Z43)-SUM($BX43:CN43),2)</f>
        <v>0</v>
      </c>
      <c r="FC43" s="125">
        <f>ROUND(SUM($J43:AA43)-SUM($BX43:CO43),2)</f>
        <v>0</v>
      </c>
      <c r="FD43" s="125">
        <f>ROUND(SUM($J43:AB43)-SUM($BX43:CP43),2)</f>
        <v>0</v>
      </c>
      <c r="FE43" s="125">
        <f>ROUND(SUM($J43:AC43)-SUM($BX43:CQ43),2)</f>
        <v>0</v>
      </c>
      <c r="FF43" s="125">
        <f>ROUND(SUM($J43:AD43)-SUM($BX43:CR43),2)</f>
        <v>0</v>
      </c>
      <c r="FG43" s="125">
        <f>ROUND(SUM($J43:AE43)-SUM($BX43:CS43),2)</f>
        <v>0</v>
      </c>
      <c r="FH43" s="125">
        <f>ROUND(SUM($J43:AF43)-SUM($BX43:CT43),2)</f>
        <v>0</v>
      </c>
      <c r="FI43" s="125">
        <f>ROUND(SUM($J43:AG43)-SUM($BX43:CU43),2)</f>
        <v>0</v>
      </c>
      <c r="FJ43" s="125">
        <f>ROUND(SUM($J43:AH43)-SUM($BX43:CV43),2)</f>
        <v>0</v>
      </c>
      <c r="FK43" s="125">
        <f>ROUND(SUM($J43:AI43)-SUM($BX43:CW43),2)</f>
        <v>0</v>
      </c>
      <c r="FL43" s="125">
        <f>ROUND(SUM($J43:AJ43)-SUM($BX43:CX43),2)</f>
        <v>0</v>
      </c>
      <c r="FM43" s="125">
        <f>ROUND(SUM($J43:AK43)-SUM($BX43:CY43),2)</f>
        <v>0</v>
      </c>
      <c r="FN43" s="125">
        <f>ROUND(SUM($J43:AL43)-SUM($BX43:CZ43),2)</f>
        <v>0</v>
      </c>
      <c r="FO43" s="125">
        <f>ROUND(SUM($J43:AM43)-SUM($BX43:DA43),2)</f>
        <v>0</v>
      </c>
      <c r="FP43" s="125">
        <f>ROUND(SUM($J43:AN43)-SUM($BX43:DB43),2)</f>
        <v>0</v>
      </c>
      <c r="FQ43" s="125">
        <f>ROUND(SUM($J43:AO43)-SUM($BX43:DC43),2)</f>
        <v>0</v>
      </c>
      <c r="FR43" s="125">
        <f>ROUND(SUM($J43:AP43)-SUM($BX43:DD43),2)</f>
        <v>0</v>
      </c>
      <c r="FS43" s="125">
        <f>ROUND(SUM($J43:AQ43)-SUM($BX43:DE43),2)</f>
        <v>0</v>
      </c>
      <c r="FT43" s="125">
        <f>ROUND(SUM($J43:AR43)-SUM($BX43:DF43),2)</f>
        <v>0</v>
      </c>
      <c r="FU43" s="125">
        <f>ROUND(SUM($J43:AS43)-SUM($BX43:DG43),2)</f>
        <v>0</v>
      </c>
      <c r="FV43" s="125">
        <f>ROUND(SUM($J43:AT43)-SUM($BX43:DH43),2)</f>
        <v>0</v>
      </c>
      <c r="FW43" s="125">
        <f>ROUND(SUM($J43:AU43)-SUM($BX43:DI43),2)</f>
        <v>0</v>
      </c>
      <c r="FX43" s="125">
        <f>ROUND(SUM($J43:AV43)-SUM($BX43:DJ43),2)</f>
        <v>0</v>
      </c>
      <c r="FY43" s="125">
        <f>ROUND(SUM($J43:AW43)-SUM($BX43:DK43),2)</f>
        <v>0</v>
      </c>
      <c r="FZ43" s="125">
        <f>ROUND(SUM($J43:AX43)-SUM($BX43:DL43),2)</f>
        <v>0</v>
      </c>
      <c r="GA43" s="125">
        <f>ROUND(SUM($J43:AY43)-SUM($BX43:DM43),2)</f>
        <v>0</v>
      </c>
      <c r="GB43" s="125">
        <f>ROUND(SUM($J43:AZ43)-SUM($BX43:DN43),2)</f>
        <v>0</v>
      </c>
      <c r="GC43" s="125">
        <f>ROUND(SUM($J43:BA43)-SUM($BX43:DO43),2)</f>
        <v>0</v>
      </c>
      <c r="GD43" s="125">
        <f>ROUND(SUM($J43:BB43)-SUM($BX43:DP43),2)</f>
        <v>0</v>
      </c>
      <c r="GE43" s="125">
        <f>ROUND(SUM($J43:BC43)-SUM($BX43:DQ43),2)</f>
        <v>0</v>
      </c>
      <c r="GF43" s="125">
        <f>ROUND(SUM($J43:BD43)-SUM($BX43:DR43),2)</f>
        <v>0</v>
      </c>
      <c r="GG43" s="125">
        <f>ROUND(SUM($J43:BE43)-SUM($BX43:DS43),2)</f>
        <v>0</v>
      </c>
      <c r="GH43" s="125">
        <f>ROUND(SUM($J43:BF43)-SUM($BX43:DT43),2)</f>
        <v>0</v>
      </c>
      <c r="GI43" s="125">
        <f>ROUND(SUM($J43:BG43)-SUM($BX43:DU43),2)</f>
        <v>0</v>
      </c>
      <c r="GJ43" s="125">
        <f>ROUND(SUM($J43:BH43)-SUM($BX43:DV43),2)</f>
        <v>0</v>
      </c>
      <c r="GK43" s="125">
        <f>ROUND(SUM($J43:BI43)-SUM($BX43:DW43),2)</f>
        <v>0</v>
      </c>
      <c r="GL43" s="125">
        <f>ROUND(SUM($J43:BJ43)-SUM($BX43:DX43),2)</f>
        <v>0</v>
      </c>
      <c r="GM43" s="125">
        <f>ROUND(SUM($J43:BK43)-SUM($BX43:DY43),2)</f>
        <v>0</v>
      </c>
      <c r="GN43" s="125">
        <f>ROUND(SUM($J43:BL43)-SUM($BX43:DZ43),2)</f>
        <v>0</v>
      </c>
      <c r="GO43" s="125">
        <f>ROUND(SUM($J43:BM43)-SUM($BX43:EA43),2)</f>
        <v>0</v>
      </c>
      <c r="GP43" s="125">
        <f>ROUND(SUM($J43:BN43)-SUM($BX43:EB43),2)</f>
        <v>0</v>
      </c>
      <c r="GQ43" s="125">
        <f>ROUND(SUM($J43:BO43)-SUM($BX43:EC43),2)</f>
        <v>0</v>
      </c>
      <c r="GR43" s="125">
        <f>ROUND(SUM($J43:BP43)-SUM($BX43:ED43),2)</f>
        <v>0</v>
      </c>
      <c r="GS43" s="125">
        <f>ROUND(SUM($J43:BQ43)-SUM($BX43:EE43),2)</f>
        <v>0</v>
      </c>
      <c r="GT43" s="159">
        <f t="shared" si="192"/>
        <v>0</v>
      </c>
      <c r="GU43" s="125">
        <f t="shared" si="193"/>
        <v>0</v>
      </c>
      <c r="GV43" s="125">
        <f t="shared" si="194"/>
        <v>0</v>
      </c>
      <c r="GW43" s="125">
        <f t="shared" si="195"/>
        <v>0</v>
      </c>
      <c r="GX43" s="158">
        <f t="shared" si="196"/>
        <v>0</v>
      </c>
      <c r="GY43" s="89"/>
      <c r="GZ43" s="89"/>
      <c r="HA43" s="89"/>
      <c r="HB43" s="125"/>
      <c r="HC43" s="125"/>
      <c r="HD43" s="125"/>
      <c r="HE43" s="125"/>
      <c r="HF43" s="89"/>
      <c r="HG43" s="89"/>
      <c r="HH43" s="89"/>
      <c r="HI43" s="89"/>
      <c r="HJ43" s="89"/>
      <c r="HK43" s="125"/>
      <c r="HL43" s="125"/>
      <c r="HM43" s="212"/>
      <c r="HN43" s="212"/>
      <c r="HO43" s="212"/>
      <c r="HP43" s="212"/>
      <c r="HQ43" s="212"/>
      <c r="HR43" s="212"/>
      <c r="HS43" s="212"/>
      <c r="HT43" s="212"/>
      <c r="HU43" s="212"/>
      <c r="HV43" s="212"/>
      <c r="HW43" s="212"/>
      <c r="HX43" s="212"/>
      <c r="HY43" s="212"/>
      <c r="HZ43" s="212"/>
      <c r="IA43" s="212"/>
      <c r="IB43" s="212"/>
      <c r="IC43" s="212"/>
      <c r="ID43" s="212"/>
      <c r="IE43" s="212"/>
      <c r="IF43" s="212"/>
      <c r="IG43" s="212"/>
      <c r="IH43" s="212"/>
      <c r="II43" s="212"/>
      <c r="IJ43" s="212"/>
      <c r="IK43" s="212"/>
      <c r="IL43" s="212"/>
      <c r="IM43" s="212"/>
      <c r="IN43" s="212"/>
      <c r="IO43" s="212"/>
      <c r="IP43" s="212"/>
      <c r="IQ43" s="212"/>
      <c r="IR43" s="212"/>
      <c r="IS43" s="212"/>
      <c r="IT43" s="212"/>
      <c r="IU43" s="212"/>
      <c r="IV43" s="212"/>
      <c r="IW43" s="212"/>
      <c r="IX43" s="212"/>
      <c r="IY43" s="212"/>
      <c r="IZ43" s="212"/>
      <c r="JA43" s="212"/>
      <c r="JB43" s="212"/>
    </row>
    <row r="44" spans="1:262" s="24" customFormat="1">
      <c r="A44" s="17"/>
      <c r="B44" s="89"/>
      <c r="C44" s="445" t="s">
        <v>209</v>
      </c>
      <c r="D44" s="152" t="s">
        <v>27</v>
      </c>
      <c r="E44" s="153" t="str">
        <f>Setup!D$18</f>
        <v>General &amp; Administrative</v>
      </c>
      <c r="F44" s="153">
        <v>0</v>
      </c>
      <c r="G44" s="154" t="s">
        <v>210</v>
      </c>
      <c r="H44" s="155">
        <f>IFERROR(VLOOKUP(D44,Setup!$D$40:$F$47,3,FALSE)*12,"")</f>
        <v>36</v>
      </c>
      <c r="I44" s="90"/>
      <c r="J44" s="159">
        <f>IF(SUMIF(Headcount!$F$44:$F$49,$E44,Headcount!N$44:N$49)&lt;=SUMIF(Headcount!$F$44:$F$49,$E44,Headcount!M$44:M$49),0,IF(AND($D44="Computer Equipment",VLOOKUP($E44,Setup!$C$33:$F$38,3,FALSE)&gt;=Setup!$F$30),VLOOKUP($E44,Setup!$C$33:$F$38,3,FALSE)*(SUMIF(Headcount!$F$44:$F$49,$E44,Headcount!N$44:N$49)-SUMIF(Headcount!$F$44:$F$49,$E44,Headcount!M$44:M$49)),IF(AND($D44="Furniture &amp; Fixtures",VLOOKUP($E44,Setup!$C$33:$F$38,4,FALSE)&gt;=Setup!$F$30),VLOOKUP($E44,Setup!$C$33:$F$38,4,FALSE)*(SUMIF(Headcount!$F$44:$F$49,$E44,Headcount!N$44:N$49)-SUMIF(Headcount!$F$44:$F$49,$E44,Headcount!M$44:M$49)),0)))</f>
        <v>0</v>
      </c>
      <c r="K44" s="125">
        <f>IF(SUMIF(Headcount!$F$44:$F$49,$E44,Headcount!O$44:O$49)&lt;=SUMIF(Headcount!$F$44:$F$49,$E44,Headcount!N$44:N$49),0,IF(AND($D44="Computer Equipment",VLOOKUP($E44,Setup!$C$33:$F$38,3,FALSE)&gt;=Setup!$F$30),VLOOKUP($E44,Setup!$C$33:$F$38,3,FALSE)*(SUMIF(Headcount!$F$44:$F$49,$E44,Headcount!O$44:O$49)-SUMIF(Headcount!$F$44:$F$49,$E44,Headcount!N$44:N$49)),IF(AND($D44="Furniture &amp; Fixtures",VLOOKUP($E44,Setup!$C$33:$F$38,4,FALSE)&gt;=Setup!$F$30),VLOOKUP($E44,Setup!$C$33:$F$38,4,FALSE)*(SUMIF(Headcount!$F$44:$F$49,$E44,Headcount!O$44:O$49)-SUMIF(Headcount!$F$44:$F$49,$E44,Headcount!N$44:N$49)),0)))</f>
        <v>0</v>
      </c>
      <c r="L44" s="125">
        <f>IF(SUMIF(Headcount!$F$44:$F$49,$E44,Headcount!P$44:P$49)&lt;=SUMIF(Headcount!$F$44:$F$49,$E44,Headcount!O$44:O$49),0,IF(AND($D44="Computer Equipment",VLOOKUP($E44,Setup!$C$33:$F$38,3,FALSE)&gt;=Setup!$F$30),VLOOKUP($E44,Setup!$C$33:$F$38,3,FALSE)*(SUMIF(Headcount!$F$44:$F$49,$E44,Headcount!P$44:P$49)-SUMIF(Headcount!$F$44:$F$49,$E44,Headcount!O$44:O$49)),IF(AND($D44="Furniture &amp; Fixtures",VLOOKUP($E44,Setup!$C$33:$F$38,4,FALSE)&gt;=Setup!$F$30),VLOOKUP($E44,Setup!$C$33:$F$38,4,FALSE)*(SUMIF(Headcount!$F$44:$F$49,$E44,Headcount!P$44:P$49)-SUMIF(Headcount!$F$44:$F$49,$E44,Headcount!O$44:O$49)),0)))</f>
        <v>0</v>
      </c>
      <c r="M44" s="125">
        <f>IF(SUMIF(Headcount!$F$44:$F$49,$E44,Headcount!Q$44:Q$49)&lt;=SUMIF(Headcount!$F$44:$F$49,$E44,Headcount!P$44:P$49),0,IF(AND($D44="Computer Equipment",VLOOKUP($E44,Setup!$C$33:$F$38,3,FALSE)&gt;=Setup!$F$30),VLOOKUP($E44,Setup!$C$33:$F$38,3,FALSE)*(SUMIF(Headcount!$F$44:$F$49,$E44,Headcount!Q$44:Q$49)-SUMIF(Headcount!$F$44:$F$49,$E44,Headcount!P$44:P$49)),IF(AND($D44="Furniture &amp; Fixtures",VLOOKUP($E44,Setup!$C$33:$F$38,4,FALSE)&gt;=Setup!$F$30),VLOOKUP($E44,Setup!$C$33:$F$38,4,FALSE)*(SUMIF(Headcount!$F$44:$F$49,$E44,Headcount!Q$44:Q$49)-SUMIF(Headcount!$F$44:$F$49,$E44,Headcount!P$44:P$49)),0)))</f>
        <v>0</v>
      </c>
      <c r="N44" s="125">
        <f>IF(SUMIF(Headcount!$F$44:$F$49,$E44,Headcount!R$44:R$49)&lt;=SUMIF(Headcount!$F$44:$F$49,$E44,Headcount!Q$44:Q$49),0,IF(AND($D44="Computer Equipment",VLOOKUP($E44,Setup!$C$33:$F$38,3,FALSE)&gt;=Setup!$F$30),VLOOKUP($E44,Setup!$C$33:$F$38,3,FALSE)*(SUMIF(Headcount!$F$44:$F$49,$E44,Headcount!R$44:R$49)-SUMIF(Headcount!$F$44:$F$49,$E44,Headcount!Q$44:Q$49)),IF(AND($D44="Furniture &amp; Fixtures",VLOOKUP($E44,Setup!$C$33:$F$38,4,FALSE)&gt;=Setup!$F$30),VLOOKUP($E44,Setup!$C$33:$F$38,4,FALSE)*(SUMIF(Headcount!$F$44:$F$49,$E44,Headcount!R$44:R$49)-SUMIF(Headcount!$F$44:$F$49,$E44,Headcount!Q$44:Q$49)),0)))</f>
        <v>0</v>
      </c>
      <c r="O44" s="125">
        <f>IF(SUMIF(Headcount!$F$44:$F$49,$E44,Headcount!S$44:S$49)&lt;=SUMIF(Headcount!$F$44:$F$49,$E44,Headcount!R$44:R$49),0,IF(AND($D44="Computer Equipment",VLOOKUP($E44,Setup!$C$33:$F$38,3,FALSE)&gt;=Setup!$F$30),VLOOKUP($E44,Setup!$C$33:$F$38,3,FALSE)*(SUMIF(Headcount!$F$44:$F$49,$E44,Headcount!S$44:S$49)-SUMIF(Headcount!$F$44:$F$49,$E44,Headcount!R$44:R$49)),IF(AND($D44="Furniture &amp; Fixtures",VLOOKUP($E44,Setup!$C$33:$F$38,4,FALSE)&gt;=Setup!$F$30),VLOOKUP($E44,Setup!$C$33:$F$38,4,FALSE)*(SUMIF(Headcount!$F$44:$F$49,$E44,Headcount!S$44:S$49)-SUMIF(Headcount!$F$44:$F$49,$E44,Headcount!R$44:R$49)),0)))</f>
        <v>0</v>
      </c>
      <c r="P44" s="125">
        <f>IF(SUMIF(Headcount!$F$44:$F$49,$E44,Headcount!T$44:T$49)&lt;=SUMIF(Headcount!$F$44:$F$49,$E44,Headcount!S$44:S$49),0,IF(AND($D44="Computer Equipment",VLOOKUP($E44,Setup!$C$33:$F$38,3,FALSE)&gt;=Setup!$F$30),VLOOKUP($E44,Setup!$C$33:$F$38,3,FALSE)*(SUMIF(Headcount!$F$44:$F$49,$E44,Headcount!T$44:T$49)-SUMIF(Headcount!$F$44:$F$49,$E44,Headcount!S$44:S$49)),IF(AND($D44="Furniture &amp; Fixtures",VLOOKUP($E44,Setup!$C$33:$F$38,4,FALSE)&gt;=Setup!$F$30),VLOOKUP($E44,Setup!$C$33:$F$38,4,FALSE)*(SUMIF(Headcount!$F$44:$F$49,$E44,Headcount!T$44:T$49)-SUMIF(Headcount!$F$44:$F$49,$E44,Headcount!S$44:S$49)),0)))</f>
        <v>0</v>
      </c>
      <c r="Q44" s="125">
        <f>IF(SUMIF(Headcount!$F$44:$F$49,$E44,Headcount!U$44:U$49)&lt;=SUMIF(Headcount!$F$44:$F$49,$E44,Headcount!T$44:T$49),0,IF(AND($D44="Computer Equipment",VLOOKUP($E44,Setup!$C$33:$F$38,3,FALSE)&gt;=Setup!$F$30),VLOOKUP($E44,Setup!$C$33:$F$38,3,FALSE)*(SUMIF(Headcount!$F$44:$F$49,$E44,Headcount!U$44:U$49)-SUMIF(Headcount!$F$44:$F$49,$E44,Headcount!T$44:T$49)),IF(AND($D44="Furniture &amp; Fixtures",VLOOKUP($E44,Setup!$C$33:$F$38,4,FALSE)&gt;=Setup!$F$30),VLOOKUP($E44,Setup!$C$33:$F$38,4,FALSE)*(SUMIF(Headcount!$F$44:$F$49,$E44,Headcount!U$44:U$49)-SUMIF(Headcount!$F$44:$F$49,$E44,Headcount!T$44:T$49)),0)))</f>
        <v>0</v>
      </c>
      <c r="R44" s="125">
        <f>IF(SUMIF(Headcount!$F$44:$F$49,$E44,Headcount!V$44:V$49)&lt;=SUMIF(Headcount!$F$44:$F$49,$E44,Headcount!U$44:U$49),0,IF(AND($D44="Computer Equipment",VLOOKUP($E44,Setup!$C$33:$F$38,3,FALSE)&gt;=Setup!$F$30),VLOOKUP($E44,Setup!$C$33:$F$38,3,FALSE)*(SUMIF(Headcount!$F$44:$F$49,$E44,Headcount!V$44:V$49)-SUMIF(Headcount!$F$44:$F$49,$E44,Headcount!U$44:U$49)),IF(AND($D44="Furniture &amp; Fixtures",VLOOKUP($E44,Setup!$C$33:$F$38,4,FALSE)&gt;=Setup!$F$30),VLOOKUP($E44,Setup!$C$33:$F$38,4,FALSE)*(SUMIF(Headcount!$F$44:$F$49,$E44,Headcount!V$44:V$49)-SUMIF(Headcount!$F$44:$F$49,$E44,Headcount!U$44:U$49)),0)))</f>
        <v>0</v>
      </c>
      <c r="S44" s="125">
        <f>IF(SUMIF(Headcount!$F$44:$F$49,$E44,Headcount!W$44:W$49)&lt;=SUMIF(Headcount!$F$44:$F$49,$E44,Headcount!V$44:V$49),0,IF(AND($D44="Computer Equipment",VLOOKUP($E44,Setup!$C$33:$F$38,3,FALSE)&gt;=Setup!$F$30),VLOOKUP($E44,Setup!$C$33:$F$38,3,FALSE)*(SUMIF(Headcount!$F$44:$F$49,$E44,Headcount!W$44:W$49)-SUMIF(Headcount!$F$44:$F$49,$E44,Headcount!V$44:V$49)),IF(AND($D44="Furniture &amp; Fixtures",VLOOKUP($E44,Setup!$C$33:$F$38,4,FALSE)&gt;=Setup!$F$30),VLOOKUP($E44,Setup!$C$33:$F$38,4,FALSE)*(SUMIF(Headcount!$F$44:$F$49,$E44,Headcount!W$44:W$49)-SUMIF(Headcount!$F$44:$F$49,$E44,Headcount!V$44:V$49)),0)))</f>
        <v>0</v>
      </c>
      <c r="T44" s="125">
        <f>IF(SUMIF(Headcount!$F$44:$F$49,$E44,Headcount!X$44:X$49)&lt;=SUMIF(Headcount!$F$44:$F$49,$E44,Headcount!W$44:W$49),0,IF(AND($D44="Computer Equipment",VLOOKUP($E44,Setup!$C$33:$F$38,3,FALSE)&gt;=Setup!$F$30),VLOOKUP($E44,Setup!$C$33:$F$38,3,FALSE)*(SUMIF(Headcount!$F$44:$F$49,$E44,Headcount!X$44:X$49)-SUMIF(Headcount!$F$44:$F$49,$E44,Headcount!W$44:W$49)),IF(AND($D44="Furniture &amp; Fixtures",VLOOKUP($E44,Setup!$C$33:$F$38,4,FALSE)&gt;=Setup!$F$30),VLOOKUP($E44,Setup!$C$33:$F$38,4,FALSE)*(SUMIF(Headcount!$F$44:$F$49,$E44,Headcount!X$44:X$49)-SUMIF(Headcount!$F$44:$F$49,$E44,Headcount!W$44:W$49)),0)))</f>
        <v>0</v>
      </c>
      <c r="U44" s="125">
        <f>IF(SUMIF(Headcount!$F$44:$F$49,$E44,Headcount!Y$44:Y$49)&lt;=SUMIF(Headcount!$F$44:$F$49,$E44,Headcount!X$44:X$49),0,IF(AND($D44="Computer Equipment",VLOOKUP($E44,Setup!$C$33:$F$38,3,FALSE)&gt;=Setup!$F$30),VLOOKUP($E44,Setup!$C$33:$F$38,3,FALSE)*(SUMIF(Headcount!$F$44:$F$49,$E44,Headcount!Y$44:Y$49)-SUMIF(Headcount!$F$44:$F$49,$E44,Headcount!X$44:X$49)),IF(AND($D44="Furniture &amp; Fixtures",VLOOKUP($E44,Setup!$C$33:$F$38,4,FALSE)&gt;=Setup!$F$30),VLOOKUP($E44,Setup!$C$33:$F$38,4,FALSE)*(SUMIF(Headcount!$F$44:$F$49,$E44,Headcount!Y$44:Y$49)-SUMIF(Headcount!$F$44:$F$49,$E44,Headcount!X$44:X$49)),0)))</f>
        <v>0</v>
      </c>
      <c r="V44" s="125">
        <f>IF(SUMIF(Headcount!$F$44:$F$49,$E44,Headcount!Z$44:Z$49)&lt;=SUMIF(Headcount!$F$44:$F$49,$E44,Headcount!Y$44:Y$49),0,IF(AND($D44="Computer Equipment",VLOOKUP($E44,Setup!$C$33:$F$38,3,FALSE)&gt;=Setup!$F$30),VLOOKUP($E44,Setup!$C$33:$F$38,3,FALSE)*(SUMIF(Headcount!$F$44:$F$49,$E44,Headcount!Z$44:Z$49)-SUMIF(Headcount!$F$44:$F$49,$E44,Headcount!Y$44:Y$49)),IF(AND($D44="Furniture &amp; Fixtures",VLOOKUP($E44,Setup!$C$33:$F$38,4,FALSE)&gt;=Setup!$F$30),VLOOKUP($E44,Setup!$C$33:$F$38,4,FALSE)*(SUMIF(Headcount!$F$44:$F$49,$E44,Headcount!Z$44:Z$49)-SUMIF(Headcount!$F$44:$F$49,$E44,Headcount!Y$44:Y$49)),0)))</f>
        <v>0</v>
      </c>
      <c r="W44" s="125">
        <f>IF(SUMIF(Headcount!$F$44:$F$49,$E44,Headcount!AA$44:AA$49)&lt;=SUMIF(Headcount!$F$44:$F$49,$E44,Headcount!Z$44:Z$49),0,IF(AND($D44="Computer Equipment",VLOOKUP($E44,Setup!$C$33:$F$38,3,FALSE)&gt;=Setup!$F$30),VLOOKUP($E44,Setup!$C$33:$F$38,3,FALSE)*(SUMIF(Headcount!$F$44:$F$49,$E44,Headcount!AA$44:AA$49)-SUMIF(Headcount!$F$44:$F$49,$E44,Headcount!Z$44:Z$49)),IF(AND($D44="Furniture &amp; Fixtures",VLOOKUP($E44,Setup!$C$33:$F$38,4,FALSE)&gt;=Setup!$F$30),VLOOKUP($E44,Setup!$C$33:$F$38,4,FALSE)*(SUMIF(Headcount!$F$44:$F$49,$E44,Headcount!AA$44:AA$49)-SUMIF(Headcount!$F$44:$F$49,$E44,Headcount!Z$44:Z$49)),0)))</f>
        <v>0</v>
      </c>
      <c r="X44" s="125">
        <f>IF(SUMIF(Headcount!$F$44:$F$49,$E44,Headcount!AB$44:AB$49)&lt;=SUMIF(Headcount!$F$44:$F$49,$E44,Headcount!AA$44:AA$49),0,IF(AND($D44="Computer Equipment",VLOOKUP($E44,Setup!$C$33:$F$38,3,FALSE)&gt;=Setup!$F$30),VLOOKUP($E44,Setup!$C$33:$F$38,3,FALSE)*(SUMIF(Headcount!$F$44:$F$49,$E44,Headcount!AB$44:AB$49)-SUMIF(Headcount!$F$44:$F$49,$E44,Headcount!AA$44:AA$49)),IF(AND($D44="Furniture &amp; Fixtures",VLOOKUP($E44,Setup!$C$33:$F$38,4,FALSE)&gt;=Setup!$F$30),VLOOKUP($E44,Setup!$C$33:$F$38,4,FALSE)*(SUMIF(Headcount!$F$44:$F$49,$E44,Headcount!AB$44:AB$49)-SUMIF(Headcount!$F$44:$F$49,$E44,Headcount!AA$44:AA$49)),0)))</f>
        <v>0</v>
      </c>
      <c r="Y44" s="125">
        <f>IF(SUMIF(Headcount!$F$44:$F$49,$E44,Headcount!AC$44:AC$49)&lt;=SUMIF(Headcount!$F$44:$F$49,$E44,Headcount!AB$44:AB$49),0,IF(AND($D44="Computer Equipment",VLOOKUP($E44,Setup!$C$33:$F$38,3,FALSE)&gt;=Setup!$F$30),VLOOKUP($E44,Setup!$C$33:$F$38,3,FALSE)*(SUMIF(Headcount!$F$44:$F$49,$E44,Headcount!AC$44:AC$49)-SUMIF(Headcount!$F$44:$F$49,$E44,Headcount!AB$44:AB$49)),IF(AND($D44="Furniture &amp; Fixtures",VLOOKUP($E44,Setup!$C$33:$F$38,4,FALSE)&gt;=Setup!$F$30),VLOOKUP($E44,Setup!$C$33:$F$38,4,FALSE)*(SUMIF(Headcount!$F$44:$F$49,$E44,Headcount!AC$44:AC$49)-SUMIF(Headcount!$F$44:$F$49,$E44,Headcount!AB$44:AB$49)),0)))</f>
        <v>0</v>
      </c>
      <c r="Z44" s="125">
        <f>IF(SUMIF(Headcount!$F$44:$F$49,$E44,Headcount!AD$44:AD$49)&lt;=SUMIF(Headcount!$F$44:$F$49,$E44,Headcount!AC$44:AC$49),0,IF(AND($D44="Computer Equipment",VLOOKUP($E44,Setup!$C$33:$F$38,3,FALSE)&gt;=Setup!$F$30),VLOOKUP($E44,Setup!$C$33:$F$38,3,FALSE)*(SUMIF(Headcount!$F$44:$F$49,$E44,Headcount!AD$44:AD$49)-SUMIF(Headcount!$F$44:$F$49,$E44,Headcount!AC$44:AC$49)),IF(AND($D44="Furniture &amp; Fixtures",VLOOKUP($E44,Setup!$C$33:$F$38,4,FALSE)&gt;=Setup!$F$30),VLOOKUP($E44,Setup!$C$33:$F$38,4,FALSE)*(SUMIF(Headcount!$F$44:$F$49,$E44,Headcount!AD$44:AD$49)-SUMIF(Headcount!$F$44:$F$49,$E44,Headcount!AC$44:AC$49)),0)))</f>
        <v>0</v>
      </c>
      <c r="AA44" s="125">
        <f>IF(SUMIF(Headcount!$F$44:$F$49,$E44,Headcount!AE$44:AE$49)&lt;=SUMIF(Headcount!$F$44:$F$49,$E44,Headcount!AD$44:AD$49),0,IF(AND($D44="Computer Equipment",VLOOKUP($E44,Setup!$C$33:$F$38,3,FALSE)&gt;=Setup!$F$30),VLOOKUP($E44,Setup!$C$33:$F$38,3,FALSE)*(SUMIF(Headcount!$F$44:$F$49,$E44,Headcount!AE$44:AE$49)-SUMIF(Headcount!$F$44:$F$49,$E44,Headcount!AD$44:AD$49)),IF(AND($D44="Furniture &amp; Fixtures",VLOOKUP($E44,Setup!$C$33:$F$38,4,FALSE)&gt;=Setup!$F$30),VLOOKUP($E44,Setup!$C$33:$F$38,4,FALSE)*(SUMIF(Headcount!$F$44:$F$49,$E44,Headcount!AE$44:AE$49)-SUMIF(Headcount!$F$44:$F$49,$E44,Headcount!AD$44:AD$49)),0)))</f>
        <v>0</v>
      </c>
      <c r="AB44" s="125">
        <f>IF(SUMIF(Headcount!$F$44:$F$49,$E44,Headcount!AF$44:AF$49)&lt;=SUMIF(Headcount!$F$44:$F$49,$E44,Headcount!AE$44:AE$49),0,IF(AND($D44="Computer Equipment",VLOOKUP($E44,Setup!$C$33:$F$38,3,FALSE)&gt;=Setup!$F$30),VLOOKUP($E44,Setup!$C$33:$F$38,3,FALSE)*(SUMIF(Headcount!$F$44:$F$49,$E44,Headcount!AF$44:AF$49)-SUMIF(Headcount!$F$44:$F$49,$E44,Headcount!AE$44:AE$49)),IF(AND($D44="Furniture &amp; Fixtures",VLOOKUP($E44,Setup!$C$33:$F$38,4,FALSE)&gt;=Setup!$F$30),VLOOKUP($E44,Setup!$C$33:$F$38,4,FALSE)*(SUMIF(Headcount!$F$44:$F$49,$E44,Headcount!AF$44:AF$49)-SUMIF(Headcount!$F$44:$F$49,$E44,Headcount!AE$44:AE$49)),0)))</f>
        <v>0</v>
      </c>
      <c r="AC44" s="125">
        <f>IF(SUMIF(Headcount!$F$44:$F$49,$E44,Headcount!AG$44:AG$49)&lt;=SUMIF(Headcount!$F$44:$F$49,$E44,Headcount!AF$44:AF$49),0,IF(AND($D44="Computer Equipment",VLOOKUP($E44,Setup!$C$33:$F$38,3,FALSE)&gt;=Setup!$F$30),VLOOKUP($E44,Setup!$C$33:$F$38,3,FALSE)*(SUMIF(Headcount!$F$44:$F$49,$E44,Headcount!AG$44:AG$49)-SUMIF(Headcount!$F$44:$F$49,$E44,Headcount!AF$44:AF$49)),IF(AND($D44="Furniture &amp; Fixtures",VLOOKUP($E44,Setup!$C$33:$F$38,4,FALSE)&gt;=Setup!$F$30),VLOOKUP($E44,Setup!$C$33:$F$38,4,FALSE)*(SUMIF(Headcount!$F$44:$F$49,$E44,Headcount!AG$44:AG$49)-SUMIF(Headcount!$F$44:$F$49,$E44,Headcount!AF$44:AF$49)),0)))</f>
        <v>0</v>
      </c>
      <c r="AD44" s="125">
        <f>IF(SUMIF(Headcount!$F$44:$F$49,$E44,Headcount!AH$44:AH$49)&lt;=SUMIF(Headcount!$F$44:$F$49,$E44,Headcount!AG$44:AG$49),0,IF(AND($D44="Computer Equipment",VLOOKUP($E44,Setup!$C$33:$F$38,3,FALSE)&gt;=Setup!$F$30),VLOOKUP($E44,Setup!$C$33:$F$38,3,FALSE)*(SUMIF(Headcount!$F$44:$F$49,$E44,Headcount!AH$44:AH$49)-SUMIF(Headcount!$F$44:$F$49,$E44,Headcount!AG$44:AG$49)),IF(AND($D44="Furniture &amp; Fixtures",VLOOKUP($E44,Setup!$C$33:$F$38,4,FALSE)&gt;=Setup!$F$30),VLOOKUP($E44,Setup!$C$33:$F$38,4,FALSE)*(SUMIF(Headcount!$F$44:$F$49,$E44,Headcount!AH$44:AH$49)-SUMIF(Headcount!$F$44:$F$49,$E44,Headcount!AG$44:AG$49)),0)))</f>
        <v>0</v>
      </c>
      <c r="AE44" s="125">
        <f>IF(SUMIF(Headcount!$F$44:$F$49,$E44,Headcount!AI$44:AI$49)&lt;=SUMIF(Headcount!$F$44:$F$49,$E44,Headcount!AH$44:AH$49),0,IF(AND($D44="Computer Equipment",VLOOKUP($E44,Setup!$C$33:$F$38,3,FALSE)&gt;=Setup!$F$30),VLOOKUP($E44,Setup!$C$33:$F$38,3,FALSE)*(SUMIF(Headcount!$F$44:$F$49,$E44,Headcount!AI$44:AI$49)-SUMIF(Headcount!$F$44:$F$49,$E44,Headcount!AH$44:AH$49)),IF(AND($D44="Furniture &amp; Fixtures",VLOOKUP($E44,Setup!$C$33:$F$38,4,FALSE)&gt;=Setup!$F$30),VLOOKUP($E44,Setup!$C$33:$F$38,4,FALSE)*(SUMIF(Headcount!$F$44:$F$49,$E44,Headcount!AI$44:AI$49)-SUMIF(Headcount!$F$44:$F$49,$E44,Headcount!AH$44:AH$49)),0)))</f>
        <v>0</v>
      </c>
      <c r="AF44" s="125">
        <f>IF(SUMIF(Headcount!$F$44:$F$49,$E44,Headcount!AJ$44:AJ$49)&lt;=SUMIF(Headcount!$F$44:$F$49,$E44,Headcount!AI$44:AI$49),0,IF(AND($D44="Computer Equipment",VLOOKUP($E44,Setup!$C$33:$F$38,3,FALSE)&gt;=Setup!$F$30),VLOOKUP($E44,Setup!$C$33:$F$38,3,FALSE)*(SUMIF(Headcount!$F$44:$F$49,$E44,Headcount!AJ$44:AJ$49)-SUMIF(Headcount!$F$44:$F$49,$E44,Headcount!AI$44:AI$49)),IF(AND($D44="Furniture &amp; Fixtures",VLOOKUP($E44,Setup!$C$33:$F$38,4,FALSE)&gt;=Setup!$F$30),VLOOKUP($E44,Setup!$C$33:$F$38,4,FALSE)*(SUMIF(Headcount!$F$44:$F$49,$E44,Headcount!AJ$44:AJ$49)-SUMIF(Headcount!$F$44:$F$49,$E44,Headcount!AI$44:AI$49)),0)))</f>
        <v>0</v>
      </c>
      <c r="AG44" s="125">
        <f>IF(SUMIF(Headcount!$F$44:$F$49,$E44,Headcount!AK$44:AK$49)&lt;=SUMIF(Headcount!$F$44:$F$49,$E44,Headcount!AJ$44:AJ$49),0,IF(AND($D44="Computer Equipment",VLOOKUP($E44,Setup!$C$33:$F$38,3,FALSE)&gt;=Setup!$F$30),VLOOKUP($E44,Setup!$C$33:$F$38,3,FALSE)*(SUMIF(Headcount!$F$44:$F$49,$E44,Headcount!AK$44:AK$49)-SUMIF(Headcount!$F$44:$F$49,$E44,Headcount!AJ$44:AJ$49)),IF(AND($D44="Furniture &amp; Fixtures",VLOOKUP($E44,Setup!$C$33:$F$38,4,FALSE)&gt;=Setup!$F$30),VLOOKUP($E44,Setup!$C$33:$F$38,4,FALSE)*(SUMIF(Headcount!$F$44:$F$49,$E44,Headcount!AK$44:AK$49)-SUMIF(Headcount!$F$44:$F$49,$E44,Headcount!AJ$44:AJ$49)),0)))</f>
        <v>0</v>
      </c>
      <c r="AH44" s="125">
        <f>IF(SUMIF(Headcount!$F$44:$F$49,$E44,Headcount!AL$44:AL$49)&lt;=SUMIF(Headcount!$F$44:$F$49,$E44,Headcount!AK$44:AK$49),0,IF(AND($D44="Computer Equipment",VLOOKUP($E44,Setup!$C$33:$F$38,3,FALSE)&gt;=Setup!$F$30),VLOOKUP($E44,Setup!$C$33:$F$38,3,FALSE)*(SUMIF(Headcount!$F$44:$F$49,$E44,Headcount!AL$44:AL$49)-SUMIF(Headcount!$F$44:$F$49,$E44,Headcount!AK$44:AK$49)),IF(AND($D44="Furniture &amp; Fixtures",VLOOKUP($E44,Setup!$C$33:$F$38,4,FALSE)&gt;=Setup!$F$30),VLOOKUP($E44,Setup!$C$33:$F$38,4,FALSE)*(SUMIF(Headcount!$F$44:$F$49,$E44,Headcount!AL$44:AL$49)-SUMIF(Headcount!$F$44:$F$49,$E44,Headcount!AK$44:AK$49)),0)))</f>
        <v>0</v>
      </c>
      <c r="AI44" s="125">
        <f>IF(SUMIF(Headcount!$F$44:$F$49,$E44,Headcount!AM$44:AM$49)&lt;=SUMIF(Headcount!$F$44:$F$49,$E44,Headcount!AL$44:AL$49),0,IF(AND($D44="Computer Equipment",VLOOKUP($E44,Setup!$C$33:$F$38,3,FALSE)&gt;=Setup!$F$30),VLOOKUP($E44,Setup!$C$33:$F$38,3,FALSE)*(SUMIF(Headcount!$F$44:$F$49,$E44,Headcount!AM$44:AM$49)-SUMIF(Headcount!$F$44:$F$49,$E44,Headcount!AL$44:AL$49)),IF(AND($D44="Furniture &amp; Fixtures",VLOOKUP($E44,Setup!$C$33:$F$38,4,FALSE)&gt;=Setup!$F$30),VLOOKUP($E44,Setup!$C$33:$F$38,4,FALSE)*(SUMIF(Headcount!$F$44:$F$49,$E44,Headcount!AM$44:AM$49)-SUMIF(Headcount!$F$44:$F$49,$E44,Headcount!AL$44:AL$49)),0)))</f>
        <v>0</v>
      </c>
      <c r="AJ44" s="125">
        <f>IF(SUMIF(Headcount!$F$44:$F$49,$E44,Headcount!AN$44:AN$49)&lt;=SUMIF(Headcount!$F$44:$F$49,$E44,Headcount!AM$44:AM$49),0,IF(AND($D44="Computer Equipment",VLOOKUP($E44,Setup!$C$33:$F$38,3,FALSE)&gt;=Setup!$F$30),VLOOKUP($E44,Setup!$C$33:$F$38,3,FALSE)*(SUMIF(Headcount!$F$44:$F$49,$E44,Headcount!AN$44:AN$49)-SUMIF(Headcount!$F$44:$F$49,$E44,Headcount!AM$44:AM$49)),IF(AND($D44="Furniture &amp; Fixtures",VLOOKUP($E44,Setup!$C$33:$F$38,4,FALSE)&gt;=Setup!$F$30),VLOOKUP($E44,Setup!$C$33:$F$38,4,FALSE)*(SUMIF(Headcount!$F$44:$F$49,$E44,Headcount!AN$44:AN$49)-SUMIF(Headcount!$F$44:$F$49,$E44,Headcount!AM$44:AM$49)),0)))</f>
        <v>0</v>
      </c>
      <c r="AK44" s="125">
        <f>IF(SUMIF(Headcount!$F$44:$F$49,$E44,Headcount!AO$44:AO$49)&lt;=SUMIF(Headcount!$F$44:$F$49,$E44,Headcount!AN$44:AN$49),0,IF(AND($D44="Computer Equipment",VLOOKUP($E44,Setup!$C$33:$F$38,3,FALSE)&gt;=Setup!$F$30),VLOOKUP($E44,Setup!$C$33:$F$38,3,FALSE)*(SUMIF(Headcount!$F$44:$F$49,$E44,Headcount!AO$44:AO$49)-SUMIF(Headcount!$F$44:$F$49,$E44,Headcount!AN$44:AN$49)),IF(AND($D44="Furniture &amp; Fixtures",VLOOKUP($E44,Setup!$C$33:$F$38,4,FALSE)&gt;=Setup!$F$30),VLOOKUP($E44,Setup!$C$33:$F$38,4,FALSE)*(SUMIF(Headcount!$F$44:$F$49,$E44,Headcount!AO$44:AO$49)-SUMIF(Headcount!$F$44:$F$49,$E44,Headcount!AN$44:AN$49)),0)))</f>
        <v>0</v>
      </c>
      <c r="AL44" s="125">
        <f>IF(SUMIF(Headcount!$F$44:$F$49,$E44,Headcount!AP$44:AP$49)&lt;=SUMIF(Headcount!$F$44:$F$49,$E44,Headcount!AO$44:AO$49),0,IF(AND($D44="Computer Equipment",VLOOKUP($E44,Setup!$C$33:$F$38,3,FALSE)&gt;=Setup!$F$30),VLOOKUP($E44,Setup!$C$33:$F$38,3,FALSE)*(SUMIF(Headcount!$F$44:$F$49,$E44,Headcount!AP$44:AP$49)-SUMIF(Headcount!$F$44:$F$49,$E44,Headcount!AO$44:AO$49)),IF(AND($D44="Furniture &amp; Fixtures",VLOOKUP($E44,Setup!$C$33:$F$38,4,FALSE)&gt;=Setup!$F$30),VLOOKUP($E44,Setup!$C$33:$F$38,4,FALSE)*(SUMIF(Headcount!$F$44:$F$49,$E44,Headcount!AP$44:AP$49)-SUMIF(Headcount!$F$44:$F$49,$E44,Headcount!AO$44:AO$49)),0)))</f>
        <v>0</v>
      </c>
      <c r="AM44" s="125">
        <f>IF(SUMIF(Headcount!$F$44:$F$49,$E44,Headcount!AQ$44:AQ$49)&lt;=SUMIF(Headcount!$F$44:$F$49,$E44,Headcount!AP$44:AP$49),0,IF(AND($D44="Computer Equipment",VLOOKUP($E44,Setup!$C$33:$F$38,3,FALSE)&gt;=Setup!$F$30),VLOOKUP($E44,Setup!$C$33:$F$38,3,FALSE)*(SUMIF(Headcount!$F$44:$F$49,$E44,Headcount!AQ$44:AQ$49)-SUMIF(Headcount!$F$44:$F$49,$E44,Headcount!AP$44:AP$49)),IF(AND($D44="Furniture &amp; Fixtures",VLOOKUP($E44,Setup!$C$33:$F$38,4,FALSE)&gt;=Setup!$F$30),VLOOKUP($E44,Setup!$C$33:$F$38,4,FALSE)*(SUMIF(Headcount!$F$44:$F$49,$E44,Headcount!AQ$44:AQ$49)-SUMIF(Headcount!$F$44:$F$49,$E44,Headcount!AP$44:AP$49)),0)))</f>
        <v>0</v>
      </c>
      <c r="AN44" s="125">
        <f>IF(SUMIF(Headcount!$F$44:$F$49,$E44,Headcount!AR$44:AR$49)&lt;=SUMIF(Headcount!$F$44:$F$49,$E44,Headcount!AQ$44:AQ$49),0,IF(AND($D44="Computer Equipment",VLOOKUP($E44,Setup!$C$33:$F$38,3,FALSE)&gt;=Setup!$F$30),VLOOKUP($E44,Setup!$C$33:$F$38,3,FALSE)*(SUMIF(Headcount!$F$44:$F$49,$E44,Headcount!AR$44:AR$49)-SUMIF(Headcount!$F$44:$F$49,$E44,Headcount!AQ$44:AQ$49)),IF(AND($D44="Furniture &amp; Fixtures",VLOOKUP($E44,Setup!$C$33:$F$38,4,FALSE)&gt;=Setup!$F$30),VLOOKUP($E44,Setup!$C$33:$F$38,4,FALSE)*(SUMIF(Headcount!$F$44:$F$49,$E44,Headcount!AR$44:AR$49)-SUMIF(Headcount!$F$44:$F$49,$E44,Headcount!AQ$44:AQ$49)),0)))</f>
        <v>0</v>
      </c>
      <c r="AO44" s="125">
        <f>IF(SUMIF(Headcount!$F$44:$F$49,$E44,Headcount!AS$44:AS$49)&lt;=SUMIF(Headcount!$F$44:$F$49,$E44,Headcount!AR$44:AR$49),0,IF(AND($D44="Computer Equipment",VLOOKUP($E44,Setup!$C$33:$F$38,3,FALSE)&gt;=Setup!$F$30),VLOOKUP($E44,Setup!$C$33:$F$38,3,FALSE)*(SUMIF(Headcount!$F$44:$F$49,$E44,Headcount!AS$44:AS$49)-SUMIF(Headcount!$F$44:$F$49,$E44,Headcount!AR$44:AR$49)),IF(AND($D44="Furniture &amp; Fixtures",VLOOKUP($E44,Setup!$C$33:$F$38,4,FALSE)&gt;=Setup!$F$30),VLOOKUP($E44,Setup!$C$33:$F$38,4,FALSE)*(SUMIF(Headcount!$F$44:$F$49,$E44,Headcount!AS$44:AS$49)-SUMIF(Headcount!$F$44:$F$49,$E44,Headcount!AR$44:AR$49)),0)))</f>
        <v>0</v>
      </c>
      <c r="AP44" s="125">
        <f>IF(SUMIF(Headcount!$F$44:$F$49,$E44,Headcount!AT$44:AT$49)&lt;=SUMIF(Headcount!$F$44:$F$49,$E44,Headcount!AS$44:AS$49),0,IF(AND($D44="Computer Equipment",VLOOKUP($E44,Setup!$C$33:$F$38,3,FALSE)&gt;=Setup!$F$30),VLOOKUP($E44,Setup!$C$33:$F$38,3,FALSE)*(SUMIF(Headcount!$F$44:$F$49,$E44,Headcount!AT$44:AT$49)-SUMIF(Headcount!$F$44:$F$49,$E44,Headcount!AS$44:AS$49)),IF(AND($D44="Furniture &amp; Fixtures",VLOOKUP($E44,Setup!$C$33:$F$38,4,FALSE)&gt;=Setup!$F$30),VLOOKUP($E44,Setup!$C$33:$F$38,4,FALSE)*(SUMIF(Headcount!$F$44:$F$49,$E44,Headcount!AT$44:AT$49)-SUMIF(Headcount!$F$44:$F$49,$E44,Headcount!AS$44:AS$49)),0)))</f>
        <v>0</v>
      </c>
      <c r="AQ44" s="125">
        <f>IF(SUMIF(Headcount!$F$44:$F$49,$E44,Headcount!AU$44:AU$49)&lt;=SUMIF(Headcount!$F$44:$F$49,$E44,Headcount!AT$44:AT$49),0,IF(AND($D44="Computer Equipment",VLOOKUP($E44,Setup!$C$33:$F$38,3,FALSE)&gt;=Setup!$F$30),VLOOKUP($E44,Setup!$C$33:$F$38,3,FALSE)*(SUMIF(Headcount!$F$44:$F$49,$E44,Headcount!AU$44:AU$49)-SUMIF(Headcount!$F$44:$F$49,$E44,Headcount!AT$44:AT$49)),IF(AND($D44="Furniture &amp; Fixtures",VLOOKUP($E44,Setup!$C$33:$F$38,4,FALSE)&gt;=Setup!$F$30),VLOOKUP($E44,Setup!$C$33:$F$38,4,FALSE)*(SUMIF(Headcount!$F$44:$F$49,$E44,Headcount!AU$44:AU$49)-SUMIF(Headcount!$F$44:$F$49,$E44,Headcount!AT$44:AT$49)),0)))</f>
        <v>0</v>
      </c>
      <c r="AR44" s="125">
        <f>IF(SUMIF(Headcount!$F$44:$F$49,$E44,Headcount!AV$44:AV$49)&lt;=SUMIF(Headcount!$F$44:$F$49,$E44,Headcount!AU$44:AU$49),0,IF(AND($D44="Computer Equipment",VLOOKUP($E44,Setup!$C$33:$F$38,3,FALSE)&gt;=Setup!$F$30),VLOOKUP($E44,Setup!$C$33:$F$38,3,FALSE)*(SUMIF(Headcount!$F$44:$F$49,$E44,Headcount!AV$44:AV$49)-SUMIF(Headcount!$F$44:$F$49,$E44,Headcount!AU$44:AU$49)),IF(AND($D44="Furniture &amp; Fixtures",VLOOKUP($E44,Setup!$C$33:$F$38,4,FALSE)&gt;=Setup!$F$30),VLOOKUP($E44,Setup!$C$33:$F$38,4,FALSE)*(SUMIF(Headcount!$F$44:$F$49,$E44,Headcount!AV$44:AV$49)-SUMIF(Headcount!$F$44:$F$49,$E44,Headcount!AU$44:AU$49)),0)))</f>
        <v>0</v>
      </c>
      <c r="AS44" s="125">
        <f>IF(SUMIF(Headcount!$F$44:$F$49,$E44,Headcount!AW$44:AW$49)&lt;=SUMIF(Headcount!$F$44:$F$49,$E44,Headcount!AV$44:AV$49),0,IF(AND($D44="Computer Equipment",VLOOKUP($E44,Setup!$C$33:$F$38,3,FALSE)&gt;=Setup!$F$30),VLOOKUP($E44,Setup!$C$33:$F$38,3,FALSE)*(SUMIF(Headcount!$F$44:$F$49,$E44,Headcount!AW$44:AW$49)-SUMIF(Headcount!$F$44:$F$49,$E44,Headcount!AV$44:AV$49)),IF(AND($D44="Furniture &amp; Fixtures",VLOOKUP($E44,Setup!$C$33:$F$38,4,FALSE)&gt;=Setup!$F$30),VLOOKUP($E44,Setup!$C$33:$F$38,4,FALSE)*(SUMIF(Headcount!$F$44:$F$49,$E44,Headcount!AW$44:AW$49)-SUMIF(Headcount!$F$44:$F$49,$E44,Headcount!AV$44:AV$49)),0)))</f>
        <v>0</v>
      </c>
      <c r="AT44" s="125">
        <f>IF(SUMIF(Headcount!$F$44:$F$49,$E44,Headcount!AX$44:AX$49)&lt;=SUMIF(Headcount!$F$44:$F$49,$E44,Headcount!AW$44:AW$49),0,IF(AND($D44="Computer Equipment",VLOOKUP($E44,Setup!$C$33:$F$38,3,FALSE)&gt;=Setup!$F$30),VLOOKUP($E44,Setup!$C$33:$F$38,3,FALSE)*(SUMIF(Headcount!$F$44:$F$49,$E44,Headcount!AX$44:AX$49)-SUMIF(Headcount!$F$44:$F$49,$E44,Headcount!AW$44:AW$49)),IF(AND($D44="Furniture &amp; Fixtures",VLOOKUP($E44,Setup!$C$33:$F$38,4,FALSE)&gt;=Setup!$F$30),VLOOKUP($E44,Setup!$C$33:$F$38,4,FALSE)*(SUMIF(Headcount!$F$44:$F$49,$E44,Headcount!AX$44:AX$49)-SUMIF(Headcount!$F$44:$F$49,$E44,Headcount!AW$44:AW$49)),0)))</f>
        <v>0</v>
      </c>
      <c r="AU44" s="125">
        <f>IF(SUMIF(Headcount!$F$44:$F$49,$E44,Headcount!AY$44:AY$49)&lt;=SUMIF(Headcount!$F$44:$F$49,$E44,Headcount!AX$44:AX$49),0,IF(AND($D44="Computer Equipment",VLOOKUP($E44,Setup!$C$33:$F$38,3,FALSE)&gt;=Setup!$F$30),VLOOKUP($E44,Setup!$C$33:$F$38,3,FALSE)*(SUMIF(Headcount!$F$44:$F$49,$E44,Headcount!AY$44:AY$49)-SUMIF(Headcount!$F$44:$F$49,$E44,Headcount!AX$44:AX$49)),IF(AND($D44="Furniture &amp; Fixtures",VLOOKUP($E44,Setup!$C$33:$F$38,4,FALSE)&gt;=Setup!$F$30),VLOOKUP($E44,Setup!$C$33:$F$38,4,FALSE)*(SUMIF(Headcount!$F$44:$F$49,$E44,Headcount!AY$44:AY$49)-SUMIF(Headcount!$F$44:$F$49,$E44,Headcount!AX$44:AX$49)),0)))</f>
        <v>0</v>
      </c>
      <c r="AV44" s="125">
        <f>IF(SUMIF(Headcount!$F$44:$F$49,$E44,Headcount!AZ$44:AZ$49)&lt;=SUMIF(Headcount!$F$44:$F$49,$E44,Headcount!AY$44:AY$49),0,IF(AND($D44="Computer Equipment",VLOOKUP($E44,Setup!$C$33:$F$38,3,FALSE)&gt;=Setup!$F$30),VLOOKUP($E44,Setup!$C$33:$F$38,3,FALSE)*(SUMIF(Headcount!$F$44:$F$49,$E44,Headcount!AZ$44:AZ$49)-SUMIF(Headcount!$F$44:$F$49,$E44,Headcount!AY$44:AY$49)),IF(AND($D44="Furniture &amp; Fixtures",VLOOKUP($E44,Setup!$C$33:$F$38,4,FALSE)&gt;=Setup!$F$30),VLOOKUP($E44,Setup!$C$33:$F$38,4,FALSE)*(SUMIF(Headcount!$F$44:$F$49,$E44,Headcount!AZ$44:AZ$49)-SUMIF(Headcount!$F$44:$F$49,$E44,Headcount!AY$44:AY$49)),0)))</f>
        <v>0</v>
      </c>
      <c r="AW44" s="125">
        <f>IF(SUMIF(Headcount!$F$44:$F$49,$E44,Headcount!BA$44:BA$49)&lt;=SUMIF(Headcount!$F$44:$F$49,$E44,Headcount!AZ$44:AZ$49),0,IF(AND($D44="Computer Equipment",VLOOKUP($E44,Setup!$C$33:$F$38,3,FALSE)&gt;=Setup!$F$30),VLOOKUP($E44,Setup!$C$33:$F$38,3,FALSE)*(SUMIF(Headcount!$F$44:$F$49,$E44,Headcount!BA$44:BA$49)-SUMIF(Headcount!$F$44:$F$49,$E44,Headcount!AZ$44:AZ$49)),IF(AND($D44="Furniture &amp; Fixtures",VLOOKUP($E44,Setup!$C$33:$F$38,4,FALSE)&gt;=Setup!$F$30),VLOOKUP($E44,Setup!$C$33:$F$38,4,FALSE)*(SUMIF(Headcount!$F$44:$F$49,$E44,Headcount!BA$44:BA$49)-SUMIF(Headcount!$F$44:$F$49,$E44,Headcount!AZ$44:AZ$49)),0)))</f>
        <v>0</v>
      </c>
      <c r="AX44" s="125">
        <f>IF(SUMIF(Headcount!$F$44:$F$49,$E44,Headcount!BB$44:BB$49)&lt;=SUMIF(Headcount!$F$44:$F$49,$E44,Headcount!BA$44:BA$49),0,IF(AND($D44="Computer Equipment",VLOOKUP($E44,Setup!$C$33:$F$38,3,FALSE)&gt;=Setup!$F$30),VLOOKUP($E44,Setup!$C$33:$F$38,3,FALSE)*(SUMIF(Headcount!$F$44:$F$49,$E44,Headcount!BB$44:BB$49)-SUMIF(Headcount!$F$44:$F$49,$E44,Headcount!BA$44:BA$49)),IF(AND($D44="Furniture &amp; Fixtures",VLOOKUP($E44,Setup!$C$33:$F$38,4,FALSE)&gt;=Setup!$F$30),VLOOKUP($E44,Setup!$C$33:$F$38,4,FALSE)*(SUMIF(Headcount!$F$44:$F$49,$E44,Headcount!BB$44:BB$49)-SUMIF(Headcount!$F$44:$F$49,$E44,Headcount!BA$44:BA$49)),0)))</f>
        <v>0</v>
      </c>
      <c r="AY44" s="125">
        <f>IF(SUMIF(Headcount!$F$44:$F$49,$E44,Headcount!BC$44:BC$49)&lt;=SUMIF(Headcount!$F$44:$F$49,$E44,Headcount!BB$44:BB$49),0,IF(AND($D44="Computer Equipment",VLOOKUP($E44,Setup!$C$33:$F$38,3,FALSE)&gt;=Setup!$F$30),VLOOKUP($E44,Setup!$C$33:$F$38,3,FALSE)*(SUMIF(Headcount!$F$44:$F$49,$E44,Headcount!BC$44:BC$49)-SUMIF(Headcount!$F$44:$F$49,$E44,Headcount!BB$44:BB$49)),IF(AND($D44="Furniture &amp; Fixtures",VLOOKUP($E44,Setup!$C$33:$F$38,4,FALSE)&gt;=Setup!$F$30),VLOOKUP($E44,Setup!$C$33:$F$38,4,FALSE)*(SUMIF(Headcount!$F$44:$F$49,$E44,Headcount!BC$44:BC$49)-SUMIF(Headcount!$F$44:$F$49,$E44,Headcount!BB$44:BB$49)),0)))</f>
        <v>0</v>
      </c>
      <c r="AZ44" s="125">
        <f>IF(SUMIF(Headcount!$F$44:$F$49,$E44,Headcount!BD$44:BD$49)&lt;=SUMIF(Headcount!$F$44:$F$49,$E44,Headcount!BC$44:BC$49),0,IF(AND($D44="Computer Equipment",VLOOKUP($E44,Setup!$C$33:$F$38,3,FALSE)&gt;=Setup!$F$30),VLOOKUP($E44,Setup!$C$33:$F$38,3,FALSE)*(SUMIF(Headcount!$F$44:$F$49,$E44,Headcount!BD$44:BD$49)-SUMIF(Headcount!$F$44:$F$49,$E44,Headcount!BC$44:BC$49)),IF(AND($D44="Furniture &amp; Fixtures",VLOOKUP($E44,Setup!$C$33:$F$38,4,FALSE)&gt;=Setup!$F$30),VLOOKUP($E44,Setup!$C$33:$F$38,4,FALSE)*(SUMIF(Headcount!$F$44:$F$49,$E44,Headcount!BD$44:BD$49)-SUMIF(Headcount!$F$44:$F$49,$E44,Headcount!BC$44:BC$49)),0)))</f>
        <v>0</v>
      </c>
      <c r="BA44" s="125">
        <f>IF(SUMIF(Headcount!$F$44:$F$49,$E44,Headcount!BE$44:BE$49)&lt;=SUMIF(Headcount!$F$44:$F$49,$E44,Headcount!BD$44:BD$49),0,IF(AND($D44="Computer Equipment",VLOOKUP($E44,Setup!$C$33:$F$38,3,FALSE)&gt;=Setup!$F$30),VLOOKUP($E44,Setup!$C$33:$F$38,3,FALSE)*(SUMIF(Headcount!$F$44:$F$49,$E44,Headcount!BE$44:BE$49)-SUMIF(Headcount!$F$44:$F$49,$E44,Headcount!BD$44:BD$49)),IF(AND($D44="Furniture &amp; Fixtures",VLOOKUP($E44,Setup!$C$33:$F$38,4,FALSE)&gt;=Setup!$F$30),VLOOKUP($E44,Setup!$C$33:$F$38,4,FALSE)*(SUMIF(Headcount!$F$44:$F$49,$E44,Headcount!BE$44:BE$49)-SUMIF(Headcount!$F$44:$F$49,$E44,Headcount!BD$44:BD$49)),0)))</f>
        <v>0</v>
      </c>
      <c r="BB44" s="125">
        <f>IF(SUMIF(Headcount!$F$44:$F$49,$E44,Headcount!BF$44:BF$49)&lt;=SUMIF(Headcount!$F$44:$F$49,$E44,Headcount!BE$44:BE$49),0,IF(AND($D44="Computer Equipment",VLOOKUP($E44,Setup!$C$33:$F$38,3,FALSE)&gt;=Setup!$F$30),VLOOKUP($E44,Setup!$C$33:$F$38,3,FALSE)*(SUMIF(Headcount!$F$44:$F$49,$E44,Headcount!BF$44:BF$49)-SUMIF(Headcount!$F$44:$F$49,$E44,Headcount!BE$44:BE$49)),IF(AND($D44="Furniture &amp; Fixtures",VLOOKUP($E44,Setup!$C$33:$F$38,4,FALSE)&gt;=Setup!$F$30),VLOOKUP($E44,Setup!$C$33:$F$38,4,FALSE)*(SUMIF(Headcount!$F$44:$F$49,$E44,Headcount!BF$44:BF$49)-SUMIF(Headcount!$F$44:$F$49,$E44,Headcount!BE$44:BE$49)),0)))</f>
        <v>0</v>
      </c>
      <c r="BC44" s="125">
        <f>IF(SUMIF(Headcount!$F$44:$F$49,$E44,Headcount!BG$44:BG$49)&lt;=SUMIF(Headcount!$F$44:$F$49,$E44,Headcount!BF$44:BF$49),0,IF(AND($D44="Computer Equipment",VLOOKUP($E44,Setup!$C$33:$F$38,3,FALSE)&gt;=Setup!$F$30),VLOOKUP($E44,Setup!$C$33:$F$38,3,FALSE)*(SUMIF(Headcount!$F$44:$F$49,$E44,Headcount!BG$44:BG$49)-SUMIF(Headcount!$F$44:$F$49,$E44,Headcount!BF$44:BF$49)),IF(AND($D44="Furniture &amp; Fixtures",VLOOKUP($E44,Setup!$C$33:$F$38,4,FALSE)&gt;=Setup!$F$30),VLOOKUP($E44,Setup!$C$33:$F$38,4,FALSE)*(SUMIF(Headcount!$F$44:$F$49,$E44,Headcount!BG$44:BG$49)-SUMIF(Headcount!$F$44:$F$49,$E44,Headcount!BF$44:BF$49)),0)))</f>
        <v>0</v>
      </c>
      <c r="BD44" s="125">
        <f>IF(SUMIF(Headcount!$F$44:$F$49,$E44,Headcount!BH$44:BH$49)&lt;=SUMIF(Headcount!$F$44:$F$49,$E44,Headcount!BG$44:BG$49),0,IF(AND($D44="Computer Equipment",VLOOKUP($E44,Setup!$C$33:$F$38,3,FALSE)&gt;=Setup!$F$30),VLOOKUP($E44,Setup!$C$33:$F$38,3,FALSE)*(SUMIF(Headcount!$F$44:$F$49,$E44,Headcount!BH$44:BH$49)-SUMIF(Headcount!$F$44:$F$49,$E44,Headcount!BG$44:BG$49)),IF(AND($D44="Furniture &amp; Fixtures",VLOOKUP($E44,Setup!$C$33:$F$38,4,FALSE)&gt;=Setup!$F$30),VLOOKUP($E44,Setup!$C$33:$F$38,4,FALSE)*(SUMIF(Headcount!$F$44:$F$49,$E44,Headcount!BH$44:BH$49)-SUMIF(Headcount!$F$44:$F$49,$E44,Headcount!BG$44:BG$49)),0)))</f>
        <v>0</v>
      </c>
      <c r="BE44" s="125">
        <f>IF(SUMIF(Headcount!$F$44:$F$49,$E44,Headcount!BI$44:BI$49)&lt;=SUMIF(Headcount!$F$44:$F$49,$E44,Headcount!BH$44:BH$49),0,IF(AND($D44="Computer Equipment",VLOOKUP($E44,Setup!$C$33:$F$38,3,FALSE)&gt;=Setup!$F$30),VLOOKUP($E44,Setup!$C$33:$F$38,3,FALSE)*(SUMIF(Headcount!$F$44:$F$49,$E44,Headcount!BI$44:BI$49)-SUMIF(Headcount!$F$44:$F$49,$E44,Headcount!BH$44:BH$49)),IF(AND($D44="Furniture &amp; Fixtures",VLOOKUP($E44,Setup!$C$33:$F$38,4,FALSE)&gt;=Setup!$F$30),VLOOKUP($E44,Setup!$C$33:$F$38,4,FALSE)*(SUMIF(Headcount!$F$44:$F$49,$E44,Headcount!BI$44:BI$49)-SUMIF(Headcount!$F$44:$F$49,$E44,Headcount!BH$44:BH$49)),0)))</f>
        <v>0</v>
      </c>
      <c r="BF44" s="125">
        <f>IF(SUMIF(Headcount!$F$44:$F$49,$E44,Headcount!BJ$44:BJ$49)&lt;=SUMIF(Headcount!$F$44:$F$49,$E44,Headcount!BI$44:BI$49),0,IF(AND($D44="Computer Equipment",VLOOKUP($E44,Setup!$C$33:$F$38,3,FALSE)&gt;=Setup!$F$30),VLOOKUP($E44,Setup!$C$33:$F$38,3,FALSE)*(SUMIF(Headcount!$F$44:$F$49,$E44,Headcount!BJ$44:BJ$49)-SUMIF(Headcount!$F$44:$F$49,$E44,Headcount!BI$44:BI$49)),IF(AND($D44="Furniture &amp; Fixtures",VLOOKUP($E44,Setup!$C$33:$F$38,4,FALSE)&gt;=Setup!$F$30),VLOOKUP($E44,Setup!$C$33:$F$38,4,FALSE)*(SUMIF(Headcount!$F$44:$F$49,$E44,Headcount!BJ$44:BJ$49)-SUMIF(Headcount!$F$44:$F$49,$E44,Headcount!BI$44:BI$49)),0)))</f>
        <v>0</v>
      </c>
      <c r="BG44" s="125">
        <f>IF(SUMIF(Headcount!$F$44:$F$49,$E44,Headcount!BK$44:BK$49)&lt;=SUMIF(Headcount!$F$44:$F$49,$E44,Headcount!BJ$44:BJ$49),0,IF(AND($D44="Computer Equipment",VLOOKUP($E44,Setup!$C$33:$F$38,3,FALSE)&gt;=Setup!$F$30),VLOOKUP($E44,Setup!$C$33:$F$38,3,FALSE)*(SUMIF(Headcount!$F$44:$F$49,$E44,Headcount!BK$44:BK$49)-SUMIF(Headcount!$F$44:$F$49,$E44,Headcount!BJ$44:BJ$49)),IF(AND($D44="Furniture &amp; Fixtures",VLOOKUP($E44,Setup!$C$33:$F$38,4,FALSE)&gt;=Setup!$F$30),VLOOKUP($E44,Setup!$C$33:$F$38,4,FALSE)*(SUMIF(Headcount!$F$44:$F$49,$E44,Headcount!BK$44:BK$49)-SUMIF(Headcount!$F$44:$F$49,$E44,Headcount!BJ$44:BJ$49)),0)))</f>
        <v>0</v>
      </c>
      <c r="BH44" s="125">
        <f>IF(SUMIF(Headcount!$F$44:$F$49,$E44,Headcount!BL$44:BL$49)&lt;=SUMIF(Headcount!$F$44:$F$49,$E44,Headcount!BK$44:BK$49),0,IF(AND($D44="Computer Equipment",VLOOKUP($E44,Setup!$C$33:$F$38,3,FALSE)&gt;=Setup!$F$30),VLOOKUP($E44,Setup!$C$33:$F$38,3,FALSE)*(SUMIF(Headcount!$F$44:$F$49,$E44,Headcount!BL$44:BL$49)-SUMIF(Headcount!$F$44:$F$49,$E44,Headcount!BK$44:BK$49)),IF(AND($D44="Furniture &amp; Fixtures",VLOOKUP($E44,Setup!$C$33:$F$38,4,FALSE)&gt;=Setup!$F$30),VLOOKUP($E44,Setup!$C$33:$F$38,4,FALSE)*(SUMIF(Headcount!$F$44:$F$49,$E44,Headcount!BL$44:BL$49)-SUMIF(Headcount!$F$44:$F$49,$E44,Headcount!BK$44:BK$49)),0)))</f>
        <v>0</v>
      </c>
      <c r="BI44" s="125">
        <f>IF(SUMIF(Headcount!$F$44:$F$49,$E44,Headcount!BM$44:BM$49)&lt;=SUMIF(Headcount!$F$44:$F$49,$E44,Headcount!BL$44:BL$49),0,IF(AND($D44="Computer Equipment",VLOOKUP($E44,Setup!$C$33:$F$38,3,FALSE)&gt;=Setup!$F$30),VLOOKUP($E44,Setup!$C$33:$F$38,3,FALSE)*(SUMIF(Headcount!$F$44:$F$49,$E44,Headcount!BM$44:BM$49)-SUMIF(Headcount!$F$44:$F$49,$E44,Headcount!BL$44:BL$49)),IF(AND($D44="Furniture &amp; Fixtures",VLOOKUP($E44,Setup!$C$33:$F$38,4,FALSE)&gt;=Setup!$F$30),VLOOKUP($E44,Setup!$C$33:$F$38,4,FALSE)*(SUMIF(Headcount!$F$44:$F$49,$E44,Headcount!BM$44:BM$49)-SUMIF(Headcount!$F$44:$F$49,$E44,Headcount!BL$44:BL$49)),0)))</f>
        <v>0</v>
      </c>
      <c r="BJ44" s="125">
        <f>IF(SUMIF(Headcount!$F$44:$F$49,$E44,Headcount!BN$44:BN$49)&lt;=SUMIF(Headcount!$F$44:$F$49,$E44,Headcount!BM$44:BM$49),0,IF(AND($D44="Computer Equipment",VLOOKUP($E44,Setup!$C$33:$F$38,3,FALSE)&gt;=Setup!$F$30),VLOOKUP($E44,Setup!$C$33:$F$38,3,FALSE)*(SUMIF(Headcount!$F$44:$F$49,$E44,Headcount!BN$44:BN$49)-SUMIF(Headcount!$F$44:$F$49,$E44,Headcount!BM$44:BM$49)),IF(AND($D44="Furniture &amp; Fixtures",VLOOKUP($E44,Setup!$C$33:$F$38,4,FALSE)&gt;=Setup!$F$30),VLOOKUP($E44,Setup!$C$33:$F$38,4,FALSE)*(SUMIF(Headcount!$F$44:$F$49,$E44,Headcount!BN$44:BN$49)-SUMIF(Headcount!$F$44:$F$49,$E44,Headcount!BM$44:BM$49)),0)))</f>
        <v>0</v>
      </c>
      <c r="BK44" s="125">
        <f>IF(SUMIF(Headcount!$F$44:$F$49,$E44,Headcount!BO$44:BO$49)&lt;=SUMIF(Headcount!$F$44:$F$49,$E44,Headcount!BN$44:BN$49),0,IF(AND($D44="Computer Equipment",VLOOKUP($E44,Setup!$C$33:$F$38,3,FALSE)&gt;=Setup!$F$30),VLOOKUP($E44,Setup!$C$33:$F$38,3,FALSE)*(SUMIF(Headcount!$F$44:$F$49,$E44,Headcount!BO$44:BO$49)-SUMIF(Headcount!$F$44:$F$49,$E44,Headcount!BN$44:BN$49)),IF(AND($D44="Furniture &amp; Fixtures",VLOOKUP($E44,Setup!$C$33:$F$38,4,FALSE)&gt;=Setup!$F$30),VLOOKUP($E44,Setup!$C$33:$F$38,4,FALSE)*(SUMIF(Headcount!$F$44:$F$49,$E44,Headcount!BO$44:BO$49)-SUMIF(Headcount!$F$44:$F$49,$E44,Headcount!BN$44:BN$49)),0)))</f>
        <v>0</v>
      </c>
      <c r="BL44" s="125">
        <f>IF(SUMIF(Headcount!$F$44:$F$49,$E44,Headcount!BP$44:BP$49)&lt;=SUMIF(Headcount!$F$44:$F$49,$E44,Headcount!BO$44:BO$49),0,IF(AND($D44="Computer Equipment",VLOOKUP($E44,Setup!$C$33:$F$38,3,FALSE)&gt;=Setup!$F$30),VLOOKUP($E44,Setup!$C$33:$F$38,3,FALSE)*(SUMIF(Headcount!$F$44:$F$49,$E44,Headcount!BP$44:BP$49)-SUMIF(Headcount!$F$44:$F$49,$E44,Headcount!BO$44:BO$49)),IF(AND($D44="Furniture &amp; Fixtures",VLOOKUP($E44,Setup!$C$33:$F$38,4,FALSE)&gt;=Setup!$F$30),VLOOKUP($E44,Setup!$C$33:$F$38,4,FALSE)*(SUMIF(Headcount!$F$44:$F$49,$E44,Headcount!BP$44:BP$49)-SUMIF(Headcount!$F$44:$F$49,$E44,Headcount!BO$44:BO$49)),0)))</f>
        <v>0</v>
      </c>
      <c r="BM44" s="125">
        <f>IF(SUMIF(Headcount!$F$44:$F$49,$E44,Headcount!BQ$44:BQ$49)&lt;=SUMIF(Headcount!$F$44:$F$49,$E44,Headcount!BP$44:BP$49),0,IF(AND($D44="Computer Equipment",VLOOKUP($E44,Setup!$C$33:$F$38,3,FALSE)&gt;=Setup!$F$30),VLOOKUP($E44,Setup!$C$33:$F$38,3,FALSE)*(SUMIF(Headcount!$F$44:$F$49,$E44,Headcount!BQ$44:BQ$49)-SUMIF(Headcount!$F$44:$F$49,$E44,Headcount!BP$44:BP$49)),IF(AND($D44="Furniture &amp; Fixtures",VLOOKUP($E44,Setup!$C$33:$F$38,4,FALSE)&gt;=Setup!$F$30),VLOOKUP($E44,Setup!$C$33:$F$38,4,FALSE)*(SUMIF(Headcount!$F$44:$F$49,$E44,Headcount!BQ$44:BQ$49)-SUMIF(Headcount!$F$44:$F$49,$E44,Headcount!BP$44:BP$49)),0)))</f>
        <v>0</v>
      </c>
      <c r="BN44" s="125">
        <f>IF(SUMIF(Headcount!$F$44:$F$49,$E44,Headcount!BR$44:BR$49)&lt;=SUMIF(Headcount!$F$44:$F$49,$E44,Headcount!BQ$44:BQ$49),0,IF(AND($D44="Computer Equipment",VLOOKUP($E44,Setup!$C$33:$F$38,3,FALSE)&gt;=Setup!$F$30),VLOOKUP($E44,Setup!$C$33:$F$38,3,FALSE)*(SUMIF(Headcount!$F$44:$F$49,$E44,Headcount!BR$44:BR$49)-SUMIF(Headcount!$F$44:$F$49,$E44,Headcount!BQ$44:BQ$49)),IF(AND($D44="Furniture &amp; Fixtures",VLOOKUP($E44,Setup!$C$33:$F$38,4,FALSE)&gt;=Setup!$F$30),VLOOKUP($E44,Setup!$C$33:$F$38,4,FALSE)*(SUMIF(Headcount!$F$44:$F$49,$E44,Headcount!BR$44:BR$49)-SUMIF(Headcount!$F$44:$F$49,$E44,Headcount!BQ$44:BQ$49)),0)))</f>
        <v>0</v>
      </c>
      <c r="BO44" s="125">
        <f>IF(SUMIF(Headcount!$F$44:$F$49,$E44,Headcount!BS$44:BS$49)&lt;=SUMIF(Headcount!$F$44:$F$49,$E44,Headcount!BR$44:BR$49),0,IF(AND($D44="Computer Equipment",VLOOKUP($E44,Setup!$C$33:$F$38,3,FALSE)&gt;=Setup!$F$30),VLOOKUP($E44,Setup!$C$33:$F$38,3,FALSE)*(SUMIF(Headcount!$F$44:$F$49,$E44,Headcount!BS$44:BS$49)-SUMIF(Headcount!$F$44:$F$49,$E44,Headcount!BR$44:BR$49)),IF(AND($D44="Furniture &amp; Fixtures",VLOOKUP($E44,Setup!$C$33:$F$38,4,FALSE)&gt;=Setup!$F$30),VLOOKUP($E44,Setup!$C$33:$F$38,4,FALSE)*(SUMIF(Headcount!$F$44:$F$49,$E44,Headcount!BS$44:BS$49)-SUMIF(Headcount!$F$44:$F$49,$E44,Headcount!BR$44:BR$49)),0)))</f>
        <v>0</v>
      </c>
      <c r="BP44" s="125">
        <f>IF(SUMIF(Headcount!$F$44:$F$49,$E44,Headcount!BT$44:BT$49)&lt;=SUMIF(Headcount!$F$44:$F$49,$E44,Headcount!BS$44:BS$49),0,IF(AND($D44="Computer Equipment",VLOOKUP($E44,Setup!$C$33:$F$38,3,FALSE)&gt;=Setup!$F$30),VLOOKUP($E44,Setup!$C$33:$F$38,3,FALSE)*(SUMIF(Headcount!$F$44:$F$49,$E44,Headcount!BT$44:BT$49)-SUMIF(Headcount!$F$44:$F$49,$E44,Headcount!BS$44:BS$49)),IF(AND($D44="Furniture &amp; Fixtures",VLOOKUP($E44,Setup!$C$33:$F$38,4,FALSE)&gt;=Setup!$F$30),VLOOKUP($E44,Setup!$C$33:$F$38,4,FALSE)*(SUMIF(Headcount!$F$44:$F$49,$E44,Headcount!BT$44:BT$49)-SUMIF(Headcount!$F$44:$F$49,$E44,Headcount!BS$44:BS$49)),0)))</f>
        <v>0</v>
      </c>
      <c r="BQ44" s="125">
        <f>IF(SUMIF(Headcount!$F$44:$F$49,$E44,Headcount!BU$44:BU$49)&lt;=SUMIF(Headcount!$F$44:$F$49,$E44,Headcount!BT$44:BT$49),0,IF(AND($D44="Computer Equipment",VLOOKUP($E44,Setup!$C$33:$F$38,3,FALSE)&gt;=Setup!$F$30),VLOOKUP($E44,Setup!$C$33:$F$38,3,FALSE)*(SUMIF(Headcount!$F$44:$F$49,$E44,Headcount!BU$44:BU$49)-SUMIF(Headcount!$F$44:$F$49,$E44,Headcount!BT$44:BT$49)),IF(AND($D44="Furniture &amp; Fixtures",VLOOKUP($E44,Setup!$C$33:$F$38,4,FALSE)&gt;=Setup!$F$30),VLOOKUP($E44,Setup!$C$33:$F$38,4,FALSE)*(SUMIF(Headcount!$F$44:$F$49,$E44,Headcount!BU$44:BU$49)-SUMIF(Headcount!$F$44:$F$49,$E44,Headcount!BT$44:BT$49)),0)))</f>
        <v>0</v>
      </c>
      <c r="BR44" s="159" cm="1">
        <f t="array" ref="BR44">SUMPRODUCT((YEAR($J$5:$BQ$5)=BR$5)*($J44:$BQ44))</f>
        <v>0</v>
      </c>
      <c r="BS44" s="125" cm="1">
        <f t="array" ref="BS44">SUMPRODUCT((YEAR($J$5:$BQ$5)=BS$5)*($J44:$BQ44))</f>
        <v>0</v>
      </c>
      <c r="BT44" s="125" cm="1">
        <f t="array" ref="BT44">SUMPRODUCT((YEAR($J$5:$BQ$5)=BT$5)*($J44:$BQ44))</f>
        <v>0</v>
      </c>
      <c r="BU44" s="125" cm="1">
        <f t="array" ref="BU44">SUMPRODUCT((YEAR($J$5:$BQ$5)=BU$5)*($J44:$BQ44))</f>
        <v>0</v>
      </c>
      <c r="BV44" s="158" cm="1">
        <f t="array" ref="BV44">SUMPRODUCT((YEAR($J$5:$BQ$5)=BV$5)*($J44:$BQ44))</f>
        <v>0</v>
      </c>
      <c r="BW44" s="308"/>
      <c r="BX44" s="159">
        <f>IF(ROUND(SUM($BW44:BW44),0)&lt;ROUND(SUM($J44:J44),0),SUM($J44:J44)/$H44,0)</f>
        <v>0</v>
      </c>
      <c r="BY44" s="125">
        <f>IF(ROUND(SUM($BW44:BX44),0)&lt;ROUND(SUM($J44:K44),0),SUM($J44:K44)/$H44,0)</f>
        <v>0</v>
      </c>
      <c r="BZ44" s="125">
        <f>IF(ROUND(SUM($BW44:BY44),0)&lt;ROUND(SUM($J44:L44),0),SUM($J44:L44)/$H44,0)</f>
        <v>0</v>
      </c>
      <c r="CA44" s="125">
        <f>IF(ROUND(SUM($BW44:BZ44),0)&lt;ROUND(SUM($J44:M44),0),SUM($J44:M44)/$H44,0)</f>
        <v>0</v>
      </c>
      <c r="CB44" s="125">
        <f>IF(ROUND(SUM($BW44:CA44),0)&lt;ROUND(SUM($J44:N44),0),SUM($J44:N44)/$H44,0)</f>
        <v>0</v>
      </c>
      <c r="CC44" s="125">
        <f>IF(ROUND(SUM($BW44:CB44),0)&lt;ROUND(SUM($J44:O44),0),SUM($J44:O44)/$H44,0)</f>
        <v>0</v>
      </c>
      <c r="CD44" s="125">
        <f>IF(ROUND(SUM($BW44:CC44),0)&lt;ROUND(SUM($J44:P44),0),SUM($J44:P44)/$H44,0)</f>
        <v>0</v>
      </c>
      <c r="CE44" s="125">
        <f>IF(ROUND(SUM($BW44:CD44),0)&lt;ROUND(SUM($J44:Q44),0),SUM($J44:Q44)/$H44,0)</f>
        <v>0</v>
      </c>
      <c r="CF44" s="125">
        <f>IF(ROUND(SUM($BW44:CE44),0)&lt;ROUND(SUM($J44:R44),0),SUM($J44:R44)/$H44,0)</f>
        <v>0</v>
      </c>
      <c r="CG44" s="125">
        <f>IF(ROUND(SUM($BW44:CF44),0)&lt;ROUND(SUM($J44:S44),0),SUM($J44:S44)/$H44,0)</f>
        <v>0</v>
      </c>
      <c r="CH44" s="125">
        <f>IF(ROUND(SUM($BW44:CG44),0)&lt;ROUND(SUM($J44:T44),0),SUM($J44:T44)/$H44,0)</f>
        <v>0</v>
      </c>
      <c r="CI44" s="125">
        <f>IF(ROUND(SUM($BW44:CH44),0)&lt;ROUND(SUM($J44:U44),0),SUM($J44:U44)/$H44,0)</f>
        <v>0</v>
      </c>
      <c r="CJ44" s="125">
        <f>IF(ROUND(SUM($BW44:CI44),0)&lt;ROUND(SUM($J44:V44),0),SUM($J44:V44)/$H44,0)</f>
        <v>0</v>
      </c>
      <c r="CK44" s="125">
        <f>IF(ROUND(SUM($BW44:CJ44),0)&lt;ROUND(SUM($J44:W44),0),SUM($J44:W44)/$H44,0)</f>
        <v>0</v>
      </c>
      <c r="CL44" s="125">
        <f>IF(ROUND(SUM($BW44:CK44),0)&lt;ROUND(SUM($J44:X44),0),SUM($J44:X44)/$H44,0)</f>
        <v>0</v>
      </c>
      <c r="CM44" s="125">
        <f>IF(ROUND(SUM($BW44:CL44),0)&lt;ROUND(SUM($J44:Y44),0),SUM($J44:Y44)/$H44,0)</f>
        <v>0</v>
      </c>
      <c r="CN44" s="125">
        <f>IF(ROUND(SUM($BW44:CM44),0)&lt;ROUND(SUM($J44:Z44),0),SUM($J44:Z44)/$H44,0)</f>
        <v>0</v>
      </c>
      <c r="CO44" s="125">
        <f>IF(ROUND(SUM($BW44:CN44),0)&lt;ROUND(SUM($J44:AA44),0),SUM($J44:AA44)/$H44,0)</f>
        <v>0</v>
      </c>
      <c r="CP44" s="125">
        <f>IF(ROUND(SUM($BW44:CO44),0)&lt;ROUND(SUM($J44:AB44),0),SUM($J44:AB44)/$H44,0)</f>
        <v>0</v>
      </c>
      <c r="CQ44" s="125">
        <f>IF(ROUND(SUM($BW44:CP44),0)&lt;ROUND(SUM($J44:AC44),0),SUM($J44:AC44)/$H44,0)</f>
        <v>0</v>
      </c>
      <c r="CR44" s="125">
        <f>IF(ROUND(SUM($BW44:CQ44),0)&lt;ROUND(SUM($J44:AD44),0),SUM($J44:AD44)/$H44,0)</f>
        <v>0</v>
      </c>
      <c r="CS44" s="125">
        <f>IF(ROUND(SUM($BW44:CR44),0)&lt;ROUND(SUM($J44:AE44),0),SUM($J44:AE44)/$H44,0)</f>
        <v>0</v>
      </c>
      <c r="CT44" s="125">
        <f>IF(ROUND(SUM($BW44:CS44),0)&lt;ROUND(SUM($J44:AF44),0),SUM($J44:AF44)/$H44,0)</f>
        <v>0</v>
      </c>
      <c r="CU44" s="125">
        <f>IF(ROUND(SUM($BW44:CT44),0)&lt;ROUND(SUM($J44:AG44),0),SUM($J44:AG44)/$H44,0)</f>
        <v>0</v>
      </c>
      <c r="CV44" s="125">
        <f>IF(ROUND(SUM($BW44:CU44),0)&lt;ROUND(SUM($J44:AH44),0),SUM($J44:AH44)/$H44,0)</f>
        <v>0</v>
      </c>
      <c r="CW44" s="125">
        <f>IF(ROUND(SUM($BW44:CV44),0)&lt;ROUND(SUM($J44:AI44),0),SUM($J44:AI44)/$H44,0)</f>
        <v>0</v>
      </c>
      <c r="CX44" s="125">
        <f>IF(ROUND(SUM($BW44:CW44),0)&lt;ROUND(SUM($J44:AJ44),0),SUM($J44:AJ44)/$H44,0)</f>
        <v>0</v>
      </c>
      <c r="CY44" s="125">
        <f>IF(ROUND(SUM($BW44:CX44),0)&lt;ROUND(SUM($J44:AK44),0),SUM($J44:AK44)/$H44,0)</f>
        <v>0</v>
      </c>
      <c r="CZ44" s="125">
        <f>IF(ROUND(SUM($BW44:CY44),0)&lt;ROUND(SUM($J44:AL44),0),SUM($J44:AL44)/$H44,0)</f>
        <v>0</v>
      </c>
      <c r="DA44" s="125">
        <f>IF(ROUND(SUM($BW44:CZ44),0)&lt;ROUND(SUM($J44:AM44),0),SUM($J44:AM44)/$H44,0)</f>
        <v>0</v>
      </c>
      <c r="DB44" s="125">
        <f>IF(ROUND(SUM($BW44:DA44),0)&lt;ROUND(SUM($J44:AN44),0),SUM($J44:AN44)/$H44,0)</f>
        <v>0</v>
      </c>
      <c r="DC44" s="125">
        <f>IF(ROUND(SUM($BW44:DB44),0)&lt;ROUND(SUM($J44:AO44),0),SUM($J44:AO44)/$H44,0)</f>
        <v>0</v>
      </c>
      <c r="DD44" s="125">
        <f>IF(ROUND(SUM($BW44:DC44),0)&lt;ROUND(SUM($J44:AP44),0),SUM($J44:AP44)/$H44,0)</f>
        <v>0</v>
      </c>
      <c r="DE44" s="125">
        <f>IF(ROUND(SUM($BW44:DD44),0)&lt;ROUND(SUM($J44:AQ44),0),SUM($J44:AQ44)/$H44,0)</f>
        <v>0</v>
      </c>
      <c r="DF44" s="125">
        <f>IF(ROUND(SUM($BW44:DE44),0)&lt;ROUND(SUM($J44:AR44),0),SUM($J44:AR44)/$H44,0)</f>
        <v>0</v>
      </c>
      <c r="DG44" s="125">
        <f>IF(ROUND(SUM($BW44:DF44),0)&lt;ROUND(SUM($J44:AS44),0),SUM($J44:AS44)/$H44,0)</f>
        <v>0</v>
      </c>
      <c r="DH44" s="125">
        <f>IF(ROUND(SUM($BW44:DG44),0)&lt;ROUND(SUM($J44:AT44),0),SUM($J44:AT44)/$H44,0)</f>
        <v>0</v>
      </c>
      <c r="DI44" s="125">
        <f>IF(ROUND(SUM($BW44:DH44),0)&lt;ROUND(SUM($J44:AU44),0),SUM($J44:AU44)/$H44,0)</f>
        <v>0</v>
      </c>
      <c r="DJ44" s="125">
        <f>IF(ROUND(SUM($BW44:DI44),0)&lt;ROUND(SUM($J44:AV44),0),SUM($J44:AV44)/$H44,0)</f>
        <v>0</v>
      </c>
      <c r="DK44" s="125">
        <f>IF(ROUND(SUM($BW44:DJ44),0)&lt;ROUND(SUM($J44:AW44),0),SUM($J44:AW44)/$H44,0)</f>
        <v>0</v>
      </c>
      <c r="DL44" s="125">
        <f>IF(ROUND(SUM($BW44:DK44),0)&lt;ROUND(SUM($J44:AX44),0),SUM($J44:AX44)/$H44,0)</f>
        <v>0</v>
      </c>
      <c r="DM44" s="125">
        <f>IF(ROUND(SUM($BW44:DL44),0)&lt;ROUND(SUM($J44:AY44),0),SUM($J44:AY44)/$H44,0)</f>
        <v>0</v>
      </c>
      <c r="DN44" s="125">
        <f>IF(ROUND(SUM($BW44:DM44),0)&lt;ROUND(SUM($J44:AZ44),0),SUM($J44:AZ44)/$H44,0)</f>
        <v>0</v>
      </c>
      <c r="DO44" s="125">
        <f>IF(ROUND(SUM($BW44:DN44),0)&lt;ROUND(SUM($J44:BA44),0),SUM($J44:BA44)/$H44,0)</f>
        <v>0</v>
      </c>
      <c r="DP44" s="125">
        <f>IF(ROUND(SUM($BW44:DO44),0)&lt;ROUND(SUM($J44:BB44),0),SUM($J44:BB44)/$H44,0)</f>
        <v>0</v>
      </c>
      <c r="DQ44" s="125">
        <f>IF(ROUND(SUM($BW44:DP44),0)&lt;ROUND(SUM($J44:BC44),0),SUM($J44:BC44)/$H44,0)</f>
        <v>0</v>
      </c>
      <c r="DR44" s="125">
        <f>IF(ROUND(SUM($BW44:DQ44),0)&lt;ROUND(SUM($J44:BD44),0),SUM($J44:BD44)/$H44,0)</f>
        <v>0</v>
      </c>
      <c r="DS44" s="125">
        <f>IF(ROUND(SUM($BW44:DR44),0)&lt;ROUND(SUM($J44:BE44),0),SUM($J44:BE44)/$H44,0)</f>
        <v>0</v>
      </c>
      <c r="DT44" s="125">
        <f>IF(ROUND(SUM($BW44:DS44),0)&lt;ROUND(SUM($J44:BF44),0),SUM($J44:BF44)/$H44,0)</f>
        <v>0</v>
      </c>
      <c r="DU44" s="125">
        <f>IF(ROUND(SUM($BW44:DT44),0)&lt;ROUND(SUM($J44:BG44),0),SUM($J44:BG44)/$H44,0)</f>
        <v>0</v>
      </c>
      <c r="DV44" s="125">
        <f>IF(ROUND(SUM($BW44:DU44),0)&lt;ROUND(SUM($J44:BH44),0),SUM($J44:BH44)/$H44,0)</f>
        <v>0</v>
      </c>
      <c r="DW44" s="125">
        <f>IF(ROUND(SUM($BW44:DV44),0)&lt;ROUND(SUM($J44:BI44),0),SUM($J44:BI44)/$H44,0)</f>
        <v>0</v>
      </c>
      <c r="DX44" s="125">
        <f>IF(ROUND(SUM($BW44:DW44),0)&lt;ROUND(SUM($J44:BJ44),0),SUM($J44:BJ44)/$H44,0)</f>
        <v>0</v>
      </c>
      <c r="DY44" s="125">
        <f>IF(ROUND(SUM($BW44:DX44),0)&lt;ROUND(SUM($J44:BK44),0),SUM($J44:BK44)/$H44,0)</f>
        <v>0</v>
      </c>
      <c r="DZ44" s="125">
        <f>IF(ROUND(SUM($BW44:DY44),0)&lt;ROUND(SUM($J44:BL44),0),SUM($J44:BL44)/$H44,0)</f>
        <v>0</v>
      </c>
      <c r="EA44" s="125">
        <f>IF(ROUND(SUM($BW44:DZ44),0)&lt;ROUND(SUM($J44:BM44),0),SUM($J44:BM44)/$H44,0)</f>
        <v>0</v>
      </c>
      <c r="EB44" s="125">
        <f>IF(ROUND(SUM($BW44:EA44),0)&lt;ROUND(SUM($J44:BN44),0),SUM($J44:BN44)/$H44,0)</f>
        <v>0</v>
      </c>
      <c r="EC44" s="125">
        <f>IF(ROUND(SUM($BW44:EB44),0)&lt;ROUND(SUM($J44:BO44),0),SUM($J44:BO44)/$H44,0)</f>
        <v>0</v>
      </c>
      <c r="ED44" s="125">
        <f>IF(ROUND(SUM($BW44:EC44),0)&lt;ROUND(SUM($J44:BP44),0),SUM($J44:BP44)/$H44,0)</f>
        <v>0</v>
      </c>
      <c r="EE44" s="125">
        <f>IF(ROUND(SUM($BW44:ED44),0)&lt;ROUND(SUM($J44:BQ44),0),SUM($J44:BQ44)/$H44,0)</f>
        <v>0</v>
      </c>
      <c r="EF44" s="159" cm="1">
        <f t="array" ref="EF44">SUMPRODUCT((YEAR($BX$5:$EE$5)=EF$5)*($BX44:$EE44))</f>
        <v>0</v>
      </c>
      <c r="EG44" s="125" cm="1">
        <f t="array" ref="EG44">SUMPRODUCT((YEAR($BX$5:$EE$5)=EG$5)*($BX44:$EE44))</f>
        <v>0</v>
      </c>
      <c r="EH44" s="125" cm="1">
        <f t="array" ref="EH44">SUMPRODUCT((YEAR($BX$5:$EE$5)=EH$5)*($BX44:$EE44))</f>
        <v>0</v>
      </c>
      <c r="EI44" s="125" cm="1">
        <f t="array" ref="EI44">SUMPRODUCT((YEAR($BX$5:$EE$5)=EI$5)*($BX44:$EE44))</f>
        <v>0</v>
      </c>
      <c r="EJ44" s="158" cm="1">
        <f t="array" ref="EJ44">SUMPRODUCT((YEAR($BX$5:$EE$5)=EJ$5)*($BX44:$EE44))</f>
        <v>0</v>
      </c>
      <c r="EK44" s="193"/>
      <c r="EL44" s="125">
        <f>ROUND(SUM($J44:J44)-SUM($BX44:BX44),2)</f>
        <v>0</v>
      </c>
      <c r="EM44" s="125">
        <f>ROUND(SUM($J44:K44)-SUM($BX44:BY44),2)</f>
        <v>0</v>
      </c>
      <c r="EN44" s="125">
        <f>ROUND(SUM($J44:L44)-SUM($BX44:BZ44),2)</f>
        <v>0</v>
      </c>
      <c r="EO44" s="125">
        <f>ROUND(SUM($J44:M44)-SUM($BX44:CA44),2)</f>
        <v>0</v>
      </c>
      <c r="EP44" s="125">
        <f>ROUND(SUM($J44:N44)-SUM($BX44:CB44),2)</f>
        <v>0</v>
      </c>
      <c r="EQ44" s="125">
        <f>ROUND(SUM($J44:O44)-SUM($BX44:CC44),2)</f>
        <v>0</v>
      </c>
      <c r="ER44" s="125">
        <f>ROUND(SUM($J44:P44)-SUM($BX44:CD44),2)</f>
        <v>0</v>
      </c>
      <c r="ES44" s="125">
        <f>ROUND(SUM($J44:Q44)-SUM($BX44:CE44),2)</f>
        <v>0</v>
      </c>
      <c r="ET44" s="125">
        <f>ROUND(SUM($J44:R44)-SUM($BX44:CF44),2)</f>
        <v>0</v>
      </c>
      <c r="EU44" s="125">
        <f>ROUND(SUM($J44:S44)-SUM($BX44:CG44),2)</f>
        <v>0</v>
      </c>
      <c r="EV44" s="125">
        <f>ROUND(SUM($J44:T44)-SUM($BX44:CH44),2)</f>
        <v>0</v>
      </c>
      <c r="EW44" s="125">
        <f>ROUND(SUM($J44:U44)-SUM($BX44:CI44),2)</f>
        <v>0</v>
      </c>
      <c r="EX44" s="125">
        <f>ROUND(SUM($J44:V44)-SUM($BX44:CJ44),2)</f>
        <v>0</v>
      </c>
      <c r="EY44" s="125">
        <f>ROUND(SUM($J44:W44)-SUM($BX44:CK44),2)</f>
        <v>0</v>
      </c>
      <c r="EZ44" s="125">
        <f>ROUND(SUM($J44:X44)-SUM($BX44:CL44),2)</f>
        <v>0</v>
      </c>
      <c r="FA44" s="125">
        <f>ROUND(SUM($J44:Y44)-SUM($BX44:CM44),2)</f>
        <v>0</v>
      </c>
      <c r="FB44" s="125">
        <f>ROUND(SUM($J44:Z44)-SUM($BX44:CN44),2)</f>
        <v>0</v>
      </c>
      <c r="FC44" s="125">
        <f>ROUND(SUM($J44:AA44)-SUM($BX44:CO44),2)</f>
        <v>0</v>
      </c>
      <c r="FD44" s="125">
        <f>ROUND(SUM($J44:AB44)-SUM($BX44:CP44),2)</f>
        <v>0</v>
      </c>
      <c r="FE44" s="125">
        <f>ROUND(SUM($J44:AC44)-SUM($BX44:CQ44),2)</f>
        <v>0</v>
      </c>
      <c r="FF44" s="125">
        <f>ROUND(SUM($J44:AD44)-SUM($BX44:CR44),2)</f>
        <v>0</v>
      </c>
      <c r="FG44" s="125">
        <f>ROUND(SUM($J44:AE44)-SUM($BX44:CS44),2)</f>
        <v>0</v>
      </c>
      <c r="FH44" s="125">
        <f>ROUND(SUM($J44:AF44)-SUM($BX44:CT44),2)</f>
        <v>0</v>
      </c>
      <c r="FI44" s="125">
        <f>ROUND(SUM($J44:AG44)-SUM($BX44:CU44),2)</f>
        <v>0</v>
      </c>
      <c r="FJ44" s="125">
        <f>ROUND(SUM($J44:AH44)-SUM($BX44:CV44),2)</f>
        <v>0</v>
      </c>
      <c r="FK44" s="125">
        <f>ROUND(SUM($J44:AI44)-SUM($BX44:CW44),2)</f>
        <v>0</v>
      </c>
      <c r="FL44" s="125">
        <f>ROUND(SUM($J44:AJ44)-SUM($BX44:CX44),2)</f>
        <v>0</v>
      </c>
      <c r="FM44" s="125">
        <f>ROUND(SUM($J44:AK44)-SUM($BX44:CY44),2)</f>
        <v>0</v>
      </c>
      <c r="FN44" s="125">
        <f>ROUND(SUM($J44:AL44)-SUM($BX44:CZ44),2)</f>
        <v>0</v>
      </c>
      <c r="FO44" s="125">
        <f>ROUND(SUM($J44:AM44)-SUM($BX44:DA44),2)</f>
        <v>0</v>
      </c>
      <c r="FP44" s="125">
        <f>ROUND(SUM($J44:AN44)-SUM($BX44:DB44),2)</f>
        <v>0</v>
      </c>
      <c r="FQ44" s="125">
        <f>ROUND(SUM($J44:AO44)-SUM($BX44:DC44),2)</f>
        <v>0</v>
      </c>
      <c r="FR44" s="125">
        <f>ROUND(SUM($J44:AP44)-SUM($BX44:DD44),2)</f>
        <v>0</v>
      </c>
      <c r="FS44" s="125">
        <f>ROUND(SUM($J44:AQ44)-SUM($BX44:DE44),2)</f>
        <v>0</v>
      </c>
      <c r="FT44" s="125">
        <f>ROUND(SUM($J44:AR44)-SUM($BX44:DF44),2)</f>
        <v>0</v>
      </c>
      <c r="FU44" s="125">
        <f>ROUND(SUM($J44:AS44)-SUM($BX44:DG44),2)</f>
        <v>0</v>
      </c>
      <c r="FV44" s="125">
        <f>ROUND(SUM($J44:AT44)-SUM($BX44:DH44),2)</f>
        <v>0</v>
      </c>
      <c r="FW44" s="125">
        <f>ROUND(SUM($J44:AU44)-SUM($BX44:DI44),2)</f>
        <v>0</v>
      </c>
      <c r="FX44" s="125">
        <f>ROUND(SUM($J44:AV44)-SUM($BX44:DJ44),2)</f>
        <v>0</v>
      </c>
      <c r="FY44" s="125">
        <f>ROUND(SUM($J44:AW44)-SUM($BX44:DK44),2)</f>
        <v>0</v>
      </c>
      <c r="FZ44" s="125">
        <f>ROUND(SUM($J44:AX44)-SUM($BX44:DL44),2)</f>
        <v>0</v>
      </c>
      <c r="GA44" s="125">
        <f>ROUND(SUM($J44:AY44)-SUM($BX44:DM44),2)</f>
        <v>0</v>
      </c>
      <c r="GB44" s="125">
        <f>ROUND(SUM($J44:AZ44)-SUM($BX44:DN44),2)</f>
        <v>0</v>
      </c>
      <c r="GC44" s="125">
        <f>ROUND(SUM($J44:BA44)-SUM($BX44:DO44),2)</f>
        <v>0</v>
      </c>
      <c r="GD44" s="125">
        <f>ROUND(SUM($J44:BB44)-SUM($BX44:DP44),2)</f>
        <v>0</v>
      </c>
      <c r="GE44" s="125">
        <f>ROUND(SUM($J44:BC44)-SUM($BX44:DQ44),2)</f>
        <v>0</v>
      </c>
      <c r="GF44" s="125">
        <f>ROUND(SUM($J44:BD44)-SUM($BX44:DR44),2)</f>
        <v>0</v>
      </c>
      <c r="GG44" s="125">
        <f>ROUND(SUM($J44:BE44)-SUM($BX44:DS44),2)</f>
        <v>0</v>
      </c>
      <c r="GH44" s="125">
        <f>ROUND(SUM($J44:BF44)-SUM($BX44:DT44),2)</f>
        <v>0</v>
      </c>
      <c r="GI44" s="125">
        <f>ROUND(SUM($J44:BG44)-SUM($BX44:DU44),2)</f>
        <v>0</v>
      </c>
      <c r="GJ44" s="125">
        <f>ROUND(SUM($J44:BH44)-SUM($BX44:DV44),2)</f>
        <v>0</v>
      </c>
      <c r="GK44" s="125">
        <f>ROUND(SUM($J44:BI44)-SUM($BX44:DW44),2)</f>
        <v>0</v>
      </c>
      <c r="GL44" s="125">
        <f>ROUND(SUM($J44:BJ44)-SUM($BX44:DX44),2)</f>
        <v>0</v>
      </c>
      <c r="GM44" s="125">
        <f>ROUND(SUM($J44:BK44)-SUM($BX44:DY44),2)</f>
        <v>0</v>
      </c>
      <c r="GN44" s="125">
        <f>ROUND(SUM($J44:BL44)-SUM($BX44:DZ44),2)</f>
        <v>0</v>
      </c>
      <c r="GO44" s="125">
        <f>ROUND(SUM($J44:BM44)-SUM($BX44:EA44),2)</f>
        <v>0</v>
      </c>
      <c r="GP44" s="125">
        <f>ROUND(SUM($J44:BN44)-SUM($BX44:EB44),2)</f>
        <v>0</v>
      </c>
      <c r="GQ44" s="125">
        <f>ROUND(SUM($J44:BO44)-SUM($BX44:EC44),2)</f>
        <v>0</v>
      </c>
      <c r="GR44" s="125">
        <f>ROUND(SUM($J44:BP44)-SUM($BX44:ED44),2)</f>
        <v>0</v>
      </c>
      <c r="GS44" s="125">
        <f>ROUND(SUM($J44:BQ44)-SUM($BX44:EE44),2)</f>
        <v>0</v>
      </c>
      <c r="GT44" s="159">
        <f t="shared" si="192"/>
        <v>0</v>
      </c>
      <c r="GU44" s="125">
        <f t="shared" si="193"/>
        <v>0</v>
      </c>
      <c r="GV44" s="125">
        <f t="shared" si="194"/>
        <v>0</v>
      </c>
      <c r="GW44" s="125">
        <f t="shared" si="195"/>
        <v>0</v>
      </c>
      <c r="GX44" s="158">
        <f t="shared" si="196"/>
        <v>0</v>
      </c>
      <c r="GY44" s="89"/>
      <c r="GZ44" s="89"/>
      <c r="HA44" s="89"/>
      <c r="HB44" s="125"/>
      <c r="HC44" s="125"/>
      <c r="HD44" s="125"/>
      <c r="HE44" s="125"/>
      <c r="HF44" s="89"/>
      <c r="HG44" s="89"/>
      <c r="HH44" s="89"/>
      <c r="HI44" s="89"/>
      <c r="HJ44" s="89"/>
      <c r="HK44" s="133"/>
      <c r="HL44" s="133"/>
      <c r="HM44" s="213"/>
      <c r="HN44" s="213"/>
      <c r="HO44" s="213"/>
      <c r="HP44" s="213"/>
      <c r="HQ44" s="213"/>
      <c r="HR44" s="213"/>
      <c r="HS44" s="213"/>
      <c r="HT44" s="213"/>
      <c r="HU44" s="213"/>
      <c r="HV44" s="213"/>
      <c r="HW44" s="213"/>
      <c r="HX44" s="213"/>
      <c r="HY44" s="213"/>
      <c r="HZ44" s="213"/>
      <c r="IA44" s="213"/>
      <c r="IB44" s="213"/>
      <c r="IC44" s="213"/>
      <c r="ID44" s="213"/>
      <c r="IE44" s="213"/>
      <c r="IF44" s="213"/>
      <c r="IG44" s="213"/>
      <c r="IH44" s="213"/>
      <c r="II44" s="213"/>
      <c r="IJ44" s="213"/>
      <c r="IK44" s="213"/>
      <c r="IL44" s="213"/>
      <c r="IM44" s="213"/>
      <c r="IN44" s="213"/>
      <c r="IO44" s="213"/>
      <c r="IP44" s="213"/>
      <c r="IQ44" s="213"/>
      <c r="IR44" s="213"/>
      <c r="IS44" s="213"/>
      <c r="IT44" s="213"/>
      <c r="IU44" s="212"/>
      <c r="IV44" s="212"/>
      <c r="IW44" s="212"/>
      <c r="IX44" s="212"/>
      <c r="IY44" s="212"/>
      <c r="IZ44" s="212"/>
      <c r="JA44" s="212"/>
      <c r="JB44" s="212"/>
    </row>
    <row r="45" spans="1:262" s="24" customFormat="1">
      <c r="A45" s="17"/>
      <c r="B45" s="89"/>
      <c r="C45" s="445" t="s">
        <v>209</v>
      </c>
      <c r="D45" s="152" t="s">
        <v>28</v>
      </c>
      <c r="E45" s="153" t="str">
        <f>Setup!D$13</f>
        <v>Cost of Sales</v>
      </c>
      <c r="F45" s="153">
        <v>0</v>
      </c>
      <c r="G45" s="154" t="s">
        <v>210</v>
      </c>
      <c r="H45" s="155">
        <f>IFERROR(VLOOKUP(D45,Setup!$D$40:$F$47,3,FALSE)*12,"")</f>
        <v>36</v>
      </c>
      <c r="I45" s="90"/>
      <c r="J45" s="159">
        <f>IF(SUMIF(Headcount!$F$44:$F$49,$E45,Headcount!N$44:N$49)&lt;=SUMIF(Headcount!$F$44:$F$49,$E45,Headcount!M$44:M$49),0,IF(AND($D45="Computer Equipment",VLOOKUP($E45,Setup!$C$33:$F$38,3,FALSE)&gt;=Setup!$F$30),VLOOKUP($E45,Setup!$C$33:$F$38,3,FALSE)*(SUMIF(Headcount!$F$44:$F$49,$E45,Headcount!N$44:N$49)-SUMIF(Headcount!$F$44:$F$49,$E45,Headcount!M$44:M$49)),IF(AND($D45="Furniture &amp; Fixtures",VLOOKUP($E45,Setup!$C$33:$F$38,4,FALSE)&gt;=Setup!$F$30),VLOOKUP($E45,Setup!$C$33:$F$38,4,FALSE)*(SUMIF(Headcount!$F$44:$F$49,$E45,Headcount!N$44:N$49)-SUMIF(Headcount!$F$44:$F$49,$E45,Headcount!M$44:M$49)),0)))</f>
        <v>0</v>
      </c>
      <c r="K45" s="125">
        <f>IF(SUMIF(Headcount!$F$44:$F$49,$E45,Headcount!O$44:O$49)&lt;=SUMIF(Headcount!$F$44:$F$49,$E45,Headcount!N$44:N$49),0,IF(AND($D45="Computer Equipment",VLOOKUP($E45,Setup!$C$33:$F$38,3,FALSE)&gt;=Setup!$F$30),VLOOKUP($E45,Setup!$C$33:$F$38,3,FALSE)*(SUMIF(Headcount!$F$44:$F$49,$E45,Headcount!O$44:O$49)-SUMIF(Headcount!$F$44:$F$49,$E45,Headcount!N$44:N$49)),IF(AND($D45="Furniture &amp; Fixtures",VLOOKUP($E45,Setup!$C$33:$F$38,4,FALSE)&gt;=Setup!$F$30),VLOOKUP($E45,Setup!$C$33:$F$38,4,FALSE)*(SUMIF(Headcount!$F$44:$F$49,$E45,Headcount!O$44:O$49)-SUMIF(Headcount!$F$44:$F$49,$E45,Headcount!N$44:N$49)),0)))</f>
        <v>0</v>
      </c>
      <c r="L45" s="125">
        <f>IF(SUMIF(Headcount!$F$44:$F$49,$E45,Headcount!P$44:P$49)&lt;=SUMIF(Headcount!$F$44:$F$49,$E45,Headcount!O$44:O$49),0,IF(AND($D45="Computer Equipment",VLOOKUP($E45,Setup!$C$33:$F$38,3,FALSE)&gt;=Setup!$F$30),VLOOKUP($E45,Setup!$C$33:$F$38,3,FALSE)*(SUMIF(Headcount!$F$44:$F$49,$E45,Headcount!P$44:P$49)-SUMIF(Headcount!$F$44:$F$49,$E45,Headcount!O$44:O$49)),IF(AND($D45="Furniture &amp; Fixtures",VLOOKUP($E45,Setup!$C$33:$F$38,4,FALSE)&gt;=Setup!$F$30),VLOOKUP($E45,Setup!$C$33:$F$38,4,FALSE)*(SUMIF(Headcount!$F$44:$F$49,$E45,Headcount!P$44:P$49)-SUMIF(Headcount!$F$44:$F$49,$E45,Headcount!O$44:O$49)),0)))</f>
        <v>0</v>
      </c>
      <c r="M45" s="125">
        <f>IF(SUMIF(Headcount!$F$44:$F$49,$E45,Headcount!Q$44:Q$49)&lt;=SUMIF(Headcount!$F$44:$F$49,$E45,Headcount!P$44:P$49),0,IF(AND($D45="Computer Equipment",VLOOKUP($E45,Setup!$C$33:$F$38,3,FALSE)&gt;=Setup!$F$30),VLOOKUP($E45,Setup!$C$33:$F$38,3,FALSE)*(SUMIF(Headcount!$F$44:$F$49,$E45,Headcount!Q$44:Q$49)-SUMIF(Headcount!$F$44:$F$49,$E45,Headcount!P$44:P$49)),IF(AND($D45="Furniture &amp; Fixtures",VLOOKUP($E45,Setup!$C$33:$F$38,4,FALSE)&gt;=Setup!$F$30),VLOOKUP($E45,Setup!$C$33:$F$38,4,FALSE)*(SUMIF(Headcount!$F$44:$F$49,$E45,Headcount!Q$44:Q$49)-SUMIF(Headcount!$F$44:$F$49,$E45,Headcount!P$44:P$49)),0)))</f>
        <v>0</v>
      </c>
      <c r="N45" s="125">
        <f>IF(SUMIF(Headcount!$F$44:$F$49,$E45,Headcount!R$44:R$49)&lt;=SUMIF(Headcount!$F$44:$F$49,$E45,Headcount!Q$44:Q$49),0,IF(AND($D45="Computer Equipment",VLOOKUP($E45,Setup!$C$33:$F$38,3,FALSE)&gt;=Setup!$F$30),VLOOKUP($E45,Setup!$C$33:$F$38,3,FALSE)*(SUMIF(Headcount!$F$44:$F$49,$E45,Headcount!R$44:R$49)-SUMIF(Headcount!$F$44:$F$49,$E45,Headcount!Q$44:Q$49)),IF(AND($D45="Furniture &amp; Fixtures",VLOOKUP($E45,Setup!$C$33:$F$38,4,FALSE)&gt;=Setup!$F$30),VLOOKUP($E45,Setup!$C$33:$F$38,4,FALSE)*(SUMIF(Headcount!$F$44:$F$49,$E45,Headcount!R$44:R$49)-SUMIF(Headcount!$F$44:$F$49,$E45,Headcount!Q$44:Q$49)),0)))</f>
        <v>0</v>
      </c>
      <c r="O45" s="125">
        <f>IF(SUMIF(Headcount!$F$44:$F$49,$E45,Headcount!S$44:S$49)&lt;=SUMIF(Headcount!$F$44:$F$49,$E45,Headcount!R$44:R$49),0,IF(AND($D45="Computer Equipment",VLOOKUP($E45,Setup!$C$33:$F$38,3,FALSE)&gt;=Setup!$F$30),VLOOKUP($E45,Setup!$C$33:$F$38,3,FALSE)*(SUMIF(Headcount!$F$44:$F$49,$E45,Headcount!S$44:S$49)-SUMIF(Headcount!$F$44:$F$49,$E45,Headcount!R$44:R$49)),IF(AND($D45="Furniture &amp; Fixtures",VLOOKUP($E45,Setup!$C$33:$F$38,4,FALSE)&gt;=Setup!$F$30),VLOOKUP($E45,Setup!$C$33:$F$38,4,FALSE)*(SUMIF(Headcount!$F$44:$F$49,$E45,Headcount!S$44:S$49)-SUMIF(Headcount!$F$44:$F$49,$E45,Headcount!R$44:R$49)),0)))</f>
        <v>0</v>
      </c>
      <c r="P45" s="125">
        <f>IF(SUMIF(Headcount!$F$44:$F$49,$E45,Headcount!T$44:T$49)&lt;=SUMIF(Headcount!$F$44:$F$49,$E45,Headcount!S$44:S$49),0,IF(AND($D45="Computer Equipment",VLOOKUP($E45,Setup!$C$33:$F$38,3,FALSE)&gt;=Setup!$F$30),VLOOKUP($E45,Setup!$C$33:$F$38,3,FALSE)*(SUMIF(Headcount!$F$44:$F$49,$E45,Headcount!T$44:T$49)-SUMIF(Headcount!$F$44:$F$49,$E45,Headcount!S$44:S$49)),IF(AND($D45="Furniture &amp; Fixtures",VLOOKUP($E45,Setup!$C$33:$F$38,4,FALSE)&gt;=Setup!$F$30),VLOOKUP($E45,Setup!$C$33:$F$38,4,FALSE)*(SUMIF(Headcount!$F$44:$F$49,$E45,Headcount!T$44:T$49)-SUMIF(Headcount!$F$44:$F$49,$E45,Headcount!S$44:S$49)),0)))</f>
        <v>0</v>
      </c>
      <c r="Q45" s="125">
        <f>IF(SUMIF(Headcount!$F$44:$F$49,$E45,Headcount!U$44:U$49)&lt;=SUMIF(Headcount!$F$44:$F$49,$E45,Headcount!T$44:T$49),0,IF(AND($D45="Computer Equipment",VLOOKUP($E45,Setup!$C$33:$F$38,3,FALSE)&gt;=Setup!$F$30),VLOOKUP($E45,Setup!$C$33:$F$38,3,FALSE)*(SUMIF(Headcount!$F$44:$F$49,$E45,Headcount!U$44:U$49)-SUMIF(Headcount!$F$44:$F$49,$E45,Headcount!T$44:T$49)),IF(AND($D45="Furniture &amp; Fixtures",VLOOKUP($E45,Setup!$C$33:$F$38,4,FALSE)&gt;=Setup!$F$30),VLOOKUP($E45,Setup!$C$33:$F$38,4,FALSE)*(SUMIF(Headcount!$F$44:$F$49,$E45,Headcount!U$44:U$49)-SUMIF(Headcount!$F$44:$F$49,$E45,Headcount!T$44:T$49)),0)))</f>
        <v>0</v>
      </c>
      <c r="R45" s="125">
        <f>IF(SUMIF(Headcount!$F$44:$F$49,$E45,Headcount!V$44:V$49)&lt;=SUMIF(Headcount!$F$44:$F$49,$E45,Headcount!U$44:U$49),0,IF(AND($D45="Computer Equipment",VLOOKUP($E45,Setup!$C$33:$F$38,3,FALSE)&gt;=Setup!$F$30),VLOOKUP($E45,Setup!$C$33:$F$38,3,FALSE)*(SUMIF(Headcount!$F$44:$F$49,$E45,Headcount!V$44:V$49)-SUMIF(Headcount!$F$44:$F$49,$E45,Headcount!U$44:U$49)),IF(AND($D45="Furniture &amp; Fixtures",VLOOKUP($E45,Setup!$C$33:$F$38,4,FALSE)&gt;=Setup!$F$30),VLOOKUP($E45,Setup!$C$33:$F$38,4,FALSE)*(SUMIF(Headcount!$F$44:$F$49,$E45,Headcount!V$44:V$49)-SUMIF(Headcount!$F$44:$F$49,$E45,Headcount!U$44:U$49)),0)))</f>
        <v>0</v>
      </c>
      <c r="S45" s="125">
        <f>IF(SUMIF(Headcount!$F$44:$F$49,$E45,Headcount!W$44:W$49)&lt;=SUMIF(Headcount!$F$44:$F$49,$E45,Headcount!V$44:V$49),0,IF(AND($D45="Computer Equipment",VLOOKUP($E45,Setup!$C$33:$F$38,3,FALSE)&gt;=Setup!$F$30),VLOOKUP($E45,Setup!$C$33:$F$38,3,FALSE)*(SUMIF(Headcount!$F$44:$F$49,$E45,Headcount!W$44:W$49)-SUMIF(Headcount!$F$44:$F$49,$E45,Headcount!V$44:V$49)),IF(AND($D45="Furniture &amp; Fixtures",VLOOKUP($E45,Setup!$C$33:$F$38,4,FALSE)&gt;=Setup!$F$30),VLOOKUP($E45,Setup!$C$33:$F$38,4,FALSE)*(SUMIF(Headcount!$F$44:$F$49,$E45,Headcount!W$44:W$49)-SUMIF(Headcount!$F$44:$F$49,$E45,Headcount!V$44:V$49)),0)))</f>
        <v>0</v>
      </c>
      <c r="T45" s="125">
        <f>IF(SUMIF(Headcount!$F$44:$F$49,$E45,Headcount!X$44:X$49)&lt;=SUMIF(Headcount!$F$44:$F$49,$E45,Headcount!W$44:W$49),0,IF(AND($D45="Computer Equipment",VLOOKUP($E45,Setup!$C$33:$F$38,3,FALSE)&gt;=Setup!$F$30),VLOOKUP($E45,Setup!$C$33:$F$38,3,FALSE)*(SUMIF(Headcount!$F$44:$F$49,$E45,Headcount!X$44:X$49)-SUMIF(Headcount!$F$44:$F$49,$E45,Headcount!W$44:W$49)),IF(AND($D45="Furniture &amp; Fixtures",VLOOKUP($E45,Setup!$C$33:$F$38,4,FALSE)&gt;=Setup!$F$30),VLOOKUP($E45,Setup!$C$33:$F$38,4,FALSE)*(SUMIF(Headcount!$F$44:$F$49,$E45,Headcount!X$44:X$49)-SUMIF(Headcount!$F$44:$F$49,$E45,Headcount!W$44:W$49)),0)))</f>
        <v>0</v>
      </c>
      <c r="U45" s="125">
        <f>IF(SUMIF(Headcount!$F$44:$F$49,$E45,Headcount!Y$44:Y$49)&lt;=SUMIF(Headcount!$F$44:$F$49,$E45,Headcount!X$44:X$49),0,IF(AND($D45="Computer Equipment",VLOOKUP($E45,Setup!$C$33:$F$38,3,FALSE)&gt;=Setup!$F$30),VLOOKUP($E45,Setup!$C$33:$F$38,3,FALSE)*(SUMIF(Headcount!$F$44:$F$49,$E45,Headcount!Y$44:Y$49)-SUMIF(Headcount!$F$44:$F$49,$E45,Headcount!X$44:X$49)),IF(AND($D45="Furniture &amp; Fixtures",VLOOKUP($E45,Setup!$C$33:$F$38,4,FALSE)&gt;=Setup!$F$30),VLOOKUP($E45,Setup!$C$33:$F$38,4,FALSE)*(SUMIF(Headcount!$F$44:$F$49,$E45,Headcount!Y$44:Y$49)-SUMIF(Headcount!$F$44:$F$49,$E45,Headcount!X$44:X$49)),0)))</f>
        <v>0</v>
      </c>
      <c r="V45" s="125">
        <f>IF(SUMIF(Headcount!$F$44:$F$49,$E45,Headcount!Z$44:Z$49)&lt;=SUMIF(Headcount!$F$44:$F$49,$E45,Headcount!Y$44:Y$49),0,IF(AND($D45="Computer Equipment",VLOOKUP($E45,Setup!$C$33:$F$38,3,FALSE)&gt;=Setup!$F$30),VLOOKUP($E45,Setup!$C$33:$F$38,3,FALSE)*(SUMIF(Headcount!$F$44:$F$49,$E45,Headcount!Z$44:Z$49)-SUMIF(Headcount!$F$44:$F$49,$E45,Headcount!Y$44:Y$49)),IF(AND($D45="Furniture &amp; Fixtures",VLOOKUP($E45,Setup!$C$33:$F$38,4,FALSE)&gt;=Setup!$F$30),VLOOKUP($E45,Setup!$C$33:$F$38,4,FALSE)*(SUMIF(Headcount!$F$44:$F$49,$E45,Headcount!Z$44:Z$49)-SUMIF(Headcount!$F$44:$F$49,$E45,Headcount!Y$44:Y$49)),0)))</f>
        <v>0</v>
      </c>
      <c r="W45" s="125">
        <f>IF(SUMIF(Headcount!$F$44:$F$49,$E45,Headcount!AA$44:AA$49)&lt;=SUMIF(Headcount!$F$44:$F$49,$E45,Headcount!Z$44:Z$49),0,IF(AND($D45="Computer Equipment",VLOOKUP($E45,Setup!$C$33:$F$38,3,FALSE)&gt;=Setup!$F$30),VLOOKUP($E45,Setup!$C$33:$F$38,3,FALSE)*(SUMIF(Headcount!$F$44:$F$49,$E45,Headcount!AA$44:AA$49)-SUMIF(Headcount!$F$44:$F$49,$E45,Headcount!Z$44:Z$49)),IF(AND($D45="Furniture &amp; Fixtures",VLOOKUP($E45,Setup!$C$33:$F$38,4,FALSE)&gt;=Setup!$F$30),VLOOKUP($E45,Setup!$C$33:$F$38,4,FALSE)*(SUMIF(Headcount!$F$44:$F$49,$E45,Headcount!AA$44:AA$49)-SUMIF(Headcount!$F$44:$F$49,$E45,Headcount!Z$44:Z$49)),0)))</f>
        <v>0</v>
      </c>
      <c r="X45" s="125">
        <f>IF(SUMIF(Headcount!$F$44:$F$49,$E45,Headcount!AB$44:AB$49)&lt;=SUMIF(Headcount!$F$44:$F$49,$E45,Headcount!AA$44:AA$49),0,IF(AND($D45="Computer Equipment",VLOOKUP($E45,Setup!$C$33:$F$38,3,FALSE)&gt;=Setup!$F$30),VLOOKUP($E45,Setup!$C$33:$F$38,3,FALSE)*(SUMIF(Headcount!$F$44:$F$49,$E45,Headcount!AB$44:AB$49)-SUMIF(Headcount!$F$44:$F$49,$E45,Headcount!AA$44:AA$49)),IF(AND($D45="Furniture &amp; Fixtures",VLOOKUP($E45,Setup!$C$33:$F$38,4,FALSE)&gt;=Setup!$F$30),VLOOKUP($E45,Setup!$C$33:$F$38,4,FALSE)*(SUMIF(Headcount!$F$44:$F$49,$E45,Headcount!AB$44:AB$49)-SUMIF(Headcount!$F$44:$F$49,$E45,Headcount!AA$44:AA$49)),0)))</f>
        <v>0</v>
      </c>
      <c r="Y45" s="125">
        <f>IF(SUMIF(Headcount!$F$44:$F$49,$E45,Headcount!AC$44:AC$49)&lt;=SUMIF(Headcount!$F$44:$F$49,$E45,Headcount!AB$44:AB$49),0,IF(AND($D45="Computer Equipment",VLOOKUP($E45,Setup!$C$33:$F$38,3,FALSE)&gt;=Setup!$F$30),VLOOKUP($E45,Setup!$C$33:$F$38,3,FALSE)*(SUMIF(Headcount!$F$44:$F$49,$E45,Headcount!AC$44:AC$49)-SUMIF(Headcount!$F$44:$F$49,$E45,Headcount!AB$44:AB$49)),IF(AND($D45="Furniture &amp; Fixtures",VLOOKUP($E45,Setup!$C$33:$F$38,4,FALSE)&gt;=Setup!$F$30),VLOOKUP($E45,Setup!$C$33:$F$38,4,FALSE)*(SUMIF(Headcount!$F$44:$F$49,$E45,Headcount!AC$44:AC$49)-SUMIF(Headcount!$F$44:$F$49,$E45,Headcount!AB$44:AB$49)),0)))</f>
        <v>0</v>
      </c>
      <c r="Z45" s="125">
        <f>IF(SUMIF(Headcount!$F$44:$F$49,$E45,Headcount!AD$44:AD$49)&lt;=SUMIF(Headcount!$F$44:$F$49,$E45,Headcount!AC$44:AC$49),0,IF(AND($D45="Computer Equipment",VLOOKUP($E45,Setup!$C$33:$F$38,3,FALSE)&gt;=Setup!$F$30),VLOOKUP($E45,Setup!$C$33:$F$38,3,FALSE)*(SUMIF(Headcount!$F$44:$F$49,$E45,Headcount!AD$44:AD$49)-SUMIF(Headcount!$F$44:$F$49,$E45,Headcount!AC$44:AC$49)),IF(AND($D45="Furniture &amp; Fixtures",VLOOKUP($E45,Setup!$C$33:$F$38,4,FALSE)&gt;=Setup!$F$30),VLOOKUP($E45,Setup!$C$33:$F$38,4,FALSE)*(SUMIF(Headcount!$F$44:$F$49,$E45,Headcount!AD$44:AD$49)-SUMIF(Headcount!$F$44:$F$49,$E45,Headcount!AC$44:AC$49)),0)))</f>
        <v>0</v>
      </c>
      <c r="AA45" s="125">
        <f>IF(SUMIF(Headcount!$F$44:$F$49,$E45,Headcount!AE$44:AE$49)&lt;=SUMIF(Headcount!$F$44:$F$49,$E45,Headcount!AD$44:AD$49),0,IF(AND($D45="Computer Equipment",VLOOKUP($E45,Setup!$C$33:$F$38,3,FALSE)&gt;=Setup!$F$30),VLOOKUP($E45,Setup!$C$33:$F$38,3,FALSE)*(SUMIF(Headcount!$F$44:$F$49,$E45,Headcount!AE$44:AE$49)-SUMIF(Headcount!$F$44:$F$49,$E45,Headcount!AD$44:AD$49)),IF(AND($D45="Furniture &amp; Fixtures",VLOOKUP($E45,Setup!$C$33:$F$38,4,FALSE)&gt;=Setup!$F$30),VLOOKUP($E45,Setup!$C$33:$F$38,4,FALSE)*(SUMIF(Headcount!$F$44:$F$49,$E45,Headcount!AE$44:AE$49)-SUMIF(Headcount!$F$44:$F$49,$E45,Headcount!AD$44:AD$49)),0)))</f>
        <v>0</v>
      </c>
      <c r="AB45" s="125">
        <f>IF(SUMIF(Headcount!$F$44:$F$49,$E45,Headcount!AF$44:AF$49)&lt;=SUMIF(Headcount!$F$44:$F$49,$E45,Headcount!AE$44:AE$49),0,IF(AND($D45="Computer Equipment",VLOOKUP($E45,Setup!$C$33:$F$38,3,FALSE)&gt;=Setup!$F$30),VLOOKUP($E45,Setup!$C$33:$F$38,3,FALSE)*(SUMIF(Headcount!$F$44:$F$49,$E45,Headcount!AF$44:AF$49)-SUMIF(Headcount!$F$44:$F$49,$E45,Headcount!AE$44:AE$49)),IF(AND($D45="Furniture &amp; Fixtures",VLOOKUP($E45,Setup!$C$33:$F$38,4,FALSE)&gt;=Setup!$F$30),VLOOKUP($E45,Setup!$C$33:$F$38,4,FALSE)*(SUMIF(Headcount!$F$44:$F$49,$E45,Headcount!AF$44:AF$49)-SUMIF(Headcount!$F$44:$F$49,$E45,Headcount!AE$44:AE$49)),0)))</f>
        <v>0</v>
      </c>
      <c r="AC45" s="125">
        <f>IF(SUMIF(Headcount!$F$44:$F$49,$E45,Headcount!AG$44:AG$49)&lt;=SUMIF(Headcount!$F$44:$F$49,$E45,Headcount!AF$44:AF$49),0,IF(AND($D45="Computer Equipment",VLOOKUP($E45,Setup!$C$33:$F$38,3,FALSE)&gt;=Setup!$F$30),VLOOKUP($E45,Setup!$C$33:$F$38,3,FALSE)*(SUMIF(Headcount!$F$44:$F$49,$E45,Headcount!AG$44:AG$49)-SUMIF(Headcount!$F$44:$F$49,$E45,Headcount!AF$44:AF$49)),IF(AND($D45="Furniture &amp; Fixtures",VLOOKUP($E45,Setup!$C$33:$F$38,4,FALSE)&gt;=Setup!$F$30),VLOOKUP($E45,Setup!$C$33:$F$38,4,FALSE)*(SUMIF(Headcount!$F$44:$F$49,$E45,Headcount!AG$44:AG$49)-SUMIF(Headcount!$F$44:$F$49,$E45,Headcount!AF$44:AF$49)),0)))</f>
        <v>0</v>
      </c>
      <c r="AD45" s="125">
        <f>IF(SUMIF(Headcount!$F$44:$F$49,$E45,Headcount!AH$44:AH$49)&lt;=SUMIF(Headcount!$F$44:$F$49,$E45,Headcount!AG$44:AG$49),0,IF(AND($D45="Computer Equipment",VLOOKUP($E45,Setup!$C$33:$F$38,3,FALSE)&gt;=Setup!$F$30),VLOOKUP($E45,Setup!$C$33:$F$38,3,FALSE)*(SUMIF(Headcount!$F$44:$F$49,$E45,Headcount!AH$44:AH$49)-SUMIF(Headcount!$F$44:$F$49,$E45,Headcount!AG$44:AG$49)),IF(AND($D45="Furniture &amp; Fixtures",VLOOKUP($E45,Setup!$C$33:$F$38,4,FALSE)&gt;=Setup!$F$30),VLOOKUP($E45,Setup!$C$33:$F$38,4,FALSE)*(SUMIF(Headcount!$F$44:$F$49,$E45,Headcount!AH$44:AH$49)-SUMIF(Headcount!$F$44:$F$49,$E45,Headcount!AG$44:AG$49)),0)))</f>
        <v>0</v>
      </c>
      <c r="AE45" s="125">
        <f>IF(SUMIF(Headcount!$F$44:$F$49,$E45,Headcount!AI$44:AI$49)&lt;=SUMIF(Headcount!$F$44:$F$49,$E45,Headcount!AH$44:AH$49),0,IF(AND($D45="Computer Equipment",VLOOKUP($E45,Setup!$C$33:$F$38,3,FALSE)&gt;=Setup!$F$30),VLOOKUP($E45,Setup!$C$33:$F$38,3,FALSE)*(SUMIF(Headcount!$F$44:$F$49,$E45,Headcount!AI$44:AI$49)-SUMIF(Headcount!$F$44:$F$49,$E45,Headcount!AH$44:AH$49)),IF(AND($D45="Furniture &amp; Fixtures",VLOOKUP($E45,Setup!$C$33:$F$38,4,FALSE)&gt;=Setup!$F$30),VLOOKUP($E45,Setup!$C$33:$F$38,4,FALSE)*(SUMIF(Headcount!$F$44:$F$49,$E45,Headcount!AI$44:AI$49)-SUMIF(Headcount!$F$44:$F$49,$E45,Headcount!AH$44:AH$49)),0)))</f>
        <v>0</v>
      </c>
      <c r="AF45" s="125">
        <f>IF(SUMIF(Headcount!$F$44:$F$49,$E45,Headcount!AJ$44:AJ$49)&lt;=SUMIF(Headcount!$F$44:$F$49,$E45,Headcount!AI$44:AI$49),0,IF(AND($D45="Computer Equipment",VLOOKUP($E45,Setup!$C$33:$F$38,3,FALSE)&gt;=Setup!$F$30),VLOOKUP($E45,Setup!$C$33:$F$38,3,FALSE)*(SUMIF(Headcount!$F$44:$F$49,$E45,Headcount!AJ$44:AJ$49)-SUMIF(Headcount!$F$44:$F$49,$E45,Headcount!AI$44:AI$49)),IF(AND($D45="Furniture &amp; Fixtures",VLOOKUP($E45,Setup!$C$33:$F$38,4,FALSE)&gt;=Setup!$F$30),VLOOKUP($E45,Setup!$C$33:$F$38,4,FALSE)*(SUMIF(Headcount!$F$44:$F$49,$E45,Headcount!AJ$44:AJ$49)-SUMIF(Headcount!$F$44:$F$49,$E45,Headcount!AI$44:AI$49)),0)))</f>
        <v>0</v>
      </c>
      <c r="AG45" s="125">
        <f>IF(SUMIF(Headcount!$F$44:$F$49,$E45,Headcount!AK$44:AK$49)&lt;=SUMIF(Headcount!$F$44:$F$49,$E45,Headcount!AJ$44:AJ$49),0,IF(AND($D45="Computer Equipment",VLOOKUP($E45,Setup!$C$33:$F$38,3,FALSE)&gt;=Setup!$F$30),VLOOKUP($E45,Setup!$C$33:$F$38,3,FALSE)*(SUMIF(Headcount!$F$44:$F$49,$E45,Headcount!AK$44:AK$49)-SUMIF(Headcount!$F$44:$F$49,$E45,Headcount!AJ$44:AJ$49)),IF(AND($D45="Furniture &amp; Fixtures",VLOOKUP($E45,Setup!$C$33:$F$38,4,FALSE)&gt;=Setup!$F$30),VLOOKUP($E45,Setup!$C$33:$F$38,4,FALSE)*(SUMIF(Headcount!$F$44:$F$49,$E45,Headcount!AK$44:AK$49)-SUMIF(Headcount!$F$44:$F$49,$E45,Headcount!AJ$44:AJ$49)),0)))</f>
        <v>0</v>
      </c>
      <c r="AH45" s="125">
        <f>IF(SUMIF(Headcount!$F$44:$F$49,$E45,Headcount!AL$44:AL$49)&lt;=SUMIF(Headcount!$F$44:$F$49,$E45,Headcount!AK$44:AK$49),0,IF(AND($D45="Computer Equipment",VLOOKUP($E45,Setup!$C$33:$F$38,3,FALSE)&gt;=Setup!$F$30),VLOOKUP($E45,Setup!$C$33:$F$38,3,FALSE)*(SUMIF(Headcount!$F$44:$F$49,$E45,Headcount!AL$44:AL$49)-SUMIF(Headcount!$F$44:$F$49,$E45,Headcount!AK$44:AK$49)),IF(AND($D45="Furniture &amp; Fixtures",VLOOKUP($E45,Setup!$C$33:$F$38,4,FALSE)&gt;=Setup!$F$30),VLOOKUP($E45,Setup!$C$33:$F$38,4,FALSE)*(SUMIF(Headcount!$F$44:$F$49,$E45,Headcount!AL$44:AL$49)-SUMIF(Headcount!$F$44:$F$49,$E45,Headcount!AK$44:AK$49)),0)))</f>
        <v>0</v>
      </c>
      <c r="AI45" s="125">
        <f>IF(SUMIF(Headcount!$F$44:$F$49,$E45,Headcount!AM$44:AM$49)&lt;=SUMIF(Headcount!$F$44:$F$49,$E45,Headcount!AL$44:AL$49),0,IF(AND($D45="Computer Equipment",VLOOKUP($E45,Setup!$C$33:$F$38,3,FALSE)&gt;=Setup!$F$30),VLOOKUP($E45,Setup!$C$33:$F$38,3,FALSE)*(SUMIF(Headcount!$F$44:$F$49,$E45,Headcount!AM$44:AM$49)-SUMIF(Headcount!$F$44:$F$49,$E45,Headcount!AL$44:AL$49)),IF(AND($D45="Furniture &amp; Fixtures",VLOOKUP($E45,Setup!$C$33:$F$38,4,FALSE)&gt;=Setup!$F$30),VLOOKUP($E45,Setup!$C$33:$F$38,4,FALSE)*(SUMIF(Headcount!$F$44:$F$49,$E45,Headcount!AM$44:AM$49)-SUMIF(Headcount!$F$44:$F$49,$E45,Headcount!AL$44:AL$49)),0)))</f>
        <v>0</v>
      </c>
      <c r="AJ45" s="125">
        <f>IF(SUMIF(Headcount!$F$44:$F$49,$E45,Headcount!AN$44:AN$49)&lt;=SUMIF(Headcount!$F$44:$F$49,$E45,Headcount!AM$44:AM$49),0,IF(AND($D45="Computer Equipment",VLOOKUP($E45,Setup!$C$33:$F$38,3,FALSE)&gt;=Setup!$F$30),VLOOKUP($E45,Setup!$C$33:$F$38,3,FALSE)*(SUMIF(Headcount!$F$44:$F$49,$E45,Headcount!AN$44:AN$49)-SUMIF(Headcount!$F$44:$F$49,$E45,Headcount!AM$44:AM$49)),IF(AND($D45="Furniture &amp; Fixtures",VLOOKUP($E45,Setup!$C$33:$F$38,4,FALSE)&gt;=Setup!$F$30),VLOOKUP($E45,Setup!$C$33:$F$38,4,FALSE)*(SUMIF(Headcount!$F$44:$F$49,$E45,Headcount!AN$44:AN$49)-SUMIF(Headcount!$F$44:$F$49,$E45,Headcount!AM$44:AM$49)),0)))</f>
        <v>0</v>
      </c>
      <c r="AK45" s="125">
        <f>IF(SUMIF(Headcount!$F$44:$F$49,$E45,Headcount!AO$44:AO$49)&lt;=SUMIF(Headcount!$F$44:$F$49,$E45,Headcount!AN$44:AN$49),0,IF(AND($D45="Computer Equipment",VLOOKUP($E45,Setup!$C$33:$F$38,3,FALSE)&gt;=Setup!$F$30),VLOOKUP($E45,Setup!$C$33:$F$38,3,FALSE)*(SUMIF(Headcount!$F$44:$F$49,$E45,Headcount!AO$44:AO$49)-SUMIF(Headcount!$F$44:$F$49,$E45,Headcount!AN$44:AN$49)),IF(AND($D45="Furniture &amp; Fixtures",VLOOKUP($E45,Setup!$C$33:$F$38,4,FALSE)&gt;=Setup!$F$30),VLOOKUP($E45,Setup!$C$33:$F$38,4,FALSE)*(SUMIF(Headcount!$F$44:$F$49,$E45,Headcount!AO$44:AO$49)-SUMIF(Headcount!$F$44:$F$49,$E45,Headcount!AN$44:AN$49)),0)))</f>
        <v>0</v>
      </c>
      <c r="AL45" s="125">
        <f>IF(SUMIF(Headcount!$F$44:$F$49,$E45,Headcount!AP$44:AP$49)&lt;=SUMIF(Headcount!$F$44:$F$49,$E45,Headcount!AO$44:AO$49),0,IF(AND($D45="Computer Equipment",VLOOKUP($E45,Setup!$C$33:$F$38,3,FALSE)&gt;=Setup!$F$30),VLOOKUP($E45,Setup!$C$33:$F$38,3,FALSE)*(SUMIF(Headcount!$F$44:$F$49,$E45,Headcount!AP$44:AP$49)-SUMIF(Headcount!$F$44:$F$49,$E45,Headcount!AO$44:AO$49)),IF(AND($D45="Furniture &amp; Fixtures",VLOOKUP($E45,Setup!$C$33:$F$38,4,FALSE)&gt;=Setup!$F$30),VLOOKUP($E45,Setup!$C$33:$F$38,4,FALSE)*(SUMIF(Headcount!$F$44:$F$49,$E45,Headcount!AP$44:AP$49)-SUMIF(Headcount!$F$44:$F$49,$E45,Headcount!AO$44:AO$49)),0)))</f>
        <v>0</v>
      </c>
      <c r="AM45" s="125">
        <f>IF(SUMIF(Headcount!$F$44:$F$49,$E45,Headcount!AQ$44:AQ$49)&lt;=SUMIF(Headcount!$F$44:$F$49,$E45,Headcount!AP$44:AP$49),0,IF(AND($D45="Computer Equipment",VLOOKUP($E45,Setup!$C$33:$F$38,3,FALSE)&gt;=Setup!$F$30),VLOOKUP($E45,Setup!$C$33:$F$38,3,FALSE)*(SUMIF(Headcount!$F$44:$F$49,$E45,Headcount!AQ$44:AQ$49)-SUMIF(Headcount!$F$44:$F$49,$E45,Headcount!AP$44:AP$49)),IF(AND($D45="Furniture &amp; Fixtures",VLOOKUP($E45,Setup!$C$33:$F$38,4,FALSE)&gt;=Setup!$F$30),VLOOKUP($E45,Setup!$C$33:$F$38,4,FALSE)*(SUMIF(Headcount!$F$44:$F$49,$E45,Headcount!AQ$44:AQ$49)-SUMIF(Headcount!$F$44:$F$49,$E45,Headcount!AP$44:AP$49)),0)))</f>
        <v>0</v>
      </c>
      <c r="AN45" s="125">
        <f>IF(SUMIF(Headcount!$F$44:$F$49,$E45,Headcount!AR$44:AR$49)&lt;=SUMIF(Headcount!$F$44:$F$49,$E45,Headcount!AQ$44:AQ$49),0,IF(AND($D45="Computer Equipment",VLOOKUP($E45,Setup!$C$33:$F$38,3,FALSE)&gt;=Setup!$F$30),VLOOKUP($E45,Setup!$C$33:$F$38,3,FALSE)*(SUMIF(Headcount!$F$44:$F$49,$E45,Headcount!AR$44:AR$49)-SUMIF(Headcount!$F$44:$F$49,$E45,Headcount!AQ$44:AQ$49)),IF(AND($D45="Furniture &amp; Fixtures",VLOOKUP($E45,Setup!$C$33:$F$38,4,FALSE)&gt;=Setup!$F$30),VLOOKUP($E45,Setup!$C$33:$F$38,4,FALSE)*(SUMIF(Headcount!$F$44:$F$49,$E45,Headcount!AR$44:AR$49)-SUMIF(Headcount!$F$44:$F$49,$E45,Headcount!AQ$44:AQ$49)),0)))</f>
        <v>0</v>
      </c>
      <c r="AO45" s="125">
        <f>IF(SUMIF(Headcount!$F$44:$F$49,$E45,Headcount!AS$44:AS$49)&lt;=SUMIF(Headcount!$F$44:$F$49,$E45,Headcount!AR$44:AR$49),0,IF(AND($D45="Computer Equipment",VLOOKUP($E45,Setup!$C$33:$F$38,3,FALSE)&gt;=Setup!$F$30),VLOOKUP($E45,Setup!$C$33:$F$38,3,FALSE)*(SUMIF(Headcount!$F$44:$F$49,$E45,Headcount!AS$44:AS$49)-SUMIF(Headcount!$F$44:$F$49,$E45,Headcount!AR$44:AR$49)),IF(AND($D45="Furniture &amp; Fixtures",VLOOKUP($E45,Setup!$C$33:$F$38,4,FALSE)&gt;=Setup!$F$30),VLOOKUP($E45,Setup!$C$33:$F$38,4,FALSE)*(SUMIF(Headcount!$F$44:$F$49,$E45,Headcount!AS$44:AS$49)-SUMIF(Headcount!$F$44:$F$49,$E45,Headcount!AR$44:AR$49)),0)))</f>
        <v>0</v>
      </c>
      <c r="AP45" s="125">
        <f>IF(SUMIF(Headcount!$F$44:$F$49,$E45,Headcount!AT$44:AT$49)&lt;=SUMIF(Headcount!$F$44:$F$49,$E45,Headcount!AS$44:AS$49),0,IF(AND($D45="Computer Equipment",VLOOKUP($E45,Setup!$C$33:$F$38,3,FALSE)&gt;=Setup!$F$30),VLOOKUP($E45,Setup!$C$33:$F$38,3,FALSE)*(SUMIF(Headcount!$F$44:$F$49,$E45,Headcount!AT$44:AT$49)-SUMIF(Headcount!$F$44:$F$49,$E45,Headcount!AS$44:AS$49)),IF(AND($D45="Furniture &amp; Fixtures",VLOOKUP($E45,Setup!$C$33:$F$38,4,FALSE)&gt;=Setup!$F$30),VLOOKUP($E45,Setup!$C$33:$F$38,4,FALSE)*(SUMIF(Headcount!$F$44:$F$49,$E45,Headcount!AT$44:AT$49)-SUMIF(Headcount!$F$44:$F$49,$E45,Headcount!AS$44:AS$49)),0)))</f>
        <v>0</v>
      </c>
      <c r="AQ45" s="125">
        <f>IF(SUMIF(Headcount!$F$44:$F$49,$E45,Headcount!AU$44:AU$49)&lt;=SUMIF(Headcount!$F$44:$F$49,$E45,Headcount!AT$44:AT$49),0,IF(AND($D45="Computer Equipment",VLOOKUP($E45,Setup!$C$33:$F$38,3,FALSE)&gt;=Setup!$F$30),VLOOKUP($E45,Setup!$C$33:$F$38,3,FALSE)*(SUMIF(Headcount!$F$44:$F$49,$E45,Headcount!AU$44:AU$49)-SUMIF(Headcount!$F$44:$F$49,$E45,Headcount!AT$44:AT$49)),IF(AND($D45="Furniture &amp; Fixtures",VLOOKUP($E45,Setup!$C$33:$F$38,4,FALSE)&gt;=Setup!$F$30),VLOOKUP($E45,Setup!$C$33:$F$38,4,FALSE)*(SUMIF(Headcount!$F$44:$F$49,$E45,Headcount!AU$44:AU$49)-SUMIF(Headcount!$F$44:$F$49,$E45,Headcount!AT$44:AT$49)),0)))</f>
        <v>0</v>
      </c>
      <c r="AR45" s="125">
        <f>IF(SUMIF(Headcount!$F$44:$F$49,$E45,Headcount!AV$44:AV$49)&lt;=SUMIF(Headcount!$F$44:$F$49,$E45,Headcount!AU$44:AU$49),0,IF(AND($D45="Computer Equipment",VLOOKUP($E45,Setup!$C$33:$F$38,3,FALSE)&gt;=Setup!$F$30),VLOOKUP($E45,Setup!$C$33:$F$38,3,FALSE)*(SUMIF(Headcount!$F$44:$F$49,$E45,Headcount!AV$44:AV$49)-SUMIF(Headcount!$F$44:$F$49,$E45,Headcount!AU$44:AU$49)),IF(AND($D45="Furniture &amp; Fixtures",VLOOKUP($E45,Setup!$C$33:$F$38,4,FALSE)&gt;=Setup!$F$30),VLOOKUP($E45,Setup!$C$33:$F$38,4,FALSE)*(SUMIF(Headcount!$F$44:$F$49,$E45,Headcount!AV$44:AV$49)-SUMIF(Headcount!$F$44:$F$49,$E45,Headcount!AU$44:AU$49)),0)))</f>
        <v>0</v>
      </c>
      <c r="AS45" s="125">
        <f>IF(SUMIF(Headcount!$F$44:$F$49,$E45,Headcount!AW$44:AW$49)&lt;=SUMIF(Headcount!$F$44:$F$49,$E45,Headcount!AV$44:AV$49),0,IF(AND($D45="Computer Equipment",VLOOKUP($E45,Setup!$C$33:$F$38,3,FALSE)&gt;=Setup!$F$30),VLOOKUP($E45,Setup!$C$33:$F$38,3,FALSE)*(SUMIF(Headcount!$F$44:$F$49,$E45,Headcount!AW$44:AW$49)-SUMIF(Headcount!$F$44:$F$49,$E45,Headcount!AV$44:AV$49)),IF(AND($D45="Furniture &amp; Fixtures",VLOOKUP($E45,Setup!$C$33:$F$38,4,FALSE)&gt;=Setup!$F$30),VLOOKUP($E45,Setup!$C$33:$F$38,4,FALSE)*(SUMIF(Headcount!$F$44:$F$49,$E45,Headcount!AW$44:AW$49)-SUMIF(Headcount!$F$44:$F$49,$E45,Headcount!AV$44:AV$49)),0)))</f>
        <v>0</v>
      </c>
      <c r="AT45" s="125">
        <f>IF(SUMIF(Headcount!$F$44:$F$49,$E45,Headcount!AX$44:AX$49)&lt;=SUMIF(Headcount!$F$44:$F$49,$E45,Headcount!AW$44:AW$49),0,IF(AND($D45="Computer Equipment",VLOOKUP($E45,Setup!$C$33:$F$38,3,FALSE)&gt;=Setup!$F$30),VLOOKUP($E45,Setup!$C$33:$F$38,3,FALSE)*(SUMIF(Headcount!$F$44:$F$49,$E45,Headcount!AX$44:AX$49)-SUMIF(Headcount!$F$44:$F$49,$E45,Headcount!AW$44:AW$49)),IF(AND($D45="Furniture &amp; Fixtures",VLOOKUP($E45,Setup!$C$33:$F$38,4,FALSE)&gt;=Setup!$F$30),VLOOKUP($E45,Setup!$C$33:$F$38,4,FALSE)*(SUMIF(Headcount!$F$44:$F$49,$E45,Headcount!AX$44:AX$49)-SUMIF(Headcount!$F$44:$F$49,$E45,Headcount!AW$44:AW$49)),0)))</f>
        <v>0</v>
      </c>
      <c r="AU45" s="125">
        <f>IF(SUMIF(Headcount!$F$44:$F$49,$E45,Headcount!AY$44:AY$49)&lt;=SUMIF(Headcount!$F$44:$F$49,$E45,Headcount!AX$44:AX$49),0,IF(AND($D45="Computer Equipment",VLOOKUP($E45,Setup!$C$33:$F$38,3,FALSE)&gt;=Setup!$F$30),VLOOKUP($E45,Setup!$C$33:$F$38,3,FALSE)*(SUMIF(Headcount!$F$44:$F$49,$E45,Headcount!AY$44:AY$49)-SUMIF(Headcount!$F$44:$F$49,$E45,Headcount!AX$44:AX$49)),IF(AND($D45="Furniture &amp; Fixtures",VLOOKUP($E45,Setup!$C$33:$F$38,4,FALSE)&gt;=Setup!$F$30),VLOOKUP($E45,Setup!$C$33:$F$38,4,FALSE)*(SUMIF(Headcount!$F$44:$F$49,$E45,Headcount!AY$44:AY$49)-SUMIF(Headcount!$F$44:$F$49,$E45,Headcount!AX$44:AX$49)),0)))</f>
        <v>0</v>
      </c>
      <c r="AV45" s="125">
        <f>IF(SUMIF(Headcount!$F$44:$F$49,$E45,Headcount!AZ$44:AZ$49)&lt;=SUMIF(Headcount!$F$44:$F$49,$E45,Headcount!AY$44:AY$49),0,IF(AND($D45="Computer Equipment",VLOOKUP($E45,Setup!$C$33:$F$38,3,FALSE)&gt;=Setup!$F$30),VLOOKUP($E45,Setup!$C$33:$F$38,3,FALSE)*(SUMIF(Headcount!$F$44:$F$49,$E45,Headcount!AZ$44:AZ$49)-SUMIF(Headcount!$F$44:$F$49,$E45,Headcount!AY$44:AY$49)),IF(AND($D45="Furniture &amp; Fixtures",VLOOKUP($E45,Setup!$C$33:$F$38,4,FALSE)&gt;=Setup!$F$30),VLOOKUP($E45,Setup!$C$33:$F$38,4,FALSE)*(SUMIF(Headcount!$F$44:$F$49,$E45,Headcount!AZ$44:AZ$49)-SUMIF(Headcount!$F$44:$F$49,$E45,Headcount!AY$44:AY$49)),0)))</f>
        <v>0</v>
      </c>
      <c r="AW45" s="125">
        <f>IF(SUMIF(Headcount!$F$44:$F$49,$E45,Headcount!BA$44:BA$49)&lt;=SUMIF(Headcount!$F$44:$F$49,$E45,Headcount!AZ$44:AZ$49),0,IF(AND($D45="Computer Equipment",VLOOKUP($E45,Setup!$C$33:$F$38,3,FALSE)&gt;=Setup!$F$30),VLOOKUP($E45,Setup!$C$33:$F$38,3,FALSE)*(SUMIF(Headcount!$F$44:$F$49,$E45,Headcount!BA$44:BA$49)-SUMIF(Headcount!$F$44:$F$49,$E45,Headcount!AZ$44:AZ$49)),IF(AND($D45="Furniture &amp; Fixtures",VLOOKUP($E45,Setup!$C$33:$F$38,4,FALSE)&gt;=Setup!$F$30),VLOOKUP($E45,Setup!$C$33:$F$38,4,FALSE)*(SUMIF(Headcount!$F$44:$F$49,$E45,Headcount!BA$44:BA$49)-SUMIF(Headcount!$F$44:$F$49,$E45,Headcount!AZ$44:AZ$49)),0)))</f>
        <v>0</v>
      </c>
      <c r="AX45" s="125">
        <f>IF(SUMIF(Headcount!$F$44:$F$49,$E45,Headcount!BB$44:BB$49)&lt;=SUMIF(Headcount!$F$44:$F$49,$E45,Headcount!BA$44:BA$49),0,IF(AND($D45="Computer Equipment",VLOOKUP($E45,Setup!$C$33:$F$38,3,FALSE)&gt;=Setup!$F$30),VLOOKUP($E45,Setup!$C$33:$F$38,3,FALSE)*(SUMIF(Headcount!$F$44:$F$49,$E45,Headcount!BB$44:BB$49)-SUMIF(Headcount!$F$44:$F$49,$E45,Headcount!BA$44:BA$49)),IF(AND($D45="Furniture &amp; Fixtures",VLOOKUP($E45,Setup!$C$33:$F$38,4,FALSE)&gt;=Setup!$F$30),VLOOKUP($E45,Setup!$C$33:$F$38,4,FALSE)*(SUMIF(Headcount!$F$44:$F$49,$E45,Headcount!BB$44:BB$49)-SUMIF(Headcount!$F$44:$F$49,$E45,Headcount!BA$44:BA$49)),0)))</f>
        <v>0</v>
      </c>
      <c r="AY45" s="125">
        <f>IF(SUMIF(Headcount!$F$44:$F$49,$E45,Headcount!BC$44:BC$49)&lt;=SUMIF(Headcount!$F$44:$F$49,$E45,Headcount!BB$44:BB$49),0,IF(AND($D45="Computer Equipment",VLOOKUP($E45,Setup!$C$33:$F$38,3,FALSE)&gt;=Setup!$F$30),VLOOKUP($E45,Setup!$C$33:$F$38,3,FALSE)*(SUMIF(Headcount!$F$44:$F$49,$E45,Headcount!BC$44:BC$49)-SUMIF(Headcount!$F$44:$F$49,$E45,Headcount!BB$44:BB$49)),IF(AND($D45="Furniture &amp; Fixtures",VLOOKUP($E45,Setup!$C$33:$F$38,4,FALSE)&gt;=Setup!$F$30),VLOOKUP($E45,Setup!$C$33:$F$38,4,FALSE)*(SUMIF(Headcount!$F$44:$F$49,$E45,Headcount!BC$44:BC$49)-SUMIF(Headcount!$F$44:$F$49,$E45,Headcount!BB$44:BB$49)),0)))</f>
        <v>0</v>
      </c>
      <c r="AZ45" s="125">
        <f>IF(SUMIF(Headcount!$F$44:$F$49,$E45,Headcount!BD$44:BD$49)&lt;=SUMIF(Headcount!$F$44:$F$49,$E45,Headcount!BC$44:BC$49),0,IF(AND($D45="Computer Equipment",VLOOKUP($E45,Setup!$C$33:$F$38,3,FALSE)&gt;=Setup!$F$30),VLOOKUP($E45,Setup!$C$33:$F$38,3,FALSE)*(SUMIF(Headcount!$F$44:$F$49,$E45,Headcount!BD$44:BD$49)-SUMIF(Headcount!$F$44:$F$49,$E45,Headcount!BC$44:BC$49)),IF(AND($D45="Furniture &amp; Fixtures",VLOOKUP($E45,Setup!$C$33:$F$38,4,FALSE)&gt;=Setup!$F$30),VLOOKUP($E45,Setup!$C$33:$F$38,4,FALSE)*(SUMIF(Headcount!$F$44:$F$49,$E45,Headcount!BD$44:BD$49)-SUMIF(Headcount!$F$44:$F$49,$E45,Headcount!BC$44:BC$49)),0)))</f>
        <v>0</v>
      </c>
      <c r="BA45" s="125">
        <f>IF(SUMIF(Headcount!$F$44:$F$49,$E45,Headcount!BE$44:BE$49)&lt;=SUMIF(Headcount!$F$44:$F$49,$E45,Headcount!BD$44:BD$49),0,IF(AND($D45="Computer Equipment",VLOOKUP($E45,Setup!$C$33:$F$38,3,FALSE)&gt;=Setup!$F$30),VLOOKUP($E45,Setup!$C$33:$F$38,3,FALSE)*(SUMIF(Headcount!$F$44:$F$49,$E45,Headcount!BE$44:BE$49)-SUMIF(Headcount!$F$44:$F$49,$E45,Headcount!BD$44:BD$49)),IF(AND($D45="Furniture &amp; Fixtures",VLOOKUP($E45,Setup!$C$33:$F$38,4,FALSE)&gt;=Setup!$F$30),VLOOKUP($E45,Setup!$C$33:$F$38,4,FALSE)*(SUMIF(Headcount!$F$44:$F$49,$E45,Headcount!BE$44:BE$49)-SUMIF(Headcount!$F$44:$F$49,$E45,Headcount!BD$44:BD$49)),0)))</f>
        <v>0</v>
      </c>
      <c r="BB45" s="125">
        <f>IF(SUMIF(Headcount!$F$44:$F$49,$E45,Headcount!BF$44:BF$49)&lt;=SUMIF(Headcount!$F$44:$F$49,$E45,Headcount!BE$44:BE$49),0,IF(AND($D45="Computer Equipment",VLOOKUP($E45,Setup!$C$33:$F$38,3,FALSE)&gt;=Setup!$F$30),VLOOKUP($E45,Setup!$C$33:$F$38,3,FALSE)*(SUMIF(Headcount!$F$44:$F$49,$E45,Headcount!BF$44:BF$49)-SUMIF(Headcount!$F$44:$F$49,$E45,Headcount!BE$44:BE$49)),IF(AND($D45="Furniture &amp; Fixtures",VLOOKUP($E45,Setup!$C$33:$F$38,4,FALSE)&gt;=Setup!$F$30),VLOOKUP($E45,Setup!$C$33:$F$38,4,FALSE)*(SUMIF(Headcount!$F$44:$F$49,$E45,Headcount!BF$44:BF$49)-SUMIF(Headcount!$F$44:$F$49,$E45,Headcount!BE$44:BE$49)),0)))</f>
        <v>0</v>
      </c>
      <c r="BC45" s="125">
        <f>IF(SUMIF(Headcount!$F$44:$F$49,$E45,Headcount!BG$44:BG$49)&lt;=SUMIF(Headcount!$F$44:$F$49,$E45,Headcount!BF$44:BF$49),0,IF(AND($D45="Computer Equipment",VLOOKUP($E45,Setup!$C$33:$F$38,3,FALSE)&gt;=Setup!$F$30),VLOOKUP($E45,Setup!$C$33:$F$38,3,FALSE)*(SUMIF(Headcount!$F$44:$F$49,$E45,Headcount!BG$44:BG$49)-SUMIF(Headcount!$F$44:$F$49,$E45,Headcount!BF$44:BF$49)),IF(AND($D45="Furniture &amp; Fixtures",VLOOKUP($E45,Setup!$C$33:$F$38,4,FALSE)&gt;=Setup!$F$30),VLOOKUP($E45,Setup!$C$33:$F$38,4,FALSE)*(SUMIF(Headcount!$F$44:$F$49,$E45,Headcount!BG$44:BG$49)-SUMIF(Headcount!$F$44:$F$49,$E45,Headcount!BF$44:BF$49)),0)))</f>
        <v>0</v>
      </c>
      <c r="BD45" s="125">
        <f>IF(SUMIF(Headcount!$F$44:$F$49,$E45,Headcount!BH$44:BH$49)&lt;=SUMIF(Headcount!$F$44:$F$49,$E45,Headcount!BG$44:BG$49),0,IF(AND($D45="Computer Equipment",VLOOKUP($E45,Setup!$C$33:$F$38,3,FALSE)&gt;=Setup!$F$30),VLOOKUP($E45,Setup!$C$33:$F$38,3,FALSE)*(SUMIF(Headcount!$F$44:$F$49,$E45,Headcount!BH$44:BH$49)-SUMIF(Headcount!$F$44:$F$49,$E45,Headcount!BG$44:BG$49)),IF(AND($D45="Furniture &amp; Fixtures",VLOOKUP($E45,Setup!$C$33:$F$38,4,FALSE)&gt;=Setup!$F$30),VLOOKUP($E45,Setup!$C$33:$F$38,4,FALSE)*(SUMIF(Headcount!$F$44:$F$49,$E45,Headcount!BH$44:BH$49)-SUMIF(Headcount!$F$44:$F$49,$E45,Headcount!BG$44:BG$49)),0)))</f>
        <v>0</v>
      </c>
      <c r="BE45" s="125">
        <f>IF(SUMIF(Headcount!$F$44:$F$49,$E45,Headcount!BI$44:BI$49)&lt;=SUMIF(Headcount!$F$44:$F$49,$E45,Headcount!BH$44:BH$49),0,IF(AND($D45="Computer Equipment",VLOOKUP($E45,Setup!$C$33:$F$38,3,FALSE)&gt;=Setup!$F$30),VLOOKUP($E45,Setup!$C$33:$F$38,3,FALSE)*(SUMIF(Headcount!$F$44:$F$49,$E45,Headcount!BI$44:BI$49)-SUMIF(Headcount!$F$44:$F$49,$E45,Headcount!BH$44:BH$49)),IF(AND($D45="Furniture &amp; Fixtures",VLOOKUP($E45,Setup!$C$33:$F$38,4,FALSE)&gt;=Setup!$F$30),VLOOKUP($E45,Setup!$C$33:$F$38,4,FALSE)*(SUMIF(Headcount!$F$44:$F$49,$E45,Headcount!BI$44:BI$49)-SUMIF(Headcount!$F$44:$F$49,$E45,Headcount!BH$44:BH$49)),0)))</f>
        <v>0</v>
      </c>
      <c r="BF45" s="125">
        <f>IF(SUMIF(Headcount!$F$44:$F$49,$E45,Headcount!BJ$44:BJ$49)&lt;=SUMIF(Headcount!$F$44:$F$49,$E45,Headcount!BI$44:BI$49),0,IF(AND($D45="Computer Equipment",VLOOKUP($E45,Setup!$C$33:$F$38,3,FALSE)&gt;=Setup!$F$30),VLOOKUP($E45,Setup!$C$33:$F$38,3,FALSE)*(SUMIF(Headcount!$F$44:$F$49,$E45,Headcount!BJ$44:BJ$49)-SUMIF(Headcount!$F$44:$F$49,$E45,Headcount!BI$44:BI$49)),IF(AND($D45="Furniture &amp; Fixtures",VLOOKUP($E45,Setup!$C$33:$F$38,4,FALSE)&gt;=Setup!$F$30),VLOOKUP($E45,Setup!$C$33:$F$38,4,FALSE)*(SUMIF(Headcount!$F$44:$F$49,$E45,Headcount!BJ$44:BJ$49)-SUMIF(Headcount!$F$44:$F$49,$E45,Headcount!BI$44:BI$49)),0)))</f>
        <v>0</v>
      </c>
      <c r="BG45" s="125">
        <f>IF(SUMIF(Headcount!$F$44:$F$49,$E45,Headcount!BK$44:BK$49)&lt;=SUMIF(Headcount!$F$44:$F$49,$E45,Headcount!BJ$44:BJ$49),0,IF(AND($D45="Computer Equipment",VLOOKUP($E45,Setup!$C$33:$F$38,3,FALSE)&gt;=Setup!$F$30),VLOOKUP($E45,Setup!$C$33:$F$38,3,FALSE)*(SUMIF(Headcount!$F$44:$F$49,$E45,Headcount!BK$44:BK$49)-SUMIF(Headcount!$F$44:$F$49,$E45,Headcount!BJ$44:BJ$49)),IF(AND($D45="Furniture &amp; Fixtures",VLOOKUP($E45,Setup!$C$33:$F$38,4,FALSE)&gt;=Setup!$F$30),VLOOKUP($E45,Setup!$C$33:$F$38,4,FALSE)*(SUMIF(Headcount!$F$44:$F$49,$E45,Headcount!BK$44:BK$49)-SUMIF(Headcount!$F$44:$F$49,$E45,Headcount!BJ$44:BJ$49)),0)))</f>
        <v>0</v>
      </c>
      <c r="BH45" s="125">
        <f>IF(SUMIF(Headcount!$F$44:$F$49,$E45,Headcount!BL$44:BL$49)&lt;=SUMIF(Headcount!$F$44:$F$49,$E45,Headcount!BK$44:BK$49),0,IF(AND($D45="Computer Equipment",VLOOKUP($E45,Setup!$C$33:$F$38,3,FALSE)&gt;=Setup!$F$30),VLOOKUP($E45,Setup!$C$33:$F$38,3,FALSE)*(SUMIF(Headcount!$F$44:$F$49,$E45,Headcount!BL$44:BL$49)-SUMIF(Headcount!$F$44:$F$49,$E45,Headcount!BK$44:BK$49)),IF(AND($D45="Furniture &amp; Fixtures",VLOOKUP($E45,Setup!$C$33:$F$38,4,FALSE)&gt;=Setup!$F$30),VLOOKUP($E45,Setup!$C$33:$F$38,4,FALSE)*(SUMIF(Headcount!$F$44:$F$49,$E45,Headcount!BL$44:BL$49)-SUMIF(Headcount!$F$44:$F$49,$E45,Headcount!BK$44:BK$49)),0)))</f>
        <v>0</v>
      </c>
      <c r="BI45" s="125">
        <f>IF(SUMIF(Headcount!$F$44:$F$49,$E45,Headcount!BM$44:BM$49)&lt;=SUMIF(Headcount!$F$44:$F$49,$E45,Headcount!BL$44:BL$49),0,IF(AND($D45="Computer Equipment",VLOOKUP($E45,Setup!$C$33:$F$38,3,FALSE)&gt;=Setup!$F$30),VLOOKUP($E45,Setup!$C$33:$F$38,3,FALSE)*(SUMIF(Headcount!$F$44:$F$49,$E45,Headcount!BM$44:BM$49)-SUMIF(Headcount!$F$44:$F$49,$E45,Headcount!BL$44:BL$49)),IF(AND($D45="Furniture &amp; Fixtures",VLOOKUP($E45,Setup!$C$33:$F$38,4,FALSE)&gt;=Setup!$F$30),VLOOKUP($E45,Setup!$C$33:$F$38,4,FALSE)*(SUMIF(Headcount!$F$44:$F$49,$E45,Headcount!BM$44:BM$49)-SUMIF(Headcount!$F$44:$F$49,$E45,Headcount!BL$44:BL$49)),0)))</f>
        <v>0</v>
      </c>
      <c r="BJ45" s="125">
        <f>IF(SUMIF(Headcount!$F$44:$F$49,$E45,Headcount!BN$44:BN$49)&lt;=SUMIF(Headcount!$F$44:$F$49,$E45,Headcount!BM$44:BM$49),0,IF(AND($D45="Computer Equipment",VLOOKUP($E45,Setup!$C$33:$F$38,3,FALSE)&gt;=Setup!$F$30),VLOOKUP($E45,Setup!$C$33:$F$38,3,FALSE)*(SUMIF(Headcount!$F$44:$F$49,$E45,Headcount!BN$44:BN$49)-SUMIF(Headcount!$F$44:$F$49,$E45,Headcount!BM$44:BM$49)),IF(AND($D45="Furniture &amp; Fixtures",VLOOKUP($E45,Setup!$C$33:$F$38,4,FALSE)&gt;=Setup!$F$30),VLOOKUP($E45,Setup!$C$33:$F$38,4,FALSE)*(SUMIF(Headcount!$F$44:$F$49,$E45,Headcount!BN$44:BN$49)-SUMIF(Headcount!$F$44:$F$49,$E45,Headcount!BM$44:BM$49)),0)))</f>
        <v>0</v>
      </c>
      <c r="BK45" s="125">
        <f>IF(SUMIF(Headcount!$F$44:$F$49,$E45,Headcount!BO$44:BO$49)&lt;=SUMIF(Headcount!$F$44:$F$49,$E45,Headcount!BN$44:BN$49),0,IF(AND($D45="Computer Equipment",VLOOKUP($E45,Setup!$C$33:$F$38,3,FALSE)&gt;=Setup!$F$30),VLOOKUP($E45,Setup!$C$33:$F$38,3,FALSE)*(SUMIF(Headcount!$F$44:$F$49,$E45,Headcount!BO$44:BO$49)-SUMIF(Headcount!$F$44:$F$49,$E45,Headcount!BN$44:BN$49)),IF(AND($D45="Furniture &amp; Fixtures",VLOOKUP($E45,Setup!$C$33:$F$38,4,FALSE)&gt;=Setup!$F$30),VLOOKUP($E45,Setup!$C$33:$F$38,4,FALSE)*(SUMIF(Headcount!$F$44:$F$49,$E45,Headcount!BO$44:BO$49)-SUMIF(Headcount!$F$44:$F$49,$E45,Headcount!BN$44:BN$49)),0)))</f>
        <v>0</v>
      </c>
      <c r="BL45" s="125">
        <f>IF(SUMIF(Headcount!$F$44:$F$49,$E45,Headcount!BP$44:BP$49)&lt;=SUMIF(Headcount!$F$44:$F$49,$E45,Headcount!BO$44:BO$49),0,IF(AND($D45="Computer Equipment",VLOOKUP($E45,Setup!$C$33:$F$38,3,FALSE)&gt;=Setup!$F$30),VLOOKUP($E45,Setup!$C$33:$F$38,3,FALSE)*(SUMIF(Headcount!$F$44:$F$49,$E45,Headcount!BP$44:BP$49)-SUMIF(Headcount!$F$44:$F$49,$E45,Headcount!BO$44:BO$49)),IF(AND($D45="Furniture &amp; Fixtures",VLOOKUP($E45,Setup!$C$33:$F$38,4,FALSE)&gt;=Setup!$F$30),VLOOKUP($E45,Setup!$C$33:$F$38,4,FALSE)*(SUMIF(Headcount!$F$44:$F$49,$E45,Headcount!BP$44:BP$49)-SUMIF(Headcount!$F$44:$F$49,$E45,Headcount!BO$44:BO$49)),0)))</f>
        <v>0</v>
      </c>
      <c r="BM45" s="125">
        <f>IF(SUMIF(Headcount!$F$44:$F$49,$E45,Headcount!BQ$44:BQ$49)&lt;=SUMIF(Headcount!$F$44:$F$49,$E45,Headcount!BP$44:BP$49),0,IF(AND($D45="Computer Equipment",VLOOKUP($E45,Setup!$C$33:$F$38,3,FALSE)&gt;=Setup!$F$30),VLOOKUP($E45,Setup!$C$33:$F$38,3,FALSE)*(SUMIF(Headcount!$F$44:$F$49,$E45,Headcount!BQ$44:BQ$49)-SUMIF(Headcount!$F$44:$F$49,$E45,Headcount!BP$44:BP$49)),IF(AND($D45="Furniture &amp; Fixtures",VLOOKUP($E45,Setup!$C$33:$F$38,4,FALSE)&gt;=Setup!$F$30),VLOOKUP($E45,Setup!$C$33:$F$38,4,FALSE)*(SUMIF(Headcount!$F$44:$F$49,$E45,Headcount!BQ$44:BQ$49)-SUMIF(Headcount!$F$44:$F$49,$E45,Headcount!BP$44:BP$49)),0)))</f>
        <v>0</v>
      </c>
      <c r="BN45" s="125">
        <f>IF(SUMIF(Headcount!$F$44:$F$49,$E45,Headcount!BR$44:BR$49)&lt;=SUMIF(Headcount!$F$44:$F$49,$E45,Headcount!BQ$44:BQ$49),0,IF(AND($D45="Computer Equipment",VLOOKUP($E45,Setup!$C$33:$F$38,3,FALSE)&gt;=Setup!$F$30),VLOOKUP($E45,Setup!$C$33:$F$38,3,FALSE)*(SUMIF(Headcount!$F$44:$F$49,$E45,Headcount!BR$44:BR$49)-SUMIF(Headcount!$F$44:$F$49,$E45,Headcount!BQ$44:BQ$49)),IF(AND($D45="Furniture &amp; Fixtures",VLOOKUP($E45,Setup!$C$33:$F$38,4,FALSE)&gt;=Setup!$F$30),VLOOKUP($E45,Setup!$C$33:$F$38,4,FALSE)*(SUMIF(Headcount!$F$44:$F$49,$E45,Headcount!BR$44:BR$49)-SUMIF(Headcount!$F$44:$F$49,$E45,Headcount!BQ$44:BQ$49)),0)))</f>
        <v>0</v>
      </c>
      <c r="BO45" s="125">
        <f>IF(SUMIF(Headcount!$F$44:$F$49,$E45,Headcount!BS$44:BS$49)&lt;=SUMIF(Headcount!$F$44:$F$49,$E45,Headcount!BR$44:BR$49),0,IF(AND($D45="Computer Equipment",VLOOKUP($E45,Setup!$C$33:$F$38,3,FALSE)&gt;=Setup!$F$30),VLOOKUP($E45,Setup!$C$33:$F$38,3,FALSE)*(SUMIF(Headcount!$F$44:$F$49,$E45,Headcount!BS$44:BS$49)-SUMIF(Headcount!$F$44:$F$49,$E45,Headcount!BR$44:BR$49)),IF(AND($D45="Furniture &amp; Fixtures",VLOOKUP($E45,Setup!$C$33:$F$38,4,FALSE)&gt;=Setup!$F$30),VLOOKUP($E45,Setup!$C$33:$F$38,4,FALSE)*(SUMIF(Headcount!$F$44:$F$49,$E45,Headcount!BS$44:BS$49)-SUMIF(Headcount!$F$44:$F$49,$E45,Headcount!BR$44:BR$49)),0)))</f>
        <v>0</v>
      </c>
      <c r="BP45" s="125">
        <f>IF(SUMIF(Headcount!$F$44:$F$49,$E45,Headcount!BT$44:BT$49)&lt;=SUMIF(Headcount!$F$44:$F$49,$E45,Headcount!BS$44:BS$49),0,IF(AND($D45="Computer Equipment",VLOOKUP($E45,Setup!$C$33:$F$38,3,FALSE)&gt;=Setup!$F$30),VLOOKUP($E45,Setup!$C$33:$F$38,3,FALSE)*(SUMIF(Headcount!$F$44:$F$49,$E45,Headcount!BT$44:BT$49)-SUMIF(Headcount!$F$44:$F$49,$E45,Headcount!BS$44:BS$49)),IF(AND($D45="Furniture &amp; Fixtures",VLOOKUP($E45,Setup!$C$33:$F$38,4,FALSE)&gt;=Setup!$F$30),VLOOKUP($E45,Setup!$C$33:$F$38,4,FALSE)*(SUMIF(Headcount!$F$44:$F$49,$E45,Headcount!BT$44:BT$49)-SUMIF(Headcount!$F$44:$F$49,$E45,Headcount!BS$44:BS$49)),0)))</f>
        <v>0</v>
      </c>
      <c r="BQ45" s="125">
        <f>IF(SUMIF(Headcount!$F$44:$F$49,$E45,Headcount!BU$44:BU$49)&lt;=SUMIF(Headcount!$F$44:$F$49,$E45,Headcount!BT$44:BT$49),0,IF(AND($D45="Computer Equipment",VLOOKUP($E45,Setup!$C$33:$F$38,3,FALSE)&gt;=Setup!$F$30),VLOOKUP($E45,Setup!$C$33:$F$38,3,FALSE)*(SUMIF(Headcount!$F$44:$F$49,$E45,Headcount!BU$44:BU$49)-SUMIF(Headcount!$F$44:$F$49,$E45,Headcount!BT$44:BT$49)),IF(AND($D45="Furniture &amp; Fixtures",VLOOKUP($E45,Setup!$C$33:$F$38,4,FALSE)&gt;=Setup!$F$30),VLOOKUP($E45,Setup!$C$33:$F$38,4,FALSE)*(SUMIF(Headcount!$F$44:$F$49,$E45,Headcount!BU$44:BU$49)-SUMIF(Headcount!$F$44:$F$49,$E45,Headcount!BT$44:BT$49)),0)))</f>
        <v>0</v>
      </c>
      <c r="BR45" s="159" cm="1">
        <f t="array" ref="BR45">SUMPRODUCT((YEAR($J$5:$BQ$5)=BR$5)*($J45:$BQ45))</f>
        <v>0</v>
      </c>
      <c r="BS45" s="125" cm="1">
        <f t="array" ref="BS45">SUMPRODUCT((YEAR($J$5:$BQ$5)=BS$5)*($J45:$BQ45))</f>
        <v>0</v>
      </c>
      <c r="BT45" s="125" cm="1">
        <f t="array" ref="BT45">SUMPRODUCT((YEAR($J$5:$BQ$5)=BT$5)*($J45:$BQ45))</f>
        <v>0</v>
      </c>
      <c r="BU45" s="125" cm="1">
        <f t="array" ref="BU45">SUMPRODUCT((YEAR($J$5:$BQ$5)=BU$5)*($J45:$BQ45))</f>
        <v>0</v>
      </c>
      <c r="BV45" s="158" cm="1">
        <f t="array" ref="BV45">SUMPRODUCT((YEAR($J$5:$BQ$5)=BV$5)*($J45:$BQ45))</f>
        <v>0</v>
      </c>
      <c r="BW45" s="308"/>
      <c r="BX45" s="159">
        <f>IF(ROUND(SUM($BW45:BW45),0)&lt;ROUND(SUM($J45:J45),0),SUM($J45:J45)/$H45,0)</f>
        <v>0</v>
      </c>
      <c r="BY45" s="125">
        <f>IF(ROUND(SUM($BW45:BX45),0)&lt;ROUND(SUM($J45:K45),0),SUM($J45:K45)/$H45,0)</f>
        <v>0</v>
      </c>
      <c r="BZ45" s="125">
        <f>IF(ROUND(SUM($BW45:BY45),0)&lt;ROUND(SUM($J45:L45),0),SUM($J45:L45)/$H45,0)</f>
        <v>0</v>
      </c>
      <c r="CA45" s="125">
        <f>IF(ROUND(SUM($BW45:BZ45),0)&lt;ROUND(SUM($J45:M45),0),SUM($J45:M45)/$H45,0)</f>
        <v>0</v>
      </c>
      <c r="CB45" s="125">
        <f>IF(ROUND(SUM($BW45:CA45),0)&lt;ROUND(SUM($J45:N45),0),SUM($J45:N45)/$H45,0)</f>
        <v>0</v>
      </c>
      <c r="CC45" s="125">
        <f>IF(ROUND(SUM($BW45:CB45),0)&lt;ROUND(SUM($J45:O45),0),SUM($J45:O45)/$H45,0)</f>
        <v>0</v>
      </c>
      <c r="CD45" s="125">
        <f>IF(ROUND(SUM($BW45:CC45),0)&lt;ROUND(SUM($J45:P45),0),SUM($J45:P45)/$H45,0)</f>
        <v>0</v>
      </c>
      <c r="CE45" s="125">
        <f>IF(ROUND(SUM($BW45:CD45),0)&lt;ROUND(SUM($J45:Q45),0),SUM($J45:Q45)/$H45,0)</f>
        <v>0</v>
      </c>
      <c r="CF45" s="125">
        <f>IF(ROUND(SUM($BW45:CE45),0)&lt;ROUND(SUM($J45:R45),0),SUM($J45:R45)/$H45,0)</f>
        <v>0</v>
      </c>
      <c r="CG45" s="125">
        <f>IF(ROUND(SUM($BW45:CF45),0)&lt;ROUND(SUM($J45:S45),0),SUM($J45:S45)/$H45,0)</f>
        <v>0</v>
      </c>
      <c r="CH45" s="125">
        <f>IF(ROUND(SUM($BW45:CG45),0)&lt;ROUND(SUM($J45:T45),0),SUM($J45:T45)/$H45,0)</f>
        <v>0</v>
      </c>
      <c r="CI45" s="125">
        <f>IF(ROUND(SUM($BW45:CH45),0)&lt;ROUND(SUM($J45:U45),0),SUM($J45:U45)/$H45,0)</f>
        <v>0</v>
      </c>
      <c r="CJ45" s="125">
        <f>IF(ROUND(SUM($BW45:CI45),0)&lt;ROUND(SUM($J45:V45),0),SUM($J45:V45)/$H45,0)</f>
        <v>0</v>
      </c>
      <c r="CK45" s="125">
        <f>IF(ROUND(SUM($BW45:CJ45),0)&lt;ROUND(SUM($J45:W45),0),SUM($J45:W45)/$H45,0)</f>
        <v>0</v>
      </c>
      <c r="CL45" s="125">
        <f>IF(ROUND(SUM($BW45:CK45),0)&lt;ROUND(SUM($J45:X45),0),SUM($J45:X45)/$H45,0)</f>
        <v>0</v>
      </c>
      <c r="CM45" s="125">
        <f>IF(ROUND(SUM($BW45:CL45),0)&lt;ROUND(SUM($J45:Y45),0),SUM($J45:Y45)/$H45,0)</f>
        <v>0</v>
      </c>
      <c r="CN45" s="125">
        <f>IF(ROUND(SUM($BW45:CM45),0)&lt;ROUND(SUM($J45:Z45),0),SUM($J45:Z45)/$H45,0)</f>
        <v>0</v>
      </c>
      <c r="CO45" s="125">
        <f>IF(ROUND(SUM($BW45:CN45),0)&lt;ROUND(SUM($J45:AA45),0),SUM($J45:AA45)/$H45,0)</f>
        <v>0</v>
      </c>
      <c r="CP45" s="125">
        <f>IF(ROUND(SUM($BW45:CO45),0)&lt;ROUND(SUM($J45:AB45),0),SUM($J45:AB45)/$H45,0)</f>
        <v>0</v>
      </c>
      <c r="CQ45" s="125">
        <f>IF(ROUND(SUM($BW45:CP45),0)&lt;ROUND(SUM($J45:AC45),0),SUM($J45:AC45)/$H45,0)</f>
        <v>0</v>
      </c>
      <c r="CR45" s="125">
        <f>IF(ROUND(SUM($BW45:CQ45),0)&lt;ROUND(SUM($J45:AD45),0),SUM($J45:AD45)/$H45,0)</f>
        <v>0</v>
      </c>
      <c r="CS45" s="125">
        <f>IF(ROUND(SUM($BW45:CR45),0)&lt;ROUND(SUM($J45:AE45),0),SUM($J45:AE45)/$H45,0)</f>
        <v>0</v>
      </c>
      <c r="CT45" s="125">
        <f>IF(ROUND(SUM($BW45:CS45),0)&lt;ROUND(SUM($J45:AF45),0),SUM($J45:AF45)/$H45,0)</f>
        <v>0</v>
      </c>
      <c r="CU45" s="125">
        <f>IF(ROUND(SUM($BW45:CT45),0)&lt;ROUND(SUM($J45:AG45),0),SUM($J45:AG45)/$H45,0)</f>
        <v>0</v>
      </c>
      <c r="CV45" s="125">
        <f>IF(ROUND(SUM($BW45:CU45),0)&lt;ROUND(SUM($J45:AH45),0),SUM($J45:AH45)/$H45,0)</f>
        <v>0</v>
      </c>
      <c r="CW45" s="125">
        <f>IF(ROUND(SUM($BW45:CV45),0)&lt;ROUND(SUM($J45:AI45),0),SUM($J45:AI45)/$H45,0)</f>
        <v>0</v>
      </c>
      <c r="CX45" s="125">
        <f>IF(ROUND(SUM($BW45:CW45),0)&lt;ROUND(SUM($J45:AJ45),0),SUM($J45:AJ45)/$H45,0)</f>
        <v>0</v>
      </c>
      <c r="CY45" s="125">
        <f>IF(ROUND(SUM($BW45:CX45),0)&lt;ROUND(SUM($J45:AK45),0),SUM($J45:AK45)/$H45,0)</f>
        <v>0</v>
      </c>
      <c r="CZ45" s="125">
        <f>IF(ROUND(SUM($BW45:CY45),0)&lt;ROUND(SUM($J45:AL45),0),SUM($J45:AL45)/$H45,0)</f>
        <v>0</v>
      </c>
      <c r="DA45" s="125">
        <f>IF(ROUND(SUM($BW45:CZ45),0)&lt;ROUND(SUM($J45:AM45),0),SUM($J45:AM45)/$H45,0)</f>
        <v>0</v>
      </c>
      <c r="DB45" s="125">
        <f>IF(ROUND(SUM($BW45:DA45),0)&lt;ROUND(SUM($J45:AN45),0),SUM($J45:AN45)/$H45,0)</f>
        <v>0</v>
      </c>
      <c r="DC45" s="125">
        <f>IF(ROUND(SUM($BW45:DB45),0)&lt;ROUND(SUM($J45:AO45),0),SUM($J45:AO45)/$H45,0)</f>
        <v>0</v>
      </c>
      <c r="DD45" s="125">
        <f>IF(ROUND(SUM($BW45:DC45),0)&lt;ROUND(SUM($J45:AP45),0),SUM($J45:AP45)/$H45,0)</f>
        <v>0</v>
      </c>
      <c r="DE45" s="125">
        <f>IF(ROUND(SUM($BW45:DD45),0)&lt;ROUND(SUM($J45:AQ45),0),SUM($J45:AQ45)/$H45,0)</f>
        <v>0</v>
      </c>
      <c r="DF45" s="125">
        <f>IF(ROUND(SUM($BW45:DE45),0)&lt;ROUND(SUM($J45:AR45),0),SUM($J45:AR45)/$H45,0)</f>
        <v>0</v>
      </c>
      <c r="DG45" s="125">
        <f>IF(ROUND(SUM($BW45:DF45),0)&lt;ROUND(SUM($J45:AS45),0),SUM($J45:AS45)/$H45,0)</f>
        <v>0</v>
      </c>
      <c r="DH45" s="125">
        <f>IF(ROUND(SUM($BW45:DG45),0)&lt;ROUND(SUM($J45:AT45),0),SUM($J45:AT45)/$H45,0)</f>
        <v>0</v>
      </c>
      <c r="DI45" s="125">
        <f>IF(ROUND(SUM($BW45:DH45),0)&lt;ROUND(SUM($J45:AU45),0),SUM($J45:AU45)/$H45,0)</f>
        <v>0</v>
      </c>
      <c r="DJ45" s="125">
        <f>IF(ROUND(SUM($BW45:DI45),0)&lt;ROUND(SUM($J45:AV45),0),SUM($J45:AV45)/$H45,0)</f>
        <v>0</v>
      </c>
      <c r="DK45" s="125">
        <f>IF(ROUND(SUM($BW45:DJ45),0)&lt;ROUND(SUM($J45:AW45),0),SUM($J45:AW45)/$H45,0)</f>
        <v>0</v>
      </c>
      <c r="DL45" s="125">
        <f>IF(ROUND(SUM($BW45:DK45),0)&lt;ROUND(SUM($J45:AX45),0),SUM($J45:AX45)/$H45,0)</f>
        <v>0</v>
      </c>
      <c r="DM45" s="125">
        <f>IF(ROUND(SUM($BW45:DL45),0)&lt;ROUND(SUM($J45:AY45),0),SUM($J45:AY45)/$H45,0)</f>
        <v>0</v>
      </c>
      <c r="DN45" s="125">
        <f>IF(ROUND(SUM($BW45:DM45),0)&lt;ROUND(SUM($J45:AZ45),0),SUM($J45:AZ45)/$H45,0)</f>
        <v>0</v>
      </c>
      <c r="DO45" s="125">
        <f>IF(ROUND(SUM($BW45:DN45),0)&lt;ROUND(SUM($J45:BA45),0),SUM($J45:BA45)/$H45,0)</f>
        <v>0</v>
      </c>
      <c r="DP45" s="125">
        <f>IF(ROUND(SUM($BW45:DO45),0)&lt;ROUND(SUM($J45:BB45),0),SUM($J45:BB45)/$H45,0)</f>
        <v>0</v>
      </c>
      <c r="DQ45" s="125">
        <f>IF(ROUND(SUM($BW45:DP45),0)&lt;ROUND(SUM($J45:BC45),0),SUM($J45:BC45)/$H45,0)</f>
        <v>0</v>
      </c>
      <c r="DR45" s="125">
        <f>IF(ROUND(SUM($BW45:DQ45),0)&lt;ROUND(SUM($J45:BD45),0),SUM($J45:BD45)/$H45,0)</f>
        <v>0</v>
      </c>
      <c r="DS45" s="125">
        <f>IF(ROUND(SUM($BW45:DR45),0)&lt;ROUND(SUM($J45:BE45),0),SUM($J45:BE45)/$H45,0)</f>
        <v>0</v>
      </c>
      <c r="DT45" s="125">
        <f>IF(ROUND(SUM($BW45:DS45),0)&lt;ROUND(SUM($J45:BF45),0),SUM($J45:BF45)/$H45,0)</f>
        <v>0</v>
      </c>
      <c r="DU45" s="125">
        <f>IF(ROUND(SUM($BW45:DT45),0)&lt;ROUND(SUM($J45:BG45),0),SUM($J45:BG45)/$H45,0)</f>
        <v>0</v>
      </c>
      <c r="DV45" s="125">
        <f>IF(ROUND(SUM($BW45:DU45),0)&lt;ROUND(SUM($J45:BH45),0),SUM($J45:BH45)/$H45,0)</f>
        <v>0</v>
      </c>
      <c r="DW45" s="125">
        <f>IF(ROUND(SUM($BW45:DV45),0)&lt;ROUND(SUM($J45:BI45),0),SUM($J45:BI45)/$H45,0)</f>
        <v>0</v>
      </c>
      <c r="DX45" s="125">
        <f>IF(ROUND(SUM($BW45:DW45),0)&lt;ROUND(SUM($J45:BJ45),0),SUM($J45:BJ45)/$H45,0)</f>
        <v>0</v>
      </c>
      <c r="DY45" s="125">
        <f>IF(ROUND(SUM($BW45:DX45),0)&lt;ROUND(SUM($J45:BK45),0),SUM($J45:BK45)/$H45,0)</f>
        <v>0</v>
      </c>
      <c r="DZ45" s="125">
        <f>IF(ROUND(SUM($BW45:DY45),0)&lt;ROUND(SUM($J45:BL45),0),SUM($J45:BL45)/$H45,0)</f>
        <v>0</v>
      </c>
      <c r="EA45" s="125">
        <f>IF(ROUND(SUM($BW45:DZ45),0)&lt;ROUND(SUM($J45:BM45),0),SUM($J45:BM45)/$H45,0)</f>
        <v>0</v>
      </c>
      <c r="EB45" s="125">
        <f>IF(ROUND(SUM($BW45:EA45),0)&lt;ROUND(SUM($J45:BN45),0),SUM($J45:BN45)/$H45,0)</f>
        <v>0</v>
      </c>
      <c r="EC45" s="125">
        <f>IF(ROUND(SUM($BW45:EB45),0)&lt;ROUND(SUM($J45:BO45),0),SUM($J45:BO45)/$H45,0)</f>
        <v>0</v>
      </c>
      <c r="ED45" s="125">
        <f>IF(ROUND(SUM($BW45:EC45),0)&lt;ROUND(SUM($J45:BP45),0),SUM($J45:BP45)/$H45,0)</f>
        <v>0</v>
      </c>
      <c r="EE45" s="125">
        <f>IF(ROUND(SUM($BW45:ED45),0)&lt;ROUND(SUM($J45:BQ45),0),SUM($J45:BQ45)/$H45,0)</f>
        <v>0</v>
      </c>
      <c r="EF45" s="159" cm="1">
        <f t="array" ref="EF45">SUMPRODUCT((YEAR($BX$5:$EE$5)=EF$5)*($BX45:$EE45))</f>
        <v>0</v>
      </c>
      <c r="EG45" s="125" cm="1">
        <f t="array" ref="EG45">SUMPRODUCT((YEAR($BX$5:$EE$5)=EG$5)*($BX45:$EE45))</f>
        <v>0</v>
      </c>
      <c r="EH45" s="125" cm="1">
        <f t="array" ref="EH45">SUMPRODUCT((YEAR($BX$5:$EE$5)=EH$5)*($BX45:$EE45))</f>
        <v>0</v>
      </c>
      <c r="EI45" s="125" cm="1">
        <f t="array" ref="EI45">SUMPRODUCT((YEAR($BX$5:$EE$5)=EI$5)*($BX45:$EE45))</f>
        <v>0</v>
      </c>
      <c r="EJ45" s="158" cm="1">
        <f t="array" ref="EJ45">SUMPRODUCT((YEAR($BX$5:$EE$5)=EJ$5)*($BX45:$EE45))</f>
        <v>0</v>
      </c>
      <c r="EK45" s="193"/>
      <c r="EL45" s="125">
        <f>ROUND(SUM($J45:J45)-SUM($BX45:BX45),2)</f>
        <v>0</v>
      </c>
      <c r="EM45" s="125">
        <f>ROUND(SUM($J45:K45)-SUM($BX45:BY45),2)</f>
        <v>0</v>
      </c>
      <c r="EN45" s="125">
        <f>ROUND(SUM($J45:L45)-SUM($BX45:BZ45),2)</f>
        <v>0</v>
      </c>
      <c r="EO45" s="125">
        <f>ROUND(SUM($J45:M45)-SUM($BX45:CA45),2)</f>
        <v>0</v>
      </c>
      <c r="EP45" s="125">
        <f>ROUND(SUM($J45:N45)-SUM($BX45:CB45),2)</f>
        <v>0</v>
      </c>
      <c r="EQ45" s="125">
        <f>ROUND(SUM($J45:O45)-SUM($BX45:CC45),2)</f>
        <v>0</v>
      </c>
      <c r="ER45" s="125">
        <f>ROUND(SUM($J45:P45)-SUM($BX45:CD45),2)</f>
        <v>0</v>
      </c>
      <c r="ES45" s="125">
        <f>ROUND(SUM($J45:Q45)-SUM($BX45:CE45),2)</f>
        <v>0</v>
      </c>
      <c r="ET45" s="125">
        <f>ROUND(SUM($J45:R45)-SUM($BX45:CF45),2)</f>
        <v>0</v>
      </c>
      <c r="EU45" s="125">
        <f>ROUND(SUM($J45:S45)-SUM($BX45:CG45),2)</f>
        <v>0</v>
      </c>
      <c r="EV45" s="125">
        <f>ROUND(SUM($J45:T45)-SUM($BX45:CH45),2)</f>
        <v>0</v>
      </c>
      <c r="EW45" s="125">
        <f>ROUND(SUM($J45:U45)-SUM($BX45:CI45),2)</f>
        <v>0</v>
      </c>
      <c r="EX45" s="125">
        <f>ROUND(SUM($J45:V45)-SUM($BX45:CJ45),2)</f>
        <v>0</v>
      </c>
      <c r="EY45" s="125">
        <f>ROUND(SUM($J45:W45)-SUM($BX45:CK45),2)</f>
        <v>0</v>
      </c>
      <c r="EZ45" s="125">
        <f>ROUND(SUM($J45:X45)-SUM($BX45:CL45),2)</f>
        <v>0</v>
      </c>
      <c r="FA45" s="125">
        <f>ROUND(SUM($J45:Y45)-SUM($BX45:CM45),2)</f>
        <v>0</v>
      </c>
      <c r="FB45" s="125">
        <f>ROUND(SUM($J45:Z45)-SUM($BX45:CN45),2)</f>
        <v>0</v>
      </c>
      <c r="FC45" s="125">
        <f>ROUND(SUM($J45:AA45)-SUM($BX45:CO45),2)</f>
        <v>0</v>
      </c>
      <c r="FD45" s="125">
        <f>ROUND(SUM($J45:AB45)-SUM($BX45:CP45),2)</f>
        <v>0</v>
      </c>
      <c r="FE45" s="125">
        <f>ROUND(SUM($J45:AC45)-SUM($BX45:CQ45),2)</f>
        <v>0</v>
      </c>
      <c r="FF45" s="125">
        <f>ROUND(SUM($J45:AD45)-SUM($BX45:CR45),2)</f>
        <v>0</v>
      </c>
      <c r="FG45" s="125">
        <f>ROUND(SUM($J45:AE45)-SUM($BX45:CS45),2)</f>
        <v>0</v>
      </c>
      <c r="FH45" s="125">
        <f>ROUND(SUM($J45:AF45)-SUM($BX45:CT45),2)</f>
        <v>0</v>
      </c>
      <c r="FI45" s="125">
        <f>ROUND(SUM($J45:AG45)-SUM($BX45:CU45),2)</f>
        <v>0</v>
      </c>
      <c r="FJ45" s="125">
        <f>ROUND(SUM($J45:AH45)-SUM($BX45:CV45),2)</f>
        <v>0</v>
      </c>
      <c r="FK45" s="125">
        <f>ROUND(SUM($J45:AI45)-SUM($BX45:CW45),2)</f>
        <v>0</v>
      </c>
      <c r="FL45" s="125">
        <f>ROUND(SUM($J45:AJ45)-SUM($BX45:CX45),2)</f>
        <v>0</v>
      </c>
      <c r="FM45" s="125">
        <f>ROUND(SUM($J45:AK45)-SUM($BX45:CY45),2)</f>
        <v>0</v>
      </c>
      <c r="FN45" s="125">
        <f>ROUND(SUM($J45:AL45)-SUM($BX45:CZ45),2)</f>
        <v>0</v>
      </c>
      <c r="FO45" s="125">
        <f>ROUND(SUM($J45:AM45)-SUM($BX45:DA45),2)</f>
        <v>0</v>
      </c>
      <c r="FP45" s="125">
        <f>ROUND(SUM($J45:AN45)-SUM($BX45:DB45),2)</f>
        <v>0</v>
      </c>
      <c r="FQ45" s="125">
        <f>ROUND(SUM($J45:AO45)-SUM($BX45:DC45),2)</f>
        <v>0</v>
      </c>
      <c r="FR45" s="125">
        <f>ROUND(SUM($J45:AP45)-SUM($BX45:DD45),2)</f>
        <v>0</v>
      </c>
      <c r="FS45" s="125">
        <f>ROUND(SUM($J45:AQ45)-SUM($BX45:DE45),2)</f>
        <v>0</v>
      </c>
      <c r="FT45" s="125">
        <f>ROUND(SUM($J45:AR45)-SUM($BX45:DF45),2)</f>
        <v>0</v>
      </c>
      <c r="FU45" s="125">
        <f>ROUND(SUM($J45:AS45)-SUM($BX45:DG45),2)</f>
        <v>0</v>
      </c>
      <c r="FV45" s="125">
        <f>ROUND(SUM($J45:AT45)-SUM($BX45:DH45),2)</f>
        <v>0</v>
      </c>
      <c r="FW45" s="125">
        <f>ROUND(SUM($J45:AU45)-SUM($BX45:DI45),2)</f>
        <v>0</v>
      </c>
      <c r="FX45" s="125">
        <f>ROUND(SUM($J45:AV45)-SUM($BX45:DJ45),2)</f>
        <v>0</v>
      </c>
      <c r="FY45" s="125">
        <f>ROUND(SUM($J45:AW45)-SUM($BX45:DK45),2)</f>
        <v>0</v>
      </c>
      <c r="FZ45" s="125">
        <f>ROUND(SUM($J45:AX45)-SUM($BX45:DL45),2)</f>
        <v>0</v>
      </c>
      <c r="GA45" s="125">
        <f>ROUND(SUM($J45:AY45)-SUM($BX45:DM45),2)</f>
        <v>0</v>
      </c>
      <c r="GB45" s="125">
        <f>ROUND(SUM($J45:AZ45)-SUM($BX45:DN45),2)</f>
        <v>0</v>
      </c>
      <c r="GC45" s="125">
        <f>ROUND(SUM($J45:BA45)-SUM($BX45:DO45),2)</f>
        <v>0</v>
      </c>
      <c r="GD45" s="125">
        <f>ROUND(SUM($J45:BB45)-SUM($BX45:DP45),2)</f>
        <v>0</v>
      </c>
      <c r="GE45" s="125">
        <f>ROUND(SUM($J45:BC45)-SUM($BX45:DQ45),2)</f>
        <v>0</v>
      </c>
      <c r="GF45" s="125">
        <f>ROUND(SUM($J45:BD45)-SUM($BX45:DR45),2)</f>
        <v>0</v>
      </c>
      <c r="GG45" s="125">
        <f>ROUND(SUM($J45:BE45)-SUM($BX45:DS45),2)</f>
        <v>0</v>
      </c>
      <c r="GH45" s="125">
        <f>ROUND(SUM($J45:BF45)-SUM($BX45:DT45),2)</f>
        <v>0</v>
      </c>
      <c r="GI45" s="125">
        <f>ROUND(SUM($J45:BG45)-SUM($BX45:DU45),2)</f>
        <v>0</v>
      </c>
      <c r="GJ45" s="125">
        <f>ROUND(SUM($J45:BH45)-SUM($BX45:DV45),2)</f>
        <v>0</v>
      </c>
      <c r="GK45" s="125">
        <f>ROUND(SUM($J45:BI45)-SUM($BX45:DW45),2)</f>
        <v>0</v>
      </c>
      <c r="GL45" s="125">
        <f>ROUND(SUM($J45:BJ45)-SUM($BX45:DX45),2)</f>
        <v>0</v>
      </c>
      <c r="GM45" s="125">
        <f>ROUND(SUM($J45:BK45)-SUM($BX45:DY45),2)</f>
        <v>0</v>
      </c>
      <c r="GN45" s="125">
        <f>ROUND(SUM($J45:BL45)-SUM($BX45:DZ45),2)</f>
        <v>0</v>
      </c>
      <c r="GO45" s="125">
        <f>ROUND(SUM($J45:BM45)-SUM($BX45:EA45),2)</f>
        <v>0</v>
      </c>
      <c r="GP45" s="125">
        <f>ROUND(SUM($J45:BN45)-SUM($BX45:EB45),2)</f>
        <v>0</v>
      </c>
      <c r="GQ45" s="125">
        <f>ROUND(SUM($J45:BO45)-SUM($BX45:EC45),2)</f>
        <v>0</v>
      </c>
      <c r="GR45" s="125">
        <f>ROUND(SUM($J45:BP45)-SUM($BX45:ED45),2)</f>
        <v>0</v>
      </c>
      <c r="GS45" s="125">
        <f>ROUND(SUM($J45:BQ45)-SUM($BX45:EE45),2)</f>
        <v>0</v>
      </c>
      <c r="GT45" s="159">
        <f t="shared" si="192"/>
        <v>0</v>
      </c>
      <c r="GU45" s="125">
        <f t="shared" si="193"/>
        <v>0</v>
      </c>
      <c r="GV45" s="125">
        <f t="shared" si="194"/>
        <v>0</v>
      </c>
      <c r="GW45" s="125">
        <f t="shared" si="195"/>
        <v>0</v>
      </c>
      <c r="GX45" s="158">
        <f t="shared" si="196"/>
        <v>0</v>
      </c>
      <c r="GY45" s="89"/>
      <c r="GZ45" s="89"/>
      <c r="HA45" s="89"/>
      <c r="HB45" s="125"/>
      <c r="HC45" s="125"/>
      <c r="HD45" s="125"/>
      <c r="HE45" s="125"/>
      <c r="HF45" s="89"/>
      <c r="HG45" s="89"/>
      <c r="HH45" s="89"/>
      <c r="HI45" s="89"/>
      <c r="HJ45" s="89"/>
      <c r="HK45" s="211"/>
      <c r="HL45" s="211"/>
      <c r="HM45" s="214"/>
      <c r="HN45" s="214"/>
      <c r="HO45" s="214"/>
      <c r="HP45" s="214"/>
      <c r="HQ45" s="214"/>
      <c r="HR45" s="214"/>
      <c r="HS45" s="214"/>
      <c r="HT45" s="214"/>
      <c r="HU45" s="214"/>
      <c r="HV45" s="214"/>
      <c r="HW45" s="214"/>
      <c r="HX45" s="214"/>
      <c r="HY45" s="214"/>
      <c r="HZ45" s="214"/>
      <c r="IA45" s="214"/>
      <c r="IB45" s="214"/>
      <c r="IC45" s="214"/>
      <c r="ID45" s="214"/>
      <c r="IE45" s="214"/>
      <c r="IF45" s="214"/>
      <c r="IG45" s="214"/>
      <c r="IH45" s="214"/>
      <c r="II45" s="214"/>
      <c r="IJ45" s="214"/>
      <c r="IK45" s="214"/>
      <c r="IL45" s="214"/>
      <c r="IM45" s="214"/>
      <c r="IN45" s="214"/>
      <c r="IO45" s="214"/>
      <c r="IP45" s="214"/>
      <c r="IQ45" s="214"/>
      <c r="IR45" s="214"/>
      <c r="IS45" s="214"/>
      <c r="IT45" s="214"/>
      <c r="IU45" s="212"/>
      <c r="IV45" s="212"/>
      <c r="IW45" s="212"/>
      <c r="IX45" s="212"/>
      <c r="IY45" s="212"/>
      <c r="IZ45" s="212"/>
      <c r="JA45" s="212"/>
      <c r="JB45" s="212"/>
    </row>
    <row r="46" spans="1:262" s="24" customFormat="1">
      <c r="A46" s="17"/>
      <c r="B46" s="89"/>
      <c r="C46" s="445" t="s">
        <v>209</v>
      </c>
      <c r="D46" s="152" t="s">
        <v>28</v>
      </c>
      <c r="E46" s="153" t="str">
        <f>Setup!D$14</f>
        <v>Research &amp; Development</v>
      </c>
      <c r="F46" s="153">
        <v>0</v>
      </c>
      <c r="G46" s="154" t="s">
        <v>210</v>
      </c>
      <c r="H46" s="155">
        <f>IFERROR(VLOOKUP(D46,Setup!$D$40:$F$47,3,FALSE)*12,"")</f>
        <v>36</v>
      </c>
      <c r="I46" s="90"/>
      <c r="J46" s="159">
        <f>IF(SUMIF(Headcount!$F$44:$F$49,$E46,Headcount!N$44:N$49)&lt;=SUMIF(Headcount!$F$44:$F$49,$E46,Headcount!M$44:M$49),0,IF(AND($D46="Computer Equipment",VLOOKUP($E46,Setup!$C$33:$F$38,3,FALSE)&gt;=Setup!$F$30),VLOOKUP($E46,Setup!$C$33:$F$38,3,FALSE)*(SUMIF(Headcount!$F$44:$F$49,$E46,Headcount!N$44:N$49)-SUMIF(Headcount!$F$44:$F$49,$E46,Headcount!M$44:M$49)),IF(AND($D46="Furniture &amp; Fixtures",VLOOKUP($E46,Setup!$C$33:$F$38,4,FALSE)&gt;=Setup!$F$30),VLOOKUP($E46,Setup!$C$33:$F$38,4,FALSE)*(SUMIF(Headcount!$F$44:$F$49,$E46,Headcount!N$44:N$49)-SUMIF(Headcount!$F$44:$F$49,$E46,Headcount!M$44:M$49)),0)))</f>
        <v>0</v>
      </c>
      <c r="K46" s="125">
        <f>IF(SUMIF(Headcount!$F$44:$F$49,$E46,Headcount!O$44:O$49)&lt;=SUMIF(Headcount!$F$44:$F$49,$E46,Headcount!N$44:N$49),0,IF(AND($D46="Computer Equipment",VLOOKUP($E46,Setup!$C$33:$F$38,3,FALSE)&gt;=Setup!$F$30),VLOOKUP($E46,Setup!$C$33:$F$38,3,FALSE)*(SUMIF(Headcount!$F$44:$F$49,$E46,Headcount!O$44:O$49)-SUMIF(Headcount!$F$44:$F$49,$E46,Headcount!N$44:N$49)),IF(AND($D46="Furniture &amp; Fixtures",VLOOKUP($E46,Setup!$C$33:$F$38,4,FALSE)&gt;=Setup!$F$30),VLOOKUP($E46,Setup!$C$33:$F$38,4,FALSE)*(SUMIF(Headcount!$F$44:$F$49,$E46,Headcount!O$44:O$49)-SUMIF(Headcount!$F$44:$F$49,$E46,Headcount!N$44:N$49)),0)))</f>
        <v>0</v>
      </c>
      <c r="L46" s="125">
        <f>IF(SUMIF(Headcount!$F$44:$F$49,$E46,Headcount!P$44:P$49)&lt;=SUMIF(Headcount!$F$44:$F$49,$E46,Headcount!O$44:O$49),0,IF(AND($D46="Computer Equipment",VLOOKUP($E46,Setup!$C$33:$F$38,3,FALSE)&gt;=Setup!$F$30),VLOOKUP($E46,Setup!$C$33:$F$38,3,FALSE)*(SUMIF(Headcount!$F$44:$F$49,$E46,Headcount!P$44:P$49)-SUMIF(Headcount!$F$44:$F$49,$E46,Headcount!O$44:O$49)),IF(AND($D46="Furniture &amp; Fixtures",VLOOKUP($E46,Setup!$C$33:$F$38,4,FALSE)&gt;=Setup!$F$30),VLOOKUP($E46,Setup!$C$33:$F$38,4,FALSE)*(SUMIF(Headcount!$F$44:$F$49,$E46,Headcount!P$44:P$49)-SUMIF(Headcount!$F$44:$F$49,$E46,Headcount!O$44:O$49)),0)))</f>
        <v>0</v>
      </c>
      <c r="M46" s="125">
        <f>IF(SUMIF(Headcount!$F$44:$F$49,$E46,Headcount!Q$44:Q$49)&lt;=SUMIF(Headcount!$F$44:$F$49,$E46,Headcount!P$44:P$49),0,IF(AND($D46="Computer Equipment",VLOOKUP($E46,Setup!$C$33:$F$38,3,FALSE)&gt;=Setup!$F$30),VLOOKUP($E46,Setup!$C$33:$F$38,3,FALSE)*(SUMIF(Headcount!$F$44:$F$49,$E46,Headcount!Q$44:Q$49)-SUMIF(Headcount!$F$44:$F$49,$E46,Headcount!P$44:P$49)),IF(AND($D46="Furniture &amp; Fixtures",VLOOKUP($E46,Setup!$C$33:$F$38,4,FALSE)&gt;=Setup!$F$30),VLOOKUP($E46,Setup!$C$33:$F$38,4,FALSE)*(SUMIF(Headcount!$F$44:$F$49,$E46,Headcount!Q$44:Q$49)-SUMIF(Headcount!$F$44:$F$49,$E46,Headcount!P$44:P$49)),0)))</f>
        <v>0</v>
      </c>
      <c r="N46" s="125">
        <f>IF(SUMIF(Headcount!$F$44:$F$49,$E46,Headcount!R$44:R$49)&lt;=SUMIF(Headcount!$F$44:$F$49,$E46,Headcount!Q$44:Q$49),0,IF(AND($D46="Computer Equipment",VLOOKUP($E46,Setup!$C$33:$F$38,3,FALSE)&gt;=Setup!$F$30),VLOOKUP($E46,Setup!$C$33:$F$38,3,FALSE)*(SUMIF(Headcount!$F$44:$F$49,$E46,Headcount!R$44:R$49)-SUMIF(Headcount!$F$44:$F$49,$E46,Headcount!Q$44:Q$49)),IF(AND($D46="Furniture &amp; Fixtures",VLOOKUP($E46,Setup!$C$33:$F$38,4,FALSE)&gt;=Setup!$F$30),VLOOKUP($E46,Setup!$C$33:$F$38,4,FALSE)*(SUMIF(Headcount!$F$44:$F$49,$E46,Headcount!R$44:R$49)-SUMIF(Headcount!$F$44:$F$49,$E46,Headcount!Q$44:Q$49)),0)))</f>
        <v>0</v>
      </c>
      <c r="O46" s="125">
        <f>IF(SUMIF(Headcount!$F$44:$F$49,$E46,Headcount!S$44:S$49)&lt;=SUMIF(Headcount!$F$44:$F$49,$E46,Headcount!R$44:R$49),0,IF(AND($D46="Computer Equipment",VLOOKUP($E46,Setup!$C$33:$F$38,3,FALSE)&gt;=Setup!$F$30),VLOOKUP($E46,Setup!$C$33:$F$38,3,FALSE)*(SUMIF(Headcount!$F$44:$F$49,$E46,Headcount!S$44:S$49)-SUMIF(Headcount!$F$44:$F$49,$E46,Headcount!R$44:R$49)),IF(AND($D46="Furniture &amp; Fixtures",VLOOKUP($E46,Setup!$C$33:$F$38,4,FALSE)&gt;=Setup!$F$30),VLOOKUP($E46,Setup!$C$33:$F$38,4,FALSE)*(SUMIF(Headcount!$F$44:$F$49,$E46,Headcount!S$44:S$49)-SUMIF(Headcount!$F$44:$F$49,$E46,Headcount!R$44:R$49)),0)))</f>
        <v>0</v>
      </c>
      <c r="P46" s="125">
        <f>IF(SUMIF(Headcount!$F$44:$F$49,$E46,Headcount!T$44:T$49)&lt;=SUMIF(Headcount!$F$44:$F$49,$E46,Headcount!S$44:S$49),0,IF(AND($D46="Computer Equipment",VLOOKUP($E46,Setup!$C$33:$F$38,3,FALSE)&gt;=Setup!$F$30),VLOOKUP($E46,Setup!$C$33:$F$38,3,FALSE)*(SUMIF(Headcount!$F$44:$F$49,$E46,Headcount!T$44:T$49)-SUMIF(Headcount!$F$44:$F$49,$E46,Headcount!S$44:S$49)),IF(AND($D46="Furniture &amp; Fixtures",VLOOKUP($E46,Setup!$C$33:$F$38,4,FALSE)&gt;=Setup!$F$30),VLOOKUP($E46,Setup!$C$33:$F$38,4,FALSE)*(SUMIF(Headcount!$F$44:$F$49,$E46,Headcount!T$44:T$49)-SUMIF(Headcount!$F$44:$F$49,$E46,Headcount!S$44:S$49)),0)))</f>
        <v>0</v>
      </c>
      <c r="Q46" s="125">
        <f>IF(SUMIF(Headcount!$F$44:$F$49,$E46,Headcount!U$44:U$49)&lt;=SUMIF(Headcount!$F$44:$F$49,$E46,Headcount!T$44:T$49),0,IF(AND($D46="Computer Equipment",VLOOKUP($E46,Setup!$C$33:$F$38,3,FALSE)&gt;=Setup!$F$30),VLOOKUP($E46,Setup!$C$33:$F$38,3,FALSE)*(SUMIF(Headcount!$F$44:$F$49,$E46,Headcount!U$44:U$49)-SUMIF(Headcount!$F$44:$F$49,$E46,Headcount!T$44:T$49)),IF(AND($D46="Furniture &amp; Fixtures",VLOOKUP($E46,Setup!$C$33:$F$38,4,FALSE)&gt;=Setup!$F$30),VLOOKUP($E46,Setup!$C$33:$F$38,4,FALSE)*(SUMIF(Headcount!$F$44:$F$49,$E46,Headcount!U$44:U$49)-SUMIF(Headcount!$F$44:$F$49,$E46,Headcount!T$44:T$49)),0)))</f>
        <v>0</v>
      </c>
      <c r="R46" s="125">
        <f>IF(SUMIF(Headcount!$F$44:$F$49,$E46,Headcount!V$44:V$49)&lt;=SUMIF(Headcount!$F$44:$F$49,$E46,Headcount!U$44:U$49),0,IF(AND($D46="Computer Equipment",VLOOKUP($E46,Setup!$C$33:$F$38,3,FALSE)&gt;=Setup!$F$30),VLOOKUP($E46,Setup!$C$33:$F$38,3,FALSE)*(SUMIF(Headcount!$F$44:$F$49,$E46,Headcount!V$44:V$49)-SUMIF(Headcount!$F$44:$F$49,$E46,Headcount!U$44:U$49)),IF(AND($D46="Furniture &amp; Fixtures",VLOOKUP($E46,Setup!$C$33:$F$38,4,FALSE)&gt;=Setup!$F$30),VLOOKUP($E46,Setup!$C$33:$F$38,4,FALSE)*(SUMIF(Headcount!$F$44:$F$49,$E46,Headcount!V$44:V$49)-SUMIF(Headcount!$F$44:$F$49,$E46,Headcount!U$44:U$49)),0)))</f>
        <v>0</v>
      </c>
      <c r="S46" s="125">
        <f>IF(SUMIF(Headcount!$F$44:$F$49,$E46,Headcount!W$44:W$49)&lt;=SUMIF(Headcount!$F$44:$F$49,$E46,Headcount!V$44:V$49),0,IF(AND($D46="Computer Equipment",VLOOKUP($E46,Setup!$C$33:$F$38,3,FALSE)&gt;=Setup!$F$30),VLOOKUP($E46,Setup!$C$33:$F$38,3,FALSE)*(SUMIF(Headcount!$F$44:$F$49,$E46,Headcount!W$44:W$49)-SUMIF(Headcount!$F$44:$F$49,$E46,Headcount!V$44:V$49)),IF(AND($D46="Furniture &amp; Fixtures",VLOOKUP($E46,Setup!$C$33:$F$38,4,FALSE)&gt;=Setup!$F$30),VLOOKUP($E46,Setup!$C$33:$F$38,4,FALSE)*(SUMIF(Headcount!$F$44:$F$49,$E46,Headcount!W$44:W$49)-SUMIF(Headcount!$F$44:$F$49,$E46,Headcount!V$44:V$49)),0)))</f>
        <v>0</v>
      </c>
      <c r="T46" s="125">
        <f>IF(SUMIF(Headcount!$F$44:$F$49,$E46,Headcount!X$44:X$49)&lt;=SUMIF(Headcount!$F$44:$F$49,$E46,Headcount!W$44:W$49),0,IF(AND($D46="Computer Equipment",VLOOKUP($E46,Setup!$C$33:$F$38,3,FALSE)&gt;=Setup!$F$30),VLOOKUP($E46,Setup!$C$33:$F$38,3,FALSE)*(SUMIF(Headcount!$F$44:$F$49,$E46,Headcount!X$44:X$49)-SUMIF(Headcount!$F$44:$F$49,$E46,Headcount!W$44:W$49)),IF(AND($D46="Furniture &amp; Fixtures",VLOOKUP($E46,Setup!$C$33:$F$38,4,FALSE)&gt;=Setup!$F$30),VLOOKUP($E46,Setup!$C$33:$F$38,4,FALSE)*(SUMIF(Headcount!$F$44:$F$49,$E46,Headcount!X$44:X$49)-SUMIF(Headcount!$F$44:$F$49,$E46,Headcount!W$44:W$49)),0)))</f>
        <v>0</v>
      </c>
      <c r="U46" s="125">
        <f>IF(SUMIF(Headcount!$F$44:$F$49,$E46,Headcount!Y$44:Y$49)&lt;=SUMIF(Headcount!$F$44:$F$49,$E46,Headcount!X$44:X$49),0,IF(AND($D46="Computer Equipment",VLOOKUP($E46,Setup!$C$33:$F$38,3,FALSE)&gt;=Setup!$F$30),VLOOKUP($E46,Setup!$C$33:$F$38,3,FALSE)*(SUMIF(Headcount!$F$44:$F$49,$E46,Headcount!Y$44:Y$49)-SUMIF(Headcount!$F$44:$F$49,$E46,Headcount!X$44:X$49)),IF(AND($D46="Furniture &amp; Fixtures",VLOOKUP($E46,Setup!$C$33:$F$38,4,FALSE)&gt;=Setup!$F$30),VLOOKUP($E46,Setup!$C$33:$F$38,4,FALSE)*(SUMIF(Headcount!$F$44:$F$49,$E46,Headcount!Y$44:Y$49)-SUMIF(Headcount!$F$44:$F$49,$E46,Headcount!X$44:X$49)),0)))</f>
        <v>0</v>
      </c>
      <c r="V46" s="125">
        <f>IF(SUMIF(Headcount!$F$44:$F$49,$E46,Headcount!Z$44:Z$49)&lt;=SUMIF(Headcount!$F$44:$F$49,$E46,Headcount!Y$44:Y$49),0,IF(AND($D46="Computer Equipment",VLOOKUP($E46,Setup!$C$33:$F$38,3,FALSE)&gt;=Setup!$F$30),VLOOKUP($E46,Setup!$C$33:$F$38,3,FALSE)*(SUMIF(Headcount!$F$44:$F$49,$E46,Headcount!Z$44:Z$49)-SUMIF(Headcount!$F$44:$F$49,$E46,Headcount!Y$44:Y$49)),IF(AND($D46="Furniture &amp; Fixtures",VLOOKUP($E46,Setup!$C$33:$F$38,4,FALSE)&gt;=Setup!$F$30),VLOOKUP($E46,Setup!$C$33:$F$38,4,FALSE)*(SUMIF(Headcount!$F$44:$F$49,$E46,Headcount!Z$44:Z$49)-SUMIF(Headcount!$F$44:$F$49,$E46,Headcount!Y$44:Y$49)),0)))</f>
        <v>0</v>
      </c>
      <c r="W46" s="125">
        <f>IF(SUMIF(Headcount!$F$44:$F$49,$E46,Headcount!AA$44:AA$49)&lt;=SUMIF(Headcount!$F$44:$F$49,$E46,Headcount!Z$44:Z$49),0,IF(AND($D46="Computer Equipment",VLOOKUP($E46,Setup!$C$33:$F$38,3,FALSE)&gt;=Setup!$F$30),VLOOKUP($E46,Setup!$C$33:$F$38,3,FALSE)*(SUMIF(Headcount!$F$44:$F$49,$E46,Headcount!AA$44:AA$49)-SUMIF(Headcount!$F$44:$F$49,$E46,Headcount!Z$44:Z$49)),IF(AND($D46="Furniture &amp; Fixtures",VLOOKUP($E46,Setup!$C$33:$F$38,4,FALSE)&gt;=Setup!$F$30),VLOOKUP($E46,Setup!$C$33:$F$38,4,FALSE)*(SUMIF(Headcount!$F$44:$F$49,$E46,Headcount!AA$44:AA$49)-SUMIF(Headcount!$F$44:$F$49,$E46,Headcount!Z$44:Z$49)),0)))</f>
        <v>0</v>
      </c>
      <c r="X46" s="125">
        <f>IF(SUMIF(Headcount!$F$44:$F$49,$E46,Headcount!AB$44:AB$49)&lt;=SUMIF(Headcount!$F$44:$F$49,$E46,Headcount!AA$44:AA$49),0,IF(AND($D46="Computer Equipment",VLOOKUP($E46,Setup!$C$33:$F$38,3,FALSE)&gt;=Setup!$F$30),VLOOKUP($E46,Setup!$C$33:$F$38,3,FALSE)*(SUMIF(Headcount!$F$44:$F$49,$E46,Headcount!AB$44:AB$49)-SUMIF(Headcount!$F$44:$F$49,$E46,Headcount!AA$44:AA$49)),IF(AND($D46="Furniture &amp; Fixtures",VLOOKUP($E46,Setup!$C$33:$F$38,4,FALSE)&gt;=Setup!$F$30),VLOOKUP($E46,Setup!$C$33:$F$38,4,FALSE)*(SUMIF(Headcount!$F$44:$F$49,$E46,Headcount!AB$44:AB$49)-SUMIF(Headcount!$F$44:$F$49,$E46,Headcount!AA$44:AA$49)),0)))</f>
        <v>0</v>
      </c>
      <c r="Y46" s="125">
        <f>IF(SUMIF(Headcount!$F$44:$F$49,$E46,Headcount!AC$44:AC$49)&lt;=SUMIF(Headcount!$F$44:$F$49,$E46,Headcount!AB$44:AB$49),0,IF(AND($D46="Computer Equipment",VLOOKUP($E46,Setup!$C$33:$F$38,3,FALSE)&gt;=Setup!$F$30),VLOOKUP($E46,Setup!$C$33:$F$38,3,FALSE)*(SUMIF(Headcount!$F$44:$F$49,$E46,Headcount!AC$44:AC$49)-SUMIF(Headcount!$F$44:$F$49,$E46,Headcount!AB$44:AB$49)),IF(AND($D46="Furniture &amp; Fixtures",VLOOKUP($E46,Setup!$C$33:$F$38,4,FALSE)&gt;=Setup!$F$30),VLOOKUP($E46,Setup!$C$33:$F$38,4,FALSE)*(SUMIF(Headcount!$F$44:$F$49,$E46,Headcount!AC$44:AC$49)-SUMIF(Headcount!$F$44:$F$49,$E46,Headcount!AB$44:AB$49)),0)))</f>
        <v>0</v>
      </c>
      <c r="Z46" s="125">
        <f>IF(SUMIF(Headcount!$F$44:$F$49,$E46,Headcount!AD$44:AD$49)&lt;=SUMIF(Headcount!$F$44:$F$49,$E46,Headcount!AC$44:AC$49),0,IF(AND($D46="Computer Equipment",VLOOKUP($E46,Setup!$C$33:$F$38,3,FALSE)&gt;=Setup!$F$30),VLOOKUP($E46,Setup!$C$33:$F$38,3,FALSE)*(SUMIF(Headcount!$F$44:$F$49,$E46,Headcount!AD$44:AD$49)-SUMIF(Headcount!$F$44:$F$49,$E46,Headcount!AC$44:AC$49)),IF(AND($D46="Furniture &amp; Fixtures",VLOOKUP($E46,Setup!$C$33:$F$38,4,FALSE)&gt;=Setup!$F$30),VLOOKUP($E46,Setup!$C$33:$F$38,4,FALSE)*(SUMIF(Headcount!$F$44:$F$49,$E46,Headcount!AD$44:AD$49)-SUMIF(Headcount!$F$44:$F$49,$E46,Headcount!AC$44:AC$49)),0)))</f>
        <v>0</v>
      </c>
      <c r="AA46" s="125">
        <f>IF(SUMIF(Headcount!$F$44:$F$49,$E46,Headcount!AE$44:AE$49)&lt;=SUMIF(Headcount!$F$44:$F$49,$E46,Headcount!AD$44:AD$49),0,IF(AND($D46="Computer Equipment",VLOOKUP($E46,Setup!$C$33:$F$38,3,FALSE)&gt;=Setup!$F$30),VLOOKUP($E46,Setup!$C$33:$F$38,3,FALSE)*(SUMIF(Headcount!$F$44:$F$49,$E46,Headcount!AE$44:AE$49)-SUMIF(Headcount!$F$44:$F$49,$E46,Headcount!AD$44:AD$49)),IF(AND($D46="Furniture &amp; Fixtures",VLOOKUP($E46,Setup!$C$33:$F$38,4,FALSE)&gt;=Setup!$F$30),VLOOKUP($E46,Setup!$C$33:$F$38,4,FALSE)*(SUMIF(Headcount!$F$44:$F$49,$E46,Headcount!AE$44:AE$49)-SUMIF(Headcount!$F$44:$F$49,$E46,Headcount!AD$44:AD$49)),0)))</f>
        <v>0</v>
      </c>
      <c r="AB46" s="125">
        <f>IF(SUMIF(Headcount!$F$44:$F$49,$E46,Headcount!AF$44:AF$49)&lt;=SUMIF(Headcount!$F$44:$F$49,$E46,Headcount!AE$44:AE$49),0,IF(AND($D46="Computer Equipment",VLOOKUP($E46,Setup!$C$33:$F$38,3,FALSE)&gt;=Setup!$F$30),VLOOKUP($E46,Setup!$C$33:$F$38,3,FALSE)*(SUMIF(Headcount!$F$44:$F$49,$E46,Headcount!AF$44:AF$49)-SUMIF(Headcount!$F$44:$F$49,$E46,Headcount!AE$44:AE$49)),IF(AND($D46="Furniture &amp; Fixtures",VLOOKUP($E46,Setup!$C$33:$F$38,4,FALSE)&gt;=Setup!$F$30),VLOOKUP($E46,Setup!$C$33:$F$38,4,FALSE)*(SUMIF(Headcount!$F$44:$F$49,$E46,Headcount!AF$44:AF$49)-SUMIF(Headcount!$F$44:$F$49,$E46,Headcount!AE$44:AE$49)),0)))</f>
        <v>0</v>
      </c>
      <c r="AC46" s="125">
        <f>IF(SUMIF(Headcount!$F$44:$F$49,$E46,Headcount!AG$44:AG$49)&lt;=SUMIF(Headcount!$F$44:$F$49,$E46,Headcount!AF$44:AF$49),0,IF(AND($D46="Computer Equipment",VLOOKUP($E46,Setup!$C$33:$F$38,3,FALSE)&gt;=Setup!$F$30),VLOOKUP($E46,Setup!$C$33:$F$38,3,FALSE)*(SUMIF(Headcount!$F$44:$F$49,$E46,Headcount!AG$44:AG$49)-SUMIF(Headcount!$F$44:$F$49,$E46,Headcount!AF$44:AF$49)),IF(AND($D46="Furniture &amp; Fixtures",VLOOKUP($E46,Setup!$C$33:$F$38,4,FALSE)&gt;=Setup!$F$30),VLOOKUP($E46,Setup!$C$33:$F$38,4,FALSE)*(SUMIF(Headcount!$F$44:$F$49,$E46,Headcount!AG$44:AG$49)-SUMIF(Headcount!$F$44:$F$49,$E46,Headcount!AF$44:AF$49)),0)))</f>
        <v>0</v>
      </c>
      <c r="AD46" s="125">
        <f>IF(SUMIF(Headcount!$F$44:$F$49,$E46,Headcount!AH$44:AH$49)&lt;=SUMIF(Headcount!$F$44:$F$49,$E46,Headcount!AG$44:AG$49),0,IF(AND($D46="Computer Equipment",VLOOKUP($E46,Setup!$C$33:$F$38,3,FALSE)&gt;=Setup!$F$30),VLOOKUP($E46,Setup!$C$33:$F$38,3,FALSE)*(SUMIF(Headcount!$F$44:$F$49,$E46,Headcount!AH$44:AH$49)-SUMIF(Headcount!$F$44:$F$49,$E46,Headcount!AG$44:AG$49)),IF(AND($D46="Furniture &amp; Fixtures",VLOOKUP($E46,Setup!$C$33:$F$38,4,FALSE)&gt;=Setup!$F$30),VLOOKUP($E46,Setup!$C$33:$F$38,4,FALSE)*(SUMIF(Headcount!$F$44:$F$49,$E46,Headcount!AH$44:AH$49)-SUMIF(Headcount!$F$44:$F$49,$E46,Headcount!AG$44:AG$49)),0)))</f>
        <v>0</v>
      </c>
      <c r="AE46" s="125">
        <f>IF(SUMIF(Headcount!$F$44:$F$49,$E46,Headcount!AI$44:AI$49)&lt;=SUMIF(Headcount!$F$44:$F$49,$E46,Headcount!AH$44:AH$49),0,IF(AND($D46="Computer Equipment",VLOOKUP($E46,Setup!$C$33:$F$38,3,FALSE)&gt;=Setup!$F$30),VLOOKUP($E46,Setup!$C$33:$F$38,3,FALSE)*(SUMIF(Headcount!$F$44:$F$49,$E46,Headcount!AI$44:AI$49)-SUMIF(Headcount!$F$44:$F$49,$E46,Headcount!AH$44:AH$49)),IF(AND($D46="Furniture &amp; Fixtures",VLOOKUP($E46,Setup!$C$33:$F$38,4,FALSE)&gt;=Setup!$F$30),VLOOKUP($E46,Setup!$C$33:$F$38,4,FALSE)*(SUMIF(Headcount!$F$44:$F$49,$E46,Headcount!AI$44:AI$49)-SUMIF(Headcount!$F$44:$F$49,$E46,Headcount!AH$44:AH$49)),0)))</f>
        <v>0</v>
      </c>
      <c r="AF46" s="125">
        <f>IF(SUMIF(Headcount!$F$44:$F$49,$E46,Headcount!AJ$44:AJ$49)&lt;=SUMIF(Headcount!$F$44:$F$49,$E46,Headcount!AI$44:AI$49),0,IF(AND($D46="Computer Equipment",VLOOKUP($E46,Setup!$C$33:$F$38,3,FALSE)&gt;=Setup!$F$30),VLOOKUP($E46,Setup!$C$33:$F$38,3,FALSE)*(SUMIF(Headcount!$F$44:$F$49,$E46,Headcount!AJ$44:AJ$49)-SUMIF(Headcount!$F$44:$F$49,$E46,Headcount!AI$44:AI$49)),IF(AND($D46="Furniture &amp; Fixtures",VLOOKUP($E46,Setup!$C$33:$F$38,4,FALSE)&gt;=Setup!$F$30),VLOOKUP($E46,Setup!$C$33:$F$38,4,FALSE)*(SUMIF(Headcount!$F$44:$F$49,$E46,Headcount!AJ$44:AJ$49)-SUMIF(Headcount!$F$44:$F$49,$E46,Headcount!AI$44:AI$49)),0)))</f>
        <v>0</v>
      </c>
      <c r="AG46" s="125">
        <f>IF(SUMIF(Headcount!$F$44:$F$49,$E46,Headcount!AK$44:AK$49)&lt;=SUMIF(Headcount!$F$44:$F$49,$E46,Headcount!AJ$44:AJ$49),0,IF(AND($D46="Computer Equipment",VLOOKUP($E46,Setup!$C$33:$F$38,3,FALSE)&gt;=Setup!$F$30),VLOOKUP($E46,Setup!$C$33:$F$38,3,FALSE)*(SUMIF(Headcount!$F$44:$F$49,$E46,Headcount!AK$44:AK$49)-SUMIF(Headcount!$F$44:$F$49,$E46,Headcount!AJ$44:AJ$49)),IF(AND($D46="Furniture &amp; Fixtures",VLOOKUP($E46,Setup!$C$33:$F$38,4,FALSE)&gt;=Setup!$F$30),VLOOKUP($E46,Setup!$C$33:$F$38,4,FALSE)*(SUMIF(Headcount!$F$44:$F$49,$E46,Headcount!AK$44:AK$49)-SUMIF(Headcount!$F$44:$F$49,$E46,Headcount!AJ$44:AJ$49)),0)))</f>
        <v>0</v>
      </c>
      <c r="AH46" s="125">
        <f>IF(SUMIF(Headcount!$F$44:$F$49,$E46,Headcount!AL$44:AL$49)&lt;=SUMIF(Headcount!$F$44:$F$49,$E46,Headcount!AK$44:AK$49),0,IF(AND($D46="Computer Equipment",VLOOKUP($E46,Setup!$C$33:$F$38,3,FALSE)&gt;=Setup!$F$30),VLOOKUP($E46,Setup!$C$33:$F$38,3,FALSE)*(SUMIF(Headcount!$F$44:$F$49,$E46,Headcount!AL$44:AL$49)-SUMIF(Headcount!$F$44:$F$49,$E46,Headcount!AK$44:AK$49)),IF(AND($D46="Furniture &amp; Fixtures",VLOOKUP($E46,Setup!$C$33:$F$38,4,FALSE)&gt;=Setup!$F$30),VLOOKUP($E46,Setup!$C$33:$F$38,4,FALSE)*(SUMIF(Headcount!$F$44:$F$49,$E46,Headcount!AL$44:AL$49)-SUMIF(Headcount!$F$44:$F$49,$E46,Headcount!AK$44:AK$49)),0)))</f>
        <v>0</v>
      </c>
      <c r="AI46" s="125">
        <f>IF(SUMIF(Headcount!$F$44:$F$49,$E46,Headcount!AM$44:AM$49)&lt;=SUMIF(Headcount!$F$44:$F$49,$E46,Headcount!AL$44:AL$49),0,IF(AND($D46="Computer Equipment",VLOOKUP($E46,Setup!$C$33:$F$38,3,FALSE)&gt;=Setup!$F$30),VLOOKUP($E46,Setup!$C$33:$F$38,3,FALSE)*(SUMIF(Headcount!$F$44:$F$49,$E46,Headcount!AM$44:AM$49)-SUMIF(Headcount!$F$44:$F$49,$E46,Headcount!AL$44:AL$49)),IF(AND($D46="Furniture &amp; Fixtures",VLOOKUP($E46,Setup!$C$33:$F$38,4,FALSE)&gt;=Setup!$F$30),VLOOKUP($E46,Setup!$C$33:$F$38,4,FALSE)*(SUMIF(Headcount!$F$44:$F$49,$E46,Headcount!AM$44:AM$49)-SUMIF(Headcount!$F$44:$F$49,$E46,Headcount!AL$44:AL$49)),0)))</f>
        <v>0</v>
      </c>
      <c r="AJ46" s="125">
        <f>IF(SUMIF(Headcount!$F$44:$F$49,$E46,Headcount!AN$44:AN$49)&lt;=SUMIF(Headcount!$F$44:$F$49,$E46,Headcount!AM$44:AM$49),0,IF(AND($D46="Computer Equipment",VLOOKUP($E46,Setup!$C$33:$F$38,3,FALSE)&gt;=Setup!$F$30),VLOOKUP($E46,Setup!$C$33:$F$38,3,FALSE)*(SUMIF(Headcount!$F$44:$F$49,$E46,Headcount!AN$44:AN$49)-SUMIF(Headcount!$F$44:$F$49,$E46,Headcount!AM$44:AM$49)),IF(AND($D46="Furniture &amp; Fixtures",VLOOKUP($E46,Setup!$C$33:$F$38,4,FALSE)&gt;=Setup!$F$30),VLOOKUP($E46,Setup!$C$33:$F$38,4,FALSE)*(SUMIF(Headcount!$F$44:$F$49,$E46,Headcount!AN$44:AN$49)-SUMIF(Headcount!$F$44:$F$49,$E46,Headcount!AM$44:AM$49)),0)))</f>
        <v>0</v>
      </c>
      <c r="AK46" s="125">
        <f>IF(SUMIF(Headcount!$F$44:$F$49,$E46,Headcount!AO$44:AO$49)&lt;=SUMIF(Headcount!$F$44:$F$49,$E46,Headcount!AN$44:AN$49),0,IF(AND($D46="Computer Equipment",VLOOKUP($E46,Setup!$C$33:$F$38,3,FALSE)&gt;=Setup!$F$30),VLOOKUP($E46,Setup!$C$33:$F$38,3,FALSE)*(SUMIF(Headcount!$F$44:$F$49,$E46,Headcount!AO$44:AO$49)-SUMIF(Headcount!$F$44:$F$49,$E46,Headcount!AN$44:AN$49)),IF(AND($D46="Furniture &amp; Fixtures",VLOOKUP($E46,Setup!$C$33:$F$38,4,FALSE)&gt;=Setup!$F$30),VLOOKUP($E46,Setup!$C$33:$F$38,4,FALSE)*(SUMIF(Headcount!$F$44:$F$49,$E46,Headcount!AO$44:AO$49)-SUMIF(Headcount!$F$44:$F$49,$E46,Headcount!AN$44:AN$49)),0)))</f>
        <v>0</v>
      </c>
      <c r="AL46" s="125">
        <f>IF(SUMIF(Headcount!$F$44:$F$49,$E46,Headcount!AP$44:AP$49)&lt;=SUMIF(Headcount!$F$44:$F$49,$E46,Headcount!AO$44:AO$49),0,IF(AND($D46="Computer Equipment",VLOOKUP($E46,Setup!$C$33:$F$38,3,FALSE)&gt;=Setup!$F$30),VLOOKUP($E46,Setup!$C$33:$F$38,3,FALSE)*(SUMIF(Headcount!$F$44:$F$49,$E46,Headcount!AP$44:AP$49)-SUMIF(Headcount!$F$44:$F$49,$E46,Headcount!AO$44:AO$49)),IF(AND($D46="Furniture &amp; Fixtures",VLOOKUP($E46,Setup!$C$33:$F$38,4,FALSE)&gt;=Setup!$F$30),VLOOKUP($E46,Setup!$C$33:$F$38,4,FALSE)*(SUMIF(Headcount!$F$44:$F$49,$E46,Headcount!AP$44:AP$49)-SUMIF(Headcount!$F$44:$F$49,$E46,Headcount!AO$44:AO$49)),0)))</f>
        <v>0</v>
      </c>
      <c r="AM46" s="125">
        <f>IF(SUMIF(Headcount!$F$44:$F$49,$E46,Headcount!AQ$44:AQ$49)&lt;=SUMIF(Headcount!$F$44:$F$49,$E46,Headcount!AP$44:AP$49),0,IF(AND($D46="Computer Equipment",VLOOKUP($E46,Setup!$C$33:$F$38,3,FALSE)&gt;=Setup!$F$30),VLOOKUP($E46,Setup!$C$33:$F$38,3,FALSE)*(SUMIF(Headcount!$F$44:$F$49,$E46,Headcount!AQ$44:AQ$49)-SUMIF(Headcount!$F$44:$F$49,$E46,Headcount!AP$44:AP$49)),IF(AND($D46="Furniture &amp; Fixtures",VLOOKUP($E46,Setup!$C$33:$F$38,4,FALSE)&gt;=Setup!$F$30),VLOOKUP($E46,Setup!$C$33:$F$38,4,FALSE)*(SUMIF(Headcount!$F$44:$F$49,$E46,Headcount!AQ$44:AQ$49)-SUMIF(Headcount!$F$44:$F$49,$E46,Headcount!AP$44:AP$49)),0)))</f>
        <v>0</v>
      </c>
      <c r="AN46" s="125">
        <f>IF(SUMIF(Headcount!$F$44:$F$49,$E46,Headcount!AR$44:AR$49)&lt;=SUMIF(Headcount!$F$44:$F$49,$E46,Headcount!AQ$44:AQ$49),0,IF(AND($D46="Computer Equipment",VLOOKUP($E46,Setup!$C$33:$F$38,3,FALSE)&gt;=Setup!$F$30),VLOOKUP($E46,Setup!$C$33:$F$38,3,FALSE)*(SUMIF(Headcount!$F$44:$F$49,$E46,Headcount!AR$44:AR$49)-SUMIF(Headcount!$F$44:$F$49,$E46,Headcount!AQ$44:AQ$49)),IF(AND($D46="Furniture &amp; Fixtures",VLOOKUP($E46,Setup!$C$33:$F$38,4,FALSE)&gt;=Setup!$F$30),VLOOKUP($E46,Setup!$C$33:$F$38,4,FALSE)*(SUMIF(Headcount!$F$44:$F$49,$E46,Headcount!AR$44:AR$49)-SUMIF(Headcount!$F$44:$F$49,$E46,Headcount!AQ$44:AQ$49)),0)))</f>
        <v>0</v>
      </c>
      <c r="AO46" s="125">
        <f>IF(SUMIF(Headcount!$F$44:$F$49,$E46,Headcount!AS$44:AS$49)&lt;=SUMIF(Headcount!$F$44:$F$49,$E46,Headcount!AR$44:AR$49),0,IF(AND($D46="Computer Equipment",VLOOKUP($E46,Setup!$C$33:$F$38,3,FALSE)&gt;=Setup!$F$30),VLOOKUP($E46,Setup!$C$33:$F$38,3,FALSE)*(SUMIF(Headcount!$F$44:$F$49,$E46,Headcount!AS$44:AS$49)-SUMIF(Headcount!$F$44:$F$49,$E46,Headcount!AR$44:AR$49)),IF(AND($D46="Furniture &amp; Fixtures",VLOOKUP($E46,Setup!$C$33:$F$38,4,FALSE)&gt;=Setup!$F$30),VLOOKUP($E46,Setup!$C$33:$F$38,4,FALSE)*(SUMIF(Headcount!$F$44:$F$49,$E46,Headcount!AS$44:AS$49)-SUMIF(Headcount!$F$44:$F$49,$E46,Headcount!AR$44:AR$49)),0)))</f>
        <v>0</v>
      </c>
      <c r="AP46" s="125">
        <f>IF(SUMIF(Headcount!$F$44:$F$49,$E46,Headcount!AT$44:AT$49)&lt;=SUMIF(Headcount!$F$44:$F$49,$E46,Headcount!AS$44:AS$49),0,IF(AND($D46="Computer Equipment",VLOOKUP($E46,Setup!$C$33:$F$38,3,FALSE)&gt;=Setup!$F$30),VLOOKUP($E46,Setup!$C$33:$F$38,3,FALSE)*(SUMIF(Headcount!$F$44:$F$49,$E46,Headcount!AT$44:AT$49)-SUMIF(Headcount!$F$44:$F$49,$E46,Headcount!AS$44:AS$49)),IF(AND($D46="Furniture &amp; Fixtures",VLOOKUP($E46,Setup!$C$33:$F$38,4,FALSE)&gt;=Setup!$F$30),VLOOKUP($E46,Setup!$C$33:$F$38,4,FALSE)*(SUMIF(Headcount!$F$44:$F$49,$E46,Headcount!AT$44:AT$49)-SUMIF(Headcount!$F$44:$F$49,$E46,Headcount!AS$44:AS$49)),0)))</f>
        <v>0</v>
      </c>
      <c r="AQ46" s="125">
        <f>IF(SUMIF(Headcount!$F$44:$F$49,$E46,Headcount!AU$44:AU$49)&lt;=SUMIF(Headcount!$F$44:$F$49,$E46,Headcount!AT$44:AT$49),0,IF(AND($D46="Computer Equipment",VLOOKUP($E46,Setup!$C$33:$F$38,3,FALSE)&gt;=Setup!$F$30),VLOOKUP($E46,Setup!$C$33:$F$38,3,FALSE)*(SUMIF(Headcount!$F$44:$F$49,$E46,Headcount!AU$44:AU$49)-SUMIF(Headcount!$F$44:$F$49,$E46,Headcount!AT$44:AT$49)),IF(AND($D46="Furniture &amp; Fixtures",VLOOKUP($E46,Setup!$C$33:$F$38,4,FALSE)&gt;=Setup!$F$30),VLOOKUP($E46,Setup!$C$33:$F$38,4,FALSE)*(SUMIF(Headcount!$F$44:$F$49,$E46,Headcount!AU$44:AU$49)-SUMIF(Headcount!$F$44:$F$49,$E46,Headcount!AT$44:AT$49)),0)))</f>
        <v>0</v>
      </c>
      <c r="AR46" s="125">
        <f>IF(SUMIF(Headcount!$F$44:$F$49,$E46,Headcount!AV$44:AV$49)&lt;=SUMIF(Headcount!$F$44:$F$49,$E46,Headcount!AU$44:AU$49),0,IF(AND($D46="Computer Equipment",VLOOKUP($E46,Setup!$C$33:$F$38,3,FALSE)&gt;=Setup!$F$30),VLOOKUP($E46,Setup!$C$33:$F$38,3,FALSE)*(SUMIF(Headcount!$F$44:$F$49,$E46,Headcount!AV$44:AV$49)-SUMIF(Headcount!$F$44:$F$49,$E46,Headcount!AU$44:AU$49)),IF(AND($D46="Furniture &amp; Fixtures",VLOOKUP($E46,Setup!$C$33:$F$38,4,FALSE)&gt;=Setup!$F$30),VLOOKUP($E46,Setup!$C$33:$F$38,4,FALSE)*(SUMIF(Headcount!$F$44:$F$49,$E46,Headcount!AV$44:AV$49)-SUMIF(Headcount!$F$44:$F$49,$E46,Headcount!AU$44:AU$49)),0)))</f>
        <v>0</v>
      </c>
      <c r="AS46" s="125">
        <f>IF(SUMIF(Headcount!$F$44:$F$49,$E46,Headcount!AW$44:AW$49)&lt;=SUMIF(Headcount!$F$44:$F$49,$E46,Headcount!AV$44:AV$49),0,IF(AND($D46="Computer Equipment",VLOOKUP($E46,Setup!$C$33:$F$38,3,FALSE)&gt;=Setup!$F$30),VLOOKUP($E46,Setup!$C$33:$F$38,3,FALSE)*(SUMIF(Headcount!$F$44:$F$49,$E46,Headcount!AW$44:AW$49)-SUMIF(Headcount!$F$44:$F$49,$E46,Headcount!AV$44:AV$49)),IF(AND($D46="Furniture &amp; Fixtures",VLOOKUP($E46,Setup!$C$33:$F$38,4,FALSE)&gt;=Setup!$F$30),VLOOKUP($E46,Setup!$C$33:$F$38,4,FALSE)*(SUMIF(Headcount!$F$44:$F$49,$E46,Headcount!AW$44:AW$49)-SUMIF(Headcount!$F$44:$F$49,$E46,Headcount!AV$44:AV$49)),0)))</f>
        <v>0</v>
      </c>
      <c r="AT46" s="125">
        <f>IF(SUMIF(Headcount!$F$44:$F$49,$E46,Headcount!AX$44:AX$49)&lt;=SUMIF(Headcount!$F$44:$F$49,$E46,Headcount!AW$44:AW$49),0,IF(AND($D46="Computer Equipment",VLOOKUP($E46,Setup!$C$33:$F$38,3,FALSE)&gt;=Setup!$F$30),VLOOKUP($E46,Setup!$C$33:$F$38,3,FALSE)*(SUMIF(Headcount!$F$44:$F$49,$E46,Headcount!AX$44:AX$49)-SUMIF(Headcount!$F$44:$F$49,$E46,Headcount!AW$44:AW$49)),IF(AND($D46="Furniture &amp; Fixtures",VLOOKUP($E46,Setup!$C$33:$F$38,4,FALSE)&gt;=Setup!$F$30),VLOOKUP($E46,Setup!$C$33:$F$38,4,FALSE)*(SUMIF(Headcount!$F$44:$F$49,$E46,Headcount!AX$44:AX$49)-SUMIF(Headcount!$F$44:$F$49,$E46,Headcount!AW$44:AW$49)),0)))</f>
        <v>0</v>
      </c>
      <c r="AU46" s="125">
        <f>IF(SUMIF(Headcount!$F$44:$F$49,$E46,Headcount!AY$44:AY$49)&lt;=SUMIF(Headcount!$F$44:$F$49,$E46,Headcount!AX$44:AX$49),0,IF(AND($D46="Computer Equipment",VLOOKUP($E46,Setup!$C$33:$F$38,3,FALSE)&gt;=Setup!$F$30),VLOOKUP($E46,Setup!$C$33:$F$38,3,FALSE)*(SUMIF(Headcount!$F$44:$F$49,$E46,Headcount!AY$44:AY$49)-SUMIF(Headcount!$F$44:$F$49,$E46,Headcount!AX$44:AX$49)),IF(AND($D46="Furniture &amp; Fixtures",VLOOKUP($E46,Setup!$C$33:$F$38,4,FALSE)&gt;=Setup!$F$30),VLOOKUP($E46,Setup!$C$33:$F$38,4,FALSE)*(SUMIF(Headcount!$F$44:$F$49,$E46,Headcount!AY$44:AY$49)-SUMIF(Headcount!$F$44:$F$49,$E46,Headcount!AX$44:AX$49)),0)))</f>
        <v>0</v>
      </c>
      <c r="AV46" s="125">
        <f>IF(SUMIF(Headcount!$F$44:$F$49,$E46,Headcount!AZ$44:AZ$49)&lt;=SUMIF(Headcount!$F$44:$F$49,$E46,Headcount!AY$44:AY$49),0,IF(AND($D46="Computer Equipment",VLOOKUP($E46,Setup!$C$33:$F$38,3,FALSE)&gt;=Setup!$F$30),VLOOKUP($E46,Setup!$C$33:$F$38,3,FALSE)*(SUMIF(Headcount!$F$44:$F$49,$E46,Headcount!AZ$44:AZ$49)-SUMIF(Headcount!$F$44:$F$49,$E46,Headcount!AY$44:AY$49)),IF(AND($D46="Furniture &amp; Fixtures",VLOOKUP($E46,Setup!$C$33:$F$38,4,FALSE)&gt;=Setup!$F$30),VLOOKUP($E46,Setup!$C$33:$F$38,4,FALSE)*(SUMIF(Headcount!$F$44:$F$49,$E46,Headcount!AZ$44:AZ$49)-SUMIF(Headcount!$F$44:$F$49,$E46,Headcount!AY$44:AY$49)),0)))</f>
        <v>0</v>
      </c>
      <c r="AW46" s="125">
        <f>IF(SUMIF(Headcount!$F$44:$F$49,$E46,Headcount!BA$44:BA$49)&lt;=SUMIF(Headcount!$F$44:$F$49,$E46,Headcount!AZ$44:AZ$49),0,IF(AND($D46="Computer Equipment",VLOOKUP($E46,Setup!$C$33:$F$38,3,FALSE)&gt;=Setup!$F$30),VLOOKUP($E46,Setup!$C$33:$F$38,3,FALSE)*(SUMIF(Headcount!$F$44:$F$49,$E46,Headcount!BA$44:BA$49)-SUMIF(Headcount!$F$44:$F$49,$E46,Headcount!AZ$44:AZ$49)),IF(AND($D46="Furniture &amp; Fixtures",VLOOKUP($E46,Setup!$C$33:$F$38,4,FALSE)&gt;=Setup!$F$30),VLOOKUP($E46,Setup!$C$33:$F$38,4,FALSE)*(SUMIF(Headcount!$F$44:$F$49,$E46,Headcount!BA$44:BA$49)-SUMIF(Headcount!$F$44:$F$49,$E46,Headcount!AZ$44:AZ$49)),0)))</f>
        <v>0</v>
      </c>
      <c r="AX46" s="125">
        <f>IF(SUMIF(Headcount!$F$44:$F$49,$E46,Headcount!BB$44:BB$49)&lt;=SUMIF(Headcount!$F$44:$F$49,$E46,Headcount!BA$44:BA$49),0,IF(AND($D46="Computer Equipment",VLOOKUP($E46,Setup!$C$33:$F$38,3,FALSE)&gt;=Setup!$F$30),VLOOKUP($E46,Setup!$C$33:$F$38,3,FALSE)*(SUMIF(Headcount!$F$44:$F$49,$E46,Headcount!BB$44:BB$49)-SUMIF(Headcount!$F$44:$F$49,$E46,Headcount!BA$44:BA$49)),IF(AND($D46="Furniture &amp; Fixtures",VLOOKUP($E46,Setup!$C$33:$F$38,4,FALSE)&gt;=Setup!$F$30),VLOOKUP($E46,Setup!$C$33:$F$38,4,FALSE)*(SUMIF(Headcount!$F$44:$F$49,$E46,Headcount!BB$44:BB$49)-SUMIF(Headcount!$F$44:$F$49,$E46,Headcount!BA$44:BA$49)),0)))</f>
        <v>0</v>
      </c>
      <c r="AY46" s="125">
        <f>IF(SUMIF(Headcount!$F$44:$F$49,$E46,Headcount!BC$44:BC$49)&lt;=SUMIF(Headcount!$F$44:$F$49,$E46,Headcount!BB$44:BB$49),0,IF(AND($D46="Computer Equipment",VLOOKUP($E46,Setup!$C$33:$F$38,3,FALSE)&gt;=Setup!$F$30),VLOOKUP($E46,Setup!$C$33:$F$38,3,FALSE)*(SUMIF(Headcount!$F$44:$F$49,$E46,Headcount!BC$44:BC$49)-SUMIF(Headcount!$F$44:$F$49,$E46,Headcount!BB$44:BB$49)),IF(AND($D46="Furniture &amp; Fixtures",VLOOKUP($E46,Setup!$C$33:$F$38,4,FALSE)&gt;=Setup!$F$30),VLOOKUP($E46,Setup!$C$33:$F$38,4,FALSE)*(SUMIF(Headcount!$F$44:$F$49,$E46,Headcount!BC$44:BC$49)-SUMIF(Headcount!$F$44:$F$49,$E46,Headcount!BB$44:BB$49)),0)))</f>
        <v>0</v>
      </c>
      <c r="AZ46" s="125">
        <f>IF(SUMIF(Headcount!$F$44:$F$49,$E46,Headcount!BD$44:BD$49)&lt;=SUMIF(Headcount!$F$44:$F$49,$E46,Headcount!BC$44:BC$49),0,IF(AND($D46="Computer Equipment",VLOOKUP($E46,Setup!$C$33:$F$38,3,FALSE)&gt;=Setup!$F$30),VLOOKUP($E46,Setup!$C$33:$F$38,3,FALSE)*(SUMIF(Headcount!$F$44:$F$49,$E46,Headcount!BD$44:BD$49)-SUMIF(Headcount!$F$44:$F$49,$E46,Headcount!BC$44:BC$49)),IF(AND($D46="Furniture &amp; Fixtures",VLOOKUP($E46,Setup!$C$33:$F$38,4,FALSE)&gt;=Setup!$F$30),VLOOKUP($E46,Setup!$C$33:$F$38,4,FALSE)*(SUMIF(Headcount!$F$44:$F$49,$E46,Headcount!BD$44:BD$49)-SUMIF(Headcount!$F$44:$F$49,$E46,Headcount!BC$44:BC$49)),0)))</f>
        <v>0</v>
      </c>
      <c r="BA46" s="125">
        <f>IF(SUMIF(Headcount!$F$44:$F$49,$E46,Headcount!BE$44:BE$49)&lt;=SUMIF(Headcount!$F$44:$F$49,$E46,Headcount!BD$44:BD$49),0,IF(AND($D46="Computer Equipment",VLOOKUP($E46,Setup!$C$33:$F$38,3,FALSE)&gt;=Setup!$F$30),VLOOKUP($E46,Setup!$C$33:$F$38,3,FALSE)*(SUMIF(Headcount!$F$44:$F$49,$E46,Headcount!BE$44:BE$49)-SUMIF(Headcount!$F$44:$F$49,$E46,Headcount!BD$44:BD$49)),IF(AND($D46="Furniture &amp; Fixtures",VLOOKUP($E46,Setup!$C$33:$F$38,4,FALSE)&gt;=Setup!$F$30),VLOOKUP($E46,Setup!$C$33:$F$38,4,FALSE)*(SUMIF(Headcount!$F$44:$F$49,$E46,Headcount!BE$44:BE$49)-SUMIF(Headcount!$F$44:$F$49,$E46,Headcount!BD$44:BD$49)),0)))</f>
        <v>0</v>
      </c>
      <c r="BB46" s="125">
        <f>IF(SUMIF(Headcount!$F$44:$F$49,$E46,Headcount!BF$44:BF$49)&lt;=SUMIF(Headcount!$F$44:$F$49,$E46,Headcount!BE$44:BE$49),0,IF(AND($D46="Computer Equipment",VLOOKUP($E46,Setup!$C$33:$F$38,3,FALSE)&gt;=Setup!$F$30),VLOOKUP($E46,Setup!$C$33:$F$38,3,FALSE)*(SUMIF(Headcount!$F$44:$F$49,$E46,Headcount!BF$44:BF$49)-SUMIF(Headcount!$F$44:$F$49,$E46,Headcount!BE$44:BE$49)),IF(AND($D46="Furniture &amp; Fixtures",VLOOKUP($E46,Setup!$C$33:$F$38,4,FALSE)&gt;=Setup!$F$30),VLOOKUP($E46,Setup!$C$33:$F$38,4,FALSE)*(SUMIF(Headcount!$F$44:$F$49,$E46,Headcount!BF$44:BF$49)-SUMIF(Headcount!$F$44:$F$49,$E46,Headcount!BE$44:BE$49)),0)))</f>
        <v>0</v>
      </c>
      <c r="BC46" s="125">
        <f>IF(SUMIF(Headcount!$F$44:$F$49,$E46,Headcount!BG$44:BG$49)&lt;=SUMIF(Headcount!$F$44:$F$49,$E46,Headcount!BF$44:BF$49),0,IF(AND($D46="Computer Equipment",VLOOKUP($E46,Setup!$C$33:$F$38,3,FALSE)&gt;=Setup!$F$30),VLOOKUP($E46,Setup!$C$33:$F$38,3,FALSE)*(SUMIF(Headcount!$F$44:$F$49,$E46,Headcount!BG$44:BG$49)-SUMIF(Headcount!$F$44:$F$49,$E46,Headcount!BF$44:BF$49)),IF(AND($D46="Furniture &amp; Fixtures",VLOOKUP($E46,Setup!$C$33:$F$38,4,FALSE)&gt;=Setup!$F$30),VLOOKUP($E46,Setup!$C$33:$F$38,4,FALSE)*(SUMIF(Headcount!$F$44:$F$49,$E46,Headcount!BG$44:BG$49)-SUMIF(Headcount!$F$44:$F$49,$E46,Headcount!BF$44:BF$49)),0)))</f>
        <v>0</v>
      </c>
      <c r="BD46" s="125">
        <f>IF(SUMIF(Headcount!$F$44:$F$49,$E46,Headcount!BH$44:BH$49)&lt;=SUMIF(Headcount!$F$44:$F$49,$E46,Headcount!BG$44:BG$49),0,IF(AND($D46="Computer Equipment",VLOOKUP($E46,Setup!$C$33:$F$38,3,FALSE)&gt;=Setup!$F$30),VLOOKUP($E46,Setup!$C$33:$F$38,3,FALSE)*(SUMIF(Headcount!$F$44:$F$49,$E46,Headcount!BH$44:BH$49)-SUMIF(Headcount!$F$44:$F$49,$E46,Headcount!BG$44:BG$49)),IF(AND($D46="Furniture &amp; Fixtures",VLOOKUP($E46,Setup!$C$33:$F$38,4,FALSE)&gt;=Setup!$F$30),VLOOKUP($E46,Setup!$C$33:$F$38,4,FALSE)*(SUMIF(Headcount!$F$44:$F$49,$E46,Headcount!BH$44:BH$49)-SUMIF(Headcount!$F$44:$F$49,$E46,Headcount!BG$44:BG$49)),0)))</f>
        <v>0</v>
      </c>
      <c r="BE46" s="125">
        <f>IF(SUMIF(Headcount!$F$44:$F$49,$E46,Headcount!BI$44:BI$49)&lt;=SUMIF(Headcount!$F$44:$F$49,$E46,Headcount!BH$44:BH$49),0,IF(AND($D46="Computer Equipment",VLOOKUP($E46,Setup!$C$33:$F$38,3,FALSE)&gt;=Setup!$F$30),VLOOKUP($E46,Setup!$C$33:$F$38,3,FALSE)*(SUMIF(Headcount!$F$44:$F$49,$E46,Headcount!BI$44:BI$49)-SUMIF(Headcount!$F$44:$F$49,$E46,Headcount!BH$44:BH$49)),IF(AND($D46="Furniture &amp; Fixtures",VLOOKUP($E46,Setup!$C$33:$F$38,4,FALSE)&gt;=Setup!$F$30),VLOOKUP($E46,Setup!$C$33:$F$38,4,FALSE)*(SUMIF(Headcount!$F$44:$F$49,$E46,Headcount!BI$44:BI$49)-SUMIF(Headcount!$F$44:$F$49,$E46,Headcount!BH$44:BH$49)),0)))</f>
        <v>0</v>
      </c>
      <c r="BF46" s="125">
        <f>IF(SUMIF(Headcount!$F$44:$F$49,$E46,Headcount!BJ$44:BJ$49)&lt;=SUMIF(Headcount!$F$44:$F$49,$E46,Headcount!BI$44:BI$49),0,IF(AND($D46="Computer Equipment",VLOOKUP($E46,Setup!$C$33:$F$38,3,FALSE)&gt;=Setup!$F$30),VLOOKUP($E46,Setup!$C$33:$F$38,3,FALSE)*(SUMIF(Headcount!$F$44:$F$49,$E46,Headcount!BJ$44:BJ$49)-SUMIF(Headcount!$F$44:$F$49,$E46,Headcount!BI$44:BI$49)),IF(AND($D46="Furniture &amp; Fixtures",VLOOKUP($E46,Setup!$C$33:$F$38,4,FALSE)&gt;=Setup!$F$30),VLOOKUP($E46,Setup!$C$33:$F$38,4,FALSE)*(SUMIF(Headcount!$F$44:$F$49,$E46,Headcount!BJ$44:BJ$49)-SUMIF(Headcount!$F$44:$F$49,$E46,Headcount!BI$44:BI$49)),0)))</f>
        <v>0</v>
      </c>
      <c r="BG46" s="125">
        <f>IF(SUMIF(Headcount!$F$44:$F$49,$E46,Headcount!BK$44:BK$49)&lt;=SUMIF(Headcount!$F$44:$F$49,$E46,Headcount!BJ$44:BJ$49),0,IF(AND($D46="Computer Equipment",VLOOKUP($E46,Setup!$C$33:$F$38,3,FALSE)&gt;=Setup!$F$30),VLOOKUP($E46,Setup!$C$33:$F$38,3,FALSE)*(SUMIF(Headcount!$F$44:$F$49,$E46,Headcount!BK$44:BK$49)-SUMIF(Headcount!$F$44:$F$49,$E46,Headcount!BJ$44:BJ$49)),IF(AND($D46="Furniture &amp; Fixtures",VLOOKUP($E46,Setup!$C$33:$F$38,4,FALSE)&gt;=Setup!$F$30),VLOOKUP($E46,Setup!$C$33:$F$38,4,FALSE)*(SUMIF(Headcount!$F$44:$F$49,$E46,Headcount!BK$44:BK$49)-SUMIF(Headcount!$F$44:$F$49,$E46,Headcount!BJ$44:BJ$49)),0)))</f>
        <v>0</v>
      </c>
      <c r="BH46" s="125">
        <f>IF(SUMIF(Headcount!$F$44:$F$49,$E46,Headcount!BL$44:BL$49)&lt;=SUMIF(Headcount!$F$44:$F$49,$E46,Headcount!BK$44:BK$49),0,IF(AND($D46="Computer Equipment",VLOOKUP($E46,Setup!$C$33:$F$38,3,FALSE)&gt;=Setup!$F$30),VLOOKUP($E46,Setup!$C$33:$F$38,3,FALSE)*(SUMIF(Headcount!$F$44:$F$49,$E46,Headcount!BL$44:BL$49)-SUMIF(Headcount!$F$44:$F$49,$E46,Headcount!BK$44:BK$49)),IF(AND($D46="Furniture &amp; Fixtures",VLOOKUP($E46,Setup!$C$33:$F$38,4,FALSE)&gt;=Setup!$F$30),VLOOKUP($E46,Setup!$C$33:$F$38,4,FALSE)*(SUMIF(Headcount!$F$44:$F$49,$E46,Headcount!BL$44:BL$49)-SUMIF(Headcount!$F$44:$F$49,$E46,Headcount!BK$44:BK$49)),0)))</f>
        <v>0</v>
      </c>
      <c r="BI46" s="125">
        <f>IF(SUMIF(Headcount!$F$44:$F$49,$E46,Headcount!BM$44:BM$49)&lt;=SUMIF(Headcount!$F$44:$F$49,$E46,Headcount!BL$44:BL$49),0,IF(AND($D46="Computer Equipment",VLOOKUP($E46,Setup!$C$33:$F$38,3,FALSE)&gt;=Setup!$F$30),VLOOKUP($E46,Setup!$C$33:$F$38,3,FALSE)*(SUMIF(Headcount!$F$44:$F$49,$E46,Headcount!BM$44:BM$49)-SUMIF(Headcount!$F$44:$F$49,$E46,Headcount!BL$44:BL$49)),IF(AND($D46="Furniture &amp; Fixtures",VLOOKUP($E46,Setup!$C$33:$F$38,4,FALSE)&gt;=Setup!$F$30),VLOOKUP($E46,Setup!$C$33:$F$38,4,FALSE)*(SUMIF(Headcount!$F$44:$F$49,$E46,Headcount!BM$44:BM$49)-SUMIF(Headcount!$F$44:$F$49,$E46,Headcount!BL$44:BL$49)),0)))</f>
        <v>0</v>
      </c>
      <c r="BJ46" s="125">
        <f>IF(SUMIF(Headcount!$F$44:$F$49,$E46,Headcount!BN$44:BN$49)&lt;=SUMIF(Headcount!$F$44:$F$49,$E46,Headcount!BM$44:BM$49),0,IF(AND($D46="Computer Equipment",VLOOKUP($E46,Setup!$C$33:$F$38,3,FALSE)&gt;=Setup!$F$30),VLOOKUP($E46,Setup!$C$33:$F$38,3,FALSE)*(SUMIF(Headcount!$F$44:$F$49,$E46,Headcount!BN$44:BN$49)-SUMIF(Headcount!$F$44:$F$49,$E46,Headcount!BM$44:BM$49)),IF(AND($D46="Furniture &amp; Fixtures",VLOOKUP($E46,Setup!$C$33:$F$38,4,FALSE)&gt;=Setup!$F$30),VLOOKUP($E46,Setup!$C$33:$F$38,4,FALSE)*(SUMIF(Headcount!$F$44:$F$49,$E46,Headcount!BN$44:BN$49)-SUMIF(Headcount!$F$44:$F$49,$E46,Headcount!BM$44:BM$49)),0)))</f>
        <v>0</v>
      </c>
      <c r="BK46" s="125">
        <f>IF(SUMIF(Headcount!$F$44:$F$49,$E46,Headcount!BO$44:BO$49)&lt;=SUMIF(Headcount!$F$44:$F$49,$E46,Headcount!BN$44:BN$49),0,IF(AND($D46="Computer Equipment",VLOOKUP($E46,Setup!$C$33:$F$38,3,FALSE)&gt;=Setup!$F$30),VLOOKUP($E46,Setup!$C$33:$F$38,3,FALSE)*(SUMIF(Headcount!$F$44:$F$49,$E46,Headcount!BO$44:BO$49)-SUMIF(Headcount!$F$44:$F$49,$E46,Headcount!BN$44:BN$49)),IF(AND($D46="Furniture &amp; Fixtures",VLOOKUP($E46,Setup!$C$33:$F$38,4,FALSE)&gt;=Setup!$F$30),VLOOKUP($E46,Setup!$C$33:$F$38,4,FALSE)*(SUMIF(Headcount!$F$44:$F$49,$E46,Headcount!BO$44:BO$49)-SUMIF(Headcount!$F$44:$F$49,$E46,Headcount!BN$44:BN$49)),0)))</f>
        <v>0</v>
      </c>
      <c r="BL46" s="125">
        <f>IF(SUMIF(Headcount!$F$44:$F$49,$E46,Headcount!BP$44:BP$49)&lt;=SUMIF(Headcount!$F$44:$F$49,$E46,Headcount!BO$44:BO$49),0,IF(AND($D46="Computer Equipment",VLOOKUP($E46,Setup!$C$33:$F$38,3,FALSE)&gt;=Setup!$F$30),VLOOKUP($E46,Setup!$C$33:$F$38,3,FALSE)*(SUMIF(Headcount!$F$44:$F$49,$E46,Headcount!BP$44:BP$49)-SUMIF(Headcount!$F$44:$F$49,$E46,Headcount!BO$44:BO$49)),IF(AND($D46="Furniture &amp; Fixtures",VLOOKUP($E46,Setup!$C$33:$F$38,4,FALSE)&gt;=Setup!$F$30),VLOOKUP($E46,Setup!$C$33:$F$38,4,FALSE)*(SUMIF(Headcount!$F$44:$F$49,$E46,Headcount!BP$44:BP$49)-SUMIF(Headcount!$F$44:$F$49,$E46,Headcount!BO$44:BO$49)),0)))</f>
        <v>0</v>
      </c>
      <c r="BM46" s="125">
        <f>IF(SUMIF(Headcount!$F$44:$F$49,$E46,Headcount!BQ$44:BQ$49)&lt;=SUMIF(Headcount!$F$44:$F$49,$E46,Headcount!BP$44:BP$49),0,IF(AND($D46="Computer Equipment",VLOOKUP($E46,Setup!$C$33:$F$38,3,FALSE)&gt;=Setup!$F$30),VLOOKUP($E46,Setup!$C$33:$F$38,3,FALSE)*(SUMIF(Headcount!$F$44:$F$49,$E46,Headcount!BQ$44:BQ$49)-SUMIF(Headcount!$F$44:$F$49,$E46,Headcount!BP$44:BP$49)),IF(AND($D46="Furniture &amp; Fixtures",VLOOKUP($E46,Setup!$C$33:$F$38,4,FALSE)&gt;=Setup!$F$30),VLOOKUP($E46,Setup!$C$33:$F$38,4,FALSE)*(SUMIF(Headcount!$F$44:$F$49,$E46,Headcount!BQ$44:BQ$49)-SUMIF(Headcount!$F$44:$F$49,$E46,Headcount!BP$44:BP$49)),0)))</f>
        <v>0</v>
      </c>
      <c r="BN46" s="125">
        <f>IF(SUMIF(Headcount!$F$44:$F$49,$E46,Headcount!BR$44:BR$49)&lt;=SUMIF(Headcount!$F$44:$F$49,$E46,Headcount!BQ$44:BQ$49),0,IF(AND($D46="Computer Equipment",VLOOKUP($E46,Setup!$C$33:$F$38,3,FALSE)&gt;=Setup!$F$30),VLOOKUP($E46,Setup!$C$33:$F$38,3,FALSE)*(SUMIF(Headcount!$F$44:$F$49,$E46,Headcount!BR$44:BR$49)-SUMIF(Headcount!$F$44:$F$49,$E46,Headcount!BQ$44:BQ$49)),IF(AND($D46="Furniture &amp; Fixtures",VLOOKUP($E46,Setup!$C$33:$F$38,4,FALSE)&gt;=Setup!$F$30),VLOOKUP($E46,Setup!$C$33:$F$38,4,FALSE)*(SUMIF(Headcount!$F$44:$F$49,$E46,Headcount!BR$44:BR$49)-SUMIF(Headcount!$F$44:$F$49,$E46,Headcount!BQ$44:BQ$49)),0)))</f>
        <v>0</v>
      </c>
      <c r="BO46" s="125">
        <f>IF(SUMIF(Headcount!$F$44:$F$49,$E46,Headcount!BS$44:BS$49)&lt;=SUMIF(Headcount!$F$44:$F$49,$E46,Headcount!BR$44:BR$49),0,IF(AND($D46="Computer Equipment",VLOOKUP($E46,Setup!$C$33:$F$38,3,FALSE)&gt;=Setup!$F$30),VLOOKUP($E46,Setup!$C$33:$F$38,3,FALSE)*(SUMIF(Headcount!$F$44:$F$49,$E46,Headcount!BS$44:BS$49)-SUMIF(Headcount!$F$44:$F$49,$E46,Headcount!BR$44:BR$49)),IF(AND($D46="Furniture &amp; Fixtures",VLOOKUP($E46,Setup!$C$33:$F$38,4,FALSE)&gt;=Setup!$F$30),VLOOKUP($E46,Setup!$C$33:$F$38,4,FALSE)*(SUMIF(Headcount!$F$44:$F$49,$E46,Headcount!BS$44:BS$49)-SUMIF(Headcount!$F$44:$F$49,$E46,Headcount!BR$44:BR$49)),0)))</f>
        <v>0</v>
      </c>
      <c r="BP46" s="125">
        <f>IF(SUMIF(Headcount!$F$44:$F$49,$E46,Headcount!BT$44:BT$49)&lt;=SUMIF(Headcount!$F$44:$F$49,$E46,Headcount!BS$44:BS$49),0,IF(AND($D46="Computer Equipment",VLOOKUP($E46,Setup!$C$33:$F$38,3,FALSE)&gt;=Setup!$F$30),VLOOKUP($E46,Setup!$C$33:$F$38,3,FALSE)*(SUMIF(Headcount!$F$44:$F$49,$E46,Headcount!BT$44:BT$49)-SUMIF(Headcount!$F$44:$F$49,$E46,Headcount!BS$44:BS$49)),IF(AND($D46="Furniture &amp; Fixtures",VLOOKUP($E46,Setup!$C$33:$F$38,4,FALSE)&gt;=Setup!$F$30),VLOOKUP($E46,Setup!$C$33:$F$38,4,FALSE)*(SUMIF(Headcount!$F$44:$F$49,$E46,Headcount!BT$44:BT$49)-SUMIF(Headcount!$F$44:$F$49,$E46,Headcount!BS$44:BS$49)),0)))</f>
        <v>0</v>
      </c>
      <c r="BQ46" s="125">
        <f>IF(SUMIF(Headcount!$F$44:$F$49,$E46,Headcount!BU$44:BU$49)&lt;=SUMIF(Headcount!$F$44:$F$49,$E46,Headcount!BT$44:BT$49),0,IF(AND($D46="Computer Equipment",VLOOKUP($E46,Setup!$C$33:$F$38,3,FALSE)&gt;=Setup!$F$30),VLOOKUP($E46,Setup!$C$33:$F$38,3,FALSE)*(SUMIF(Headcount!$F$44:$F$49,$E46,Headcount!BU$44:BU$49)-SUMIF(Headcount!$F$44:$F$49,$E46,Headcount!BT$44:BT$49)),IF(AND($D46="Furniture &amp; Fixtures",VLOOKUP($E46,Setup!$C$33:$F$38,4,FALSE)&gt;=Setup!$F$30),VLOOKUP($E46,Setup!$C$33:$F$38,4,FALSE)*(SUMIF(Headcount!$F$44:$F$49,$E46,Headcount!BU$44:BU$49)-SUMIF(Headcount!$F$44:$F$49,$E46,Headcount!BT$44:BT$49)),0)))</f>
        <v>0</v>
      </c>
      <c r="BR46" s="159" cm="1">
        <f t="array" ref="BR46">SUMPRODUCT((YEAR($J$5:$BQ$5)=BR$5)*($J46:$BQ46))</f>
        <v>0</v>
      </c>
      <c r="BS46" s="125" cm="1">
        <f t="array" ref="BS46">SUMPRODUCT((YEAR($J$5:$BQ$5)=BS$5)*($J46:$BQ46))</f>
        <v>0</v>
      </c>
      <c r="BT46" s="125" cm="1">
        <f t="array" ref="BT46">SUMPRODUCT((YEAR($J$5:$BQ$5)=BT$5)*($J46:$BQ46))</f>
        <v>0</v>
      </c>
      <c r="BU46" s="125" cm="1">
        <f t="array" ref="BU46">SUMPRODUCT((YEAR($J$5:$BQ$5)=BU$5)*($J46:$BQ46))</f>
        <v>0</v>
      </c>
      <c r="BV46" s="158" cm="1">
        <f t="array" ref="BV46">SUMPRODUCT((YEAR($J$5:$BQ$5)=BV$5)*($J46:$BQ46))</f>
        <v>0</v>
      </c>
      <c r="BW46" s="308"/>
      <c r="BX46" s="159">
        <f>IF(ROUND(SUM($BW46:BW46),0)&lt;ROUND(SUM($J46:J46),0),SUM($J46:J46)/$H46,0)</f>
        <v>0</v>
      </c>
      <c r="BY46" s="125">
        <f>IF(ROUND(SUM($BW46:BX46),0)&lt;ROUND(SUM($J46:K46),0),SUM($J46:K46)/$H46,0)</f>
        <v>0</v>
      </c>
      <c r="BZ46" s="125">
        <f>IF(ROUND(SUM($BW46:BY46),0)&lt;ROUND(SUM($J46:L46),0),SUM($J46:L46)/$H46,0)</f>
        <v>0</v>
      </c>
      <c r="CA46" s="125">
        <f>IF(ROUND(SUM($BW46:BZ46),0)&lt;ROUND(SUM($J46:M46),0),SUM($J46:M46)/$H46,0)</f>
        <v>0</v>
      </c>
      <c r="CB46" s="125">
        <f>IF(ROUND(SUM($BW46:CA46),0)&lt;ROUND(SUM($J46:N46),0),SUM($J46:N46)/$H46,0)</f>
        <v>0</v>
      </c>
      <c r="CC46" s="125">
        <f>IF(ROUND(SUM($BW46:CB46),0)&lt;ROUND(SUM($J46:O46),0),SUM($J46:O46)/$H46,0)</f>
        <v>0</v>
      </c>
      <c r="CD46" s="125">
        <f>IF(ROUND(SUM($BW46:CC46),0)&lt;ROUND(SUM($J46:P46),0),SUM($J46:P46)/$H46,0)</f>
        <v>0</v>
      </c>
      <c r="CE46" s="125">
        <f>IF(ROUND(SUM($BW46:CD46),0)&lt;ROUND(SUM($J46:Q46),0),SUM($J46:Q46)/$H46,0)</f>
        <v>0</v>
      </c>
      <c r="CF46" s="125">
        <f>IF(ROUND(SUM($BW46:CE46),0)&lt;ROUND(SUM($J46:R46),0),SUM($J46:R46)/$H46,0)</f>
        <v>0</v>
      </c>
      <c r="CG46" s="125">
        <f>IF(ROUND(SUM($BW46:CF46),0)&lt;ROUND(SUM($J46:S46),0),SUM($J46:S46)/$H46,0)</f>
        <v>0</v>
      </c>
      <c r="CH46" s="125">
        <f>IF(ROUND(SUM($BW46:CG46),0)&lt;ROUND(SUM($J46:T46),0),SUM($J46:T46)/$H46,0)</f>
        <v>0</v>
      </c>
      <c r="CI46" s="125">
        <f>IF(ROUND(SUM($BW46:CH46),0)&lt;ROUND(SUM($J46:U46),0),SUM($J46:U46)/$H46,0)</f>
        <v>0</v>
      </c>
      <c r="CJ46" s="125">
        <f>IF(ROUND(SUM($BW46:CI46),0)&lt;ROUND(SUM($J46:V46),0),SUM($J46:V46)/$H46,0)</f>
        <v>0</v>
      </c>
      <c r="CK46" s="125">
        <f>IF(ROUND(SUM($BW46:CJ46),0)&lt;ROUND(SUM($J46:W46),0),SUM($J46:W46)/$H46,0)</f>
        <v>0</v>
      </c>
      <c r="CL46" s="125">
        <f>IF(ROUND(SUM($BW46:CK46),0)&lt;ROUND(SUM($J46:X46),0),SUM($J46:X46)/$H46,0)</f>
        <v>0</v>
      </c>
      <c r="CM46" s="125">
        <f>IF(ROUND(SUM($BW46:CL46),0)&lt;ROUND(SUM($J46:Y46),0),SUM($J46:Y46)/$H46,0)</f>
        <v>0</v>
      </c>
      <c r="CN46" s="125">
        <f>IF(ROUND(SUM($BW46:CM46),0)&lt;ROUND(SUM($J46:Z46),0),SUM($J46:Z46)/$H46,0)</f>
        <v>0</v>
      </c>
      <c r="CO46" s="125">
        <f>IF(ROUND(SUM($BW46:CN46),0)&lt;ROUND(SUM($J46:AA46),0),SUM($J46:AA46)/$H46,0)</f>
        <v>0</v>
      </c>
      <c r="CP46" s="125">
        <f>IF(ROUND(SUM($BW46:CO46),0)&lt;ROUND(SUM($J46:AB46),0),SUM($J46:AB46)/$H46,0)</f>
        <v>0</v>
      </c>
      <c r="CQ46" s="125">
        <f>IF(ROUND(SUM($BW46:CP46),0)&lt;ROUND(SUM($J46:AC46),0),SUM($J46:AC46)/$H46,0)</f>
        <v>0</v>
      </c>
      <c r="CR46" s="125">
        <f>IF(ROUND(SUM($BW46:CQ46),0)&lt;ROUND(SUM($J46:AD46),0),SUM($J46:AD46)/$H46,0)</f>
        <v>0</v>
      </c>
      <c r="CS46" s="125">
        <f>IF(ROUND(SUM($BW46:CR46),0)&lt;ROUND(SUM($J46:AE46),0),SUM($J46:AE46)/$H46,0)</f>
        <v>0</v>
      </c>
      <c r="CT46" s="125">
        <f>IF(ROUND(SUM($BW46:CS46),0)&lt;ROUND(SUM($J46:AF46),0),SUM($J46:AF46)/$H46,0)</f>
        <v>0</v>
      </c>
      <c r="CU46" s="125">
        <f>IF(ROUND(SUM($BW46:CT46),0)&lt;ROUND(SUM($J46:AG46),0),SUM($J46:AG46)/$H46,0)</f>
        <v>0</v>
      </c>
      <c r="CV46" s="125">
        <f>IF(ROUND(SUM($BW46:CU46),0)&lt;ROUND(SUM($J46:AH46),0),SUM($J46:AH46)/$H46,0)</f>
        <v>0</v>
      </c>
      <c r="CW46" s="125">
        <f>IF(ROUND(SUM($BW46:CV46),0)&lt;ROUND(SUM($J46:AI46),0),SUM($J46:AI46)/$H46,0)</f>
        <v>0</v>
      </c>
      <c r="CX46" s="125">
        <f>IF(ROUND(SUM($BW46:CW46),0)&lt;ROUND(SUM($J46:AJ46),0),SUM($J46:AJ46)/$H46,0)</f>
        <v>0</v>
      </c>
      <c r="CY46" s="125">
        <f>IF(ROUND(SUM($BW46:CX46),0)&lt;ROUND(SUM($J46:AK46),0),SUM($J46:AK46)/$H46,0)</f>
        <v>0</v>
      </c>
      <c r="CZ46" s="125">
        <f>IF(ROUND(SUM($BW46:CY46),0)&lt;ROUND(SUM($J46:AL46),0),SUM($J46:AL46)/$H46,0)</f>
        <v>0</v>
      </c>
      <c r="DA46" s="125">
        <f>IF(ROUND(SUM($BW46:CZ46),0)&lt;ROUND(SUM($J46:AM46),0),SUM($J46:AM46)/$H46,0)</f>
        <v>0</v>
      </c>
      <c r="DB46" s="125">
        <f>IF(ROUND(SUM($BW46:DA46),0)&lt;ROUND(SUM($J46:AN46),0),SUM($J46:AN46)/$H46,0)</f>
        <v>0</v>
      </c>
      <c r="DC46" s="125">
        <f>IF(ROUND(SUM($BW46:DB46),0)&lt;ROUND(SUM($J46:AO46),0),SUM($J46:AO46)/$H46,0)</f>
        <v>0</v>
      </c>
      <c r="DD46" s="125">
        <f>IF(ROUND(SUM($BW46:DC46),0)&lt;ROUND(SUM($J46:AP46),0),SUM($J46:AP46)/$H46,0)</f>
        <v>0</v>
      </c>
      <c r="DE46" s="125">
        <f>IF(ROUND(SUM($BW46:DD46),0)&lt;ROUND(SUM($J46:AQ46),0),SUM($J46:AQ46)/$H46,0)</f>
        <v>0</v>
      </c>
      <c r="DF46" s="125">
        <f>IF(ROUND(SUM($BW46:DE46),0)&lt;ROUND(SUM($J46:AR46),0),SUM($J46:AR46)/$H46,0)</f>
        <v>0</v>
      </c>
      <c r="DG46" s="125">
        <f>IF(ROUND(SUM($BW46:DF46),0)&lt;ROUND(SUM($J46:AS46),0),SUM($J46:AS46)/$H46,0)</f>
        <v>0</v>
      </c>
      <c r="DH46" s="125">
        <f>IF(ROUND(SUM($BW46:DG46),0)&lt;ROUND(SUM($J46:AT46),0),SUM($J46:AT46)/$H46,0)</f>
        <v>0</v>
      </c>
      <c r="DI46" s="125">
        <f>IF(ROUND(SUM($BW46:DH46),0)&lt;ROUND(SUM($J46:AU46),0),SUM($J46:AU46)/$H46,0)</f>
        <v>0</v>
      </c>
      <c r="DJ46" s="125">
        <f>IF(ROUND(SUM($BW46:DI46),0)&lt;ROUND(SUM($J46:AV46),0),SUM($J46:AV46)/$H46,0)</f>
        <v>0</v>
      </c>
      <c r="DK46" s="125">
        <f>IF(ROUND(SUM($BW46:DJ46),0)&lt;ROUND(SUM($J46:AW46),0),SUM($J46:AW46)/$H46,0)</f>
        <v>0</v>
      </c>
      <c r="DL46" s="125">
        <f>IF(ROUND(SUM($BW46:DK46),0)&lt;ROUND(SUM($J46:AX46),0),SUM($J46:AX46)/$H46,0)</f>
        <v>0</v>
      </c>
      <c r="DM46" s="125">
        <f>IF(ROUND(SUM($BW46:DL46),0)&lt;ROUND(SUM($J46:AY46),0),SUM($J46:AY46)/$H46,0)</f>
        <v>0</v>
      </c>
      <c r="DN46" s="125">
        <f>IF(ROUND(SUM($BW46:DM46),0)&lt;ROUND(SUM($J46:AZ46),0),SUM($J46:AZ46)/$H46,0)</f>
        <v>0</v>
      </c>
      <c r="DO46" s="125">
        <f>IF(ROUND(SUM($BW46:DN46),0)&lt;ROUND(SUM($J46:BA46),0),SUM($J46:BA46)/$H46,0)</f>
        <v>0</v>
      </c>
      <c r="DP46" s="125">
        <f>IF(ROUND(SUM($BW46:DO46),0)&lt;ROUND(SUM($J46:BB46),0),SUM($J46:BB46)/$H46,0)</f>
        <v>0</v>
      </c>
      <c r="DQ46" s="125">
        <f>IF(ROUND(SUM($BW46:DP46),0)&lt;ROUND(SUM($J46:BC46),0),SUM($J46:BC46)/$H46,0)</f>
        <v>0</v>
      </c>
      <c r="DR46" s="125">
        <f>IF(ROUND(SUM($BW46:DQ46),0)&lt;ROUND(SUM($J46:BD46),0),SUM($J46:BD46)/$H46,0)</f>
        <v>0</v>
      </c>
      <c r="DS46" s="125">
        <f>IF(ROUND(SUM($BW46:DR46),0)&lt;ROUND(SUM($J46:BE46),0),SUM($J46:BE46)/$H46,0)</f>
        <v>0</v>
      </c>
      <c r="DT46" s="125">
        <f>IF(ROUND(SUM($BW46:DS46),0)&lt;ROUND(SUM($J46:BF46),0),SUM($J46:BF46)/$H46,0)</f>
        <v>0</v>
      </c>
      <c r="DU46" s="125">
        <f>IF(ROUND(SUM($BW46:DT46),0)&lt;ROUND(SUM($J46:BG46),0),SUM($J46:BG46)/$H46,0)</f>
        <v>0</v>
      </c>
      <c r="DV46" s="125">
        <f>IF(ROUND(SUM($BW46:DU46),0)&lt;ROUND(SUM($J46:BH46),0),SUM($J46:BH46)/$H46,0)</f>
        <v>0</v>
      </c>
      <c r="DW46" s="125">
        <f>IF(ROUND(SUM($BW46:DV46),0)&lt;ROUND(SUM($J46:BI46),0),SUM($J46:BI46)/$H46,0)</f>
        <v>0</v>
      </c>
      <c r="DX46" s="125">
        <f>IF(ROUND(SUM($BW46:DW46),0)&lt;ROUND(SUM($J46:BJ46),0),SUM($J46:BJ46)/$H46,0)</f>
        <v>0</v>
      </c>
      <c r="DY46" s="125">
        <f>IF(ROUND(SUM($BW46:DX46),0)&lt;ROUND(SUM($J46:BK46),0),SUM($J46:BK46)/$H46,0)</f>
        <v>0</v>
      </c>
      <c r="DZ46" s="125">
        <f>IF(ROUND(SUM($BW46:DY46),0)&lt;ROUND(SUM($J46:BL46),0),SUM($J46:BL46)/$H46,0)</f>
        <v>0</v>
      </c>
      <c r="EA46" s="125">
        <f>IF(ROUND(SUM($BW46:DZ46),0)&lt;ROUND(SUM($J46:BM46),0),SUM($J46:BM46)/$H46,0)</f>
        <v>0</v>
      </c>
      <c r="EB46" s="125">
        <f>IF(ROUND(SUM($BW46:EA46),0)&lt;ROUND(SUM($J46:BN46),0),SUM($J46:BN46)/$H46,0)</f>
        <v>0</v>
      </c>
      <c r="EC46" s="125">
        <f>IF(ROUND(SUM($BW46:EB46),0)&lt;ROUND(SUM($J46:BO46),0),SUM($J46:BO46)/$H46,0)</f>
        <v>0</v>
      </c>
      <c r="ED46" s="125">
        <f>IF(ROUND(SUM($BW46:EC46),0)&lt;ROUND(SUM($J46:BP46),0),SUM($J46:BP46)/$H46,0)</f>
        <v>0</v>
      </c>
      <c r="EE46" s="125">
        <f>IF(ROUND(SUM($BW46:ED46),0)&lt;ROUND(SUM($J46:BQ46),0),SUM($J46:BQ46)/$H46,0)</f>
        <v>0</v>
      </c>
      <c r="EF46" s="159" cm="1">
        <f t="array" ref="EF46">SUMPRODUCT((YEAR($BX$5:$EE$5)=EF$5)*($BX46:$EE46))</f>
        <v>0</v>
      </c>
      <c r="EG46" s="125" cm="1">
        <f t="array" ref="EG46">SUMPRODUCT((YEAR($BX$5:$EE$5)=EG$5)*($BX46:$EE46))</f>
        <v>0</v>
      </c>
      <c r="EH46" s="125" cm="1">
        <f t="array" ref="EH46">SUMPRODUCT((YEAR($BX$5:$EE$5)=EH$5)*($BX46:$EE46))</f>
        <v>0</v>
      </c>
      <c r="EI46" s="125" cm="1">
        <f t="array" ref="EI46">SUMPRODUCT((YEAR($BX$5:$EE$5)=EI$5)*($BX46:$EE46))</f>
        <v>0</v>
      </c>
      <c r="EJ46" s="158" cm="1">
        <f t="array" ref="EJ46">SUMPRODUCT((YEAR($BX$5:$EE$5)=EJ$5)*($BX46:$EE46))</f>
        <v>0</v>
      </c>
      <c r="EK46" s="193"/>
      <c r="EL46" s="125">
        <f>ROUND(SUM($J46:J46)-SUM($BX46:BX46),2)</f>
        <v>0</v>
      </c>
      <c r="EM46" s="125">
        <f>ROUND(SUM($J46:K46)-SUM($BX46:BY46),2)</f>
        <v>0</v>
      </c>
      <c r="EN46" s="125">
        <f>ROUND(SUM($J46:L46)-SUM($BX46:BZ46),2)</f>
        <v>0</v>
      </c>
      <c r="EO46" s="125">
        <f>ROUND(SUM($J46:M46)-SUM($BX46:CA46),2)</f>
        <v>0</v>
      </c>
      <c r="EP46" s="125">
        <f>ROUND(SUM($J46:N46)-SUM($BX46:CB46),2)</f>
        <v>0</v>
      </c>
      <c r="EQ46" s="125">
        <f>ROUND(SUM($J46:O46)-SUM($BX46:CC46),2)</f>
        <v>0</v>
      </c>
      <c r="ER46" s="125">
        <f>ROUND(SUM($J46:P46)-SUM($BX46:CD46),2)</f>
        <v>0</v>
      </c>
      <c r="ES46" s="125">
        <f>ROUND(SUM($J46:Q46)-SUM($BX46:CE46),2)</f>
        <v>0</v>
      </c>
      <c r="ET46" s="125">
        <f>ROUND(SUM($J46:R46)-SUM($BX46:CF46),2)</f>
        <v>0</v>
      </c>
      <c r="EU46" s="125">
        <f>ROUND(SUM($J46:S46)-SUM($BX46:CG46),2)</f>
        <v>0</v>
      </c>
      <c r="EV46" s="125">
        <f>ROUND(SUM($J46:T46)-SUM($BX46:CH46),2)</f>
        <v>0</v>
      </c>
      <c r="EW46" s="125">
        <f>ROUND(SUM($J46:U46)-SUM($BX46:CI46),2)</f>
        <v>0</v>
      </c>
      <c r="EX46" s="125">
        <f>ROUND(SUM($J46:V46)-SUM($BX46:CJ46),2)</f>
        <v>0</v>
      </c>
      <c r="EY46" s="125">
        <f>ROUND(SUM($J46:W46)-SUM($BX46:CK46),2)</f>
        <v>0</v>
      </c>
      <c r="EZ46" s="125">
        <f>ROUND(SUM($J46:X46)-SUM($BX46:CL46),2)</f>
        <v>0</v>
      </c>
      <c r="FA46" s="125">
        <f>ROUND(SUM($J46:Y46)-SUM($BX46:CM46),2)</f>
        <v>0</v>
      </c>
      <c r="FB46" s="125">
        <f>ROUND(SUM($J46:Z46)-SUM($BX46:CN46),2)</f>
        <v>0</v>
      </c>
      <c r="FC46" s="125">
        <f>ROUND(SUM($J46:AA46)-SUM($BX46:CO46),2)</f>
        <v>0</v>
      </c>
      <c r="FD46" s="125">
        <f>ROUND(SUM($J46:AB46)-SUM($BX46:CP46),2)</f>
        <v>0</v>
      </c>
      <c r="FE46" s="125">
        <f>ROUND(SUM($J46:AC46)-SUM($BX46:CQ46),2)</f>
        <v>0</v>
      </c>
      <c r="FF46" s="125">
        <f>ROUND(SUM($J46:AD46)-SUM($BX46:CR46),2)</f>
        <v>0</v>
      </c>
      <c r="FG46" s="125">
        <f>ROUND(SUM($J46:AE46)-SUM($BX46:CS46),2)</f>
        <v>0</v>
      </c>
      <c r="FH46" s="125">
        <f>ROUND(SUM($J46:AF46)-SUM($BX46:CT46),2)</f>
        <v>0</v>
      </c>
      <c r="FI46" s="125">
        <f>ROUND(SUM($J46:AG46)-SUM($BX46:CU46),2)</f>
        <v>0</v>
      </c>
      <c r="FJ46" s="125">
        <f>ROUND(SUM($J46:AH46)-SUM($BX46:CV46),2)</f>
        <v>0</v>
      </c>
      <c r="FK46" s="125">
        <f>ROUND(SUM($J46:AI46)-SUM($BX46:CW46),2)</f>
        <v>0</v>
      </c>
      <c r="FL46" s="125">
        <f>ROUND(SUM($J46:AJ46)-SUM($BX46:CX46),2)</f>
        <v>0</v>
      </c>
      <c r="FM46" s="125">
        <f>ROUND(SUM($J46:AK46)-SUM($BX46:CY46),2)</f>
        <v>0</v>
      </c>
      <c r="FN46" s="125">
        <f>ROUND(SUM($J46:AL46)-SUM($BX46:CZ46),2)</f>
        <v>0</v>
      </c>
      <c r="FO46" s="125">
        <f>ROUND(SUM($J46:AM46)-SUM($BX46:DA46),2)</f>
        <v>0</v>
      </c>
      <c r="FP46" s="125">
        <f>ROUND(SUM($J46:AN46)-SUM($BX46:DB46),2)</f>
        <v>0</v>
      </c>
      <c r="FQ46" s="125">
        <f>ROUND(SUM($J46:AO46)-SUM($BX46:DC46),2)</f>
        <v>0</v>
      </c>
      <c r="FR46" s="125">
        <f>ROUND(SUM($J46:AP46)-SUM($BX46:DD46),2)</f>
        <v>0</v>
      </c>
      <c r="FS46" s="125">
        <f>ROUND(SUM($J46:AQ46)-SUM($BX46:DE46),2)</f>
        <v>0</v>
      </c>
      <c r="FT46" s="125">
        <f>ROUND(SUM($J46:AR46)-SUM($BX46:DF46),2)</f>
        <v>0</v>
      </c>
      <c r="FU46" s="125">
        <f>ROUND(SUM($J46:AS46)-SUM($BX46:DG46),2)</f>
        <v>0</v>
      </c>
      <c r="FV46" s="125">
        <f>ROUND(SUM($J46:AT46)-SUM($BX46:DH46),2)</f>
        <v>0</v>
      </c>
      <c r="FW46" s="125">
        <f>ROUND(SUM($J46:AU46)-SUM($BX46:DI46),2)</f>
        <v>0</v>
      </c>
      <c r="FX46" s="125">
        <f>ROUND(SUM($J46:AV46)-SUM($BX46:DJ46),2)</f>
        <v>0</v>
      </c>
      <c r="FY46" s="125">
        <f>ROUND(SUM($J46:AW46)-SUM($BX46:DK46),2)</f>
        <v>0</v>
      </c>
      <c r="FZ46" s="125">
        <f>ROUND(SUM($J46:AX46)-SUM($BX46:DL46),2)</f>
        <v>0</v>
      </c>
      <c r="GA46" s="125">
        <f>ROUND(SUM($J46:AY46)-SUM($BX46:DM46),2)</f>
        <v>0</v>
      </c>
      <c r="GB46" s="125">
        <f>ROUND(SUM($J46:AZ46)-SUM($BX46:DN46),2)</f>
        <v>0</v>
      </c>
      <c r="GC46" s="125">
        <f>ROUND(SUM($J46:BA46)-SUM($BX46:DO46),2)</f>
        <v>0</v>
      </c>
      <c r="GD46" s="125">
        <f>ROUND(SUM($J46:BB46)-SUM($BX46:DP46),2)</f>
        <v>0</v>
      </c>
      <c r="GE46" s="125">
        <f>ROUND(SUM($J46:BC46)-SUM($BX46:DQ46),2)</f>
        <v>0</v>
      </c>
      <c r="GF46" s="125">
        <f>ROUND(SUM($J46:BD46)-SUM($BX46:DR46),2)</f>
        <v>0</v>
      </c>
      <c r="GG46" s="125">
        <f>ROUND(SUM($J46:BE46)-SUM($BX46:DS46),2)</f>
        <v>0</v>
      </c>
      <c r="GH46" s="125">
        <f>ROUND(SUM($J46:BF46)-SUM($BX46:DT46),2)</f>
        <v>0</v>
      </c>
      <c r="GI46" s="125">
        <f>ROUND(SUM($J46:BG46)-SUM($BX46:DU46),2)</f>
        <v>0</v>
      </c>
      <c r="GJ46" s="125">
        <f>ROUND(SUM($J46:BH46)-SUM($BX46:DV46),2)</f>
        <v>0</v>
      </c>
      <c r="GK46" s="125">
        <f>ROUND(SUM($J46:BI46)-SUM($BX46:DW46),2)</f>
        <v>0</v>
      </c>
      <c r="GL46" s="125">
        <f>ROUND(SUM($J46:BJ46)-SUM($BX46:DX46),2)</f>
        <v>0</v>
      </c>
      <c r="GM46" s="125">
        <f>ROUND(SUM($J46:BK46)-SUM($BX46:DY46),2)</f>
        <v>0</v>
      </c>
      <c r="GN46" s="125">
        <f>ROUND(SUM($J46:BL46)-SUM($BX46:DZ46),2)</f>
        <v>0</v>
      </c>
      <c r="GO46" s="125">
        <f>ROUND(SUM($J46:BM46)-SUM($BX46:EA46),2)</f>
        <v>0</v>
      </c>
      <c r="GP46" s="125">
        <f>ROUND(SUM($J46:BN46)-SUM($BX46:EB46),2)</f>
        <v>0</v>
      </c>
      <c r="GQ46" s="125">
        <f>ROUND(SUM($J46:BO46)-SUM($BX46:EC46),2)</f>
        <v>0</v>
      </c>
      <c r="GR46" s="125">
        <f>ROUND(SUM($J46:BP46)-SUM($BX46:ED46),2)</f>
        <v>0</v>
      </c>
      <c r="GS46" s="125">
        <f>ROUND(SUM($J46:BQ46)-SUM($BX46:EE46),2)</f>
        <v>0</v>
      </c>
      <c r="GT46" s="159">
        <f t="shared" si="192"/>
        <v>0</v>
      </c>
      <c r="GU46" s="125">
        <f t="shared" si="193"/>
        <v>0</v>
      </c>
      <c r="GV46" s="125">
        <f t="shared" si="194"/>
        <v>0</v>
      </c>
      <c r="GW46" s="125">
        <f t="shared" si="195"/>
        <v>0</v>
      </c>
      <c r="GX46" s="158">
        <f t="shared" si="196"/>
        <v>0</v>
      </c>
      <c r="GY46" s="89"/>
      <c r="GZ46" s="109"/>
      <c r="HA46" s="109"/>
      <c r="HB46" s="133"/>
      <c r="HC46" s="133"/>
      <c r="HD46" s="133"/>
      <c r="HE46" s="133"/>
      <c r="HF46" s="89"/>
      <c r="HG46" s="89"/>
      <c r="HH46" s="89"/>
      <c r="HI46" s="89"/>
      <c r="HJ46" s="89"/>
      <c r="HK46" s="89"/>
      <c r="HL46" s="89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2"/>
      <c r="IV46" s="212"/>
      <c r="IW46" s="212"/>
      <c r="IX46" s="212"/>
      <c r="IY46" s="212"/>
      <c r="IZ46" s="212"/>
      <c r="JA46" s="212"/>
      <c r="JB46" s="212"/>
    </row>
    <row r="47" spans="1:262" s="24" customFormat="1">
      <c r="A47" s="17"/>
      <c r="B47" s="89"/>
      <c r="C47" s="445" t="s">
        <v>209</v>
      </c>
      <c r="D47" s="152" t="s">
        <v>28</v>
      </c>
      <c r="E47" s="153" t="str">
        <f>Setup!D$15</f>
        <v>Sales &amp; Marketing</v>
      </c>
      <c r="F47" s="153">
        <v>0</v>
      </c>
      <c r="G47" s="154" t="s">
        <v>210</v>
      </c>
      <c r="H47" s="155">
        <f>IFERROR(VLOOKUP(D47,Setup!$D$40:$F$47,3,FALSE)*12,"")</f>
        <v>36</v>
      </c>
      <c r="I47" s="90"/>
      <c r="J47" s="159">
        <f>IF(SUMIF(Headcount!$F$44:$F$49,$E47,Headcount!N$44:N$49)&lt;=SUMIF(Headcount!$F$44:$F$49,$E47,Headcount!M$44:M$49),0,IF(AND($D47="Computer Equipment",VLOOKUP($E47,Setup!$C$33:$F$38,3,FALSE)&gt;=Setup!$F$30),VLOOKUP($E47,Setup!$C$33:$F$38,3,FALSE)*(SUMIF(Headcount!$F$44:$F$49,$E47,Headcount!N$44:N$49)-SUMIF(Headcount!$F$44:$F$49,$E47,Headcount!M$44:M$49)),IF(AND($D47="Furniture &amp; Fixtures",VLOOKUP($E47,Setup!$C$33:$F$38,4,FALSE)&gt;=Setup!$F$30),VLOOKUP($E47,Setup!$C$33:$F$38,4,FALSE)*(SUMIF(Headcount!$F$44:$F$49,$E47,Headcount!N$44:N$49)-SUMIF(Headcount!$F$44:$F$49,$E47,Headcount!M$44:M$49)),0)))</f>
        <v>0</v>
      </c>
      <c r="K47" s="125">
        <f>IF(SUMIF(Headcount!$F$44:$F$49,$E47,Headcount!O$44:O$49)&lt;=SUMIF(Headcount!$F$44:$F$49,$E47,Headcount!N$44:N$49),0,IF(AND($D47="Computer Equipment",VLOOKUP($E47,Setup!$C$33:$F$38,3,FALSE)&gt;=Setup!$F$30),VLOOKUP($E47,Setup!$C$33:$F$38,3,FALSE)*(SUMIF(Headcount!$F$44:$F$49,$E47,Headcount!O$44:O$49)-SUMIF(Headcount!$F$44:$F$49,$E47,Headcount!N$44:N$49)),IF(AND($D47="Furniture &amp; Fixtures",VLOOKUP($E47,Setup!$C$33:$F$38,4,FALSE)&gt;=Setup!$F$30),VLOOKUP($E47,Setup!$C$33:$F$38,4,FALSE)*(SUMIF(Headcount!$F$44:$F$49,$E47,Headcount!O$44:O$49)-SUMIF(Headcount!$F$44:$F$49,$E47,Headcount!N$44:N$49)),0)))</f>
        <v>0</v>
      </c>
      <c r="L47" s="125">
        <f>IF(SUMIF(Headcount!$F$44:$F$49,$E47,Headcount!P$44:P$49)&lt;=SUMIF(Headcount!$F$44:$F$49,$E47,Headcount!O$44:O$49),0,IF(AND($D47="Computer Equipment",VLOOKUP($E47,Setup!$C$33:$F$38,3,FALSE)&gt;=Setup!$F$30),VLOOKUP($E47,Setup!$C$33:$F$38,3,FALSE)*(SUMIF(Headcount!$F$44:$F$49,$E47,Headcount!P$44:P$49)-SUMIF(Headcount!$F$44:$F$49,$E47,Headcount!O$44:O$49)),IF(AND($D47="Furniture &amp; Fixtures",VLOOKUP($E47,Setup!$C$33:$F$38,4,FALSE)&gt;=Setup!$F$30),VLOOKUP($E47,Setup!$C$33:$F$38,4,FALSE)*(SUMIF(Headcount!$F$44:$F$49,$E47,Headcount!P$44:P$49)-SUMIF(Headcount!$F$44:$F$49,$E47,Headcount!O$44:O$49)),0)))</f>
        <v>0</v>
      </c>
      <c r="M47" s="125">
        <f>IF(SUMIF(Headcount!$F$44:$F$49,$E47,Headcount!Q$44:Q$49)&lt;=SUMIF(Headcount!$F$44:$F$49,$E47,Headcount!P$44:P$49),0,IF(AND($D47="Computer Equipment",VLOOKUP($E47,Setup!$C$33:$F$38,3,FALSE)&gt;=Setup!$F$30),VLOOKUP($E47,Setup!$C$33:$F$38,3,FALSE)*(SUMIF(Headcount!$F$44:$F$49,$E47,Headcount!Q$44:Q$49)-SUMIF(Headcount!$F$44:$F$49,$E47,Headcount!P$44:P$49)),IF(AND($D47="Furniture &amp; Fixtures",VLOOKUP($E47,Setup!$C$33:$F$38,4,FALSE)&gt;=Setup!$F$30),VLOOKUP($E47,Setup!$C$33:$F$38,4,FALSE)*(SUMIF(Headcount!$F$44:$F$49,$E47,Headcount!Q$44:Q$49)-SUMIF(Headcount!$F$44:$F$49,$E47,Headcount!P$44:P$49)),0)))</f>
        <v>0</v>
      </c>
      <c r="N47" s="125">
        <f>IF(SUMIF(Headcount!$F$44:$F$49,$E47,Headcount!R$44:R$49)&lt;=SUMIF(Headcount!$F$44:$F$49,$E47,Headcount!Q$44:Q$49),0,IF(AND($D47="Computer Equipment",VLOOKUP($E47,Setup!$C$33:$F$38,3,FALSE)&gt;=Setup!$F$30),VLOOKUP($E47,Setup!$C$33:$F$38,3,FALSE)*(SUMIF(Headcount!$F$44:$F$49,$E47,Headcount!R$44:R$49)-SUMIF(Headcount!$F$44:$F$49,$E47,Headcount!Q$44:Q$49)),IF(AND($D47="Furniture &amp; Fixtures",VLOOKUP($E47,Setup!$C$33:$F$38,4,FALSE)&gt;=Setup!$F$30),VLOOKUP($E47,Setup!$C$33:$F$38,4,FALSE)*(SUMIF(Headcount!$F$44:$F$49,$E47,Headcount!R$44:R$49)-SUMIF(Headcount!$F$44:$F$49,$E47,Headcount!Q$44:Q$49)),0)))</f>
        <v>0</v>
      </c>
      <c r="O47" s="125">
        <f>IF(SUMIF(Headcount!$F$44:$F$49,$E47,Headcount!S$44:S$49)&lt;=SUMIF(Headcount!$F$44:$F$49,$E47,Headcount!R$44:R$49),0,IF(AND($D47="Computer Equipment",VLOOKUP($E47,Setup!$C$33:$F$38,3,FALSE)&gt;=Setup!$F$30),VLOOKUP($E47,Setup!$C$33:$F$38,3,FALSE)*(SUMIF(Headcount!$F$44:$F$49,$E47,Headcount!S$44:S$49)-SUMIF(Headcount!$F$44:$F$49,$E47,Headcount!R$44:R$49)),IF(AND($D47="Furniture &amp; Fixtures",VLOOKUP($E47,Setup!$C$33:$F$38,4,FALSE)&gt;=Setup!$F$30),VLOOKUP($E47,Setup!$C$33:$F$38,4,FALSE)*(SUMIF(Headcount!$F$44:$F$49,$E47,Headcount!S$44:S$49)-SUMIF(Headcount!$F$44:$F$49,$E47,Headcount!R$44:R$49)),0)))</f>
        <v>0</v>
      </c>
      <c r="P47" s="125">
        <f>IF(SUMIF(Headcount!$F$44:$F$49,$E47,Headcount!T$44:T$49)&lt;=SUMIF(Headcount!$F$44:$F$49,$E47,Headcount!S$44:S$49),0,IF(AND($D47="Computer Equipment",VLOOKUP($E47,Setup!$C$33:$F$38,3,FALSE)&gt;=Setup!$F$30),VLOOKUP($E47,Setup!$C$33:$F$38,3,FALSE)*(SUMIF(Headcount!$F$44:$F$49,$E47,Headcount!T$44:T$49)-SUMIF(Headcount!$F$44:$F$49,$E47,Headcount!S$44:S$49)),IF(AND($D47="Furniture &amp; Fixtures",VLOOKUP($E47,Setup!$C$33:$F$38,4,FALSE)&gt;=Setup!$F$30),VLOOKUP($E47,Setup!$C$33:$F$38,4,FALSE)*(SUMIF(Headcount!$F$44:$F$49,$E47,Headcount!T$44:T$49)-SUMIF(Headcount!$F$44:$F$49,$E47,Headcount!S$44:S$49)),0)))</f>
        <v>0</v>
      </c>
      <c r="Q47" s="125">
        <f>IF(SUMIF(Headcount!$F$44:$F$49,$E47,Headcount!U$44:U$49)&lt;=SUMIF(Headcount!$F$44:$F$49,$E47,Headcount!T$44:T$49),0,IF(AND($D47="Computer Equipment",VLOOKUP($E47,Setup!$C$33:$F$38,3,FALSE)&gt;=Setup!$F$30),VLOOKUP($E47,Setup!$C$33:$F$38,3,FALSE)*(SUMIF(Headcount!$F$44:$F$49,$E47,Headcount!U$44:U$49)-SUMIF(Headcount!$F$44:$F$49,$E47,Headcount!T$44:T$49)),IF(AND($D47="Furniture &amp; Fixtures",VLOOKUP($E47,Setup!$C$33:$F$38,4,FALSE)&gt;=Setup!$F$30),VLOOKUP($E47,Setup!$C$33:$F$38,4,FALSE)*(SUMIF(Headcount!$F$44:$F$49,$E47,Headcount!U$44:U$49)-SUMIF(Headcount!$F$44:$F$49,$E47,Headcount!T$44:T$49)),0)))</f>
        <v>0</v>
      </c>
      <c r="R47" s="125">
        <f>IF(SUMIF(Headcount!$F$44:$F$49,$E47,Headcount!V$44:V$49)&lt;=SUMIF(Headcount!$F$44:$F$49,$E47,Headcount!U$44:U$49),0,IF(AND($D47="Computer Equipment",VLOOKUP($E47,Setup!$C$33:$F$38,3,FALSE)&gt;=Setup!$F$30),VLOOKUP($E47,Setup!$C$33:$F$38,3,FALSE)*(SUMIF(Headcount!$F$44:$F$49,$E47,Headcount!V$44:V$49)-SUMIF(Headcount!$F$44:$F$49,$E47,Headcount!U$44:U$49)),IF(AND($D47="Furniture &amp; Fixtures",VLOOKUP($E47,Setup!$C$33:$F$38,4,FALSE)&gt;=Setup!$F$30),VLOOKUP($E47,Setup!$C$33:$F$38,4,FALSE)*(SUMIF(Headcount!$F$44:$F$49,$E47,Headcount!V$44:V$49)-SUMIF(Headcount!$F$44:$F$49,$E47,Headcount!U$44:U$49)),0)))</f>
        <v>0</v>
      </c>
      <c r="S47" s="125">
        <f>IF(SUMIF(Headcount!$F$44:$F$49,$E47,Headcount!W$44:W$49)&lt;=SUMIF(Headcount!$F$44:$F$49,$E47,Headcount!V$44:V$49),0,IF(AND($D47="Computer Equipment",VLOOKUP($E47,Setup!$C$33:$F$38,3,FALSE)&gt;=Setup!$F$30),VLOOKUP($E47,Setup!$C$33:$F$38,3,FALSE)*(SUMIF(Headcount!$F$44:$F$49,$E47,Headcount!W$44:W$49)-SUMIF(Headcount!$F$44:$F$49,$E47,Headcount!V$44:V$49)),IF(AND($D47="Furniture &amp; Fixtures",VLOOKUP($E47,Setup!$C$33:$F$38,4,FALSE)&gt;=Setup!$F$30),VLOOKUP($E47,Setup!$C$33:$F$38,4,FALSE)*(SUMIF(Headcount!$F$44:$F$49,$E47,Headcount!W$44:W$49)-SUMIF(Headcount!$F$44:$F$49,$E47,Headcount!V$44:V$49)),0)))</f>
        <v>0</v>
      </c>
      <c r="T47" s="125">
        <f>IF(SUMIF(Headcount!$F$44:$F$49,$E47,Headcount!X$44:X$49)&lt;=SUMIF(Headcount!$F$44:$F$49,$E47,Headcount!W$44:W$49),0,IF(AND($D47="Computer Equipment",VLOOKUP($E47,Setup!$C$33:$F$38,3,FALSE)&gt;=Setup!$F$30),VLOOKUP($E47,Setup!$C$33:$F$38,3,FALSE)*(SUMIF(Headcount!$F$44:$F$49,$E47,Headcount!X$44:X$49)-SUMIF(Headcount!$F$44:$F$49,$E47,Headcount!W$44:W$49)),IF(AND($D47="Furniture &amp; Fixtures",VLOOKUP($E47,Setup!$C$33:$F$38,4,FALSE)&gt;=Setup!$F$30),VLOOKUP($E47,Setup!$C$33:$F$38,4,FALSE)*(SUMIF(Headcount!$F$44:$F$49,$E47,Headcount!X$44:X$49)-SUMIF(Headcount!$F$44:$F$49,$E47,Headcount!W$44:W$49)),0)))</f>
        <v>0</v>
      </c>
      <c r="U47" s="125">
        <f>IF(SUMIF(Headcount!$F$44:$F$49,$E47,Headcount!Y$44:Y$49)&lt;=SUMIF(Headcount!$F$44:$F$49,$E47,Headcount!X$44:X$49),0,IF(AND($D47="Computer Equipment",VLOOKUP($E47,Setup!$C$33:$F$38,3,FALSE)&gt;=Setup!$F$30),VLOOKUP($E47,Setup!$C$33:$F$38,3,FALSE)*(SUMIF(Headcount!$F$44:$F$49,$E47,Headcount!Y$44:Y$49)-SUMIF(Headcount!$F$44:$F$49,$E47,Headcount!X$44:X$49)),IF(AND($D47="Furniture &amp; Fixtures",VLOOKUP($E47,Setup!$C$33:$F$38,4,FALSE)&gt;=Setup!$F$30),VLOOKUP($E47,Setup!$C$33:$F$38,4,FALSE)*(SUMIF(Headcount!$F$44:$F$49,$E47,Headcount!Y$44:Y$49)-SUMIF(Headcount!$F$44:$F$49,$E47,Headcount!X$44:X$49)),0)))</f>
        <v>0</v>
      </c>
      <c r="V47" s="125">
        <f>IF(SUMIF(Headcount!$F$44:$F$49,$E47,Headcount!Z$44:Z$49)&lt;=SUMIF(Headcount!$F$44:$F$49,$E47,Headcount!Y$44:Y$49),0,IF(AND($D47="Computer Equipment",VLOOKUP($E47,Setup!$C$33:$F$38,3,FALSE)&gt;=Setup!$F$30),VLOOKUP($E47,Setup!$C$33:$F$38,3,FALSE)*(SUMIF(Headcount!$F$44:$F$49,$E47,Headcount!Z$44:Z$49)-SUMIF(Headcount!$F$44:$F$49,$E47,Headcount!Y$44:Y$49)),IF(AND($D47="Furniture &amp; Fixtures",VLOOKUP($E47,Setup!$C$33:$F$38,4,FALSE)&gt;=Setup!$F$30),VLOOKUP($E47,Setup!$C$33:$F$38,4,FALSE)*(SUMIF(Headcount!$F$44:$F$49,$E47,Headcount!Z$44:Z$49)-SUMIF(Headcount!$F$44:$F$49,$E47,Headcount!Y$44:Y$49)),0)))</f>
        <v>0</v>
      </c>
      <c r="W47" s="125">
        <f>IF(SUMIF(Headcount!$F$44:$F$49,$E47,Headcount!AA$44:AA$49)&lt;=SUMIF(Headcount!$F$44:$F$49,$E47,Headcount!Z$44:Z$49),0,IF(AND($D47="Computer Equipment",VLOOKUP($E47,Setup!$C$33:$F$38,3,FALSE)&gt;=Setup!$F$30),VLOOKUP($E47,Setup!$C$33:$F$38,3,FALSE)*(SUMIF(Headcount!$F$44:$F$49,$E47,Headcount!AA$44:AA$49)-SUMIF(Headcount!$F$44:$F$49,$E47,Headcount!Z$44:Z$49)),IF(AND($D47="Furniture &amp; Fixtures",VLOOKUP($E47,Setup!$C$33:$F$38,4,FALSE)&gt;=Setup!$F$30),VLOOKUP($E47,Setup!$C$33:$F$38,4,FALSE)*(SUMIF(Headcount!$F$44:$F$49,$E47,Headcount!AA$44:AA$49)-SUMIF(Headcount!$F$44:$F$49,$E47,Headcount!Z$44:Z$49)),0)))</f>
        <v>0</v>
      </c>
      <c r="X47" s="125">
        <f>IF(SUMIF(Headcount!$F$44:$F$49,$E47,Headcount!AB$44:AB$49)&lt;=SUMIF(Headcount!$F$44:$F$49,$E47,Headcount!AA$44:AA$49),0,IF(AND($D47="Computer Equipment",VLOOKUP($E47,Setup!$C$33:$F$38,3,FALSE)&gt;=Setup!$F$30),VLOOKUP($E47,Setup!$C$33:$F$38,3,FALSE)*(SUMIF(Headcount!$F$44:$F$49,$E47,Headcount!AB$44:AB$49)-SUMIF(Headcount!$F$44:$F$49,$E47,Headcount!AA$44:AA$49)),IF(AND($D47="Furniture &amp; Fixtures",VLOOKUP($E47,Setup!$C$33:$F$38,4,FALSE)&gt;=Setup!$F$30),VLOOKUP($E47,Setup!$C$33:$F$38,4,FALSE)*(SUMIF(Headcount!$F$44:$F$49,$E47,Headcount!AB$44:AB$49)-SUMIF(Headcount!$F$44:$F$49,$E47,Headcount!AA$44:AA$49)),0)))</f>
        <v>0</v>
      </c>
      <c r="Y47" s="125">
        <f>IF(SUMIF(Headcount!$F$44:$F$49,$E47,Headcount!AC$44:AC$49)&lt;=SUMIF(Headcount!$F$44:$F$49,$E47,Headcount!AB$44:AB$49),0,IF(AND($D47="Computer Equipment",VLOOKUP($E47,Setup!$C$33:$F$38,3,FALSE)&gt;=Setup!$F$30),VLOOKUP($E47,Setup!$C$33:$F$38,3,FALSE)*(SUMIF(Headcount!$F$44:$F$49,$E47,Headcount!AC$44:AC$49)-SUMIF(Headcount!$F$44:$F$49,$E47,Headcount!AB$44:AB$49)),IF(AND($D47="Furniture &amp; Fixtures",VLOOKUP($E47,Setup!$C$33:$F$38,4,FALSE)&gt;=Setup!$F$30),VLOOKUP($E47,Setup!$C$33:$F$38,4,FALSE)*(SUMIF(Headcount!$F$44:$F$49,$E47,Headcount!AC$44:AC$49)-SUMIF(Headcount!$F$44:$F$49,$E47,Headcount!AB$44:AB$49)),0)))</f>
        <v>0</v>
      </c>
      <c r="Z47" s="125">
        <f>IF(SUMIF(Headcount!$F$44:$F$49,$E47,Headcount!AD$44:AD$49)&lt;=SUMIF(Headcount!$F$44:$F$49,$E47,Headcount!AC$44:AC$49),0,IF(AND($D47="Computer Equipment",VLOOKUP($E47,Setup!$C$33:$F$38,3,FALSE)&gt;=Setup!$F$30),VLOOKUP($E47,Setup!$C$33:$F$38,3,FALSE)*(SUMIF(Headcount!$F$44:$F$49,$E47,Headcount!AD$44:AD$49)-SUMIF(Headcount!$F$44:$F$49,$E47,Headcount!AC$44:AC$49)),IF(AND($D47="Furniture &amp; Fixtures",VLOOKUP($E47,Setup!$C$33:$F$38,4,FALSE)&gt;=Setup!$F$30),VLOOKUP($E47,Setup!$C$33:$F$38,4,FALSE)*(SUMIF(Headcount!$F$44:$F$49,$E47,Headcount!AD$44:AD$49)-SUMIF(Headcount!$F$44:$F$49,$E47,Headcount!AC$44:AC$49)),0)))</f>
        <v>0</v>
      </c>
      <c r="AA47" s="125">
        <f>IF(SUMIF(Headcount!$F$44:$F$49,$E47,Headcount!AE$44:AE$49)&lt;=SUMIF(Headcount!$F$44:$F$49,$E47,Headcount!AD$44:AD$49),0,IF(AND($D47="Computer Equipment",VLOOKUP($E47,Setup!$C$33:$F$38,3,FALSE)&gt;=Setup!$F$30),VLOOKUP($E47,Setup!$C$33:$F$38,3,FALSE)*(SUMIF(Headcount!$F$44:$F$49,$E47,Headcount!AE$44:AE$49)-SUMIF(Headcount!$F$44:$F$49,$E47,Headcount!AD$44:AD$49)),IF(AND($D47="Furniture &amp; Fixtures",VLOOKUP($E47,Setup!$C$33:$F$38,4,FALSE)&gt;=Setup!$F$30),VLOOKUP($E47,Setup!$C$33:$F$38,4,FALSE)*(SUMIF(Headcount!$F$44:$F$49,$E47,Headcount!AE$44:AE$49)-SUMIF(Headcount!$F$44:$F$49,$E47,Headcount!AD$44:AD$49)),0)))</f>
        <v>0</v>
      </c>
      <c r="AB47" s="125">
        <f>IF(SUMIF(Headcount!$F$44:$F$49,$E47,Headcount!AF$44:AF$49)&lt;=SUMIF(Headcount!$F$44:$F$49,$E47,Headcount!AE$44:AE$49),0,IF(AND($D47="Computer Equipment",VLOOKUP($E47,Setup!$C$33:$F$38,3,FALSE)&gt;=Setup!$F$30),VLOOKUP($E47,Setup!$C$33:$F$38,3,FALSE)*(SUMIF(Headcount!$F$44:$F$49,$E47,Headcount!AF$44:AF$49)-SUMIF(Headcount!$F$44:$F$49,$E47,Headcount!AE$44:AE$49)),IF(AND($D47="Furniture &amp; Fixtures",VLOOKUP($E47,Setup!$C$33:$F$38,4,FALSE)&gt;=Setup!$F$30),VLOOKUP($E47,Setup!$C$33:$F$38,4,FALSE)*(SUMIF(Headcount!$F$44:$F$49,$E47,Headcount!AF$44:AF$49)-SUMIF(Headcount!$F$44:$F$49,$E47,Headcount!AE$44:AE$49)),0)))</f>
        <v>0</v>
      </c>
      <c r="AC47" s="125">
        <f>IF(SUMIF(Headcount!$F$44:$F$49,$E47,Headcount!AG$44:AG$49)&lt;=SUMIF(Headcount!$F$44:$F$49,$E47,Headcount!AF$44:AF$49),0,IF(AND($D47="Computer Equipment",VLOOKUP($E47,Setup!$C$33:$F$38,3,FALSE)&gt;=Setup!$F$30),VLOOKUP($E47,Setup!$C$33:$F$38,3,FALSE)*(SUMIF(Headcount!$F$44:$F$49,$E47,Headcount!AG$44:AG$49)-SUMIF(Headcount!$F$44:$F$49,$E47,Headcount!AF$44:AF$49)),IF(AND($D47="Furniture &amp; Fixtures",VLOOKUP($E47,Setup!$C$33:$F$38,4,FALSE)&gt;=Setup!$F$30),VLOOKUP($E47,Setup!$C$33:$F$38,4,FALSE)*(SUMIF(Headcount!$F$44:$F$49,$E47,Headcount!AG$44:AG$49)-SUMIF(Headcount!$F$44:$F$49,$E47,Headcount!AF$44:AF$49)),0)))</f>
        <v>0</v>
      </c>
      <c r="AD47" s="125">
        <f>IF(SUMIF(Headcount!$F$44:$F$49,$E47,Headcount!AH$44:AH$49)&lt;=SUMIF(Headcount!$F$44:$F$49,$E47,Headcount!AG$44:AG$49),0,IF(AND($D47="Computer Equipment",VLOOKUP($E47,Setup!$C$33:$F$38,3,FALSE)&gt;=Setup!$F$30),VLOOKUP($E47,Setup!$C$33:$F$38,3,FALSE)*(SUMIF(Headcount!$F$44:$F$49,$E47,Headcount!AH$44:AH$49)-SUMIF(Headcount!$F$44:$F$49,$E47,Headcount!AG$44:AG$49)),IF(AND($D47="Furniture &amp; Fixtures",VLOOKUP($E47,Setup!$C$33:$F$38,4,FALSE)&gt;=Setup!$F$30),VLOOKUP($E47,Setup!$C$33:$F$38,4,FALSE)*(SUMIF(Headcount!$F$44:$F$49,$E47,Headcount!AH$44:AH$49)-SUMIF(Headcount!$F$44:$F$49,$E47,Headcount!AG$44:AG$49)),0)))</f>
        <v>0</v>
      </c>
      <c r="AE47" s="125">
        <f>IF(SUMIF(Headcount!$F$44:$F$49,$E47,Headcount!AI$44:AI$49)&lt;=SUMIF(Headcount!$F$44:$F$49,$E47,Headcount!AH$44:AH$49),0,IF(AND($D47="Computer Equipment",VLOOKUP($E47,Setup!$C$33:$F$38,3,FALSE)&gt;=Setup!$F$30),VLOOKUP($E47,Setup!$C$33:$F$38,3,FALSE)*(SUMIF(Headcount!$F$44:$F$49,$E47,Headcount!AI$44:AI$49)-SUMIF(Headcount!$F$44:$F$49,$E47,Headcount!AH$44:AH$49)),IF(AND($D47="Furniture &amp; Fixtures",VLOOKUP($E47,Setup!$C$33:$F$38,4,FALSE)&gt;=Setup!$F$30),VLOOKUP($E47,Setup!$C$33:$F$38,4,FALSE)*(SUMIF(Headcount!$F$44:$F$49,$E47,Headcount!AI$44:AI$49)-SUMIF(Headcount!$F$44:$F$49,$E47,Headcount!AH$44:AH$49)),0)))</f>
        <v>0</v>
      </c>
      <c r="AF47" s="125">
        <f>IF(SUMIF(Headcount!$F$44:$F$49,$E47,Headcount!AJ$44:AJ$49)&lt;=SUMIF(Headcount!$F$44:$F$49,$E47,Headcount!AI$44:AI$49),0,IF(AND($D47="Computer Equipment",VLOOKUP($E47,Setup!$C$33:$F$38,3,FALSE)&gt;=Setup!$F$30),VLOOKUP($E47,Setup!$C$33:$F$38,3,FALSE)*(SUMIF(Headcount!$F$44:$F$49,$E47,Headcount!AJ$44:AJ$49)-SUMIF(Headcount!$F$44:$F$49,$E47,Headcount!AI$44:AI$49)),IF(AND($D47="Furniture &amp; Fixtures",VLOOKUP($E47,Setup!$C$33:$F$38,4,FALSE)&gt;=Setup!$F$30),VLOOKUP($E47,Setup!$C$33:$F$38,4,FALSE)*(SUMIF(Headcount!$F$44:$F$49,$E47,Headcount!AJ$44:AJ$49)-SUMIF(Headcount!$F$44:$F$49,$E47,Headcount!AI$44:AI$49)),0)))</f>
        <v>0</v>
      </c>
      <c r="AG47" s="125">
        <f>IF(SUMIF(Headcount!$F$44:$F$49,$E47,Headcount!AK$44:AK$49)&lt;=SUMIF(Headcount!$F$44:$F$49,$E47,Headcount!AJ$44:AJ$49),0,IF(AND($D47="Computer Equipment",VLOOKUP($E47,Setup!$C$33:$F$38,3,FALSE)&gt;=Setup!$F$30),VLOOKUP($E47,Setup!$C$33:$F$38,3,FALSE)*(SUMIF(Headcount!$F$44:$F$49,$E47,Headcount!AK$44:AK$49)-SUMIF(Headcount!$F$44:$F$49,$E47,Headcount!AJ$44:AJ$49)),IF(AND($D47="Furniture &amp; Fixtures",VLOOKUP($E47,Setup!$C$33:$F$38,4,FALSE)&gt;=Setup!$F$30),VLOOKUP($E47,Setup!$C$33:$F$38,4,FALSE)*(SUMIF(Headcount!$F$44:$F$49,$E47,Headcount!AK$44:AK$49)-SUMIF(Headcount!$F$44:$F$49,$E47,Headcount!AJ$44:AJ$49)),0)))</f>
        <v>0</v>
      </c>
      <c r="AH47" s="125">
        <f>IF(SUMIF(Headcount!$F$44:$F$49,$E47,Headcount!AL$44:AL$49)&lt;=SUMIF(Headcount!$F$44:$F$49,$E47,Headcount!AK$44:AK$49),0,IF(AND($D47="Computer Equipment",VLOOKUP($E47,Setup!$C$33:$F$38,3,FALSE)&gt;=Setup!$F$30),VLOOKUP($E47,Setup!$C$33:$F$38,3,FALSE)*(SUMIF(Headcount!$F$44:$F$49,$E47,Headcount!AL$44:AL$49)-SUMIF(Headcount!$F$44:$F$49,$E47,Headcount!AK$44:AK$49)),IF(AND($D47="Furniture &amp; Fixtures",VLOOKUP($E47,Setup!$C$33:$F$38,4,FALSE)&gt;=Setup!$F$30),VLOOKUP($E47,Setup!$C$33:$F$38,4,FALSE)*(SUMIF(Headcount!$F$44:$F$49,$E47,Headcount!AL$44:AL$49)-SUMIF(Headcount!$F$44:$F$49,$E47,Headcount!AK$44:AK$49)),0)))</f>
        <v>0</v>
      </c>
      <c r="AI47" s="125">
        <f>IF(SUMIF(Headcount!$F$44:$F$49,$E47,Headcount!AM$44:AM$49)&lt;=SUMIF(Headcount!$F$44:$F$49,$E47,Headcount!AL$44:AL$49),0,IF(AND($D47="Computer Equipment",VLOOKUP($E47,Setup!$C$33:$F$38,3,FALSE)&gt;=Setup!$F$30),VLOOKUP($E47,Setup!$C$33:$F$38,3,FALSE)*(SUMIF(Headcount!$F$44:$F$49,$E47,Headcount!AM$44:AM$49)-SUMIF(Headcount!$F$44:$F$49,$E47,Headcount!AL$44:AL$49)),IF(AND($D47="Furniture &amp; Fixtures",VLOOKUP($E47,Setup!$C$33:$F$38,4,FALSE)&gt;=Setup!$F$30),VLOOKUP($E47,Setup!$C$33:$F$38,4,FALSE)*(SUMIF(Headcount!$F$44:$F$49,$E47,Headcount!AM$44:AM$49)-SUMIF(Headcount!$F$44:$F$49,$E47,Headcount!AL$44:AL$49)),0)))</f>
        <v>0</v>
      </c>
      <c r="AJ47" s="125">
        <f>IF(SUMIF(Headcount!$F$44:$F$49,$E47,Headcount!AN$44:AN$49)&lt;=SUMIF(Headcount!$F$44:$F$49,$E47,Headcount!AM$44:AM$49),0,IF(AND($D47="Computer Equipment",VLOOKUP($E47,Setup!$C$33:$F$38,3,FALSE)&gt;=Setup!$F$30),VLOOKUP($E47,Setup!$C$33:$F$38,3,FALSE)*(SUMIF(Headcount!$F$44:$F$49,$E47,Headcount!AN$44:AN$49)-SUMIF(Headcount!$F$44:$F$49,$E47,Headcount!AM$44:AM$49)),IF(AND($D47="Furniture &amp; Fixtures",VLOOKUP($E47,Setup!$C$33:$F$38,4,FALSE)&gt;=Setup!$F$30),VLOOKUP($E47,Setup!$C$33:$F$38,4,FALSE)*(SUMIF(Headcount!$F$44:$F$49,$E47,Headcount!AN$44:AN$49)-SUMIF(Headcount!$F$44:$F$49,$E47,Headcount!AM$44:AM$49)),0)))</f>
        <v>0</v>
      </c>
      <c r="AK47" s="125">
        <f>IF(SUMIF(Headcount!$F$44:$F$49,$E47,Headcount!AO$44:AO$49)&lt;=SUMIF(Headcount!$F$44:$F$49,$E47,Headcount!AN$44:AN$49),0,IF(AND($D47="Computer Equipment",VLOOKUP($E47,Setup!$C$33:$F$38,3,FALSE)&gt;=Setup!$F$30),VLOOKUP($E47,Setup!$C$33:$F$38,3,FALSE)*(SUMIF(Headcount!$F$44:$F$49,$E47,Headcount!AO$44:AO$49)-SUMIF(Headcount!$F$44:$F$49,$E47,Headcount!AN$44:AN$49)),IF(AND($D47="Furniture &amp; Fixtures",VLOOKUP($E47,Setup!$C$33:$F$38,4,FALSE)&gt;=Setup!$F$30),VLOOKUP($E47,Setup!$C$33:$F$38,4,FALSE)*(SUMIF(Headcount!$F$44:$F$49,$E47,Headcount!AO$44:AO$49)-SUMIF(Headcount!$F$44:$F$49,$E47,Headcount!AN$44:AN$49)),0)))</f>
        <v>0</v>
      </c>
      <c r="AL47" s="125">
        <f>IF(SUMIF(Headcount!$F$44:$F$49,$E47,Headcount!AP$44:AP$49)&lt;=SUMIF(Headcount!$F$44:$F$49,$E47,Headcount!AO$44:AO$49),0,IF(AND($D47="Computer Equipment",VLOOKUP($E47,Setup!$C$33:$F$38,3,FALSE)&gt;=Setup!$F$30),VLOOKUP($E47,Setup!$C$33:$F$38,3,FALSE)*(SUMIF(Headcount!$F$44:$F$49,$E47,Headcount!AP$44:AP$49)-SUMIF(Headcount!$F$44:$F$49,$E47,Headcount!AO$44:AO$49)),IF(AND($D47="Furniture &amp; Fixtures",VLOOKUP($E47,Setup!$C$33:$F$38,4,FALSE)&gt;=Setup!$F$30),VLOOKUP($E47,Setup!$C$33:$F$38,4,FALSE)*(SUMIF(Headcount!$F$44:$F$49,$E47,Headcount!AP$44:AP$49)-SUMIF(Headcount!$F$44:$F$49,$E47,Headcount!AO$44:AO$49)),0)))</f>
        <v>0</v>
      </c>
      <c r="AM47" s="125">
        <f>IF(SUMIF(Headcount!$F$44:$F$49,$E47,Headcount!AQ$44:AQ$49)&lt;=SUMIF(Headcount!$F$44:$F$49,$E47,Headcount!AP$44:AP$49),0,IF(AND($D47="Computer Equipment",VLOOKUP($E47,Setup!$C$33:$F$38,3,FALSE)&gt;=Setup!$F$30),VLOOKUP($E47,Setup!$C$33:$F$38,3,FALSE)*(SUMIF(Headcount!$F$44:$F$49,$E47,Headcount!AQ$44:AQ$49)-SUMIF(Headcount!$F$44:$F$49,$E47,Headcount!AP$44:AP$49)),IF(AND($D47="Furniture &amp; Fixtures",VLOOKUP($E47,Setup!$C$33:$F$38,4,FALSE)&gt;=Setup!$F$30),VLOOKUP($E47,Setup!$C$33:$F$38,4,FALSE)*(SUMIF(Headcount!$F$44:$F$49,$E47,Headcount!AQ$44:AQ$49)-SUMIF(Headcount!$F$44:$F$49,$E47,Headcount!AP$44:AP$49)),0)))</f>
        <v>0</v>
      </c>
      <c r="AN47" s="125">
        <f>IF(SUMIF(Headcount!$F$44:$F$49,$E47,Headcount!AR$44:AR$49)&lt;=SUMIF(Headcount!$F$44:$F$49,$E47,Headcount!AQ$44:AQ$49),0,IF(AND($D47="Computer Equipment",VLOOKUP($E47,Setup!$C$33:$F$38,3,FALSE)&gt;=Setup!$F$30),VLOOKUP($E47,Setup!$C$33:$F$38,3,FALSE)*(SUMIF(Headcount!$F$44:$F$49,$E47,Headcount!AR$44:AR$49)-SUMIF(Headcount!$F$44:$F$49,$E47,Headcount!AQ$44:AQ$49)),IF(AND($D47="Furniture &amp; Fixtures",VLOOKUP($E47,Setup!$C$33:$F$38,4,FALSE)&gt;=Setup!$F$30),VLOOKUP($E47,Setup!$C$33:$F$38,4,FALSE)*(SUMIF(Headcount!$F$44:$F$49,$E47,Headcount!AR$44:AR$49)-SUMIF(Headcount!$F$44:$F$49,$E47,Headcount!AQ$44:AQ$49)),0)))</f>
        <v>0</v>
      </c>
      <c r="AO47" s="125">
        <f>IF(SUMIF(Headcount!$F$44:$F$49,$E47,Headcount!AS$44:AS$49)&lt;=SUMIF(Headcount!$F$44:$F$49,$E47,Headcount!AR$44:AR$49),0,IF(AND($D47="Computer Equipment",VLOOKUP($E47,Setup!$C$33:$F$38,3,FALSE)&gt;=Setup!$F$30),VLOOKUP($E47,Setup!$C$33:$F$38,3,FALSE)*(SUMIF(Headcount!$F$44:$F$49,$E47,Headcount!AS$44:AS$49)-SUMIF(Headcount!$F$44:$F$49,$E47,Headcount!AR$44:AR$49)),IF(AND($D47="Furniture &amp; Fixtures",VLOOKUP($E47,Setup!$C$33:$F$38,4,FALSE)&gt;=Setup!$F$30),VLOOKUP($E47,Setup!$C$33:$F$38,4,FALSE)*(SUMIF(Headcount!$F$44:$F$49,$E47,Headcount!AS$44:AS$49)-SUMIF(Headcount!$F$44:$F$49,$E47,Headcount!AR$44:AR$49)),0)))</f>
        <v>0</v>
      </c>
      <c r="AP47" s="125">
        <f>IF(SUMIF(Headcount!$F$44:$F$49,$E47,Headcount!AT$44:AT$49)&lt;=SUMIF(Headcount!$F$44:$F$49,$E47,Headcount!AS$44:AS$49),0,IF(AND($D47="Computer Equipment",VLOOKUP($E47,Setup!$C$33:$F$38,3,FALSE)&gt;=Setup!$F$30),VLOOKUP($E47,Setup!$C$33:$F$38,3,FALSE)*(SUMIF(Headcount!$F$44:$F$49,$E47,Headcount!AT$44:AT$49)-SUMIF(Headcount!$F$44:$F$49,$E47,Headcount!AS$44:AS$49)),IF(AND($D47="Furniture &amp; Fixtures",VLOOKUP($E47,Setup!$C$33:$F$38,4,FALSE)&gt;=Setup!$F$30),VLOOKUP($E47,Setup!$C$33:$F$38,4,FALSE)*(SUMIF(Headcount!$F$44:$F$49,$E47,Headcount!AT$44:AT$49)-SUMIF(Headcount!$F$44:$F$49,$E47,Headcount!AS$44:AS$49)),0)))</f>
        <v>0</v>
      </c>
      <c r="AQ47" s="125">
        <f>IF(SUMIF(Headcount!$F$44:$F$49,$E47,Headcount!AU$44:AU$49)&lt;=SUMIF(Headcount!$F$44:$F$49,$E47,Headcount!AT$44:AT$49),0,IF(AND($D47="Computer Equipment",VLOOKUP($E47,Setup!$C$33:$F$38,3,FALSE)&gt;=Setup!$F$30),VLOOKUP($E47,Setup!$C$33:$F$38,3,FALSE)*(SUMIF(Headcount!$F$44:$F$49,$E47,Headcount!AU$44:AU$49)-SUMIF(Headcount!$F$44:$F$49,$E47,Headcount!AT$44:AT$49)),IF(AND($D47="Furniture &amp; Fixtures",VLOOKUP($E47,Setup!$C$33:$F$38,4,FALSE)&gt;=Setup!$F$30),VLOOKUP($E47,Setup!$C$33:$F$38,4,FALSE)*(SUMIF(Headcount!$F$44:$F$49,$E47,Headcount!AU$44:AU$49)-SUMIF(Headcount!$F$44:$F$49,$E47,Headcount!AT$44:AT$49)),0)))</f>
        <v>0</v>
      </c>
      <c r="AR47" s="125">
        <f>IF(SUMIF(Headcount!$F$44:$F$49,$E47,Headcount!AV$44:AV$49)&lt;=SUMIF(Headcount!$F$44:$F$49,$E47,Headcount!AU$44:AU$49),0,IF(AND($D47="Computer Equipment",VLOOKUP($E47,Setup!$C$33:$F$38,3,FALSE)&gt;=Setup!$F$30),VLOOKUP($E47,Setup!$C$33:$F$38,3,FALSE)*(SUMIF(Headcount!$F$44:$F$49,$E47,Headcount!AV$44:AV$49)-SUMIF(Headcount!$F$44:$F$49,$E47,Headcount!AU$44:AU$49)),IF(AND($D47="Furniture &amp; Fixtures",VLOOKUP($E47,Setup!$C$33:$F$38,4,FALSE)&gt;=Setup!$F$30),VLOOKUP($E47,Setup!$C$33:$F$38,4,FALSE)*(SUMIF(Headcount!$F$44:$F$49,$E47,Headcount!AV$44:AV$49)-SUMIF(Headcount!$F$44:$F$49,$E47,Headcount!AU$44:AU$49)),0)))</f>
        <v>0</v>
      </c>
      <c r="AS47" s="125">
        <f>IF(SUMIF(Headcount!$F$44:$F$49,$E47,Headcount!AW$44:AW$49)&lt;=SUMIF(Headcount!$F$44:$F$49,$E47,Headcount!AV$44:AV$49),0,IF(AND($D47="Computer Equipment",VLOOKUP($E47,Setup!$C$33:$F$38,3,FALSE)&gt;=Setup!$F$30),VLOOKUP($E47,Setup!$C$33:$F$38,3,FALSE)*(SUMIF(Headcount!$F$44:$F$49,$E47,Headcount!AW$44:AW$49)-SUMIF(Headcount!$F$44:$F$49,$E47,Headcount!AV$44:AV$49)),IF(AND($D47="Furniture &amp; Fixtures",VLOOKUP($E47,Setup!$C$33:$F$38,4,FALSE)&gt;=Setup!$F$30),VLOOKUP($E47,Setup!$C$33:$F$38,4,FALSE)*(SUMIF(Headcount!$F$44:$F$49,$E47,Headcount!AW$44:AW$49)-SUMIF(Headcount!$F$44:$F$49,$E47,Headcount!AV$44:AV$49)),0)))</f>
        <v>0</v>
      </c>
      <c r="AT47" s="125">
        <f>IF(SUMIF(Headcount!$F$44:$F$49,$E47,Headcount!AX$44:AX$49)&lt;=SUMIF(Headcount!$F$44:$F$49,$E47,Headcount!AW$44:AW$49),0,IF(AND($D47="Computer Equipment",VLOOKUP($E47,Setup!$C$33:$F$38,3,FALSE)&gt;=Setup!$F$30),VLOOKUP($E47,Setup!$C$33:$F$38,3,FALSE)*(SUMIF(Headcount!$F$44:$F$49,$E47,Headcount!AX$44:AX$49)-SUMIF(Headcount!$F$44:$F$49,$E47,Headcount!AW$44:AW$49)),IF(AND($D47="Furniture &amp; Fixtures",VLOOKUP($E47,Setup!$C$33:$F$38,4,FALSE)&gt;=Setup!$F$30),VLOOKUP($E47,Setup!$C$33:$F$38,4,FALSE)*(SUMIF(Headcount!$F$44:$F$49,$E47,Headcount!AX$44:AX$49)-SUMIF(Headcount!$F$44:$F$49,$E47,Headcount!AW$44:AW$49)),0)))</f>
        <v>0</v>
      </c>
      <c r="AU47" s="125">
        <f>IF(SUMIF(Headcount!$F$44:$F$49,$E47,Headcount!AY$44:AY$49)&lt;=SUMIF(Headcount!$F$44:$F$49,$E47,Headcount!AX$44:AX$49),0,IF(AND($D47="Computer Equipment",VLOOKUP($E47,Setup!$C$33:$F$38,3,FALSE)&gt;=Setup!$F$30),VLOOKUP($E47,Setup!$C$33:$F$38,3,FALSE)*(SUMIF(Headcount!$F$44:$F$49,$E47,Headcount!AY$44:AY$49)-SUMIF(Headcount!$F$44:$F$49,$E47,Headcount!AX$44:AX$49)),IF(AND($D47="Furniture &amp; Fixtures",VLOOKUP($E47,Setup!$C$33:$F$38,4,FALSE)&gt;=Setup!$F$30),VLOOKUP($E47,Setup!$C$33:$F$38,4,FALSE)*(SUMIF(Headcount!$F$44:$F$49,$E47,Headcount!AY$44:AY$49)-SUMIF(Headcount!$F$44:$F$49,$E47,Headcount!AX$44:AX$49)),0)))</f>
        <v>0</v>
      </c>
      <c r="AV47" s="125">
        <f>IF(SUMIF(Headcount!$F$44:$F$49,$E47,Headcount!AZ$44:AZ$49)&lt;=SUMIF(Headcount!$F$44:$F$49,$E47,Headcount!AY$44:AY$49),0,IF(AND($D47="Computer Equipment",VLOOKUP($E47,Setup!$C$33:$F$38,3,FALSE)&gt;=Setup!$F$30),VLOOKUP($E47,Setup!$C$33:$F$38,3,FALSE)*(SUMIF(Headcount!$F$44:$F$49,$E47,Headcount!AZ$44:AZ$49)-SUMIF(Headcount!$F$44:$F$49,$E47,Headcount!AY$44:AY$49)),IF(AND($D47="Furniture &amp; Fixtures",VLOOKUP($E47,Setup!$C$33:$F$38,4,FALSE)&gt;=Setup!$F$30),VLOOKUP($E47,Setup!$C$33:$F$38,4,FALSE)*(SUMIF(Headcount!$F$44:$F$49,$E47,Headcount!AZ$44:AZ$49)-SUMIF(Headcount!$F$44:$F$49,$E47,Headcount!AY$44:AY$49)),0)))</f>
        <v>0</v>
      </c>
      <c r="AW47" s="125">
        <f>IF(SUMIF(Headcount!$F$44:$F$49,$E47,Headcount!BA$44:BA$49)&lt;=SUMIF(Headcount!$F$44:$F$49,$E47,Headcount!AZ$44:AZ$49),0,IF(AND($D47="Computer Equipment",VLOOKUP($E47,Setup!$C$33:$F$38,3,FALSE)&gt;=Setup!$F$30),VLOOKUP($E47,Setup!$C$33:$F$38,3,FALSE)*(SUMIF(Headcount!$F$44:$F$49,$E47,Headcount!BA$44:BA$49)-SUMIF(Headcount!$F$44:$F$49,$E47,Headcount!AZ$44:AZ$49)),IF(AND($D47="Furniture &amp; Fixtures",VLOOKUP($E47,Setup!$C$33:$F$38,4,FALSE)&gt;=Setup!$F$30),VLOOKUP($E47,Setup!$C$33:$F$38,4,FALSE)*(SUMIF(Headcount!$F$44:$F$49,$E47,Headcount!BA$44:BA$49)-SUMIF(Headcount!$F$44:$F$49,$E47,Headcount!AZ$44:AZ$49)),0)))</f>
        <v>0</v>
      </c>
      <c r="AX47" s="125">
        <f>IF(SUMIF(Headcount!$F$44:$F$49,$E47,Headcount!BB$44:BB$49)&lt;=SUMIF(Headcount!$F$44:$F$49,$E47,Headcount!BA$44:BA$49),0,IF(AND($D47="Computer Equipment",VLOOKUP($E47,Setup!$C$33:$F$38,3,FALSE)&gt;=Setup!$F$30),VLOOKUP($E47,Setup!$C$33:$F$38,3,FALSE)*(SUMIF(Headcount!$F$44:$F$49,$E47,Headcount!BB$44:BB$49)-SUMIF(Headcount!$F$44:$F$49,$E47,Headcount!BA$44:BA$49)),IF(AND($D47="Furniture &amp; Fixtures",VLOOKUP($E47,Setup!$C$33:$F$38,4,FALSE)&gt;=Setup!$F$30),VLOOKUP($E47,Setup!$C$33:$F$38,4,FALSE)*(SUMIF(Headcount!$F$44:$F$49,$E47,Headcount!BB$44:BB$49)-SUMIF(Headcount!$F$44:$F$49,$E47,Headcount!BA$44:BA$49)),0)))</f>
        <v>0</v>
      </c>
      <c r="AY47" s="125">
        <f>IF(SUMIF(Headcount!$F$44:$F$49,$E47,Headcount!BC$44:BC$49)&lt;=SUMIF(Headcount!$F$44:$F$49,$E47,Headcount!BB$44:BB$49),0,IF(AND($D47="Computer Equipment",VLOOKUP($E47,Setup!$C$33:$F$38,3,FALSE)&gt;=Setup!$F$30),VLOOKUP($E47,Setup!$C$33:$F$38,3,FALSE)*(SUMIF(Headcount!$F$44:$F$49,$E47,Headcount!BC$44:BC$49)-SUMIF(Headcount!$F$44:$F$49,$E47,Headcount!BB$44:BB$49)),IF(AND($D47="Furniture &amp; Fixtures",VLOOKUP($E47,Setup!$C$33:$F$38,4,FALSE)&gt;=Setup!$F$30),VLOOKUP($E47,Setup!$C$33:$F$38,4,FALSE)*(SUMIF(Headcount!$F$44:$F$49,$E47,Headcount!BC$44:BC$49)-SUMIF(Headcount!$F$44:$F$49,$E47,Headcount!BB$44:BB$49)),0)))</f>
        <v>0</v>
      </c>
      <c r="AZ47" s="125">
        <f>IF(SUMIF(Headcount!$F$44:$F$49,$E47,Headcount!BD$44:BD$49)&lt;=SUMIF(Headcount!$F$44:$F$49,$E47,Headcount!BC$44:BC$49),0,IF(AND($D47="Computer Equipment",VLOOKUP($E47,Setup!$C$33:$F$38,3,FALSE)&gt;=Setup!$F$30),VLOOKUP($E47,Setup!$C$33:$F$38,3,FALSE)*(SUMIF(Headcount!$F$44:$F$49,$E47,Headcount!BD$44:BD$49)-SUMIF(Headcount!$F$44:$F$49,$E47,Headcount!BC$44:BC$49)),IF(AND($D47="Furniture &amp; Fixtures",VLOOKUP($E47,Setup!$C$33:$F$38,4,FALSE)&gt;=Setup!$F$30),VLOOKUP($E47,Setup!$C$33:$F$38,4,FALSE)*(SUMIF(Headcount!$F$44:$F$49,$E47,Headcount!BD$44:BD$49)-SUMIF(Headcount!$F$44:$F$49,$E47,Headcount!BC$44:BC$49)),0)))</f>
        <v>0</v>
      </c>
      <c r="BA47" s="125">
        <f>IF(SUMIF(Headcount!$F$44:$F$49,$E47,Headcount!BE$44:BE$49)&lt;=SUMIF(Headcount!$F$44:$F$49,$E47,Headcount!BD$44:BD$49),0,IF(AND($D47="Computer Equipment",VLOOKUP($E47,Setup!$C$33:$F$38,3,FALSE)&gt;=Setup!$F$30),VLOOKUP($E47,Setup!$C$33:$F$38,3,FALSE)*(SUMIF(Headcount!$F$44:$F$49,$E47,Headcount!BE$44:BE$49)-SUMIF(Headcount!$F$44:$F$49,$E47,Headcount!BD$44:BD$49)),IF(AND($D47="Furniture &amp; Fixtures",VLOOKUP($E47,Setup!$C$33:$F$38,4,FALSE)&gt;=Setup!$F$30),VLOOKUP($E47,Setup!$C$33:$F$38,4,FALSE)*(SUMIF(Headcount!$F$44:$F$49,$E47,Headcount!BE$44:BE$49)-SUMIF(Headcount!$F$44:$F$49,$E47,Headcount!BD$44:BD$49)),0)))</f>
        <v>0</v>
      </c>
      <c r="BB47" s="125">
        <f>IF(SUMIF(Headcount!$F$44:$F$49,$E47,Headcount!BF$44:BF$49)&lt;=SUMIF(Headcount!$F$44:$F$49,$E47,Headcount!BE$44:BE$49),0,IF(AND($D47="Computer Equipment",VLOOKUP($E47,Setup!$C$33:$F$38,3,FALSE)&gt;=Setup!$F$30),VLOOKUP($E47,Setup!$C$33:$F$38,3,FALSE)*(SUMIF(Headcount!$F$44:$F$49,$E47,Headcount!BF$44:BF$49)-SUMIF(Headcount!$F$44:$F$49,$E47,Headcount!BE$44:BE$49)),IF(AND($D47="Furniture &amp; Fixtures",VLOOKUP($E47,Setup!$C$33:$F$38,4,FALSE)&gt;=Setup!$F$30),VLOOKUP($E47,Setup!$C$33:$F$38,4,FALSE)*(SUMIF(Headcount!$F$44:$F$49,$E47,Headcount!BF$44:BF$49)-SUMIF(Headcount!$F$44:$F$49,$E47,Headcount!BE$44:BE$49)),0)))</f>
        <v>0</v>
      </c>
      <c r="BC47" s="125">
        <f>IF(SUMIF(Headcount!$F$44:$F$49,$E47,Headcount!BG$44:BG$49)&lt;=SUMIF(Headcount!$F$44:$F$49,$E47,Headcount!BF$44:BF$49),0,IF(AND($D47="Computer Equipment",VLOOKUP($E47,Setup!$C$33:$F$38,3,FALSE)&gt;=Setup!$F$30),VLOOKUP($E47,Setup!$C$33:$F$38,3,FALSE)*(SUMIF(Headcount!$F$44:$F$49,$E47,Headcount!BG$44:BG$49)-SUMIF(Headcount!$F$44:$F$49,$E47,Headcount!BF$44:BF$49)),IF(AND($D47="Furniture &amp; Fixtures",VLOOKUP($E47,Setup!$C$33:$F$38,4,FALSE)&gt;=Setup!$F$30),VLOOKUP($E47,Setup!$C$33:$F$38,4,FALSE)*(SUMIF(Headcount!$F$44:$F$49,$E47,Headcount!BG$44:BG$49)-SUMIF(Headcount!$F$44:$F$49,$E47,Headcount!BF$44:BF$49)),0)))</f>
        <v>0</v>
      </c>
      <c r="BD47" s="125">
        <f>IF(SUMIF(Headcount!$F$44:$F$49,$E47,Headcount!BH$44:BH$49)&lt;=SUMIF(Headcount!$F$44:$F$49,$E47,Headcount!BG$44:BG$49),0,IF(AND($D47="Computer Equipment",VLOOKUP($E47,Setup!$C$33:$F$38,3,FALSE)&gt;=Setup!$F$30),VLOOKUP($E47,Setup!$C$33:$F$38,3,FALSE)*(SUMIF(Headcount!$F$44:$F$49,$E47,Headcount!BH$44:BH$49)-SUMIF(Headcount!$F$44:$F$49,$E47,Headcount!BG$44:BG$49)),IF(AND($D47="Furniture &amp; Fixtures",VLOOKUP($E47,Setup!$C$33:$F$38,4,FALSE)&gt;=Setup!$F$30),VLOOKUP($E47,Setup!$C$33:$F$38,4,FALSE)*(SUMIF(Headcount!$F$44:$F$49,$E47,Headcount!BH$44:BH$49)-SUMIF(Headcount!$F$44:$F$49,$E47,Headcount!BG$44:BG$49)),0)))</f>
        <v>0</v>
      </c>
      <c r="BE47" s="125">
        <f>IF(SUMIF(Headcount!$F$44:$F$49,$E47,Headcount!BI$44:BI$49)&lt;=SUMIF(Headcount!$F$44:$F$49,$E47,Headcount!BH$44:BH$49),0,IF(AND($D47="Computer Equipment",VLOOKUP($E47,Setup!$C$33:$F$38,3,FALSE)&gt;=Setup!$F$30),VLOOKUP($E47,Setup!$C$33:$F$38,3,FALSE)*(SUMIF(Headcount!$F$44:$F$49,$E47,Headcount!BI$44:BI$49)-SUMIF(Headcount!$F$44:$F$49,$E47,Headcount!BH$44:BH$49)),IF(AND($D47="Furniture &amp; Fixtures",VLOOKUP($E47,Setup!$C$33:$F$38,4,FALSE)&gt;=Setup!$F$30),VLOOKUP($E47,Setup!$C$33:$F$38,4,FALSE)*(SUMIF(Headcount!$F$44:$F$49,$E47,Headcount!BI$44:BI$49)-SUMIF(Headcount!$F$44:$F$49,$E47,Headcount!BH$44:BH$49)),0)))</f>
        <v>0</v>
      </c>
      <c r="BF47" s="125">
        <f>IF(SUMIF(Headcount!$F$44:$F$49,$E47,Headcount!BJ$44:BJ$49)&lt;=SUMIF(Headcount!$F$44:$F$49,$E47,Headcount!BI$44:BI$49),0,IF(AND($D47="Computer Equipment",VLOOKUP($E47,Setup!$C$33:$F$38,3,FALSE)&gt;=Setup!$F$30),VLOOKUP($E47,Setup!$C$33:$F$38,3,FALSE)*(SUMIF(Headcount!$F$44:$F$49,$E47,Headcount!BJ$44:BJ$49)-SUMIF(Headcount!$F$44:$F$49,$E47,Headcount!BI$44:BI$49)),IF(AND($D47="Furniture &amp; Fixtures",VLOOKUP($E47,Setup!$C$33:$F$38,4,FALSE)&gt;=Setup!$F$30),VLOOKUP($E47,Setup!$C$33:$F$38,4,FALSE)*(SUMIF(Headcount!$F$44:$F$49,$E47,Headcount!BJ$44:BJ$49)-SUMIF(Headcount!$F$44:$F$49,$E47,Headcount!BI$44:BI$49)),0)))</f>
        <v>0</v>
      </c>
      <c r="BG47" s="125">
        <f>IF(SUMIF(Headcount!$F$44:$F$49,$E47,Headcount!BK$44:BK$49)&lt;=SUMIF(Headcount!$F$44:$F$49,$E47,Headcount!BJ$44:BJ$49),0,IF(AND($D47="Computer Equipment",VLOOKUP($E47,Setup!$C$33:$F$38,3,FALSE)&gt;=Setup!$F$30),VLOOKUP($E47,Setup!$C$33:$F$38,3,FALSE)*(SUMIF(Headcount!$F$44:$F$49,$E47,Headcount!BK$44:BK$49)-SUMIF(Headcount!$F$44:$F$49,$E47,Headcount!BJ$44:BJ$49)),IF(AND($D47="Furniture &amp; Fixtures",VLOOKUP($E47,Setup!$C$33:$F$38,4,FALSE)&gt;=Setup!$F$30),VLOOKUP($E47,Setup!$C$33:$F$38,4,FALSE)*(SUMIF(Headcount!$F$44:$F$49,$E47,Headcount!BK$44:BK$49)-SUMIF(Headcount!$F$44:$F$49,$E47,Headcount!BJ$44:BJ$49)),0)))</f>
        <v>0</v>
      </c>
      <c r="BH47" s="125">
        <f>IF(SUMIF(Headcount!$F$44:$F$49,$E47,Headcount!BL$44:BL$49)&lt;=SUMIF(Headcount!$F$44:$F$49,$E47,Headcount!BK$44:BK$49),0,IF(AND($D47="Computer Equipment",VLOOKUP($E47,Setup!$C$33:$F$38,3,FALSE)&gt;=Setup!$F$30),VLOOKUP($E47,Setup!$C$33:$F$38,3,FALSE)*(SUMIF(Headcount!$F$44:$F$49,$E47,Headcount!BL$44:BL$49)-SUMIF(Headcount!$F$44:$F$49,$E47,Headcount!BK$44:BK$49)),IF(AND($D47="Furniture &amp; Fixtures",VLOOKUP($E47,Setup!$C$33:$F$38,4,FALSE)&gt;=Setup!$F$30),VLOOKUP($E47,Setup!$C$33:$F$38,4,FALSE)*(SUMIF(Headcount!$F$44:$F$49,$E47,Headcount!BL$44:BL$49)-SUMIF(Headcount!$F$44:$F$49,$E47,Headcount!BK$44:BK$49)),0)))</f>
        <v>0</v>
      </c>
      <c r="BI47" s="125">
        <f>IF(SUMIF(Headcount!$F$44:$F$49,$E47,Headcount!BM$44:BM$49)&lt;=SUMIF(Headcount!$F$44:$F$49,$E47,Headcount!BL$44:BL$49),0,IF(AND($D47="Computer Equipment",VLOOKUP($E47,Setup!$C$33:$F$38,3,FALSE)&gt;=Setup!$F$30),VLOOKUP($E47,Setup!$C$33:$F$38,3,FALSE)*(SUMIF(Headcount!$F$44:$F$49,$E47,Headcount!BM$44:BM$49)-SUMIF(Headcount!$F$44:$F$49,$E47,Headcount!BL$44:BL$49)),IF(AND($D47="Furniture &amp; Fixtures",VLOOKUP($E47,Setup!$C$33:$F$38,4,FALSE)&gt;=Setup!$F$30),VLOOKUP($E47,Setup!$C$33:$F$38,4,FALSE)*(SUMIF(Headcount!$F$44:$F$49,$E47,Headcount!BM$44:BM$49)-SUMIF(Headcount!$F$44:$F$49,$E47,Headcount!BL$44:BL$49)),0)))</f>
        <v>0</v>
      </c>
      <c r="BJ47" s="125">
        <f>IF(SUMIF(Headcount!$F$44:$F$49,$E47,Headcount!BN$44:BN$49)&lt;=SUMIF(Headcount!$F$44:$F$49,$E47,Headcount!BM$44:BM$49),0,IF(AND($D47="Computer Equipment",VLOOKUP($E47,Setup!$C$33:$F$38,3,FALSE)&gt;=Setup!$F$30),VLOOKUP($E47,Setup!$C$33:$F$38,3,FALSE)*(SUMIF(Headcount!$F$44:$F$49,$E47,Headcount!BN$44:BN$49)-SUMIF(Headcount!$F$44:$F$49,$E47,Headcount!BM$44:BM$49)),IF(AND($D47="Furniture &amp; Fixtures",VLOOKUP($E47,Setup!$C$33:$F$38,4,FALSE)&gt;=Setup!$F$30),VLOOKUP($E47,Setup!$C$33:$F$38,4,FALSE)*(SUMIF(Headcount!$F$44:$F$49,$E47,Headcount!BN$44:BN$49)-SUMIF(Headcount!$F$44:$F$49,$E47,Headcount!BM$44:BM$49)),0)))</f>
        <v>0</v>
      </c>
      <c r="BK47" s="125">
        <f>IF(SUMIF(Headcount!$F$44:$F$49,$E47,Headcount!BO$44:BO$49)&lt;=SUMIF(Headcount!$F$44:$F$49,$E47,Headcount!BN$44:BN$49),0,IF(AND($D47="Computer Equipment",VLOOKUP($E47,Setup!$C$33:$F$38,3,FALSE)&gt;=Setup!$F$30),VLOOKUP($E47,Setup!$C$33:$F$38,3,FALSE)*(SUMIF(Headcount!$F$44:$F$49,$E47,Headcount!BO$44:BO$49)-SUMIF(Headcount!$F$44:$F$49,$E47,Headcount!BN$44:BN$49)),IF(AND($D47="Furniture &amp; Fixtures",VLOOKUP($E47,Setup!$C$33:$F$38,4,FALSE)&gt;=Setup!$F$30),VLOOKUP($E47,Setup!$C$33:$F$38,4,FALSE)*(SUMIF(Headcount!$F$44:$F$49,$E47,Headcount!BO$44:BO$49)-SUMIF(Headcount!$F$44:$F$49,$E47,Headcount!BN$44:BN$49)),0)))</f>
        <v>0</v>
      </c>
      <c r="BL47" s="125">
        <f>IF(SUMIF(Headcount!$F$44:$F$49,$E47,Headcount!BP$44:BP$49)&lt;=SUMIF(Headcount!$F$44:$F$49,$E47,Headcount!BO$44:BO$49),0,IF(AND($D47="Computer Equipment",VLOOKUP($E47,Setup!$C$33:$F$38,3,FALSE)&gt;=Setup!$F$30),VLOOKUP($E47,Setup!$C$33:$F$38,3,FALSE)*(SUMIF(Headcount!$F$44:$F$49,$E47,Headcount!BP$44:BP$49)-SUMIF(Headcount!$F$44:$F$49,$E47,Headcount!BO$44:BO$49)),IF(AND($D47="Furniture &amp; Fixtures",VLOOKUP($E47,Setup!$C$33:$F$38,4,FALSE)&gt;=Setup!$F$30),VLOOKUP($E47,Setup!$C$33:$F$38,4,FALSE)*(SUMIF(Headcount!$F$44:$F$49,$E47,Headcount!BP$44:BP$49)-SUMIF(Headcount!$F$44:$F$49,$E47,Headcount!BO$44:BO$49)),0)))</f>
        <v>0</v>
      </c>
      <c r="BM47" s="125">
        <f>IF(SUMIF(Headcount!$F$44:$F$49,$E47,Headcount!BQ$44:BQ$49)&lt;=SUMIF(Headcount!$F$44:$F$49,$E47,Headcount!BP$44:BP$49),0,IF(AND($D47="Computer Equipment",VLOOKUP($E47,Setup!$C$33:$F$38,3,FALSE)&gt;=Setup!$F$30),VLOOKUP($E47,Setup!$C$33:$F$38,3,FALSE)*(SUMIF(Headcount!$F$44:$F$49,$E47,Headcount!BQ$44:BQ$49)-SUMIF(Headcount!$F$44:$F$49,$E47,Headcount!BP$44:BP$49)),IF(AND($D47="Furniture &amp; Fixtures",VLOOKUP($E47,Setup!$C$33:$F$38,4,FALSE)&gt;=Setup!$F$30),VLOOKUP($E47,Setup!$C$33:$F$38,4,FALSE)*(SUMIF(Headcount!$F$44:$F$49,$E47,Headcount!BQ$44:BQ$49)-SUMIF(Headcount!$F$44:$F$49,$E47,Headcount!BP$44:BP$49)),0)))</f>
        <v>0</v>
      </c>
      <c r="BN47" s="125">
        <f>IF(SUMIF(Headcount!$F$44:$F$49,$E47,Headcount!BR$44:BR$49)&lt;=SUMIF(Headcount!$F$44:$F$49,$E47,Headcount!BQ$44:BQ$49),0,IF(AND($D47="Computer Equipment",VLOOKUP($E47,Setup!$C$33:$F$38,3,FALSE)&gt;=Setup!$F$30),VLOOKUP($E47,Setup!$C$33:$F$38,3,FALSE)*(SUMIF(Headcount!$F$44:$F$49,$E47,Headcount!BR$44:BR$49)-SUMIF(Headcount!$F$44:$F$49,$E47,Headcount!BQ$44:BQ$49)),IF(AND($D47="Furniture &amp; Fixtures",VLOOKUP($E47,Setup!$C$33:$F$38,4,FALSE)&gt;=Setup!$F$30),VLOOKUP($E47,Setup!$C$33:$F$38,4,FALSE)*(SUMIF(Headcount!$F$44:$F$49,$E47,Headcount!BR$44:BR$49)-SUMIF(Headcount!$F$44:$F$49,$E47,Headcount!BQ$44:BQ$49)),0)))</f>
        <v>0</v>
      </c>
      <c r="BO47" s="125">
        <f>IF(SUMIF(Headcount!$F$44:$F$49,$E47,Headcount!BS$44:BS$49)&lt;=SUMIF(Headcount!$F$44:$F$49,$E47,Headcount!BR$44:BR$49),0,IF(AND($D47="Computer Equipment",VLOOKUP($E47,Setup!$C$33:$F$38,3,FALSE)&gt;=Setup!$F$30),VLOOKUP($E47,Setup!$C$33:$F$38,3,FALSE)*(SUMIF(Headcount!$F$44:$F$49,$E47,Headcount!BS$44:BS$49)-SUMIF(Headcount!$F$44:$F$49,$E47,Headcount!BR$44:BR$49)),IF(AND($D47="Furniture &amp; Fixtures",VLOOKUP($E47,Setup!$C$33:$F$38,4,FALSE)&gt;=Setup!$F$30),VLOOKUP($E47,Setup!$C$33:$F$38,4,FALSE)*(SUMIF(Headcount!$F$44:$F$49,$E47,Headcount!BS$44:BS$49)-SUMIF(Headcount!$F$44:$F$49,$E47,Headcount!BR$44:BR$49)),0)))</f>
        <v>0</v>
      </c>
      <c r="BP47" s="125">
        <f>IF(SUMIF(Headcount!$F$44:$F$49,$E47,Headcount!BT$44:BT$49)&lt;=SUMIF(Headcount!$F$44:$F$49,$E47,Headcount!BS$44:BS$49),0,IF(AND($D47="Computer Equipment",VLOOKUP($E47,Setup!$C$33:$F$38,3,FALSE)&gt;=Setup!$F$30),VLOOKUP($E47,Setup!$C$33:$F$38,3,FALSE)*(SUMIF(Headcount!$F$44:$F$49,$E47,Headcount!BT$44:BT$49)-SUMIF(Headcount!$F$44:$F$49,$E47,Headcount!BS$44:BS$49)),IF(AND($D47="Furniture &amp; Fixtures",VLOOKUP($E47,Setup!$C$33:$F$38,4,FALSE)&gt;=Setup!$F$30),VLOOKUP($E47,Setup!$C$33:$F$38,4,FALSE)*(SUMIF(Headcount!$F$44:$F$49,$E47,Headcount!BT$44:BT$49)-SUMIF(Headcount!$F$44:$F$49,$E47,Headcount!BS$44:BS$49)),0)))</f>
        <v>0</v>
      </c>
      <c r="BQ47" s="125">
        <f>IF(SUMIF(Headcount!$F$44:$F$49,$E47,Headcount!BU$44:BU$49)&lt;=SUMIF(Headcount!$F$44:$F$49,$E47,Headcount!BT$44:BT$49),0,IF(AND($D47="Computer Equipment",VLOOKUP($E47,Setup!$C$33:$F$38,3,FALSE)&gt;=Setup!$F$30),VLOOKUP($E47,Setup!$C$33:$F$38,3,FALSE)*(SUMIF(Headcount!$F$44:$F$49,$E47,Headcount!BU$44:BU$49)-SUMIF(Headcount!$F$44:$F$49,$E47,Headcount!BT$44:BT$49)),IF(AND($D47="Furniture &amp; Fixtures",VLOOKUP($E47,Setup!$C$33:$F$38,4,FALSE)&gt;=Setup!$F$30),VLOOKUP($E47,Setup!$C$33:$F$38,4,FALSE)*(SUMIF(Headcount!$F$44:$F$49,$E47,Headcount!BU$44:BU$49)-SUMIF(Headcount!$F$44:$F$49,$E47,Headcount!BT$44:BT$49)),0)))</f>
        <v>0</v>
      </c>
      <c r="BR47" s="159" cm="1">
        <f t="array" ref="BR47">SUMPRODUCT((YEAR($J$5:$BQ$5)=BR$5)*($J47:$BQ47))</f>
        <v>0</v>
      </c>
      <c r="BS47" s="125" cm="1">
        <f t="array" ref="BS47">SUMPRODUCT((YEAR($J$5:$BQ$5)=BS$5)*($J47:$BQ47))</f>
        <v>0</v>
      </c>
      <c r="BT47" s="125" cm="1">
        <f t="array" ref="BT47">SUMPRODUCT((YEAR($J$5:$BQ$5)=BT$5)*($J47:$BQ47))</f>
        <v>0</v>
      </c>
      <c r="BU47" s="125" cm="1">
        <f t="array" ref="BU47">SUMPRODUCT((YEAR($J$5:$BQ$5)=BU$5)*($J47:$BQ47))</f>
        <v>0</v>
      </c>
      <c r="BV47" s="158" cm="1">
        <f t="array" ref="BV47">SUMPRODUCT((YEAR($J$5:$BQ$5)=BV$5)*($J47:$BQ47))</f>
        <v>0</v>
      </c>
      <c r="BW47" s="308"/>
      <c r="BX47" s="159">
        <f>IF(ROUND(SUM($BW47:BW47),0)&lt;ROUND(SUM($J47:J47),0),SUM($J47:J47)/$H47,0)</f>
        <v>0</v>
      </c>
      <c r="BY47" s="125">
        <f>IF(ROUND(SUM($BW47:BX47),0)&lt;ROUND(SUM($J47:K47),0),SUM($J47:K47)/$H47,0)</f>
        <v>0</v>
      </c>
      <c r="BZ47" s="125">
        <f>IF(ROUND(SUM($BW47:BY47),0)&lt;ROUND(SUM($J47:L47),0),SUM($J47:L47)/$H47,0)</f>
        <v>0</v>
      </c>
      <c r="CA47" s="125">
        <f>IF(ROUND(SUM($BW47:BZ47),0)&lt;ROUND(SUM($J47:M47),0),SUM($J47:M47)/$H47,0)</f>
        <v>0</v>
      </c>
      <c r="CB47" s="125">
        <f>IF(ROUND(SUM($BW47:CA47),0)&lt;ROUND(SUM($J47:N47),0),SUM($J47:N47)/$H47,0)</f>
        <v>0</v>
      </c>
      <c r="CC47" s="125">
        <f>IF(ROUND(SUM($BW47:CB47),0)&lt;ROUND(SUM($J47:O47),0),SUM($J47:O47)/$H47,0)</f>
        <v>0</v>
      </c>
      <c r="CD47" s="125">
        <f>IF(ROUND(SUM($BW47:CC47),0)&lt;ROUND(SUM($J47:P47),0),SUM($J47:P47)/$H47,0)</f>
        <v>0</v>
      </c>
      <c r="CE47" s="125">
        <f>IF(ROUND(SUM($BW47:CD47),0)&lt;ROUND(SUM($J47:Q47),0),SUM($J47:Q47)/$H47,0)</f>
        <v>0</v>
      </c>
      <c r="CF47" s="125">
        <f>IF(ROUND(SUM($BW47:CE47),0)&lt;ROUND(SUM($J47:R47),0),SUM($J47:R47)/$H47,0)</f>
        <v>0</v>
      </c>
      <c r="CG47" s="125">
        <f>IF(ROUND(SUM($BW47:CF47),0)&lt;ROUND(SUM($J47:S47),0),SUM($J47:S47)/$H47,0)</f>
        <v>0</v>
      </c>
      <c r="CH47" s="125">
        <f>IF(ROUND(SUM($BW47:CG47),0)&lt;ROUND(SUM($J47:T47),0),SUM($J47:T47)/$H47,0)</f>
        <v>0</v>
      </c>
      <c r="CI47" s="125">
        <f>IF(ROUND(SUM($BW47:CH47),0)&lt;ROUND(SUM($J47:U47),0),SUM($J47:U47)/$H47,0)</f>
        <v>0</v>
      </c>
      <c r="CJ47" s="125">
        <f>IF(ROUND(SUM($BW47:CI47),0)&lt;ROUND(SUM($J47:V47),0),SUM($J47:V47)/$H47,0)</f>
        <v>0</v>
      </c>
      <c r="CK47" s="125">
        <f>IF(ROUND(SUM($BW47:CJ47),0)&lt;ROUND(SUM($J47:W47),0),SUM($J47:W47)/$H47,0)</f>
        <v>0</v>
      </c>
      <c r="CL47" s="125">
        <f>IF(ROUND(SUM($BW47:CK47),0)&lt;ROUND(SUM($J47:X47),0),SUM($J47:X47)/$H47,0)</f>
        <v>0</v>
      </c>
      <c r="CM47" s="125">
        <f>IF(ROUND(SUM($BW47:CL47),0)&lt;ROUND(SUM($J47:Y47),0),SUM($J47:Y47)/$H47,0)</f>
        <v>0</v>
      </c>
      <c r="CN47" s="125">
        <f>IF(ROUND(SUM($BW47:CM47),0)&lt;ROUND(SUM($J47:Z47),0),SUM($J47:Z47)/$H47,0)</f>
        <v>0</v>
      </c>
      <c r="CO47" s="125">
        <f>IF(ROUND(SUM($BW47:CN47),0)&lt;ROUND(SUM($J47:AA47),0),SUM($J47:AA47)/$H47,0)</f>
        <v>0</v>
      </c>
      <c r="CP47" s="125">
        <f>IF(ROUND(SUM($BW47:CO47),0)&lt;ROUND(SUM($J47:AB47),0),SUM($J47:AB47)/$H47,0)</f>
        <v>0</v>
      </c>
      <c r="CQ47" s="125">
        <f>IF(ROUND(SUM($BW47:CP47),0)&lt;ROUND(SUM($J47:AC47),0),SUM($J47:AC47)/$H47,0)</f>
        <v>0</v>
      </c>
      <c r="CR47" s="125">
        <f>IF(ROUND(SUM($BW47:CQ47),0)&lt;ROUND(SUM($J47:AD47),0),SUM($J47:AD47)/$H47,0)</f>
        <v>0</v>
      </c>
      <c r="CS47" s="125">
        <f>IF(ROUND(SUM($BW47:CR47),0)&lt;ROUND(SUM($J47:AE47),0),SUM($J47:AE47)/$H47,0)</f>
        <v>0</v>
      </c>
      <c r="CT47" s="125">
        <f>IF(ROUND(SUM($BW47:CS47),0)&lt;ROUND(SUM($J47:AF47),0),SUM($J47:AF47)/$H47,0)</f>
        <v>0</v>
      </c>
      <c r="CU47" s="125">
        <f>IF(ROUND(SUM($BW47:CT47),0)&lt;ROUND(SUM($J47:AG47),0),SUM($J47:AG47)/$H47,0)</f>
        <v>0</v>
      </c>
      <c r="CV47" s="125">
        <f>IF(ROUND(SUM($BW47:CU47),0)&lt;ROUND(SUM($J47:AH47),0),SUM($J47:AH47)/$H47,0)</f>
        <v>0</v>
      </c>
      <c r="CW47" s="125">
        <f>IF(ROUND(SUM($BW47:CV47),0)&lt;ROUND(SUM($J47:AI47),0),SUM($J47:AI47)/$H47,0)</f>
        <v>0</v>
      </c>
      <c r="CX47" s="125">
        <f>IF(ROUND(SUM($BW47:CW47),0)&lt;ROUND(SUM($J47:AJ47),0),SUM($J47:AJ47)/$H47,0)</f>
        <v>0</v>
      </c>
      <c r="CY47" s="125">
        <f>IF(ROUND(SUM($BW47:CX47),0)&lt;ROUND(SUM($J47:AK47),0),SUM($J47:AK47)/$H47,0)</f>
        <v>0</v>
      </c>
      <c r="CZ47" s="125">
        <f>IF(ROUND(SUM($BW47:CY47),0)&lt;ROUND(SUM($J47:AL47),0),SUM($J47:AL47)/$H47,0)</f>
        <v>0</v>
      </c>
      <c r="DA47" s="125">
        <f>IF(ROUND(SUM($BW47:CZ47),0)&lt;ROUND(SUM($J47:AM47),0),SUM($J47:AM47)/$H47,0)</f>
        <v>0</v>
      </c>
      <c r="DB47" s="125">
        <f>IF(ROUND(SUM($BW47:DA47),0)&lt;ROUND(SUM($J47:AN47),0),SUM($J47:AN47)/$H47,0)</f>
        <v>0</v>
      </c>
      <c r="DC47" s="125">
        <f>IF(ROUND(SUM($BW47:DB47),0)&lt;ROUND(SUM($J47:AO47),0),SUM($J47:AO47)/$H47,0)</f>
        <v>0</v>
      </c>
      <c r="DD47" s="125">
        <f>IF(ROUND(SUM($BW47:DC47),0)&lt;ROUND(SUM($J47:AP47),0),SUM($J47:AP47)/$H47,0)</f>
        <v>0</v>
      </c>
      <c r="DE47" s="125">
        <f>IF(ROUND(SUM($BW47:DD47),0)&lt;ROUND(SUM($J47:AQ47),0),SUM($J47:AQ47)/$H47,0)</f>
        <v>0</v>
      </c>
      <c r="DF47" s="125">
        <f>IF(ROUND(SUM($BW47:DE47),0)&lt;ROUND(SUM($J47:AR47),0),SUM($J47:AR47)/$H47,0)</f>
        <v>0</v>
      </c>
      <c r="DG47" s="125">
        <f>IF(ROUND(SUM($BW47:DF47),0)&lt;ROUND(SUM($J47:AS47),0),SUM($J47:AS47)/$H47,0)</f>
        <v>0</v>
      </c>
      <c r="DH47" s="125">
        <f>IF(ROUND(SUM($BW47:DG47),0)&lt;ROUND(SUM($J47:AT47),0),SUM($J47:AT47)/$H47,0)</f>
        <v>0</v>
      </c>
      <c r="DI47" s="125">
        <f>IF(ROUND(SUM($BW47:DH47),0)&lt;ROUND(SUM($J47:AU47),0),SUM($J47:AU47)/$H47,0)</f>
        <v>0</v>
      </c>
      <c r="DJ47" s="125">
        <f>IF(ROUND(SUM($BW47:DI47),0)&lt;ROUND(SUM($J47:AV47),0),SUM($J47:AV47)/$H47,0)</f>
        <v>0</v>
      </c>
      <c r="DK47" s="125">
        <f>IF(ROUND(SUM($BW47:DJ47),0)&lt;ROUND(SUM($J47:AW47),0),SUM($J47:AW47)/$H47,0)</f>
        <v>0</v>
      </c>
      <c r="DL47" s="125">
        <f>IF(ROUND(SUM($BW47:DK47),0)&lt;ROUND(SUM($J47:AX47),0),SUM($J47:AX47)/$H47,0)</f>
        <v>0</v>
      </c>
      <c r="DM47" s="125">
        <f>IF(ROUND(SUM($BW47:DL47),0)&lt;ROUND(SUM($J47:AY47),0),SUM($J47:AY47)/$H47,0)</f>
        <v>0</v>
      </c>
      <c r="DN47" s="125">
        <f>IF(ROUND(SUM($BW47:DM47),0)&lt;ROUND(SUM($J47:AZ47),0),SUM($J47:AZ47)/$H47,0)</f>
        <v>0</v>
      </c>
      <c r="DO47" s="125">
        <f>IF(ROUND(SUM($BW47:DN47),0)&lt;ROUND(SUM($J47:BA47),0),SUM($J47:BA47)/$H47,0)</f>
        <v>0</v>
      </c>
      <c r="DP47" s="125">
        <f>IF(ROUND(SUM($BW47:DO47),0)&lt;ROUND(SUM($J47:BB47),0),SUM($J47:BB47)/$H47,0)</f>
        <v>0</v>
      </c>
      <c r="DQ47" s="125">
        <f>IF(ROUND(SUM($BW47:DP47),0)&lt;ROUND(SUM($J47:BC47),0),SUM($J47:BC47)/$H47,0)</f>
        <v>0</v>
      </c>
      <c r="DR47" s="125">
        <f>IF(ROUND(SUM($BW47:DQ47),0)&lt;ROUND(SUM($J47:BD47),0),SUM($J47:BD47)/$H47,0)</f>
        <v>0</v>
      </c>
      <c r="DS47" s="125">
        <f>IF(ROUND(SUM($BW47:DR47),0)&lt;ROUND(SUM($J47:BE47),0),SUM($J47:BE47)/$H47,0)</f>
        <v>0</v>
      </c>
      <c r="DT47" s="125">
        <f>IF(ROUND(SUM($BW47:DS47),0)&lt;ROUND(SUM($J47:BF47),0),SUM($J47:BF47)/$H47,0)</f>
        <v>0</v>
      </c>
      <c r="DU47" s="125">
        <f>IF(ROUND(SUM($BW47:DT47),0)&lt;ROUND(SUM($J47:BG47),0),SUM($J47:BG47)/$H47,0)</f>
        <v>0</v>
      </c>
      <c r="DV47" s="125">
        <f>IF(ROUND(SUM($BW47:DU47),0)&lt;ROUND(SUM($J47:BH47),0),SUM($J47:BH47)/$H47,0)</f>
        <v>0</v>
      </c>
      <c r="DW47" s="125">
        <f>IF(ROUND(SUM($BW47:DV47),0)&lt;ROUND(SUM($J47:BI47),0),SUM($J47:BI47)/$H47,0)</f>
        <v>0</v>
      </c>
      <c r="DX47" s="125">
        <f>IF(ROUND(SUM($BW47:DW47),0)&lt;ROUND(SUM($J47:BJ47),0),SUM($J47:BJ47)/$H47,0)</f>
        <v>0</v>
      </c>
      <c r="DY47" s="125">
        <f>IF(ROUND(SUM($BW47:DX47),0)&lt;ROUND(SUM($J47:BK47),0),SUM($J47:BK47)/$H47,0)</f>
        <v>0</v>
      </c>
      <c r="DZ47" s="125">
        <f>IF(ROUND(SUM($BW47:DY47),0)&lt;ROUND(SUM($J47:BL47),0),SUM($J47:BL47)/$H47,0)</f>
        <v>0</v>
      </c>
      <c r="EA47" s="125">
        <f>IF(ROUND(SUM($BW47:DZ47),0)&lt;ROUND(SUM($J47:BM47),0),SUM($J47:BM47)/$H47,0)</f>
        <v>0</v>
      </c>
      <c r="EB47" s="125">
        <f>IF(ROUND(SUM($BW47:EA47),0)&lt;ROUND(SUM($J47:BN47),0),SUM($J47:BN47)/$H47,0)</f>
        <v>0</v>
      </c>
      <c r="EC47" s="125">
        <f>IF(ROUND(SUM($BW47:EB47),0)&lt;ROUND(SUM($J47:BO47),0),SUM($J47:BO47)/$H47,0)</f>
        <v>0</v>
      </c>
      <c r="ED47" s="125">
        <f>IF(ROUND(SUM($BW47:EC47),0)&lt;ROUND(SUM($J47:BP47),0),SUM($J47:BP47)/$H47,0)</f>
        <v>0</v>
      </c>
      <c r="EE47" s="125">
        <f>IF(ROUND(SUM($BW47:ED47),0)&lt;ROUND(SUM($J47:BQ47),0),SUM($J47:BQ47)/$H47,0)</f>
        <v>0</v>
      </c>
      <c r="EF47" s="159" cm="1">
        <f t="array" ref="EF47">SUMPRODUCT((YEAR($BX$5:$EE$5)=EF$5)*($BX47:$EE47))</f>
        <v>0</v>
      </c>
      <c r="EG47" s="125" cm="1">
        <f t="array" ref="EG47">SUMPRODUCT((YEAR($BX$5:$EE$5)=EG$5)*($BX47:$EE47))</f>
        <v>0</v>
      </c>
      <c r="EH47" s="125" cm="1">
        <f t="array" ref="EH47">SUMPRODUCT((YEAR($BX$5:$EE$5)=EH$5)*($BX47:$EE47))</f>
        <v>0</v>
      </c>
      <c r="EI47" s="125" cm="1">
        <f t="array" ref="EI47">SUMPRODUCT((YEAR($BX$5:$EE$5)=EI$5)*($BX47:$EE47))</f>
        <v>0</v>
      </c>
      <c r="EJ47" s="158" cm="1">
        <f t="array" ref="EJ47">SUMPRODUCT((YEAR($BX$5:$EE$5)=EJ$5)*($BX47:$EE47))</f>
        <v>0</v>
      </c>
      <c r="EK47" s="193"/>
      <c r="EL47" s="125">
        <f>ROUND(SUM($J47:J47)-SUM($BX47:BX47),2)</f>
        <v>0</v>
      </c>
      <c r="EM47" s="125">
        <f>ROUND(SUM($J47:K47)-SUM($BX47:BY47),2)</f>
        <v>0</v>
      </c>
      <c r="EN47" s="125">
        <f>ROUND(SUM($J47:L47)-SUM($BX47:BZ47),2)</f>
        <v>0</v>
      </c>
      <c r="EO47" s="125">
        <f>ROUND(SUM($J47:M47)-SUM($BX47:CA47),2)</f>
        <v>0</v>
      </c>
      <c r="EP47" s="125">
        <f>ROUND(SUM($J47:N47)-SUM($BX47:CB47),2)</f>
        <v>0</v>
      </c>
      <c r="EQ47" s="125">
        <f>ROUND(SUM($J47:O47)-SUM($BX47:CC47),2)</f>
        <v>0</v>
      </c>
      <c r="ER47" s="125">
        <f>ROUND(SUM($J47:P47)-SUM($BX47:CD47),2)</f>
        <v>0</v>
      </c>
      <c r="ES47" s="125">
        <f>ROUND(SUM($J47:Q47)-SUM($BX47:CE47),2)</f>
        <v>0</v>
      </c>
      <c r="ET47" s="125">
        <f>ROUND(SUM($J47:R47)-SUM($BX47:CF47),2)</f>
        <v>0</v>
      </c>
      <c r="EU47" s="125">
        <f>ROUND(SUM($J47:S47)-SUM($BX47:CG47),2)</f>
        <v>0</v>
      </c>
      <c r="EV47" s="125">
        <f>ROUND(SUM($J47:T47)-SUM($BX47:CH47),2)</f>
        <v>0</v>
      </c>
      <c r="EW47" s="125">
        <f>ROUND(SUM($J47:U47)-SUM($BX47:CI47),2)</f>
        <v>0</v>
      </c>
      <c r="EX47" s="125">
        <f>ROUND(SUM($J47:V47)-SUM($BX47:CJ47),2)</f>
        <v>0</v>
      </c>
      <c r="EY47" s="125">
        <f>ROUND(SUM($J47:W47)-SUM($BX47:CK47),2)</f>
        <v>0</v>
      </c>
      <c r="EZ47" s="125">
        <f>ROUND(SUM($J47:X47)-SUM($BX47:CL47),2)</f>
        <v>0</v>
      </c>
      <c r="FA47" s="125">
        <f>ROUND(SUM($J47:Y47)-SUM($BX47:CM47),2)</f>
        <v>0</v>
      </c>
      <c r="FB47" s="125">
        <f>ROUND(SUM($J47:Z47)-SUM($BX47:CN47),2)</f>
        <v>0</v>
      </c>
      <c r="FC47" s="125">
        <f>ROUND(SUM($J47:AA47)-SUM($BX47:CO47),2)</f>
        <v>0</v>
      </c>
      <c r="FD47" s="125">
        <f>ROUND(SUM($J47:AB47)-SUM($BX47:CP47),2)</f>
        <v>0</v>
      </c>
      <c r="FE47" s="125">
        <f>ROUND(SUM($J47:AC47)-SUM($BX47:CQ47),2)</f>
        <v>0</v>
      </c>
      <c r="FF47" s="125">
        <f>ROUND(SUM($J47:AD47)-SUM($BX47:CR47),2)</f>
        <v>0</v>
      </c>
      <c r="FG47" s="125">
        <f>ROUND(SUM($J47:AE47)-SUM($BX47:CS47),2)</f>
        <v>0</v>
      </c>
      <c r="FH47" s="125">
        <f>ROUND(SUM($J47:AF47)-SUM($BX47:CT47),2)</f>
        <v>0</v>
      </c>
      <c r="FI47" s="125">
        <f>ROUND(SUM($J47:AG47)-SUM($BX47:CU47),2)</f>
        <v>0</v>
      </c>
      <c r="FJ47" s="125">
        <f>ROUND(SUM($J47:AH47)-SUM($BX47:CV47),2)</f>
        <v>0</v>
      </c>
      <c r="FK47" s="125">
        <f>ROUND(SUM($J47:AI47)-SUM($BX47:CW47),2)</f>
        <v>0</v>
      </c>
      <c r="FL47" s="125">
        <f>ROUND(SUM($J47:AJ47)-SUM($BX47:CX47),2)</f>
        <v>0</v>
      </c>
      <c r="FM47" s="125">
        <f>ROUND(SUM($J47:AK47)-SUM($BX47:CY47),2)</f>
        <v>0</v>
      </c>
      <c r="FN47" s="125">
        <f>ROUND(SUM($J47:AL47)-SUM($BX47:CZ47),2)</f>
        <v>0</v>
      </c>
      <c r="FO47" s="125">
        <f>ROUND(SUM($J47:AM47)-SUM($BX47:DA47),2)</f>
        <v>0</v>
      </c>
      <c r="FP47" s="125">
        <f>ROUND(SUM($J47:AN47)-SUM($BX47:DB47),2)</f>
        <v>0</v>
      </c>
      <c r="FQ47" s="125">
        <f>ROUND(SUM($J47:AO47)-SUM($BX47:DC47),2)</f>
        <v>0</v>
      </c>
      <c r="FR47" s="125">
        <f>ROUND(SUM($J47:AP47)-SUM($BX47:DD47),2)</f>
        <v>0</v>
      </c>
      <c r="FS47" s="125">
        <f>ROUND(SUM($J47:AQ47)-SUM($BX47:DE47),2)</f>
        <v>0</v>
      </c>
      <c r="FT47" s="125">
        <f>ROUND(SUM($J47:AR47)-SUM($BX47:DF47),2)</f>
        <v>0</v>
      </c>
      <c r="FU47" s="125">
        <f>ROUND(SUM($J47:AS47)-SUM($BX47:DG47),2)</f>
        <v>0</v>
      </c>
      <c r="FV47" s="125">
        <f>ROUND(SUM($J47:AT47)-SUM($BX47:DH47),2)</f>
        <v>0</v>
      </c>
      <c r="FW47" s="125">
        <f>ROUND(SUM($J47:AU47)-SUM($BX47:DI47),2)</f>
        <v>0</v>
      </c>
      <c r="FX47" s="125">
        <f>ROUND(SUM($J47:AV47)-SUM($BX47:DJ47),2)</f>
        <v>0</v>
      </c>
      <c r="FY47" s="125">
        <f>ROUND(SUM($J47:AW47)-SUM($BX47:DK47),2)</f>
        <v>0</v>
      </c>
      <c r="FZ47" s="125">
        <f>ROUND(SUM($J47:AX47)-SUM($BX47:DL47),2)</f>
        <v>0</v>
      </c>
      <c r="GA47" s="125">
        <f>ROUND(SUM($J47:AY47)-SUM($BX47:DM47),2)</f>
        <v>0</v>
      </c>
      <c r="GB47" s="125">
        <f>ROUND(SUM($J47:AZ47)-SUM($BX47:DN47),2)</f>
        <v>0</v>
      </c>
      <c r="GC47" s="125">
        <f>ROUND(SUM($J47:BA47)-SUM($BX47:DO47),2)</f>
        <v>0</v>
      </c>
      <c r="GD47" s="125">
        <f>ROUND(SUM($J47:BB47)-SUM($BX47:DP47),2)</f>
        <v>0</v>
      </c>
      <c r="GE47" s="125">
        <f>ROUND(SUM($J47:BC47)-SUM($BX47:DQ47),2)</f>
        <v>0</v>
      </c>
      <c r="GF47" s="125">
        <f>ROUND(SUM($J47:BD47)-SUM($BX47:DR47),2)</f>
        <v>0</v>
      </c>
      <c r="GG47" s="125">
        <f>ROUND(SUM($J47:BE47)-SUM($BX47:DS47),2)</f>
        <v>0</v>
      </c>
      <c r="GH47" s="125">
        <f>ROUND(SUM($J47:BF47)-SUM($BX47:DT47),2)</f>
        <v>0</v>
      </c>
      <c r="GI47" s="125">
        <f>ROUND(SUM($J47:BG47)-SUM($BX47:DU47),2)</f>
        <v>0</v>
      </c>
      <c r="GJ47" s="125">
        <f>ROUND(SUM($J47:BH47)-SUM($BX47:DV47),2)</f>
        <v>0</v>
      </c>
      <c r="GK47" s="125">
        <f>ROUND(SUM($J47:BI47)-SUM($BX47:DW47),2)</f>
        <v>0</v>
      </c>
      <c r="GL47" s="125">
        <f>ROUND(SUM($J47:BJ47)-SUM($BX47:DX47),2)</f>
        <v>0</v>
      </c>
      <c r="GM47" s="125">
        <f>ROUND(SUM($J47:BK47)-SUM($BX47:DY47),2)</f>
        <v>0</v>
      </c>
      <c r="GN47" s="125">
        <f>ROUND(SUM($J47:BL47)-SUM($BX47:DZ47),2)</f>
        <v>0</v>
      </c>
      <c r="GO47" s="125">
        <f>ROUND(SUM($J47:BM47)-SUM($BX47:EA47),2)</f>
        <v>0</v>
      </c>
      <c r="GP47" s="125">
        <f>ROUND(SUM($J47:BN47)-SUM($BX47:EB47),2)</f>
        <v>0</v>
      </c>
      <c r="GQ47" s="125">
        <f>ROUND(SUM($J47:BO47)-SUM($BX47:EC47),2)</f>
        <v>0</v>
      </c>
      <c r="GR47" s="125">
        <f>ROUND(SUM($J47:BP47)-SUM($BX47:ED47),2)</f>
        <v>0</v>
      </c>
      <c r="GS47" s="125">
        <f>ROUND(SUM($J47:BQ47)-SUM($BX47:EE47),2)</f>
        <v>0</v>
      </c>
      <c r="GT47" s="159">
        <f t="shared" si="192"/>
        <v>0</v>
      </c>
      <c r="GU47" s="125">
        <f t="shared" si="193"/>
        <v>0</v>
      </c>
      <c r="GV47" s="125">
        <f t="shared" si="194"/>
        <v>0</v>
      </c>
      <c r="GW47" s="125">
        <f t="shared" si="195"/>
        <v>0</v>
      </c>
      <c r="GX47" s="158">
        <f t="shared" si="196"/>
        <v>0</v>
      </c>
      <c r="GY47" s="89"/>
      <c r="GZ47" s="109"/>
      <c r="HA47" s="109"/>
      <c r="HB47" s="211"/>
      <c r="HC47" s="211"/>
      <c r="HD47" s="211"/>
      <c r="HE47" s="211"/>
      <c r="HF47" s="89"/>
      <c r="HG47" s="89"/>
      <c r="HH47" s="89"/>
      <c r="HI47" s="89"/>
      <c r="HJ47" s="89"/>
      <c r="HK47" s="89"/>
      <c r="HL47" s="89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2"/>
      <c r="IV47" s="212"/>
      <c r="IW47" s="212"/>
      <c r="IX47" s="212"/>
      <c r="IY47" s="212"/>
      <c r="IZ47" s="212"/>
      <c r="JA47" s="212"/>
      <c r="JB47" s="212"/>
    </row>
    <row r="48" spans="1:262" s="24" customFormat="1">
      <c r="A48" s="17"/>
      <c r="B48" s="89"/>
      <c r="C48" s="445" t="s">
        <v>209</v>
      </c>
      <c r="D48" s="152" t="s">
        <v>28</v>
      </c>
      <c r="E48" s="153" t="str">
        <f>Setup!D$16</f>
        <v>Business Development</v>
      </c>
      <c r="F48" s="153">
        <v>0</v>
      </c>
      <c r="G48" s="154" t="s">
        <v>210</v>
      </c>
      <c r="H48" s="155">
        <f>IFERROR(VLOOKUP(D48,Setup!$D$40:$F$47,3,FALSE)*12,"")</f>
        <v>36</v>
      </c>
      <c r="I48" s="90"/>
      <c r="J48" s="159">
        <f>IF(SUMIF(Headcount!$F$44:$F$49,$E48,Headcount!N$44:N$49)&lt;=SUMIF(Headcount!$F$44:$F$49,$E48,Headcount!M$44:M$49),0,IF(AND($D48="Computer Equipment",VLOOKUP($E48,Setup!$C$33:$F$38,3,FALSE)&gt;=Setup!$F$30),VLOOKUP($E48,Setup!$C$33:$F$38,3,FALSE)*(SUMIF(Headcount!$F$44:$F$49,$E48,Headcount!N$44:N$49)-SUMIF(Headcount!$F$44:$F$49,$E48,Headcount!M$44:M$49)),IF(AND($D48="Furniture &amp; Fixtures",VLOOKUP($E48,Setup!$C$33:$F$38,4,FALSE)&gt;=Setup!$F$30),VLOOKUP($E48,Setup!$C$33:$F$38,4,FALSE)*(SUMIF(Headcount!$F$44:$F$49,$E48,Headcount!N$44:N$49)-SUMIF(Headcount!$F$44:$F$49,$E48,Headcount!M$44:M$49)),0)))</f>
        <v>0</v>
      </c>
      <c r="K48" s="125">
        <f>IF(SUMIF(Headcount!$F$44:$F$49,$E48,Headcount!O$44:O$49)&lt;=SUMIF(Headcount!$F$44:$F$49,$E48,Headcount!N$44:N$49),0,IF(AND($D48="Computer Equipment",VLOOKUP($E48,Setup!$C$33:$F$38,3,FALSE)&gt;=Setup!$F$30),VLOOKUP($E48,Setup!$C$33:$F$38,3,FALSE)*(SUMIF(Headcount!$F$44:$F$49,$E48,Headcount!O$44:O$49)-SUMIF(Headcount!$F$44:$F$49,$E48,Headcount!N$44:N$49)),IF(AND($D48="Furniture &amp; Fixtures",VLOOKUP($E48,Setup!$C$33:$F$38,4,FALSE)&gt;=Setup!$F$30),VLOOKUP($E48,Setup!$C$33:$F$38,4,FALSE)*(SUMIF(Headcount!$F$44:$F$49,$E48,Headcount!O$44:O$49)-SUMIF(Headcount!$F$44:$F$49,$E48,Headcount!N$44:N$49)),0)))</f>
        <v>0</v>
      </c>
      <c r="L48" s="125">
        <f>IF(SUMIF(Headcount!$F$44:$F$49,$E48,Headcount!P$44:P$49)&lt;=SUMIF(Headcount!$F$44:$F$49,$E48,Headcount!O$44:O$49),0,IF(AND($D48="Computer Equipment",VLOOKUP($E48,Setup!$C$33:$F$38,3,FALSE)&gt;=Setup!$F$30),VLOOKUP($E48,Setup!$C$33:$F$38,3,FALSE)*(SUMIF(Headcount!$F$44:$F$49,$E48,Headcount!P$44:P$49)-SUMIF(Headcount!$F$44:$F$49,$E48,Headcount!O$44:O$49)),IF(AND($D48="Furniture &amp; Fixtures",VLOOKUP($E48,Setup!$C$33:$F$38,4,FALSE)&gt;=Setup!$F$30),VLOOKUP($E48,Setup!$C$33:$F$38,4,FALSE)*(SUMIF(Headcount!$F$44:$F$49,$E48,Headcount!P$44:P$49)-SUMIF(Headcount!$F$44:$F$49,$E48,Headcount!O$44:O$49)),0)))</f>
        <v>0</v>
      </c>
      <c r="M48" s="125">
        <f>IF(SUMIF(Headcount!$F$44:$F$49,$E48,Headcount!Q$44:Q$49)&lt;=SUMIF(Headcount!$F$44:$F$49,$E48,Headcount!P$44:P$49),0,IF(AND($D48="Computer Equipment",VLOOKUP($E48,Setup!$C$33:$F$38,3,FALSE)&gt;=Setup!$F$30),VLOOKUP($E48,Setup!$C$33:$F$38,3,FALSE)*(SUMIF(Headcount!$F$44:$F$49,$E48,Headcount!Q$44:Q$49)-SUMIF(Headcount!$F$44:$F$49,$E48,Headcount!P$44:P$49)),IF(AND($D48="Furniture &amp; Fixtures",VLOOKUP($E48,Setup!$C$33:$F$38,4,FALSE)&gt;=Setup!$F$30),VLOOKUP($E48,Setup!$C$33:$F$38,4,FALSE)*(SUMIF(Headcount!$F$44:$F$49,$E48,Headcount!Q$44:Q$49)-SUMIF(Headcount!$F$44:$F$49,$E48,Headcount!P$44:P$49)),0)))</f>
        <v>0</v>
      </c>
      <c r="N48" s="125">
        <f>IF(SUMIF(Headcount!$F$44:$F$49,$E48,Headcount!R$44:R$49)&lt;=SUMIF(Headcount!$F$44:$F$49,$E48,Headcount!Q$44:Q$49),0,IF(AND($D48="Computer Equipment",VLOOKUP($E48,Setup!$C$33:$F$38,3,FALSE)&gt;=Setup!$F$30),VLOOKUP($E48,Setup!$C$33:$F$38,3,FALSE)*(SUMIF(Headcount!$F$44:$F$49,$E48,Headcount!R$44:R$49)-SUMIF(Headcount!$F$44:$F$49,$E48,Headcount!Q$44:Q$49)),IF(AND($D48="Furniture &amp; Fixtures",VLOOKUP($E48,Setup!$C$33:$F$38,4,FALSE)&gt;=Setup!$F$30),VLOOKUP($E48,Setup!$C$33:$F$38,4,FALSE)*(SUMIF(Headcount!$F$44:$F$49,$E48,Headcount!R$44:R$49)-SUMIF(Headcount!$F$44:$F$49,$E48,Headcount!Q$44:Q$49)),0)))</f>
        <v>0</v>
      </c>
      <c r="O48" s="125">
        <f>IF(SUMIF(Headcount!$F$44:$F$49,$E48,Headcount!S$44:S$49)&lt;=SUMIF(Headcount!$F$44:$F$49,$E48,Headcount!R$44:R$49),0,IF(AND($D48="Computer Equipment",VLOOKUP($E48,Setup!$C$33:$F$38,3,FALSE)&gt;=Setup!$F$30),VLOOKUP($E48,Setup!$C$33:$F$38,3,FALSE)*(SUMIF(Headcount!$F$44:$F$49,$E48,Headcount!S$44:S$49)-SUMIF(Headcount!$F$44:$F$49,$E48,Headcount!R$44:R$49)),IF(AND($D48="Furniture &amp; Fixtures",VLOOKUP($E48,Setup!$C$33:$F$38,4,FALSE)&gt;=Setup!$F$30),VLOOKUP($E48,Setup!$C$33:$F$38,4,FALSE)*(SUMIF(Headcount!$F$44:$F$49,$E48,Headcount!S$44:S$49)-SUMIF(Headcount!$F$44:$F$49,$E48,Headcount!R$44:R$49)),0)))</f>
        <v>0</v>
      </c>
      <c r="P48" s="125">
        <f>IF(SUMIF(Headcount!$F$44:$F$49,$E48,Headcount!T$44:T$49)&lt;=SUMIF(Headcount!$F$44:$F$49,$E48,Headcount!S$44:S$49),0,IF(AND($D48="Computer Equipment",VLOOKUP($E48,Setup!$C$33:$F$38,3,FALSE)&gt;=Setup!$F$30),VLOOKUP($E48,Setup!$C$33:$F$38,3,FALSE)*(SUMIF(Headcount!$F$44:$F$49,$E48,Headcount!T$44:T$49)-SUMIF(Headcount!$F$44:$F$49,$E48,Headcount!S$44:S$49)),IF(AND($D48="Furniture &amp; Fixtures",VLOOKUP($E48,Setup!$C$33:$F$38,4,FALSE)&gt;=Setup!$F$30),VLOOKUP($E48,Setup!$C$33:$F$38,4,FALSE)*(SUMIF(Headcount!$F$44:$F$49,$E48,Headcount!T$44:T$49)-SUMIF(Headcount!$F$44:$F$49,$E48,Headcount!S$44:S$49)),0)))</f>
        <v>0</v>
      </c>
      <c r="Q48" s="125">
        <f>IF(SUMIF(Headcount!$F$44:$F$49,$E48,Headcount!U$44:U$49)&lt;=SUMIF(Headcount!$F$44:$F$49,$E48,Headcount!T$44:T$49),0,IF(AND($D48="Computer Equipment",VLOOKUP($E48,Setup!$C$33:$F$38,3,FALSE)&gt;=Setup!$F$30),VLOOKUP($E48,Setup!$C$33:$F$38,3,FALSE)*(SUMIF(Headcount!$F$44:$F$49,$E48,Headcount!U$44:U$49)-SUMIF(Headcount!$F$44:$F$49,$E48,Headcount!T$44:T$49)),IF(AND($D48="Furniture &amp; Fixtures",VLOOKUP($E48,Setup!$C$33:$F$38,4,FALSE)&gt;=Setup!$F$30),VLOOKUP($E48,Setup!$C$33:$F$38,4,FALSE)*(SUMIF(Headcount!$F$44:$F$49,$E48,Headcount!U$44:U$49)-SUMIF(Headcount!$F$44:$F$49,$E48,Headcount!T$44:T$49)),0)))</f>
        <v>0</v>
      </c>
      <c r="R48" s="125">
        <f>IF(SUMIF(Headcount!$F$44:$F$49,$E48,Headcount!V$44:V$49)&lt;=SUMIF(Headcount!$F$44:$F$49,$E48,Headcount!U$44:U$49),0,IF(AND($D48="Computer Equipment",VLOOKUP($E48,Setup!$C$33:$F$38,3,FALSE)&gt;=Setup!$F$30),VLOOKUP($E48,Setup!$C$33:$F$38,3,FALSE)*(SUMIF(Headcount!$F$44:$F$49,$E48,Headcount!V$44:V$49)-SUMIF(Headcount!$F$44:$F$49,$E48,Headcount!U$44:U$49)),IF(AND($D48="Furniture &amp; Fixtures",VLOOKUP($E48,Setup!$C$33:$F$38,4,FALSE)&gt;=Setup!$F$30),VLOOKUP($E48,Setup!$C$33:$F$38,4,FALSE)*(SUMIF(Headcount!$F$44:$F$49,$E48,Headcount!V$44:V$49)-SUMIF(Headcount!$F$44:$F$49,$E48,Headcount!U$44:U$49)),0)))</f>
        <v>0</v>
      </c>
      <c r="S48" s="125">
        <f>IF(SUMIF(Headcount!$F$44:$F$49,$E48,Headcount!W$44:W$49)&lt;=SUMIF(Headcount!$F$44:$F$49,$E48,Headcount!V$44:V$49),0,IF(AND($D48="Computer Equipment",VLOOKUP($E48,Setup!$C$33:$F$38,3,FALSE)&gt;=Setup!$F$30),VLOOKUP($E48,Setup!$C$33:$F$38,3,FALSE)*(SUMIF(Headcount!$F$44:$F$49,$E48,Headcount!W$44:W$49)-SUMIF(Headcount!$F$44:$F$49,$E48,Headcount!V$44:V$49)),IF(AND($D48="Furniture &amp; Fixtures",VLOOKUP($E48,Setup!$C$33:$F$38,4,FALSE)&gt;=Setup!$F$30),VLOOKUP($E48,Setup!$C$33:$F$38,4,FALSE)*(SUMIF(Headcount!$F$44:$F$49,$E48,Headcount!W$44:W$49)-SUMIF(Headcount!$F$44:$F$49,$E48,Headcount!V$44:V$49)),0)))</f>
        <v>0</v>
      </c>
      <c r="T48" s="125">
        <f>IF(SUMIF(Headcount!$F$44:$F$49,$E48,Headcount!X$44:X$49)&lt;=SUMIF(Headcount!$F$44:$F$49,$E48,Headcount!W$44:W$49),0,IF(AND($D48="Computer Equipment",VLOOKUP($E48,Setup!$C$33:$F$38,3,FALSE)&gt;=Setup!$F$30),VLOOKUP($E48,Setup!$C$33:$F$38,3,FALSE)*(SUMIF(Headcount!$F$44:$F$49,$E48,Headcount!X$44:X$49)-SUMIF(Headcount!$F$44:$F$49,$E48,Headcount!W$44:W$49)),IF(AND($D48="Furniture &amp; Fixtures",VLOOKUP($E48,Setup!$C$33:$F$38,4,FALSE)&gt;=Setup!$F$30),VLOOKUP($E48,Setup!$C$33:$F$38,4,FALSE)*(SUMIF(Headcount!$F$44:$F$49,$E48,Headcount!X$44:X$49)-SUMIF(Headcount!$F$44:$F$49,$E48,Headcount!W$44:W$49)),0)))</f>
        <v>0</v>
      </c>
      <c r="U48" s="125">
        <f>IF(SUMIF(Headcount!$F$44:$F$49,$E48,Headcount!Y$44:Y$49)&lt;=SUMIF(Headcount!$F$44:$F$49,$E48,Headcount!X$44:X$49),0,IF(AND($D48="Computer Equipment",VLOOKUP($E48,Setup!$C$33:$F$38,3,FALSE)&gt;=Setup!$F$30),VLOOKUP($E48,Setup!$C$33:$F$38,3,FALSE)*(SUMIF(Headcount!$F$44:$F$49,$E48,Headcount!Y$44:Y$49)-SUMIF(Headcount!$F$44:$F$49,$E48,Headcount!X$44:X$49)),IF(AND($D48="Furniture &amp; Fixtures",VLOOKUP($E48,Setup!$C$33:$F$38,4,FALSE)&gt;=Setup!$F$30),VLOOKUP($E48,Setup!$C$33:$F$38,4,FALSE)*(SUMIF(Headcount!$F$44:$F$49,$E48,Headcount!Y$44:Y$49)-SUMIF(Headcount!$F$44:$F$49,$E48,Headcount!X$44:X$49)),0)))</f>
        <v>0</v>
      </c>
      <c r="V48" s="125">
        <f>IF(SUMIF(Headcount!$F$44:$F$49,$E48,Headcount!Z$44:Z$49)&lt;=SUMIF(Headcount!$F$44:$F$49,$E48,Headcount!Y$44:Y$49),0,IF(AND($D48="Computer Equipment",VLOOKUP($E48,Setup!$C$33:$F$38,3,FALSE)&gt;=Setup!$F$30),VLOOKUP($E48,Setup!$C$33:$F$38,3,FALSE)*(SUMIF(Headcount!$F$44:$F$49,$E48,Headcount!Z$44:Z$49)-SUMIF(Headcount!$F$44:$F$49,$E48,Headcount!Y$44:Y$49)),IF(AND($D48="Furniture &amp; Fixtures",VLOOKUP($E48,Setup!$C$33:$F$38,4,FALSE)&gt;=Setup!$F$30),VLOOKUP($E48,Setup!$C$33:$F$38,4,FALSE)*(SUMIF(Headcount!$F$44:$F$49,$E48,Headcount!Z$44:Z$49)-SUMIF(Headcount!$F$44:$F$49,$E48,Headcount!Y$44:Y$49)),0)))</f>
        <v>0</v>
      </c>
      <c r="W48" s="125">
        <f>IF(SUMIF(Headcount!$F$44:$F$49,$E48,Headcount!AA$44:AA$49)&lt;=SUMIF(Headcount!$F$44:$F$49,$E48,Headcount!Z$44:Z$49),0,IF(AND($D48="Computer Equipment",VLOOKUP($E48,Setup!$C$33:$F$38,3,FALSE)&gt;=Setup!$F$30),VLOOKUP($E48,Setup!$C$33:$F$38,3,FALSE)*(SUMIF(Headcount!$F$44:$F$49,$E48,Headcount!AA$44:AA$49)-SUMIF(Headcount!$F$44:$F$49,$E48,Headcount!Z$44:Z$49)),IF(AND($D48="Furniture &amp; Fixtures",VLOOKUP($E48,Setup!$C$33:$F$38,4,FALSE)&gt;=Setup!$F$30),VLOOKUP($E48,Setup!$C$33:$F$38,4,FALSE)*(SUMIF(Headcount!$F$44:$F$49,$E48,Headcount!AA$44:AA$49)-SUMIF(Headcount!$F$44:$F$49,$E48,Headcount!Z$44:Z$49)),0)))</f>
        <v>0</v>
      </c>
      <c r="X48" s="125">
        <f>IF(SUMIF(Headcount!$F$44:$F$49,$E48,Headcount!AB$44:AB$49)&lt;=SUMIF(Headcount!$F$44:$F$49,$E48,Headcount!AA$44:AA$49),0,IF(AND($D48="Computer Equipment",VLOOKUP($E48,Setup!$C$33:$F$38,3,FALSE)&gt;=Setup!$F$30),VLOOKUP($E48,Setup!$C$33:$F$38,3,FALSE)*(SUMIF(Headcount!$F$44:$F$49,$E48,Headcount!AB$44:AB$49)-SUMIF(Headcount!$F$44:$F$49,$E48,Headcount!AA$44:AA$49)),IF(AND($D48="Furniture &amp; Fixtures",VLOOKUP($E48,Setup!$C$33:$F$38,4,FALSE)&gt;=Setup!$F$30),VLOOKUP($E48,Setup!$C$33:$F$38,4,FALSE)*(SUMIF(Headcount!$F$44:$F$49,$E48,Headcount!AB$44:AB$49)-SUMIF(Headcount!$F$44:$F$49,$E48,Headcount!AA$44:AA$49)),0)))</f>
        <v>0</v>
      </c>
      <c r="Y48" s="125">
        <f>IF(SUMIF(Headcount!$F$44:$F$49,$E48,Headcount!AC$44:AC$49)&lt;=SUMIF(Headcount!$F$44:$F$49,$E48,Headcount!AB$44:AB$49),0,IF(AND($D48="Computer Equipment",VLOOKUP($E48,Setup!$C$33:$F$38,3,FALSE)&gt;=Setup!$F$30),VLOOKUP($E48,Setup!$C$33:$F$38,3,FALSE)*(SUMIF(Headcount!$F$44:$F$49,$E48,Headcount!AC$44:AC$49)-SUMIF(Headcount!$F$44:$F$49,$E48,Headcount!AB$44:AB$49)),IF(AND($D48="Furniture &amp; Fixtures",VLOOKUP($E48,Setup!$C$33:$F$38,4,FALSE)&gt;=Setup!$F$30),VLOOKUP($E48,Setup!$C$33:$F$38,4,FALSE)*(SUMIF(Headcount!$F$44:$F$49,$E48,Headcount!AC$44:AC$49)-SUMIF(Headcount!$F$44:$F$49,$E48,Headcount!AB$44:AB$49)),0)))</f>
        <v>0</v>
      </c>
      <c r="Z48" s="125">
        <f>IF(SUMIF(Headcount!$F$44:$F$49,$E48,Headcount!AD$44:AD$49)&lt;=SUMIF(Headcount!$F$44:$F$49,$E48,Headcount!AC$44:AC$49),0,IF(AND($D48="Computer Equipment",VLOOKUP($E48,Setup!$C$33:$F$38,3,FALSE)&gt;=Setup!$F$30),VLOOKUP($E48,Setup!$C$33:$F$38,3,FALSE)*(SUMIF(Headcount!$F$44:$F$49,$E48,Headcount!AD$44:AD$49)-SUMIF(Headcount!$F$44:$F$49,$E48,Headcount!AC$44:AC$49)),IF(AND($D48="Furniture &amp; Fixtures",VLOOKUP($E48,Setup!$C$33:$F$38,4,FALSE)&gt;=Setup!$F$30),VLOOKUP($E48,Setup!$C$33:$F$38,4,FALSE)*(SUMIF(Headcount!$F$44:$F$49,$E48,Headcount!AD$44:AD$49)-SUMIF(Headcount!$F$44:$F$49,$E48,Headcount!AC$44:AC$49)),0)))</f>
        <v>0</v>
      </c>
      <c r="AA48" s="125">
        <f>IF(SUMIF(Headcount!$F$44:$F$49,$E48,Headcount!AE$44:AE$49)&lt;=SUMIF(Headcount!$F$44:$F$49,$E48,Headcount!AD$44:AD$49),0,IF(AND($D48="Computer Equipment",VLOOKUP($E48,Setup!$C$33:$F$38,3,FALSE)&gt;=Setup!$F$30),VLOOKUP($E48,Setup!$C$33:$F$38,3,FALSE)*(SUMIF(Headcount!$F$44:$F$49,$E48,Headcount!AE$44:AE$49)-SUMIF(Headcount!$F$44:$F$49,$E48,Headcount!AD$44:AD$49)),IF(AND($D48="Furniture &amp; Fixtures",VLOOKUP($E48,Setup!$C$33:$F$38,4,FALSE)&gt;=Setup!$F$30),VLOOKUP($E48,Setup!$C$33:$F$38,4,FALSE)*(SUMIF(Headcount!$F$44:$F$49,$E48,Headcount!AE$44:AE$49)-SUMIF(Headcount!$F$44:$F$49,$E48,Headcount!AD$44:AD$49)),0)))</f>
        <v>0</v>
      </c>
      <c r="AB48" s="125">
        <f>IF(SUMIF(Headcount!$F$44:$F$49,$E48,Headcount!AF$44:AF$49)&lt;=SUMIF(Headcount!$F$44:$F$49,$E48,Headcount!AE$44:AE$49),0,IF(AND($D48="Computer Equipment",VLOOKUP($E48,Setup!$C$33:$F$38,3,FALSE)&gt;=Setup!$F$30),VLOOKUP($E48,Setup!$C$33:$F$38,3,FALSE)*(SUMIF(Headcount!$F$44:$F$49,$E48,Headcount!AF$44:AF$49)-SUMIF(Headcount!$F$44:$F$49,$E48,Headcount!AE$44:AE$49)),IF(AND($D48="Furniture &amp; Fixtures",VLOOKUP($E48,Setup!$C$33:$F$38,4,FALSE)&gt;=Setup!$F$30),VLOOKUP($E48,Setup!$C$33:$F$38,4,FALSE)*(SUMIF(Headcount!$F$44:$F$49,$E48,Headcount!AF$44:AF$49)-SUMIF(Headcount!$F$44:$F$49,$E48,Headcount!AE$44:AE$49)),0)))</f>
        <v>0</v>
      </c>
      <c r="AC48" s="125">
        <f>IF(SUMIF(Headcount!$F$44:$F$49,$E48,Headcount!AG$44:AG$49)&lt;=SUMIF(Headcount!$F$44:$F$49,$E48,Headcount!AF$44:AF$49),0,IF(AND($D48="Computer Equipment",VLOOKUP($E48,Setup!$C$33:$F$38,3,FALSE)&gt;=Setup!$F$30),VLOOKUP($E48,Setup!$C$33:$F$38,3,FALSE)*(SUMIF(Headcount!$F$44:$F$49,$E48,Headcount!AG$44:AG$49)-SUMIF(Headcount!$F$44:$F$49,$E48,Headcount!AF$44:AF$49)),IF(AND($D48="Furniture &amp; Fixtures",VLOOKUP($E48,Setup!$C$33:$F$38,4,FALSE)&gt;=Setup!$F$30),VLOOKUP($E48,Setup!$C$33:$F$38,4,FALSE)*(SUMIF(Headcount!$F$44:$F$49,$E48,Headcount!AG$44:AG$49)-SUMIF(Headcount!$F$44:$F$49,$E48,Headcount!AF$44:AF$49)),0)))</f>
        <v>0</v>
      </c>
      <c r="AD48" s="125">
        <f>IF(SUMIF(Headcount!$F$44:$F$49,$E48,Headcount!AH$44:AH$49)&lt;=SUMIF(Headcount!$F$44:$F$49,$E48,Headcount!AG$44:AG$49),0,IF(AND($D48="Computer Equipment",VLOOKUP($E48,Setup!$C$33:$F$38,3,FALSE)&gt;=Setup!$F$30),VLOOKUP($E48,Setup!$C$33:$F$38,3,FALSE)*(SUMIF(Headcount!$F$44:$F$49,$E48,Headcount!AH$44:AH$49)-SUMIF(Headcount!$F$44:$F$49,$E48,Headcount!AG$44:AG$49)),IF(AND($D48="Furniture &amp; Fixtures",VLOOKUP($E48,Setup!$C$33:$F$38,4,FALSE)&gt;=Setup!$F$30),VLOOKUP($E48,Setup!$C$33:$F$38,4,FALSE)*(SUMIF(Headcount!$F$44:$F$49,$E48,Headcount!AH$44:AH$49)-SUMIF(Headcount!$F$44:$F$49,$E48,Headcount!AG$44:AG$49)),0)))</f>
        <v>0</v>
      </c>
      <c r="AE48" s="125">
        <f>IF(SUMIF(Headcount!$F$44:$F$49,$E48,Headcount!AI$44:AI$49)&lt;=SUMIF(Headcount!$F$44:$F$49,$E48,Headcount!AH$44:AH$49),0,IF(AND($D48="Computer Equipment",VLOOKUP($E48,Setup!$C$33:$F$38,3,FALSE)&gt;=Setup!$F$30),VLOOKUP($E48,Setup!$C$33:$F$38,3,FALSE)*(SUMIF(Headcount!$F$44:$F$49,$E48,Headcount!AI$44:AI$49)-SUMIF(Headcount!$F$44:$F$49,$E48,Headcount!AH$44:AH$49)),IF(AND($D48="Furniture &amp; Fixtures",VLOOKUP($E48,Setup!$C$33:$F$38,4,FALSE)&gt;=Setup!$F$30),VLOOKUP($E48,Setup!$C$33:$F$38,4,FALSE)*(SUMIF(Headcount!$F$44:$F$49,$E48,Headcount!AI$44:AI$49)-SUMIF(Headcount!$F$44:$F$49,$E48,Headcount!AH$44:AH$49)),0)))</f>
        <v>0</v>
      </c>
      <c r="AF48" s="125">
        <f>IF(SUMIF(Headcount!$F$44:$F$49,$E48,Headcount!AJ$44:AJ$49)&lt;=SUMIF(Headcount!$F$44:$F$49,$E48,Headcount!AI$44:AI$49),0,IF(AND($D48="Computer Equipment",VLOOKUP($E48,Setup!$C$33:$F$38,3,FALSE)&gt;=Setup!$F$30),VLOOKUP($E48,Setup!$C$33:$F$38,3,FALSE)*(SUMIF(Headcount!$F$44:$F$49,$E48,Headcount!AJ$44:AJ$49)-SUMIF(Headcount!$F$44:$F$49,$E48,Headcount!AI$44:AI$49)),IF(AND($D48="Furniture &amp; Fixtures",VLOOKUP($E48,Setup!$C$33:$F$38,4,FALSE)&gt;=Setup!$F$30),VLOOKUP($E48,Setup!$C$33:$F$38,4,FALSE)*(SUMIF(Headcount!$F$44:$F$49,$E48,Headcount!AJ$44:AJ$49)-SUMIF(Headcount!$F$44:$F$49,$E48,Headcount!AI$44:AI$49)),0)))</f>
        <v>0</v>
      </c>
      <c r="AG48" s="125">
        <f>IF(SUMIF(Headcount!$F$44:$F$49,$E48,Headcount!AK$44:AK$49)&lt;=SUMIF(Headcount!$F$44:$F$49,$E48,Headcount!AJ$44:AJ$49),0,IF(AND($D48="Computer Equipment",VLOOKUP($E48,Setup!$C$33:$F$38,3,FALSE)&gt;=Setup!$F$30),VLOOKUP($E48,Setup!$C$33:$F$38,3,FALSE)*(SUMIF(Headcount!$F$44:$F$49,$E48,Headcount!AK$44:AK$49)-SUMIF(Headcount!$F$44:$F$49,$E48,Headcount!AJ$44:AJ$49)),IF(AND($D48="Furniture &amp; Fixtures",VLOOKUP($E48,Setup!$C$33:$F$38,4,FALSE)&gt;=Setup!$F$30),VLOOKUP($E48,Setup!$C$33:$F$38,4,FALSE)*(SUMIF(Headcount!$F$44:$F$49,$E48,Headcount!AK$44:AK$49)-SUMIF(Headcount!$F$44:$F$49,$E48,Headcount!AJ$44:AJ$49)),0)))</f>
        <v>0</v>
      </c>
      <c r="AH48" s="125">
        <f>IF(SUMIF(Headcount!$F$44:$F$49,$E48,Headcount!AL$44:AL$49)&lt;=SUMIF(Headcount!$F$44:$F$49,$E48,Headcount!AK$44:AK$49),0,IF(AND($D48="Computer Equipment",VLOOKUP($E48,Setup!$C$33:$F$38,3,FALSE)&gt;=Setup!$F$30),VLOOKUP($E48,Setup!$C$33:$F$38,3,FALSE)*(SUMIF(Headcount!$F$44:$F$49,$E48,Headcount!AL$44:AL$49)-SUMIF(Headcount!$F$44:$F$49,$E48,Headcount!AK$44:AK$49)),IF(AND($D48="Furniture &amp; Fixtures",VLOOKUP($E48,Setup!$C$33:$F$38,4,FALSE)&gt;=Setup!$F$30),VLOOKUP($E48,Setup!$C$33:$F$38,4,FALSE)*(SUMIF(Headcount!$F$44:$F$49,$E48,Headcount!AL$44:AL$49)-SUMIF(Headcount!$F$44:$F$49,$E48,Headcount!AK$44:AK$49)),0)))</f>
        <v>0</v>
      </c>
      <c r="AI48" s="125">
        <f>IF(SUMIF(Headcount!$F$44:$F$49,$E48,Headcount!AM$44:AM$49)&lt;=SUMIF(Headcount!$F$44:$F$49,$E48,Headcount!AL$44:AL$49),0,IF(AND($D48="Computer Equipment",VLOOKUP($E48,Setup!$C$33:$F$38,3,FALSE)&gt;=Setup!$F$30),VLOOKUP($E48,Setup!$C$33:$F$38,3,FALSE)*(SUMIF(Headcount!$F$44:$F$49,$E48,Headcount!AM$44:AM$49)-SUMIF(Headcount!$F$44:$F$49,$E48,Headcount!AL$44:AL$49)),IF(AND($D48="Furniture &amp; Fixtures",VLOOKUP($E48,Setup!$C$33:$F$38,4,FALSE)&gt;=Setup!$F$30),VLOOKUP($E48,Setup!$C$33:$F$38,4,FALSE)*(SUMIF(Headcount!$F$44:$F$49,$E48,Headcount!AM$44:AM$49)-SUMIF(Headcount!$F$44:$F$49,$E48,Headcount!AL$44:AL$49)),0)))</f>
        <v>0</v>
      </c>
      <c r="AJ48" s="125">
        <f>IF(SUMIF(Headcount!$F$44:$F$49,$E48,Headcount!AN$44:AN$49)&lt;=SUMIF(Headcount!$F$44:$F$49,$E48,Headcount!AM$44:AM$49),0,IF(AND($D48="Computer Equipment",VLOOKUP($E48,Setup!$C$33:$F$38,3,FALSE)&gt;=Setup!$F$30),VLOOKUP($E48,Setup!$C$33:$F$38,3,FALSE)*(SUMIF(Headcount!$F$44:$F$49,$E48,Headcount!AN$44:AN$49)-SUMIF(Headcount!$F$44:$F$49,$E48,Headcount!AM$44:AM$49)),IF(AND($D48="Furniture &amp; Fixtures",VLOOKUP($E48,Setup!$C$33:$F$38,4,FALSE)&gt;=Setup!$F$30),VLOOKUP($E48,Setup!$C$33:$F$38,4,FALSE)*(SUMIF(Headcount!$F$44:$F$49,$E48,Headcount!AN$44:AN$49)-SUMIF(Headcount!$F$44:$F$49,$E48,Headcount!AM$44:AM$49)),0)))</f>
        <v>0</v>
      </c>
      <c r="AK48" s="125">
        <f>IF(SUMIF(Headcount!$F$44:$F$49,$E48,Headcount!AO$44:AO$49)&lt;=SUMIF(Headcount!$F$44:$F$49,$E48,Headcount!AN$44:AN$49),0,IF(AND($D48="Computer Equipment",VLOOKUP($E48,Setup!$C$33:$F$38,3,FALSE)&gt;=Setup!$F$30),VLOOKUP($E48,Setup!$C$33:$F$38,3,FALSE)*(SUMIF(Headcount!$F$44:$F$49,$E48,Headcount!AO$44:AO$49)-SUMIF(Headcount!$F$44:$F$49,$E48,Headcount!AN$44:AN$49)),IF(AND($D48="Furniture &amp; Fixtures",VLOOKUP($E48,Setup!$C$33:$F$38,4,FALSE)&gt;=Setup!$F$30),VLOOKUP($E48,Setup!$C$33:$F$38,4,FALSE)*(SUMIF(Headcount!$F$44:$F$49,$E48,Headcount!AO$44:AO$49)-SUMIF(Headcount!$F$44:$F$49,$E48,Headcount!AN$44:AN$49)),0)))</f>
        <v>0</v>
      </c>
      <c r="AL48" s="125">
        <f>IF(SUMIF(Headcount!$F$44:$F$49,$E48,Headcount!AP$44:AP$49)&lt;=SUMIF(Headcount!$F$44:$F$49,$E48,Headcount!AO$44:AO$49),0,IF(AND($D48="Computer Equipment",VLOOKUP($E48,Setup!$C$33:$F$38,3,FALSE)&gt;=Setup!$F$30),VLOOKUP($E48,Setup!$C$33:$F$38,3,FALSE)*(SUMIF(Headcount!$F$44:$F$49,$E48,Headcount!AP$44:AP$49)-SUMIF(Headcount!$F$44:$F$49,$E48,Headcount!AO$44:AO$49)),IF(AND($D48="Furniture &amp; Fixtures",VLOOKUP($E48,Setup!$C$33:$F$38,4,FALSE)&gt;=Setup!$F$30),VLOOKUP($E48,Setup!$C$33:$F$38,4,FALSE)*(SUMIF(Headcount!$F$44:$F$49,$E48,Headcount!AP$44:AP$49)-SUMIF(Headcount!$F$44:$F$49,$E48,Headcount!AO$44:AO$49)),0)))</f>
        <v>0</v>
      </c>
      <c r="AM48" s="125">
        <f>IF(SUMIF(Headcount!$F$44:$F$49,$E48,Headcount!AQ$44:AQ$49)&lt;=SUMIF(Headcount!$F$44:$F$49,$E48,Headcount!AP$44:AP$49),0,IF(AND($D48="Computer Equipment",VLOOKUP($E48,Setup!$C$33:$F$38,3,FALSE)&gt;=Setup!$F$30),VLOOKUP($E48,Setup!$C$33:$F$38,3,FALSE)*(SUMIF(Headcount!$F$44:$F$49,$E48,Headcount!AQ$44:AQ$49)-SUMIF(Headcount!$F$44:$F$49,$E48,Headcount!AP$44:AP$49)),IF(AND($D48="Furniture &amp; Fixtures",VLOOKUP($E48,Setup!$C$33:$F$38,4,FALSE)&gt;=Setup!$F$30),VLOOKUP($E48,Setup!$C$33:$F$38,4,FALSE)*(SUMIF(Headcount!$F$44:$F$49,$E48,Headcount!AQ$44:AQ$49)-SUMIF(Headcount!$F$44:$F$49,$E48,Headcount!AP$44:AP$49)),0)))</f>
        <v>0</v>
      </c>
      <c r="AN48" s="125">
        <f>IF(SUMIF(Headcount!$F$44:$F$49,$E48,Headcount!AR$44:AR$49)&lt;=SUMIF(Headcount!$F$44:$F$49,$E48,Headcount!AQ$44:AQ$49),0,IF(AND($D48="Computer Equipment",VLOOKUP($E48,Setup!$C$33:$F$38,3,FALSE)&gt;=Setup!$F$30),VLOOKUP($E48,Setup!$C$33:$F$38,3,FALSE)*(SUMIF(Headcount!$F$44:$F$49,$E48,Headcount!AR$44:AR$49)-SUMIF(Headcount!$F$44:$F$49,$E48,Headcount!AQ$44:AQ$49)),IF(AND($D48="Furniture &amp; Fixtures",VLOOKUP($E48,Setup!$C$33:$F$38,4,FALSE)&gt;=Setup!$F$30),VLOOKUP($E48,Setup!$C$33:$F$38,4,FALSE)*(SUMIF(Headcount!$F$44:$F$49,$E48,Headcount!AR$44:AR$49)-SUMIF(Headcount!$F$44:$F$49,$E48,Headcount!AQ$44:AQ$49)),0)))</f>
        <v>0</v>
      </c>
      <c r="AO48" s="125">
        <f>IF(SUMIF(Headcount!$F$44:$F$49,$E48,Headcount!AS$44:AS$49)&lt;=SUMIF(Headcount!$F$44:$F$49,$E48,Headcount!AR$44:AR$49),0,IF(AND($D48="Computer Equipment",VLOOKUP($E48,Setup!$C$33:$F$38,3,FALSE)&gt;=Setup!$F$30),VLOOKUP($E48,Setup!$C$33:$F$38,3,FALSE)*(SUMIF(Headcount!$F$44:$F$49,$E48,Headcount!AS$44:AS$49)-SUMIF(Headcount!$F$44:$F$49,$E48,Headcount!AR$44:AR$49)),IF(AND($D48="Furniture &amp; Fixtures",VLOOKUP($E48,Setup!$C$33:$F$38,4,FALSE)&gt;=Setup!$F$30),VLOOKUP($E48,Setup!$C$33:$F$38,4,FALSE)*(SUMIF(Headcount!$F$44:$F$49,$E48,Headcount!AS$44:AS$49)-SUMIF(Headcount!$F$44:$F$49,$E48,Headcount!AR$44:AR$49)),0)))</f>
        <v>0</v>
      </c>
      <c r="AP48" s="125">
        <f>IF(SUMIF(Headcount!$F$44:$F$49,$E48,Headcount!AT$44:AT$49)&lt;=SUMIF(Headcount!$F$44:$F$49,$E48,Headcount!AS$44:AS$49),0,IF(AND($D48="Computer Equipment",VLOOKUP($E48,Setup!$C$33:$F$38,3,FALSE)&gt;=Setup!$F$30),VLOOKUP($E48,Setup!$C$33:$F$38,3,FALSE)*(SUMIF(Headcount!$F$44:$F$49,$E48,Headcount!AT$44:AT$49)-SUMIF(Headcount!$F$44:$F$49,$E48,Headcount!AS$44:AS$49)),IF(AND($D48="Furniture &amp; Fixtures",VLOOKUP($E48,Setup!$C$33:$F$38,4,FALSE)&gt;=Setup!$F$30),VLOOKUP($E48,Setup!$C$33:$F$38,4,FALSE)*(SUMIF(Headcount!$F$44:$F$49,$E48,Headcount!AT$44:AT$49)-SUMIF(Headcount!$F$44:$F$49,$E48,Headcount!AS$44:AS$49)),0)))</f>
        <v>0</v>
      </c>
      <c r="AQ48" s="125">
        <f>IF(SUMIF(Headcount!$F$44:$F$49,$E48,Headcount!AU$44:AU$49)&lt;=SUMIF(Headcount!$F$44:$F$49,$E48,Headcount!AT$44:AT$49),0,IF(AND($D48="Computer Equipment",VLOOKUP($E48,Setup!$C$33:$F$38,3,FALSE)&gt;=Setup!$F$30),VLOOKUP($E48,Setup!$C$33:$F$38,3,FALSE)*(SUMIF(Headcount!$F$44:$F$49,$E48,Headcount!AU$44:AU$49)-SUMIF(Headcount!$F$44:$F$49,$E48,Headcount!AT$44:AT$49)),IF(AND($D48="Furniture &amp; Fixtures",VLOOKUP($E48,Setup!$C$33:$F$38,4,FALSE)&gt;=Setup!$F$30),VLOOKUP($E48,Setup!$C$33:$F$38,4,FALSE)*(SUMIF(Headcount!$F$44:$F$49,$E48,Headcount!AU$44:AU$49)-SUMIF(Headcount!$F$44:$F$49,$E48,Headcount!AT$44:AT$49)),0)))</f>
        <v>0</v>
      </c>
      <c r="AR48" s="125">
        <f>IF(SUMIF(Headcount!$F$44:$F$49,$E48,Headcount!AV$44:AV$49)&lt;=SUMIF(Headcount!$F$44:$F$49,$E48,Headcount!AU$44:AU$49),0,IF(AND($D48="Computer Equipment",VLOOKUP($E48,Setup!$C$33:$F$38,3,FALSE)&gt;=Setup!$F$30),VLOOKUP($E48,Setup!$C$33:$F$38,3,FALSE)*(SUMIF(Headcount!$F$44:$F$49,$E48,Headcount!AV$44:AV$49)-SUMIF(Headcount!$F$44:$F$49,$E48,Headcount!AU$44:AU$49)),IF(AND($D48="Furniture &amp; Fixtures",VLOOKUP($E48,Setup!$C$33:$F$38,4,FALSE)&gt;=Setup!$F$30),VLOOKUP($E48,Setup!$C$33:$F$38,4,FALSE)*(SUMIF(Headcount!$F$44:$F$49,$E48,Headcount!AV$44:AV$49)-SUMIF(Headcount!$F$44:$F$49,$E48,Headcount!AU$44:AU$49)),0)))</f>
        <v>0</v>
      </c>
      <c r="AS48" s="125">
        <f>IF(SUMIF(Headcount!$F$44:$F$49,$E48,Headcount!AW$44:AW$49)&lt;=SUMIF(Headcount!$F$44:$F$49,$E48,Headcount!AV$44:AV$49),0,IF(AND($D48="Computer Equipment",VLOOKUP($E48,Setup!$C$33:$F$38,3,FALSE)&gt;=Setup!$F$30),VLOOKUP($E48,Setup!$C$33:$F$38,3,FALSE)*(SUMIF(Headcount!$F$44:$F$49,$E48,Headcount!AW$44:AW$49)-SUMIF(Headcount!$F$44:$F$49,$E48,Headcount!AV$44:AV$49)),IF(AND($D48="Furniture &amp; Fixtures",VLOOKUP($E48,Setup!$C$33:$F$38,4,FALSE)&gt;=Setup!$F$30),VLOOKUP($E48,Setup!$C$33:$F$38,4,FALSE)*(SUMIF(Headcount!$F$44:$F$49,$E48,Headcount!AW$44:AW$49)-SUMIF(Headcount!$F$44:$F$49,$E48,Headcount!AV$44:AV$49)),0)))</f>
        <v>0</v>
      </c>
      <c r="AT48" s="125">
        <f>IF(SUMIF(Headcount!$F$44:$F$49,$E48,Headcount!AX$44:AX$49)&lt;=SUMIF(Headcount!$F$44:$F$49,$E48,Headcount!AW$44:AW$49),0,IF(AND($D48="Computer Equipment",VLOOKUP($E48,Setup!$C$33:$F$38,3,FALSE)&gt;=Setup!$F$30),VLOOKUP($E48,Setup!$C$33:$F$38,3,FALSE)*(SUMIF(Headcount!$F$44:$F$49,$E48,Headcount!AX$44:AX$49)-SUMIF(Headcount!$F$44:$F$49,$E48,Headcount!AW$44:AW$49)),IF(AND($D48="Furniture &amp; Fixtures",VLOOKUP($E48,Setup!$C$33:$F$38,4,FALSE)&gt;=Setup!$F$30),VLOOKUP($E48,Setup!$C$33:$F$38,4,FALSE)*(SUMIF(Headcount!$F$44:$F$49,$E48,Headcount!AX$44:AX$49)-SUMIF(Headcount!$F$44:$F$49,$E48,Headcount!AW$44:AW$49)),0)))</f>
        <v>0</v>
      </c>
      <c r="AU48" s="125">
        <f>IF(SUMIF(Headcount!$F$44:$F$49,$E48,Headcount!AY$44:AY$49)&lt;=SUMIF(Headcount!$F$44:$F$49,$E48,Headcount!AX$44:AX$49),0,IF(AND($D48="Computer Equipment",VLOOKUP($E48,Setup!$C$33:$F$38,3,FALSE)&gt;=Setup!$F$30),VLOOKUP($E48,Setup!$C$33:$F$38,3,FALSE)*(SUMIF(Headcount!$F$44:$F$49,$E48,Headcount!AY$44:AY$49)-SUMIF(Headcount!$F$44:$F$49,$E48,Headcount!AX$44:AX$49)),IF(AND($D48="Furniture &amp; Fixtures",VLOOKUP($E48,Setup!$C$33:$F$38,4,FALSE)&gt;=Setup!$F$30),VLOOKUP($E48,Setup!$C$33:$F$38,4,FALSE)*(SUMIF(Headcount!$F$44:$F$49,$E48,Headcount!AY$44:AY$49)-SUMIF(Headcount!$F$44:$F$49,$E48,Headcount!AX$44:AX$49)),0)))</f>
        <v>0</v>
      </c>
      <c r="AV48" s="125">
        <f>IF(SUMIF(Headcount!$F$44:$F$49,$E48,Headcount!AZ$44:AZ$49)&lt;=SUMIF(Headcount!$F$44:$F$49,$E48,Headcount!AY$44:AY$49),0,IF(AND($D48="Computer Equipment",VLOOKUP($E48,Setup!$C$33:$F$38,3,FALSE)&gt;=Setup!$F$30),VLOOKUP($E48,Setup!$C$33:$F$38,3,FALSE)*(SUMIF(Headcount!$F$44:$F$49,$E48,Headcount!AZ$44:AZ$49)-SUMIF(Headcount!$F$44:$F$49,$E48,Headcount!AY$44:AY$49)),IF(AND($D48="Furniture &amp; Fixtures",VLOOKUP($E48,Setup!$C$33:$F$38,4,FALSE)&gt;=Setup!$F$30),VLOOKUP($E48,Setup!$C$33:$F$38,4,FALSE)*(SUMIF(Headcount!$F$44:$F$49,$E48,Headcount!AZ$44:AZ$49)-SUMIF(Headcount!$F$44:$F$49,$E48,Headcount!AY$44:AY$49)),0)))</f>
        <v>0</v>
      </c>
      <c r="AW48" s="125">
        <f>IF(SUMIF(Headcount!$F$44:$F$49,$E48,Headcount!BA$44:BA$49)&lt;=SUMIF(Headcount!$F$44:$F$49,$E48,Headcount!AZ$44:AZ$49),0,IF(AND($D48="Computer Equipment",VLOOKUP($E48,Setup!$C$33:$F$38,3,FALSE)&gt;=Setup!$F$30),VLOOKUP($E48,Setup!$C$33:$F$38,3,FALSE)*(SUMIF(Headcount!$F$44:$F$49,$E48,Headcount!BA$44:BA$49)-SUMIF(Headcount!$F$44:$F$49,$E48,Headcount!AZ$44:AZ$49)),IF(AND($D48="Furniture &amp; Fixtures",VLOOKUP($E48,Setup!$C$33:$F$38,4,FALSE)&gt;=Setup!$F$30),VLOOKUP($E48,Setup!$C$33:$F$38,4,FALSE)*(SUMIF(Headcount!$F$44:$F$49,$E48,Headcount!BA$44:BA$49)-SUMIF(Headcount!$F$44:$F$49,$E48,Headcount!AZ$44:AZ$49)),0)))</f>
        <v>0</v>
      </c>
      <c r="AX48" s="125">
        <f>IF(SUMIF(Headcount!$F$44:$F$49,$E48,Headcount!BB$44:BB$49)&lt;=SUMIF(Headcount!$F$44:$F$49,$E48,Headcount!BA$44:BA$49),0,IF(AND($D48="Computer Equipment",VLOOKUP($E48,Setup!$C$33:$F$38,3,FALSE)&gt;=Setup!$F$30),VLOOKUP($E48,Setup!$C$33:$F$38,3,FALSE)*(SUMIF(Headcount!$F$44:$F$49,$E48,Headcount!BB$44:BB$49)-SUMIF(Headcount!$F$44:$F$49,$E48,Headcount!BA$44:BA$49)),IF(AND($D48="Furniture &amp; Fixtures",VLOOKUP($E48,Setup!$C$33:$F$38,4,FALSE)&gt;=Setup!$F$30),VLOOKUP($E48,Setup!$C$33:$F$38,4,FALSE)*(SUMIF(Headcount!$F$44:$F$49,$E48,Headcount!BB$44:BB$49)-SUMIF(Headcount!$F$44:$F$49,$E48,Headcount!BA$44:BA$49)),0)))</f>
        <v>0</v>
      </c>
      <c r="AY48" s="125">
        <f>IF(SUMIF(Headcount!$F$44:$F$49,$E48,Headcount!BC$44:BC$49)&lt;=SUMIF(Headcount!$F$44:$F$49,$E48,Headcount!BB$44:BB$49),0,IF(AND($D48="Computer Equipment",VLOOKUP($E48,Setup!$C$33:$F$38,3,FALSE)&gt;=Setup!$F$30),VLOOKUP($E48,Setup!$C$33:$F$38,3,FALSE)*(SUMIF(Headcount!$F$44:$F$49,$E48,Headcount!BC$44:BC$49)-SUMIF(Headcount!$F$44:$F$49,$E48,Headcount!BB$44:BB$49)),IF(AND($D48="Furniture &amp; Fixtures",VLOOKUP($E48,Setup!$C$33:$F$38,4,FALSE)&gt;=Setup!$F$30),VLOOKUP($E48,Setup!$C$33:$F$38,4,FALSE)*(SUMIF(Headcount!$F$44:$F$49,$E48,Headcount!BC$44:BC$49)-SUMIF(Headcount!$F$44:$F$49,$E48,Headcount!BB$44:BB$49)),0)))</f>
        <v>0</v>
      </c>
      <c r="AZ48" s="125">
        <f>IF(SUMIF(Headcount!$F$44:$F$49,$E48,Headcount!BD$44:BD$49)&lt;=SUMIF(Headcount!$F$44:$F$49,$E48,Headcount!BC$44:BC$49),0,IF(AND($D48="Computer Equipment",VLOOKUP($E48,Setup!$C$33:$F$38,3,FALSE)&gt;=Setup!$F$30),VLOOKUP($E48,Setup!$C$33:$F$38,3,FALSE)*(SUMIF(Headcount!$F$44:$F$49,$E48,Headcount!BD$44:BD$49)-SUMIF(Headcount!$F$44:$F$49,$E48,Headcount!BC$44:BC$49)),IF(AND($D48="Furniture &amp; Fixtures",VLOOKUP($E48,Setup!$C$33:$F$38,4,FALSE)&gt;=Setup!$F$30),VLOOKUP($E48,Setup!$C$33:$F$38,4,FALSE)*(SUMIF(Headcount!$F$44:$F$49,$E48,Headcount!BD$44:BD$49)-SUMIF(Headcount!$F$44:$F$49,$E48,Headcount!BC$44:BC$49)),0)))</f>
        <v>0</v>
      </c>
      <c r="BA48" s="125">
        <f>IF(SUMIF(Headcount!$F$44:$F$49,$E48,Headcount!BE$44:BE$49)&lt;=SUMIF(Headcount!$F$44:$F$49,$E48,Headcount!BD$44:BD$49),0,IF(AND($D48="Computer Equipment",VLOOKUP($E48,Setup!$C$33:$F$38,3,FALSE)&gt;=Setup!$F$30),VLOOKUP($E48,Setup!$C$33:$F$38,3,FALSE)*(SUMIF(Headcount!$F$44:$F$49,$E48,Headcount!BE$44:BE$49)-SUMIF(Headcount!$F$44:$F$49,$E48,Headcount!BD$44:BD$49)),IF(AND($D48="Furniture &amp; Fixtures",VLOOKUP($E48,Setup!$C$33:$F$38,4,FALSE)&gt;=Setup!$F$30),VLOOKUP($E48,Setup!$C$33:$F$38,4,FALSE)*(SUMIF(Headcount!$F$44:$F$49,$E48,Headcount!BE$44:BE$49)-SUMIF(Headcount!$F$44:$F$49,$E48,Headcount!BD$44:BD$49)),0)))</f>
        <v>0</v>
      </c>
      <c r="BB48" s="125">
        <f>IF(SUMIF(Headcount!$F$44:$F$49,$E48,Headcount!BF$44:BF$49)&lt;=SUMIF(Headcount!$F$44:$F$49,$E48,Headcount!BE$44:BE$49),0,IF(AND($D48="Computer Equipment",VLOOKUP($E48,Setup!$C$33:$F$38,3,FALSE)&gt;=Setup!$F$30),VLOOKUP($E48,Setup!$C$33:$F$38,3,FALSE)*(SUMIF(Headcount!$F$44:$F$49,$E48,Headcount!BF$44:BF$49)-SUMIF(Headcount!$F$44:$F$49,$E48,Headcount!BE$44:BE$49)),IF(AND($D48="Furniture &amp; Fixtures",VLOOKUP($E48,Setup!$C$33:$F$38,4,FALSE)&gt;=Setup!$F$30),VLOOKUP($E48,Setup!$C$33:$F$38,4,FALSE)*(SUMIF(Headcount!$F$44:$F$49,$E48,Headcount!BF$44:BF$49)-SUMIF(Headcount!$F$44:$F$49,$E48,Headcount!BE$44:BE$49)),0)))</f>
        <v>0</v>
      </c>
      <c r="BC48" s="125">
        <f>IF(SUMIF(Headcount!$F$44:$F$49,$E48,Headcount!BG$44:BG$49)&lt;=SUMIF(Headcount!$F$44:$F$49,$E48,Headcount!BF$44:BF$49),0,IF(AND($D48="Computer Equipment",VLOOKUP($E48,Setup!$C$33:$F$38,3,FALSE)&gt;=Setup!$F$30),VLOOKUP($E48,Setup!$C$33:$F$38,3,FALSE)*(SUMIF(Headcount!$F$44:$F$49,$E48,Headcount!BG$44:BG$49)-SUMIF(Headcount!$F$44:$F$49,$E48,Headcount!BF$44:BF$49)),IF(AND($D48="Furniture &amp; Fixtures",VLOOKUP($E48,Setup!$C$33:$F$38,4,FALSE)&gt;=Setup!$F$30),VLOOKUP($E48,Setup!$C$33:$F$38,4,FALSE)*(SUMIF(Headcount!$F$44:$F$49,$E48,Headcount!BG$44:BG$49)-SUMIF(Headcount!$F$44:$F$49,$E48,Headcount!BF$44:BF$49)),0)))</f>
        <v>0</v>
      </c>
      <c r="BD48" s="125">
        <f>IF(SUMIF(Headcount!$F$44:$F$49,$E48,Headcount!BH$44:BH$49)&lt;=SUMIF(Headcount!$F$44:$F$49,$E48,Headcount!BG$44:BG$49),0,IF(AND($D48="Computer Equipment",VLOOKUP($E48,Setup!$C$33:$F$38,3,FALSE)&gt;=Setup!$F$30),VLOOKUP($E48,Setup!$C$33:$F$38,3,FALSE)*(SUMIF(Headcount!$F$44:$F$49,$E48,Headcount!BH$44:BH$49)-SUMIF(Headcount!$F$44:$F$49,$E48,Headcount!BG$44:BG$49)),IF(AND($D48="Furniture &amp; Fixtures",VLOOKUP($E48,Setup!$C$33:$F$38,4,FALSE)&gt;=Setup!$F$30),VLOOKUP($E48,Setup!$C$33:$F$38,4,FALSE)*(SUMIF(Headcount!$F$44:$F$49,$E48,Headcount!BH$44:BH$49)-SUMIF(Headcount!$F$44:$F$49,$E48,Headcount!BG$44:BG$49)),0)))</f>
        <v>0</v>
      </c>
      <c r="BE48" s="125">
        <f>IF(SUMIF(Headcount!$F$44:$F$49,$E48,Headcount!BI$44:BI$49)&lt;=SUMIF(Headcount!$F$44:$F$49,$E48,Headcount!BH$44:BH$49),0,IF(AND($D48="Computer Equipment",VLOOKUP($E48,Setup!$C$33:$F$38,3,FALSE)&gt;=Setup!$F$30),VLOOKUP($E48,Setup!$C$33:$F$38,3,FALSE)*(SUMIF(Headcount!$F$44:$F$49,$E48,Headcount!BI$44:BI$49)-SUMIF(Headcount!$F$44:$F$49,$E48,Headcount!BH$44:BH$49)),IF(AND($D48="Furniture &amp; Fixtures",VLOOKUP($E48,Setup!$C$33:$F$38,4,FALSE)&gt;=Setup!$F$30),VLOOKUP($E48,Setup!$C$33:$F$38,4,FALSE)*(SUMIF(Headcount!$F$44:$F$49,$E48,Headcount!BI$44:BI$49)-SUMIF(Headcount!$F$44:$F$49,$E48,Headcount!BH$44:BH$49)),0)))</f>
        <v>0</v>
      </c>
      <c r="BF48" s="125">
        <f>IF(SUMIF(Headcount!$F$44:$F$49,$E48,Headcount!BJ$44:BJ$49)&lt;=SUMIF(Headcount!$F$44:$F$49,$E48,Headcount!BI$44:BI$49),0,IF(AND($D48="Computer Equipment",VLOOKUP($E48,Setup!$C$33:$F$38,3,FALSE)&gt;=Setup!$F$30),VLOOKUP($E48,Setup!$C$33:$F$38,3,FALSE)*(SUMIF(Headcount!$F$44:$F$49,$E48,Headcount!BJ$44:BJ$49)-SUMIF(Headcount!$F$44:$F$49,$E48,Headcount!BI$44:BI$49)),IF(AND($D48="Furniture &amp; Fixtures",VLOOKUP($E48,Setup!$C$33:$F$38,4,FALSE)&gt;=Setup!$F$30),VLOOKUP($E48,Setup!$C$33:$F$38,4,FALSE)*(SUMIF(Headcount!$F$44:$F$49,$E48,Headcount!BJ$44:BJ$49)-SUMIF(Headcount!$F$44:$F$49,$E48,Headcount!BI$44:BI$49)),0)))</f>
        <v>0</v>
      </c>
      <c r="BG48" s="125">
        <f>IF(SUMIF(Headcount!$F$44:$F$49,$E48,Headcount!BK$44:BK$49)&lt;=SUMIF(Headcount!$F$44:$F$49,$E48,Headcount!BJ$44:BJ$49),0,IF(AND($D48="Computer Equipment",VLOOKUP($E48,Setup!$C$33:$F$38,3,FALSE)&gt;=Setup!$F$30),VLOOKUP($E48,Setup!$C$33:$F$38,3,FALSE)*(SUMIF(Headcount!$F$44:$F$49,$E48,Headcount!BK$44:BK$49)-SUMIF(Headcount!$F$44:$F$49,$E48,Headcount!BJ$44:BJ$49)),IF(AND($D48="Furniture &amp; Fixtures",VLOOKUP($E48,Setup!$C$33:$F$38,4,FALSE)&gt;=Setup!$F$30),VLOOKUP($E48,Setup!$C$33:$F$38,4,FALSE)*(SUMIF(Headcount!$F$44:$F$49,$E48,Headcount!BK$44:BK$49)-SUMIF(Headcount!$F$44:$F$49,$E48,Headcount!BJ$44:BJ$49)),0)))</f>
        <v>0</v>
      </c>
      <c r="BH48" s="125">
        <f>IF(SUMIF(Headcount!$F$44:$F$49,$E48,Headcount!BL$44:BL$49)&lt;=SUMIF(Headcount!$F$44:$F$49,$E48,Headcount!BK$44:BK$49),0,IF(AND($D48="Computer Equipment",VLOOKUP($E48,Setup!$C$33:$F$38,3,FALSE)&gt;=Setup!$F$30),VLOOKUP($E48,Setup!$C$33:$F$38,3,FALSE)*(SUMIF(Headcount!$F$44:$F$49,$E48,Headcount!BL$44:BL$49)-SUMIF(Headcount!$F$44:$F$49,$E48,Headcount!BK$44:BK$49)),IF(AND($D48="Furniture &amp; Fixtures",VLOOKUP($E48,Setup!$C$33:$F$38,4,FALSE)&gt;=Setup!$F$30),VLOOKUP($E48,Setup!$C$33:$F$38,4,FALSE)*(SUMIF(Headcount!$F$44:$F$49,$E48,Headcount!BL$44:BL$49)-SUMIF(Headcount!$F$44:$F$49,$E48,Headcount!BK$44:BK$49)),0)))</f>
        <v>0</v>
      </c>
      <c r="BI48" s="125">
        <f>IF(SUMIF(Headcount!$F$44:$F$49,$E48,Headcount!BM$44:BM$49)&lt;=SUMIF(Headcount!$F$44:$F$49,$E48,Headcount!BL$44:BL$49),0,IF(AND($D48="Computer Equipment",VLOOKUP($E48,Setup!$C$33:$F$38,3,FALSE)&gt;=Setup!$F$30),VLOOKUP($E48,Setup!$C$33:$F$38,3,FALSE)*(SUMIF(Headcount!$F$44:$F$49,$E48,Headcount!BM$44:BM$49)-SUMIF(Headcount!$F$44:$F$49,$E48,Headcount!BL$44:BL$49)),IF(AND($D48="Furniture &amp; Fixtures",VLOOKUP($E48,Setup!$C$33:$F$38,4,FALSE)&gt;=Setup!$F$30),VLOOKUP($E48,Setup!$C$33:$F$38,4,FALSE)*(SUMIF(Headcount!$F$44:$F$49,$E48,Headcount!BM$44:BM$49)-SUMIF(Headcount!$F$44:$F$49,$E48,Headcount!BL$44:BL$49)),0)))</f>
        <v>0</v>
      </c>
      <c r="BJ48" s="125">
        <f>IF(SUMIF(Headcount!$F$44:$F$49,$E48,Headcount!BN$44:BN$49)&lt;=SUMIF(Headcount!$F$44:$F$49,$E48,Headcount!BM$44:BM$49),0,IF(AND($D48="Computer Equipment",VLOOKUP($E48,Setup!$C$33:$F$38,3,FALSE)&gt;=Setup!$F$30),VLOOKUP($E48,Setup!$C$33:$F$38,3,FALSE)*(SUMIF(Headcount!$F$44:$F$49,$E48,Headcount!BN$44:BN$49)-SUMIF(Headcount!$F$44:$F$49,$E48,Headcount!BM$44:BM$49)),IF(AND($D48="Furniture &amp; Fixtures",VLOOKUP($E48,Setup!$C$33:$F$38,4,FALSE)&gt;=Setup!$F$30),VLOOKUP($E48,Setup!$C$33:$F$38,4,FALSE)*(SUMIF(Headcount!$F$44:$F$49,$E48,Headcount!BN$44:BN$49)-SUMIF(Headcount!$F$44:$F$49,$E48,Headcount!BM$44:BM$49)),0)))</f>
        <v>0</v>
      </c>
      <c r="BK48" s="125">
        <f>IF(SUMIF(Headcount!$F$44:$F$49,$E48,Headcount!BO$44:BO$49)&lt;=SUMIF(Headcount!$F$44:$F$49,$E48,Headcount!BN$44:BN$49),0,IF(AND($D48="Computer Equipment",VLOOKUP($E48,Setup!$C$33:$F$38,3,FALSE)&gt;=Setup!$F$30),VLOOKUP($E48,Setup!$C$33:$F$38,3,FALSE)*(SUMIF(Headcount!$F$44:$F$49,$E48,Headcount!BO$44:BO$49)-SUMIF(Headcount!$F$44:$F$49,$E48,Headcount!BN$44:BN$49)),IF(AND($D48="Furniture &amp; Fixtures",VLOOKUP($E48,Setup!$C$33:$F$38,4,FALSE)&gt;=Setup!$F$30),VLOOKUP($E48,Setup!$C$33:$F$38,4,FALSE)*(SUMIF(Headcount!$F$44:$F$49,$E48,Headcount!BO$44:BO$49)-SUMIF(Headcount!$F$44:$F$49,$E48,Headcount!BN$44:BN$49)),0)))</f>
        <v>0</v>
      </c>
      <c r="BL48" s="125">
        <f>IF(SUMIF(Headcount!$F$44:$F$49,$E48,Headcount!BP$44:BP$49)&lt;=SUMIF(Headcount!$F$44:$F$49,$E48,Headcount!BO$44:BO$49),0,IF(AND($D48="Computer Equipment",VLOOKUP($E48,Setup!$C$33:$F$38,3,FALSE)&gt;=Setup!$F$30),VLOOKUP($E48,Setup!$C$33:$F$38,3,FALSE)*(SUMIF(Headcount!$F$44:$F$49,$E48,Headcount!BP$44:BP$49)-SUMIF(Headcount!$F$44:$F$49,$E48,Headcount!BO$44:BO$49)),IF(AND($D48="Furniture &amp; Fixtures",VLOOKUP($E48,Setup!$C$33:$F$38,4,FALSE)&gt;=Setup!$F$30),VLOOKUP($E48,Setup!$C$33:$F$38,4,FALSE)*(SUMIF(Headcount!$F$44:$F$49,$E48,Headcount!BP$44:BP$49)-SUMIF(Headcount!$F$44:$F$49,$E48,Headcount!BO$44:BO$49)),0)))</f>
        <v>0</v>
      </c>
      <c r="BM48" s="125">
        <f>IF(SUMIF(Headcount!$F$44:$F$49,$E48,Headcount!BQ$44:BQ$49)&lt;=SUMIF(Headcount!$F$44:$F$49,$E48,Headcount!BP$44:BP$49),0,IF(AND($D48="Computer Equipment",VLOOKUP($E48,Setup!$C$33:$F$38,3,FALSE)&gt;=Setup!$F$30),VLOOKUP($E48,Setup!$C$33:$F$38,3,FALSE)*(SUMIF(Headcount!$F$44:$F$49,$E48,Headcount!BQ$44:BQ$49)-SUMIF(Headcount!$F$44:$F$49,$E48,Headcount!BP$44:BP$49)),IF(AND($D48="Furniture &amp; Fixtures",VLOOKUP($E48,Setup!$C$33:$F$38,4,FALSE)&gt;=Setup!$F$30),VLOOKUP($E48,Setup!$C$33:$F$38,4,FALSE)*(SUMIF(Headcount!$F$44:$F$49,$E48,Headcount!BQ$44:BQ$49)-SUMIF(Headcount!$F$44:$F$49,$E48,Headcount!BP$44:BP$49)),0)))</f>
        <v>0</v>
      </c>
      <c r="BN48" s="125">
        <f>IF(SUMIF(Headcount!$F$44:$F$49,$E48,Headcount!BR$44:BR$49)&lt;=SUMIF(Headcount!$F$44:$F$49,$E48,Headcount!BQ$44:BQ$49),0,IF(AND($D48="Computer Equipment",VLOOKUP($E48,Setup!$C$33:$F$38,3,FALSE)&gt;=Setup!$F$30),VLOOKUP($E48,Setup!$C$33:$F$38,3,FALSE)*(SUMIF(Headcount!$F$44:$F$49,$E48,Headcount!BR$44:BR$49)-SUMIF(Headcount!$F$44:$F$49,$E48,Headcount!BQ$44:BQ$49)),IF(AND($D48="Furniture &amp; Fixtures",VLOOKUP($E48,Setup!$C$33:$F$38,4,FALSE)&gt;=Setup!$F$30),VLOOKUP($E48,Setup!$C$33:$F$38,4,FALSE)*(SUMIF(Headcount!$F$44:$F$49,$E48,Headcount!BR$44:BR$49)-SUMIF(Headcount!$F$44:$F$49,$E48,Headcount!BQ$44:BQ$49)),0)))</f>
        <v>0</v>
      </c>
      <c r="BO48" s="125">
        <f>IF(SUMIF(Headcount!$F$44:$F$49,$E48,Headcount!BS$44:BS$49)&lt;=SUMIF(Headcount!$F$44:$F$49,$E48,Headcount!BR$44:BR$49),0,IF(AND($D48="Computer Equipment",VLOOKUP($E48,Setup!$C$33:$F$38,3,FALSE)&gt;=Setup!$F$30),VLOOKUP($E48,Setup!$C$33:$F$38,3,FALSE)*(SUMIF(Headcount!$F$44:$F$49,$E48,Headcount!BS$44:BS$49)-SUMIF(Headcount!$F$44:$F$49,$E48,Headcount!BR$44:BR$49)),IF(AND($D48="Furniture &amp; Fixtures",VLOOKUP($E48,Setup!$C$33:$F$38,4,FALSE)&gt;=Setup!$F$30),VLOOKUP($E48,Setup!$C$33:$F$38,4,FALSE)*(SUMIF(Headcount!$F$44:$F$49,$E48,Headcount!BS$44:BS$49)-SUMIF(Headcount!$F$44:$F$49,$E48,Headcount!BR$44:BR$49)),0)))</f>
        <v>0</v>
      </c>
      <c r="BP48" s="125">
        <f>IF(SUMIF(Headcount!$F$44:$F$49,$E48,Headcount!BT$44:BT$49)&lt;=SUMIF(Headcount!$F$44:$F$49,$E48,Headcount!BS$44:BS$49),0,IF(AND($D48="Computer Equipment",VLOOKUP($E48,Setup!$C$33:$F$38,3,FALSE)&gt;=Setup!$F$30),VLOOKUP($E48,Setup!$C$33:$F$38,3,FALSE)*(SUMIF(Headcount!$F$44:$F$49,$E48,Headcount!BT$44:BT$49)-SUMIF(Headcount!$F$44:$F$49,$E48,Headcount!BS$44:BS$49)),IF(AND($D48="Furniture &amp; Fixtures",VLOOKUP($E48,Setup!$C$33:$F$38,4,FALSE)&gt;=Setup!$F$30),VLOOKUP($E48,Setup!$C$33:$F$38,4,FALSE)*(SUMIF(Headcount!$F$44:$F$49,$E48,Headcount!BT$44:BT$49)-SUMIF(Headcount!$F$44:$F$49,$E48,Headcount!BS$44:BS$49)),0)))</f>
        <v>0</v>
      </c>
      <c r="BQ48" s="125">
        <f>IF(SUMIF(Headcount!$F$44:$F$49,$E48,Headcount!BU$44:BU$49)&lt;=SUMIF(Headcount!$F$44:$F$49,$E48,Headcount!BT$44:BT$49),0,IF(AND($D48="Computer Equipment",VLOOKUP($E48,Setup!$C$33:$F$38,3,FALSE)&gt;=Setup!$F$30),VLOOKUP($E48,Setup!$C$33:$F$38,3,FALSE)*(SUMIF(Headcount!$F$44:$F$49,$E48,Headcount!BU$44:BU$49)-SUMIF(Headcount!$F$44:$F$49,$E48,Headcount!BT$44:BT$49)),IF(AND($D48="Furniture &amp; Fixtures",VLOOKUP($E48,Setup!$C$33:$F$38,4,FALSE)&gt;=Setup!$F$30),VLOOKUP($E48,Setup!$C$33:$F$38,4,FALSE)*(SUMIF(Headcount!$F$44:$F$49,$E48,Headcount!BU$44:BU$49)-SUMIF(Headcount!$F$44:$F$49,$E48,Headcount!BT$44:BT$49)),0)))</f>
        <v>0</v>
      </c>
      <c r="BR48" s="159" cm="1">
        <f t="array" ref="BR48">SUMPRODUCT((YEAR($J$5:$BQ$5)=BR$5)*($J48:$BQ48))</f>
        <v>0</v>
      </c>
      <c r="BS48" s="125" cm="1">
        <f t="array" ref="BS48">SUMPRODUCT((YEAR($J$5:$BQ$5)=BS$5)*($J48:$BQ48))</f>
        <v>0</v>
      </c>
      <c r="BT48" s="125" cm="1">
        <f t="array" ref="BT48">SUMPRODUCT((YEAR($J$5:$BQ$5)=BT$5)*($J48:$BQ48))</f>
        <v>0</v>
      </c>
      <c r="BU48" s="125" cm="1">
        <f t="array" ref="BU48">SUMPRODUCT((YEAR($J$5:$BQ$5)=BU$5)*($J48:$BQ48))</f>
        <v>0</v>
      </c>
      <c r="BV48" s="158" cm="1">
        <f t="array" ref="BV48">SUMPRODUCT((YEAR($J$5:$BQ$5)=BV$5)*($J48:$BQ48))</f>
        <v>0</v>
      </c>
      <c r="BW48" s="308"/>
      <c r="BX48" s="159">
        <f>IF(ROUND(SUM($BW48:BW48),0)&lt;ROUND(SUM($J48:J48),0),SUM($J48:J48)/$H48,0)</f>
        <v>0</v>
      </c>
      <c r="BY48" s="125">
        <f>IF(ROUND(SUM($BW48:BX48),0)&lt;ROUND(SUM($J48:K48),0),SUM($J48:K48)/$H48,0)</f>
        <v>0</v>
      </c>
      <c r="BZ48" s="125">
        <f>IF(ROUND(SUM($BW48:BY48),0)&lt;ROUND(SUM($J48:L48),0),SUM($J48:L48)/$H48,0)</f>
        <v>0</v>
      </c>
      <c r="CA48" s="125">
        <f>IF(ROUND(SUM($BW48:BZ48),0)&lt;ROUND(SUM($J48:M48),0),SUM($J48:M48)/$H48,0)</f>
        <v>0</v>
      </c>
      <c r="CB48" s="125">
        <f>IF(ROUND(SUM($BW48:CA48),0)&lt;ROUND(SUM($J48:N48),0),SUM($J48:N48)/$H48,0)</f>
        <v>0</v>
      </c>
      <c r="CC48" s="125">
        <f>IF(ROUND(SUM($BW48:CB48),0)&lt;ROUND(SUM($J48:O48),0),SUM($J48:O48)/$H48,0)</f>
        <v>0</v>
      </c>
      <c r="CD48" s="125">
        <f>IF(ROUND(SUM($BW48:CC48),0)&lt;ROUND(SUM($J48:P48),0),SUM($J48:P48)/$H48,0)</f>
        <v>0</v>
      </c>
      <c r="CE48" s="125">
        <f>IF(ROUND(SUM($BW48:CD48),0)&lt;ROUND(SUM($J48:Q48),0),SUM($J48:Q48)/$H48,0)</f>
        <v>0</v>
      </c>
      <c r="CF48" s="125">
        <f>IF(ROUND(SUM($BW48:CE48),0)&lt;ROUND(SUM($J48:R48),0),SUM($J48:R48)/$H48,0)</f>
        <v>0</v>
      </c>
      <c r="CG48" s="125">
        <f>IF(ROUND(SUM($BW48:CF48),0)&lt;ROUND(SUM($J48:S48),0),SUM($J48:S48)/$H48,0)</f>
        <v>0</v>
      </c>
      <c r="CH48" s="125">
        <f>IF(ROUND(SUM($BW48:CG48),0)&lt;ROUND(SUM($J48:T48),0),SUM($J48:T48)/$H48,0)</f>
        <v>0</v>
      </c>
      <c r="CI48" s="125">
        <f>IF(ROUND(SUM($BW48:CH48),0)&lt;ROUND(SUM($J48:U48),0),SUM($J48:U48)/$H48,0)</f>
        <v>0</v>
      </c>
      <c r="CJ48" s="125">
        <f>IF(ROUND(SUM($BW48:CI48),0)&lt;ROUND(SUM($J48:V48),0),SUM($J48:V48)/$H48,0)</f>
        <v>0</v>
      </c>
      <c r="CK48" s="125">
        <f>IF(ROUND(SUM($BW48:CJ48),0)&lt;ROUND(SUM($J48:W48),0),SUM($J48:W48)/$H48,0)</f>
        <v>0</v>
      </c>
      <c r="CL48" s="125">
        <f>IF(ROUND(SUM($BW48:CK48),0)&lt;ROUND(SUM($J48:X48),0),SUM($J48:X48)/$H48,0)</f>
        <v>0</v>
      </c>
      <c r="CM48" s="125">
        <f>IF(ROUND(SUM($BW48:CL48),0)&lt;ROUND(SUM($J48:Y48),0),SUM($J48:Y48)/$H48,0)</f>
        <v>0</v>
      </c>
      <c r="CN48" s="125">
        <f>IF(ROUND(SUM($BW48:CM48),0)&lt;ROUND(SUM($J48:Z48),0),SUM($J48:Z48)/$H48,0)</f>
        <v>0</v>
      </c>
      <c r="CO48" s="125">
        <f>IF(ROUND(SUM($BW48:CN48),0)&lt;ROUND(SUM($J48:AA48),0),SUM($J48:AA48)/$H48,0)</f>
        <v>0</v>
      </c>
      <c r="CP48" s="125">
        <f>IF(ROUND(SUM($BW48:CO48),0)&lt;ROUND(SUM($J48:AB48),0),SUM($J48:AB48)/$H48,0)</f>
        <v>0</v>
      </c>
      <c r="CQ48" s="125">
        <f>IF(ROUND(SUM($BW48:CP48),0)&lt;ROUND(SUM($J48:AC48),0),SUM($J48:AC48)/$H48,0)</f>
        <v>0</v>
      </c>
      <c r="CR48" s="125">
        <f>IF(ROUND(SUM($BW48:CQ48),0)&lt;ROUND(SUM($J48:AD48),0),SUM($J48:AD48)/$H48,0)</f>
        <v>0</v>
      </c>
      <c r="CS48" s="125">
        <f>IF(ROUND(SUM($BW48:CR48),0)&lt;ROUND(SUM($J48:AE48),0),SUM($J48:AE48)/$H48,0)</f>
        <v>0</v>
      </c>
      <c r="CT48" s="125">
        <f>IF(ROUND(SUM($BW48:CS48),0)&lt;ROUND(SUM($J48:AF48),0),SUM($J48:AF48)/$H48,0)</f>
        <v>0</v>
      </c>
      <c r="CU48" s="125">
        <f>IF(ROUND(SUM($BW48:CT48),0)&lt;ROUND(SUM($J48:AG48),0),SUM($J48:AG48)/$H48,0)</f>
        <v>0</v>
      </c>
      <c r="CV48" s="125">
        <f>IF(ROUND(SUM($BW48:CU48),0)&lt;ROUND(SUM($J48:AH48),0),SUM($J48:AH48)/$H48,0)</f>
        <v>0</v>
      </c>
      <c r="CW48" s="125">
        <f>IF(ROUND(SUM($BW48:CV48),0)&lt;ROUND(SUM($J48:AI48),0),SUM($J48:AI48)/$H48,0)</f>
        <v>0</v>
      </c>
      <c r="CX48" s="125">
        <f>IF(ROUND(SUM($BW48:CW48),0)&lt;ROUND(SUM($J48:AJ48),0),SUM($J48:AJ48)/$H48,0)</f>
        <v>0</v>
      </c>
      <c r="CY48" s="125">
        <f>IF(ROUND(SUM($BW48:CX48),0)&lt;ROUND(SUM($J48:AK48),0),SUM($J48:AK48)/$H48,0)</f>
        <v>0</v>
      </c>
      <c r="CZ48" s="125">
        <f>IF(ROUND(SUM($BW48:CY48),0)&lt;ROUND(SUM($J48:AL48),0),SUM($J48:AL48)/$H48,0)</f>
        <v>0</v>
      </c>
      <c r="DA48" s="125">
        <f>IF(ROUND(SUM($BW48:CZ48),0)&lt;ROUND(SUM($J48:AM48),0),SUM($J48:AM48)/$H48,0)</f>
        <v>0</v>
      </c>
      <c r="DB48" s="125">
        <f>IF(ROUND(SUM($BW48:DA48),0)&lt;ROUND(SUM($J48:AN48),0),SUM($J48:AN48)/$H48,0)</f>
        <v>0</v>
      </c>
      <c r="DC48" s="125">
        <f>IF(ROUND(SUM($BW48:DB48),0)&lt;ROUND(SUM($J48:AO48),0),SUM($J48:AO48)/$H48,0)</f>
        <v>0</v>
      </c>
      <c r="DD48" s="125">
        <f>IF(ROUND(SUM($BW48:DC48),0)&lt;ROUND(SUM($J48:AP48),0),SUM($J48:AP48)/$H48,0)</f>
        <v>0</v>
      </c>
      <c r="DE48" s="125">
        <f>IF(ROUND(SUM($BW48:DD48),0)&lt;ROUND(SUM($J48:AQ48),0),SUM($J48:AQ48)/$H48,0)</f>
        <v>0</v>
      </c>
      <c r="DF48" s="125">
        <f>IF(ROUND(SUM($BW48:DE48),0)&lt;ROUND(SUM($J48:AR48),0),SUM($J48:AR48)/$H48,0)</f>
        <v>0</v>
      </c>
      <c r="DG48" s="125">
        <f>IF(ROUND(SUM($BW48:DF48),0)&lt;ROUND(SUM($J48:AS48),0),SUM($J48:AS48)/$H48,0)</f>
        <v>0</v>
      </c>
      <c r="DH48" s="125">
        <f>IF(ROUND(SUM($BW48:DG48),0)&lt;ROUND(SUM($J48:AT48),0),SUM($J48:AT48)/$H48,0)</f>
        <v>0</v>
      </c>
      <c r="DI48" s="125">
        <f>IF(ROUND(SUM($BW48:DH48),0)&lt;ROUND(SUM($J48:AU48),0),SUM($J48:AU48)/$H48,0)</f>
        <v>0</v>
      </c>
      <c r="DJ48" s="125">
        <f>IF(ROUND(SUM($BW48:DI48),0)&lt;ROUND(SUM($J48:AV48),0),SUM($J48:AV48)/$H48,0)</f>
        <v>0</v>
      </c>
      <c r="DK48" s="125">
        <f>IF(ROUND(SUM($BW48:DJ48),0)&lt;ROUND(SUM($J48:AW48),0),SUM($J48:AW48)/$H48,0)</f>
        <v>0</v>
      </c>
      <c r="DL48" s="125">
        <f>IF(ROUND(SUM($BW48:DK48),0)&lt;ROUND(SUM($J48:AX48),0),SUM($J48:AX48)/$H48,0)</f>
        <v>0</v>
      </c>
      <c r="DM48" s="125">
        <f>IF(ROUND(SUM($BW48:DL48),0)&lt;ROUND(SUM($J48:AY48),0),SUM($J48:AY48)/$H48,0)</f>
        <v>0</v>
      </c>
      <c r="DN48" s="125">
        <f>IF(ROUND(SUM($BW48:DM48),0)&lt;ROUND(SUM($J48:AZ48),0),SUM($J48:AZ48)/$H48,0)</f>
        <v>0</v>
      </c>
      <c r="DO48" s="125">
        <f>IF(ROUND(SUM($BW48:DN48),0)&lt;ROUND(SUM($J48:BA48),0),SUM($J48:BA48)/$H48,0)</f>
        <v>0</v>
      </c>
      <c r="DP48" s="125">
        <f>IF(ROUND(SUM($BW48:DO48),0)&lt;ROUND(SUM($J48:BB48),0),SUM($J48:BB48)/$H48,0)</f>
        <v>0</v>
      </c>
      <c r="DQ48" s="125">
        <f>IF(ROUND(SUM($BW48:DP48),0)&lt;ROUND(SUM($J48:BC48),0),SUM($J48:BC48)/$H48,0)</f>
        <v>0</v>
      </c>
      <c r="DR48" s="125">
        <f>IF(ROUND(SUM($BW48:DQ48),0)&lt;ROUND(SUM($J48:BD48),0),SUM($J48:BD48)/$H48,0)</f>
        <v>0</v>
      </c>
      <c r="DS48" s="125">
        <f>IF(ROUND(SUM($BW48:DR48),0)&lt;ROUND(SUM($J48:BE48),0),SUM($J48:BE48)/$H48,0)</f>
        <v>0</v>
      </c>
      <c r="DT48" s="125">
        <f>IF(ROUND(SUM($BW48:DS48),0)&lt;ROUND(SUM($J48:BF48),0),SUM($J48:BF48)/$H48,0)</f>
        <v>0</v>
      </c>
      <c r="DU48" s="125">
        <f>IF(ROUND(SUM($BW48:DT48),0)&lt;ROUND(SUM($J48:BG48),0),SUM($J48:BG48)/$H48,0)</f>
        <v>0</v>
      </c>
      <c r="DV48" s="125">
        <f>IF(ROUND(SUM($BW48:DU48),0)&lt;ROUND(SUM($J48:BH48),0),SUM($J48:BH48)/$H48,0)</f>
        <v>0</v>
      </c>
      <c r="DW48" s="125">
        <f>IF(ROUND(SUM($BW48:DV48),0)&lt;ROUND(SUM($J48:BI48),0),SUM($J48:BI48)/$H48,0)</f>
        <v>0</v>
      </c>
      <c r="DX48" s="125">
        <f>IF(ROUND(SUM($BW48:DW48),0)&lt;ROUND(SUM($J48:BJ48),0),SUM($J48:BJ48)/$H48,0)</f>
        <v>0</v>
      </c>
      <c r="DY48" s="125">
        <f>IF(ROUND(SUM($BW48:DX48),0)&lt;ROUND(SUM($J48:BK48),0),SUM($J48:BK48)/$H48,0)</f>
        <v>0</v>
      </c>
      <c r="DZ48" s="125">
        <f>IF(ROUND(SUM($BW48:DY48),0)&lt;ROUND(SUM($J48:BL48),0),SUM($J48:BL48)/$H48,0)</f>
        <v>0</v>
      </c>
      <c r="EA48" s="125">
        <f>IF(ROUND(SUM($BW48:DZ48),0)&lt;ROUND(SUM($J48:BM48),0),SUM($J48:BM48)/$H48,0)</f>
        <v>0</v>
      </c>
      <c r="EB48" s="125">
        <f>IF(ROUND(SUM($BW48:EA48),0)&lt;ROUND(SUM($J48:BN48),0),SUM($J48:BN48)/$H48,0)</f>
        <v>0</v>
      </c>
      <c r="EC48" s="125">
        <f>IF(ROUND(SUM($BW48:EB48),0)&lt;ROUND(SUM($J48:BO48),0),SUM($J48:BO48)/$H48,0)</f>
        <v>0</v>
      </c>
      <c r="ED48" s="125">
        <f>IF(ROUND(SUM($BW48:EC48),0)&lt;ROUND(SUM($J48:BP48),0),SUM($J48:BP48)/$H48,0)</f>
        <v>0</v>
      </c>
      <c r="EE48" s="125">
        <f>IF(ROUND(SUM($BW48:ED48),0)&lt;ROUND(SUM($J48:BQ48),0),SUM($J48:BQ48)/$H48,0)</f>
        <v>0</v>
      </c>
      <c r="EF48" s="159" cm="1">
        <f t="array" ref="EF48">SUMPRODUCT((YEAR($BX$5:$EE$5)=EF$5)*($BX48:$EE48))</f>
        <v>0</v>
      </c>
      <c r="EG48" s="125" cm="1">
        <f t="array" ref="EG48">SUMPRODUCT((YEAR($BX$5:$EE$5)=EG$5)*($BX48:$EE48))</f>
        <v>0</v>
      </c>
      <c r="EH48" s="125" cm="1">
        <f t="array" ref="EH48">SUMPRODUCT((YEAR($BX$5:$EE$5)=EH$5)*($BX48:$EE48))</f>
        <v>0</v>
      </c>
      <c r="EI48" s="125" cm="1">
        <f t="array" ref="EI48">SUMPRODUCT((YEAR($BX$5:$EE$5)=EI$5)*($BX48:$EE48))</f>
        <v>0</v>
      </c>
      <c r="EJ48" s="158" cm="1">
        <f t="array" ref="EJ48">SUMPRODUCT((YEAR($BX$5:$EE$5)=EJ$5)*($BX48:$EE48))</f>
        <v>0</v>
      </c>
      <c r="EK48" s="193"/>
      <c r="EL48" s="125">
        <f>ROUND(SUM($J48:J48)-SUM($BX48:BX48),2)</f>
        <v>0</v>
      </c>
      <c r="EM48" s="125">
        <f>ROUND(SUM($J48:K48)-SUM($BX48:BY48),2)</f>
        <v>0</v>
      </c>
      <c r="EN48" s="125">
        <f>ROUND(SUM($J48:L48)-SUM($BX48:BZ48),2)</f>
        <v>0</v>
      </c>
      <c r="EO48" s="125">
        <f>ROUND(SUM($J48:M48)-SUM($BX48:CA48),2)</f>
        <v>0</v>
      </c>
      <c r="EP48" s="125">
        <f>ROUND(SUM($J48:N48)-SUM($BX48:CB48),2)</f>
        <v>0</v>
      </c>
      <c r="EQ48" s="125">
        <f>ROUND(SUM($J48:O48)-SUM($BX48:CC48),2)</f>
        <v>0</v>
      </c>
      <c r="ER48" s="125">
        <f>ROUND(SUM($J48:P48)-SUM($BX48:CD48),2)</f>
        <v>0</v>
      </c>
      <c r="ES48" s="125">
        <f>ROUND(SUM($J48:Q48)-SUM($BX48:CE48),2)</f>
        <v>0</v>
      </c>
      <c r="ET48" s="125">
        <f>ROUND(SUM($J48:R48)-SUM($BX48:CF48),2)</f>
        <v>0</v>
      </c>
      <c r="EU48" s="125">
        <f>ROUND(SUM($J48:S48)-SUM($BX48:CG48),2)</f>
        <v>0</v>
      </c>
      <c r="EV48" s="125">
        <f>ROUND(SUM($J48:T48)-SUM($BX48:CH48),2)</f>
        <v>0</v>
      </c>
      <c r="EW48" s="125">
        <f>ROUND(SUM($J48:U48)-SUM($BX48:CI48),2)</f>
        <v>0</v>
      </c>
      <c r="EX48" s="125">
        <f>ROUND(SUM($J48:V48)-SUM($BX48:CJ48),2)</f>
        <v>0</v>
      </c>
      <c r="EY48" s="125">
        <f>ROUND(SUM($J48:W48)-SUM($BX48:CK48),2)</f>
        <v>0</v>
      </c>
      <c r="EZ48" s="125">
        <f>ROUND(SUM($J48:X48)-SUM($BX48:CL48),2)</f>
        <v>0</v>
      </c>
      <c r="FA48" s="125">
        <f>ROUND(SUM($J48:Y48)-SUM($BX48:CM48),2)</f>
        <v>0</v>
      </c>
      <c r="FB48" s="125">
        <f>ROUND(SUM($J48:Z48)-SUM($BX48:CN48),2)</f>
        <v>0</v>
      </c>
      <c r="FC48" s="125">
        <f>ROUND(SUM($J48:AA48)-SUM($BX48:CO48),2)</f>
        <v>0</v>
      </c>
      <c r="FD48" s="125">
        <f>ROUND(SUM($J48:AB48)-SUM($BX48:CP48),2)</f>
        <v>0</v>
      </c>
      <c r="FE48" s="125">
        <f>ROUND(SUM($J48:AC48)-SUM($BX48:CQ48),2)</f>
        <v>0</v>
      </c>
      <c r="FF48" s="125">
        <f>ROUND(SUM($J48:AD48)-SUM($BX48:CR48),2)</f>
        <v>0</v>
      </c>
      <c r="FG48" s="125">
        <f>ROUND(SUM($J48:AE48)-SUM($BX48:CS48),2)</f>
        <v>0</v>
      </c>
      <c r="FH48" s="125">
        <f>ROUND(SUM($J48:AF48)-SUM($BX48:CT48),2)</f>
        <v>0</v>
      </c>
      <c r="FI48" s="125">
        <f>ROUND(SUM($J48:AG48)-SUM($BX48:CU48),2)</f>
        <v>0</v>
      </c>
      <c r="FJ48" s="125">
        <f>ROUND(SUM($J48:AH48)-SUM($BX48:CV48),2)</f>
        <v>0</v>
      </c>
      <c r="FK48" s="125">
        <f>ROUND(SUM($J48:AI48)-SUM($BX48:CW48),2)</f>
        <v>0</v>
      </c>
      <c r="FL48" s="125">
        <f>ROUND(SUM($J48:AJ48)-SUM($BX48:CX48),2)</f>
        <v>0</v>
      </c>
      <c r="FM48" s="125">
        <f>ROUND(SUM($J48:AK48)-SUM($BX48:CY48),2)</f>
        <v>0</v>
      </c>
      <c r="FN48" s="125">
        <f>ROUND(SUM($J48:AL48)-SUM($BX48:CZ48),2)</f>
        <v>0</v>
      </c>
      <c r="FO48" s="125">
        <f>ROUND(SUM($J48:AM48)-SUM($BX48:DA48),2)</f>
        <v>0</v>
      </c>
      <c r="FP48" s="125">
        <f>ROUND(SUM($J48:AN48)-SUM($BX48:DB48),2)</f>
        <v>0</v>
      </c>
      <c r="FQ48" s="125">
        <f>ROUND(SUM($J48:AO48)-SUM($BX48:DC48),2)</f>
        <v>0</v>
      </c>
      <c r="FR48" s="125">
        <f>ROUND(SUM($J48:AP48)-SUM($BX48:DD48),2)</f>
        <v>0</v>
      </c>
      <c r="FS48" s="125">
        <f>ROUND(SUM($J48:AQ48)-SUM($BX48:DE48),2)</f>
        <v>0</v>
      </c>
      <c r="FT48" s="125">
        <f>ROUND(SUM($J48:AR48)-SUM($BX48:DF48),2)</f>
        <v>0</v>
      </c>
      <c r="FU48" s="125">
        <f>ROUND(SUM($J48:AS48)-SUM($BX48:DG48),2)</f>
        <v>0</v>
      </c>
      <c r="FV48" s="125">
        <f>ROUND(SUM($J48:AT48)-SUM($BX48:DH48),2)</f>
        <v>0</v>
      </c>
      <c r="FW48" s="125">
        <f>ROUND(SUM($J48:AU48)-SUM($BX48:DI48),2)</f>
        <v>0</v>
      </c>
      <c r="FX48" s="125">
        <f>ROUND(SUM($J48:AV48)-SUM($BX48:DJ48),2)</f>
        <v>0</v>
      </c>
      <c r="FY48" s="125">
        <f>ROUND(SUM($J48:AW48)-SUM($BX48:DK48),2)</f>
        <v>0</v>
      </c>
      <c r="FZ48" s="125">
        <f>ROUND(SUM($J48:AX48)-SUM($BX48:DL48),2)</f>
        <v>0</v>
      </c>
      <c r="GA48" s="125">
        <f>ROUND(SUM($J48:AY48)-SUM($BX48:DM48),2)</f>
        <v>0</v>
      </c>
      <c r="GB48" s="125">
        <f>ROUND(SUM($J48:AZ48)-SUM($BX48:DN48),2)</f>
        <v>0</v>
      </c>
      <c r="GC48" s="125">
        <f>ROUND(SUM($J48:BA48)-SUM($BX48:DO48),2)</f>
        <v>0</v>
      </c>
      <c r="GD48" s="125">
        <f>ROUND(SUM($J48:BB48)-SUM($BX48:DP48),2)</f>
        <v>0</v>
      </c>
      <c r="GE48" s="125">
        <f>ROUND(SUM($J48:BC48)-SUM($BX48:DQ48),2)</f>
        <v>0</v>
      </c>
      <c r="GF48" s="125">
        <f>ROUND(SUM($J48:BD48)-SUM($BX48:DR48),2)</f>
        <v>0</v>
      </c>
      <c r="GG48" s="125">
        <f>ROUND(SUM($J48:BE48)-SUM($BX48:DS48),2)</f>
        <v>0</v>
      </c>
      <c r="GH48" s="125">
        <f>ROUND(SUM($J48:BF48)-SUM($BX48:DT48),2)</f>
        <v>0</v>
      </c>
      <c r="GI48" s="125">
        <f>ROUND(SUM($J48:BG48)-SUM($BX48:DU48),2)</f>
        <v>0</v>
      </c>
      <c r="GJ48" s="125">
        <f>ROUND(SUM($J48:BH48)-SUM($BX48:DV48),2)</f>
        <v>0</v>
      </c>
      <c r="GK48" s="125">
        <f>ROUND(SUM($J48:BI48)-SUM($BX48:DW48),2)</f>
        <v>0</v>
      </c>
      <c r="GL48" s="125">
        <f>ROUND(SUM($J48:BJ48)-SUM($BX48:DX48),2)</f>
        <v>0</v>
      </c>
      <c r="GM48" s="125">
        <f>ROUND(SUM($J48:BK48)-SUM($BX48:DY48),2)</f>
        <v>0</v>
      </c>
      <c r="GN48" s="125">
        <f>ROUND(SUM($J48:BL48)-SUM($BX48:DZ48),2)</f>
        <v>0</v>
      </c>
      <c r="GO48" s="125">
        <f>ROUND(SUM($J48:BM48)-SUM($BX48:EA48),2)</f>
        <v>0</v>
      </c>
      <c r="GP48" s="125">
        <f>ROUND(SUM($J48:BN48)-SUM($BX48:EB48),2)</f>
        <v>0</v>
      </c>
      <c r="GQ48" s="125">
        <f>ROUND(SUM($J48:BO48)-SUM($BX48:EC48),2)</f>
        <v>0</v>
      </c>
      <c r="GR48" s="125">
        <f>ROUND(SUM($J48:BP48)-SUM($BX48:ED48),2)</f>
        <v>0</v>
      </c>
      <c r="GS48" s="125">
        <f>ROUND(SUM($J48:BQ48)-SUM($BX48:EE48),2)</f>
        <v>0</v>
      </c>
      <c r="GT48" s="159">
        <f t="shared" si="192"/>
        <v>0</v>
      </c>
      <c r="GU48" s="125">
        <f t="shared" si="193"/>
        <v>0</v>
      </c>
      <c r="GV48" s="125">
        <f t="shared" si="194"/>
        <v>0</v>
      </c>
      <c r="GW48" s="125">
        <f t="shared" si="195"/>
        <v>0</v>
      </c>
      <c r="GX48" s="158">
        <f t="shared" si="196"/>
        <v>0</v>
      </c>
      <c r="GY48" s="89"/>
      <c r="GZ48" s="114"/>
      <c r="HA48" s="114"/>
      <c r="HB48" s="118"/>
      <c r="HC48" s="118"/>
      <c r="HD48" s="118"/>
      <c r="HE48" s="89"/>
      <c r="HF48" s="89"/>
      <c r="HG48" s="89"/>
      <c r="HH48" s="89"/>
      <c r="HI48" s="89"/>
      <c r="HJ48" s="89"/>
      <c r="HK48" s="89"/>
      <c r="HL48" s="89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2"/>
      <c r="IV48" s="212"/>
      <c r="IW48" s="212"/>
      <c r="IX48" s="212"/>
      <c r="IY48" s="212"/>
      <c r="IZ48" s="212"/>
      <c r="JA48" s="212"/>
      <c r="JB48" s="212"/>
    </row>
    <row r="49" spans="1:262" s="24" customFormat="1">
      <c r="A49" s="17"/>
      <c r="B49" s="89"/>
      <c r="C49" s="445" t="s">
        <v>209</v>
      </c>
      <c r="D49" s="152" t="s">
        <v>28</v>
      </c>
      <c r="E49" s="153" t="str">
        <f>Setup!D$17</f>
        <v>Operations</v>
      </c>
      <c r="F49" s="153">
        <v>0</v>
      </c>
      <c r="G49" s="154" t="s">
        <v>210</v>
      </c>
      <c r="H49" s="155">
        <f>IFERROR(VLOOKUP(D49,Setup!$D$40:$F$47,3,FALSE)*12,"")</f>
        <v>36</v>
      </c>
      <c r="I49" s="90"/>
      <c r="J49" s="159">
        <f>IF(SUMIF(Headcount!$F$44:$F$49,$E49,Headcount!N$44:N$49)&lt;=SUMIF(Headcount!$F$44:$F$49,$E49,Headcount!M$44:M$49),0,IF(AND($D49="Computer Equipment",VLOOKUP($E49,Setup!$C$33:$F$38,3,FALSE)&gt;=Setup!$F$30),VLOOKUP($E49,Setup!$C$33:$F$38,3,FALSE)*(SUMIF(Headcount!$F$44:$F$49,$E49,Headcount!N$44:N$49)-SUMIF(Headcount!$F$44:$F$49,$E49,Headcount!M$44:M$49)),IF(AND($D49="Furniture &amp; Fixtures",VLOOKUP($E49,Setup!$C$33:$F$38,4,FALSE)&gt;=Setup!$F$30),VLOOKUP($E49,Setup!$C$33:$F$38,4,FALSE)*(SUMIF(Headcount!$F$44:$F$49,$E49,Headcount!N$44:N$49)-SUMIF(Headcount!$F$44:$F$49,$E49,Headcount!M$44:M$49)),0)))</f>
        <v>0</v>
      </c>
      <c r="K49" s="125">
        <f>IF(SUMIF(Headcount!$F$44:$F$49,$E49,Headcount!O$44:O$49)&lt;=SUMIF(Headcount!$F$44:$F$49,$E49,Headcount!N$44:N$49),0,IF(AND($D49="Computer Equipment",VLOOKUP($E49,Setup!$C$33:$F$38,3,FALSE)&gt;=Setup!$F$30),VLOOKUP($E49,Setup!$C$33:$F$38,3,FALSE)*(SUMIF(Headcount!$F$44:$F$49,$E49,Headcount!O$44:O$49)-SUMIF(Headcount!$F$44:$F$49,$E49,Headcount!N$44:N$49)),IF(AND($D49="Furniture &amp; Fixtures",VLOOKUP($E49,Setup!$C$33:$F$38,4,FALSE)&gt;=Setup!$F$30),VLOOKUP($E49,Setup!$C$33:$F$38,4,FALSE)*(SUMIF(Headcount!$F$44:$F$49,$E49,Headcount!O$44:O$49)-SUMIF(Headcount!$F$44:$F$49,$E49,Headcount!N$44:N$49)),0)))</f>
        <v>0</v>
      </c>
      <c r="L49" s="125">
        <f>IF(SUMIF(Headcount!$F$44:$F$49,$E49,Headcount!P$44:P$49)&lt;=SUMIF(Headcount!$F$44:$F$49,$E49,Headcount!O$44:O$49),0,IF(AND($D49="Computer Equipment",VLOOKUP($E49,Setup!$C$33:$F$38,3,FALSE)&gt;=Setup!$F$30),VLOOKUP($E49,Setup!$C$33:$F$38,3,FALSE)*(SUMIF(Headcount!$F$44:$F$49,$E49,Headcount!P$44:P$49)-SUMIF(Headcount!$F$44:$F$49,$E49,Headcount!O$44:O$49)),IF(AND($D49="Furniture &amp; Fixtures",VLOOKUP($E49,Setup!$C$33:$F$38,4,FALSE)&gt;=Setup!$F$30),VLOOKUP($E49,Setup!$C$33:$F$38,4,FALSE)*(SUMIF(Headcount!$F$44:$F$49,$E49,Headcount!P$44:P$49)-SUMIF(Headcount!$F$44:$F$49,$E49,Headcount!O$44:O$49)),0)))</f>
        <v>0</v>
      </c>
      <c r="M49" s="125">
        <f>IF(SUMIF(Headcount!$F$44:$F$49,$E49,Headcount!Q$44:Q$49)&lt;=SUMIF(Headcount!$F$44:$F$49,$E49,Headcount!P$44:P$49),0,IF(AND($D49="Computer Equipment",VLOOKUP($E49,Setup!$C$33:$F$38,3,FALSE)&gt;=Setup!$F$30),VLOOKUP($E49,Setup!$C$33:$F$38,3,FALSE)*(SUMIF(Headcount!$F$44:$F$49,$E49,Headcount!Q$44:Q$49)-SUMIF(Headcount!$F$44:$F$49,$E49,Headcount!P$44:P$49)),IF(AND($D49="Furniture &amp; Fixtures",VLOOKUP($E49,Setup!$C$33:$F$38,4,FALSE)&gt;=Setup!$F$30),VLOOKUP($E49,Setup!$C$33:$F$38,4,FALSE)*(SUMIF(Headcount!$F$44:$F$49,$E49,Headcount!Q$44:Q$49)-SUMIF(Headcount!$F$44:$F$49,$E49,Headcount!P$44:P$49)),0)))</f>
        <v>0</v>
      </c>
      <c r="N49" s="125">
        <f>IF(SUMIF(Headcount!$F$44:$F$49,$E49,Headcount!R$44:R$49)&lt;=SUMIF(Headcount!$F$44:$F$49,$E49,Headcount!Q$44:Q$49),0,IF(AND($D49="Computer Equipment",VLOOKUP($E49,Setup!$C$33:$F$38,3,FALSE)&gt;=Setup!$F$30),VLOOKUP($E49,Setup!$C$33:$F$38,3,FALSE)*(SUMIF(Headcount!$F$44:$F$49,$E49,Headcount!R$44:R$49)-SUMIF(Headcount!$F$44:$F$49,$E49,Headcount!Q$44:Q$49)),IF(AND($D49="Furniture &amp; Fixtures",VLOOKUP($E49,Setup!$C$33:$F$38,4,FALSE)&gt;=Setup!$F$30),VLOOKUP($E49,Setup!$C$33:$F$38,4,FALSE)*(SUMIF(Headcount!$F$44:$F$49,$E49,Headcount!R$44:R$49)-SUMIF(Headcount!$F$44:$F$49,$E49,Headcount!Q$44:Q$49)),0)))</f>
        <v>0</v>
      </c>
      <c r="O49" s="125">
        <f>IF(SUMIF(Headcount!$F$44:$F$49,$E49,Headcount!S$44:S$49)&lt;=SUMIF(Headcount!$F$44:$F$49,$E49,Headcount!R$44:R$49),0,IF(AND($D49="Computer Equipment",VLOOKUP($E49,Setup!$C$33:$F$38,3,FALSE)&gt;=Setup!$F$30),VLOOKUP($E49,Setup!$C$33:$F$38,3,FALSE)*(SUMIF(Headcount!$F$44:$F$49,$E49,Headcount!S$44:S$49)-SUMIF(Headcount!$F$44:$F$49,$E49,Headcount!R$44:R$49)),IF(AND($D49="Furniture &amp; Fixtures",VLOOKUP($E49,Setup!$C$33:$F$38,4,FALSE)&gt;=Setup!$F$30),VLOOKUP($E49,Setup!$C$33:$F$38,4,FALSE)*(SUMIF(Headcount!$F$44:$F$49,$E49,Headcount!S$44:S$49)-SUMIF(Headcount!$F$44:$F$49,$E49,Headcount!R$44:R$49)),0)))</f>
        <v>0</v>
      </c>
      <c r="P49" s="125">
        <f>IF(SUMIF(Headcount!$F$44:$F$49,$E49,Headcount!T$44:T$49)&lt;=SUMIF(Headcount!$F$44:$F$49,$E49,Headcount!S$44:S$49),0,IF(AND($D49="Computer Equipment",VLOOKUP($E49,Setup!$C$33:$F$38,3,FALSE)&gt;=Setup!$F$30),VLOOKUP($E49,Setup!$C$33:$F$38,3,FALSE)*(SUMIF(Headcount!$F$44:$F$49,$E49,Headcount!T$44:T$49)-SUMIF(Headcount!$F$44:$F$49,$E49,Headcount!S$44:S$49)),IF(AND($D49="Furniture &amp; Fixtures",VLOOKUP($E49,Setup!$C$33:$F$38,4,FALSE)&gt;=Setup!$F$30),VLOOKUP($E49,Setup!$C$33:$F$38,4,FALSE)*(SUMIF(Headcount!$F$44:$F$49,$E49,Headcount!T$44:T$49)-SUMIF(Headcount!$F$44:$F$49,$E49,Headcount!S$44:S$49)),0)))</f>
        <v>0</v>
      </c>
      <c r="Q49" s="125">
        <f>IF(SUMIF(Headcount!$F$44:$F$49,$E49,Headcount!U$44:U$49)&lt;=SUMIF(Headcount!$F$44:$F$49,$E49,Headcount!T$44:T$49),0,IF(AND($D49="Computer Equipment",VLOOKUP($E49,Setup!$C$33:$F$38,3,FALSE)&gt;=Setup!$F$30),VLOOKUP($E49,Setup!$C$33:$F$38,3,FALSE)*(SUMIF(Headcount!$F$44:$F$49,$E49,Headcount!U$44:U$49)-SUMIF(Headcount!$F$44:$F$49,$E49,Headcount!T$44:T$49)),IF(AND($D49="Furniture &amp; Fixtures",VLOOKUP($E49,Setup!$C$33:$F$38,4,FALSE)&gt;=Setup!$F$30),VLOOKUP($E49,Setup!$C$33:$F$38,4,FALSE)*(SUMIF(Headcount!$F$44:$F$49,$E49,Headcount!U$44:U$49)-SUMIF(Headcount!$F$44:$F$49,$E49,Headcount!T$44:T$49)),0)))</f>
        <v>0</v>
      </c>
      <c r="R49" s="125">
        <f>IF(SUMIF(Headcount!$F$44:$F$49,$E49,Headcount!V$44:V$49)&lt;=SUMIF(Headcount!$F$44:$F$49,$E49,Headcount!U$44:U$49),0,IF(AND($D49="Computer Equipment",VLOOKUP($E49,Setup!$C$33:$F$38,3,FALSE)&gt;=Setup!$F$30),VLOOKUP($E49,Setup!$C$33:$F$38,3,FALSE)*(SUMIF(Headcount!$F$44:$F$49,$E49,Headcount!V$44:V$49)-SUMIF(Headcount!$F$44:$F$49,$E49,Headcount!U$44:U$49)),IF(AND($D49="Furniture &amp; Fixtures",VLOOKUP($E49,Setup!$C$33:$F$38,4,FALSE)&gt;=Setup!$F$30),VLOOKUP($E49,Setup!$C$33:$F$38,4,FALSE)*(SUMIF(Headcount!$F$44:$F$49,$E49,Headcount!V$44:V$49)-SUMIF(Headcount!$F$44:$F$49,$E49,Headcount!U$44:U$49)),0)))</f>
        <v>0</v>
      </c>
      <c r="S49" s="125">
        <f>IF(SUMIF(Headcount!$F$44:$F$49,$E49,Headcount!W$44:W$49)&lt;=SUMIF(Headcount!$F$44:$F$49,$E49,Headcount!V$44:V$49),0,IF(AND($D49="Computer Equipment",VLOOKUP($E49,Setup!$C$33:$F$38,3,FALSE)&gt;=Setup!$F$30),VLOOKUP($E49,Setup!$C$33:$F$38,3,FALSE)*(SUMIF(Headcount!$F$44:$F$49,$E49,Headcount!W$44:W$49)-SUMIF(Headcount!$F$44:$F$49,$E49,Headcount!V$44:V$49)),IF(AND($D49="Furniture &amp; Fixtures",VLOOKUP($E49,Setup!$C$33:$F$38,4,FALSE)&gt;=Setup!$F$30),VLOOKUP($E49,Setup!$C$33:$F$38,4,FALSE)*(SUMIF(Headcount!$F$44:$F$49,$E49,Headcount!W$44:W$49)-SUMIF(Headcount!$F$44:$F$49,$E49,Headcount!V$44:V$49)),0)))</f>
        <v>0</v>
      </c>
      <c r="T49" s="125">
        <f>IF(SUMIF(Headcount!$F$44:$F$49,$E49,Headcount!X$44:X$49)&lt;=SUMIF(Headcount!$F$44:$F$49,$E49,Headcount!W$44:W$49),0,IF(AND($D49="Computer Equipment",VLOOKUP($E49,Setup!$C$33:$F$38,3,FALSE)&gt;=Setup!$F$30),VLOOKUP($E49,Setup!$C$33:$F$38,3,FALSE)*(SUMIF(Headcount!$F$44:$F$49,$E49,Headcount!X$44:X$49)-SUMIF(Headcount!$F$44:$F$49,$E49,Headcount!W$44:W$49)),IF(AND($D49="Furniture &amp; Fixtures",VLOOKUP($E49,Setup!$C$33:$F$38,4,FALSE)&gt;=Setup!$F$30),VLOOKUP($E49,Setup!$C$33:$F$38,4,FALSE)*(SUMIF(Headcount!$F$44:$F$49,$E49,Headcount!X$44:X$49)-SUMIF(Headcount!$F$44:$F$49,$E49,Headcount!W$44:W$49)),0)))</f>
        <v>0</v>
      </c>
      <c r="U49" s="125">
        <f>IF(SUMIF(Headcount!$F$44:$F$49,$E49,Headcount!Y$44:Y$49)&lt;=SUMIF(Headcount!$F$44:$F$49,$E49,Headcount!X$44:X$49),0,IF(AND($D49="Computer Equipment",VLOOKUP($E49,Setup!$C$33:$F$38,3,FALSE)&gt;=Setup!$F$30),VLOOKUP($E49,Setup!$C$33:$F$38,3,FALSE)*(SUMIF(Headcount!$F$44:$F$49,$E49,Headcount!Y$44:Y$49)-SUMIF(Headcount!$F$44:$F$49,$E49,Headcount!X$44:X$49)),IF(AND($D49="Furniture &amp; Fixtures",VLOOKUP($E49,Setup!$C$33:$F$38,4,FALSE)&gt;=Setup!$F$30),VLOOKUP($E49,Setup!$C$33:$F$38,4,FALSE)*(SUMIF(Headcount!$F$44:$F$49,$E49,Headcount!Y$44:Y$49)-SUMIF(Headcount!$F$44:$F$49,$E49,Headcount!X$44:X$49)),0)))</f>
        <v>0</v>
      </c>
      <c r="V49" s="125">
        <f>IF(SUMIF(Headcount!$F$44:$F$49,$E49,Headcount!Z$44:Z$49)&lt;=SUMIF(Headcount!$F$44:$F$49,$E49,Headcount!Y$44:Y$49),0,IF(AND($D49="Computer Equipment",VLOOKUP($E49,Setup!$C$33:$F$38,3,FALSE)&gt;=Setup!$F$30),VLOOKUP($E49,Setup!$C$33:$F$38,3,FALSE)*(SUMIF(Headcount!$F$44:$F$49,$E49,Headcount!Z$44:Z$49)-SUMIF(Headcount!$F$44:$F$49,$E49,Headcount!Y$44:Y$49)),IF(AND($D49="Furniture &amp; Fixtures",VLOOKUP($E49,Setup!$C$33:$F$38,4,FALSE)&gt;=Setup!$F$30),VLOOKUP($E49,Setup!$C$33:$F$38,4,FALSE)*(SUMIF(Headcount!$F$44:$F$49,$E49,Headcount!Z$44:Z$49)-SUMIF(Headcount!$F$44:$F$49,$E49,Headcount!Y$44:Y$49)),0)))</f>
        <v>0</v>
      </c>
      <c r="W49" s="125">
        <f>IF(SUMIF(Headcount!$F$44:$F$49,$E49,Headcount!AA$44:AA$49)&lt;=SUMIF(Headcount!$F$44:$F$49,$E49,Headcount!Z$44:Z$49),0,IF(AND($D49="Computer Equipment",VLOOKUP($E49,Setup!$C$33:$F$38,3,FALSE)&gt;=Setup!$F$30),VLOOKUP($E49,Setup!$C$33:$F$38,3,FALSE)*(SUMIF(Headcount!$F$44:$F$49,$E49,Headcount!AA$44:AA$49)-SUMIF(Headcount!$F$44:$F$49,$E49,Headcount!Z$44:Z$49)),IF(AND($D49="Furniture &amp; Fixtures",VLOOKUP($E49,Setup!$C$33:$F$38,4,FALSE)&gt;=Setup!$F$30),VLOOKUP($E49,Setup!$C$33:$F$38,4,FALSE)*(SUMIF(Headcount!$F$44:$F$49,$E49,Headcount!AA$44:AA$49)-SUMIF(Headcount!$F$44:$F$49,$E49,Headcount!Z$44:Z$49)),0)))</f>
        <v>0</v>
      </c>
      <c r="X49" s="125">
        <f>IF(SUMIF(Headcount!$F$44:$F$49,$E49,Headcount!AB$44:AB$49)&lt;=SUMIF(Headcount!$F$44:$F$49,$E49,Headcount!AA$44:AA$49),0,IF(AND($D49="Computer Equipment",VLOOKUP($E49,Setup!$C$33:$F$38,3,FALSE)&gt;=Setup!$F$30),VLOOKUP($E49,Setup!$C$33:$F$38,3,FALSE)*(SUMIF(Headcount!$F$44:$F$49,$E49,Headcount!AB$44:AB$49)-SUMIF(Headcount!$F$44:$F$49,$E49,Headcount!AA$44:AA$49)),IF(AND($D49="Furniture &amp; Fixtures",VLOOKUP($E49,Setup!$C$33:$F$38,4,FALSE)&gt;=Setup!$F$30),VLOOKUP($E49,Setup!$C$33:$F$38,4,FALSE)*(SUMIF(Headcount!$F$44:$F$49,$E49,Headcount!AB$44:AB$49)-SUMIF(Headcount!$F$44:$F$49,$E49,Headcount!AA$44:AA$49)),0)))</f>
        <v>0</v>
      </c>
      <c r="Y49" s="125">
        <f>IF(SUMIF(Headcount!$F$44:$F$49,$E49,Headcount!AC$44:AC$49)&lt;=SUMIF(Headcount!$F$44:$F$49,$E49,Headcount!AB$44:AB$49),0,IF(AND($D49="Computer Equipment",VLOOKUP($E49,Setup!$C$33:$F$38,3,FALSE)&gt;=Setup!$F$30),VLOOKUP($E49,Setup!$C$33:$F$38,3,FALSE)*(SUMIF(Headcount!$F$44:$F$49,$E49,Headcount!AC$44:AC$49)-SUMIF(Headcount!$F$44:$F$49,$E49,Headcount!AB$44:AB$49)),IF(AND($D49="Furniture &amp; Fixtures",VLOOKUP($E49,Setup!$C$33:$F$38,4,FALSE)&gt;=Setup!$F$30),VLOOKUP($E49,Setup!$C$33:$F$38,4,FALSE)*(SUMIF(Headcount!$F$44:$F$49,$E49,Headcount!AC$44:AC$49)-SUMIF(Headcount!$F$44:$F$49,$E49,Headcount!AB$44:AB$49)),0)))</f>
        <v>0</v>
      </c>
      <c r="Z49" s="125">
        <f>IF(SUMIF(Headcount!$F$44:$F$49,$E49,Headcount!AD$44:AD$49)&lt;=SUMIF(Headcount!$F$44:$F$49,$E49,Headcount!AC$44:AC$49),0,IF(AND($D49="Computer Equipment",VLOOKUP($E49,Setup!$C$33:$F$38,3,FALSE)&gt;=Setup!$F$30),VLOOKUP($E49,Setup!$C$33:$F$38,3,FALSE)*(SUMIF(Headcount!$F$44:$F$49,$E49,Headcount!AD$44:AD$49)-SUMIF(Headcount!$F$44:$F$49,$E49,Headcount!AC$44:AC$49)),IF(AND($D49="Furniture &amp; Fixtures",VLOOKUP($E49,Setup!$C$33:$F$38,4,FALSE)&gt;=Setup!$F$30),VLOOKUP($E49,Setup!$C$33:$F$38,4,FALSE)*(SUMIF(Headcount!$F$44:$F$49,$E49,Headcount!AD$44:AD$49)-SUMIF(Headcount!$F$44:$F$49,$E49,Headcount!AC$44:AC$49)),0)))</f>
        <v>0</v>
      </c>
      <c r="AA49" s="125">
        <f>IF(SUMIF(Headcount!$F$44:$F$49,$E49,Headcount!AE$44:AE$49)&lt;=SUMIF(Headcount!$F$44:$F$49,$E49,Headcount!AD$44:AD$49),0,IF(AND($D49="Computer Equipment",VLOOKUP($E49,Setup!$C$33:$F$38,3,FALSE)&gt;=Setup!$F$30),VLOOKUP($E49,Setup!$C$33:$F$38,3,FALSE)*(SUMIF(Headcount!$F$44:$F$49,$E49,Headcount!AE$44:AE$49)-SUMIF(Headcount!$F$44:$F$49,$E49,Headcount!AD$44:AD$49)),IF(AND($D49="Furniture &amp; Fixtures",VLOOKUP($E49,Setup!$C$33:$F$38,4,FALSE)&gt;=Setup!$F$30),VLOOKUP($E49,Setup!$C$33:$F$38,4,FALSE)*(SUMIF(Headcount!$F$44:$F$49,$E49,Headcount!AE$44:AE$49)-SUMIF(Headcount!$F$44:$F$49,$E49,Headcount!AD$44:AD$49)),0)))</f>
        <v>0</v>
      </c>
      <c r="AB49" s="125">
        <f>IF(SUMIF(Headcount!$F$44:$F$49,$E49,Headcount!AF$44:AF$49)&lt;=SUMIF(Headcount!$F$44:$F$49,$E49,Headcount!AE$44:AE$49),0,IF(AND($D49="Computer Equipment",VLOOKUP($E49,Setup!$C$33:$F$38,3,FALSE)&gt;=Setup!$F$30),VLOOKUP($E49,Setup!$C$33:$F$38,3,FALSE)*(SUMIF(Headcount!$F$44:$F$49,$E49,Headcount!AF$44:AF$49)-SUMIF(Headcount!$F$44:$F$49,$E49,Headcount!AE$44:AE$49)),IF(AND($D49="Furniture &amp; Fixtures",VLOOKUP($E49,Setup!$C$33:$F$38,4,FALSE)&gt;=Setup!$F$30),VLOOKUP($E49,Setup!$C$33:$F$38,4,FALSE)*(SUMIF(Headcount!$F$44:$F$49,$E49,Headcount!AF$44:AF$49)-SUMIF(Headcount!$F$44:$F$49,$E49,Headcount!AE$44:AE$49)),0)))</f>
        <v>0</v>
      </c>
      <c r="AC49" s="125">
        <f>IF(SUMIF(Headcount!$F$44:$F$49,$E49,Headcount!AG$44:AG$49)&lt;=SUMIF(Headcount!$F$44:$F$49,$E49,Headcount!AF$44:AF$49),0,IF(AND($D49="Computer Equipment",VLOOKUP($E49,Setup!$C$33:$F$38,3,FALSE)&gt;=Setup!$F$30),VLOOKUP($E49,Setup!$C$33:$F$38,3,FALSE)*(SUMIF(Headcount!$F$44:$F$49,$E49,Headcount!AG$44:AG$49)-SUMIF(Headcount!$F$44:$F$49,$E49,Headcount!AF$44:AF$49)),IF(AND($D49="Furniture &amp; Fixtures",VLOOKUP($E49,Setup!$C$33:$F$38,4,FALSE)&gt;=Setup!$F$30),VLOOKUP($E49,Setup!$C$33:$F$38,4,FALSE)*(SUMIF(Headcount!$F$44:$F$49,$E49,Headcount!AG$44:AG$49)-SUMIF(Headcount!$F$44:$F$49,$E49,Headcount!AF$44:AF$49)),0)))</f>
        <v>0</v>
      </c>
      <c r="AD49" s="125">
        <f>IF(SUMIF(Headcount!$F$44:$F$49,$E49,Headcount!AH$44:AH$49)&lt;=SUMIF(Headcount!$F$44:$F$49,$E49,Headcount!AG$44:AG$49),0,IF(AND($D49="Computer Equipment",VLOOKUP($E49,Setup!$C$33:$F$38,3,FALSE)&gt;=Setup!$F$30),VLOOKUP($E49,Setup!$C$33:$F$38,3,FALSE)*(SUMIF(Headcount!$F$44:$F$49,$E49,Headcount!AH$44:AH$49)-SUMIF(Headcount!$F$44:$F$49,$E49,Headcount!AG$44:AG$49)),IF(AND($D49="Furniture &amp; Fixtures",VLOOKUP($E49,Setup!$C$33:$F$38,4,FALSE)&gt;=Setup!$F$30),VLOOKUP($E49,Setup!$C$33:$F$38,4,FALSE)*(SUMIF(Headcount!$F$44:$F$49,$E49,Headcount!AH$44:AH$49)-SUMIF(Headcount!$F$44:$F$49,$E49,Headcount!AG$44:AG$49)),0)))</f>
        <v>0</v>
      </c>
      <c r="AE49" s="125">
        <f>IF(SUMIF(Headcount!$F$44:$F$49,$E49,Headcount!AI$44:AI$49)&lt;=SUMIF(Headcount!$F$44:$F$49,$E49,Headcount!AH$44:AH$49),0,IF(AND($D49="Computer Equipment",VLOOKUP($E49,Setup!$C$33:$F$38,3,FALSE)&gt;=Setup!$F$30),VLOOKUP($E49,Setup!$C$33:$F$38,3,FALSE)*(SUMIF(Headcount!$F$44:$F$49,$E49,Headcount!AI$44:AI$49)-SUMIF(Headcount!$F$44:$F$49,$E49,Headcount!AH$44:AH$49)),IF(AND($D49="Furniture &amp; Fixtures",VLOOKUP($E49,Setup!$C$33:$F$38,4,FALSE)&gt;=Setup!$F$30),VLOOKUP($E49,Setup!$C$33:$F$38,4,FALSE)*(SUMIF(Headcount!$F$44:$F$49,$E49,Headcount!AI$44:AI$49)-SUMIF(Headcount!$F$44:$F$49,$E49,Headcount!AH$44:AH$49)),0)))</f>
        <v>0</v>
      </c>
      <c r="AF49" s="125">
        <f>IF(SUMIF(Headcount!$F$44:$F$49,$E49,Headcount!AJ$44:AJ$49)&lt;=SUMIF(Headcount!$F$44:$F$49,$E49,Headcount!AI$44:AI$49),0,IF(AND($D49="Computer Equipment",VLOOKUP($E49,Setup!$C$33:$F$38,3,FALSE)&gt;=Setup!$F$30),VLOOKUP($E49,Setup!$C$33:$F$38,3,FALSE)*(SUMIF(Headcount!$F$44:$F$49,$E49,Headcount!AJ$44:AJ$49)-SUMIF(Headcount!$F$44:$F$49,$E49,Headcount!AI$44:AI$49)),IF(AND($D49="Furniture &amp; Fixtures",VLOOKUP($E49,Setup!$C$33:$F$38,4,FALSE)&gt;=Setup!$F$30),VLOOKUP($E49,Setup!$C$33:$F$38,4,FALSE)*(SUMIF(Headcount!$F$44:$F$49,$E49,Headcount!AJ$44:AJ$49)-SUMIF(Headcount!$F$44:$F$49,$E49,Headcount!AI$44:AI$49)),0)))</f>
        <v>0</v>
      </c>
      <c r="AG49" s="125">
        <f>IF(SUMIF(Headcount!$F$44:$F$49,$E49,Headcount!AK$44:AK$49)&lt;=SUMIF(Headcount!$F$44:$F$49,$E49,Headcount!AJ$44:AJ$49),0,IF(AND($D49="Computer Equipment",VLOOKUP($E49,Setup!$C$33:$F$38,3,FALSE)&gt;=Setup!$F$30),VLOOKUP($E49,Setup!$C$33:$F$38,3,FALSE)*(SUMIF(Headcount!$F$44:$F$49,$E49,Headcount!AK$44:AK$49)-SUMIF(Headcount!$F$44:$F$49,$E49,Headcount!AJ$44:AJ$49)),IF(AND($D49="Furniture &amp; Fixtures",VLOOKUP($E49,Setup!$C$33:$F$38,4,FALSE)&gt;=Setup!$F$30),VLOOKUP($E49,Setup!$C$33:$F$38,4,FALSE)*(SUMIF(Headcount!$F$44:$F$49,$E49,Headcount!AK$44:AK$49)-SUMIF(Headcount!$F$44:$F$49,$E49,Headcount!AJ$44:AJ$49)),0)))</f>
        <v>0</v>
      </c>
      <c r="AH49" s="125">
        <f>IF(SUMIF(Headcount!$F$44:$F$49,$E49,Headcount!AL$44:AL$49)&lt;=SUMIF(Headcount!$F$44:$F$49,$E49,Headcount!AK$44:AK$49),0,IF(AND($D49="Computer Equipment",VLOOKUP($E49,Setup!$C$33:$F$38,3,FALSE)&gt;=Setup!$F$30),VLOOKUP($E49,Setup!$C$33:$F$38,3,FALSE)*(SUMIF(Headcount!$F$44:$F$49,$E49,Headcount!AL$44:AL$49)-SUMIF(Headcount!$F$44:$F$49,$E49,Headcount!AK$44:AK$49)),IF(AND($D49="Furniture &amp; Fixtures",VLOOKUP($E49,Setup!$C$33:$F$38,4,FALSE)&gt;=Setup!$F$30),VLOOKUP($E49,Setup!$C$33:$F$38,4,FALSE)*(SUMIF(Headcount!$F$44:$F$49,$E49,Headcount!AL$44:AL$49)-SUMIF(Headcount!$F$44:$F$49,$E49,Headcount!AK$44:AK$49)),0)))</f>
        <v>0</v>
      </c>
      <c r="AI49" s="125">
        <f>IF(SUMIF(Headcount!$F$44:$F$49,$E49,Headcount!AM$44:AM$49)&lt;=SUMIF(Headcount!$F$44:$F$49,$E49,Headcount!AL$44:AL$49),0,IF(AND($D49="Computer Equipment",VLOOKUP($E49,Setup!$C$33:$F$38,3,FALSE)&gt;=Setup!$F$30),VLOOKUP($E49,Setup!$C$33:$F$38,3,FALSE)*(SUMIF(Headcount!$F$44:$F$49,$E49,Headcount!AM$44:AM$49)-SUMIF(Headcount!$F$44:$F$49,$E49,Headcount!AL$44:AL$49)),IF(AND($D49="Furniture &amp; Fixtures",VLOOKUP($E49,Setup!$C$33:$F$38,4,FALSE)&gt;=Setup!$F$30),VLOOKUP($E49,Setup!$C$33:$F$38,4,FALSE)*(SUMIF(Headcount!$F$44:$F$49,$E49,Headcount!AM$44:AM$49)-SUMIF(Headcount!$F$44:$F$49,$E49,Headcount!AL$44:AL$49)),0)))</f>
        <v>0</v>
      </c>
      <c r="AJ49" s="125">
        <f>IF(SUMIF(Headcount!$F$44:$F$49,$E49,Headcount!AN$44:AN$49)&lt;=SUMIF(Headcount!$F$44:$F$49,$E49,Headcount!AM$44:AM$49),0,IF(AND($D49="Computer Equipment",VLOOKUP($E49,Setup!$C$33:$F$38,3,FALSE)&gt;=Setup!$F$30),VLOOKUP($E49,Setup!$C$33:$F$38,3,FALSE)*(SUMIF(Headcount!$F$44:$F$49,$E49,Headcount!AN$44:AN$49)-SUMIF(Headcount!$F$44:$F$49,$E49,Headcount!AM$44:AM$49)),IF(AND($D49="Furniture &amp; Fixtures",VLOOKUP($E49,Setup!$C$33:$F$38,4,FALSE)&gt;=Setup!$F$30),VLOOKUP($E49,Setup!$C$33:$F$38,4,FALSE)*(SUMIF(Headcount!$F$44:$F$49,$E49,Headcount!AN$44:AN$49)-SUMIF(Headcount!$F$44:$F$49,$E49,Headcount!AM$44:AM$49)),0)))</f>
        <v>0</v>
      </c>
      <c r="AK49" s="125">
        <f>IF(SUMIF(Headcount!$F$44:$F$49,$E49,Headcount!AO$44:AO$49)&lt;=SUMIF(Headcount!$F$44:$F$49,$E49,Headcount!AN$44:AN$49),0,IF(AND($D49="Computer Equipment",VLOOKUP($E49,Setup!$C$33:$F$38,3,FALSE)&gt;=Setup!$F$30),VLOOKUP($E49,Setup!$C$33:$F$38,3,FALSE)*(SUMIF(Headcount!$F$44:$F$49,$E49,Headcount!AO$44:AO$49)-SUMIF(Headcount!$F$44:$F$49,$E49,Headcount!AN$44:AN$49)),IF(AND($D49="Furniture &amp; Fixtures",VLOOKUP($E49,Setup!$C$33:$F$38,4,FALSE)&gt;=Setup!$F$30),VLOOKUP($E49,Setup!$C$33:$F$38,4,FALSE)*(SUMIF(Headcount!$F$44:$F$49,$E49,Headcount!AO$44:AO$49)-SUMIF(Headcount!$F$44:$F$49,$E49,Headcount!AN$44:AN$49)),0)))</f>
        <v>0</v>
      </c>
      <c r="AL49" s="125">
        <f>IF(SUMIF(Headcount!$F$44:$F$49,$E49,Headcount!AP$44:AP$49)&lt;=SUMIF(Headcount!$F$44:$F$49,$E49,Headcount!AO$44:AO$49),0,IF(AND($D49="Computer Equipment",VLOOKUP($E49,Setup!$C$33:$F$38,3,FALSE)&gt;=Setup!$F$30),VLOOKUP($E49,Setup!$C$33:$F$38,3,FALSE)*(SUMIF(Headcount!$F$44:$F$49,$E49,Headcount!AP$44:AP$49)-SUMIF(Headcount!$F$44:$F$49,$E49,Headcount!AO$44:AO$49)),IF(AND($D49="Furniture &amp; Fixtures",VLOOKUP($E49,Setup!$C$33:$F$38,4,FALSE)&gt;=Setup!$F$30),VLOOKUP($E49,Setup!$C$33:$F$38,4,FALSE)*(SUMIF(Headcount!$F$44:$F$49,$E49,Headcount!AP$44:AP$49)-SUMIF(Headcount!$F$44:$F$49,$E49,Headcount!AO$44:AO$49)),0)))</f>
        <v>0</v>
      </c>
      <c r="AM49" s="125">
        <f>IF(SUMIF(Headcount!$F$44:$F$49,$E49,Headcount!AQ$44:AQ$49)&lt;=SUMIF(Headcount!$F$44:$F$49,$E49,Headcount!AP$44:AP$49),0,IF(AND($D49="Computer Equipment",VLOOKUP($E49,Setup!$C$33:$F$38,3,FALSE)&gt;=Setup!$F$30),VLOOKUP($E49,Setup!$C$33:$F$38,3,FALSE)*(SUMIF(Headcount!$F$44:$F$49,$E49,Headcount!AQ$44:AQ$49)-SUMIF(Headcount!$F$44:$F$49,$E49,Headcount!AP$44:AP$49)),IF(AND($D49="Furniture &amp; Fixtures",VLOOKUP($E49,Setup!$C$33:$F$38,4,FALSE)&gt;=Setup!$F$30),VLOOKUP($E49,Setup!$C$33:$F$38,4,FALSE)*(SUMIF(Headcount!$F$44:$F$49,$E49,Headcount!AQ$44:AQ$49)-SUMIF(Headcount!$F$44:$F$49,$E49,Headcount!AP$44:AP$49)),0)))</f>
        <v>0</v>
      </c>
      <c r="AN49" s="125">
        <f>IF(SUMIF(Headcount!$F$44:$F$49,$E49,Headcount!AR$44:AR$49)&lt;=SUMIF(Headcount!$F$44:$F$49,$E49,Headcount!AQ$44:AQ$49),0,IF(AND($D49="Computer Equipment",VLOOKUP($E49,Setup!$C$33:$F$38,3,FALSE)&gt;=Setup!$F$30),VLOOKUP($E49,Setup!$C$33:$F$38,3,FALSE)*(SUMIF(Headcount!$F$44:$F$49,$E49,Headcount!AR$44:AR$49)-SUMIF(Headcount!$F$44:$F$49,$E49,Headcount!AQ$44:AQ$49)),IF(AND($D49="Furniture &amp; Fixtures",VLOOKUP($E49,Setup!$C$33:$F$38,4,FALSE)&gt;=Setup!$F$30),VLOOKUP($E49,Setup!$C$33:$F$38,4,FALSE)*(SUMIF(Headcount!$F$44:$F$49,$E49,Headcount!AR$44:AR$49)-SUMIF(Headcount!$F$44:$F$49,$E49,Headcount!AQ$44:AQ$49)),0)))</f>
        <v>0</v>
      </c>
      <c r="AO49" s="125">
        <f>IF(SUMIF(Headcount!$F$44:$F$49,$E49,Headcount!AS$44:AS$49)&lt;=SUMIF(Headcount!$F$44:$F$49,$E49,Headcount!AR$44:AR$49),0,IF(AND($D49="Computer Equipment",VLOOKUP($E49,Setup!$C$33:$F$38,3,FALSE)&gt;=Setup!$F$30),VLOOKUP($E49,Setup!$C$33:$F$38,3,FALSE)*(SUMIF(Headcount!$F$44:$F$49,$E49,Headcount!AS$44:AS$49)-SUMIF(Headcount!$F$44:$F$49,$E49,Headcount!AR$44:AR$49)),IF(AND($D49="Furniture &amp; Fixtures",VLOOKUP($E49,Setup!$C$33:$F$38,4,FALSE)&gt;=Setup!$F$30),VLOOKUP($E49,Setup!$C$33:$F$38,4,FALSE)*(SUMIF(Headcount!$F$44:$F$49,$E49,Headcount!AS$44:AS$49)-SUMIF(Headcount!$F$44:$F$49,$E49,Headcount!AR$44:AR$49)),0)))</f>
        <v>0</v>
      </c>
      <c r="AP49" s="125">
        <f>IF(SUMIF(Headcount!$F$44:$F$49,$E49,Headcount!AT$44:AT$49)&lt;=SUMIF(Headcount!$F$44:$F$49,$E49,Headcount!AS$44:AS$49),0,IF(AND($D49="Computer Equipment",VLOOKUP($E49,Setup!$C$33:$F$38,3,FALSE)&gt;=Setup!$F$30),VLOOKUP($E49,Setup!$C$33:$F$38,3,FALSE)*(SUMIF(Headcount!$F$44:$F$49,$E49,Headcount!AT$44:AT$49)-SUMIF(Headcount!$F$44:$F$49,$E49,Headcount!AS$44:AS$49)),IF(AND($D49="Furniture &amp; Fixtures",VLOOKUP($E49,Setup!$C$33:$F$38,4,FALSE)&gt;=Setup!$F$30),VLOOKUP($E49,Setup!$C$33:$F$38,4,FALSE)*(SUMIF(Headcount!$F$44:$F$49,$E49,Headcount!AT$44:AT$49)-SUMIF(Headcount!$F$44:$F$49,$E49,Headcount!AS$44:AS$49)),0)))</f>
        <v>0</v>
      </c>
      <c r="AQ49" s="125">
        <f>IF(SUMIF(Headcount!$F$44:$F$49,$E49,Headcount!AU$44:AU$49)&lt;=SUMIF(Headcount!$F$44:$F$49,$E49,Headcount!AT$44:AT$49),0,IF(AND($D49="Computer Equipment",VLOOKUP($E49,Setup!$C$33:$F$38,3,FALSE)&gt;=Setup!$F$30),VLOOKUP($E49,Setup!$C$33:$F$38,3,FALSE)*(SUMIF(Headcount!$F$44:$F$49,$E49,Headcount!AU$44:AU$49)-SUMIF(Headcount!$F$44:$F$49,$E49,Headcount!AT$44:AT$49)),IF(AND($D49="Furniture &amp; Fixtures",VLOOKUP($E49,Setup!$C$33:$F$38,4,FALSE)&gt;=Setup!$F$30),VLOOKUP($E49,Setup!$C$33:$F$38,4,FALSE)*(SUMIF(Headcount!$F$44:$F$49,$E49,Headcount!AU$44:AU$49)-SUMIF(Headcount!$F$44:$F$49,$E49,Headcount!AT$44:AT$49)),0)))</f>
        <v>0</v>
      </c>
      <c r="AR49" s="125">
        <f>IF(SUMIF(Headcount!$F$44:$F$49,$E49,Headcount!AV$44:AV$49)&lt;=SUMIF(Headcount!$F$44:$F$49,$E49,Headcount!AU$44:AU$49),0,IF(AND($D49="Computer Equipment",VLOOKUP($E49,Setup!$C$33:$F$38,3,FALSE)&gt;=Setup!$F$30),VLOOKUP($E49,Setup!$C$33:$F$38,3,FALSE)*(SUMIF(Headcount!$F$44:$F$49,$E49,Headcount!AV$44:AV$49)-SUMIF(Headcount!$F$44:$F$49,$E49,Headcount!AU$44:AU$49)),IF(AND($D49="Furniture &amp; Fixtures",VLOOKUP($E49,Setup!$C$33:$F$38,4,FALSE)&gt;=Setup!$F$30),VLOOKUP($E49,Setup!$C$33:$F$38,4,FALSE)*(SUMIF(Headcount!$F$44:$F$49,$E49,Headcount!AV$44:AV$49)-SUMIF(Headcount!$F$44:$F$49,$E49,Headcount!AU$44:AU$49)),0)))</f>
        <v>0</v>
      </c>
      <c r="AS49" s="125">
        <f>IF(SUMIF(Headcount!$F$44:$F$49,$E49,Headcount!AW$44:AW$49)&lt;=SUMIF(Headcount!$F$44:$F$49,$E49,Headcount!AV$44:AV$49),0,IF(AND($D49="Computer Equipment",VLOOKUP($E49,Setup!$C$33:$F$38,3,FALSE)&gt;=Setup!$F$30),VLOOKUP($E49,Setup!$C$33:$F$38,3,FALSE)*(SUMIF(Headcount!$F$44:$F$49,$E49,Headcount!AW$44:AW$49)-SUMIF(Headcount!$F$44:$F$49,$E49,Headcount!AV$44:AV$49)),IF(AND($D49="Furniture &amp; Fixtures",VLOOKUP($E49,Setup!$C$33:$F$38,4,FALSE)&gt;=Setup!$F$30),VLOOKUP($E49,Setup!$C$33:$F$38,4,FALSE)*(SUMIF(Headcount!$F$44:$F$49,$E49,Headcount!AW$44:AW$49)-SUMIF(Headcount!$F$44:$F$49,$E49,Headcount!AV$44:AV$49)),0)))</f>
        <v>0</v>
      </c>
      <c r="AT49" s="125">
        <f>IF(SUMIF(Headcount!$F$44:$F$49,$E49,Headcount!AX$44:AX$49)&lt;=SUMIF(Headcount!$F$44:$F$49,$E49,Headcount!AW$44:AW$49),0,IF(AND($D49="Computer Equipment",VLOOKUP($E49,Setup!$C$33:$F$38,3,FALSE)&gt;=Setup!$F$30),VLOOKUP($E49,Setup!$C$33:$F$38,3,FALSE)*(SUMIF(Headcount!$F$44:$F$49,$E49,Headcount!AX$44:AX$49)-SUMIF(Headcount!$F$44:$F$49,$E49,Headcount!AW$44:AW$49)),IF(AND($D49="Furniture &amp; Fixtures",VLOOKUP($E49,Setup!$C$33:$F$38,4,FALSE)&gt;=Setup!$F$30),VLOOKUP($E49,Setup!$C$33:$F$38,4,FALSE)*(SUMIF(Headcount!$F$44:$F$49,$E49,Headcount!AX$44:AX$49)-SUMIF(Headcount!$F$44:$F$49,$E49,Headcount!AW$44:AW$49)),0)))</f>
        <v>0</v>
      </c>
      <c r="AU49" s="125">
        <f>IF(SUMIF(Headcount!$F$44:$F$49,$E49,Headcount!AY$44:AY$49)&lt;=SUMIF(Headcount!$F$44:$F$49,$E49,Headcount!AX$44:AX$49),0,IF(AND($D49="Computer Equipment",VLOOKUP($E49,Setup!$C$33:$F$38,3,FALSE)&gt;=Setup!$F$30),VLOOKUP($E49,Setup!$C$33:$F$38,3,FALSE)*(SUMIF(Headcount!$F$44:$F$49,$E49,Headcount!AY$44:AY$49)-SUMIF(Headcount!$F$44:$F$49,$E49,Headcount!AX$44:AX$49)),IF(AND($D49="Furniture &amp; Fixtures",VLOOKUP($E49,Setup!$C$33:$F$38,4,FALSE)&gt;=Setup!$F$30),VLOOKUP($E49,Setup!$C$33:$F$38,4,FALSE)*(SUMIF(Headcount!$F$44:$F$49,$E49,Headcount!AY$44:AY$49)-SUMIF(Headcount!$F$44:$F$49,$E49,Headcount!AX$44:AX$49)),0)))</f>
        <v>0</v>
      </c>
      <c r="AV49" s="125">
        <f>IF(SUMIF(Headcount!$F$44:$F$49,$E49,Headcount!AZ$44:AZ$49)&lt;=SUMIF(Headcount!$F$44:$F$49,$E49,Headcount!AY$44:AY$49),0,IF(AND($D49="Computer Equipment",VLOOKUP($E49,Setup!$C$33:$F$38,3,FALSE)&gt;=Setup!$F$30),VLOOKUP($E49,Setup!$C$33:$F$38,3,FALSE)*(SUMIF(Headcount!$F$44:$F$49,$E49,Headcount!AZ$44:AZ$49)-SUMIF(Headcount!$F$44:$F$49,$E49,Headcount!AY$44:AY$49)),IF(AND($D49="Furniture &amp; Fixtures",VLOOKUP($E49,Setup!$C$33:$F$38,4,FALSE)&gt;=Setup!$F$30),VLOOKUP($E49,Setup!$C$33:$F$38,4,FALSE)*(SUMIF(Headcount!$F$44:$F$49,$E49,Headcount!AZ$44:AZ$49)-SUMIF(Headcount!$F$44:$F$49,$E49,Headcount!AY$44:AY$49)),0)))</f>
        <v>0</v>
      </c>
      <c r="AW49" s="125">
        <f>IF(SUMIF(Headcount!$F$44:$F$49,$E49,Headcount!BA$44:BA$49)&lt;=SUMIF(Headcount!$F$44:$F$49,$E49,Headcount!AZ$44:AZ$49),0,IF(AND($D49="Computer Equipment",VLOOKUP($E49,Setup!$C$33:$F$38,3,FALSE)&gt;=Setup!$F$30),VLOOKUP($E49,Setup!$C$33:$F$38,3,FALSE)*(SUMIF(Headcount!$F$44:$F$49,$E49,Headcount!BA$44:BA$49)-SUMIF(Headcount!$F$44:$F$49,$E49,Headcount!AZ$44:AZ$49)),IF(AND($D49="Furniture &amp; Fixtures",VLOOKUP($E49,Setup!$C$33:$F$38,4,FALSE)&gt;=Setup!$F$30),VLOOKUP($E49,Setup!$C$33:$F$38,4,FALSE)*(SUMIF(Headcount!$F$44:$F$49,$E49,Headcount!BA$44:BA$49)-SUMIF(Headcount!$F$44:$F$49,$E49,Headcount!AZ$44:AZ$49)),0)))</f>
        <v>0</v>
      </c>
      <c r="AX49" s="125">
        <f>IF(SUMIF(Headcount!$F$44:$F$49,$E49,Headcount!BB$44:BB$49)&lt;=SUMIF(Headcount!$F$44:$F$49,$E49,Headcount!BA$44:BA$49),0,IF(AND($D49="Computer Equipment",VLOOKUP($E49,Setup!$C$33:$F$38,3,FALSE)&gt;=Setup!$F$30),VLOOKUP($E49,Setup!$C$33:$F$38,3,FALSE)*(SUMIF(Headcount!$F$44:$F$49,$E49,Headcount!BB$44:BB$49)-SUMIF(Headcount!$F$44:$F$49,$E49,Headcount!BA$44:BA$49)),IF(AND($D49="Furniture &amp; Fixtures",VLOOKUP($E49,Setup!$C$33:$F$38,4,FALSE)&gt;=Setup!$F$30),VLOOKUP($E49,Setup!$C$33:$F$38,4,FALSE)*(SUMIF(Headcount!$F$44:$F$49,$E49,Headcount!BB$44:BB$49)-SUMIF(Headcount!$F$44:$F$49,$E49,Headcount!BA$44:BA$49)),0)))</f>
        <v>0</v>
      </c>
      <c r="AY49" s="125">
        <f>IF(SUMIF(Headcount!$F$44:$F$49,$E49,Headcount!BC$44:BC$49)&lt;=SUMIF(Headcount!$F$44:$F$49,$E49,Headcount!BB$44:BB$49),0,IF(AND($D49="Computer Equipment",VLOOKUP($E49,Setup!$C$33:$F$38,3,FALSE)&gt;=Setup!$F$30),VLOOKUP($E49,Setup!$C$33:$F$38,3,FALSE)*(SUMIF(Headcount!$F$44:$F$49,$E49,Headcount!BC$44:BC$49)-SUMIF(Headcount!$F$44:$F$49,$E49,Headcount!BB$44:BB$49)),IF(AND($D49="Furniture &amp; Fixtures",VLOOKUP($E49,Setup!$C$33:$F$38,4,FALSE)&gt;=Setup!$F$30),VLOOKUP($E49,Setup!$C$33:$F$38,4,FALSE)*(SUMIF(Headcount!$F$44:$F$49,$E49,Headcount!BC$44:BC$49)-SUMIF(Headcount!$F$44:$F$49,$E49,Headcount!BB$44:BB$49)),0)))</f>
        <v>0</v>
      </c>
      <c r="AZ49" s="125">
        <f>IF(SUMIF(Headcount!$F$44:$F$49,$E49,Headcount!BD$44:BD$49)&lt;=SUMIF(Headcount!$F$44:$F$49,$E49,Headcount!BC$44:BC$49),0,IF(AND($D49="Computer Equipment",VLOOKUP($E49,Setup!$C$33:$F$38,3,FALSE)&gt;=Setup!$F$30),VLOOKUP($E49,Setup!$C$33:$F$38,3,FALSE)*(SUMIF(Headcount!$F$44:$F$49,$E49,Headcount!BD$44:BD$49)-SUMIF(Headcount!$F$44:$F$49,$E49,Headcount!BC$44:BC$49)),IF(AND($D49="Furniture &amp; Fixtures",VLOOKUP($E49,Setup!$C$33:$F$38,4,FALSE)&gt;=Setup!$F$30),VLOOKUP($E49,Setup!$C$33:$F$38,4,FALSE)*(SUMIF(Headcount!$F$44:$F$49,$E49,Headcount!BD$44:BD$49)-SUMIF(Headcount!$F$44:$F$49,$E49,Headcount!BC$44:BC$49)),0)))</f>
        <v>0</v>
      </c>
      <c r="BA49" s="125">
        <f>IF(SUMIF(Headcount!$F$44:$F$49,$E49,Headcount!BE$44:BE$49)&lt;=SUMIF(Headcount!$F$44:$F$49,$E49,Headcount!BD$44:BD$49),0,IF(AND($D49="Computer Equipment",VLOOKUP($E49,Setup!$C$33:$F$38,3,FALSE)&gt;=Setup!$F$30),VLOOKUP($E49,Setup!$C$33:$F$38,3,FALSE)*(SUMIF(Headcount!$F$44:$F$49,$E49,Headcount!BE$44:BE$49)-SUMIF(Headcount!$F$44:$F$49,$E49,Headcount!BD$44:BD$49)),IF(AND($D49="Furniture &amp; Fixtures",VLOOKUP($E49,Setup!$C$33:$F$38,4,FALSE)&gt;=Setup!$F$30),VLOOKUP($E49,Setup!$C$33:$F$38,4,FALSE)*(SUMIF(Headcount!$F$44:$F$49,$E49,Headcount!BE$44:BE$49)-SUMIF(Headcount!$F$44:$F$49,$E49,Headcount!BD$44:BD$49)),0)))</f>
        <v>0</v>
      </c>
      <c r="BB49" s="125">
        <f>IF(SUMIF(Headcount!$F$44:$F$49,$E49,Headcount!BF$44:BF$49)&lt;=SUMIF(Headcount!$F$44:$F$49,$E49,Headcount!BE$44:BE$49),0,IF(AND($D49="Computer Equipment",VLOOKUP($E49,Setup!$C$33:$F$38,3,FALSE)&gt;=Setup!$F$30),VLOOKUP($E49,Setup!$C$33:$F$38,3,FALSE)*(SUMIF(Headcount!$F$44:$F$49,$E49,Headcount!BF$44:BF$49)-SUMIF(Headcount!$F$44:$F$49,$E49,Headcount!BE$44:BE$49)),IF(AND($D49="Furniture &amp; Fixtures",VLOOKUP($E49,Setup!$C$33:$F$38,4,FALSE)&gt;=Setup!$F$30),VLOOKUP($E49,Setup!$C$33:$F$38,4,FALSE)*(SUMIF(Headcount!$F$44:$F$49,$E49,Headcount!BF$44:BF$49)-SUMIF(Headcount!$F$44:$F$49,$E49,Headcount!BE$44:BE$49)),0)))</f>
        <v>0</v>
      </c>
      <c r="BC49" s="125">
        <f>IF(SUMIF(Headcount!$F$44:$F$49,$E49,Headcount!BG$44:BG$49)&lt;=SUMIF(Headcount!$F$44:$F$49,$E49,Headcount!BF$44:BF$49),0,IF(AND($D49="Computer Equipment",VLOOKUP($E49,Setup!$C$33:$F$38,3,FALSE)&gt;=Setup!$F$30),VLOOKUP($E49,Setup!$C$33:$F$38,3,FALSE)*(SUMIF(Headcount!$F$44:$F$49,$E49,Headcount!BG$44:BG$49)-SUMIF(Headcount!$F$44:$F$49,$E49,Headcount!BF$44:BF$49)),IF(AND($D49="Furniture &amp; Fixtures",VLOOKUP($E49,Setup!$C$33:$F$38,4,FALSE)&gt;=Setup!$F$30),VLOOKUP($E49,Setup!$C$33:$F$38,4,FALSE)*(SUMIF(Headcount!$F$44:$F$49,$E49,Headcount!BG$44:BG$49)-SUMIF(Headcount!$F$44:$F$49,$E49,Headcount!BF$44:BF$49)),0)))</f>
        <v>0</v>
      </c>
      <c r="BD49" s="125">
        <f>IF(SUMIF(Headcount!$F$44:$F$49,$E49,Headcount!BH$44:BH$49)&lt;=SUMIF(Headcount!$F$44:$F$49,$E49,Headcount!BG$44:BG$49),0,IF(AND($D49="Computer Equipment",VLOOKUP($E49,Setup!$C$33:$F$38,3,FALSE)&gt;=Setup!$F$30),VLOOKUP($E49,Setup!$C$33:$F$38,3,FALSE)*(SUMIF(Headcount!$F$44:$F$49,$E49,Headcount!BH$44:BH$49)-SUMIF(Headcount!$F$44:$F$49,$E49,Headcount!BG$44:BG$49)),IF(AND($D49="Furniture &amp; Fixtures",VLOOKUP($E49,Setup!$C$33:$F$38,4,FALSE)&gt;=Setup!$F$30),VLOOKUP($E49,Setup!$C$33:$F$38,4,FALSE)*(SUMIF(Headcount!$F$44:$F$49,$E49,Headcount!BH$44:BH$49)-SUMIF(Headcount!$F$44:$F$49,$E49,Headcount!BG$44:BG$49)),0)))</f>
        <v>0</v>
      </c>
      <c r="BE49" s="125">
        <f>IF(SUMIF(Headcount!$F$44:$F$49,$E49,Headcount!BI$44:BI$49)&lt;=SUMIF(Headcount!$F$44:$F$49,$E49,Headcount!BH$44:BH$49),0,IF(AND($D49="Computer Equipment",VLOOKUP($E49,Setup!$C$33:$F$38,3,FALSE)&gt;=Setup!$F$30),VLOOKUP($E49,Setup!$C$33:$F$38,3,FALSE)*(SUMIF(Headcount!$F$44:$F$49,$E49,Headcount!BI$44:BI$49)-SUMIF(Headcount!$F$44:$F$49,$E49,Headcount!BH$44:BH$49)),IF(AND($D49="Furniture &amp; Fixtures",VLOOKUP($E49,Setup!$C$33:$F$38,4,FALSE)&gt;=Setup!$F$30),VLOOKUP($E49,Setup!$C$33:$F$38,4,FALSE)*(SUMIF(Headcount!$F$44:$F$49,$E49,Headcount!BI$44:BI$49)-SUMIF(Headcount!$F$44:$F$49,$E49,Headcount!BH$44:BH$49)),0)))</f>
        <v>0</v>
      </c>
      <c r="BF49" s="125">
        <f>IF(SUMIF(Headcount!$F$44:$F$49,$E49,Headcount!BJ$44:BJ$49)&lt;=SUMIF(Headcount!$F$44:$F$49,$E49,Headcount!BI$44:BI$49),0,IF(AND($D49="Computer Equipment",VLOOKUP($E49,Setup!$C$33:$F$38,3,FALSE)&gt;=Setup!$F$30),VLOOKUP($E49,Setup!$C$33:$F$38,3,FALSE)*(SUMIF(Headcount!$F$44:$F$49,$E49,Headcount!BJ$44:BJ$49)-SUMIF(Headcount!$F$44:$F$49,$E49,Headcount!BI$44:BI$49)),IF(AND($D49="Furniture &amp; Fixtures",VLOOKUP($E49,Setup!$C$33:$F$38,4,FALSE)&gt;=Setup!$F$30),VLOOKUP($E49,Setup!$C$33:$F$38,4,FALSE)*(SUMIF(Headcount!$F$44:$F$49,$E49,Headcount!BJ$44:BJ$49)-SUMIF(Headcount!$F$44:$F$49,$E49,Headcount!BI$44:BI$49)),0)))</f>
        <v>0</v>
      </c>
      <c r="BG49" s="125">
        <f>IF(SUMIF(Headcount!$F$44:$F$49,$E49,Headcount!BK$44:BK$49)&lt;=SUMIF(Headcount!$F$44:$F$49,$E49,Headcount!BJ$44:BJ$49),0,IF(AND($D49="Computer Equipment",VLOOKUP($E49,Setup!$C$33:$F$38,3,FALSE)&gt;=Setup!$F$30),VLOOKUP($E49,Setup!$C$33:$F$38,3,FALSE)*(SUMIF(Headcount!$F$44:$F$49,$E49,Headcount!BK$44:BK$49)-SUMIF(Headcount!$F$44:$F$49,$E49,Headcount!BJ$44:BJ$49)),IF(AND($D49="Furniture &amp; Fixtures",VLOOKUP($E49,Setup!$C$33:$F$38,4,FALSE)&gt;=Setup!$F$30),VLOOKUP($E49,Setup!$C$33:$F$38,4,FALSE)*(SUMIF(Headcount!$F$44:$F$49,$E49,Headcount!BK$44:BK$49)-SUMIF(Headcount!$F$44:$F$49,$E49,Headcount!BJ$44:BJ$49)),0)))</f>
        <v>0</v>
      </c>
      <c r="BH49" s="125">
        <f>IF(SUMIF(Headcount!$F$44:$F$49,$E49,Headcount!BL$44:BL$49)&lt;=SUMIF(Headcount!$F$44:$F$49,$E49,Headcount!BK$44:BK$49),0,IF(AND($D49="Computer Equipment",VLOOKUP($E49,Setup!$C$33:$F$38,3,FALSE)&gt;=Setup!$F$30),VLOOKUP($E49,Setup!$C$33:$F$38,3,FALSE)*(SUMIF(Headcount!$F$44:$F$49,$E49,Headcount!BL$44:BL$49)-SUMIF(Headcount!$F$44:$F$49,$E49,Headcount!BK$44:BK$49)),IF(AND($D49="Furniture &amp; Fixtures",VLOOKUP($E49,Setup!$C$33:$F$38,4,FALSE)&gt;=Setup!$F$30),VLOOKUP($E49,Setup!$C$33:$F$38,4,FALSE)*(SUMIF(Headcount!$F$44:$F$49,$E49,Headcount!BL$44:BL$49)-SUMIF(Headcount!$F$44:$F$49,$E49,Headcount!BK$44:BK$49)),0)))</f>
        <v>0</v>
      </c>
      <c r="BI49" s="125">
        <f>IF(SUMIF(Headcount!$F$44:$F$49,$E49,Headcount!BM$44:BM$49)&lt;=SUMIF(Headcount!$F$44:$F$49,$E49,Headcount!BL$44:BL$49),0,IF(AND($D49="Computer Equipment",VLOOKUP($E49,Setup!$C$33:$F$38,3,FALSE)&gt;=Setup!$F$30),VLOOKUP($E49,Setup!$C$33:$F$38,3,FALSE)*(SUMIF(Headcount!$F$44:$F$49,$E49,Headcount!BM$44:BM$49)-SUMIF(Headcount!$F$44:$F$49,$E49,Headcount!BL$44:BL$49)),IF(AND($D49="Furniture &amp; Fixtures",VLOOKUP($E49,Setup!$C$33:$F$38,4,FALSE)&gt;=Setup!$F$30),VLOOKUP($E49,Setup!$C$33:$F$38,4,FALSE)*(SUMIF(Headcount!$F$44:$F$49,$E49,Headcount!BM$44:BM$49)-SUMIF(Headcount!$F$44:$F$49,$E49,Headcount!BL$44:BL$49)),0)))</f>
        <v>0</v>
      </c>
      <c r="BJ49" s="125">
        <f>IF(SUMIF(Headcount!$F$44:$F$49,$E49,Headcount!BN$44:BN$49)&lt;=SUMIF(Headcount!$F$44:$F$49,$E49,Headcount!BM$44:BM$49),0,IF(AND($D49="Computer Equipment",VLOOKUP($E49,Setup!$C$33:$F$38,3,FALSE)&gt;=Setup!$F$30),VLOOKUP($E49,Setup!$C$33:$F$38,3,FALSE)*(SUMIF(Headcount!$F$44:$F$49,$E49,Headcount!BN$44:BN$49)-SUMIF(Headcount!$F$44:$F$49,$E49,Headcount!BM$44:BM$49)),IF(AND($D49="Furniture &amp; Fixtures",VLOOKUP($E49,Setup!$C$33:$F$38,4,FALSE)&gt;=Setup!$F$30),VLOOKUP($E49,Setup!$C$33:$F$38,4,FALSE)*(SUMIF(Headcount!$F$44:$F$49,$E49,Headcount!BN$44:BN$49)-SUMIF(Headcount!$F$44:$F$49,$E49,Headcount!BM$44:BM$49)),0)))</f>
        <v>0</v>
      </c>
      <c r="BK49" s="125">
        <f>IF(SUMIF(Headcount!$F$44:$F$49,$E49,Headcount!BO$44:BO$49)&lt;=SUMIF(Headcount!$F$44:$F$49,$E49,Headcount!BN$44:BN$49),0,IF(AND($D49="Computer Equipment",VLOOKUP($E49,Setup!$C$33:$F$38,3,FALSE)&gt;=Setup!$F$30),VLOOKUP($E49,Setup!$C$33:$F$38,3,FALSE)*(SUMIF(Headcount!$F$44:$F$49,$E49,Headcount!BO$44:BO$49)-SUMIF(Headcount!$F$44:$F$49,$E49,Headcount!BN$44:BN$49)),IF(AND($D49="Furniture &amp; Fixtures",VLOOKUP($E49,Setup!$C$33:$F$38,4,FALSE)&gt;=Setup!$F$30),VLOOKUP($E49,Setup!$C$33:$F$38,4,FALSE)*(SUMIF(Headcount!$F$44:$F$49,$E49,Headcount!BO$44:BO$49)-SUMIF(Headcount!$F$44:$F$49,$E49,Headcount!BN$44:BN$49)),0)))</f>
        <v>0</v>
      </c>
      <c r="BL49" s="125">
        <f>IF(SUMIF(Headcount!$F$44:$F$49,$E49,Headcount!BP$44:BP$49)&lt;=SUMIF(Headcount!$F$44:$F$49,$E49,Headcount!BO$44:BO$49),0,IF(AND($D49="Computer Equipment",VLOOKUP($E49,Setup!$C$33:$F$38,3,FALSE)&gt;=Setup!$F$30),VLOOKUP($E49,Setup!$C$33:$F$38,3,FALSE)*(SUMIF(Headcount!$F$44:$F$49,$E49,Headcount!BP$44:BP$49)-SUMIF(Headcount!$F$44:$F$49,$E49,Headcount!BO$44:BO$49)),IF(AND($D49="Furniture &amp; Fixtures",VLOOKUP($E49,Setup!$C$33:$F$38,4,FALSE)&gt;=Setup!$F$30),VLOOKUP($E49,Setup!$C$33:$F$38,4,FALSE)*(SUMIF(Headcount!$F$44:$F$49,$E49,Headcount!BP$44:BP$49)-SUMIF(Headcount!$F$44:$F$49,$E49,Headcount!BO$44:BO$49)),0)))</f>
        <v>0</v>
      </c>
      <c r="BM49" s="125">
        <f>IF(SUMIF(Headcount!$F$44:$F$49,$E49,Headcount!BQ$44:BQ$49)&lt;=SUMIF(Headcount!$F$44:$F$49,$E49,Headcount!BP$44:BP$49),0,IF(AND($D49="Computer Equipment",VLOOKUP($E49,Setup!$C$33:$F$38,3,FALSE)&gt;=Setup!$F$30),VLOOKUP($E49,Setup!$C$33:$F$38,3,FALSE)*(SUMIF(Headcount!$F$44:$F$49,$E49,Headcount!BQ$44:BQ$49)-SUMIF(Headcount!$F$44:$F$49,$E49,Headcount!BP$44:BP$49)),IF(AND($D49="Furniture &amp; Fixtures",VLOOKUP($E49,Setup!$C$33:$F$38,4,FALSE)&gt;=Setup!$F$30),VLOOKUP($E49,Setup!$C$33:$F$38,4,FALSE)*(SUMIF(Headcount!$F$44:$F$49,$E49,Headcount!BQ$44:BQ$49)-SUMIF(Headcount!$F$44:$F$49,$E49,Headcount!BP$44:BP$49)),0)))</f>
        <v>0</v>
      </c>
      <c r="BN49" s="125">
        <f>IF(SUMIF(Headcount!$F$44:$F$49,$E49,Headcount!BR$44:BR$49)&lt;=SUMIF(Headcount!$F$44:$F$49,$E49,Headcount!BQ$44:BQ$49),0,IF(AND($D49="Computer Equipment",VLOOKUP($E49,Setup!$C$33:$F$38,3,FALSE)&gt;=Setup!$F$30),VLOOKUP($E49,Setup!$C$33:$F$38,3,FALSE)*(SUMIF(Headcount!$F$44:$F$49,$E49,Headcount!BR$44:BR$49)-SUMIF(Headcount!$F$44:$F$49,$E49,Headcount!BQ$44:BQ$49)),IF(AND($D49="Furniture &amp; Fixtures",VLOOKUP($E49,Setup!$C$33:$F$38,4,FALSE)&gt;=Setup!$F$30),VLOOKUP($E49,Setup!$C$33:$F$38,4,FALSE)*(SUMIF(Headcount!$F$44:$F$49,$E49,Headcount!BR$44:BR$49)-SUMIF(Headcount!$F$44:$F$49,$E49,Headcount!BQ$44:BQ$49)),0)))</f>
        <v>0</v>
      </c>
      <c r="BO49" s="125">
        <f>IF(SUMIF(Headcount!$F$44:$F$49,$E49,Headcount!BS$44:BS$49)&lt;=SUMIF(Headcount!$F$44:$F$49,$E49,Headcount!BR$44:BR$49),0,IF(AND($D49="Computer Equipment",VLOOKUP($E49,Setup!$C$33:$F$38,3,FALSE)&gt;=Setup!$F$30),VLOOKUP($E49,Setup!$C$33:$F$38,3,FALSE)*(SUMIF(Headcount!$F$44:$F$49,$E49,Headcount!BS$44:BS$49)-SUMIF(Headcount!$F$44:$F$49,$E49,Headcount!BR$44:BR$49)),IF(AND($D49="Furniture &amp; Fixtures",VLOOKUP($E49,Setup!$C$33:$F$38,4,FALSE)&gt;=Setup!$F$30),VLOOKUP($E49,Setup!$C$33:$F$38,4,FALSE)*(SUMIF(Headcount!$F$44:$F$49,$E49,Headcount!BS$44:BS$49)-SUMIF(Headcount!$F$44:$F$49,$E49,Headcount!BR$44:BR$49)),0)))</f>
        <v>0</v>
      </c>
      <c r="BP49" s="125">
        <f>IF(SUMIF(Headcount!$F$44:$F$49,$E49,Headcount!BT$44:BT$49)&lt;=SUMIF(Headcount!$F$44:$F$49,$E49,Headcount!BS$44:BS$49),0,IF(AND($D49="Computer Equipment",VLOOKUP($E49,Setup!$C$33:$F$38,3,FALSE)&gt;=Setup!$F$30),VLOOKUP($E49,Setup!$C$33:$F$38,3,FALSE)*(SUMIF(Headcount!$F$44:$F$49,$E49,Headcount!BT$44:BT$49)-SUMIF(Headcount!$F$44:$F$49,$E49,Headcount!BS$44:BS$49)),IF(AND($D49="Furniture &amp; Fixtures",VLOOKUP($E49,Setup!$C$33:$F$38,4,FALSE)&gt;=Setup!$F$30),VLOOKUP($E49,Setup!$C$33:$F$38,4,FALSE)*(SUMIF(Headcount!$F$44:$F$49,$E49,Headcount!BT$44:BT$49)-SUMIF(Headcount!$F$44:$F$49,$E49,Headcount!BS$44:BS$49)),0)))</f>
        <v>0</v>
      </c>
      <c r="BQ49" s="125">
        <f>IF(SUMIF(Headcount!$F$44:$F$49,$E49,Headcount!BU$44:BU$49)&lt;=SUMIF(Headcount!$F$44:$F$49,$E49,Headcount!BT$44:BT$49),0,IF(AND($D49="Computer Equipment",VLOOKUP($E49,Setup!$C$33:$F$38,3,FALSE)&gt;=Setup!$F$30),VLOOKUP($E49,Setup!$C$33:$F$38,3,FALSE)*(SUMIF(Headcount!$F$44:$F$49,$E49,Headcount!BU$44:BU$49)-SUMIF(Headcount!$F$44:$F$49,$E49,Headcount!BT$44:BT$49)),IF(AND($D49="Furniture &amp; Fixtures",VLOOKUP($E49,Setup!$C$33:$F$38,4,FALSE)&gt;=Setup!$F$30),VLOOKUP($E49,Setup!$C$33:$F$38,4,FALSE)*(SUMIF(Headcount!$F$44:$F$49,$E49,Headcount!BU$44:BU$49)-SUMIF(Headcount!$F$44:$F$49,$E49,Headcount!BT$44:BT$49)),0)))</f>
        <v>0</v>
      </c>
      <c r="BR49" s="159" cm="1">
        <f t="array" ref="BR49">SUMPRODUCT((YEAR($J$5:$BQ$5)=BR$5)*($J49:$BQ49))</f>
        <v>0</v>
      </c>
      <c r="BS49" s="125" cm="1">
        <f t="array" ref="BS49">SUMPRODUCT((YEAR($J$5:$BQ$5)=BS$5)*($J49:$BQ49))</f>
        <v>0</v>
      </c>
      <c r="BT49" s="125" cm="1">
        <f t="array" ref="BT49">SUMPRODUCT((YEAR($J$5:$BQ$5)=BT$5)*($J49:$BQ49))</f>
        <v>0</v>
      </c>
      <c r="BU49" s="125" cm="1">
        <f t="array" ref="BU49">SUMPRODUCT((YEAR($J$5:$BQ$5)=BU$5)*($J49:$BQ49))</f>
        <v>0</v>
      </c>
      <c r="BV49" s="158" cm="1">
        <f t="array" ref="BV49">SUMPRODUCT((YEAR($J$5:$BQ$5)=BV$5)*($J49:$BQ49))</f>
        <v>0</v>
      </c>
      <c r="BW49" s="308"/>
      <c r="BX49" s="159">
        <f>IF(ROUND(SUM($BW49:BW49),0)&lt;ROUND(SUM($J49:J49),0),SUM($J49:J49)/$H49,0)</f>
        <v>0</v>
      </c>
      <c r="BY49" s="125">
        <f>IF(ROUND(SUM($BW49:BX49),0)&lt;ROUND(SUM($J49:K49),0),SUM($J49:K49)/$H49,0)</f>
        <v>0</v>
      </c>
      <c r="BZ49" s="125">
        <f>IF(ROUND(SUM($BW49:BY49),0)&lt;ROUND(SUM($J49:L49),0),SUM($J49:L49)/$H49,0)</f>
        <v>0</v>
      </c>
      <c r="CA49" s="125">
        <f>IF(ROUND(SUM($BW49:BZ49),0)&lt;ROUND(SUM($J49:M49),0),SUM($J49:M49)/$H49,0)</f>
        <v>0</v>
      </c>
      <c r="CB49" s="125">
        <f>IF(ROUND(SUM($BW49:CA49),0)&lt;ROUND(SUM($J49:N49),0),SUM($J49:N49)/$H49,0)</f>
        <v>0</v>
      </c>
      <c r="CC49" s="125">
        <f>IF(ROUND(SUM($BW49:CB49),0)&lt;ROUND(SUM($J49:O49),0),SUM($J49:O49)/$H49,0)</f>
        <v>0</v>
      </c>
      <c r="CD49" s="125">
        <f>IF(ROUND(SUM($BW49:CC49),0)&lt;ROUND(SUM($J49:P49),0),SUM($J49:P49)/$H49,0)</f>
        <v>0</v>
      </c>
      <c r="CE49" s="125">
        <f>IF(ROUND(SUM($BW49:CD49),0)&lt;ROUND(SUM($J49:Q49),0),SUM($J49:Q49)/$H49,0)</f>
        <v>0</v>
      </c>
      <c r="CF49" s="125">
        <f>IF(ROUND(SUM($BW49:CE49),0)&lt;ROUND(SUM($J49:R49),0),SUM($J49:R49)/$H49,0)</f>
        <v>0</v>
      </c>
      <c r="CG49" s="125">
        <f>IF(ROUND(SUM($BW49:CF49),0)&lt;ROUND(SUM($J49:S49),0),SUM($J49:S49)/$H49,0)</f>
        <v>0</v>
      </c>
      <c r="CH49" s="125">
        <f>IF(ROUND(SUM($BW49:CG49),0)&lt;ROUND(SUM($J49:T49),0),SUM($J49:T49)/$H49,0)</f>
        <v>0</v>
      </c>
      <c r="CI49" s="125">
        <f>IF(ROUND(SUM($BW49:CH49),0)&lt;ROUND(SUM($J49:U49),0),SUM($J49:U49)/$H49,0)</f>
        <v>0</v>
      </c>
      <c r="CJ49" s="125">
        <f>IF(ROUND(SUM($BW49:CI49),0)&lt;ROUND(SUM($J49:V49),0),SUM($J49:V49)/$H49,0)</f>
        <v>0</v>
      </c>
      <c r="CK49" s="125">
        <f>IF(ROUND(SUM($BW49:CJ49),0)&lt;ROUND(SUM($J49:W49),0),SUM($J49:W49)/$H49,0)</f>
        <v>0</v>
      </c>
      <c r="CL49" s="125">
        <f>IF(ROUND(SUM($BW49:CK49),0)&lt;ROUND(SUM($J49:X49),0),SUM($J49:X49)/$H49,0)</f>
        <v>0</v>
      </c>
      <c r="CM49" s="125">
        <f>IF(ROUND(SUM($BW49:CL49),0)&lt;ROUND(SUM($J49:Y49),0),SUM($J49:Y49)/$H49,0)</f>
        <v>0</v>
      </c>
      <c r="CN49" s="125">
        <f>IF(ROUND(SUM($BW49:CM49),0)&lt;ROUND(SUM($J49:Z49),0),SUM($J49:Z49)/$H49,0)</f>
        <v>0</v>
      </c>
      <c r="CO49" s="125">
        <f>IF(ROUND(SUM($BW49:CN49),0)&lt;ROUND(SUM($J49:AA49),0),SUM($J49:AA49)/$H49,0)</f>
        <v>0</v>
      </c>
      <c r="CP49" s="125">
        <f>IF(ROUND(SUM($BW49:CO49),0)&lt;ROUND(SUM($J49:AB49),0),SUM($J49:AB49)/$H49,0)</f>
        <v>0</v>
      </c>
      <c r="CQ49" s="125">
        <f>IF(ROUND(SUM($BW49:CP49),0)&lt;ROUND(SUM($J49:AC49),0),SUM($J49:AC49)/$H49,0)</f>
        <v>0</v>
      </c>
      <c r="CR49" s="125">
        <f>IF(ROUND(SUM($BW49:CQ49),0)&lt;ROUND(SUM($J49:AD49),0),SUM($J49:AD49)/$H49,0)</f>
        <v>0</v>
      </c>
      <c r="CS49" s="125">
        <f>IF(ROUND(SUM($BW49:CR49),0)&lt;ROUND(SUM($J49:AE49),0),SUM($J49:AE49)/$H49,0)</f>
        <v>0</v>
      </c>
      <c r="CT49" s="125">
        <f>IF(ROUND(SUM($BW49:CS49),0)&lt;ROUND(SUM($J49:AF49),0),SUM($J49:AF49)/$H49,0)</f>
        <v>0</v>
      </c>
      <c r="CU49" s="125">
        <f>IF(ROUND(SUM($BW49:CT49),0)&lt;ROUND(SUM($J49:AG49),0),SUM($J49:AG49)/$H49,0)</f>
        <v>0</v>
      </c>
      <c r="CV49" s="125">
        <f>IF(ROUND(SUM($BW49:CU49),0)&lt;ROUND(SUM($J49:AH49),0),SUM($J49:AH49)/$H49,0)</f>
        <v>0</v>
      </c>
      <c r="CW49" s="125">
        <f>IF(ROUND(SUM($BW49:CV49),0)&lt;ROUND(SUM($J49:AI49),0),SUM($J49:AI49)/$H49,0)</f>
        <v>0</v>
      </c>
      <c r="CX49" s="125">
        <f>IF(ROUND(SUM($BW49:CW49),0)&lt;ROUND(SUM($J49:AJ49),0),SUM($J49:AJ49)/$H49,0)</f>
        <v>0</v>
      </c>
      <c r="CY49" s="125">
        <f>IF(ROUND(SUM($BW49:CX49),0)&lt;ROUND(SUM($J49:AK49),0),SUM($J49:AK49)/$H49,0)</f>
        <v>0</v>
      </c>
      <c r="CZ49" s="125">
        <f>IF(ROUND(SUM($BW49:CY49),0)&lt;ROUND(SUM($J49:AL49),0),SUM($J49:AL49)/$H49,0)</f>
        <v>0</v>
      </c>
      <c r="DA49" s="125">
        <f>IF(ROUND(SUM($BW49:CZ49),0)&lt;ROUND(SUM($J49:AM49),0),SUM($J49:AM49)/$H49,0)</f>
        <v>0</v>
      </c>
      <c r="DB49" s="125">
        <f>IF(ROUND(SUM($BW49:DA49),0)&lt;ROUND(SUM($J49:AN49),0),SUM($J49:AN49)/$H49,0)</f>
        <v>0</v>
      </c>
      <c r="DC49" s="125">
        <f>IF(ROUND(SUM($BW49:DB49),0)&lt;ROUND(SUM($J49:AO49),0),SUM($J49:AO49)/$H49,0)</f>
        <v>0</v>
      </c>
      <c r="DD49" s="125">
        <f>IF(ROUND(SUM($BW49:DC49),0)&lt;ROUND(SUM($J49:AP49),0),SUM($J49:AP49)/$H49,0)</f>
        <v>0</v>
      </c>
      <c r="DE49" s="125">
        <f>IF(ROUND(SUM($BW49:DD49),0)&lt;ROUND(SUM($J49:AQ49),0),SUM($J49:AQ49)/$H49,0)</f>
        <v>0</v>
      </c>
      <c r="DF49" s="125">
        <f>IF(ROUND(SUM($BW49:DE49),0)&lt;ROUND(SUM($J49:AR49),0),SUM($J49:AR49)/$H49,0)</f>
        <v>0</v>
      </c>
      <c r="DG49" s="125">
        <f>IF(ROUND(SUM($BW49:DF49),0)&lt;ROUND(SUM($J49:AS49),0),SUM($J49:AS49)/$H49,0)</f>
        <v>0</v>
      </c>
      <c r="DH49" s="125">
        <f>IF(ROUND(SUM($BW49:DG49),0)&lt;ROUND(SUM($J49:AT49),0),SUM($J49:AT49)/$H49,0)</f>
        <v>0</v>
      </c>
      <c r="DI49" s="125">
        <f>IF(ROUND(SUM($BW49:DH49),0)&lt;ROUND(SUM($J49:AU49),0),SUM($J49:AU49)/$H49,0)</f>
        <v>0</v>
      </c>
      <c r="DJ49" s="125">
        <f>IF(ROUND(SUM($BW49:DI49),0)&lt;ROUND(SUM($J49:AV49),0),SUM($J49:AV49)/$H49,0)</f>
        <v>0</v>
      </c>
      <c r="DK49" s="125">
        <f>IF(ROUND(SUM($BW49:DJ49),0)&lt;ROUND(SUM($J49:AW49),0),SUM($J49:AW49)/$H49,0)</f>
        <v>0</v>
      </c>
      <c r="DL49" s="125">
        <f>IF(ROUND(SUM($BW49:DK49),0)&lt;ROUND(SUM($J49:AX49),0),SUM($J49:AX49)/$H49,0)</f>
        <v>0</v>
      </c>
      <c r="DM49" s="125">
        <f>IF(ROUND(SUM($BW49:DL49),0)&lt;ROUND(SUM($J49:AY49),0),SUM($J49:AY49)/$H49,0)</f>
        <v>0</v>
      </c>
      <c r="DN49" s="125">
        <f>IF(ROUND(SUM($BW49:DM49),0)&lt;ROUND(SUM($J49:AZ49),0),SUM($J49:AZ49)/$H49,0)</f>
        <v>0</v>
      </c>
      <c r="DO49" s="125">
        <f>IF(ROUND(SUM($BW49:DN49),0)&lt;ROUND(SUM($J49:BA49),0),SUM($J49:BA49)/$H49,0)</f>
        <v>0</v>
      </c>
      <c r="DP49" s="125">
        <f>IF(ROUND(SUM($BW49:DO49),0)&lt;ROUND(SUM($J49:BB49),0),SUM($J49:BB49)/$H49,0)</f>
        <v>0</v>
      </c>
      <c r="DQ49" s="125">
        <f>IF(ROUND(SUM($BW49:DP49),0)&lt;ROUND(SUM($J49:BC49),0),SUM($J49:BC49)/$H49,0)</f>
        <v>0</v>
      </c>
      <c r="DR49" s="125">
        <f>IF(ROUND(SUM($BW49:DQ49),0)&lt;ROUND(SUM($J49:BD49),0),SUM($J49:BD49)/$H49,0)</f>
        <v>0</v>
      </c>
      <c r="DS49" s="125">
        <f>IF(ROUND(SUM($BW49:DR49),0)&lt;ROUND(SUM($J49:BE49),0),SUM($J49:BE49)/$H49,0)</f>
        <v>0</v>
      </c>
      <c r="DT49" s="125">
        <f>IF(ROUND(SUM($BW49:DS49),0)&lt;ROUND(SUM($J49:BF49),0),SUM($J49:BF49)/$H49,0)</f>
        <v>0</v>
      </c>
      <c r="DU49" s="125">
        <f>IF(ROUND(SUM($BW49:DT49),0)&lt;ROUND(SUM($J49:BG49),0),SUM($J49:BG49)/$H49,0)</f>
        <v>0</v>
      </c>
      <c r="DV49" s="125">
        <f>IF(ROUND(SUM($BW49:DU49),0)&lt;ROUND(SUM($J49:BH49),0),SUM($J49:BH49)/$H49,0)</f>
        <v>0</v>
      </c>
      <c r="DW49" s="125">
        <f>IF(ROUND(SUM($BW49:DV49),0)&lt;ROUND(SUM($J49:BI49),0),SUM($J49:BI49)/$H49,0)</f>
        <v>0</v>
      </c>
      <c r="DX49" s="125">
        <f>IF(ROUND(SUM($BW49:DW49),0)&lt;ROUND(SUM($J49:BJ49),0),SUM($J49:BJ49)/$H49,0)</f>
        <v>0</v>
      </c>
      <c r="DY49" s="125">
        <f>IF(ROUND(SUM($BW49:DX49),0)&lt;ROUND(SUM($J49:BK49),0),SUM($J49:BK49)/$H49,0)</f>
        <v>0</v>
      </c>
      <c r="DZ49" s="125">
        <f>IF(ROUND(SUM($BW49:DY49),0)&lt;ROUND(SUM($J49:BL49),0),SUM($J49:BL49)/$H49,0)</f>
        <v>0</v>
      </c>
      <c r="EA49" s="125">
        <f>IF(ROUND(SUM($BW49:DZ49),0)&lt;ROUND(SUM($J49:BM49),0),SUM($J49:BM49)/$H49,0)</f>
        <v>0</v>
      </c>
      <c r="EB49" s="125">
        <f>IF(ROUND(SUM($BW49:EA49),0)&lt;ROUND(SUM($J49:BN49),0),SUM($J49:BN49)/$H49,0)</f>
        <v>0</v>
      </c>
      <c r="EC49" s="125">
        <f>IF(ROUND(SUM($BW49:EB49),0)&lt;ROUND(SUM($J49:BO49),0),SUM($J49:BO49)/$H49,0)</f>
        <v>0</v>
      </c>
      <c r="ED49" s="125">
        <f>IF(ROUND(SUM($BW49:EC49),0)&lt;ROUND(SUM($J49:BP49),0),SUM($J49:BP49)/$H49,0)</f>
        <v>0</v>
      </c>
      <c r="EE49" s="125">
        <f>IF(ROUND(SUM($BW49:ED49),0)&lt;ROUND(SUM($J49:BQ49),0),SUM($J49:BQ49)/$H49,0)</f>
        <v>0</v>
      </c>
      <c r="EF49" s="159" cm="1">
        <f t="array" ref="EF49">SUMPRODUCT((YEAR($BX$5:$EE$5)=EF$5)*($BX49:$EE49))</f>
        <v>0</v>
      </c>
      <c r="EG49" s="125" cm="1">
        <f t="array" ref="EG49">SUMPRODUCT((YEAR($BX$5:$EE$5)=EG$5)*($BX49:$EE49))</f>
        <v>0</v>
      </c>
      <c r="EH49" s="125" cm="1">
        <f t="array" ref="EH49">SUMPRODUCT((YEAR($BX$5:$EE$5)=EH$5)*($BX49:$EE49))</f>
        <v>0</v>
      </c>
      <c r="EI49" s="125" cm="1">
        <f t="array" ref="EI49">SUMPRODUCT((YEAR($BX$5:$EE$5)=EI$5)*($BX49:$EE49))</f>
        <v>0</v>
      </c>
      <c r="EJ49" s="158" cm="1">
        <f t="array" ref="EJ49">SUMPRODUCT((YEAR($BX$5:$EE$5)=EJ$5)*($BX49:$EE49))</f>
        <v>0</v>
      </c>
      <c r="EK49" s="193"/>
      <c r="EL49" s="125">
        <f>ROUND(SUM($J49:J49)-SUM($BX49:BX49),2)</f>
        <v>0</v>
      </c>
      <c r="EM49" s="125">
        <f>ROUND(SUM($J49:K49)-SUM($BX49:BY49),2)</f>
        <v>0</v>
      </c>
      <c r="EN49" s="125">
        <f>ROUND(SUM($J49:L49)-SUM($BX49:BZ49),2)</f>
        <v>0</v>
      </c>
      <c r="EO49" s="125">
        <f>ROUND(SUM($J49:M49)-SUM($BX49:CA49),2)</f>
        <v>0</v>
      </c>
      <c r="EP49" s="125">
        <f>ROUND(SUM($J49:N49)-SUM($BX49:CB49),2)</f>
        <v>0</v>
      </c>
      <c r="EQ49" s="125">
        <f>ROUND(SUM($J49:O49)-SUM($BX49:CC49),2)</f>
        <v>0</v>
      </c>
      <c r="ER49" s="125">
        <f>ROUND(SUM($J49:P49)-SUM($BX49:CD49),2)</f>
        <v>0</v>
      </c>
      <c r="ES49" s="125">
        <f>ROUND(SUM($J49:Q49)-SUM($BX49:CE49),2)</f>
        <v>0</v>
      </c>
      <c r="ET49" s="125">
        <f>ROUND(SUM($J49:R49)-SUM($BX49:CF49),2)</f>
        <v>0</v>
      </c>
      <c r="EU49" s="125">
        <f>ROUND(SUM($J49:S49)-SUM($BX49:CG49),2)</f>
        <v>0</v>
      </c>
      <c r="EV49" s="125">
        <f>ROUND(SUM($J49:T49)-SUM($BX49:CH49),2)</f>
        <v>0</v>
      </c>
      <c r="EW49" s="125">
        <f>ROUND(SUM($J49:U49)-SUM($BX49:CI49),2)</f>
        <v>0</v>
      </c>
      <c r="EX49" s="125">
        <f>ROUND(SUM($J49:V49)-SUM($BX49:CJ49),2)</f>
        <v>0</v>
      </c>
      <c r="EY49" s="125">
        <f>ROUND(SUM($J49:W49)-SUM($BX49:CK49),2)</f>
        <v>0</v>
      </c>
      <c r="EZ49" s="125">
        <f>ROUND(SUM($J49:X49)-SUM($BX49:CL49),2)</f>
        <v>0</v>
      </c>
      <c r="FA49" s="125">
        <f>ROUND(SUM($J49:Y49)-SUM($BX49:CM49),2)</f>
        <v>0</v>
      </c>
      <c r="FB49" s="125">
        <f>ROUND(SUM($J49:Z49)-SUM($BX49:CN49),2)</f>
        <v>0</v>
      </c>
      <c r="FC49" s="125">
        <f>ROUND(SUM($J49:AA49)-SUM($BX49:CO49),2)</f>
        <v>0</v>
      </c>
      <c r="FD49" s="125">
        <f>ROUND(SUM($J49:AB49)-SUM($BX49:CP49),2)</f>
        <v>0</v>
      </c>
      <c r="FE49" s="125">
        <f>ROUND(SUM($J49:AC49)-SUM($BX49:CQ49),2)</f>
        <v>0</v>
      </c>
      <c r="FF49" s="125">
        <f>ROUND(SUM($J49:AD49)-SUM($BX49:CR49),2)</f>
        <v>0</v>
      </c>
      <c r="FG49" s="125">
        <f>ROUND(SUM($J49:AE49)-SUM($BX49:CS49),2)</f>
        <v>0</v>
      </c>
      <c r="FH49" s="125">
        <f>ROUND(SUM($J49:AF49)-SUM($BX49:CT49),2)</f>
        <v>0</v>
      </c>
      <c r="FI49" s="125">
        <f>ROUND(SUM($J49:AG49)-SUM($BX49:CU49),2)</f>
        <v>0</v>
      </c>
      <c r="FJ49" s="125">
        <f>ROUND(SUM($J49:AH49)-SUM($BX49:CV49),2)</f>
        <v>0</v>
      </c>
      <c r="FK49" s="125">
        <f>ROUND(SUM($J49:AI49)-SUM($BX49:CW49),2)</f>
        <v>0</v>
      </c>
      <c r="FL49" s="125">
        <f>ROUND(SUM($J49:AJ49)-SUM($BX49:CX49),2)</f>
        <v>0</v>
      </c>
      <c r="FM49" s="125">
        <f>ROUND(SUM($J49:AK49)-SUM($BX49:CY49),2)</f>
        <v>0</v>
      </c>
      <c r="FN49" s="125">
        <f>ROUND(SUM($J49:AL49)-SUM($BX49:CZ49),2)</f>
        <v>0</v>
      </c>
      <c r="FO49" s="125">
        <f>ROUND(SUM($J49:AM49)-SUM($BX49:DA49),2)</f>
        <v>0</v>
      </c>
      <c r="FP49" s="125">
        <f>ROUND(SUM($J49:AN49)-SUM($BX49:DB49),2)</f>
        <v>0</v>
      </c>
      <c r="FQ49" s="125">
        <f>ROUND(SUM($J49:AO49)-SUM($BX49:DC49),2)</f>
        <v>0</v>
      </c>
      <c r="FR49" s="125">
        <f>ROUND(SUM($J49:AP49)-SUM($BX49:DD49),2)</f>
        <v>0</v>
      </c>
      <c r="FS49" s="125">
        <f>ROUND(SUM($J49:AQ49)-SUM($BX49:DE49),2)</f>
        <v>0</v>
      </c>
      <c r="FT49" s="125">
        <f>ROUND(SUM($J49:AR49)-SUM($BX49:DF49),2)</f>
        <v>0</v>
      </c>
      <c r="FU49" s="125">
        <f>ROUND(SUM($J49:AS49)-SUM($BX49:DG49),2)</f>
        <v>0</v>
      </c>
      <c r="FV49" s="125">
        <f>ROUND(SUM($J49:AT49)-SUM($BX49:DH49),2)</f>
        <v>0</v>
      </c>
      <c r="FW49" s="125">
        <f>ROUND(SUM($J49:AU49)-SUM($BX49:DI49),2)</f>
        <v>0</v>
      </c>
      <c r="FX49" s="125">
        <f>ROUND(SUM($J49:AV49)-SUM($BX49:DJ49),2)</f>
        <v>0</v>
      </c>
      <c r="FY49" s="125">
        <f>ROUND(SUM($J49:AW49)-SUM($BX49:DK49),2)</f>
        <v>0</v>
      </c>
      <c r="FZ49" s="125">
        <f>ROUND(SUM($J49:AX49)-SUM($BX49:DL49),2)</f>
        <v>0</v>
      </c>
      <c r="GA49" s="125">
        <f>ROUND(SUM($J49:AY49)-SUM($BX49:DM49),2)</f>
        <v>0</v>
      </c>
      <c r="GB49" s="125">
        <f>ROUND(SUM($J49:AZ49)-SUM($BX49:DN49),2)</f>
        <v>0</v>
      </c>
      <c r="GC49" s="125">
        <f>ROUND(SUM($J49:BA49)-SUM($BX49:DO49),2)</f>
        <v>0</v>
      </c>
      <c r="GD49" s="125">
        <f>ROUND(SUM($J49:BB49)-SUM($BX49:DP49),2)</f>
        <v>0</v>
      </c>
      <c r="GE49" s="125">
        <f>ROUND(SUM($J49:BC49)-SUM($BX49:DQ49),2)</f>
        <v>0</v>
      </c>
      <c r="GF49" s="125">
        <f>ROUND(SUM($J49:BD49)-SUM($BX49:DR49),2)</f>
        <v>0</v>
      </c>
      <c r="GG49" s="125">
        <f>ROUND(SUM($J49:BE49)-SUM($BX49:DS49),2)</f>
        <v>0</v>
      </c>
      <c r="GH49" s="125">
        <f>ROUND(SUM($J49:BF49)-SUM($BX49:DT49),2)</f>
        <v>0</v>
      </c>
      <c r="GI49" s="125">
        <f>ROUND(SUM($J49:BG49)-SUM($BX49:DU49),2)</f>
        <v>0</v>
      </c>
      <c r="GJ49" s="125">
        <f>ROUND(SUM($J49:BH49)-SUM($BX49:DV49),2)</f>
        <v>0</v>
      </c>
      <c r="GK49" s="125">
        <f>ROUND(SUM($J49:BI49)-SUM($BX49:DW49),2)</f>
        <v>0</v>
      </c>
      <c r="GL49" s="125">
        <f>ROUND(SUM($J49:BJ49)-SUM($BX49:DX49),2)</f>
        <v>0</v>
      </c>
      <c r="GM49" s="125">
        <f>ROUND(SUM($J49:BK49)-SUM($BX49:DY49),2)</f>
        <v>0</v>
      </c>
      <c r="GN49" s="125">
        <f>ROUND(SUM($J49:BL49)-SUM($BX49:DZ49),2)</f>
        <v>0</v>
      </c>
      <c r="GO49" s="125">
        <f>ROUND(SUM($J49:BM49)-SUM($BX49:EA49),2)</f>
        <v>0</v>
      </c>
      <c r="GP49" s="125">
        <f>ROUND(SUM($J49:BN49)-SUM($BX49:EB49),2)</f>
        <v>0</v>
      </c>
      <c r="GQ49" s="125">
        <f>ROUND(SUM($J49:BO49)-SUM($BX49:EC49),2)</f>
        <v>0</v>
      </c>
      <c r="GR49" s="125">
        <f>ROUND(SUM($J49:BP49)-SUM($BX49:ED49),2)</f>
        <v>0</v>
      </c>
      <c r="GS49" s="125">
        <f>ROUND(SUM($J49:BQ49)-SUM($BX49:EE49),2)</f>
        <v>0</v>
      </c>
      <c r="GT49" s="159">
        <f t="shared" si="192"/>
        <v>0</v>
      </c>
      <c r="GU49" s="125">
        <f t="shared" si="193"/>
        <v>0</v>
      </c>
      <c r="GV49" s="125">
        <f t="shared" si="194"/>
        <v>0</v>
      </c>
      <c r="GW49" s="125">
        <f t="shared" si="195"/>
        <v>0</v>
      </c>
      <c r="GX49" s="158">
        <f t="shared" si="196"/>
        <v>0</v>
      </c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2"/>
      <c r="IV49" s="212"/>
      <c r="IW49" s="212"/>
      <c r="IX49" s="212"/>
      <c r="IY49" s="212"/>
      <c r="IZ49" s="212"/>
      <c r="JA49" s="212"/>
      <c r="JB49" s="212"/>
    </row>
    <row r="50" spans="1:262" s="24" customFormat="1">
      <c r="A50" s="17"/>
      <c r="B50" s="89"/>
      <c r="C50" s="445" t="s">
        <v>209</v>
      </c>
      <c r="D50" s="152" t="s">
        <v>28</v>
      </c>
      <c r="E50" s="153" t="str">
        <f>Setup!D$18</f>
        <v>General &amp; Administrative</v>
      </c>
      <c r="F50" s="153">
        <v>0</v>
      </c>
      <c r="G50" s="154" t="s">
        <v>210</v>
      </c>
      <c r="H50" s="155">
        <f>IFERROR(VLOOKUP(D50,Setup!$D$40:$F$47,3,FALSE)*12,"")</f>
        <v>36</v>
      </c>
      <c r="I50" s="90"/>
      <c r="J50" s="160">
        <f>IF(SUMIF(Headcount!$F$44:$F$49,$E50,Headcount!N$44:N$49)&lt;=SUMIF(Headcount!$F$44:$F$49,$E50,Headcount!M$44:M$49),0,IF(AND($D50="Computer Equipment",VLOOKUP($E50,Setup!$C$33:$F$38,3,FALSE)&gt;=Setup!$F$30),VLOOKUP($E50,Setup!$C$33:$F$38,3,FALSE)*(SUMIF(Headcount!$F$44:$F$49,$E50,Headcount!N$44:N$49)-SUMIF(Headcount!$F$44:$F$49,$E50,Headcount!M$44:M$49)),IF(AND($D50="Furniture &amp; Fixtures",VLOOKUP($E50,Setup!$C$33:$F$38,4,FALSE)&gt;=Setup!$F$30),VLOOKUP($E50,Setup!$C$33:$F$38,4,FALSE)*(SUMIF(Headcount!$F$44:$F$49,$E50,Headcount!N$44:N$49)-SUMIF(Headcount!$F$44:$F$49,$E50,Headcount!M$44:M$49)),0)))</f>
        <v>0</v>
      </c>
      <c r="K50" s="161">
        <f>IF(SUMIF(Headcount!$F$44:$F$49,$E50,Headcount!O$44:O$49)&lt;=SUMIF(Headcount!$F$44:$F$49,$E50,Headcount!N$44:N$49),0,IF(AND($D50="Computer Equipment",VLOOKUP($E50,Setup!$C$33:$F$38,3,FALSE)&gt;=Setup!$F$30),VLOOKUP($E50,Setup!$C$33:$F$38,3,FALSE)*(SUMIF(Headcount!$F$44:$F$49,$E50,Headcount!O$44:O$49)-SUMIF(Headcount!$F$44:$F$49,$E50,Headcount!N$44:N$49)),IF(AND($D50="Furniture &amp; Fixtures",VLOOKUP($E50,Setup!$C$33:$F$38,4,FALSE)&gt;=Setup!$F$30),VLOOKUP($E50,Setup!$C$33:$F$38,4,FALSE)*(SUMIF(Headcount!$F$44:$F$49,$E50,Headcount!O$44:O$49)-SUMIF(Headcount!$F$44:$F$49,$E50,Headcount!N$44:N$49)),0)))</f>
        <v>0</v>
      </c>
      <c r="L50" s="161">
        <f>IF(SUMIF(Headcount!$F$44:$F$49,$E50,Headcount!P$44:P$49)&lt;=SUMIF(Headcount!$F$44:$F$49,$E50,Headcount!O$44:O$49),0,IF(AND($D50="Computer Equipment",VLOOKUP($E50,Setup!$C$33:$F$38,3,FALSE)&gt;=Setup!$F$30),VLOOKUP($E50,Setup!$C$33:$F$38,3,FALSE)*(SUMIF(Headcount!$F$44:$F$49,$E50,Headcount!P$44:P$49)-SUMIF(Headcount!$F$44:$F$49,$E50,Headcount!O$44:O$49)),IF(AND($D50="Furniture &amp; Fixtures",VLOOKUP($E50,Setup!$C$33:$F$38,4,FALSE)&gt;=Setup!$F$30),VLOOKUP($E50,Setup!$C$33:$F$38,4,FALSE)*(SUMIF(Headcount!$F$44:$F$49,$E50,Headcount!P$44:P$49)-SUMIF(Headcount!$F$44:$F$49,$E50,Headcount!O$44:O$49)),0)))</f>
        <v>0</v>
      </c>
      <c r="M50" s="161">
        <f>IF(SUMIF(Headcount!$F$44:$F$49,$E50,Headcount!Q$44:Q$49)&lt;=SUMIF(Headcount!$F$44:$F$49,$E50,Headcount!P$44:P$49),0,IF(AND($D50="Computer Equipment",VLOOKUP($E50,Setup!$C$33:$F$38,3,FALSE)&gt;=Setup!$F$30),VLOOKUP($E50,Setup!$C$33:$F$38,3,FALSE)*(SUMIF(Headcount!$F$44:$F$49,$E50,Headcount!Q$44:Q$49)-SUMIF(Headcount!$F$44:$F$49,$E50,Headcount!P$44:P$49)),IF(AND($D50="Furniture &amp; Fixtures",VLOOKUP($E50,Setup!$C$33:$F$38,4,FALSE)&gt;=Setup!$F$30),VLOOKUP($E50,Setup!$C$33:$F$38,4,FALSE)*(SUMIF(Headcount!$F$44:$F$49,$E50,Headcount!Q$44:Q$49)-SUMIF(Headcount!$F$44:$F$49,$E50,Headcount!P$44:P$49)),0)))</f>
        <v>0</v>
      </c>
      <c r="N50" s="161">
        <f>IF(SUMIF(Headcount!$F$44:$F$49,$E50,Headcount!R$44:R$49)&lt;=SUMIF(Headcount!$F$44:$F$49,$E50,Headcount!Q$44:Q$49),0,IF(AND($D50="Computer Equipment",VLOOKUP($E50,Setup!$C$33:$F$38,3,FALSE)&gt;=Setup!$F$30),VLOOKUP($E50,Setup!$C$33:$F$38,3,FALSE)*(SUMIF(Headcount!$F$44:$F$49,$E50,Headcount!R$44:R$49)-SUMIF(Headcount!$F$44:$F$49,$E50,Headcount!Q$44:Q$49)),IF(AND($D50="Furniture &amp; Fixtures",VLOOKUP($E50,Setup!$C$33:$F$38,4,FALSE)&gt;=Setup!$F$30),VLOOKUP($E50,Setup!$C$33:$F$38,4,FALSE)*(SUMIF(Headcount!$F$44:$F$49,$E50,Headcount!R$44:R$49)-SUMIF(Headcount!$F$44:$F$49,$E50,Headcount!Q$44:Q$49)),0)))</f>
        <v>0</v>
      </c>
      <c r="O50" s="161">
        <f>IF(SUMIF(Headcount!$F$44:$F$49,$E50,Headcount!S$44:S$49)&lt;=SUMIF(Headcount!$F$44:$F$49,$E50,Headcount!R$44:R$49),0,IF(AND($D50="Computer Equipment",VLOOKUP($E50,Setup!$C$33:$F$38,3,FALSE)&gt;=Setup!$F$30),VLOOKUP($E50,Setup!$C$33:$F$38,3,FALSE)*(SUMIF(Headcount!$F$44:$F$49,$E50,Headcount!S$44:S$49)-SUMIF(Headcount!$F$44:$F$49,$E50,Headcount!R$44:R$49)),IF(AND($D50="Furniture &amp; Fixtures",VLOOKUP($E50,Setup!$C$33:$F$38,4,FALSE)&gt;=Setup!$F$30),VLOOKUP($E50,Setup!$C$33:$F$38,4,FALSE)*(SUMIF(Headcount!$F$44:$F$49,$E50,Headcount!S$44:S$49)-SUMIF(Headcount!$F$44:$F$49,$E50,Headcount!R$44:R$49)),0)))</f>
        <v>0</v>
      </c>
      <c r="P50" s="161">
        <f>IF(SUMIF(Headcount!$F$44:$F$49,$E50,Headcount!T$44:T$49)&lt;=SUMIF(Headcount!$F$44:$F$49,$E50,Headcount!S$44:S$49),0,IF(AND($D50="Computer Equipment",VLOOKUP($E50,Setup!$C$33:$F$38,3,FALSE)&gt;=Setup!$F$30),VLOOKUP($E50,Setup!$C$33:$F$38,3,FALSE)*(SUMIF(Headcount!$F$44:$F$49,$E50,Headcount!T$44:T$49)-SUMIF(Headcount!$F$44:$F$49,$E50,Headcount!S$44:S$49)),IF(AND($D50="Furniture &amp; Fixtures",VLOOKUP($E50,Setup!$C$33:$F$38,4,FALSE)&gt;=Setup!$F$30),VLOOKUP($E50,Setup!$C$33:$F$38,4,FALSE)*(SUMIF(Headcount!$F$44:$F$49,$E50,Headcount!T$44:T$49)-SUMIF(Headcount!$F$44:$F$49,$E50,Headcount!S$44:S$49)),0)))</f>
        <v>0</v>
      </c>
      <c r="Q50" s="161">
        <f>IF(SUMIF(Headcount!$F$44:$F$49,$E50,Headcount!U$44:U$49)&lt;=SUMIF(Headcount!$F$44:$F$49,$E50,Headcount!T$44:T$49),0,IF(AND($D50="Computer Equipment",VLOOKUP($E50,Setup!$C$33:$F$38,3,FALSE)&gt;=Setup!$F$30),VLOOKUP($E50,Setup!$C$33:$F$38,3,FALSE)*(SUMIF(Headcount!$F$44:$F$49,$E50,Headcount!U$44:U$49)-SUMIF(Headcount!$F$44:$F$49,$E50,Headcount!T$44:T$49)),IF(AND($D50="Furniture &amp; Fixtures",VLOOKUP($E50,Setup!$C$33:$F$38,4,FALSE)&gt;=Setup!$F$30),VLOOKUP($E50,Setup!$C$33:$F$38,4,FALSE)*(SUMIF(Headcount!$F$44:$F$49,$E50,Headcount!U$44:U$49)-SUMIF(Headcount!$F$44:$F$49,$E50,Headcount!T$44:T$49)),0)))</f>
        <v>0</v>
      </c>
      <c r="R50" s="161">
        <f>IF(SUMIF(Headcount!$F$44:$F$49,$E50,Headcount!V$44:V$49)&lt;=SUMIF(Headcount!$F$44:$F$49,$E50,Headcount!U$44:U$49),0,IF(AND($D50="Computer Equipment",VLOOKUP($E50,Setup!$C$33:$F$38,3,FALSE)&gt;=Setup!$F$30),VLOOKUP($E50,Setup!$C$33:$F$38,3,FALSE)*(SUMIF(Headcount!$F$44:$F$49,$E50,Headcount!V$44:V$49)-SUMIF(Headcount!$F$44:$F$49,$E50,Headcount!U$44:U$49)),IF(AND($D50="Furniture &amp; Fixtures",VLOOKUP($E50,Setup!$C$33:$F$38,4,FALSE)&gt;=Setup!$F$30),VLOOKUP($E50,Setup!$C$33:$F$38,4,FALSE)*(SUMIF(Headcount!$F$44:$F$49,$E50,Headcount!V$44:V$49)-SUMIF(Headcount!$F$44:$F$49,$E50,Headcount!U$44:U$49)),0)))</f>
        <v>0</v>
      </c>
      <c r="S50" s="161">
        <f>IF(SUMIF(Headcount!$F$44:$F$49,$E50,Headcount!W$44:W$49)&lt;=SUMIF(Headcount!$F$44:$F$49,$E50,Headcount!V$44:V$49),0,IF(AND($D50="Computer Equipment",VLOOKUP($E50,Setup!$C$33:$F$38,3,FALSE)&gt;=Setup!$F$30),VLOOKUP($E50,Setup!$C$33:$F$38,3,FALSE)*(SUMIF(Headcount!$F$44:$F$49,$E50,Headcount!W$44:W$49)-SUMIF(Headcount!$F$44:$F$49,$E50,Headcount!V$44:V$49)),IF(AND($D50="Furniture &amp; Fixtures",VLOOKUP($E50,Setup!$C$33:$F$38,4,FALSE)&gt;=Setup!$F$30),VLOOKUP($E50,Setup!$C$33:$F$38,4,FALSE)*(SUMIF(Headcount!$F$44:$F$49,$E50,Headcount!W$44:W$49)-SUMIF(Headcount!$F$44:$F$49,$E50,Headcount!V$44:V$49)),0)))</f>
        <v>0</v>
      </c>
      <c r="T50" s="161">
        <f>IF(SUMIF(Headcount!$F$44:$F$49,$E50,Headcount!X$44:X$49)&lt;=SUMIF(Headcount!$F$44:$F$49,$E50,Headcount!W$44:W$49),0,IF(AND($D50="Computer Equipment",VLOOKUP($E50,Setup!$C$33:$F$38,3,FALSE)&gt;=Setup!$F$30),VLOOKUP($E50,Setup!$C$33:$F$38,3,FALSE)*(SUMIF(Headcount!$F$44:$F$49,$E50,Headcount!X$44:X$49)-SUMIF(Headcount!$F$44:$F$49,$E50,Headcount!W$44:W$49)),IF(AND($D50="Furniture &amp; Fixtures",VLOOKUP($E50,Setup!$C$33:$F$38,4,FALSE)&gt;=Setup!$F$30),VLOOKUP($E50,Setup!$C$33:$F$38,4,FALSE)*(SUMIF(Headcount!$F$44:$F$49,$E50,Headcount!X$44:X$49)-SUMIF(Headcount!$F$44:$F$49,$E50,Headcount!W$44:W$49)),0)))</f>
        <v>0</v>
      </c>
      <c r="U50" s="161">
        <f>IF(SUMIF(Headcount!$F$44:$F$49,$E50,Headcount!Y$44:Y$49)&lt;=SUMIF(Headcount!$F$44:$F$49,$E50,Headcount!X$44:X$49),0,IF(AND($D50="Computer Equipment",VLOOKUP($E50,Setup!$C$33:$F$38,3,FALSE)&gt;=Setup!$F$30),VLOOKUP($E50,Setup!$C$33:$F$38,3,FALSE)*(SUMIF(Headcount!$F$44:$F$49,$E50,Headcount!Y$44:Y$49)-SUMIF(Headcount!$F$44:$F$49,$E50,Headcount!X$44:X$49)),IF(AND($D50="Furniture &amp; Fixtures",VLOOKUP($E50,Setup!$C$33:$F$38,4,FALSE)&gt;=Setup!$F$30),VLOOKUP($E50,Setup!$C$33:$F$38,4,FALSE)*(SUMIF(Headcount!$F$44:$F$49,$E50,Headcount!Y$44:Y$49)-SUMIF(Headcount!$F$44:$F$49,$E50,Headcount!X$44:X$49)),0)))</f>
        <v>0</v>
      </c>
      <c r="V50" s="161">
        <f>IF(SUMIF(Headcount!$F$44:$F$49,$E50,Headcount!Z$44:Z$49)&lt;=SUMIF(Headcount!$F$44:$F$49,$E50,Headcount!Y$44:Y$49),0,IF(AND($D50="Computer Equipment",VLOOKUP($E50,Setup!$C$33:$F$38,3,FALSE)&gt;=Setup!$F$30),VLOOKUP($E50,Setup!$C$33:$F$38,3,FALSE)*(SUMIF(Headcount!$F$44:$F$49,$E50,Headcount!Z$44:Z$49)-SUMIF(Headcount!$F$44:$F$49,$E50,Headcount!Y$44:Y$49)),IF(AND($D50="Furniture &amp; Fixtures",VLOOKUP($E50,Setup!$C$33:$F$38,4,FALSE)&gt;=Setup!$F$30),VLOOKUP($E50,Setup!$C$33:$F$38,4,FALSE)*(SUMIF(Headcount!$F$44:$F$49,$E50,Headcount!Z$44:Z$49)-SUMIF(Headcount!$F$44:$F$49,$E50,Headcount!Y$44:Y$49)),0)))</f>
        <v>0</v>
      </c>
      <c r="W50" s="161">
        <f>IF(SUMIF(Headcount!$F$44:$F$49,$E50,Headcount!AA$44:AA$49)&lt;=SUMIF(Headcount!$F$44:$F$49,$E50,Headcount!Z$44:Z$49),0,IF(AND($D50="Computer Equipment",VLOOKUP($E50,Setup!$C$33:$F$38,3,FALSE)&gt;=Setup!$F$30),VLOOKUP($E50,Setup!$C$33:$F$38,3,FALSE)*(SUMIF(Headcount!$F$44:$F$49,$E50,Headcount!AA$44:AA$49)-SUMIF(Headcount!$F$44:$F$49,$E50,Headcount!Z$44:Z$49)),IF(AND($D50="Furniture &amp; Fixtures",VLOOKUP($E50,Setup!$C$33:$F$38,4,FALSE)&gt;=Setup!$F$30),VLOOKUP($E50,Setup!$C$33:$F$38,4,FALSE)*(SUMIF(Headcount!$F$44:$F$49,$E50,Headcount!AA$44:AA$49)-SUMIF(Headcount!$F$44:$F$49,$E50,Headcount!Z$44:Z$49)),0)))</f>
        <v>0</v>
      </c>
      <c r="X50" s="161">
        <f>IF(SUMIF(Headcount!$F$44:$F$49,$E50,Headcount!AB$44:AB$49)&lt;=SUMIF(Headcount!$F$44:$F$49,$E50,Headcount!AA$44:AA$49),0,IF(AND($D50="Computer Equipment",VLOOKUP($E50,Setup!$C$33:$F$38,3,FALSE)&gt;=Setup!$F$30),VLOOKUP($E50,Setup!$C$33:$F$38,3,FALSE)*(SUMIF(Headcount!$F$44:$F$49,$E50,Headcount!AB$44:AB$49)-SUMIF(Headcount!$F$44:$F$49,$E50,Headcount!AA$44:AA$49)),IF(AND($D50="Furniture &amp; Fixtures",VLOOKUP($E50,Setup!$C$33:$F$38,4,FALSE)&gt;=Setup!$F$30),VLOOKUP($E50,Setup!$C$33:$F$38,4,FALSE)*(SUMIF(Headcount!$F$44:$F$49,$E50,Headcount!AB$44:AB$49)-SUMIF(Headcount!$F$44:$F$49,$E50,Headcount!AA$44:AA$49)),0)))</f>
        <v>0</v>
      </c>
      <c r="Y50" s="161">
        <f>IF(SUMIF(Headcount!$F$44:$F$49,$E50,Headcount!AC$44:AC$49)&lt;=SUMIF(Headcount!$F$44:$F$49,$E50,Headcount!AB$44:AB$49),0,IF(AND($D50="Computer Equipment",VLOOKUP($E50,Setup!$C$33:$F$38,3,FALSE)&gt;=Setup!$F$30),VLOOKUP($E50,Setup!$C$33:$F$38,3,FALSE)*(SUMIF(Headcount!$F$44:$F$49,$E50,Headcount!AC$44:AC$49)-SUMIF(Headcount!$F$44:$F$49,$E50,Headcount!AB$44:AB$49)),IF(AND($D50="Furniture &amp; Fixtures",VLOOKUP($E50,Setup!$C$33:$F$38,4,FALSE)&gt;=Setup!$F$30),VLOOKUP($E50,Setup!$C$33:$F$38,4,FALSE)*(SUMIF(Headcount!$F$44:$F$49,$E50,Headcount!AC$44:AC$49)-SUMIF(Headcount!$F$44:$F$49,$E50,Headcount!AB$44:AB$49)),0)))</f>
        <v>0</v>
      </c>
      <c r="Z50" s="161">
        <f>IF(SUMIF(Headcount!$F$44:$F$49,$E50,Headcount!AD$44:AD$49)&lt;=SUMIF(Headcount!$F$44:$F$49,$E50,Headcount!AC$44:AC$49),0,IF(AND($D50="Computer Equipment",VLOOKUP($E50,Setup!$C$33:$F$38,3,FALSE)&gt;=Setup!$F$30),VLOOKUP($E50,Setup!$C$33:$F$38,3,FALSE)*(SUMIF(Headcount!$F$44:$F$49,$E50,Headcount!AD$44:AD$49)-SUMIF(Headcount!$F$44:$F$49,$E50,Headcount!AC$44:AC$49)),IF(AND($D50="Furniture &amp; Fixtures",VLOOKUP($E50,Setup!$C$33:$F$38,4,FALSE)&gt;=Setup!$F$30),VLOOKUP($E50,Setup!$C$33:$F$38,4,FALSE)*(SUMIF(Headcount!$F$44:$F$49,$E50,Headcount!AD$44:AD$49)-SUMIF(Headcount!$F$44:$F$49,$E50,Headcount!AC$44:AC$49)),0)))</f>
        <v>0</v>
      </c>
      <c r="AA50" s="161">
        <f>IF(SUMIF(Headcount!$F$44:$F$49,$E50,Headcount!AE$44:AE$49)&lt;=SUMIF(Headcount!$F$44:$F$49,$E50,Headcount!AD$44:AD$49),0,IF(AND($D50="Computer Equipment",VLOOKUP($E50,Setup!$C$33:$F$38,3,FALSE)&gt;=Setup!$F$30),VLOOKUP($E50,Setup!$C$33:$F$38,3,FALSE)*(SUMIF(Headcount!$F$44:$F$49,$E50,Headcount!AE$44:AE$49)-SUMIF(Headcount!$F$44:$F$49,$E50,Headcount!AD$44:AD$49)),IF(AND($D50="Furniture &amp; Fixtures",VLOOKUP($E50,Setup!$C$33:$F$38,4,FALSE)&gt;=Setup!$F$30),VLOOKUP($E50,Setup!$C$33:$F$38,4,FALSE)*(SUMIF(Headcount!$F$44:$F$49,$E50,Headcount!AE$44:AE$49)-SUMIF(Headcount!$F$44:$F$49,$E50,Headcount!AD$44:AD$49)),0)))</f>
        <v>0</v>
      </c>
      <c r="AB50" s="161">
        <f>IF(SUMIF(Headcount!$F$44:$F$49,$E50,Headcount!AF$44:AF$49)&lt;=SUMIF(Headcount!$F$44:$F$49,$E50,Headcount!AE$44:AE$49),0,IF(AND($D50="Computer Equipment",VLOOKUP($E50,Setup!$C$33:$F$38,3,FALSE)&gt;=Setup!$F$30),VLOOKUP($E50,Setup!$C$33:$F$38,3,FALSE)*(SUMIF(Headcount!$F$44:$F$49,$E50,Headcount!AF$44:AF$49)-SUMIF(Headcount!$F$44:$F$49,$E50,Headcount!AE$44:AE$49)),IF(AND($D50="Furniture &amp; Fixtures",VLOOKUP($E50,Setup!$C$33:$F$38,4,FALSE)&gt;=Setup!$F$30),VLOOKUP($E50,Setup!$C$33:$F$38,4,FALSE)*(SUMIF(Headcount!$F$44:$F$49,$E50,Headcount!AF$44:AF$49)-SUMIF(Headcount!$F$44:$F$49,$E50,Headcount!AE$44:AE$49)),0)))</f>
        <v>0</v>
      </c>
      <c r="AC50" s="161">
        <f>IF(SUMIF(Headcount!$F$44:$F$49,$E50,Headcount!AG$44:AG$49)&lt;=SUMIF(Headcount!$F$44:$F$49,$E50,Headcount!AF$44:AF$49),0,IF(AND($D50="Computer Equipment",VLOOKUP($E50,Setup!$C$33:$F$38,3,FALSE)&gt;=Setup!$F$30),VLOOKUP($E50,Setup!$C$33:$F$38,3,FALSE)*(SUMIF(Headcount!$F$44:$F$49,$E50,Headcount!AG$44:AG$49)-SUMIF(Headcount!$F$44:$F$49,$E50,Headcount!AF$44:AF$49)),IF(AND($D50="Furniture &amp; Fixtures",VLOOKUP($E50,Setup!$C$33:$F$38,4,FALSE)&gt;=Setup!$F$30),VLOOKUP($E50,Setup!$C$33:$F$38,4,FALSE)*(SUMIF(Headcount!$F$44:$F$49,$E50,Headcount!AG$44:AG$49)-SUMIF(Headcount!$F$44:$F$49,$E50,Headcount!AF$44:AF$49)),0)))</f>
        <v>0</v>
      </c>
      <c r="AD50" s="161">
        <f>IF(SUMIF(Headcount!$F$44:$F$49,$E50,Headcount!AH$44:AH$49)&lt;=SUMIF(Headcount!$F$44:$F$49,$E50,Headcount!AG$44:AG$49),0,IF(AND($D50="Computer Equipment",VLOOKUP($E50,Setup!$C$33:$F$38,3,FALSE)&gt;=Setup!$F$30),VLOOKUP($E50,Setup!$C$33:$F$38,3,FALSE)*(SUMIF(Headcount!$F$44:$F$49,$E50,Headcount!AH$44:AH$49)-SUMIF(Headcount!$F$44:$F$49,$E50,Headcount!AG$44:AG$49)),IF(AND($D50="Furniture &amp; Fixtures",VLOOKUP($E50,Setup!$C$33:$F$38,4,FALSE)&gt;=Setup!$F$30),VLOOKUP($E50,Setup!$C$33:$F$38,4,FALSE)*(SUMIF(Headcount!$F$44:$F$49,$E50,Headcount!AH$44:AH$49)-SUMIF(Headcount!$F$44:$F$49,$E50,Headcount!AG$44:AG$49)),0)))</f>
        <v>0</v>
      </c>
      <c r="AE50" s="161">
        <f>IF(SUMIF(Headcount!$F$44:$F$49,$E50,Headcount!AI$44:AI$49)&lt;=SUMIF(Headcount!$F$44:$F$49,$E50,Headcount!AH$44:AH$49),0,IF(AND($D50="Computer Equipment",VLOOKUP($E50,Setup!$C$33:$F$38,3,FALSE)&gt;=Setup!$F$30),VLOOKUP($E50,Setup!$C$33:$F$38,3,FALSE)*(SUMIF(Headcount!$F$44:$F$49,$E50,Headcount!AI$44:AI$49)-SUMIF(Headcount!$F$44:$F$49,$E50,Headcount!AH$44:AH$49)),IF(AND($D50="Furniture &amp; Fixtures",VLOOKUP($E50,Setup!$C$33:$F$38,4,FALSE)&gt;=Setup!$F$30),VLOOKUP($E50,Setup!$C$33:$F$38,4,FALSE)*(SUMIF(Headcount!$F$44:$F$49,$E50,Headcount!AI$44:AI$49)-SUMIF(Headcount!$F$44:$F$49,$E50,Headcount!AH$44:AH$49)),0)))</f>
        <v>0</v>
      </c>
      <c r="AF50" s="161">
        <f>IF(SUMIF(Headcount!$F$44:$F$49,$E50,Headcount!AJ$44:AJ$49)&lt;=SUMIF(Headcount!$F$44:$F$49,$E50,Headcount!AI$44:AI$49),0,IF(AND($D50="Computer Equipment",VLOOKUP($E50,Setup!$C$33:$F$38,3,FALSE)&gt;=Setup!$F$30),VLOOKUP($E50,Setup!$C$33:$F$38,3,FALSE)*(SUMIF(Headcount!$F$44:$F$49,$E50,Headcount!AJ$44:AJ$49)-SUMIF(Headcount!$F$44:$F$49,$E50,Headcount!AI$44:AI$49)),IF(AND($D50="Furniture &amp; Fixtures",VLOOKUP($E50,Setup!$C$33:$F$38,4,FALSE)&gt;=Setup!$F$30),VLOOKUP($E50,Setup!$C$33:$F$38,4,FALSE)*(SUMIF(Headcount!$F$44:$F$49,$E50,Headcount!AJ$44:AJ$49)-SUMIF(Headcount!$F$44:$F$49,$E50,Headcount!AI$44:AI$49)),0)))</f>
        <v>0</v>
      </c>
      <c r="AG50" s="161">
        <f>IF(SUMIF(Headcount!$F$44:$F$49,$E50,Headcount!AK$44:AK$49)&lt;=SUMIF(Headcount!$F$44:$F$49,$E50,Headcount!AJ$44:AJ$49),0,IF(AND($D50="Computer Equipment",VLOOKUP($E50,Setup!$C$33:$F$38,3,FALSE)&gt;=Setup!$F$30),VLOOKUP($E50,Setup!$C$33:$F$38,3,FALSE)*(SUMIF(Headcount!$F$44:$F$49,$E50,Headcount!AK$44:AK$49)-SUMIF(Headcount!$F$44:$F$49,$E50,Headcount!AJ$44:AJ$49)),IF(AND($D50="Furniture &amp; Fixtures",VLOOKUP($E50,Setup!$C$33:$F$38,4,FALSE)&gt;=Setup!$F$30),VLOOKUP($E50,Setup!$C$33:$F$38,4,FALSE)*(SUMIF(Headcount!$F$44:$F$49,$E50,Headcount!AK$44:AK$49)-SUMIF(Headcount!$F$44:$F$49,$E50,Headcount!AJ$44:AJ$49)),0)))</f>
        <v>0</v>
      </c>
      <c r="AH50" s="161">
        <f>IF(SUMIF(Headcount!$F$44:$F$49,$E50,Headcount!AL$44:AL$49)&lt;=SUMIF(Headcount!$F$44:$F$49,$E50,Headcount!AK$44:AK$49),0,IF(AND($D50="Computer Equipment",VLOOKUP($E50,Setup!$C$33:$F$38,3,FALSE)&gt;=Setup!$F$30),VLOOKUP($E50,Setup!$C$33:$F$38,3,FALSE)*(SUMIF(Headcount!$F$44:$F$49,$E50,Headcount!AL$44:AL$49)-SUMIF(Headcount!$F$44:$F$49,$E50,Headcount!AK$44:AK$49)),IF(AND($D50="Furniture &amp; Fixtures",VLOOKUP($E50,Setup!$C$33:$F$38,4,FALSE)&gt;=Setup!$F$30),VLOOKUP($E50,Setup!$C$33:$F$38,4,FALSE)*(SUMIF(Headcount!$F$44:$F$49,$E50,Headcount!AL$44:AL$49)-SUMIF(Headcount!$F$44:$F$49,$E50,Headcount!AK$44:AK$49)),0)))</f>
        <v>0</v>
      </c>
      <c r="AI50" s="161">
        <f>IF(SUMIF(Headcount!$F$44:$F$49,$E50,Headcount!AM$44:AM$49)&lt;=SUMIF(Headcount!$F$44:$F$49,$E50,Headcount!AL$44:AL$49),0,IF(AND($D50="Computer Equipment",VLOOKUP($E50,Setup!$C$33:$F$38,3,FALSE)&gt;=Setup!$F$30),VLOOKUP($E50,Setup!$C$33:$F$38,3,FALSE)*(SUMIF(Headcount!$F$44:$F$49,$E50,Headcount!AM$44:AM$49)-SUMIF(Headcount!$F$44:$F$49,$E50,Headcount!AL$44:AL$49)),IF(AND($D50="Furniture &amp; Fixtures",VLOOKUP($E50,Setup!$C$33:$F$38,4,FALSE)&gt;=Setup!$F$30),VLOOKUP($E50,Setup!$C$33:$F$38,4,FALSE)*(SUMIF(Headcount!$F$44:$F$49,$E50,Headcount!AM$44:AM$49)-SUMIF(Headcount!$F$44:$F$49,$E50,Headcount!AL$44:AL$49)),0)))</f>
        <v>0</v>
      </c>
      <c r="AJ50" s="161">
        <f>IF(SUMIF(Headcount!$F$44:$F$49,$E50,Headcount!AN$44:AN$49)&lt;=SUMIF(Headcount!$F$44:$F$49,$E50,Headcount!AM$44:AM$49),0,IF(AND($D50="Computer Equipment",VLOOKUP($E50,Setup!$C$33:$F$38,3,FALSE)&gt;=Setup!$F$30),VLOOKUP($E50,Setup!$C$33:$F$38,3,FALSE)*(SUMIF(Headcount!$F$44:$F$49,$E50,Headcount!AN$44:AN$49)-SUMIF(Headcount!$F$44:$F$49,$E50,Headcount!AM$44:AM$49)),IF(AND($D50="Furniture &amp; Fixtures",VLOOKUP($E50,Setup!$C$33:$F$38,4,FALSE)&gt;=Setup!$F$30),VLOOKUP($E50,Setup!$C$33:$F$38,4,FALSE)*(SUMIF(Headcount!$F$44:$F$49,$E50,Headcount!AN$44:AN$49)-SUMIF(Headcount!$F$44:$F$49,$E50,Headcount!AM$44:AM$49)),0)))</f>
        <v>0</v>
      </c>
      <c r="AK50" s="161">
        <f>IF(SUMIF(Headcount!$F$44:$F$49,$E50,Headcount!AO$44:AO$49)&lt;=SUMIF(Headcount!$F$44:$F$49,$E50,Headcount!AN$44:AN$49),0,IF(AND($D50="Computer Equipment",VLOOKUP($E50,Setup!$C$33:$F$38,3,FALSE)&gt;=Setup!$F$30),VLOOKUP($E50,Setup!$C$33:$F$38,3,FALSE)*(SUMIF(Headcount!$F$44:$F$49,$E50,Headcount!AO$44:AO$49)-SUMIF(Headcount!$F$44:$F$49,$E50,Headcount!AN$44:AN$49)),IF(AND($D50="Furniture &amp; Fixtures",VLOOKUP($E50,Setup!$C$33:$F$38,4,FALSE)&gt;=Setup!$F$30),VLOOKUP($E50,Setup!$C$33:$F$38,4,FALSE)*(SUMIF(Headcount!$F$44:$F$49,$E50,Headcount!AO$44:AO$49)-SUMIF(Headcount!$F$44:$F$49,$E50,Headcount!AN$44:AN$49)),0)))</f>
        <v>0</v>
      </c>
      <c r="AL50" s="161">
        <f>IF(SUMIF(Headcount!$F$44:$F$49,$E50,Headcount!AP$44:AP$49)&lt;=SUMIF(Headcount!$F$44:$F$49,$E50,Headcount!AO$44:AO$49),0,IF(AND($D50="Computer Equipment",VLOOKUP($E50,Setup!$C$33:$F$38,3,FALSE)&gt;=Setup!$F$30),VLOOKUP($E50,Setup!$C$33:$F$38,3,FALSE)*(SUMIF(Headcount!$F$44:$F$49,$E50,Headcount!AP$44:AP$49)-SUMIF(Headcount!$F$44:$F$49,$E50,Headcount!AO$44:AO$49)),IF(AND($D50="Furniture &amp; Fixtures",VLOOKUP($E50,Setup!$C$33:$F$38,4,FALSE)&gt;=Setup!$F$30),VLOOKUP($E50,Setup!$C$33:$F$38,4,FALSE)*(SUMIF(Headcount!$F$44:$F$49,$E50,Headcount!AP$44:AP$49)-SUMIF(Headcount!$F$44:$F$49,$E50,Headcount!AO$44:AO$49)),0)))</f>
        <v>0</v>
      </c>
      <c r="AM50" s="161">
        <f>IF(SUMIF(Headcount!$F$44:$F$49,$E50,Headcount!AQ$44:AQ$49)&lt;=SUMIF(Headcount!$F$44:$F$49,$E50,Headcount!AP$44:AP$49),0,IF(AND($D50="Computer Equipment",VLOOKUP($E50,Setup!$C$33:$F$38,3,FALSE)&gt;=Setup!$F$30),VLOOKUP($E50,Setup!$C$33:$F$38,3,FALSE)*(SUMIF(Headcount!$F$44:$F$49,$E50,Headcount!AQ$44:AQ$49)-SUMIF(Headcount!$F$44:$F$49,$E50,Headcount!AP$44:AP$49)),IF(AND($D50="Furniture &amp; Fixtures",VLOOKUP($E50,Setup!$C$33:$F$38,4,FALSE)&gt;=Setup!$F$30),VLOOKUP($E50,Setup!$C$33:$F$38,4,FALSE)*(SUMIF(Headcount!$F$44:$F$49,$E50,Headcount!AQ$44:AQ$49)-SUMIF(Headcount!$F$44:$F$49,$E50,Headcount!AP$44:AP$49)),0)))</f>
        <v>0</v>
      </c>
      <c r="AN50" s="161">
        <f>IF(SUMIF(Headcount!$F$44:$F$49,$E50,Headcount!AR$44:AR$49)&lt;=SUMIF(Headcount!$F$44:$F$49,$E50,Headcount!AQ$44:AQ$49),0,IF(AND($D50="Computer Equipment",VLOOKUP($E50,Setup!$C$33:$F$38,3,FALSE)&gt;=Setup!$F$30),VLOOKUP($E50,Setup!$C$33:$F$38,3,FALSE)*(SUMIF(Headcount!$F$44:$F$49,$E50,Headcount!AR$44:AR$49)-SUMIF(Headcount!$F$44:$F$49,$E50,Headcount!AQ$44:AQ$49)),IF(AND($D50="Furniture &amp; Fixtures",VLOOKUP($E50,Setup!$C$33:$F$38,4,FALSE)&gt;=Setup!$F$30),VLOOKUP($E50,Setup!$C$33:$F$38,4,FALSE)*(SUMIF(Headcount!$F$44:$F$49,$E50,Headcount!AR$44:AR$49)-SUMIF(Headcount!$F$44:$F$49,$E50,Headcount!AQ$44:AQ$49)),0)))</f>
        <v>0</v>
      </c>
      <c r="AO50" s="161">
        <f>IF(SUMIF(Headcount!$F$44:$F$49,$E50,Headcount!AS$44:AS$49)&lt;=SUMIF(Headcount!$F$44:$F$49,$E50,Headcount!AR$44:AR$49),0,IF(AND($D50="Computer Equipment",VLOOKUP($E50,Setup!$C$33:$F$38,3,FALSE)&gt;=Setup!$F$30),VLOOKUP($E50,Setup!$C$33:$F$38,3,FALSE)*(SUMIF(Headcount!$F$44:$F$49,$E50,Headcount!AS$44:AS$49)-SUMIF(Headcount!$F$44:$F$49,$E50,Headcount!AR$44:AR$49)),IF(AND($D50="Furniture &amp; Fixtures",VLOOKUP($E50,Setup!$C$33:$F$38,4,FALSE)&gt;=Setup!$F$30),VLOOKUP($E50,Setup!$C$33:$F$38,4,FALSE)*(SUMIF(Headcount!$F$44:$F$49,$E50,Headcount!AS$44:AS$49)-SUMIF(Headcount!$F$44:$F$49,$E50,Headcount!AR$44:AR$49)),0)))</f>
        <v>0</v>
      </c>
      <c r="AP50" s="161">
        <f>IF(SUMIF(Headcount!$F$44:$F$49,$E50,Headcount!AT$44:AT$49)&lt;=SUMIF(Headcount!$F$44:$F$49,$E50,Headcount!AS$44:AS$49),0,IF(AND($D50="Computer Equipment",VLOOKUP($E50,Setup!$C$33:$F$38,3,FALSE)&gt;=Setup!$F$30),VLOOKUP($E50,Setup!$C$33:$F$38,3,FALSE)*(SUMIF(Headcount!$F$44:$F$49,$E50,Headcount!AT$44:AT$49)-SUMIF(Headcount!$F$44:$F$49,$E50,Headcount!AS$44:AS$49)),IF(AND($D50="Furniture &amp; Fixtures",VLOOKUP($E50,Setup!$C$33:$F$38,4,FALSE)&gt;=Setup!$F$30),VLOOKUP($E50,Setup!$C$33:$F$38,4,FALSE)*(SUMIF(Headcount!$F$44:$F$49,$E50,Headcount!AT$44:AT$49)-SUMIF(Headcount!$F$44:$F$49,$E50,Headcount!AS$44:AS$49)),0)))</f>
        <v>0</v>
      </c>
      <c r="AQ50" s="161">
        <f>IF(SUMIF(Headcount!$F$44:$F$49,$E50,Headcount!AU$44:AU$49)&lt;=SUMIF(Headcount!$F$44:$F$49,$E50,Headcount!AT$44:AT$49),0,IF(AND($D50="Computer Equipment",VLOOKUP($E50,Setup!$C$33:$F$38,3,FALSE)&gt;=Setup!$F$30),VLOOKUP($E50,Setup!$C$33:$F$38,3,FALSE)*(SUMIF(Headcount!$F$44:$F$49,$E50,Headcount!AU$44:AU$49)-SUMIF(Headcount!$F$44:$F$49,$E50,Headcount!AT$44:AT$49)),IF(AND($D50="Furniture &amp; Fixtures",VLOOKUP($E50,Setup!$C$33:$F$38,4,FALSE)&gt;=Setup!$F$30),VLOOKUP($E50,Setup!$C$33:$F$38,4,FALSE)*(SUMIF(Headcount!$F$44:$F$49,$E50,Headcount!AU$44:AU$49)-SUMIF(Headcount!$F$44:$F$49,$E50,Headcount!AT$44:AT$49)),0)))</f>
        <v>0</v>
      </c>
      <c r="AR50" s="161">
        <f>IF(SUMIF(Headcount!$F$44:$F$49,$E50,Headcount!AV$44:AV$49)&lt;=SUMIF(Headcount!$F$44:$F$49,$E50,Headcount!AU$44:AU$49),0,IF(AND($D50="Computer Equipment",VLOOKUP($E50,Setup!$C$33:$F$38,3,FALSE)&gt;=Setup!$F$30),VLOOKUP($E50,Setup!$C$33:$F$38,3,FALSE)*(SUMIF(Headcount!$F$44:$F$49,$E50,Headcount!AV$44:AV$49)-SUMIF(Headcount!$F$44:$F$49,$E50,Headcount!AU$44:AU$49)),IF(AND($D50="Furniture &amp; Fixtures",VLOOKUP($E50,Setup!$C$33:$F$38,4,FALSE)&gt;=Setup!$F$30),VLOOKUP($E50,Setup!$C$33:$F$38,4,FALSE)*(SUMIF(Headcount!$F$44:$F$49,$E50,Headcount!AV$44:AV$49)-SUMIF(Headcount!$F$44:$F$49,$E50,Headcount!AU$44:AU$49)),0)))</f>
        <v>0</v>
      </c>
      <c r="AS50" s="161">
        <f>IF(SUMIF(Headcount!$F$44:$F$49,$E50,Headcount!AW$44:AW$49)&lt;=SUMIF(Headcount!$F$44:$F$49,$E50,Headcount!AV$44:AV$49),0,IF(AND($D50="Computer Equipment",VLOOKUP($E50,Setup!$C$33:$F$38,3,FALSE)&gt;=Setup!$F$30),VLOOKUP($E50,Setup!$C$33:$F$38,3,FALSE)*(SUMIF(Headcount!$F$44:$F$49,$E50,Headcount!AW$44:AW$49)-SUMIF(Headcount!$F$44:$F$49,$E50,Headcount!AV$44:AV$49)),IF(AND($D50="Furniture &amp; Fixtures",VLOOKUP($E50,Setup!$C$33:$F$38,4,FALSE)&gt;=Setup!$F$30),VLOOKUP($E50,Setup!$C$33:$F$38,4,FALSE)*(SUMIF(Headcount!$F$44:$F$49,$E50,Headcount!AW$44:AW$49)-SUMIF(Headcount!$F$44:$F$49,$E50,Headcount!AV$44:AV$49)),0)))</f>
        <v>0</v>
      </c>
      <c r="AT50" s="161">
        <f>IF(SUMIF(Headcount!$F$44:$F$49,$E50,Headcount!AX$44:AX$49)&lt;=SUMIF(Headcount!$F$44:$F$49,$E50,Headcount!AW$44:AW$49),0,IF(AND($D50="Computer Equipment",VLOOKUP($E50,Setup!$C$33:$F$38,3,FALSE)&gt;=Setup!$F$30),VLOOKUP($E50,Setup!$C$33:$F$38,3,FALSE)*(SUMIF(Headcount!$F$44:$F$49,$E50,Headcount!AX$44:AX$49)-SUMIF(Headcount!$F$44:$F$49,$E50,Headcount!AW$44:AW$49)),IF(AND($D50="Furniture &amp; Fixtures",VLOOKUP($E50,Setup!$C$33:$F$38,4,FALSE)&gt;=Setup!$F$30),VLOOKUP($E50,Setup!$C$33:$F$38,4,FALSE)*(SUMIF(Headcount!$F$44:$F$49,$E50,Headcount!AX$44:AX$49)-SUMIF(Headcount!$F$44:$F$49,$E50,Headcount!AW$44:AW$49)),0)))</f>
        <v>0</v>
      </c>
      <c r="AU50" s="161">
        <f>IF(SUMIF(Headcount!$F$44:$F$49,$E50,Headcount!AY$44:AY$49)&lt;=SUMIF(Headcount!$F$44:$F$49,$E50,Headcount!AX$44:AX$49),0,IF(AND($D50="Computer Equipment",VLOOKUP($E50,Setup!$C$33:$F$38,3,FALSE)&gt;=Setup!$F$30),VLOOKUP($E50,Setup!$C$33:$F$38,3,FALSE)*(SUMIF(Headcount!$F$44:$F$49,$E50,Headcount!AY$44:AY$49)-SUMIF(Headcount!$F$44:$F$49,$E50,Headcount!AX$44:AX$49)),IF(AND($D50="Furniture &amp; Fixtures",VLOOKUP($E50,Setup!$C$33:$F$38,4,FALSE)&gt;=Setup!$F$30),VLOOKUP($E50,Setup!$C$33:$F$38,4,FALSE)*(SUMIF(Headcount!$F$44:$F$49,$E50,Headcount!AY$44:AY$49)-SUMIF(Headcount!$F$44:$F$49,$E50,Headcount!AX$44:AX$49)),0)))</f>
        <v>0</v>
      </c>
      <c r="AV50" s="161">
        <f>IF(SUMIF(Headcount!$F$44:$F$49,$E50,Headcount!AZ$44:AZ$49)&lt;=SUMIF(Headcount!$F$44:$F$49,$E50,Headcount!AY$44:AY$49),0,IF(AND($D50="Computer Equipment",VLOOKUP($E50,Setup!$C$33:$F$38,3,FALSE)&gt;=Setup!$F$30),VLOOKUP($E50,Setup!$C$33:$F$38,3,FALSE)*(SUMIF(Headcount!$F$44:$F$49,$E50,Headcount!AZ$44:AZ$49)-SUMIF(Headcount!$F$44:$F$49,$E50,Headcount!AY$44:AY$49)),IF(AND($D50="Furniture &amp; Fixtures",VLOOKUP($E50,Setup!$C$33:$F$38,4,FALSE)&gt;=Setup!$F$30),VLOOKUP($E50,Setup!$C$33:$F$38,4,FALSE)*(SUMIF(Headcount!$F$44:$F$49,$E50,Headcount!AZ$44:AZ$49)-SUMIF(Headcount!$F$44:$F$49,$E50,Headcount!AY$44:AY$49)),0)))</f>
        <v>0</v>
      </c>
      <c r="AW50" s="161">
        <f>IF(SUMIF(Headcount!$F$44:$F$49,$E50,Headcount!BA$44:BA$49)&lt;=SUMIF(Headcount!$F$44:$F$49,$E50,Headcount!AZ$44:AZ$49),0,IF(AND($D50="Computer Equipment",VLOOKUP($E50,Setup!$C$33:$F$38,3,FALSE)&gt;=Setup!$F$30),VLOOKUP($E50,Setup!$C$33:$F$38,3,FALSE)*(SUMIF(Headcount!$F$44:$F$49,$E50,Headcount!BA$44:BA$49)-SUMIF(Headcount!$F$44:$F$49,$E50,Headcount!AZ$44:AZ$49)),IF(AND($D50="Furniture &amp; Fixtures",VLOOKUP($E50,Setup!$C$33:$F$38,4,FALSE)&gt;=Setup!$F$30),VLOOKUP($E50,Setup!$C$33:$F$38,4,FALSE)*(SUMIF(Headcount!$F$44:$F$49,$E50,Headcount!BA$44:BA$49)-SUMIF(Headcount!$F$44:$F$49,$E50,Headcount!AZ$44:AZ$49)),0)))</f>
        <v>0</v>
      </c>
      <c r="AX50" s="161">
        <f>IF(SUMIF(Headcount!$F$44:$F$49,$E50,Headcount!BB$44:BB$49)&lt;=SUMIF(Headcount!$F$44:$F$49,$E50,Headcount!BA$44:BA$49),0,IF(AND($D50="Computer Equipment",VLOOKUP($E50,Setup!$C$33:$F$38,3,FALSE)&gt;=Setup!$F$30),VLOOKUP($E50,Setup!$C$33:$F$38,3,FALSE)*(SUMIF(Headcount!$F$44:$F$49,$E50,Headcount!BB$44:BB$49)-SUMIF(Headcount!$F$44:$F$49,$E50,Headcount!BA$44:BA$49)),IF(AND($D50="Furniture &amp; Fixtures",VLOOKUP($E50,Setup!$C$33:$F$38,4,FALSE)&gt;=Setup!$F$30),VLOOKUP($E50,Setup!$C$33:$F$38,4,FALSE)*(SUMIF(Headcount!$F$44:$F$49,$E50,Headcount!BB$44:BB$49)-SUMIF(Headcount!$F$44:$F$49,$E50,Headcount!BA$44:BA$49)),0)))</f>
        <v>0</v>
      </c>
      <c r="AY50" s="161">
        <f>IF(SUMIF(Headcount!$F$44:$F$49,$E50,Headcount!BC$44:BC$49)&lt;=SUMIF(Headcount!$F$44:$F$49,$E50,Headcount!BB$44:BB$49),0,IF(AND($D50="Computer Equipment",VLOOKUP($E50,Setup!$C$33:$F$38,3,FALSE)&gt;=Setup!$F$30),VLOOKUP($E50,Setup!$C$33:$F$38,3,FALSE)*(SUMIF(Headcount!$F$44:$F$49,$E50,Headcount!BC$44:BC$49)-SUMIF(Headcount!$F$44:$F$49,$E50,Headcount!BB$44:BB$49)),IF(AND($D50="Furniture &amp; Fixtures",VLOOKUP($E50,Setup!$C$33:$F$38,4,FALSE)&gt;=Setup!$F$30),VLOOKUP($E50,Setup!$C$33:$F$38,4,FALSE)*(SUMIF(Headcount!$F$44:$F$49,$E50,Headcount!BC$44:BC$49)-SUMIF(Headcount!$F$44:$F$49,$E50,Headcount!BB$44:BB$49)),0)))</f>
        <v>0</v>
      </c>
      <c r="AZ50" s="161">
        <f>IF(SUMIF(Headcount!$F$44:$F$49,$E50,Headcount!BD$44:BD$49)&lt;=SUMIF(Headcount!$F$44:$F$49,$E50,Headcount!BC$44:BC$49),0,IF(AND($D50="Computer Equipment",VLOOKUP($E50,Setup!$C$33:$F$38,3,FALSE)&gt;=Setup!$F$30),VLOOKUP($E50,Setup!$C$33:$F$38,3,FALSE)*(SUMIF(Headcount!$F$44:$F$49,$E50,Headcount!BD$44:BD$49)-SUMIF(Headcount!$F$44:$F$49,$E50,Headcount!BC$44:BC$49)),IF(AND($D50="Furniture &amp; Fixtures",VLOOKUP($E50,Setup!$C$33:$F$38,4,FALSE)&gt;=Setup!$F$30),VLOOKUP($E50,Setup!$C$33:$F$38,4,FALSE)*(SUMIF(Headcount!$F$44:$F$49,$E50,Headcount!BD$44:BD$49)-SUMIF(Headcount!$F$44:$F$49,$E50,Headcount!BC$44:BC$49)),0)))</f>
        <v>0</v>
      </c>
      <c r="BA50" s="161">
        <f>IF(SUMIF(Headcount!$F$44:$F$49,$E50,Headcount!BE$44:BE$49)&lt;=SUMIF(Headcount!$F$44:$F$49,$E50,Headcount!BD$44:BD$49),0,IF(AND($D50="Computer Equipment",VLOOKUP($E50,Setup!$C$33:$F$38,3,FALSE)&gt;=Setup!$F$30),VLOOKUP($E50,Setup!$C$33:$F$38,3,FALSE)*(SUMIF(Headcount!$F$44:$F$49,$E50,Headcount!BE$44:BE$49)-SUMIF(Headcount!$F$44:$F$49,$E50,Headcount!BD$44:BD$49)),IF(AND($D50="Furniture &amp; Fixtures",VLOOKUP($E50,Setup!$C$33:$F$38,4,FALSE)&gt;=Setup!$F$30),VLOOKUP($E50,Setup!$C$33:$F$38,4,FALSE)*(SUMIF(Headcount!$F$44:$F$49,$E50,Headcount!BE$44:BE$49)-SUMIF(Headcount!$F$44:$F$49,$E50,Headcount!BD$44:BD$49)),0)))</f>
        <v>0</v>
      </c>
      <c r="BB50" s="161">
        <f>IF(SUMIF(Headcount!$F$44:$F$49,$E50,Headcount!BF$44:BF$49)&lt;=SUMIF(Headcount!$F$44:$F$49,$E50,Headcount!BE$44:BE$49),0,IF(AND($D50="Computer Equipment",VLOOKUP($E50,Setup!$C$33:$F$38,3,FALSE)&gt;=Setup!$F$30),VLOOKUP($E50,Setup!$C$33:$F$38,3,FALSE)*(SUMIF(Headcount!$F$44:$F$49,$E50,Headcount!BF$44:BF$49)-SUMIF(Headcount!$F$44:$F$49,$E50,Headcount!BE$44:BE$49)),IF(AND($D50="Furniture &amp; Fixtures",VLOOKUP($E50,Setup!$C$33:$F$38,4,FALSE)&gt;=Setup!$F$30),VLOOKUP($E50,Setup!$C$33:$F$38,4,FALSE)*(SUMIF(Headcount!$F$44:$F$49,$E50,Headcount!BF$44:BF$49)-SUMIF(Headcount!$F$44:$F$49,$E50,Headcount!BE$44:BE$49)),0)))</f>
        <v>0</v>
      </c>
      <c r="BC50" s="161">
        <f>IF(SUMIF(Headcount!$F$44:$F$49,$E50,Headcount!BG$44:BG$49)&lt;=SUMIF(Headcount!$F$44:$F$49,$E50,Headcount!BF$44:BF$49),0,IF(AND($D50="Computer Equipment",VLOOKUP($E50,Setup!$C$33:$F$38,3,FALSE)&gt;=Setup!$F$30),VLOOKUP($E50,Setup!$C$33:$F$38,3,FALSE)*(SUMIF(Headcount!$F$44:$F$49,$E50,Headcount!BG$44:BG$49)-SUMIF(Headcount!$F$44:$F$49,$E50,Headcount!BF$44:BF$49)),IF(AND($D50="Furniture &amp; Fixtures",VLOOKUP($E50,Setup!$C$33:$F$38,4,FALSE)&gt;=Setup!$F$30),VLOOKUP($E50,Setup!$C$33:$F$38,4,FALSE)*(SUMIF(Headcount!$F$44:$F$49,$E50,Headcount!BG$44:BG$49)-SUMIF(Headcount!$F$44:$F$49,$E50,Headcount!BF$44:BF$49)),0)))</f>
        <v>0</v>
      </c>
      <c r="BD50" s="161">
        <f>IF(SUMIF(Headcount!$F$44:$F$49,$E50,Headcount!BH$44:BH$49)&lt;=SUMIF(Headcount!$F$44:$F$49,$E50,Headcount!BG$44:BG$49),0,IF(AND($D50="Computer Equipment",VLOOKUP($E50,Setup!$C$33:$F$38,3,FALSE)&gt;=Setup!$F$30),VLOOKUP($E50,Setup!$C$33:$F$38,3,FALSE)*(SUMIF(Headcount!$F$44:$F$49,$E50,Headcount!BH$44:BH$49)-SUMIF(Headcount!$F$44:$F$49,$E50,Headcount!BG$44:BG$49)),IF(AND($D50="Furniture &amp; Fixtures",VLOOKUP($E50,Setup!$C$33:$F$38,4,FALSE)&gt;=Setup!$F$30),VLOOKUP($E50,Setup!$C$33:$F$38,4,FALSE)*(SUMIF(Headcount!$F$44:$F$49,$E50,Headcount!BH$44:BH$49)-SUMIF(Headcount!$F$44:$F$49,$E50,Headcount!BG$44:BG$49)),0)))</f>
        <v>0</v>
      </c>
      <c r="BE50" s="161">
        <f>IF(SUMIF(Headcount!$F$44:$F$49,$E50,Headcount!BI$44:BI$49)&lt;=SUMIF(Headcount!$F$44:$F$49,$E50,Headcount!BH$44:BH$49),0,IF(AND($D50="Computer Equipment",VLOOKUP($E50,Setup!$C$33:$F$38,3,FALSE)&gt;=Setup!$F$30),VLOOKUP($E50,Setup!$C$33:$F$38,3,FALSE)*(SUMIF(Headcount!$F$44:$F$49,$E50,Headcount!BI$44:BI$49)-SUMIF(Headcount!$F$44:$F$49,$E50,Headcount!BH$44:BH$49)),IF(AND($D50="Furniture &amp; Fixtures",VLOOKUP($E50,Setup!$C$33:$F$38,4,FALSE)&gt;=Setup!$F$30),VLOOKUP($E50,Setup!$C$33:$F$38,4,FALSE)*(SUMIF(Headcount!$F$44:$F$49,$E50,Headcount!BI$44:BI$49)-SUMIF(Headcount!$F$44:$F$49,$E50,Headcount!BH$44:BH$49)),0)))</f>
        <v>0</v>
      </c>
      <c r="BF50" s="161">
        <f>IF(SUMIF(Headcount!$F$44:$F$49,$E50,Headcount!BJ$44:BJ$49)&lt;=SUMIF(Headcount!$F$44:$F$49,$E50,Headcount!BI$44:BI$49),0,IF(AND($D50="Computer Equipment",VLOOKUP($E50,Setup!$C$33:$F$38,3,FALSE)&gt;=Setup!$F$30),VLOOKUP($E50,Setup!$C$33:$F$38,3,FALSE)*(SUMIF(Headcount!$F$44:$F$49,$E50,Headcount!BJ$44:BJ$49)-SUMIF(Headcount!$F$44:$F$49,$E50,Headcount!BI$44:BI$49)),IF(AND($D50="Furniture &amp; Fixtures",VLOOKUP($E50,Setup!$C$33:$F$38,4,FALSE)&gt;=Setup!$F$30),VLOOKUP($E50,Setup!$C$33:$F$38,4,FALSE)*(SUMIF(Headcount!$F$44:$F$49,$E50,Headcount!BJ$44:BJ$49)-SUMIF(Headcount!$F$44:$F$49,$E50,Headcount!BI$44:BI$49)),0)))</f>
        <v>0</v>
      </c>
      <c r="BG50" s="161">
        <f>IF(SUMIF(Headcount!$F$44:$F$49,$E50,Headcount!BK$44:BK$49)&lt;=SUMIF(Headcount!$F$44:$F$49,$E50,Headcount!BJ$44:BJ$49),0,IF(AND($D50="Computer Equipment",VLOOKUP($E50,Setup!$C$33:$F$38,3,FALSE)&gt;=Setup!$F$30),VLOOKUP($E50,Setup!$C$33:$F$38,3,FALSE)*(SUMIF(Headcount!$F$44:$F$49,$E50,Headcount!BK$44:BK$49)-SUMIF(Headcount!$F$44:$F$49,$E50,Headcount!BJ$44:BJ$49)),IF(AND($D50="Furniture &amp; Fixtures",VLOOKUP($E50,Setup!$C$33:$F$38,4,FALSE)&gt;=Setup!$F$30),VLOOKUP($E50,Setup!$C$33:$F$38,4,FALSE)*(SUMIF(Headcount!$F$44:$F$49,$E50,Headcount!BK$44:BK$49)-SUMIF(Headcount!$F$44:$F$49,$E50,Headcount!BJ$44:BJ$49)),0)))</f>
        <v>0</v>
      </c>
      <c r="BH50" s="161">
        <f>IF(SUMIF(Headcount!$F$44:$F$49,$E50,Headcount!BL$44:BL$49)&lt;=SUMIF(Headcount!$F$44:$F$49,$E50,Headcount!BK$44:BK$49),0,IF(AND($D50="Computer Equipment",VLOOKUP($E50,Setup!$C$33:$F$38,3,FALSE)&gt;=Setup!$F$30),VLOOKUP($E50,Setup!$C$33:$F$38,3,FALSE)*(SUMIF(Headcount!$F$44:$F$49,$E50,Headcount!BL$44:BL$49)-SUMIF(Headcount!$F$44:$F$49,$E50,Headcount!BK$44:BK$49)),IF(AND($D50="Furniture &amp; Fixtures",VLOOKUP($E50,Setup!$C$33:$F$38,4,FALSE)&gt;=Setup!$F$30),VLOOKUP($E50,Setup!$C$33:$F$38,4,FALSE)*(SUMIF(Headcount!$F$44:$F$49,$E50,Headcount!BL$44:BL$49)-SUMIF(Headcount!$F$44:$F$49,$E50,Headcount!BK$44:BK$49)),0)))</f>
        <v>0</v>
      </c>
      <c r="BI50" s="161">
        <f>IF(SUMIF(Headcount!$F$44:$F$49,$E50,Headcount!BM$44:BM$49)&lt;=SUMIF(Headcount!$F$44:$F$49,$E50,Headcount!BL$44:BL$49),0,IF(AND($D50="Computer Equipment",VLOOKUP($E50,Setup!$C$33:$F$38,3,FALSE)&gt;=Setup!$F$30),VLOOKUP($E50,Setup!$C$33:$F$38,3,FALSE)*(SUMIF(Headcount!$F$44:$F$49,$E50,Headcount!BM$44:BM$49)-SUMIF(Headcount!$F$44:$F$49,$E50,Headcount!BL$44:BL$49)),IF(AND($D50="Furniture &amp; Fixtures",VLOOKUP($E50,Setup!$C$33:$F$38,4,FALSE)&gt;=Setup!$F$30),VLOOKUP($E50,Setup!$C$33:$F$38,4,FALSE)*(SUMIF(Headcount!$F$44:$F$49,$E50,Headcount!BM$44:BM$49)-SUMIF(Headcount!$F$44:$F$49,$E50,Headcount!BL$44:BL$49)),0)))</f>
        <v>0</v>
      </c>
      <c r="BJ50" s="161">
        <f>IF(SUMIF(Headcount!$F$44:$F$49,$E50,Headcount!BN$44:BN$49)&lt;=SUMIF(Headcount!$F$44:$F$49,$E50,Headcount!BM$44:BM$49),0,IF(AND($D50="Computer Equipment",VLOOKUP($E50,Setup!$C$33:$F$38,3,FALSE)&gt;=Setup!$F$30),VLOOKUP($E50,Setup!$C$33:$F$38,3,FALSE)*(SUMIF(Headcount!$F$44:$F$49,$E50,Headcount!BN$44:BN$49)-SUMIF(Headcount!$F$44:$F$49,$E50,Headcount!BM$44:BM$49)),IF(AND($D50="Furniture &amp; Fixtures",VLOOKUP($E50,Setup!$C$33:$F$38,4,FALSE)&gt;=Setup!$F$30),VLOOKUP($E50,Setup!$C$33:$F$38,4,FALSE)*(SUMIF(Headcount!$F$44:$F$49,$E50,Headcount!BN$44:BN$49)-SUMIF(Headcount!$F$44:$F$49,$E50,Headcount!BM$44:BM$49)),0)))</f>
        <v>0</v>
      </c>
      <c r="BK50" s="161">
        <f>IF(SUMIF(Headcount!$F$44:$F$49,$E50,Headcount!BO$44:BO$49)&lt;=SUMIF(Headcount!$F$44:$F$49,$E50,Headcount!BN$44:BN$49),0,IF(AND($D50="Computer Equipment",VLOOKUP($E50,Setup!$C$33:$F$38,3,FALSE)&gt;=Setup!$F$30),VLOOKUP($E50,Setup!$C$33:$F$38,3,FALSE)*(SUMIF(Headcount!$F$44:$F$49,$E50,Headcount!BO$44:BO$49)-SUMIF(Headcount!$F$44:$F$49,$E50,Headcount!BN$44:BN$49)),IF(AND($D50="Furniture &amp; Fixtures",VLOOKUP($E50,Setup!$C$33:$F$38,4,FALSE)&gt;=Setup!$F$30),VLOOKUP($E50,Setup!$C$33:$F$38,4,FALSE)*(SUMIF(Headcount!$F$44:$F$49,$E50,Headcount!BO$44:BO$49)-SUMIF(Headcount!$F$44:$F$49,$E50,Headcount!BN$44:BN$49)),0)))</f>
        <v>0</v>
      </c>
      <c r="BL50" s="161">
        <f>IF(SUMIF(Headcount!$F$44:$F$49,$E50,Headcount!BP$44:BP$49)&lt;=SUMIF(Headcount!$F$44:$F$49,$E50,Headcount!BO$44:BO$49),0,IF(AND($D50="Computer Equipment",VLOOKUP($E50,Setup!$C$33:$F$38,3,FALSE)&gt;=Setup!$F$30),VLOOKUP($E50,Setup!$C$33:$F$38,3,FALSE)*(SUMIF(Headcount!$F$44:$F$49,$E50,Headcount!BP$44:BP$49)-SUMIF(Headcount!$F$44:$F$49,$E50,Headcount!BO$44:BO$49)),IF(AND($D50="Furniture &amp; Fixtures",VLOOKUP($E50,Setup!$C$33:$F$38,4,FALSE)&gt;=Setup!$F$30),VLOOKUP($E50,Setup!$C$33:$F$38,4,FALSE)*(SUMIF(Headcount!$F$44:$F$49,$E50,Headcount!BP$44:BP$49)-SUMIF(Headcount!$F$44:$F$49,$E50,Headcount!BO$44:BO$49)),0)))</f>
        <v>0</v>
      </c>
      <c r="BM50" s="161">
        <f>IF(SUMIF(Headcount!$F$44:$F$49,$E50,Headcount!BQ$44:BQ$49)&lt;=SUMIF(Headcount!$F$44:$F$49,$E50,Headcount!BP$44:BP$49),0,IF(AND($D50="Computer Equipment",VLOOKUP($E50,Setup!$C$33:$F$38,3,FALSE)&gt;=Setup!$F$30),VLOOKUP($E50,Setup!$C$33:$F$38,3,FALSE)*(SUMIF(Headcount!$F$44:$F$49,$E50,Headcount!BQ$44:BQ$49)-SUMIF(Headcount!$F$44:$F$49,$E50,Headcount!BP$44:BP$49)),IF(AND($D50="Furniture &amp; Fixtures",VLOOKUP($E50,Setup!$C$33:$F$38,4,FALSE)&gt;=Setup!$F$30),VLOOKUP($E50,Setup!$C$33:$F$38,4,FALSE)*(SUMIF(Headcount!$F$44:$F$49,$E50,Headcount!BQ$44:BQ$49)-SUMIF(Headcount!$F$44:$F$49,$E50,Headcount!BP$44:BP$49)),0)))</f>
        <v>0</v>
      </c>
      <c r="BN50" s="161">
        <f>IF(SUMIF(Headcount!$F$44:$F$49,$E50,Headcount!BR$44:BR$49)&lt;=SUMIF(Headcount!$F$44:$F$49,$E50,Headcount!BQ$44:BQ$49),0,IF(AND($D50="Computer Equipment",VLOOKUP($E50,Setup!$C$33:$F$38,3,FALSE)&gt;=Setup!$F$30),VLOOKUP($E50,Setup!$C$33:$F$38,3,FALSE)*(SUMIF(Headcount!$F$44:$F$49,$E50,Headcount!BR$44:BR$49)-SUMIF(Headcount!$F$44:$F$49,$E50,Headcount!BQ$44:BQ$49)),IF(AND($D50="Furniture &amp; Fixtures",VLOOKUP($E50,Setup!$C$33:$F$38,4,FALSE)&gt;=Setup!$F$30),VLOOKUP($E50,Setup!$C$33:$F$38,4,FALSE)*(SUMIF(Headcount!$F$44:$F$49,$E50,Headcount!BR$44:BR$49)-SUMIF(Headcount!$F$44:$F$49,$E50,Headcount!BQ$44:BQ$49)),0)))</f>
        <v>0</v>
      </c>
      <c r="BO50" s="161">
        <f>IF(SUMIF(Headcount!$F$44:$F$49,$E50,Headcount!BS$44:BS$49)&lt;=SUMIF(Headcount!$F$44:$F$49,$E50,Headcount!BR$44:BR$49),0,IF(AND($D50="Computer Equipment",VLOOKUP($E50,Setup!$C$33:$F$38,3,FALSE)&gt;=Setup!$F$30),VLOOKUP($E50,Setup!$C$33:$F$38,3,FALSE)*(SUMIF(Headcount!$F$44:$F$49,$E50,Headcount!BS$44:BS$49)-SUMIF(Headcount!$F$44:$F$49,$E50,Headcount!BR$44:BR$49)),IF(AND($D50="Furniture &amp; Fixtures",VLOOKUP($E50,Setup!$C$33:$F$38,4,FALSE)&gt;=Setup!$F$30),VLOOKUP($E50,Setup!$C$33:$F$38,4,FALSE)*(SUMIF(Headcount!$F$44:$F$49,$E50,Headcount!BS$44:BS$49)-SUMIF(Headcount!$F$44:$F$49,$E50,Headcount!BR$44:BR$49)),0)))</f>
        <v>0</v>
      </c>
      <c r="BP50" s="161">
        <f>IF(SUMIF(Headcount!$F$44:$F$49,$E50,Headcount!BT$44:BT$49)&lt;=SUMIF(Headcount!$F$44:$F$49,$E50,Headcount!BS$44:BS$49),0,IF(AND($D50="Computer Equipment",VLOOKUP($E50,Setup!$C$33:$F$38,3,FALSE)&gt;=Setup!$F$30),VLOOKUP($E50,Setup!$C$33:$F$38,3,FALSE)*(SUMIF(Headcount!$F$44:$F$49,$E50,Headcount!BT$44:BT$49)-SUMIF(Headcount!$F$44:$F$49,$E50,Headcount!BS$44:BS$49)),IF(AND($D50="Furniture &amp; Fixtures",VLOOKUP($E50,Setup!$C$33:$F$38,4,FALSE)&gt;=Setup!$F$30),VLOOKUP($E50,Setup!$C$33:$F$38,4,FALSE)*(SUMIF(Headcount!$F$44:$F$49,$E50,Headcount!BT$44:BT$49)-SUMIF(Headcount!$F$44:$F$49,$E50,Headcount!BS$44:BS$49)),0)))</f>
        <v>0</v>
      </c>
      <c r="BQ50" s="161">
        <f>IF(SUMIF(Headcount!$F$44:$F$49,$E50,Headcount!BU$44:BU$49)&lt;=SUMIF(Headcount!$F$44:$F$49,$E50,Headcount!BT$44:BT$49),0,IF(AND($D50="Computer Equipment",VLOOKUP($E50,Setup!$C$33:$F$38,3,FALSE)&gt;=Setup!$F$30),VLOOKUP($E50,Setup!$C$33:$F$38,3,FALSE)*(SUMIF(Headcount!$F$44:$F$49,$E50,Headcount!BU$44:BU$49)-SUMIF(Headcount!$F$44:$F$49,$E50,Headcount!BT$44:BT$49)),IF(AND($D50="Furniture &amp; Fixtures",VLOOKUP($E50,Setup!$C$33:$F$38,4,FALSE)&gt;=Setup!$F$30),VLOOKUP($E50,Setup!$C$33:$F$38,4,FALSE)*(SUMIF(Headcount!$F$44:$F$49,$E50,Headcount!BU$44:BU$49)-SUMIF(Headcount!$F$44:$F$49,$E50,Headcount!BT$44:BT$49)),0)))</f>
        <v>0</v>
      </c>
      <c r="BR50" s="160" cm="1">
        <f t="array" ref="BR50">SUMPRODUCT((YEAR($J$5:$BQ$5)=BR$5)*($J50:$BQ50))</f>
        <v>0</v>
      </c>
      <c r="BS50" s="161" cm="1">
        <f t="array" ref="BS50">SUMPRODUCT((YEAR($J$5:$BQ$5)=BS$5)*($J50:$BQ50))</f>
        <v>0</v>
      </c>
      <c r="BT50" s="161" cm="1">
        <f t="array" ref="BT50">SUMPRODUCT((YEAR($J$5:$BQ$5)=BT$5)*($J50:$BQ50))</f>
        <v>0</v>
      </c>
      <c r="BU50" s="161" cm="1">
        <f t="array" ref="BU50">SUMPRODUCT((YEAR($J$5:$BQ$5)=BU$5)*($J50:$BQ50))</f>
        <v>0</v>
      </c>
      <c r="BV50" s="162" cm="1">
        <f t="array" ref="BV50">SUMPRODUCT((YEAR($J$5:$BQ$5)=BV$5)*($J50:$BQ50))</f>
        <v>0</v>
      </c>
      <c r="BW50" s="308"/>
      <c r="BX50" s="160">
        <f>IF(ROUND(SUM($BW50:BW50),0)&lt;ROUND(SUM($J50:J50),0),SUM($J50:J50)/$H50,0)</f>
        <v>0</v>
      </c>
      <c r="BY50" s="161">
        <f>IF(ROUND(SUM($BW50:BX50),0)&lt;ROUND(SUM($J50:K50),0),SUM($J50:K50)/$H50,0)</f>
        <v>0</v>
      </c>
      <c r="BZ50" s="161">
        <f>IF(ROUND(SUM($BW50:BY50),0)&lt;ROUND(SUM($J50:L50),0),SUM($J50:L50)/$H50,0)</f>
        <v>0</v>
      </c>
      <c r="CA50" s="161">
        <f>IF(ROUND(SUM($BW50:BZ50),0)&lt;ROUND(SUM($J50:M50),0),SUM($J50:M50)/$H50,0)</f>
        <v>0</v>
      </c>
      <c r="CB50" s="161">
        <f>IF(ROUND(SUM($BW50:CA50),0)&lt;ROUND(SUM($J50:N50),0),SUM($J50:N50)/$H50,0)</f>
        <v>0</v>
      </c>
      <c r="CC50" s="161">
        <f>IF(ROUND(SUM($BW50:CB50),0)&lt;ROUND(SUM($J50:O50),0),SUM($J50:O50)/$H50,0)</f>
        <v>0</v>
      </c>
      <c r="CD50" s="161">
        <f>IF(ROUND(SUM($BW50:CC50),0)&lt;ROUND(SUM($J50:P50),0),SUM($J50:P50)/$H50,0)</f>
        <v>0</v>
      </c>
      <c r="CE50" s="161">
        <f>IF(ROUND(SUM($BW50:CD50),0)&lt;ROUND(SUM($J50:Q50),0),SUM($J50:Q50)/$H50,0)</f>
        <v>0</v>
      </c>
      <c r="CF50" s="161">
        <f>IF(ROUND(SUM($BW50:CE50),0)&lt;ROUND(SUM($J50:R50),0),SUM($J50:R50)/$H50,0)</f>
        <v>0</v>
      </c>
      <c r="CG50" s="161">
        <f>IF(ROUND(SUM($BW50:CF50),0)&lt;ROUND(SUM($J50:S50),0),SUM($J50:S50)/$H50,0)</f>
        <v>0</v>
      </c>
      <c r="CH50" s="161">
        <f>IF(ROUND(SUM($BW50:CG50),0)&lt;ROUND(SUM($J50:T50),0),SUM($J50:T50)/$H50,0)</f>
        <v>0</v>
      </c>
      <c r="CI50" s="161">
        <f>IF(ROUND(SUM($BW50:CH50),0)&lt;ROUND(SUM($J50:U50),0),SUM($J50:U50)/$H50,0)</f>
        <v>0</v>
      </c>
      <c r="CJ50" s="161">
        <f>IF(ROUND(SUM($BW50:CI50),0)&lt;ROUND(SUM($J50:V50),0),SUM($J50:V50)/$H50,0)</f>
        <v>0</v>
      </c>
      <c r="CK50" s="161">
        <f>IF(ROUND(SUM($BW50:CJ50),0)&lt;ROUND(SUM($J50:W50),0),SUM($J50:W50)/$H50,0)</f>
        <v>0</v>
      </c>
      <c r="CL50" s="161">
        <f>IF(ROUND(SUM($BW50:CK50),0)&lt;ROUND(SUM($J50:X50),0),SUM($J50:X50)/$H50,0)</f>
        <v>0</v>
      </c>
      <c r="CM50" s="161">
        <f>IF(ROUND(SUM($BW50:CL50),0)&lt;ROUND(SUM($J50:Y50),0),SUM($J50:Y50)/$H50,0)</f>
        <v>0</v>
      </c>
      <c r="CN50" s="161">
        <f>IF(ROUND(SUM($BW50:CM50),0)&lt;ROUND(SUM($J50:Z50),0),SUM($J50:Z50)/$H50,0)</f>
        <v>0</v>
      </c>
      <c r="CO50" s="161">
        <f>IF(ROUND(SUM($BW50:CN50),0)&lt;ROUND(SUM($J50:AA50),0),SUM($J50:AA50)/$H50,0)</f>
        <v>0</v>
      </c>
      <c r="CP50" s="161">
        <f>IF(ROUND(SUM($BW50:CO50),0)&lt;ROUND(SUM($J50:AB50),0),SUM($J50:AB50)/$H50,0)</f>
        <v>0</v>
      </c>
      <c r="CQ50" s="161">
        <f>IF(ROUND(SUM($BW50:CP50),0)&lt;ROUND(SUM($J50:AC50),0),SUM($J50:AC50)/$H50,0)</f>
        <v>0</v>
      </c>
      <c r="CR50" s="161">
        <f>IF(ROUND(SUM($BW50:CQ50),0)&lt;ROUND(SUM($J50:AD50),0),SUM($J50:AD50)/$H50,0)</f>
        <v>0</v>
      </c>
      <c r="CS50" s="161">
        <f>IF(ROUND(SUM($BW50:CR50),0)&lt;ROUND(SUM($J50:AE50),0),SUM($J50:AE50)/$H50,0)</f>
        <v>0</v>
      </c>
      <c r="CT50" s="161">
        <f>IF(ROUND(SUM($BW50:CS50),0)&lt;ROUND(SUM($J50:AF50),0),SUM($J50:AF50)/$H50,0)</f>
        <v>0</v>
      </c>
      <c r="CU50" s="161">
        <f>IF(ROUND(SUM($BW50:CT50),0)&lt;ROUND(SUM($J50:AG50),0),SUM($J50:AG50)/$H50,0)</f>
        <v>0</v>
      </c>
      <c r="CV50" s="161">
        <f>IF(ROUND(SUM($BW50:CU50),0)&lt;ROUND(SUM($J50:AH50),0),SUM($J50:AH50)/$H50,0)</f>
        <v>0</v>
      </c>
      <c r="CW50" s="161">
        <f>IF(ROUND(SUM($BW50:CV50),0)&lt;ROUND(SUM($J50:AI50),0),SUM($J50:AI50)/$H50,0)</f>
        <v>0</v>
      </c>
      <c r="CX50" s="161">
        <f>IF(ROUND(SUM($BW50:CW50),0)&lt;ROUND(SUM($J50:AJ50),0),SUM($J50:AJ50)/$H50,0)</f>
        <v>0</v>
      </c>
      <c r="CY50" s="161">
        <f>IF(ROUND(SUM($BW50:CX50),0)&lt;ROUND(SUM($J50:AK50),0),SUM($J50:AK50)/$H50,0)</f>
        <v>0</v>
      </c>
      <c r="CZ50" s="161">
        <f>IF(ROUND(SUM($BW50:CY50),0)&lt;ROUND(SUM($J50:AL50),0),SUM($J50:AL50)/$H50,0)</f>
        <v>0</v>
      </c>
      <c r="DA50" s="161">
        <f>IF(ROUND(SUM($BW50:CZ50),0)&lt;ROUND(SUM($J50:AM50),0),SUM($J50:AM50)/$H50,0)</f>
        <v>0</v>
      </c>
      <c r="DB50" s="161">
        <f>IF(ROUND(SUM($BW50:DA50),0)&lt;ROUND(SUM($J50:AN50),0),SUM($J50:AN50)/$H50,0)</f>
        <v>0</v>
      </c>
      <c r="DC50" s="161">
        <f>IF(ROUND(SUM($BW50:DB50),0)&lt;ROUND(SUM($J50:AO50),0),SUM($J50:AO50)/$H50,0)</f>
        <v>0</v>
      </c>
      <c r="DD50" s="161">
        <f>IF(ROUND(SUM($BW50:DC50),0)&lt;ROUND(SUM($J50:AP50),0),SUM($J50:AP50)/$H50,0)</f>
        <v>0</v>
      </c>
      <c r="DE50" s="161">
        <f>IF(ROUND(SUM($BW50:DD50),0)&lt;ROUND(SUM($J50:AQ50),0),SUM($J50:AQ50)/$H50,0)</f>
        <v>0</v>
      </c>
      <c r="DF50" s="161">
        <f>IF(ROUND(SUM($BW50:DE50),0)&lt;ROUND(SUM($J50:AR50),0),SUM($J50:AR50)/$H50,0)</f>
        <v>0</v>
      </c>
      <c r="DG50" s="161">
        <f>IF(ROUND(SUM($BW50:DF50),0)&lt;ROUND(SUM($J50:AS50),0),SUM($J50:AS50)/$H50,0)</f>
        <v>0</v>
      </c>
      <c r="DH50" s="161">
        <f>IF(ROUND(SUM($BW50:DG50),0)&lt;ROUND(SUM($J50:AT50),0),SUM($J50:AT50)/$H50,0)</f>
        <v>0</v>
      </c>
      <c r="DI50" s="161">
        <f>IF(ROUND(SUM($BW50:DH50),0)&lt;ROUND(SUM($J50:AU50),0),SUM($J50:AU50)/$H50,0)</f>
        <v>0</v>
      </c>
      <c r="DJ50" s="161">
        <f>IF(ROUND(SUM($BW50:DI50),0)&lt;ROUND(SUM($J50:AV50),0),SUM($J50:AV50)/$H50,0)</f>
        <v>0</v>
      </c>
      <c r="DK50" s="161">
        <f>IF(ROUND(SUM($BW50:DJ50),0)&lt;ROUND(SUM($J50:AW50),0),SUM($J50:AW50)/$H50,0)</f>
        <v>0</v>
      </c>
      <c r="DL50" s="161">
        <f>IF(ROUND(SUM($BW50:DK50),0)&lt;ROUND(SUM($J50:AX50),0),SUM($J50:AX50)/$H50,0)</f>
        <v>0</v>
      </c>
      <c r="DM50" s="161">
        <f>IF(ROUND(SUM($BW50:DL50),0)&lt;ROUND(SUM($J50:AY50),0),SUM($J50:AY50)/$H50,0)</f>
        <v>0</v>
      </c>
      <c r="DN50" s="161">
        <f>IF(ROUND(SUM($BW50:DM50),0)&lt;ROUND(SUM($J50:AZ50),0),SUM($J50:AZ50)/$H50,0)</f>
        <v>0</v>
      </c>
      <c r="DO50" s="161">
        <f>IF(ROUND(SUM($BW50:DN50),0)&lt;ROUND(SUM($J50:BA50),0),SUM($J50:BA50)/$H50,0)</f>
        <v>0</v>
      </c>
      <c r="DP50" s="161">
        <f>IF(ROUND(SUM($BW50:DO50),0)&lt;ROUND(SUM($J50:BB50),0),SUM($J50:BB50)/$H50,0)</f>
        <v>0</v>
      </c>
      <c r="DQ50" s="161">
        <f>IF(ROUND(SUM($BW50:DP50),0)&lt;ROUND(SUM($J50:BC50),0),SUM($J50:BC50)/$H50,0)</f>
        <v>0</v>
      </c>
      <c r="DR50" s="161">
        <f>IF(ROUND(SUM($BW50:DQ50),0)&lt;ROUND(SUM($J50:BD50),0),SUM($J50:BD50)/$H50,0)</f>
        <v>0</v>
      </c>
      <c r="DS50" s="161">
        <f>IF(ROUND(SUM($BW50:DR50),0)&lt;ROUND(SUM($J50:BE50),0),SUM($J50:BE50)/$H50,0)</f>
        <v>0</v>
      </c>
      <c r="DT50" s="161">
        <f>IF(ROUND(SUM($BW50:DS50),0)&lt;ROUND(SUM($J50:BF50),0),SUM($J50:BF50)/$H50,0)</f>
        <v>0</v>
      </c>
      <c r="DU50" s="161">
        <f>IF(ROUND(SUM($BW50:DT50),0)&lt;ROUND(SUM($J50:BG50),0),SUM($J50:BG50)/$H50,0)</f>
        <v>0</v>
      </c>
      <c r="DV50" s="161">
        <f>IF(ROUND(SUM($BW50:DU50),0)&lt;ROUND(SUM($J50:BH50),0),SUM($J50:BH50)/$H50,0)</f>
        <v>0</v>
      </c>
      <c r="DW50" s="161">
        <f>IF(ROUND(SUM($BW50:DV50),0)&lt;ROUND(SUM($J50:BI50),0),SUM($J50:BI50)/$H50,0)</f>
        <v>0</v>
      </c>
      <c r="DX50" s="161">
        <f>IF(ROUND(SUM($BW50:DW50),0)&lt;ROUND(SUM($J50:BJ50),0),SUM($J50:BJ50)/$H50,0)</f>
        <v>0</v>
      </c>
      <c r="DY50" s="161">
        <f>IF(ROUND(SUM($BW50:DX50),0)&lt;ROUND(SUM($J50:BK50),0),SUM($J50:BK50)/$H50,0)</f>
        <v>0</v>
      </c>
      <c r="DZ50" s="161">
        <f>IF(ROUND(SUM($BW50:DY50),0)&lt;ROUND(SUM($J50:BL50),0),SUM($J50:BL50)/$H50,0)</f>
        <v>0</v>
      </c>
      <c r="EA50" s="161">
        <f>IF(ROUND(SUM($BW50:DZ50),0)&lt;ROUND(SUM($J50:BM50),0),SUM($J50:BM50)/$H50,0)</f>
        <v>0</v>
      </c>
      <c r="EB50" s="161">
        <f>IF(ROUND(SUM($BW50:EA50),0)&lt;ROUND(SUM($J50:BN50),0),SUM($J50:BN50)/$H50,0)</f>
        <v>0</v>
      </c>
      <c r="EC50" s="161">
        <f>IF(ROUND(SUM($BW50:EB50),0)&lt;ROUND(SUM($J50:BO50),0),SUM($J50:BO50)/$H50,0)</f>
        <v>0</v>
      </c>
      <c r="ED50" s="161">
        <f>IF(ROUND(SUM($BW50:EC50),0)&lt;ROUND(SUM($J50:BP50),0),SUM($J50:BP50)/$H50,0)</f>
        <v>0</v>
      </c>
      <c r="EE50" s="161">
        <f>IF(ROUND(SUM($BW50:ED50),0)&lt;ROUND(SUM($J50:BQ50),0),SUM($J50:BQ50)/$H50,0)</f>
        <v>0</v>
      </c>
      <c r="EF50" s="160" cm="1">
        <f t="array" ref="EF50">SUMPRODUCT((YEAR($BX$5:$EE$5)=EF$5)*($BX50:$EE50))</f>
        <v>0</v>
      </c>
      <c r="EG50" s="161" cm="1">
        <f t="array" ref="EG50">SUMPRODUCT((YEAR($BX$5:$EE$5)=EG$5)*($BX50:$EE50))</f>
        <v>0</v>
      </c>
      <c r="EH50" s="161" cm="1">
        <f t="array" ref="EH50">SUMPRODUCT((YEAR($BX$5:$EE$5)=EH$5)*($BX50:$EE50))</f>
        <v>0</v>
      </c>
      <c r="EI50" s="161" cm="1">
        <f t="array" ref="EI50">SUMPRODUCT((YEAR($BX$5:$EE$5)=EI$5)*($BX50:$EE50))</f>
        <v>0</v>
      </c>
      <c r="EJ50" s="162" cm="1">
        <f t="array" ref="EJ50">SUMPRODUCT((YEAR($BX$5:$EE$5)=EJ$5)*($BX50:$EE50))</f>
        <v>0</v>
      </c>
      <c r="EK50" s="193"/>
      <c r="EL50" s="161">
        <f>ROUND(SUM($J50:J50)-SUM($BX50:BX50),2)</f>
        <v>0</v>
      </c>
      <c r="EM50" s="161">
        <f>ROUND(SUM($J50:K50)-SUM($BX50:BY50),2)</f>
        <v>0</v>
      </c>
      <c r="EN50" s="161">
        <f>ROUND(SUM($J50:L50)-SUM($BX50:BZ50),2)</f>
        <v>0</v>
      </c>
      <c r="EO50" s="161">
        <f>ROUND(SUM($J50:M50)-SUM($BX50:CA50),2)</f>
        <v>0</v>
      </c>
      <c r="EP50" s="161">
        <f>ROUND(SUM($J50:N50)-SUM($BX50:CB50),2)</f>
        <v>0</v>
      </c>
      <c r="EQ50" s="161">
        <f>ROUND(SUM($J50:O50)-SUM($BX50:CC50),2)</f>
        <v>0</v>
      </c>
      <c r="ER50" s="161">
        <f>ROUND(SUM($J50:P50)-SUM($BX50:CD50),2)</f>
        <v>0</v>
      </c>
      <c r="ES50" s="161">
        <f>ROUND(SUM($J50:Q50)-SUM($BX50:CE50),2)</f>
        <v>0</v>
      </c>
      <c r="ET50" s="161">
        <f>ROUND(SUM($J50:R50)-SUM($BX50:CF50),2)</f>
        <v>0</v>
      </c>
      <c r="EU50" s="161">
        <f>ROUND(SUM($J50:S50)-SUM($BX50:CG50),2)</f>
        <v>0</v>
      </c>
      <c r="EV50" s="161">
        <f>ROUND(SUM($J50:T50)-SUM($BX50:CH50),2)</f>
        <v>0</v>
      </c>
      <c r="EW50" s="161">
        <f>ROUND(SUM($J50:U50)-SUM($BX50:CI50),2)</f>
        <v>0</v>
      </c>
      <c r="EX50" s="161">
        <f>ROUND(SUM($J50:V50)-SUM($BX50:CJ50),2)</f>
        <v>0</v>
      </c>
      <c r="EY50" s="161">
        <f>ROUND(SUM($J50:W50)-SUM($BX50:CK50),2)</f>
        <v>0</v>
      </c>
      <c r="EZ50" s="161">
        <f>ROUND(SUM($J50:X50)-SUM($BX50:CL50),2)</f>
        <v>0</v>
      </c>
      <c r="FA50" s="161">
        <f>ROUND(SUM($J50:Y50)-SUM($BX50:CM50),2)</f>
        <v>0</v>
      </c>
      <c r="FB50" s="161">
        <f>ROUND(SUM($J50:Z50)-SUM($BX50:CN50),2)</f>
        <v>0</v>
      </c>
      <c r="FC50" s="161">
        <f>ROUND(SUM($J50:AA50)-SUM($BX50:CO50),2)</f>
        <v>0</v>
      </c>
      <c r="FD50" s="161">
        <f>ROUND(SUM($J50:AB50)-SUM($BX50:CP50),2)</f>
        <v>0</v>
      </c>
      <c r="FE50" s="161">
        <f>ROUND(SUM($J50:AC50)-SUM($BX50:CQ50),2)</f>
        <v>0</v>
      </c>
      <c r="FF50" s="161">
        <f>ROUND(SUM($J50:AD50)-SUM($BX50:CR50),2)</f>
        <v>0</v>
      </c>
      <c r="FG50" s="161">
        <f>ROUND(SUM($J50:AE50)-SUM($BX50:CS50),2)</f>
        <v>0</v>
      </c>
      <c r="FH50" s="161">
        <f>ROUND(SUM($J50:AF50)-SUM($BX50:CT50),2)</f>
        <v>0</v>
      </c>
      <c r="FI50" s="161">
        <f>ROUND(SUM($J50:AG50)-SUM($BX50:CU50),2)</f>
        <v>0</v>
      </c>
      <c r="FJ50" s="161">
        <f>ROUND(SUM($J50:AH50)-SUM($BX50:CV50),2)</f>
        <v>0</v>
      </c>
      <c r="FK50" s="161">
        <f>ROUND(SUM($J50:AI50)-SUM($BX50:CW50),2)</f>
        <v>0</v>
      </c>
      <c r="FL50" s="161">
        <f>ROUND(SUM($J50:AJ50)-SUM($BX50:CX50),2)</f>
        <v>0</v>
      </c>
      <c r="FM50" s="161">
        <f>ROUND(SUM($J50:AK50)-SUM($BX50:CY50),2)</f>
        <v>0</v>
      </c>
      <c r="FN50" s="161">
        <f>ROUND(SUM($J50:AL50)-SUM($BX50:CZ50),2)</f>
        <v>0</v>
      </c>
      <c r="FO50" s="161">
        <f>ROUND(SUM($J50:AM50)-SUM($BX50:DA50),2)</f>
        <v>0</v>
      </c>
      <c r="FP50" s="161">
        <f>ROUND(SUM($J50:AN50)-SUM($BX50:DB50),2)</f>
        <v>0</v>
      </c>
      <c r="FQ50" s="161">
        <f>ROUND(SUM($J50:AO50)-SUM($BX50:DC50),2)</f>
        <v>0</v>
      </c>
      <c r="FR50" s="161">
        <f>ROUND(SUM($J50:AP50)-SUM($BX50:DD50),2)</f>
        <v>0</v>
      </c>
      <c r="FS50" s="161">
        <f>ROUND(SUM($J50:AQ50)-SUM($BX50:DE50),2)</f>
        <v>0</v>
      </c>
      <c r="FT50" s="161">
        <f>ROUND(SUM($J50:AR50)-SUM($BX50:DF50),2)</f>
        <v>0</v>
      </c>
      <c r="FU50" s="161">
        <f>ROUND(SUM($J50:AS50)-SUM($BX50:DG50),2)</f>
        <v>0</v>
      </c>
      <c r="FV50" s="161">
        <f>ROUND(SUM($J50:AT50)-SUM($BX50:DH50),2)</f>
        <v>0</v>
      </c>
      <c r="FW50" s="161">
        <f>ROUND(SUM($J50:AU50)-SUM($BX50:DI50),2)</f>
        <v>0</v>
      </c>
      <c r="FX50" s="161">
        <f>ROUND(SUM($J50:AV50)-SUM($BX50:DJ50),2)</f>
        <v>0</v>
      </c>
      <c r="FY50" s="161">
        <f>ROUND(SUM($J50:AW50)-SUM($BX50:DK50),2)</f>
        <v>0</v>
      </c>
      <c r="FZ50" s="161">
        <f>ROUND(SUM($J50:AX50)-SUM($BX50:DL50),2)</f>
        <v>0</v>
      </c>
      <c r="GA50" s="161">
        <f>ROUND(SUM($J50:AY50)-SUM($BX50:DM50),2)</f>
        <v>0</v>
      </c>
      <c r="GB50" s="161">
        <f>ROUND(SUM($J50:AZ50)-SUM($BX50:DN50),2)</f>
        <v>0</v>
      </c>
      <c r="GC50" s="161">
        <f>ROUND(SUM($J50:BA50)-SUM($BX50:DO50),2)</f>
        <v>0</v>
      </c>
      <c r="GD50" s="161">
        <f>ROUND(SUM($J50:BB50)-SUM($BX50:DP50),2)</f>
        <v>0</v>
      </c>
      <c r="GE50" s="161">
        <f>ROUND(SUM($J50:BC50)-SUM($BX50:DQ50),2)</f>
        <v>0</v>
      </c>
      <c r="GF50" s="161">
        <f>ROUND(SUM($J50:BD50)-SUM($BX50:DR50),2)</f>
        <v>0</v>
      </c>
      <c r="GG50" s="161">
        <f>ROUND(SUM($J50:BE50)-SUM($BX50:DS50),2)</f>
        <v>0</v>
      </c>
      <c r="GH50" s="161">
        <f>ROUND(SUM($J50:BF50)-SUM($BX50:DT50),2)</f>
        <v>0</v>
      </c>
      <c r="GI50" s="161">
        <f>ROUND(SUM($J50:BG50)-SUM($BX50:DU50),2)</f>
        <v>0</v>
      </c>
      <c r="GJ50" s="161">
        <f>ROUND(SUM($J50:BH50)-SUM($BX50:DV50),2)</f>
        <v>0</v>
      </c>
      <c r="GK50" s="161">
        <f>ROUND(SUM($J50:BI50)-SUM($BX50:DW50),2)</f>
        <v>0</v>
      </c>
      <c r="GL50" s="161">
        <f>ROUND(SUM($J50:BJ50)-SUM($BX50:DX50),2)</f>
        <v>0</v>
      </c>
      <c r="GM50" s="161">
        <f>ROUND(SUM($J50:BK50)-SUM($BX50:DY50),2)</f>
        <v>0</v>
      </c>
      <c r="GN50" s="161">
        <f>ROUND(SUM($J50:BL50)-SUM($BX50:DZ50),2)</f>
        <v>0</v>
      </c>
      <c r="GO50" s="161">
        <f>ROUND(SUM($J50:BM50)-SUM($BX50:EA50),2)</f>
        <v>0</v>
      </c>
      <c r="GP50" s="161">
        <f>ROUND(SUM($J50:BN50)-SUM($BX50:EB50),2)</f>
        <v>0</v>
      </c>
      <c r="GQ50" s="161">
        <f>ROUND(SUM($J50:BO50)-SUM($BX50:EC50),2)</f>
        <v>0</v>
      </c>
      <c r="GR50" s="161">
        <f>ROUND(SUM($J50:BP50)-SUM($BX50:ED50),2)</f>
        <v>0</v>
      </c>
      <c r="GS50" s="161">
        <f>ROUND(SUM($J50:BQ50)-SUM($BX50:EE50),2)</f>
        <v>0</v>
      </c>
      <c r="GT50" s="160">
        <f t="shared" si="192"/>
        <v>0</v>
      </c>
      <c r="GU50" s="161">
        <f t="shared" si="193"/>
        <v>0</v>
      </c>
      <c r="GV50" s="161">
        <f t="shared" si="194"/>
        <v>0</v>
      </c>
      <c r="GW50" s="161">
        <f t="shared" si="195"/>
        <v>0</v>
      </c>
      <c r="GX50" s="162">
        <f t="shared" si="196"/>
        <v>0</v>
      </c>
      <c r="GY50" s="89"/>
      <c r="GZ50" s="125"/>
      <c r="HA50" s="125"/>
      <c r="HB50" s="125"/>
      <c r="HC50" s="125"/>
      <c r="HD50" s="125"/>
      <c r="HE50" s="89"/>
      <c r="HF50" s="89"/>
      <c r="HG50" s="89"/>
      <c r="HH50" s="89"/>
      <c r="HI50" s="89"/>
      <c r="HJ50" s="89"/>
      <c r="HK50" s="89"/>
      <c r="HL50" s="89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2"/>
      <c r="IV50" s="212"/>
      <c r="IW50" s="212"/>
      <c r="IX50" s="212"/>
      <c r="IY50" s="212"/>
      <c r="IZ50" s="212"/>
      <c r="JA50" s="212"/>
      <c r="JB50" s="212"/>
    </row>
    <row r="51" spans="1:262" s="25" customFormat="1">
      <c r="A51" s="17"/>
      <c r="B51" s="89"/>
      <c r="C51" s="163" t="s">
        <v>427</v>
      </c>
      <c r="D51" s="175"/>
      <c r="E51" s="176"/>
      <c r="F51" s="177">
        <f>SUM(F39:F50)</f>
        <v>0</v>
      </c>
      <c r="G51" s="164"/>
      <c r="H51" s="164"/>
      <c r="I51" s="165"/>
      <c r="J51" s="125">
        <f t="shared" ref="J51:AG51" si="197">SUM(J39:J50)</f>
        <v>0</v>
      </c>
      <c r="K51" s="125">
        <f t="shared" si="197"/>
        <v>0</v>
      </c>
      <c r="L51" s="125">
        <f t="shared" si="197"/>
        <v>0</v>
      </c>
      <c r="M51" s="125">
        <f t="shared" si="197"/>
        <v>0</v>
      </c>
      <c r="N51" s="125">
        <f t="shared" si="197"/>
        <v>0</v>
      </c>
      <c r="O51" s="125">
        <f t="shared" si="197"/>
        <v>0</v>
      </c>
      <c r="P51" s="125">
        <f t="shared" si="197"/>
        <v>0</v>
      </c>
      <c r="Q51" s="125">
        <f t="shared" si="197"/>
        <v>0</v>
      </c>
      <c r="R51" s="125">
        <f t="shared" si="197"/>
        <v>0</v>
      </c>
      <c r="S51" s="125">
        <f t="shared" si="197"/>
        <v>0</v>
      </c>
      <c r="T51" s="125">
        <f t="shared" si="197"/>
        <v>0</v>
      </c>
      <c r="U51" s="125">
        <f t="shared" si="197"/>
        <v>0</v>
      </c>
      <c r="V51" s="125">
        <f t="shared" si="197"/>
        <v>0</v>
      </c>
      <c r="W51" s="125">
        <f t="shared" si="197"/>
        <v>0</v>
      </c>
      <c r="X51" s="125">
        <f t="shared" si="197"/>
        <v>0</v>
      </c>
      <c r="Y51" s="125">
        <f t="shared" si="197"/>
        <v>0</v>
      </c>
      <c r="Z51" s="125">
        <f t="shared" si="197"/>
        <v>0</v>
      </c>
      <c r="AA51" s="125">
        <f t="shared" si="197"/>
        <v>0</v>
      </c>
      <c r="AB51" s="125">
        <f t="shared" si="197"/>
        <v>0</v>
      </c>
      <c r="AC51" s="125">
        <f t="shared" si="197"/>
        <v>0</v>
      </c>
      <c r="AD51" s="125">
        <f t="shared" si="197"/>
        <v>0</v>
      </c>
      <c r="AE51" s="125">
        <f t="shared" si="197"/>
        <v>0</v>
      </c>
      <c r="AF51" s="125">
        <f t="shared" si="197"/>
        <v>0</v>
      </c>
      <c r="AG51" s="125">
        <f t="shared" si="197"/>
        <v>0</v>
      </c>
      <c r="AH51" s="125">
        <f t="shared" ref="AH51:BQ51" si="198">SUM(AH39:AH50)</f>
        <v>0</v>
      </c>
      <c r="AI51" s="125">
        <f t="shared" si="198"/>
        <v>0</v>
      </c>
      <c r="AJ51" s="125">
        <f t="shared" si="198"/>
        <v>0</v>
      </c>
      <c r="AK51" s="125">
        <f t="shared" si="198"/>
        <v>0</v>
      </c>
      <c r="AL51" s="125">
        <f t="shared" si="198"/>
        <v>0</v>
      </c>
      <c r="AM51" s="125">
        <f t="shared" si="198"/>
        <v>0</v>
      </c>
      <c r="AN51" s="125">
        <f t="shared" si="198"/>
        <v>0</v>
      </c>
      <c r="AO51" s="125">
        <f t="shared" si="198"/>
        <v>0</v>
      </c>
      <c r="AP51" s="125">
        <f t="shared" si="198"/>
        <v>0</v>
      </c>
      <c r="AQ51" s="125">
        <f t="shared" si="198"/>
        <v>0</v>
      </c>
      <c r="AR51" s="125">
        <f t="shared" si="198"/>
        <v>0</v>
      </c>
      <c r="AS51" s="125">
        <f t="shared" si="198"/>
        <v>0</v>
      </c>
      <c r="AT51" s="125">
        <f t="shared" si="198"/>
        <v>0</v>
      </c>
      <c r="AU51" s="125">
        <f t="shared" si="198"/>
        <v>0</v>
      </c>
      <c r="AV51" s="125">
        <f t="shared" si="198"/>
        <v>0</v>
      </c>
      <c r="AW51" s="125">
        <f t="shared" si="198"/>
        <v>0</v>
      </c>
      <c r="AX51" s="125">
        <f t="shared" si="198"/>
        <v>0</v>
      </c>
      <c r="AY51" s="125">
        <f t="shared" si="198"/>
        <v>0</v>
      </c>
      <c r="AZ51" s="125">
        <f t="shared" si="198"/>
        <v>0</v>
      </c>
      <c r="BA51" s="125">
        <f t="shared" si="198"/>
        <v>0</v>
      </c>
      <c r="BB51" s="125">
        <f t="shared" si="198"/>
        <v>0</v>
      </c>
      <c r="BC51" s="125">
        <f t="shared" si="198"/>
        <v>0</v>
      </c>
      <c r="BD51" s="125">
        <f t="shared" si="198"/>
        <v>0</v>
      </c>
      <c r="BE51" s="125">
        <f t="shared" si="198"/>
        <v>0</v>
      </c>
      <c r="BF51" s="125">
        <f t="shared" si="198"/>
        <v>0</v>
      </c>
      <c r="BG51" s="125">
        <f t="shared" si="198"/>
        <v>0</v>
      </c>
      <c r="BH51" s="125">
        <f t="shared" si="198"/>
        <v>0</v>
      </c>
      <c r="BI51" s="125">
        <f t="shared" si="198"/>
        <v>0</v>
      </c>
      <c r="BJ51" s="125">
        <f t="shared" si="198"/>
        <v>0</v>
      </c>
      <c r="BK51" s="125">
        <f t="shared" si="198"/>
        <v>0</v>
      </c>
      <c r="BL51" s="125">
        <f t="shared" si="198"/>
        <v>0</v>
      </c>
      <c r="BM51" s="125">
        <f t="shared" si="198"/>
        <v>0</v>
      </c>
      <c r="BN51" s="125">
        <f t="shared" si="198"/>
        <v>0</v>
      </c>
      <c r="BO51" s="125">
        <f t="shared" si="198"/>
        <v>0</v>
      </c>
      <c r="BP51" s="125">
        <f t="shared" si="198"/>
        <v>0</v>
      </c>
      <c r="BQ51" s="125">
        <f t="shared" si="198"/>
        <v>0</v>
      </c>
      <c r="BR51" s="125">
        <f t="shared" ref="BR51:BV51" si="199">SUM(BR39:BR50)</f>
        <v>0</v>
      </c>
      <c r="BS51" s="125">
        <f t="shared" si="199"/>
        <v>0</v>
      </c>
      <c r="BT51" s="125">
        <f t="shared" si="199"/>
        <v>0</v>
      </c>
      <c r="BU51" s="125">
        <f t="shared" si="199"/>
        <v>0</v>
      </c>
      <c r="BV51" s="125">
        <f t="shared" si="199"/>
        <v>0</v>
      </c>
      <c r="BW51" s="89"/>
      <c r="BX51" s="125">
        <f t="shared" ref="BX51:EG51" si="200">SUM(BX39:BX50)</f>
        <v>0</v>
      </c>
      <c r="BY51" s="125">
        <f t="shared" si="200"/>
        <v>0</v>
      </c>
      <c r="BZ51" s="125">
        <f t="shared" si="200"/>
        <v>0</v>
      </c>
      <c r="CA51" s="125">
        <f t="shared" si="200"/>
        <v>0</v>
      </c>
      <c r="CB51" s="125">
        <f t="shared" si="200"/>
        <v>0</v>
      </c>
      <c r="CC51" s="125">
        <f t="shared" si="200"/>
        <v>0</v>
      </c>
      <c r="CD51" s="125">
        <f t="shared" si="200"/>
        <v>0</v>
      </c>
      <c r="CE51" s="125">
        <f t="shared" si="200"/>
        <v>0</v>
      </c>
      <c r="CF51" s="125">
        <f t="shared" si="200"/>
        <v>0</v>
      </c>
      <c r="CG51" s="125">
        <f t="shared" si="200"/>
        <v>0</v>
      </c>
      <c r="CH51" s="125">
        <f t="shared" si="200"/>
        <v>0</v>
      </c>
      <c r="CI51" s="125">
        <f t="shared" si="200"/>
        <v>0</v>
      </c>
      <c r="CJ51" s="125">
        <f t="shared" si="200"/>
        <v>0</v>
      </c>
      <c r="CK51" s="125">
        <f t="shared" si="200"/>
        <v>0</v>
      </c>
      <c r="CL51" s="125">
        <f t="shared" si="200"/>
        <v>0</v>
      </c>
      <c r="CM51" s="125">
        <f t="shared" si="200"/>
        <v>0</v>
      </c>
      <c r="CN51" s="125">
        <f t="shared" si="200"/>
        <v>0</v>
      </c>
      <c r="CO51" s="125">
        <f t="shared" si="200"/>
        <v>0</v>
      </c>
      <c r="CP51" s="125">
        <f t="shared" si="200"/>
        <v>0</v>
      </c>
      <c r="CQ51" s="125">
        <f t="shared" si="200"/>
        <v>0</v>
      </c>
      <c r="CR51" s="125">
        <f t="shared" si="200"/>
        <v>0</v>
      </c>
      <c r="CS51" s="125">
        <f t="shared" si="200"/>
        <v>0</v>
      </c>
      <c r="CT51" s="125">
        <f t="shared" si="200"/>
        <v>0</v>
      </c>
      <c r="CU51" s="125">
        <f t="shared" si="200"/>
        <v>0</v>
      </c>
      <c r="CV51" s="125">
        <f>SUM(CV39:CV50)</f>
        <v>0</v>
      </c>
      <c r="CW51" s="125">
        <f t="shared" ref="CW51:EE51" si="201">SUM(CW39:CW50)</f>
        <v>0</v>
      </c>
      <c r="CX51" s="125">
        <f t="shared" si="201"/>
        <v>0</v>
      </c>
      <c r="CY51" s="125">
        <f t="shared" si="201"/>
        <v>0</v>
      </c>
      <c r="CZ51" s="125">
        <f t="shared" si="201"/>
        <v>0</v>
      </c>
      <c r="DA51" s="125">
        <f t="shared" si="201"/>
        <v>0</v>
      </c>
      <c r="DB51" s="125">
        <f t="shared" si="201"/>
        <v>0</v>
      </c>
      <c r="DC51" s="125">
        <f t="shared" si="201"/>
        <v>0</v>
      </c>
      <c r="DD51" s="125">
        <f t="shared" si="201"/>
        <v>0</v>
      </c>
      <c r="DE51" s="125">
        <f t="shared" si="201"/>
        <v>0</v>
      </c>
      <c r="DF51" s="125">
        <f t="shared" si="201"/>
        <v>0</v>
      </c>
      <c r="DG51" s="125">
        <f t="shared" si="201"/>
        <v>0</v>
      </c>
      <c r="DH51" s="125">
        <f t="shared" si="201"/>
        <v>0</v>
      </c>
      <c r="DI51" s="125">
        <f t="shared" si="201"/>
        <v>0</v>
      </c>
      <c r="DJ51" s="125">
        <f t="shared" si="201"/>
        <v>0</v>
      </c>
      <c r="DK51" s="125">
        <f t="shared" si="201"/>
        <v>0</v>
      </c>
      <c r="DL51" s="125">
        <f t="shared" si="201"/>
        <v>0</v>
      </c>
      <c r="DM51" s="125">
        <f t="shared" si="201"/>
        <v>0</v>
      </c>
      <c r="DN51" s="125">
        <f t="shared" si="201"/>
        <v>0</v>
      </c>
      <c r="DO51" s="125">
        <f t="shared" si="201"/>
        <v>0</v>
      </c>
      <c r="DP51" s="125">
        <f t="shared" si="201"/>
        <v>0</v>
      </c>
      <c r="DQ51" s="125">
        <f t="shared" si="201"/>
        <v>0</v>
      </c>
      <c r="DR51" s="125">
        <f t="shared" si="201"/>
        <v>0</v>
      </c>
      <c r="DS51" s="125">
        <f t="shared" si="201"/>
        <v>0</v>
      </c>
      <c r="DT51" s="125">
        <f t="shared" si="201"/>
        <v>0</v>
      </c>
      <c r="DU51" s="125">
        <f t="shared" si="201"/>
        <v>0</v>
      </c>
      <c r="DV51" s="125">
        <f t="shared" si="201"/>
        <v>0</v>
      </c>
      <c r="DW51" s="125">
        <f t="shared" si="201"/>
        <v>0</v>
      </c>
      <c r="DX51" s="125">
        <f t="shared" si="201"/>
        <v>0</v>
      </c>
      <c r="DY51" s="125">
        <f t="shared" si="201"/>
        <v>0</v>
      </c>
      <c r="DZ51" s="125">
        <f t="shared" si="201"/>
        <v>0</v>
      </c>
      <c r="EA51" s="125">
        <f t="shared" si="201"/>
        <v>0</v>
      </c>
      <c r="EB51" s="125">
        <f t="shared" si="201"/>
        <v>0</v>
      </c>
      <c r="EC51" s="125">
        <f t="shared" si="201"/>
        <v>0</v>
      </c>
      <c r="ED51" s="125">
        <f t="shared" si="201"/>
        <v>0</v>
      </c>
      <c r="EE51" s="125">
        <f t="shared" si="201"/>
        <v>0</v>
      </c>
      <c r="EF51" s="156">
        <f t="shared" si="200"/>
        <v>0</v>
      </c>
      <c r="EG51" s="156">
        <f t="shared" si="200"/>
        <v>0</v>
      </c>
      <c r="EH51" s="156">
        <f t="shared" ref="EH51:EJ51" si="202">SUM(EH39:EH50)</f>
        <v>0</v>
      </c>
      <c r="EI51" s="156">
        <f t="shared" si="202"/>
        <v>0</v>
      </c>
      <c r="EJ51" s="156">
        <f t="shared" si="202"/>
        <v>0</v>
      </c>
      <c r="EK51" s="89"/>
      <c r="EL51" s="125">
        <f t="shared" ref="EL51:GU51" si="203">SUM(EL39:EL50)</f>
        <v>0</v>
      </c>
      <c r="EM51" s="125">
        <f t="shared" si="203"/>
        <v>0</v>
      </c>
      <c r="EN51" s="125">
        <f t="shared" si="203"/>
        <v>0</v>
      </c>
      <c r="EO51" s="125">
        <f t="shared" si="203"/>
        <v>0</v>
      </c>
      <c r="EP51" s="125">
        <f t="shared" si="203"/>
        <v>0</v>
      </c>
      <c r="EQ51" s="125">
        <f t="shared" si="203"/>
        <v>0</v>
      </c>
      <c r="ER51" s="125">
        <f t="shared" si="203"/>
        <v>0</v>
      </c>
      <c r="ES51" s="125">
        <f t="shared" si="203"/>
        <v>0</v>
      </c>
      <c r="ET51" s="125">
        <f t="shared" si="203"/>
        <v>0</v>
      </c>
      <c r="EU51" s="125">
        <f t="shared" si="203"/>
        <v>0</v>
      </c>
      <c r="EV51" s="125">
        <f t="shared" si="203"/>
        <v>0</v>
      </c>
      <c r="EW51" s="125">
        <f t="shared" si="203"/>
        <v>0</v>
      </c>
      <c r="EX51" s="125">
        <f t="shared" si="203"/>
        <v>0</v>
      </c>
      <c r="EY51" s="125">
        <f t="shared" si="203"/>
        <v>0</v>
      </c>
      <c r="EZ51" s="125">
        <f t="shared" si="203"/>
        <v>0</v>
      </c>
      <c r="FA51" s="125">
        <f t="shared" si="203"/>
        <v>0</v>
      </c>
      <c r="FB51" s="125">
        <f t="shared" si="203"/>
        <v>0</v>
      </c>
      <c r="FC51" s="125">
        <f t="shared" si="203"/>
        <v>0</v>
      </c>
      <c r="FD51" s="125">
        <f t="shared" si="203"/>
        <v>0</v>
      </c>
      <c r="FE51" s="125">
        <f t="shared" si="203"/>
        <v>0</v>
      </c>
      <c r="FF51" s="125">
        <f t="shared" si="203"/>
        <v>0</v>
      </c>
      <c r="FG51" s="125">
        <f t="shared" si="203"/>
        <v>0</v>
      </c>
      <c r="FH51" s="125">
        <f t="shared" si="203"/>
        <v>0</v>
      </c>
      <c r="FI51" s="125">
        <f t="shared" si="203"/>
        <v>0</v>
      </c>
      <c r="FJ51" s="125">
        <f>SUM(FJ39:FJ50)</f>
        <v>0</v>
      </c>
      <c r="FK51" s="125">
        <f t="shared" ref="FK51:GS51" si="204">SUM(FK39:FK50)</f>
        <v>0</v>
      </c>
      <c r="FL51" s="125">
        <f t="shared" si="204"/>
        <v>0</v>
      </c>
      <c r="FM51" s="125">
        <f t="shared" si="204"/>
        <v>0</v>
      </c>
      <c r="FN51" s="125">
        <f t="shared" si="204"/>
        <v>0</v>
      </c>
      <c r="FO51" s="125">
        <f t="shared" si="204"/>
        <v>0</v>
      </c>
      <c r="FP51" s="125">
        <f t="shared" si="204"/>
        <v>0</v>
      </c>
      <c r="FQ51" s="125">
        <f t="shared" si="204"/>
        <v>0</v>
      </c>
      <c r="FR51" s="125">
        <f t="shared" si="204"/>
        <v>0</v>
      </c>
      <c r="FS51" s="125">
        <f t="shared" si="204"/>
        <v>0</v>
      </c>
      <c r="FT51" s="125">
        <f t="shared" si="204"/>
        <v>0</v>
      </c>
      <c r="FU51" s="125">
        <f t="shared" si="204"/>
        <v>0</v>
      </c>
      <c r="FV51" s="125">
        <f t="shared" si="204"/>
        <v>0</v>
      </c>
      <c r="FW51" s="125">
        <f t="shared" si="204"/>
        <v>0</v>
      </c>
      <c r="FX51" s="125">
        <f t="shared" si="204"/>
        <v>0</v>
      </c>
      <c r="FY51" s="125">
        <f t="shared" si="204"/>
        <v>0</v>
      </c>
      <c r="FZ51" s="125">
        <f t="shared" si="204"/>
        <v>0</v>
      </c>
      <c r="GA51" s="125">
        <f t="shared" si="204"/>
        <v>0</v>
      </c>
      <c r="GB51" s="125">
        <f t="shared" si="204"/>
        <v>0</v>
      </c>
      <c r="GC51" s="125">
        <f t="shared" si="204"/>
        <v>0</v>
      </c>
      <c r="GD51" s="125">
        <f t="shared" si="204"/>
        <v>0</v>
      </c>
      <c r="GE51" s="125">
        <f t="shared" si="204"/>
        <v>0</v>
      </c>
      <c r="GF51" s="125">
        <f t="shared" si="204"/>
        <v>0</v>
      </c>
      <c r="GG51" s="125">
        <f t="shared" si="204"/>
        <v>0</v>
      </c>
      <c r="GH51" s="125">
        <f t="shared" si="204"/>
        <v>0</v>
      </c>
      <c r="GI51" s="125">
        <f t="shared" si="204"/>
        <v>0</v>
      </c>
      <c r="GJ51" s="125">
        <f t="shared" si="204"/>
        <v>0</v>
      </c>
      <c r="GK51" s="125">
        <f t="shared" si="204"/>
        <v>0</v>
      </c>
      <c r="GL51" s="125">
        <f t="shared" si="204"/>
        <v>0</v>
      </c>
      <c r="GM51" s="125">
        <f t="shared" si="204"/>
        <v>0</v>
      </c>
      <c r="GN51" s="125">
        <f t="shared" si="204"/>
        <v>0</v>
      </c>
      <c r="GO51" s="125">
        <f t="shared" si="204"/>
        <v>0</v>
      </c>
      <c r="GP51" s="125">
        <f t="shared" si="204"/>
        <v>0</v>
      </c>
      <c r="GQ51" s="125">
        <f t="shared" si="204"/>
        <v>0</v>
      </c>
      <c r="GR51" s="125">
        <f t="shared" si="204"/>
        <v>0</v>
      </c>
      <c r="GS51" s="125">
        <f t="shared" si="204"/>
        <v>0</v>
      </c>
      <c r="GT51" s="156">
        <f t="shared" si="203"/>
        <v>0</v>
      </c>
      <c r="GU51" s="156">
        <f t="shared" si="203"/>
        <v>0</v>
      </c>
      <c r="GV51" s="156">
        <f t="shared" ref="GV51:GX51" si="205">SUM(GV39:GV50)</f>
        <v>0</v>
      </c>
      <c r="GW51" s="156">
        <f t="shared" si="205"/>
        <v>0</v>
      </c>
      <c r="GX51" s="156">
        <f t="shared" si="205"/>
        <v>0</v>
      </c>
      <c r="GY51" s="151"/>
      <c r="GZ51" s="833"/>
      <c r="HA51" s="125"/>
      <c r="HB51" s="125"/>
      <c r="HC51" s="125"/>
      <c r="HD51" s="125"/>
      <c r="HE51" s="89"/>
      <c r="HF51" s="89"/>
      <c r="HG51" s="89"/>
      <c r="HH51" s="89"/>
      <c r="HI51" s="89"/>
      <c r="HJ51" s="89"/>
      <c r="HK51" s="89"/>
      <c r="HL51" s="89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3"/>
      <c r="IV51" s="213"/>
      <c r="IW51" s="213"/>
      <c r="IX51" s="213"/>
      <c r="IY51" s="213"/>
      <c r="IZ51" s="213"/>
      <c r="JA51" s="213"/>
      <c r="JB51" s="213"/>
    </row>
    <row r="52" spans="1:262" s="26" customFormat="1">
      <c r="A52" s="18"/>
      <c r="B52" s="89"/>
      <c r="C52" s="142"/>
      <c r="D52" s="89"/>
      <c r="E52" s="90"/>
      <c r="F52" s="107"/>
      <c r="G52" s="90"/>
      <c r="H52" s="93"/>
      <c r="I52" s="90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J52" s="89"/>
      <c r="CK52" s="89"/>
      <c r="CL52" s="89"/>
      <c r="CM52" s="89"/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89"/>
      <c r="DM52" s="89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 s="89"/>
      <c r="EA52" s="89"/>
      <c r="EB52" s="89"/>
      <c r="EC52" s="89"/>
      <c r="ED52" s="89"/>
      <c r="EE52" s="89"/>
      <c r="EF52" s="89"/>
      <c r="EG52" s="89"/>
      <c r="EH52" s="89"/>
      <c r="EI52" s="89"/>
      <c r="EJ52" s="89"/>
      <c r="EK52" s="89"/>
      <c r="EL52" s="89"/>
      <c r="EM52" s="89"/>
      <c r="EN52" s="89"/>
      <c r="EO52" s="89"/>
      <c r="EP52" s="89"/>
      <c r="EQ52" s="89"/>
      <c r="ER52" s="89"/>
      <c r="ES52" s="89"/>
      <c r="ET52" s="89"/>
      <c r="EU52" s="89"/>
      <c r="EV52" s="89"/>
      <c r="EW52" s="89"/>
      <c r="EX52" s="89"/>
      <c r="EY52" s="89"/>
      <c r="EZ52" s="89"/>
      <c r="FA52" s="89"/>
      <c r="FB52" s="89"/>
      <c r="FC52" s="89"/>
      <c r="FD52" s="89"/>
      <c r="FE52" s="89"/>
      <c r="FF52" s="89"/>
      <c r="FG52" s="89"/>
      <c r="FH52" s="89"/>
      <c r="FI52" s="89"/>
      <c r="FJ52" s="89"/>
      <c r="FK52" s="89"/>
      <c r="FL52" s="89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89"/>
      <c r="FX52" s="89"/>
      <c r="FY52" s="89"/>
      <c r="FZ52" s="89"/>
      <c r="GA52" s="89"/>
      <c r="GB52" s="89"/>
      <c r="GC52" s="89"/>
      <c r="GD52" s="89"/>
      <c r="GE52" s="89"/>
      <c r="GF52" s="89"/>
      <c r="GG52" s="89"/>
      <c r="GH52" s="89"/>
      <c r="GI52" s="89"/>
      <c r="GJ52" s="89"/>
      <c r="GK52" s="89"/>
      <c r="GL52" s="89"/>
      <c r="GM52" s="89"/>
      <c r="GN52" s="89"/>
      <c r="GO52" s="89"/>
      <c r="GP52" s="89"/>
      <c r="GQ52" s="89"/>
      <c r="GR52" s="89"/>
      <c r="GS52" s="89"/>
      <c r="GT52" s="89"/>
      <c r="GU52" s="89"/>
      <c r="GV52" s="89"/>
      <c r="GW52" s="89"/>
      <c r="GX52" s="89"/>
      <c r="GY52" s="89"/>
      <c r="GZ52" s="125"/>
      <c r="HA52" s="125"/>
      <c r="HB52" s="125"/>
      <c r="HC52" s="125"/>
      <c r="HD52" s="125"/>
      <c r="HE52" s="89"/>
      <c r="HF52" s="89"/>
      <c r="HG52" s="89"/>
      <c r="HH52" s="89"/>
      <c r="HI52" s="89"/>
      <c r="HJ52" s="89"/>
      <c r="HK52" s="89"/>
      <c r="HL52" s="89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4"/>
      <c r="IV52" s="214"/>
      <c r="IW52" s="214"/>
      <c r="IX52" s="214"/>
      <c r="IY52" s="214"/>
      <c r="IZ52" s="214"/>
      <c r="JA52" s="214"/>
      <c r="JB52" s="214"/>
    </row>
    <row r="53" spans="1:262">
      <c r="B53" s="109"/>
      <c r="C53" s="163" t="s">
        <v>224</v>
      </c>
      <c r="D53" s="584"/>
      <c r="E53" s="585"/>
      <c r="F53" s="167">
        <f>SUM(F51,F21,F34)+SUM(BR51:BU51)</f>
        <v>0</v>
      </c>
      <c r="G53" s="168"/>
      <c r="H53" s="169"/>
      <c r="I53" s="168"/>
      <c r="J53" s="167">
        <f t="shared" ref="J53:BI53" si="206">SUM(J51,J21,J34)</f>
        <v>0</v>
      </c>
      <c r="K53" s="167">
        <f t="shared" si="206"/>
        <v>0</v>
      </c>
      <c r="L53" s="167">
        <f t="shared" si="206"/>
        <v>0</v>
      </c>
      <c r="M53" s="167">
        <f t="shared" si="206"/>
        <v>0</v>
      </c>
      <c r="N53" s="167">
        <f t="shared" si="206"/>
        <v>0</v>
      </c>
      <c r="O53" s="167">
        <f t="shared" si="206"/>
        <v>0</v>
      </c>
      <c r="P53" s="167">
        <f t="shared" si="206"/>
        <v>0</v>
      </c>
      <c r="Q53" s="167">
        <f t="shared" si="206"/>
        <v>0</v>
      </c>
      <c r="R53" s="167">
        <f t="shared" si="206"/>
        <v>0</v>
      </c>
      <c r="S53" s="167">
        <f t="shared" si="206"/>
        <v>0</v>
      </c>
      <c r="T53" s="167">
        <f t="shared" si="206"/>
        <v>0</v>
      </c>
      <c r="U53" s="167">
        <f t="shared" si="206"/>
        <v>0</v>
      </c>
      <c r="V53" s="167">
        <f t="shared" si="206"/>
        <v>0</v>
      </c>
      <c r="W53" s="167">
        <f t="shared" si="206"/>
        <v>0</v>
      </c>
      <c r="X53" s="167">
        <f t="shared" si="206"/>
        <v>0</v>
      </c>
      <c r="Y53" s="167">
        <f t="shared" si="206"/>
        <v>0</v>
      </c>
      <c r="Z53" s="167">
        <f t="shared" si="206"/>
        <v>0</v>
      </c>
      <c r="AA53" s="167">
        <f t="shared" si="206"/>
        <v>0</v>
      </c>
      <c r="AB53" s="167">
        <f t="shared" si="206"/>
        <v>0</v>
      </c>
      <c r="AC53" s="167">
        <f t="shared" si="206"/>
        <v>0</v>
      </c>
      <c r="AD53" s="167">
        <f t="shared" si="206"/>
        <v>0</v>
      </c>
      <c r="AE53" s="167">
        <f t="shared" si="206"/>
        <v>0</v>
      </c>
      <c r="AF53" s="167">
        <f t="shared" si="206"/>
        <v>0</v>
      </c>
      <c r="AG53" s="167">
        <f t="shared" si="206"/>
        <v>0</v>
      </c>
      <c r="AH53" s="167">
        <f t="shared" si="206"/>
        <v>0</v>
      </c>
      <c r="AI53" s="167">
        <f t="shared" si="206"/>
        <v>0</v>
      </c>
      <c r="AJ53" s="167">
        <f t="shared" si="206"/>
        <v>0</v>
      </c>
      <c r="AK53" s="167">
        <f t="shared" si="206"/>
        <v>0</v>
      </c>
      <c r="AL53" s="167">
        <f t="shared" si="206"/>
        <v>0</v>
      </c>
      <c r="AM53" s="167">
        <f t="shared" si="206"/>
        <v>0</v>
      </c>
      <c r="AN53" s="167">
        <f t="shared" si="206"/>
        <v>0</v>
      </c>
      <c r="AO53" s="167">
        <f t="shared" si="206"/>
        <v>0</v>
      </c>
      <c r="AP53" s="167">
        <f t="shared" si="206"/>
        <v>0</v>
      </c>
      <c r="AQ53" s="167">
        <f t="shared" si="206"/>
        <v>0</v>
      </c>
      <c r="AR53" s="167">
        <f t="shared" si="206"/>
        <v>0</v>
      </c>
      <c r="AS53" s="167">
        <f t="shared" si="206"/>
        <v>0</v>
      </c>
      <c r="AT53" s="167">
        <f t="shared" si="206"/>
        <v>0</v>
      </c>
      <c r="AU53" s="167">
        <f t="shared" si="206"/>
        <v>0</v>
      </c>
      <c r="AV53" s="167">
        <f t="shared" si="206"/>
        <v>0</v>
      </c>
      <c r="AW53" s="167">
        <f t="shared" si="206"/>
        <v>0</v>
      </c>
      <c r="AX53" s="167">
        <f t="shared" si="206"/>
        <v>0</v>
      </c>
      <c r="AY53" s="167">
        <f t="shared" si="206"/>
        <v>0</v>
      </c>
      <c r="AZ53" s="167">
        <f t="shared" si="206"/>
        <v>0</v>
      </c>
      <c r="BA53" s="167">
        <f t="shared" si="206"/>
        <v>0</v>
      </c>
      <c r="BB53" s="167">
        <f t="shared" si="206"/>
        <v>0</v>
      </c>
      <c r="BC53" s="167">
        <f t="shared" si="206"/>
        <v>0</v>
      </c>
      <c r="BD53" s="167">
        <f t="shared" si="206"/>
        <v>0</v>
      </c>
      <c r="BE53" s="167">
        <f t="shared" si="206"/>
        <v>0</v>
      </c>
      <c r="BF53" s="167">
        <f t="shared" si="206"/>
        <v>0</v>
      </c>
      <c r="BG53" s="167">
        <f t="shared" si="206"/>
        <v>0</v>
      </c>
      <c r="BH53" s="167">
        <f t="shared" si="206"/>
        <v>0</v>
      </c>
      <c r="BI53" s="167">
        <f t="shared" si="206"/>
        <v>0</v>
      </c>
      <c r="BJ53" s="167">
        <f t="shared" ref="BJ53:DH53" si="207">SUM(BJ51,BJ21,BJ34)</f>
        <v>0</v>
      </c>
      <c r="BK53" s="167">
        <f t="shared" si="207"/>
        <v>0</v>
      </c>
      <c r="BL53" s="167">
        <f t="shared" si="207"/>
        <v>0</v>
      </c>
      <c r="BM53" s="167">
        <f t="shared" si="207"/>
        <v>0</v>
      </c>
      <c r="BN53" s="167">
        <f t="shared" si="207"/>
        <v>0</v>
      </c>
      <c r="BO53" s="167">
        <f t="shared" si="207"/>
        <v>0</v>
      </c>
      <c r="BP53" s="167">
        <f t="shared" si="207"/>
        <v>0</v>
      </c>
      <c r="BQ53" s="167">
        <f t="shared" si="207"/>
        <v>0</v>
      </c>
      <c r="BR53" s="167">
        <f t="shared" si="207"/>
        <v>0</v>
      </c>
      <c r="BS53" s="167">
        <f t="shared" si="207"/>
        <v>0</v>
      </c>
      <c r="BT53" s="167">
        <f t="shared" si="207"/>
        <v>0</v>
      </c>
      <c r="BU53" s="167">
        <f t="shared" si="207"/>
        <v>0</v>
      </c>
      <c r="BV53" s="167">
        <f t="shared" si="207"/>
        <v>0</v>
      </c>
      <c r="BW53" s="167"/>
      <c r="BX53" s="167">
        <f t="shared" si="207"/>
        <v>0</v>
      </c>
      <c r="BY53" s="167">
        <f t="shared" si="207"/>
        <v>0</v>
      </c>
      <c r="BZ53" s="167">
        <f t="shared" si="207"/>
        <v>0</v>
      </c>
      <c r="CA53" s="167">
        <f t="shared" si="207"/>
        <v>0</v>
      </c>
      <c r="CB53" s="167">
        <f t="shared" si="207"/>
        <v>0</v>
      </c>
      <c r="CC53" s="167">
        <f t="shared" si="207"/>
        <v>0</v>
      </c>
      <c r="CD53" s="167">
        <f t="shared" si="207"/>
        <v>0</v>
      </c>
      <c r="CE53" s="167">
        <f t="shared" si="207"/>
        <v>0</v>
      </c>
      <c r="CF53" s="167">
        <f t="shared" si="207"/>
        <v>0</v>
      </c>
      <c r="CG53" s="167">
        <f t="shared" si="207"/>
        <v>0</v>
      </c>
      <c r="CH53" s="167">
        <f t="shared" si="207"/>
        <v>0</v>
      </c>
      <c r="CI53" s="167">
        <f t="shared" si="207"/>
        <v>0</v>
      </c>
      <c r="CJ53" s="167">
        <f t="shared" si="207"/>
        <v>0</v>
      </c>
      <c r="CK53" s="167">
        <f t="shared" si="207"/>
        <v>0</v>
      </c>
      <c r="CL53" s="167">
        <f t="shared" si="207"/>
        <v>0</v>
      </c>
      <c r="CM53" s="167">
        <f t="shared" si="207"/>
        <v>0</v>
      </c>
      <c r="CN53" s="167">
        <f t="shared" si="207"/>
        <v>0</v>
      </c>
      <c r="CO53" s="167">
        <f t="shared" si="207"/>
        <v>0</v>
      </c>
      <c r="CP53" s="167">
        <f t="shared" si="207"/>
        <v>0</v>
      </c>
      <c r="CQ53" s="167">
        <f t="shared" si="207"/>
        <v>0</v>
      </c>
      <c r="CR53" s="167">
        <f t="shared" si="207"/>
        <v>0</v>
      </c>
      <c r="CS53" s="167">
        <f t="shared" si="207"/>
        <v>0</v>
      </c>
      <c r="CT53" s="167">
        <f t="shared" si="207"/>
        <v>0</v>
      </c>
      <c r="CU53" s="167">
        <f t="shared" si="207"/>
        <v>0</v>
      </c>
      <c r="CV53" s="167">
        <f t="shared" si="207"/>
        <v>0</v>
      </c>
      <c r="CW53" s="167">
        <f t="shared" si="207"/>
        <v>0</v>
      </c>
      <c r="CX53" s="167">
        <f t="shared" si="207"/>
        <v>0</v>
      </c>
      <c r="CY53" s="167">
        <f t="shared" si="207"/>
        <v>0</v>
      </c>
      <c r="CZ53" s="167">
        <f t="shared" si="207"/>
        <v>0</v>
      </c>
      <c r="DA53" s="167">
        <f t="shared" si="207"/>
        <v>0</v>
      </c>
      <c r="DB53" s="167">
        <f t="shared" si="207"/>
        <v>0</v>
      </c>
      <c r="DC53" s="167">
        <f t="shared" si="207"/>
        <v>0</v>
      </c>
      <c r="DD53" s="167">
        <f t="shared" si="207"/>
        <v>0</v>
      </c>
      <c r="DE53" s="167">
        <f t="shared" si="207"/>
        <v>0</v>
      </c>
      <c r="DF53" s="167">
        <f t="shared" si="207"/>
        <v>0</v>
      </c>
      <c r="DG53" s="167">
        <f t="shared" si="207"/>
        <v>0</v>
      </c>
      <c r="DH53" s="167">
        <f t="shared" si="207"/>
        <v>0</v>
      </c>
      <c r="DI53" s="167">
        <f t="shared" ref="DI53:FG53" si="208">SUM(DI51,DI21,DI34)</f>
        <v>0</v>
      </c>
      <c r="DJ53" s="167">
        <f t="shared" si="208"/>
        <v>0</v>
      </c>
      <c r="DK53" s="167">
        <f t="shared" si="208"/>
        <v>0</v>
      </c>
      <c r="DL53" s="167">
        <f t="shared" si="208"/>
        <v>0</v>
      </c>
      <c r="DM53" s="167">
        <f t="shared" si="208"/>
        <v>0</v>
      </c>
      <c r="DN53" s="167">
        <f t="shared" si="208"/>
        <v>0</v>
      </c>
      <c r="DO53" s="167">
        <f t="shared" si="208"/>
        <v>0</v>
      </c>
      <c r="DP53" s="167">
        <f t="shared" si="208"/>
        <v>0</v>
      </c>
      <c r="DQ53" s="167">
        <f t="shared" si="208"/>
        <v>0</v>
      </c>
      <c r="DR53" s="167">
        <f t="shared" si="208"/>
        <v>0</v>
      </c>
      <c r="DS53" s="167">
        <f t="shared" si="208"/>
        <v>0</v>
      </c>
      <c r="DT53" s="167">
        <f t="shared" si="208"/>
        <v>0</v>
      </c>
      <c r="DU53" s="167">
        <f t="shared" si="208"/>
        <v>0</v>
      </c>
      <c r="DV53" s="167">
        <f t="shared" si="208"/>
        <v>0</v>
      </c>
      <c r="DW53" s="167">
        <f t="shared" si="208"/>
        <v>0</v>
      </c>
      <c r="DX53" s="167">
        <f t="shared" si="208"/>
        <v>0</v>
      </c>
      <c r="DY53" s="167">
        <f t="shared" si="208"/>
        <v>0</v>
      </c>
      <c r="DZ53" s="167">
        <f t="shared" si="208"/>
        <v>0</v>
      </c>
      <c r="EA53" s="167">
        <f t="shared" si="208"/>
        <v>0</v>
      </c>
      <c r="EB53" s="167">
        <f t="shared" si="208"/>
        <v>0</v>
      </c>
      <c r="EC53" s="167">
        <f t="shared" si="208"/>
        <v>0</v>
      </c>
      <c r="ED53" s="167">
        <f t="shared" si="208"/>
        <v>0</v>
      </c>
      <c r="EE53" s="167">
        <f t="shared" si="208"/>
        <v>0</v>
      </c>
      <c r="EF53" s="167">
        <f t="shared" si="208"/>
        <v>0</v>
      </c>
      <c r="EG53" s="167">
        <f t="shared" si="208"/>
        <v>0</v>
      </c>
      <c r="EH53" s="167">
        <f t="shared" si="208"/>
        <v>0</v>
      </c>
      <c r="EI53" s="167">
        <f t="shared" si="208"/>
        <v>0</v>
      </c>
      <c r="EJ53" s="167">
        <f t="shared" si="208"/>
        <v>0</v>
      </c>
      <c r="EK53" s="167"/>
      <c r="EL53" s="167">
        <f t="shared" si="208"/>
        <v>0</v>
      </c>
      <c r="EM53" s="167">
        <f t="shared" si="208"/>
        <v>0</v>
      </c>
      <c r="EN53" s="167">
        <f t="shared" si="208"/>
        <v>0</v>
      </c>
      <c r="EO53" s="167">
        <f t="shared" si="208"/>
        <v>0</v>
      </c>
      <c r="EP53" s="167">
        <f t="shared" si="208"/>
        <v>0</v>
      </c>
      <c r="EQ53" s="167">
        <f t="shared" si="208"/>
        <v>0</v>
      </c>
      <c r="ER53" s="167">
        <f t="shared" si="208"/>
        <v>0</v>
      </c>
      <c r="ES53" s="167">
        <f t="shared" si="208"/>
        <v>0</v>
      </c>
      <c r="ET53" s="167">
        <f t="shared" si="208"/>
        <v>0</v>
      </c>
      <c r="EU53" s="167">
        <f t="shared" si="208"/>
        <v>0</v>
      </c>
      <c r="EV53" s="167">
        <f t="shared" si="208"/>
        <v>0</v>
      </c>
      <c r="EW53" s="167">
        <f t="shared" si="208"/>
        <v>0</v>
      </c>
      <c r="EX53" s="167">
        <f t="shared" si="208"/>
        <v>0</v>
      </c>
      <c r="EY53" s="167">
        <f t="shared" si="208"/>
        <v>0</v>
      </c>
      <c r="EZ53" s="167">
        <f t="shared" si="208"/>
        <v>0</v>
      </c>
      <c r="FA53" s="167">
        <f t="shared" si="208"/>
        <v>0</v>
      </c>
      <c r="FB53" s="167">
        <f t="shared" si="208"/>
        <v>0</v>
      </c>
      <c r="FC53" s="167">
        <f t="shared" si="208"/>
        <v>0</v>
      </c>
      <c r="FD53" s="167">
        <f t="shared" si="208"/>
        <v>0</v>
      </c>
      <c r="FE53" s="167">
        <f t="shared" si="208"/>
        <v>0</v>
      </c>
      <c r="FF53" s="167">
        <f t="shared" si="208"/>
        <v>0</v>
      </c>
      <c r="FG53" s="167">
        <f t="shared" si="208"/>
        <v>0</v>
      </c>
      <c r="FH53" s="167">
        <f t="shared" ref="FH53:GS53" si="209">SUM(FH51,FH21,FH34)</f>
        <v>0</v>
      </c>
      <c r="FI53" s="167">
        <f t="shared" si="209"/>
        <v>0</v>
      </c>
      <c r="FJ53" s="167">
        <f t="shared" si="209"/>
        <v>0</v>
      </c>
      <c r="FK53" s="167">
        <f t="shared" si="209"/>
        <v>0</v>
      </c>
      <c r="FL53" s="167">
        <f t="shared" si="209"/>
        <v>0</v>
      </c>
      <c r="FM53" s="167">
        <f t="shared" si="209"/>
        <v>0</v>
      </c>
      <c r="FN53" s="167">
        <f t="shared" si="209"/>
        <v>0</v>
      </c>
      <c r="FO53" s="167">
        <f t="shared" si="209"/>
        <v>0</v>
      </c>
      <c r="FP53" s="167">
        <f t="shared" si="209"/>
        <v>0</v>
      </c>
      <c r="FQ53" s="167">
        <f t="shared" si="209"/>
        <v>0</v>
      </c>
      <c r="FR53" s="167">
        <f t="shared" si="209"/>
        <v>0</v>
      </c>
      <c r="FS53" s="167">
        <f t="shared" si="209"/>
        <v>0</v>
      </c>
      <c r="FT53" s="167">
        <f t="shared" si="209"/>
        <v>0</v>
      </c>
      <c r="FU53" s="167">
        <f t="shared" si="209"/>
        <v>0</v>
      </c>
      <c r="FV53" s="167">
        <f t="shared" si="209"/>
        <v>0</v>
      </c>
      <c r="FW53" s="167">
        <f t="shared" si="209"/>
        <v>0</v>
      </c>
      <c r="FX53" s="167">
        <f t="shared" si="209"/>
        <v>0</v>
      </c>
      <c r="FY53" s="167">
        <f t="shared" si="209"/>
        <v>0</v>
      </c>
      <c r="FZ53" s="167">
        <f t="shared" si="209"/>
        <v>0</v>
      </c>
      <c r="GA53" s="167">
        <f t="shared" si="209"/>
        <v>0</v>
      </c>
      <c r="GB53" s="167">
        <f t="shared" si="209"/>
        <v>0</v>
      </c>
      <c r="GC53" s="167">
        <f t="shared" si="209"/>
        <v>0</v>
      </c>
      <c r="GD53" s="167">
        <f t="shared" si="209"/>
        <v>0</v>
      </c>
      <c r="GE53" s="167">
        <f t="shared" si="209"/>
        <v>0</v>
      </c>
      <c r="GF53" s="167">
        <f t="shared" si="209"/>
        <v>0</v>
      </c>
      <c r="GG53" s="167">
        <f t="shared" si="209"/>
        <v>0</v>
      </c>
      <c r="GH53" s="167">
        <f t="shared" si="209"/>
        <v>0</v>
      </c>
      <c r="GI53" s="167">
        <f t="shared" si="209"/>
        <v>0</v>
      </c>
      <c r="GJ53" s="167">
        <f t="shared" si="209"/>
        <v>0</v>
      </c>
      <c r="GK53" s="167">
        <f t="shared" si="209"/>
        <v>0</v>
      </c>
      <c r="GL53" s="167">
        <f t="shared" si="209"/>
        <v>0</v>
      </c>
      <c r="GM53" s="167">
        <f t="shared" si="209"/>
        <v>0</v>
      </c>
      <c r="GN53" s="167">
        <f t="shared" si="209"/>
        <v>0</v>
      </c>
      <c r="GO53" s="167">
        <f t="shared" si="209"/>
        <v>0</v>
      </c>
      <c r="GP53" s="167">
        <f t="shared" si="209"/>
        <v>0</v>
      </c>
      <c r="GQ53" s="167">
        <f t="shared" si="209"/>
        <v>0</v>
      </c>
      <c r="GR53" s="167">
        <f t="shared" si="209"/>
        <v>0</v>
      </c>
      <c r="GS53" s="167">
        <f t="shared" si="209"/>
        <v>0</v>
      </c>
      <c r="GT53" s="167">
        <f t="shared" ref="GT53:GX53" si="210">SUM(GT51,GT21,GT34)</f>
        <v>0</v>
      </c>
      <c r="GU53" s="167">
        <f t="shared" si="210"/>
        <v>0</v>
      </c>
      <c r="GV53" s="167">
        <f t="shared" si="210"/>
        <v>0</v>
      </c>
      <c r="GW53" s="167">
        <f t="shared" si="210"/>
        <v>0</v>
      </c>
      <c r="GX53" s="167">
        <f t="shared" si="210"/>
        <v>0</v>
      </c>
      <c r="GY53" s="109"/>
      <c r="GZ53" s="125"/>
      <c r="HA53" s="125"/>
      <c r="HB53" s="125"/>
      <c r="HC53" s="125"/>
      <c r="HD53" s="125"/>
    </row>
    <row r="54" spans="1:262">
      <c r="B54" s="109"/>
      <c r="C54" s="178"/>
      <c r="D54" s="586"/>
      <c r="E54" s="587"/>
      <c r="F54" s="209"/>
      <c r="G54" s="140"/>
      <c r="H54" s="210"/>
      <c r="I54" s="140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  <c r="CI54" s="209"/>
      <c r="CJ54" s="209"/>
      <c r="CK54" s="209"/>
      <c r="CL54" s="209"/>
      <c r="CM54" s="209"/>
      <c r="CN54" s="209"/>
      <c r="CO54" s="209"/>
      <c r="CP54" s="209"/>
      <c r="CQ54" s="209"/>
      <c r="CR54" s="209"/>
      <c r="CS54" s="209"/>
      <c r="CT54" s="209"/>
      <c r="CU54" s="209"/>
      <c r="CV54" s="209"/>
      <c r="CW54" s="209"/>
      <c r="CX54" s="209"/>
      <c r="CY54" s="209"/>
      <c r="CZ54" s="209"/>
      <c r="DA54" s="209"/>
      <c r="DB54" s="209"/>
      <c r="DC54" s="209"/>
      <c r="DD54" s="209"/>
      <c r="DE54" s="209"/>
      <c r="DF54" s="209"/>
      <c r="DG54" s="209"/>
      <c r="DH54" s="209"/>
      <c r="DI54" s="209"/>
      <c r="DJ54" s="209"/>
      <c r="DK54" s="209"/>
      <c r="DL54" s="209"/>
      <c r="DM54" s="209"/>
      <c r="DN54" s="209"/>
      <c r="DO54" s="209"/>
      <c r="DP54" s="209"/>
      <c r="DQ54" s="209"/>
      <c r="DR54" s="209"/>
      <c r="DS54" s="209"/>
      <c r="DT54" s="209"/>
      <c r="DU54" s="209"/>
      <c r="DV54" s="209"/>
      <c r="DW54" s="209"/>
      <c r="DX54" s="209"/>
      <c r="DY54" s="209"/>
      <c r="DZ54" s="209"/>
      <c r="EA54" s="209"/>
      <c r="EB54" s="209"/>
      <c r="EC54" s="209"/>
      <c r="ED54" s="209"/>
      <c r="EE54" s="209"/>
      <c r="EF54" s="209"/>
      <c r="EG54" s="209"/>
      <c r="EH54" s="209"/>
      <c r="EI54" s="209"/>
      <c r="EJ54" s="209"/>
      <c r="EK54" s="209"/>
      <c r="EL54" s="209"/>
      <c r="EM54" s="209"/>
      <c r="EN54" s="209"/>
      <c r="EO54" s="209"/>
      <c r="EP54" s="209"/>
      <c r="EQ54" s="209"/>
      <c r="ER54" s="209"/>
      <c r="ES54" s="209"/>
      <c r="ET54" s="209"/>
      <c r="EU54" s="209"/>
      <c r="EV54" s="209"/>
      <c r="EW54" s="209"/>
      <c r="EX54" s="209"/>
      <c r="EY54" s="209"/>
      <c r="EZ54" s="209"/>
      <c r="FA54" s="209"/>
      <c r="FB54" s="209"/>
      <c r="FC54" s="209"/>
      <c r="FD54" s="209"/>
      <c r="FE54" s="209"/>
      <c r="FF54" s="209"/>
      <c r="FG54" s="209"/>
      <c r="FH54" s="209"/>
      <c r="FI54" s="209"/>
      <c r="FJ54" s="209"/>
      <c r="FK54" s="209"/>
      <c r="FL54" s="209"/>
      <c r="FM54" s="209"/>
      <c r="FN54" s="209"/>
      <c r="FO54" s="209"/>
      <c r="FP54" s="209"/>
      <c r="FQ54" s="209"/>
      <c r="FR54" s="209"/>
      <c r="FS54" s="209"/>
      <c r="FT54" s="209"/>
      <c r="FU54" s="209"/>
      <c r="FV54" s="209"/>
      <c r="FW54" s="209"/>
      <c r="FX54" s="209"/>
      <c r="FY54" s="209"/>
      <c r="FZ54" s="209"/>
      <c r="GA54" s="209"/>
      <c r="GB54" s="209"/>
      <c r="GC54" s="209"/>
      <c r="GD54" s="209"/>
      <c r="GE54" s="209"/>
      <c r="GF54" s="209"/>
      <c r="GG54" s="209"/>
      <c r="GH54" s="209"/>
      <c r="GI54" s="209"/>
      <c r="GJ54" s="209"/>
      <c r="GK54" s="209"/>
      <c r="GL54" s="209"/>
      <c r="GM54" s="209"/>
      <c r="GN54" s="209"/>
      <c r="GO54" s="209"/>
      <c r="GP54" s="209"/>
      <c r="GQ54" s="209"/>
      <c r="GR54" s="209"/>
      <c r="GS54" s="209"/>
      <c r="GT54" s="209"/>
      <c r="GU54" s="209"/>
      <c r="GV54" s="209"/>
      <c r="GW54" s="209"/>
      <c r="GX54" s="209"/>
      <c r="GY54" s="109"/>
      <c r="GZ54" s="125"/>
      <c r="HA54" s="125"/>
      <c r="HB54" s="125"/>
      <c r="HC54" s="125"/>
      <c r="HD54" s="125"/>
    </row>
    <row r="55" spans="1:262">
      <c r="C55" s="109"/>
      <c r="D55" s="109"/>
      <c r="E55" s="140"/>
      <c r="F55" s="139"/>
      <c r="G55" s="140"/>
      <c r="H55" s="141"/>
      <c r="I55" s="140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/>
      <c r="BW55" s="109"/>
      <c r="BX55" s="109"/>
      <c r="BY55" s="109"/>
      <c r="BZ55" s="109"/>
      <c r="CA55" s="109"/>
      <c r="CB55" s="109"/>
      <c r="CC55" s="109"/>
      <c r="CD55" s="109"/>
      <c r="CE55" s="109"/>
      <c r="CF55" s="109"/>
      <c r="CG55" s="109"/>
      <c r="CH55" s="109"/>
      <c r="CI55" s="109"/>
      <c r="CJ55" s="109"/>
      <c r="CK55" s="109"/>
      <c r="CL55" s="109"/>
      <c r="CM55" s="109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9"/>
      <c r="CZ55" s="109"/>
      <c r="DA55" s="109"/>
      <c r="DB55" s="109"/>
      <c r="DC55" s="109"/>
      <c r="DD55" s="109"/>
      <c r="DE55" s="109"/>
      <c r="DF55" s="109"/>
      <c r="DG55" s="109"/>
      <c r="DH55" s="109"/>
      <c r="DI55" s="109"/>
      <c r="DJ55" s="109"/>
      <c r="DK55" s="109"/>
      <c r="DL55" s="109"/>
      <c r="DM55" s="109"/>
      <c r="DN55" s="109"/>
      <c r="DO55" s="109"/>
      <c r="DP55" s="109"/>
      <c r="DQ55" s="109"/>
      <c r="DR55" s="109"/>
      <c r="DS55" s="109"/>
      <c r="DT55" s="109"/>
      <c r="DU55" s="109"/>
      <c r="DV55" s="109"/>
      <c r="DW55" s="109"/>
      <c r="DX55" s="109"/>
      <c r="DY55" s="109"/>
      <c r="DZ55" s="109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09"/>
      <c r="EL55" s="109"/>
      <c r="EM55" s="109"/>
      <c r="EN55" s="109"/>
      <c r="EO55" s="109"/>
      <c r="EP55" s="109"/>
      <c r="EQ55" s="109"/>
      <c r="ER55" s="109"/>
      <c r="ES55" s="109"/>
      <c r="ET55" s="109"/>
      <c r="EU55" s="109"/>
      <c r="EV55" s="109"/>
      <c r="EW55" s="109"/>
      <c r="EX55" s="109"/>
      <c r="EY55" s="109"/>
      <c r="EZ55" s="109"/>
      <c r="FA55" s="109"/>
      <c r="FB55" s="109"/>
      <c r="FC55" s="109"/>
      <c r="FD55" s="109"/>
      <c r="FE55" s="109"/>
      <c r="FF55" s="109"/>
      <c r="FG55" s="109"/>
      <c r="FH55" s="109"/>
      <c r="FI55" s="109"/>
      <c r="FJ55" s="109"/>
      <c r="FK55" s="109"/>
      <c r="FL55" s="109"/>
      <c r="FM55" s="109"/>
      <c r="FN55" s="109"/>
      <c r="FO55" s="109"/>
      <c r="FP55" s="109"/>
      <c r="FQ55" s="109"/>
      <c r="FR55" s="109"/>
      <c r="FS55" s="109"/>
      <c r="FT55" s="109"/>
      <c r="FU55" s="109"/>
      <c r="FV55" s="109"/>
      <c r="FW55" s="109"/>
      <c r="FX55" s="109"/>
      <c r="FY55" s="109"/>
      <c r="FZ55" s="109"/>
      <c r="GA55" s="109"/>
      <c r="GB55" s="109"/>
      <c r="GC55" s="109"/>
      <c r="GD55" s="109"/>
      <c r="GE55" s="109"/>
      <c r="GF55" s="109"/>
      <c r="GG55" s="109"/>
      <c r="GH55" s="109"/>
      <c r="GI55" s="109"/>
      <c r="GJ55" s="109"/>
      <c r="GK55" s="109"/>
      <c r="GL55" s="109"/>
      <c r="GM55" s="109"/>
      <c r="GN55" s="109"/>
      <c r="GO55" s="109"/>
      <c r="GP55" s="109"/>
      <c r="GQ55" s="109"/>
      <c r="GR55" s="109"/>
      <c r="GS55" s="109"/>
      <c r="GT55" s="109"/>
      <c r="GU55" s="109"/>
      <c r="GV55" s="109"/>
      <c r="GW55" s="109"/>
      <c r="GX55" s="109"/>
      <c r="GY55" s="114"/>
      <c r="GZ55" s="125"/>
      <c r="HA55" s="125"/>
      <c r="HB55" s="125"/>
      <c r="HC55" s="125"/>
      <c r="HD55" s="125"/>
    </row>
    <row r="56" spans="1:262">
      <c r="C56" s="142"/>
      <c r="D56" s="142"/>
      <c r="E56" s="143" t="s">
        <v>199</v>
      </c>
      <c r="F56" s="144"/>
      <c r="G56" s="143"/>
      <c r="H56" s="145"/>
      <c r="I56" s="146"/>
      <c r="J56" s="835">
        <f t="shared" ref="J56:BJ56" si="211">J$5</f>
        <v>44957</v>
      </c>
      <c r="K56" s="147">
        <f t="shared" si="211"/>
        <v>44958</v>
      </c>
      <c r="L56" s="147">
        <f t="shared" si="211"/>
        <v>44986</v>
      </c>
      <c r="M56" s="147">
        <f t="shared" si="211"/>
        <v>45017</v>
      </c>
      <c r="N56" s="147">
        <f t="shared" si="211"/>
        <v>45047</v>
      </c>
      <c r="O56" s="147">
        <f t="shared" si="211"/>
        <v>45078</v>
      </c>
      <c r="P56" s="147">
        <f t="shared" si="211"/>
        <v>45108</v>
      </c>
      <c r="Q56" s="147">
        <f t="shared" si="211"/>
        <v>45139</v>
      </c>
      <c r="R56" s="147">
        <f t="shared" si="211"/>
        <v>45170</v>
      </c>
      <c r="S56" s="147">
        <f t="shared" si="211"/>
        <v>45200</v>
      </c>
      <c r="T56" s="147">
        <f t="shared" si="211"/>
        <v>45231</v>
      </c>
      <c r="U56" s="147">
        <f t="shared" si="211"/>
        <v>45261</v>
      </c>
      <c r="V56" s="147">
        <f t="shared" si="211"/>
        <v>45292</v>
      </c>
      <c r="W56" s="147">
        <f t="shared" si="211"/>
        <v>45323</v>
      </c>
      <c r="X56" s="147">
        <f t="shared" si="211"/>
        <v>45352</v>
      </c>
      <c r="Y56" s="147">
        <f t="shared" si="211"/>
        <v>45383</v>
      </c>
      <c r="Z56" s="147">
        <f t="shared" si="211"/>
        <v>45413</v>
      </c>
      <c r="AA56" s="147">
        <f t="shared" si="211"/>
        <v>45444</v>
      </c>
      <c r="AB56" s="147">
        <f t="shared" si="211"/>
        <v>45474</v>
      </c>
      <c r="AC56" s="147">
        <f t="shared" si="211"/>
        <v>45505</v>
      </c>
      <c r="AD56" s="147">
        <f t="shared" si="211"/>
        <v>45536</v>
      </c>
      <c r="AE56" s="147">
        <f t="shared" si="211"/>
        <v>45566</v>
      </c>
      <c r="AF56" s="147">
        <f t="shared" si="211"/>
        <v>45597</v>
      </c>
      <c r="AG56" s="147">
        <f t="shared" si="211"/>
        <v>45627</v>
      </c>
      <c r="AH56" s="147">
        <f t="shared" si="211"/>
        <v>45658</v>
      </c>
      <c r="AI56" s="147">
        <f t="shared" si="211"/>
        <v>45689</v>
      </c>
      <c r="AJ56" s="147">
        <f t="shared" si="211"/>
        <v>45717</v>
      </c>
      <c r="AK56" s="147">
        <f t="shared" si="211"/>
        <v>45748</v>
      </c>
      <c r="AL56" s="147">
        <f t="shared" si="211"/>
        <v>45778</v>
      </c>
      <c r="AM56" s="147">
        <f t="shared" si="211"/>
        <v>45809</v>
      </c>
      <c r="AN56" s="147">
        <f t="shared" si="211"/>
        <v>45839</v>
      </c>
      <c r="AO56" s="147">
        <f t="shared" si="211"/>
        <v>45870</v>
      </c>
      <c r="AP56" s="147">
        <f t="shared" si="211"/>
        <v>45901</v>
      </c>
      <c r="AQ56" s="147">
        <f t="shared" si="211"/>
        <v>45931</v>
      </c>
      <c r="AR56" s="147">
        <f t="shared" si="211"/>
        <v>45962</v>
      </c>
      <c r="AS56" s="147">
        <f t="shared" si="211"/>
        <v>45992</v>
      </c>
      <c r="AT56" s="147">
        <f t="shared" si="211"/>
        <v>46023</v>
      </c>
      <c r="AU56" s="147">
        <f t="shared" si="211"/>
        <v>46054</v>
      </c>
      <c r="AV56" s="147">
        <f t="shared" si="211"/>
        <v>46082</v>
      </c>
      <c r="AW56" s="147">
        <f t="shared" si="211"/>
        <v>46113</v>
      </c>
      <c r="AX56" s="147">
        <f t="shared" si="211"/>
        <v>46143</v>
      </c>
      <c r="AY56" s="147">
        <f t="shared" si="211"/>
        <v>46174</v>
      </c>
      <c r="AZ56" s="147">
        <f t="shared" si="211"/>
        <v>46204</v>
      </c>
      <c r="BA56" s="147">
        <f t="shared" si="211"/>
        <v>46235</v>
      </c>
      <c r="BB56" s="147">
        <f t="shared" si="211"/>
        <v>46266</v>
      </c>
      <c r="BC56" s="147">
        <f t="shared" si="211"/>
        <v>46296</v>
      </c>
      <c r="BD56" s="147">
        <f t="shared" si="211"/>
        <v>46327</v>
      </c>
      <c r="BE56" s="147">
        <f t="shared" si="211"/>
        <v>46357</v>
      </c>
      <c r="BF56" s="147">
        <f t="shared" si="211"/>
        <v>46388</v>
      </c>
      <c r="BG56" s="147">
        <f t="shared" si="211"/>
        <v>46419</v>
      </c>
      <c r="BH56" s="147">
        <f t="shared" si="211"/>
        <v>46447</v>
      </c>
      <c r="BI56" s="147">
        <f t="shared" si="211"/>
        <v>46478</v>
      </c>
      <c r="BJ56" s="147">
        <f t="shared" si="211"/>
        <v>46508</v>
      </c>
      <c r="BK56" s="147">
        <f t="shared" ref="BK56:DI56" si="212">BK$5</f>
        <v>46539</v>
      </c>
      <c r="BL56" s="147">
        <f t="shared" si="212"/>
        <v>46569</v>
      </c>
      <c r="BM56" s="147">
        <f t="shared" si="212"/>
        <v>46600</v>
      </c>
      <c r="BN56" s="147">
        <f t="shared" si="212"/>
        <v>46631</v>
      </c>
      <c r="BO56" s="147">
        <f t="shared" si="212"/>
        <v>46661</v>
      </c>
      <c r="BP56" s="147">
        <f t="shared" si="212"/>
        <v>46692</v>
      </c>
      <c r="BQ56" s="147">
        <f t="shared" si="212"/>
        <v>46722</v>
      </c>
      <c r="BR56" s="148">
        <f t="shared" si="212"/>
        <v>2023</v>
      </c>
      <c r="BS56" s="149">
        <f t="shared" si="212"/>
        <v>2024</v>
      </c>
      <c r="BT56" s="149">
        <f t="shared" si="212"/>
        <v>2025</v>
      </c>
      <c r="BU56" s="149">
        <f t="shared" si="212"/>
        <v>2026</v>
      </c>
      <c r="BV56" s="150">
        <f t="shared" si="212"/>
        <v>2027</v>
      </c>
      <c r="BW56" s="308"/>
      <c r="BX56" s="835">
        <f t="shared" si="212"/>
        <v>44957</v>
      </c>
      <c r="BY56" s="147">
        <f t="shared" si="212"/>
        <v>44958</v>
      </c>
      <c r="BZ56" s="147">
        <f t="shared" si="212"/>
        <v>44986</v>
      </c>
      <c r="CA56" s="147">
        <f t="shared" si="212"/>
        <v>45017</v>
      </c>
      <c r="CB56" s="147">
        <f t="shared" si="212"/>
        <v>45047</v>
      </c>
      <c r="CC56" s="147">
        <f t="shared" si="212"/>
        <v>45078</v>
      </c>
      <c r="CD56" s="147">
        <f t="shared" si="212"/>
        <v>45108</v>
      </c>
      <c r="CE56" s="147">
        <f t="shared" si="212"/>
        <v>45139</v>
      </c>
      <c r="CF56" s="147">
        <f t="shared" si="212"/>
        <v>45170</v>
      </c>
      <c r="CG56" s="147">
        <f t="shared" si="212"/>
        <v>45200</v>
      </c>
      <c r="CH56" s="147">
        <f t="shared" si="212"/>
        <v>45231</v>
      </c>
      <c r="CI56" s="147">
        <f t="shared" si="212"/>
        <v>45261</v>
      </c>
      <c r="CJ56" s="147">
        <f t="shared" si="212"/>
        <v>45292</v>
      </c>
      <c r="CK56" s="147">
        <f t="shared" si="212"/>
        <v>45323</v>
      </c>
      <c r="CL56" s="147">
        <f t="shared" si="212"/>
        <v>45352</v>
      </c>
      <c r="CM56" s="147">
        <f t="shared" si="212"/>
        <v>45383</v>
      </c>
      <c r="CN56" s="147">
        <f t="shared" si="212"/>
        <v>45413</v>
      </c>
      <c r="CO56" s="147">
        <f t="shared" si="212"/>
        <v>45444</v>
      </c>
      <c r="CP56" s="147">
        <f t="shared" si="212"/>
        <v>45474</v>
      </c>
      <c r="CQ56" s="147">
        <f t="shared" si="212"/>
        <v>45505</v>
      </c>
      <c r="CR56" s="147">
        <f t="shared" si="212"/>
        <v>45536</v>
      </c>
      <c r="CS56" s="147">
        <f t="shared" si="212"/>
        <v>45566</v>
      </c>
      <c r="CT56" s="147">
        <f t="shared" si="212"/>
        <v>45597</v>
      </c>
      <c r="CU56" s="147">
        <f t="shared" si="212"/>
        <v>45627</v>
      </c>
      <c r="CV56" s="147">
        <f t="shared" si="212"/>
        <v>45658</v>
      </c>
      <c r="CW56" s="147">
        <f t="shared" si="212"/>
        <v>45689</v>
      </c>
      <c r="CX56" s="147">
        <f t="shared" si="212"/>
        <v>45717</v>
      </c>
      <c r="CY56" s="147">
        <f t="shared" si="212"/>
        <v>45748</v>
      </c>
      <c r="CZ56" s="147">
        <f t="shared" si="212"/>
        <v>45778</v>
      </c>
      <c r="DA56" s="147">
        <f t="shared" si="212"/>
        <v>45809</v>
      </c>
      <c r="DB56" s="147">
        <f t="shared" si="212"/>
        <v>45839</v>
      </c>
      <c r="DC56" s="147">
        <f t="shared" si="212"/>
        <v>45870</v>
      </c>
      <c r="DD56" s="147">
        <f t="shared" si="212"/>
        <v>45901</v>
      </c>
      <c r="DE56" s="147">
        <f t="shared" si="212"/>
        <v>45931</v>
      </c>
      <c r="DF56" s="147">
        <f t="shared" si="212"/>
        <v>45962</v>
      </c>
      <c r="DG56" s="147">
        <f t="shared" si="212"/>
        <v>45992</v>
      </c>
      <c r="DH56" s="147">
        <f t="shared" si="212"/>
        <v>46023</v>
      </c>
      <c r="DI56" s="147">
        <f t="shared" si="212"/>
        <v>46054</v>
      </c>
      <c r="DJ56" s="147">
        <f t="shared" ref="DJ56:FH56" si="213">DJ$5</f>
        <v>46082</v>
      </c>
      <c r="DK56" s="147">
        <f t="shared" si="213"/>
        <v>46113</v>
      </c>
      <c r="DL56" s="147">
        <f t="shared" si="213"/>
        <v>46143</v>
      </c>
      <c r="DM56" s="147">
        <f t="shared" si="213"/>
        <v>46174</v>
      </c>
      <c r="DN56" s="147">
        <f t="shared" si="213"/>
        <v>46204</v>
      </c>
      <c r="DO56" s="147">
        <f t="shared" si="213"/>
        <v>46235</v>
      </c>
      <c r="DP56" s="147">
        <f t="shared" si="213"/>
        <v>46266</v>
      </c>
      <c r="DQ56" s="147">
        <f t="shared" si="213"/>
        <v>46296</v>
      </c>
      <c r="DR56" s="147">
        <f t="shared" si="213"/>
        <v>46327</v>
      </c>
      <c r="DS56" s="147">
        <f t="shared" si="213"/>
        <v>46357</v>
      </c>
      <c r="DT56" s="147">
        <f t="shared" si="213"/>
        <v>46388</v>
      </c>
      <c r="DU56" s="147">
        <f t="shared" si="213"/>
        <v>46419</v>
      </c>
      <c r="DV56" s="147">
        <f t="shared" si="213"/>
        <v>46447</v>
      </c>
      <c r="DW56" s="147">
        <f t="shared" si="213"/>
        <v>46478</v>
      </c>
      <c r="DX56" s="147">
        <f t="shared" si="213"/>
        <v>46508</v>
      </c>
      <c r="DY56" s="147">
        <f t="shared" si="213"/>
        <v>46539</v>
      </c>
      <c r="DZ56" s="147">
        <f t="shared" si="213"/>
        <v>46569</v>
      </c>
      <c r="EA56" s="147">
        <f t="shared" si="213"/>
        <v>46600</v>
      </c>
      <c r="EB56" s="147">
        <f t="shared" si="213"/>
        <v>46631</v>
      </c>
      <c r="EC56" s="147">
        <f t="shared" si="213"/>
        <v>46661</v>
      </c>
      <c r="ED56" s="147">
        <f t="shared" si="213"/>
        <v>46692</v>
      </c>
      <c r="EE56" s="147">
        <f t="shared" si="213"/>
        <v>46722</v>
      </c>
      <c r="EF56" s="148">
        <f t="shared" si="213"/>
        <v>2023</v>
      </c>
      <c r="EG56" s="149">
        <f t="shared" si="213"/>
        <v>2024</v>
      </c>
      <c r="EH56" s="149">
        <f t="shared" si="213"/>
        <v>2025</v>
      </c>
      <c r="EI56" s="149">
        <f t="shared" si="213"/>
        <v>2026</v>
      </c>
      <c r="EJ56" s="150">
        <f t="shared" si="213"/>
        <v>2027</v>
      </c>
      <c r="EK56" s="193"/>
      <c r="EL56" s="147">
        <f t="shared" si="213"/>
        <v>44957</v>
      </c>
      <c r="EM56" s="147">
        <f t="shared" si="213"/>
        <v>44958</v>
      </c>
      <c r="EN56" s="147">
        <f t="shared" si="213"/>
        <v>44986</v>
      </c>
      <c r="EO56" s="147">
        <f t="shared" si="213"/>
        <v>45017</v>
      </c>
      <c r="EP56" s="147">
        <f t="shared" si="213"/>
        <v>45047</v>
      </c>
      <c r="EQ56" s="147">
        <f t="shared" si="213"/>
        <v>45078</v>
      </c>
      <c r="ER56" s="147">
        <f t="shared" si="213"/>
        <v>45108</v>
      </c>
      <c r="ES56" s="147">
        <f t="shared" si="213"/>
        <v>45139</v>
      </c>
      <c r="ET56" s="147">
        <f t="shared" si="213"/>
        <v>45170</v>
      </c>
      <c r="EU56" s="147">
        <f t="shared" si="213"/>
        <v>45200</v>
      </c>
      <c r="EV56" s="147">
        <f t="shared" si="213"/>
        <v>45231</v>
      </c>
      <c r="EW56" s="147">
        <f t="shared" si="213"/>
        <v>45261</v>
      </c>
      <c r="EX56" s="147">
        <f t="shared" si="213"/>
        <v>45292</v>
      </c>
      <c r="EY56" s="147">
        <f t="shared" si="213"/>
        <v>45323</v>
      </c>
      <c r="EZ56" s="147">
        <f t="shared" si="213"/>
        <v>45352</v>
      </c>
      <c r="FA56" s="147">
        <f t="shared" si="213"/>
        <v>45383</v>
      </c>
      <c r="FB56" s="147">
        <f t="shared" si="213"/>
        <v>45413</v>
      </c>
      <c r="FC56" s="147">
        <f t="shared" si="213"/>
        <v>45444</v>
      </c>
      <c r="FD56" s="147">
        <f t="shared" si="213"/>
        <v>45474</v>
      </c>
      <c r="FE56" s="147">
        <f t="shared" si="213"/>
        <v>45505</v>
      </c>
      <c r="FF56" s="147">
        <f t="shared" si="213"/>
        <v>45536</v>
      </c>
      <c r="FG56" s="147">
        <f t="shared" si="213"/>
        <v>45566</v>
      </c>
      <c r="FH56" s="147">
        <f t="shared" si="213"/>
        <v>45597</v>
      </c>
      <c r="FI56" s="147">
        <f t="shared" ref="FI56:GX56" si="214">FI$5</f>
        <v>45627</v>
      </c>
      <c r="FJ56" s="147">
        <f t="shared" si="214"/>
        <v>45658</v>
      </c>
      <c r="FK56" s="147">
        <f t="shared" si="214"/>
        <v>45689</v>
      </c>
      <c r="FL56" s="147">
        <f t="shared" si="214"/>
        <v>45717</v>
      </c>
      <c r="FM56" s="147">
        <f t="shared" si="214"/>
        <v>45748</v>
      </c>
      <c r="FN56" s="147">
        <f t="shared" si="214"/>
        <v>45778</v>
      </c>
      <c r="FO56" s="147">
        <f t="shared" si="214"/>
        <v>45809</v>
      </c>
      <c r="FP56" s="147">
        <f t="shared" si="214"/>
        <v>45839</v>
      </c>
      <c r="FQ56" s="147">
        <f t="shared" si="214"/>
        <v>45870</v>
      </c>
      <c r="FR56" s="147">
        <f t="shared" si="214"/>
        <v>45901</v>
      </c>
      <c r="FS56" s="147">
        <f t="shared" si="214"/>
        <v>45931</v>
      </c>
      <c r="FT56" s="147">
        <f t="shared" si="214"/>
        <v>45962</v>
      </c>
      <c r="FU56" s="147">
        <f t="shared" si="214"/>
        <v>45992</v>
      </c>
      <c r="FV56" s="147">
        <f t="shared" si="214"/>
        <v>46023</v>
      </c>
      <c r="FW56" s="147">
        <f t="shared" si="214"/>
        <v>46054</v>
      </c>
      <c r="FX56" s="147">
        <f t="shared" si="214"/>
        <v>46082</v>
      </c>
      <c r="FY56" s="147">
        <f t="shared" si="214"/>
        <v>46113</v>
      </c>
      <c r="FZ56" s="147">
        <f t="shared" si="214"/>
        <v>46143</v>
      </c>
      <c r="GA56" s="147">
        <f t="shared" si="214"/>
        <v>46174</v>
      </c>
      <c r="GB56" s="147">
        <f t="shared" si="214"/>
        <v>46204</v>
      </c>
      <c r="GC56" s="147">
        <f t="shared" si="214"/>
        <v>46235</v>
      </c>
      <c r="GD56" s="147">
        <f t="shared" si="214"/>
        <v>46266</v>
      </c>
      <c r="GE56" s="147">
        <f t="shared" si="214"/>
        <v>46296</v>
      </c>
      <c r="GF56" s="147">
        <f t="shared" si="214"/>
        <v>46327</v>
      </c>
      <c r="GG56" s="147">
        <f t="shared" si="214"/>
        <v>46357</v>
      </c>
      <c r="GH56" s="147">
        <f t="shared" si="214"/>
        <v>46388</v>
      </c>
      <c r="GI56" s="147">
        <f t="shared" si="214"/>
        <v>46419</v>
      </c>
      <c r="GJ56" s="147">
        <f t="shared" si="214"/>
        <v>46447</v>
      </c>
      <c r="GK56" s="147">
        <f t="shared" si="214"/>
        <v>46478</v>
      </c>
      <c r="GL56" s="147">
        <f t="shared" si="214"/>
        <v>46508</v>
      </c>
      <c r="GM56" s="147">
        <f t="shared" si="214"/>
        <v>46539</v>
      </c>
      <c r="GN56" s="147">
        <f t="shared" si="214"/>
        <v>46569</v>
      </c>
      <c r="GO56" s="147">
        <f t="shared" si="214"/>
        <v>46600</v>
      </c>
      <c r="GP56" s="147">
        <f t="shared" si="214"/>
        <v>46631</v>
      </c>
      <c r="GQ56" s="147">
        <f t="shared" si="214"/>
        <v>46661</v>
      </c>
      <c r="GR56" s="147">
        <f t="shared" si="214"/>
        <v>46692</v>
      </c>
      <c r="GS56" s="147">
        <f t="shared" si="214"/>
        <v>46722</v>
      </c>
      <c r="GT56" s="148">
        <f t="shared" si="214"/>
        <v>2023</v>
      </c>
      <c r="GU56" s="149">
        <f t="shared" si="214"/>
        <v>2024</v>
      </c>
      <c r="GV56" s="149">
        <f t="shared" si="214"/>
        <v>2025</v>
      </c>
      <c r="GW56" s="149">
        <f t="shared" si="214"/>
        <v>2026</v>
      </c>
      <c r="GX56" s="150">
        <f t="shared" si="214"/>
        <v>2027</v>
      </c>
      <c r="GZ56" s="133"/>
      <c r="HA56" s="133"/>
      <c r="HB56" s="125"/>
      <c r="HC56" s="125"/>
      <c r="HD56" s="125"/>
    </row>
    <row r="57" spans="1:262">
      <c r="C57" s="119" t="s">
        <v>200</v>
      </c>
      <c r="D57" s="115"/>
      <c r="E57" s="441" t="str">
        <f>Setup!D$13</f>
        <v>Cost of Sales</v>
      </c>
      <c r="F57" s="120"/>
      <c r="G57" s="120"/>
      <c r="H57" s="120"/>
      <c r="I57" s="119"/>
      <c r="J57" s="196">
        <f t="shared" ref="J57:Q62" si="215">SUMIF($E$7:$E$50,$E57,J$7:J$50)</f>
        <v>0</v>
      </c>
      <c r="K57" s="122">
        <f t="shared" si="215"/>
        <v>0</v>
      </c>
      <c r="L57" s="122">
        <f t="shared" si="215"/>
        <v>0</v>
      </c>
      <c r="M57" s="122">
        <f t="shared" si="215"/>
        <v>0</v>
      </c>
      <c r="N57" s="122">
        <f t="shared" si="215"/>
        <v>0</v>
      </c>
      <c r="O57" s="122">
        <f t="shared" si="215"/>
        <v>0</v>
      </c>
      <c r="P57" s="122">
        <f t="shared" si="215"/>
        <v>0</v>
      </c>
      <c r="Q57" s="122">
        <f t="shared" si="215"/>
        <v>0</v>
      </c>
      <c r="R57" s="122">
        <f t="shared" ref="R57:AA62" si="216">SUMIF($E$7:$E$50,$E57,R$7:R$50)</f>
        <v>0</v>
      </c>
      <c r="S57" s="122">
        <f t="shared" si="216"/>
        <v>0</v>
      </c>
      <c r="T57" s="122">
        <f t="shared" si="216"/>
        <v>0</v>
      </c>
      <c r="U57" s="122">
        <f t="shared" si="216"/>
        <v>0</v>
      </c>
      <c r="V57" s="122">
        <f t="shared" si="216"/>
        <v>0</v>
      </c>
      <c r="W57" s="122">
        <f t="shared" si="216"/>
        <v>0</v>
      </c>
      <c r="X57" s="122">
        <f t="shared" si="216"/>
        <v>0</v>
      </c>
      <c r="Y57" s="122">
        <f t="shared" si="216"/>
        <v>0</v>
      </c>
      <c r="Z57" s="122">
        <f t="shared" si="216"/>
        <v>0</v>
      </c>
      <c r="AA57" s="122">
        <f t="shared" si="216"/>
        <v>0</v>
      </c>
      <c r="AB57" s="122">
        <f t="shared" ref="AB57:AK62" si="217">SUMIF($E$7:$E$50,$E57,AB$7:AB$50)</f>
        <v>0</v>
      </c>
      <c r="AC57" s="122">
        <f t="shared" si="217"/>
        <v>0</v>
      </c>
      <c r="AD57" s="122">
        <f t="shared" si="217"/>
        <v>0</v>
      </c>
      <c r="AE57" s="122">
        <f t="shared" si="217"/>
        <v>0</v>
      </c>
      <c r="AF57" s="122">
        <f t="shared" si="217"/>
        <v>0</v>
      </c>
      <c r="AG57" s="122">
        <f t="shared" si="217"/>
        <v>0</v>
      </c>
      <c r="AH57" s="122">
        <f t="shared" si="217"/>
        <v>0</v>
      </c>
      <c r="AI57" s="122">
        <f t="shared" si="217"/>
        <v>0</v>
      </c>
      <c r="AJ57" s="122">
        <f t="shared" si="217"/>
        <v>0</v>
      </c>
      <c r="AK57" s="122">
        <f t="shared" si="217"/>
        <v>0</v>
      </c>
      <c r="AL57" s="122">
        <f t="shared" ref="AL57:AU62" si="218">SUMIF($E$7:$E$50,$E57,AL$7:AL$50)</f>
        <v>0</v>
      </c>
      <c r="AM57" s="122">
        <f t="shared" si="218"/>
        <v>0</v>
      </c>
      <c r="AN57" s="122">
        <f t="shared" si="218"/>
        <v>0</v>
      </c>
      <c r="AO57" s="122">
        <f t="shared" si="218"/>
        <v>0</v>
      </c>
      <c r="AP57" s="122">
        <f t="shared" si="218"/>
        <v>0</v>
      </c>
      <c r="AQ57" s="122">
        <f t="shared" si="218"/>
        <v>0</v>
      </c>
      <c r="AR57" s="122">
        <f t="shared" si="218"/>
        <v>0</v>
      </c>
      <c r="AS57" s="122">
        <f t="shared" si="218"/>
        <v>0</v>
      </c>
      <c r="AT57" s="122">
        <f t="shared" si="218"/>
        <v>0</v>
      </c>
      <c r="AU57" s="122">
        <f t="shared" si="218"/>
        <v>0</v>
      </c>
      <c r="AV57" s="122">
        <f t="shared" ref="AV57:BE62" si="219">SUMIF($E$7:$E$50,$E57,AV$7:AV$50)</f>
        <v>0</v>
      </c>
      <c r="AW57" s="122">
        <f t="shared" si="219"/>
        <v>0</v>
      </c>
      <c r="AX57" s="122">
        <f t="shared" si="219"/>
        <v>0</v>
      </c>
      <c r="AY57" s="122">
        <f t="shared" si="219"/>
        <v>0</v>
      </c>
      <c r="AZ57" s="122">
        <f t="shared" si="219"/>
        <v>0</v>
      </c>
      <c r="BA57" s="122">
        <f t="shared" si="219"/>
        <v>0</v>
      </c>
      <c r="BB57" s="122">
        <f t="shared" si="219"/>
        <v>0</v>
      </c>
      <c r="BC57" s="122">
        <f t="shared" si="219"/>
        <v>0</v>
      </c>
      <c r="BD57" s="122">
        <f t="shared" si="219"/>
        <v>0</v>
      </c>
      <c r="BE57" s="122">
        <f t="shared" si="219"/>
        <v>0</v>
      </c>
      <c r="BF57" s="122">
        <f t="shared" ref="BF57:BQ62" si="220">SUMIF($E$7:$E$50,$E57,BF$7:BF$50)</f>
        <v>0</v>
      </c>
      <c r="BG57" s="122">
        <f t="shared" si="220"/>
        <v>0</v>
      </c>
      <c r="BH57" s="122">
        <f t="shared" si="220"/>
        <v>0</v>
      </c>
      <c r="BI57" s="122">
        <f t="shared" si="220"/>
        <v>0</v>
      </c>
      <c r="BJ57" s="122">
        <f t="shared" si="220"/>
        <v>0</v>
      </c>
      <c r="BK57" s="122">
        <f t="shared" si="220"/>
        <v>0</v>
      </c>
      <c r="BL57" s="122">
        <f t="shared" si="220"/>
        <v>0</v>
      </c>
      <c r="BM57" s="122">
        <f t="shared" si="220"/>
        <v>0</v>
      </c>
      <c r="BN57" s="122">
        <f t="shared" si="220"/>
        <v>0</v>
      </c>
      <c r="BO57" s="122">
        <f t="shared" si="220"/>
        <v>0</v>
      </c>
      <c r="BP57" s="122">
        <f t="shared" si="220"/>
        <v>0</v>
      </c>
      <c r="BQ57" s="122">
        <f t="shared" si="220"/>
        <v>0</v>
      </c>
      <c r="BR57" s="127" cm="1">
        <f t="array" ref="BR57">SUMPRODUCT((YEAR($J$5:$BQ$5)=BR$5)*($J57:$BQ57))</f>
        <v>0</v>
      </c>
      <c r="BS57" s="124" cm="1">
        <f t="array" ref="BS57">SUMPRODUCT((YEAR($J$5:$BQ$5)=BS$5)*($J57:$BQ57))</f>
        <v>0</v>
      </c>
      <c r="BT57" s="124" cm="1">
        <f t="array" ref="BT57">SUMPRODUCT((YEAR($J$5:$BQ$5)=BT$5)*($J57:$BQ57))</f>
        <v>0</v>
      </c>
      <c r="BU57" s="124" cm="1">
        <f t="array" ref="BU57">SUMPRODUCT((YEAR($J$5:$BQ$5)=BU$5)*($J57:$BQ57))</f>
        <v>0</v>
      </c>
      <c r="BV57" s="126" cm="1">
        <f t="array" ref="BV57">SUMPRODUCT((YEAR($J$5:$BQ$5)=BV$5)*($J57:$BQ57))</f>
        <v>0</v>
      </c>
      <c r="BW57" s="158"/>
      <c r="BX57" s="196">
        <f t="shared" ref="BX57:CE62" si="221">SUMIF($E$7:$E$50,$E57,BX$7:BX$50)</f>
        <v>0</v>
      </c>
      <c r="BY57" s="122">
        <f t="shared" si="221"/>
        <v>0</v>
      </c>
      <c r="BZ57" s="122">
        <f t="shared" si="221"/>
        <v>0</v>
      </c>
      <c r="CA57" s="122">
        <f t="shared" si="221"/>
        <v>0</v>
      </c>
      <c r="CB57" s="122">
        <f t="shared" si="221"/>
        <v>0</v>
      </c>
      <c r="CC57" s="122">
        <f t="shared" si="221"/>
        <v>0</v>
      </c>
      <c r="CD57" s="122">
        <f t="shared" si="221"/>
        <v>0</v>
      </c>
      <c r="CE57" s="122">
        <f t="shared" si="221"/>
        <v>0</v>
      </c>
      <c r="CF57" s="122">
        <f t="shared" ref="CF57:CO62" si="222">SUMIF($E$7:$E$50,$E57,CF$7:CF$50)</f>
        <v>0</v>
      </c>
      <c r="CG57" s="122">
        <f t="shared" si="222"/>
        <v>0</v>
      </c>
      <c r="CH57" s="122">
        <f t="shared" si="222"/>
        <v>0</v>
      </c>
      <c r="CI57" s="122">
        <f t="shared" si="222"/>
        <v>0</v>
      </c>
      <c r="CJ57" s="122">
        <f t="shared" si="222"/>
        <v>0</v>
      </c>
      <c r="CK57" s="122">
        <f t="shared" si="222"/>
        <v>0</v>
      </c>
      <c r="CL57" s="122">
        <f t="shared" si="222"/>
        <v>0</v>
      </c>
      <c r="CM57" s="122">
        <f t="shared" si="222"/>
        <v>0</v>
      </c>
      <c r="CN57" s="122">
        <f t="shared" si="222"/>
        <v>0</v>
      </c>
      <c r="CO57" s="122">
        <f t="shared" si="222"/>
        <v>0</v>
      </c>
      <c r="CP57" s="122">
        <f t="shared" ref="CP57:CY62" si="223">SUMIF($E$7:$E$50,$E57,CP$7:CP$50)</f>
        <v>0</v>
      </c>
      <c r="CQ57" s="122">
        <f t="shared" si="223"/>
        <v>0</v>
      </c>
      <c r="CR57" s="122">
        <f t="shared" si="223"/>
        <v>0</v>
      </c>
      <c r="CS57" s="122">
        <f t="shared" si="223"/>
        <v>0</v>
      </c>
      <c r="CT57" s="122">
        <f t="shared" si="223"/>
        <v>0</v>
      </c>
      <c r="CU57" s="122">
        <f t="shared" si="223"/>
        <v>0</v>
      </c>
      <c r="CV57" s="122">
        <f t="shared" si="223"/>
        <v>0</v>
      </c>
      <c r="CW57" s="122">
        <f t="shared" si="223"/>
        <v>0</v>
      </c>
      <c r="CX57" s="122">
        <f t="shared" si="223"/>
        <v>0</v>
      </c>
      <c r="CY57" s="122">
        <f t="shared" si="223"/>
        <v>0</v>
      </c>
      <c r="CZ57" s="122">
        <f t="shared" ref="CZ57:DI62" si="224">SUMIF($E$7:$E$50,$E57,CZ$7:CZ$50)</f>
        <v>0</v>
      </c>
      <c r="DA57" s="122">
        <f t="shared" si="224"/>
        <v>0</v>
      </c>
      <c r="DB57" s="122">
        <f t="shared" si="224"/>
        <v>0</v>
      </c>
      <c r="DC57" s="122">
        <f t="shared" si="224"/>
        <v>0</v>
      </c>
      <c r="DD57" s="122">
        <f t="shared" si="224"/>
        <v>0</v>
      </c>
      <c r="DE57" s="122">
        <f t="shared" si="224"/>
        <v>0</v>
      </c>
      <c r="DF57" s="122">
        <f t="shared" si="224"/>
        <v>0</v>
      </c>
      <c r="DG57" s="122">
        <f t="shared" si="224"/>
        <v>0</v>
      </c>
      <c r="DH57" s="122">
        <f t="shared" si="224"/>
        <v>0</v>
      </c>
      <c r="DI57" s="122">
        <f t="shared" si="224"/>
        <v>0</v>
      </c>
      <c r="DJ57" s="122">
        <f t="shared" ref="DJ57:DS62" si="225">SUMIF($E$7:$E$50,$E57,DJ$7:DJ$50)</f>
        <v>0</v>
      </c>
      <c r="DK57" s="122">
        <f t="shared" si="225"/>
        <v>0</v>
      </c>
      <c r="DL57" s="122">
        <f t="shared" si="225"/>
        <v>0</v>
      </c>
      <c r="DM57" s="122">
        <f t="shared" si="225"/>
        <v>0</v>
      </c>
      <c r="DN57" s="122">
        <f t="shared" si="225"/>
        <v>0</v>
      </c>
      <c r="DO57" s="122">
        <f t="shared" si="225"/>
        <v>0</v>
      </c>
      <c r="DP57" s="122">
        <f t="shared" si="225"/>
        <v>0</v>
      </c>
      <c r="DQ57" s="122">
        <f t="shared" si="225"/>
        <v>0</v>
      </c>
      <c r="DR57" s="122">
        <f t="shared" si="225"/>
        <v>0</v>
      </c>
      <c r="DS57" s="122">
        <f t="shared" si="225"/>
        <v>0</v>
      </c>
      <c r="DT57" s="122">
        <f t="shared" ref="DT57:EE62" si="226">SUMIF($E$7:$E$50,$E57,DT$7:DT$50)</f>
        <v>0</v>
      </c>
      <c r="DU57" s="122">
        <f t="shared" si="226"/>
        <v>0</v>
      </c>
      <c r="DV57" s="122">
        <f t="shared" si="226"/>
        <v>0</v>
      </c>
      <c r="DW57" s="122">
        <f t="shared" si="226"/>
        <v>0</v>
      </c>
      <c r="DX57" s="122">
        <f t="shared" si="226"/>
        <v>0</v>
      </c>
      <c r="DY57" s="122">
        <f t="shared" si="226"/>
        <v>0</v>
      </c>
      <c r="DZ57" s="122">
        <f t="shared" si="226"/>
        <v>0</v>
      </c>
      <c r="EA57" s="122">
        <f t="shared" si="226"/>
        <v>0</v>
      </c>
      <c r="EB57" s="122">
        <f t="shared" si="226"/>
        <v>0</v>
      </c>
      <c r="EC57" s="122">
        <f t="shared" si="226"/>
        <v>0</v>
      </c>
      <c r="ED57" s="122">
        <f t="shared" si="226"/>
        <v>0</v>
      </c>
      <c r="EE57" s="122">
        <f t="shared" si="226"/>
        <v>0</v>
      </c>
      <c r="EF57" s="127" cm="1">
        <f t="array" ref="EF57">SUMPRODUCT((YEAR($BX$5:$EE$5)=EF$5)*($BX57:$EE57))</f>
        <v>0</v>
      </c>
      <c r="EG57" s="124" cm="1">
        <f t="array" ref="EG57">SUMPRODUCT((YEAR($BX$5:$EE$5)=EG$5)*($BX57:$EE57))</f>
        <v>0</v>
      </c>
      <c r="EH57" s="124" cm="1">
        <f t="array" ref="EH57">SUMPRODUCT((YEAR($BX$5:$EE$5)=EH$5)*($BX57:$EE57))</f>
        <v>0</v>
      </c>
      <c r="EI57" s="124" cm="1">
        <f t="array" ref="EI57">SUMPRODUCT((YEAR($BX$5:$EE$5)=EI$5)*($BX57:$EE57))</f>
        <v>0</v>
      </c>
      <c r="EJ57" s="126" cm="1">
        <f t="array" ref="EJ57">SUMPRODUCT((YEAR($BX$5:$EE$5)=EJ$5)*($BX57:$EE57))</f>
        <v>0</v>
      </c>
      <c r="EK57" s="443"/>
      <c r="EL57" s="122">
        <f t="shared" ref="EL57:ES62" si="227">SUMIF($E$7:$E$50,$E57,EL$7:EL$50)</f>
        <v>0</v>
      </c>
      <c r="EM57" s="122">
        <f t="shared" si="227"/>
        <v>0</v>
      </c>
      <c r="EN57" s="122">
        <f t="shared" si="227"/>
        <v>0</v>
      </c>
      <c r="EO57" s="122">
        <f t="shared" si="227"/>
        <v>0</v>
      </c>
      <c r="EP57" s="122">
        <f t="shared" si="227"/>
        <v>0</v>
      </c>
      <c r="EQ57" s="122">
        <f t="shared" si="227"/>
        <v>0</v>
      </c>
      <c r="ER57" s="122">
        <f t="shared" si="227"/>
        <v>0</v>
      </c>
      <c r="ES57" s="122">
        <f t="shared" si="227"/>
        <v>0</v>
      </c>
      <c r="ET57" s="122">
        <f t="shared" ref="ET57:FC62" si="228">SUMIF($E$7:$E$50,$E57,ET$7:ET$50)</f>
        <v>0</v>
      </c>
      <c r="EU57" s="122">
        <f t="shared" si="228"/>
        <v>0</v>
      </c>
      <c r="EV57" s="122">
        <f t="shared" si="228"/>
        <v>0</v>
      </c>
      <c r="EW57" s="122">
        <f t="shared" si="228"/>
        <v>0</v>
      </c>
      <c r="EX57" s="122">
        <f t="shared" si="228"/>
        <v>0</v>
      </c>
      <c r="EY57" s="122">
        <f t="shared" si="228"/>
        <v>0</v>
      </c>
      <c r="EZ57" s="122">
        <f t="shared" si="228"/>
        <v>0</v>
      </c>
      <c r="FA57" s="122">
        <f t="shared" si="228"/>
        <v>0</v>
      </c>
      <c r="FB57" s="122">
        <f t="shared" si="228"/>
        <v>0</v>
      </c>
      <c r="FC57" s="122">
        <f t="shared" si="228"/>
        <v>0</v>
      </c>
      <c r="FD57" s="122">
        <f t="shared" ref="FD57:FM62" si="229">SUMIF($E$7:$E$50,$E57,FD$7:FD$50)</f>
        <v>0</v>
      </c>
      <c r="FE57" s="122">
        <f t="shared" si="229"/>
        <v>0</v>
      </c>
      <c r="FF57" s="122">
        <f t="shared" si="229"/>
        <v>0</v>
      </c>
      <c r="FG57" s="122">
        <f t="shared" si="229"/>
        <v>0</v>
      </c>
      <c r="FH57" s="122">
        <f t="shared" si="229"/>
        <v>0</v>
      </c>
      <c r="FI57" s="122">
        <f t="shared" si="229"/>
        <v>0</v>
      </c>
      <c r="FJ57" s="122">
        <f t="shared" si="229"/>
        <v>0</v>
      </c>
      <c r="FK57" s="122">
        <f t="shared" si="229"/>
        <v>0</v>
      </c>
      <c r="FL57" s="122">
        <f t="shared" si="229"/>
        <v>0</v>
      </c>
      <c r="FM57" s="122">
        <f t="shared" si="229"/>
        <v>0</v>
      </c>
      <c r="FN57" s="122">
        <f t="shared" ref="FN57:FW62" si="230">SUMIF($E$7:$E$50,$E57,FN$7:FN$50)</f>
        <v>0</v>
      </c>
      <c r="FO57" s="122">
        <f t="shared" si="230"/>
        <v>0</v>
      </c>
      <c r="FP57" s="122">
        <f t="shared" si="230"/>
        <v>0</v>
      </c>
      <c r="FQ57" s="122">
        <f t="shared" si="230"/>
        <v>0</v>
      </c>
      <c r="FR57" s="122">
        <f t="shared" si="230"/>
        <v>0</v>
      </c>
      <c r="FS57" s="122">
        <f t="shared" si="230"/>
        <v>0</v>
      </c>
      <c r="FT57" s="122">
        <f t="shared" si="230"/>
        <v>0</v>
      </c>
      <c r="FU57" s="122">
        <f t="shared" si="230"/>
        <v>0</v>
      </c>
      <c r="FV57" s="122">
        <f t="shared" si="230"/>
        <v>0</v>
      </c>
      <c r="FW57" s="122">
        <f t="shared" si="230"/>
        <v>0</v>
      </c>
      <c r="FX57" s="122">
        <f t="shared" ref="FX57:GG62" si="231">SUMIF($E$7:$E$50,$E57,FX$7:FX$50)</f>
        <v>0</v>
      </c>
      <c r="FY57" s="122">
        <f t="shared" si="231"/>
        <v>0</v>
      </c>
      <c r="FZ57" s="122">
        <f t="shared" si="231"/>
        <v>0</v>
      </c>
      <c r="GA57" s="122">
        <f t="shared" si="231"/>
        <v>0</v>
      </c>
      <c r="GB57" s="122">
        <f t="shared" si="231"/>
        <v>0</v>
      </c>
      <c r="GC57" s="122">
        <f t="shared" si="231"/>
        <v>0</v>
      </c>
      <c r="GD57" s="122">
        <f t="shared" si="231"/>
        <v>0</v>
      </c>
      <c r="GE57" s="122">
        <f t="shared" si="231"/>
        <v>0</v>
      </c>
      <c r="GF57" s="122">
        <f t="shared" si="231"/>
        <v>0</v>
      </c>
      <c r="GG57" s="122">
        <f t="shared" si="231"/>
        <v>0</v>
      </c>
      <c r="GH57" s="122">
        <f t="shared" ref="GH57:GS62" si="232">SUMIF($E$7:$E$50,$E57,GH$7:GH$50)</f>
        <v>0</v>
      </c>
      <c r="GI57" s="122">
        <f t="shared" si="232"/>
        <v>0</v>
      </c>
      <c r="GJ57" s="122">
        <f t="shared" si="232"/>
        <v>0</v>
      </c>
      <c r="GK57" s="122">
        <f t="shared" si="232"/>
        <v>0</v>
      </c>
      <c r="GL57" s="122">
        <f t="shared" si="232"/>
        <v>0</v>
      </c>
      <c r="GM57" s="122">
        <f t="shared" si="232"/>
        <v>0</v>
      </c>
      <c r="GN57" s="122">
        <f t="shared" si="232"/>
        <v>0</v>
      </c>
      <c r="GO57" s="122">
        <f t="shared" si="232"/>
        <v>0</v>
      </c>
      <c r="GP57" s="122">
        <f t="shared" si="232"/>
        <v>0</v>
      </c>
      <c r="GQ57" s="122">
        <f t="shared" si="232"/>
        <v>0</v>
      </c>
      <c r="GR57" s="122">
        <f t="shared" si="232"/>
        <v>0</v>
      </c>
      <c r="GS57" s="122">
        <f t="shared" si="232"/>
        <v>0</v>
      </c>
      <c r="GT57" s="127">
        <f t="shared" ref="GT57:GT62" si="233">EW57</f>
        <v>0</v>
      </c>
      <c r="GU57" s="124">
        <f t="shared" ref="GU57:GU62" si="234">FI57</f>
        <v>0</v>
      </c>
      <c r="GV57" s="124">
        <f t="shared" ref="GV57:GV62" si="235">FU57</f>
        <v>0</v>
      </c>
      <c r="GW57" s="124">
        <f t="shared" ref="GW57:GW62" si="236">GG57</f>
        <v>0</v>
      </c>
      <c r="GX57" s="126">
        <f t="shared" ref="GX57:GX62" si="237">GS57</f>
        <v>0</v>
      </c>
      <c r="GY57" s="125"/>
      <c r="GZ57" s="211"/>
      <c r="HA57" s="211"/>
      <c r="HB57" s="125"/>
      <c r="HC57" s="125"/>
      <c r="HD57" s="125"/>
    </row>
    <row r="58" spans="1:262" ht="12" customHeight="1">
      <c r="C58" s="115"/>
      <c r="D58" s="115"/>
      <c r="E58" s="441" t="str">
        <f>Setup!D$14</f>
        <v>Research &amp; Development</v>
      </c>
      <c r="F58" s="120"/>
      <c r="G58" s="120"/>
      <c r="H58" s="120"/>
      <c r="I58" s="119"/>
      <c r="J58" s="127">
        <f t="shared" si="215"/>
        <v>0</v>
      </c>
      <c r="K58" s="124">
        <f t="shared" si="215"/>
        <v>0</v>
      </c>
      <c r="L58" s="124">
        <f t="shared" si="215"/>
        <v>0</v>
      </c>
      <c r="M58" s="124">
        <f t="shared" si="215"/>
        <v>0</v>
      </c>
      <c r="N58" s="124">
        <f t="shared" si="215"/>
        <v>0</v>
      </c>
      <c r="O58" s="124">
        <f t="shared" si="215"/>
        <v>0</v>
      </c>
      <c r="P58" s="124">
        <f t="shared" si="215"/>
        <v>0</v>
      </c>
      <c r="Q58" s="124">
        <f t="shared" si="215"/>
        <v>0</v>
      </c>
      <c r="R58" s="124">
        <f t="shared" si="216"/>
        <v>0</v>
      </c>
      <c r="S58" s="124">
        <f t="shared" si="216"/>
        <v>0</v>
      </c>
      <c r="T58" s="124">
        <f t="shared" si="216"/>
        <v>0</v>
      </c>
      <c r="U58" s="124">
        <f t="shared" si="216"/>
        <v>0</v>
      </c>
      <c r="V58" s="124">
        <f t="shared" si="216"/>
        <v>0</v>
      </c>
      <c r="W58" s="124">
        <f t="shared" si="216"/>
        <v>0</v>
      </c>
      <c r="X58" s="124">
        <f t="shared" si="216"/>
        <v>0</v>
      </c>
      <c r="Y58" s="124">
        <f t="shared" si="216"/>
        <v>0</v>
      </c>
      <c r="Z58" s="124">
        <f t="shared" si="216"/>
        <v>0</v>
      </c>
      <c r="AA58" s="124">
        <f t="shared" si="216"/>
        <v>0</v>
      </c>
      <c r="AB58" s="124">
        <f t="shared" si="217"/>
        <v>0</v>
      </c>
      <c r="AC58" s="124">
        <f t="shared" si="217"/>
        <v>0</v>
      </c>
      <c r="AD58" s="124">
        <f t="shared" si="217"/>
        <v>0</v>
      </c>
      <c r="AE58" s="124">
        <f t="shared" si="217"/>
        <v>0</v>
      </c>
      <c r="AF58" s="124">
        <f t="shared" si="217"/>
        <v>0</v>
      </c>
      <c r="AG58" s="124">
        <f t="shared" si="217"/>
        <v>0</v>
      </c>
      <c r="AH58" s="124">
        <f t="shared" si="217"/>
        <v>0</v>
      </c>
      <c r="AI58" s="124">
        <f t="shared" si="217"/>
        <v>0</v>
      </c>
      <c r="AJ58" s="124">
        <f t="shared" si="217"/>
        <v>0</v>
      </c>
      <c r="AK58" s="124">
        <f t="shared" si="217"/>
        <v>0</v>
      </c>
      <c r="AL58" s="124">
        <f t="shared" si="218"/>
        <v>0</v>
      </c>
      <c r="AM58" s="124">
        <f t="shared" si="218"/>
        <v>0</v>
      </c>
      <c r="AN58" s="124">
        <f t="shared" si="218"/>
        <v>0</v>
      </c>
      <c r="AO58" s="124">
        <f t="shared" si="218"/>
        <v>0</v>
      </c>
      <c r="AP58" s="124">
        <f t="shared" si="218"/>
        <v>0</v>
      </c>
      <c r="AQ58" s="124">
        <f t="shared" si="218"/>
        <v>0</v>
      </c>
      <c r="AR58" s="124">
        <f t="shared" si="218"/>
        <v>0</v>
      </c>
      <c r="AS58" s="124">
        <f t="shared" si="218"/>
        <v>0</v>
      </c>
      <c r="AT58" s="124">
        <f t="shared" si="218"/>
        <v>0</v>
      </c>
      <c r="AU58" s="124">
        <f t="shared" si="218"/>
        <v>0</v>
      </c>
      <c r="AV58" s="124">
        <f t="shared" si="219"/>
        <v>0</v>
      </c>
      <c r="AW58" s="124">
        <f t="shared" si="219"/>
        <v>0</v>
      </c>
      <c r="AX58" s="124">
        <f t="shared" si="219"/>
        <v>0</v>
      </c>
      <c r="AY58" s="124">
        <f t="shared" si="219"/>
        <v>0</v>
      </c>
      <c r="AZ58" s="124">
        <f t="shared" si="219"/>
        <v>0</v>
      </c>
      <c r="BA58" s="124">
        <f t="shared" si="219"/>
        <v>0</v>
      </c>
      <c r="BB58" s="124">
        <f t="shared" si="219"/>
        <v>0</v>
      </c>
      <c r="BC58" s="124">
        <f t="shared" si="219"/>
        <v>0</v>
      </c>
      <c r="BD58" s="124">
        <f t="shared" si="219"/>
        <v>0</v>
      </c>
      <c r="BE58" s="124">
        <f t="shared" si="219"/>
        <v>0</v>
      </c>
      <c r="BF58" s="124">
        <f t="shared" si="220"/>
        <v>0</v>
      </c>
      <c r="BG58" s="124">
        <f t="shared" si="220"/>
        <v>0</v>
      </c>
      <c r="BH58" s="124">
        <f t="shared" si="220"/>
        <v>0</v>
      </c>
      <c r="BI58" s="124">
        <f t="shared" si="220"/>
        <v>0</v>
      </c>
      <c r="BJ58" s="124">
        <f t="shared" si="220"/>
        <v>0</v>
      </c>
      <c r="BK58" s="124">
        <f t="shared" si="220"/>
        <v>0</v>
      </c>
      <c r="BL58" s="124">
        <f t="shared" si="220"/>
        <v>0</v>
      </c>
      <c r="BM58" s="124">
        <f t="shared" si="220"/>
        <v>0</v>
      </c>
      <c r="BN58" s="124">
        <f t="shared" si="220"/>
        <v>0</v>
      </c>
      <c r="BO58" s="124">
        <f t="shared" si="220"/>
        <v>0</v>
      </c>
      <c r="BP58" s="124">
        <f t="shared" si="220"/>
        <v>0</v>
      </c>
      <c r="BQ58" s="124">
        <f t="shared" si="220"/>
        <v>0</v>
      </c>
      <c r="BR58" s="127" cm="1">
        <f t="array" ref="BR58">SUMPRODUCT((YEAR($J$5:$BQ$5)=BR$5)*($J58:$BQ58))</f>
        <v>0</v>
      </c>
      <c r="BS58" s="124" cm="1">
        <f t="array" ref="BS58">SUMPRODUCT((YEAR($J$5:$BQ$5)=BS$5)*($J58:$BQ58))</f>
        <v>0</v>
      </c>
      <c r="BT58" s="124" cm="1">
        <f t="array" ref="BT58">SUMPRODUCT((YEAR($J$5:$BQ$5)=BT$5)*($J58:$BQ58))</f>
        <v>0</v>
      </c>
      <c r="BU58" s="124" cm="1">
        <f t="array" ref="BU58">SUMPRODUCT((YEAR($J$5:$BQ$5)=BU$5)*($J58:$BQ58))</f>
        <v>0</v>
      </c>
      <c r="BV58" s="126" cm="1">
        <f t="array" ref="BV58">SUMPRODUCT((YEAR($J$5:$BQ$5)=BV$5)*($J58:$BQ58))</f>
        <v>0</v>
      </c>
      <c r="BW58" s="158"/>
      <c r="BX58" s="127">
        <f t="shared" si="221"/>
        <v>0</v>
      </c>
      <c r="BY58" s="124">
        <f t="shared" si="221"/>
        <v>0</v>
      </c>
      <c r="BZ58" s="124">
        <f t="shared" si="221"/>
        <v>0</v>
      </c>
      <c r="CA58" s="124">
        <f t="shared" si="221"/>
        <v>0</v>
      </c>
      <c r="CB58" s="124">
        <f t="shared" si="221"/>
        <v>0</v>
      </c>
      <c r="CC58" s="124">
        <f t="shared" si="221"/>
        <v>0</v>
      </c>
      <c r="CD58" s="124">
        <f t="shared" si="221"/>
        <v>0</v>
      </c>
      <c r="CE58" s="124">
        <f t="shared" si="221"/>
        <v>0</v>
      </c>
      <c r="CF58" s="124">
        <f t="shared" si="222"/>
        <v>0</v>
      </c>
      <c r="CG58" s="124">
        <f t="shared" si="222"/>
        <v>0</v>
      </c>
      <c r="CH58" s="124">
        <f t="shared" si="222"/>
        <v>0</v>
      </c>
      <c r="CI58" s="124">
        <f t="shared" si="222"/>
        <v>0</v>
      </c>
      <c r="CJ58" s="124">
        <f t="shared" si="222"/>
        <v>0</v>
      </c>
      <c r="CK58" s="124">
        <f t="shared" si="222"/>
        <v>0</v>
      </c>
      <c r="CL58" s="124">
        <f t="shared" si="222"/>
        <v>0</v>
      </c>
      <c r="CM58" s="124">
        <f t="shared" si="222"/>
        <v>0</v>
      </c>
      <c r="CN58" s="124">
        <f t="shared" si="222"/>
        <v>0</v>
      </c>
      <c r="CO58" s="124">
        <f t="shared" si="222"/>
        <v>0</v>
      </c>
      <c r="CP58" s="124">
        <f t="shared" si="223"/>
        <v>0</v>
      </c>
      <c r="CQ58" s="124">
        <f t="shared" si="223"/>
        <v>0</v>
      </c>
      <c r="CR58" s="124">
        <f t="shared" si="223"/>
        <v>0</v>
      </c>
      <c r="CS58" s="124">
        <f t="shared" si="223"/>
        <v>0</v>
      </c>
      <c r="CT58" s="124">
        <f t="shared" si="223"/>
        <v>0</v>
      </c>
      <c r="CU58" s="124">
        <f t="shared" si="223"/>
        <v>0</v>
      </c>
      <c r="CV58" s="124">
        <f t="shared" si="223"/>
        <v>0</v>
      </c>
      <c r="CW58" s="124">
        <f t="shared" si="223"/>
        <v>0</v>
      </c>
      <c r="CX58" s="124">
        <f t="shared" si="223"/>
        <v>0</v>
      </c>
      <c r="CY58" s="124">
        <f t="shared" si="223"/>
        <v>0</v>
      </c>
      <c r="CZ58" s="124">
        <f t="shared" si="224"/>
        <v>0</v>
      </c>
      <c r="DA58" s="124">
        <f t="shared" si="224"/>
        <v>0</v>
      </c>
      <c r="DB58" s="124">
        <f t="shared" si="224"/>
        <v>0</v>
      </c>
      <c r="DC58" s="124">
        <f t="shared" si="224"/>
        <v>0</v>
      </c>
      <c r="DD58" s="124">
        <f t="shared" si="224"/>
        <v>0</v>
      </c>
      <c r="DE58" s="124">
        <f t="shared" si="224"/>
        <v>0</v>
      </c>
      <c r="DF58" s="124">
        <f t="shared" si="224"/>
        <v>0</v>
      </c>
      <c r="DG58" s="124">
        <f t="shared" si="224"/>
        <v>0</v>
      </c>
      <c r="DH58" s="124">
        <f t="shared" si="224"/>
        <v>0</v>
      </c>
      <c r="DI58" s="124">
        <f t="shared" si="224"/>
        <v>0</v>
      </c>
      <c r="DJ58" s="124">
        <f t="shared" si="225"/>
        <v>0</v>
      </c>
      <c r="DK58" s="124">
        <f t="shared" si="225"/>
        <v>0</v>
      </c>
      <c r="DL58" s="124">
        <f t="shared" si="225"/>
        <v>0</v>
      </c>
      <c r="DM58" s="124">
        <f t="shared" si="225"/>
        <v>0</v>
      </c>
      <c r="DN58" s="124">
        <f t="shared" si="225"/>
        <v>0</v>
      </c>
      <c r="DO58" s="124">
        <f t="shared" si="225"/>
        <v>0</v>
      </c>
      <c r="DP58" s="124">
        <f t="shared" si="225"/>
        <v>0</v>
      </c>
      <c r="DQ58" s="124">
        <f t="shared" si="225"/>
        <v>0</v>
      </c>
      <c r="DR58" s="124">
        <f t="shared" si="225"/>
        <v>0</v>
      </c>
      <c r="DS58" s="124">
        <f t="shared" si="225"/>
        <v>0</v>
      </c>
      <c r="DT58" s="124">
        <f t="shared" si="226"/>
        <v>0</v>
      </c>
      <c r="DU58" s="124">
        <f t="shared" si="226"/>
        <v>0</v>
      </c>
      <c r="DV58" s="124">
        <f t="shared" si="226"/>
        <v>0</v>
      </c>
      <c r="DW58" s="124">
        <f t="shared" si="226"/>
        <v>0</v>
      </c>
      <c r="DX58" s="124">
        <f t="shared" si="226"/>
        <v>0</v>
      </c>
      <c r="DY58" s="124">
        <f t="shared" si="226"/>
        <v>0</v>
      </c>
      <c r="DZ58" s="124">
        <f t="shared" si="226"/>
        <v>0</v>
      </c>
      <c r="EA58" s="124">
        <f t="shared" si="226"/>
        <v>0</v>
      </c>
      <c r="EB58" s="124">
        <f t="shared" si="226"/>
        <v>0</v>
      </c>
      <c r="EC58" s="124">
        <f t="shared" si="226"/>
        <v>0</v>
      </c>
      <c r="ED58" s="124">
        <f t="shared" si="226"/>
        <v>0</v>
      </c>
      <c r="EE58" s="124">
        <f t="shared" si="226"/>
        <v>0</v>
      </c>
      <c r="EF58" s="127" cm="1">
        <f t="array" ref="EF58">SUMPRODUCT((YEAR($BX$5:$EE$5)=EF$5)*($BX58:$EE58))</f>
        <v>0</v>
      </c>
      <c r="EG58" s="124" cm="1">
        <f t="array" ref="EG58">SUMPRODUCT((YEAR($BX$5:$EE$5)=EG$5)*($BX58:$EE58))</f>
        <v>0</v>
      </c>
      <c r="EH58" s="124" cm="1">
        <f t="array" ref="EH58">SUMPRODUCT((YEAR($BX$5:$EE$5)=EH$5)*($BX58:$EE58))</f>
        <v>0</v>
      </c>
      <c r="EI58" s="124" cm="1">
        <f t="array" ref="EI58">SUMPRODUCT((YEAR($BX$5:$EE$5)=EI$5)*($BX58:$EE58))</f>
        <v>0</v>
      </c>
      <c r="EJ58" s="126" cm="1">
        <f t="array" ref="EJ58">SUMPRODUCT((YEAR($BX$5:$EE$5)=EJ$5)*($BX58:$EE58))</f>
        <v>0</v>
      </c>
      <c r="EK58" s="443"/>
      <c r="EL58" s="124">
        <f t="shared" si="227"/>
        <v>0</v>
      </c>
      <c r="EM58" s="124">
        <f t="shared" si="227"/>
        <v>0</v>
      </c>
      <c r="EN58" s="124">
        <f t="shared" si="227"/>
        <v>0</v>
      </c>
      <c r="EO58" s="124">
        <f t="shared" si="227"/>
        <v>0</v>
      </c>
      <c r="EP58" s="124">
        <f t="shared" si="227"/>
        <v>0</v>
      </c>
      <c r="EQ58" s="124">
        <f t="shared" si="227"/>
        <v>0</v>
      </c>
      <c r="ER58" s="124">
        <f t="shared" si="227"/>
        <v>0</v>
      </c>
      <c r="ES58" s="124">
        <f t="shared" si="227"/>
        <v>0</v>
      </c>
      <c r="ET58" s="124">
        <f t="shared" si="228"/>
        <v>0</v>
      </c>
      <c r="EU58" s="124">
        <f t="shared" si="228"/>
        <v>0</v>
      </c>
      <c r="EV58" s="124">
        <f t="shared" si="228"/>
        <v>0</v>
      </c>
      <c r="EW58" s="124">
        <f t="shared" si="228"/>
        <v>0</v>
      </c>
      <c r="EX58" s="124">
        <f t="shared" si="228"/>
        <v>0</v>
      </c>
      <c r="EY58" s="124">
        <f t="shared" si="228"/>
        <v>0</v>
      </c>
      <c r="EZ58" s="124">
        <f t="shared" si="228"/>
        <v>0</v>
      </c>
      <c r="FA58" s="124">
        <f t="shared" si="228"/>
        <v>0</v>
      </c>
      <c r="FB58" s="124">
        <f t="shared" si="228"/>
        <v>0</v>
      </c>
      <c r="FC58" s="124">
        <f t="shared" si="228"/>
        <v>0</v>
      </c>
      <c r="FD58" s="124">
        <f t="shared" si="229"/>
        <v>0</v>
      </c>
      <c r="FE58" s="124">
        <f t="shared" si="229"/>
        <v>0</v>
      </c>
      <c r="FF58" s="124">
        <f t="shared" si="229"/>
        <v>0</v>
      </c>
      <c r="FG58" s="124">
        <f t="shared" si="229"/>
        <v>0</v>
      </c>
      <c r="FH58" s="124">
        <f t="shared" si="229"/>
        <v>0</v>
      </c>
      <c r="FI58" s="124">
        <f t="shared" si="229"/>
        <v>0</v>
      </c>
      <c r="FJ58" s="124">
        <f t="shared" si="229"/>
        <v>0</v>
      </c>
      <c r="FK58" s="124">
        <f t="shared" si="229"/>
        <v>0</v>
      </c>
      <c r="FL58" s="124">
        <f t="shared" si="229"/>
        <v>0</v>
      </c>
      <c r="FM58" s="124">
        <f t="shared" si="229"/>
        <v>0</v>
      </c>
      <c r="FN58" s="124">
        <f t="shared" si="230"/>
        <v>0</v>
      </c>
      <c r="FO58" s="124">
        <f t="shared" si="230"/>
        <v>0</v>
      </c>
      <c r="FP58" s="124">
        <f t="shared" si="230"/>
        <v>0</v>
      </c>
      <c r="FQ58" s="124">
        <f t="shared" si="230"/>
        <v>0</v>
      </c>
      <c r="FR58" s="124">
        <f t="shared" si="230"/>
        <v>0</v>
      </c>
      <c r="FS58" s="124">
        <f t="shared" si="230"/>
        <v>0</v>
      </c>
      <c r="FT58" s="124">
        <f t="shared" si="230"/>
        <v>0</v>
      </c>
      <c r="FU58" s="124">
        <f t="shared" si="230"/>
        <v>0</v>
      </c>
      <c r="FV58" s="124">
        <f t="shared" si="230"/>
        <v>0</v>
      </c>
      <c r="FW58" s="124">
        <f t="shared" si="230"/>
        <v>0</v>
      </c>
      <c r="FX58" s="124">
        <f t="shared" si="231"/>
        <v>0</v>
      </c>
      <c r="FY58" s="124">
        <f t="shared" si="231"/>
        <v>0</v>
      </c>
      <c r="FZ58" s="124">
        <f t="shared" si="231"/>
        <v>0</v>
      </c>
      <c r="GA58" s="124">
        <f t="shared" si="231"/>
        <v>0</v>
      </c>
      <c r="GB58" s="124">
        <f t="shared" si="231"/>
        <v>0</v>
      </c>
      <c r="GC58" s="124">
        <f t="shared" si="231"/>
        <v>0</v>
      </c>
      <c r="GD58" s="124">
        <f t="shared" si="231"/>
        <v>0</v>
      </c>
      <c r="GE58" s="124">
        <f t="shared" si="231"/>
        <v>0</v>
      </c>
      <c r="GF58" s="124">
        <f t="shared" si="231"/>
        <v>0</v>
      </c>
      <c r="GG58" s="124">
        <f t="shared" si="231"/>
        <v>0</v>
      </c>
      <c r="GH58" s="124">
        <f t="shared" si="232"/>
        <v>0</v>
      </c>
      <c r="GI58" s="124">
        <f t="shared" si="232"/>
        <v>0</v>
      </c>
      <c r="GJ58" s="124">
        <f t="shared" si="232"/>
        <v>0</v>
      </c>
      <c r="GK58" s="124">
        <f t="shared" si="232"/>
        <v>0</v>
      </c>
      <c r="GL58" s="124">
        <f t="shared" si="232"/>
        <v>0</v>
      </c>
      <c r="GM58" s="124">
        <f t="shared" si="232"/>
        <v>0</v>
      </c>
      <c r="GN58" s="124">
        <f t="shared" si="232"/>
        <v>0</v>
      </c>
      <c r="GO58" s="124">
        <f t="shared" si="232"/>
        <v>0</v>
      </c>
      <c r="GP58" s="124">
        <f t="shared" si="232"/>
        <v>0</v>
      </c>
      <c r="GQ58" s="124">
        <f t="shared" si="232"/>
        <v>0</v>
      </c>
      <c r="GR58" s="124">
        <f t="shared" si="232"/>
        <v>0</v>
      </c>
      <c r="GS58" s="124">
        <f t="shared" si="232"/>
        <v>0</v>
      </c>
      <c r="GT58" s="127">
        <f t="shared" si="233"/>
        <v>0</v>
      </c>
      <c r="GU58" s="124">
        <f t="shared" si="234"/>
        <v>0</v>
      </c>
      <c r="GV58" s="124">
        <f t="shared" si="235"/>
        <v>0</v>
      </c>
      <c r="GW58" s="124">
        <f t="shared" si="236"/>
        <v>0</v>
      </c>
      <c r="GX58" s="126">
        <f t="shared" si="237"/>
        <v>0</v>
      </c>
      <c r="GY58" s="125"/>
      <c r="GZ58" s="118"/>
      <c r="HA58" s="118"/>
      <c r="HB58" s="133"/>
      <c r="HC58" s="133"/>
      <c r="HD58" s="133"/>
    </row>
    <row r="59" spans="1:262">
      <c r="B59" s="109"/>
      <c r="C59" s="115"/>
      <c r="D59" s="115"/>
      <c r="E59" s="441" t="str">
        <f>Setup!D$15</f>
        <v>Sales &amp; Marketing</v>
      </c>
      <c r="F59" s="120"/>
      <c r="G59" s="120"/>
      <c r="H59" s="120"/>
      <c r="I59" s="119"/>
      <c r="J59" s="127">
        <f t="shared" si="215"/>
        <v>0</v>
      </c>
      <c r="K59" s="124">
        <f t="shared" si="215"/>
        <v>0</v>
      </c>
      <c r="L59" s="124">
        <f t="shared" si="215"/>
        <v>0</v>
      </c>
      <c r="M59" s="124">
        <f t="shared" si="215"/>
        <v>0</v>
      </c>
      <c r="N59" s="124">
        <f t="shared" si="215"/>
        <v>0</v>
      </c>
      <c r="O59" s="124">
        <f t="shared" si="215"/>
        <v>0</v>
      </c>
      <c r="P59" s="124">
        <f t="shared" si="215"/>
        <v>0</v>
      </c>
      <c r="Q59" s="124">
        <f t="shared" si="215"/>
        <v>0</v>
      </c>
      <c r="R59" s="124">
        <f t="shared" si="216"/>
        <v>0</v>
      </c>
      <c r="S59" s="124">
        <f t="shared" si="216"/>
        <v>0</v>
      </c>
      <c r="T59" s="124">
        <f t="shared" si="216"/>
        <v>0</v>
      </c>
      <c r="U59" s="124">
        <f t="shared" si="216"/>
        <v>0</v>
      </c>
      <c r="V59" s="124">
        <f t="shared" si="216"/>
        <v>0</v>
      </c>
      <c r="W59" s="124">
        <f t="shared" si="216"/>
        <v>0</v>
      </c>
      <c r="X59" s="124">
        <f t="shared" si="216"/>
        <v>0</v>
      </c>
      <c r="Y59" s="124">
        <f t="shared" si="216"/>
        <v>0</v>
      </c>
      <c r="Z59" s="124">
        <f t="shared" si="216"/>
        <v>0</v>
      </c>
      <c r="AA59" s="124">
        <f t="shared" si="216"/>
        <v>0</v>
      </c>
      <c r="AB59" s="124">
        <f t="shared" si="217"/>
        <v>0</v>
      </c>
      <c r="AC59" s="124">
        <f t="shared" si="217"/>
        <v>0</v>
      </c>
      <c r="AD59" s="124">
        <f t="shared" si="217"/>
        <v>0</v>
      </c>
      <c r="AE59" s="124">
        <f t="shared" si="217"/>
        <v>0</v>
      </c>
      <c r="AF59" s="124">
        <f t="shared" si="217"/>
        <v>0</v>
      </c>
      <c r="AG59" s="124">
        <f t="shared" si="217"/>
        <v>0</v>
      </c>
      <c r="AH59" s="124">
        <f t="shared" si="217"/>
        <v>0</v>
      </c>
      <c r="AI59" s="124">
        <f t="shared" si="217"/>
        <v>0</v>
      </c>
      <c r="AJ59" s="124">
        <f t="shared" si="217"/>
        <v>0</v>
      </c>
      <c r="AK59" s="124">
        <f t="shared" si="217"/>
        <v>0</v>
      </c>
      <c r="AL59" s="124">
        <f t="shared" si="218"/>
        <v>0</v>
      </c>
      <c r="AM59" s="124">
        <f t="shared" si="218"/>
        <v>0</v>
      </c>
      <c r="AN59" s="124">
        <f t="shared" si="218"/>
        <v>0</v>
      </c>
      <c r="AO59" s="124">
        <f t="shared" si="218"/>
        <v>0</v>
      </c>
      <c r="AP59" s="124">
        <f t="shared" si="218"/>
        <v>0</v>
      </c>
      <c r="AQ59" s="124">
        <f t="shared" si="218"/>
        <v>0</v>
      </c>
      <c r="AR59" s="124">
        <f t="shared" si="218"/>
        <v>0</v>
      </c>
      <c r="AS59" s="124">
        <f t="shared" si="218"/>
        <v>0</v>
      </c>
      <c r="AT59" s="124">
        <f t="shared" si="218"/>
        <v>0</v>
      </c>
      <c r="AU59" s="124">
        <f t="shared" si="218"/>
        <v>0</v>
      </c>
      <c r="AV59" s="124">
        <f t="shared" si="219"/>
        <v>0</v>
      </c>
      <c r="AW59" s="124">
        <f t="shared" si="219"/>
        <v>0</v>
      </c>
      <c r="AX59" s="124">
        <f t="shared" si="219"/>
        <v>0</v>
      </c>
      <c r="AY59" s="124">
        <f t="shared" si="219"/>
        <v>0</v>
      </c>
      <c r="AZ59" s="124">
        <f t="shared" si="219"/>
        <v>0</v>
      </c>
      <c r="BA59" s="124">
        <f t="shared" si="219"/>
        <v>0</v>
      </c>
      <c r="BB59" s="124">
        <f t="shared" si="219"/>
        <v>0</v>
      </c>
      <c r="BC59" s="124">
        <f t="shared" si="219"/>
        <v>0</v>
      </c>
      <c r="BD59" s="124">
        <f t="shared" si="219"/>
        <v>0</v>
      </c>
      <c r="BE59" s="124">
        <f t="shared" si="219"/>
        <v>0</v>
      </c>
      <c r="BF59" s="124">
        <f t="shared" si="220"/>
        <v>0</v>
      </c>
      <c r="BG59" s="124">
        <f t="shared" si="220"/>
        <v>0</v>
      </c>
      <c r="BH59" s="124">
        <f t="shared" si="220"/>
        <v>0</v>
      </c>
      <c r="BI59" s="124">
        <f t="shared" si="220"/>
        <v>0</v>
      </c>
      <c r="BJ59" s="124">
        <f t="shared" si="220"/>
        <v>0</v>
      </c>
      <c r="BK59" s="124">
        <f t="shared" si="220"/>
        <v>0</v>
      </c>
      <c r="BL59" s="124">
        <f t="shared" si="220"/>
        <v>0</v>
      </c>
      <c r="BM59" s="124">
        <f t="shared" si="220"/>
        <v>0</v>
      </c>
      <c r="BN59" s="124">
        <f t="shared" si="220"/>
        <v>0</v>
      </c>
      <c r="BO59" s="124">
        <f t="shared" si="220"/>
        <v>0</v>
      </c>
      <c r="BP59" s="124">
        <f t="shared" si="220"/>
        <v>0</v>
      </c>
      <c r="BQ59" s="124">
        <f t="shared" si="220"/>
        <v>0</v>
      </c>
      <c r="BR59" s="127" cm="1">
        <f t="array" ref="BR59">SUMPRODUCT((YEAR($J$5:$BQ$5)=BR$5)*($J59:$BQ59))</f>
        <v>0</v>
      </c>
      <c r="BS59" s="124" cm="1">
        <f t="array" ref="BS59">SUMPRODUCT((YEAR($J$5:$BQ$5)=BS$5)*($J59:$BQ59))</f>
        <v>0</v>
      </c>
      <c r="BT59" s="124" cm="1">
        <f t="array" ref="BT59">SUMPRODUCT((YEAR($J$5:$BQ$5)=BT$5)*($J59:$BQ59))</f>
        <v>0</v>
      </c>
      <c r="BU59" s="124" cm="1">
        <f t="array" ref="BU59">SUMPRODUCT((YEAR($J$5:$BQ$5)=BU$5)*($J59:$BQ59))</f>
        <v>0</v>
      </c>
      <c r="BV59" s="126" cm="1">
        <f t="array" ref="BV59">SUMPRODUCT((YEAR($J$5:$BQ$5)=BV$5)*($J59:$BQ59))</f>
        <v>0</v>
      </c>
      <c r="BW59" s="158"/>
      <c r="BX59" s="127">
        <f t="shared" si="221"/>
        <v>0</v>
      </c>
      <c r="BY59" s="124">
        <f t="shared" si="221"/>
        <v>0</v>
      </c>
      <c r="BZ59" s="124">
        <f t="shared" si="221"/>
        <v>0</v>
      </c>
      <c r="CA59" s="124">
        <f t="shared" si="221"/>
        <v>0</v>
      </c>
      <c r="CB59" s="124">
        <f t="shared" si="221"/>
        <v>0</v>
      </c>
      <c r="CC59" s="124">
        <f t="shared" si="221"/>
        <v>0</v>
      </c>
      <c r="CD59" s="124">
        <f t="shared" si="221"/>
        <v>0</v>
      </c>
      <c r="CE59" s="124">
        <f t="shared" si="221"/>
        <v>0</v>
      </c>
      <c r="CF59" s="124">
        <f t="shared" si="222"/>
        <v>0</v>
      </c>
      <c r="CG59" s="124">
        <f t="shared" si="222"/>
        <v>0</v>
      </c>
      <c r="CH59" s="124">
        <f t="shared" si="222"/>
        <v>0</v>
      </c>
      <c r="CI59" s="124">
        <f t="shared" si="222"/>
        <v>0</v>
      </c>
      <c r="CJ59" s="124">
        <f t="shared" si="222"/>
        <v>0</v>
      </c>
      <c r="CK59" s="124">
        <f t="shared" si="222"/>
        <v>0</v>
      </c>
      <c r="CL59" s="124">
        <f t="shared" si="222"/>
        <v>0</v>
      </c>
      <c r="CM59" s="124">
        <f t="shared" si="222"/>
        <v>0</v>
      </c>
      <c r="CN59" s="124">
        <f t="shared" si="222"/>
        <v>0</v>
      </c>
      <c r="CO59" s="124">
        <f t="shared" si="222"/>
        <v>0</v>
      </c>
      <c r="CP59" s="124">
        <f t="shared" si="223"/>
        <v>0</v>
      </c>
      <c r="CQ59" s="124">
        <f t="shared" si="223"/>
        <v>0</v>
      </c>
      <c r="CR59" s="124">
        <f t="shared" si="223"/>
        <v>0</v>
      </c>
      <c r="CS59" s="124">
        <f t="shared" si="223"/>
        <v>0</v>
      </c>
      <c r="CT59" s="124">
        <f t="shared" si="223"/>
        <v>0</v>
      </c>
      <c r="CU59" s="124">
        <f t="shared" si="223"/>
        <v>0</v>
      </c>
      <c r="CV59" s="124">
        <f t="shared" si="223"/>
        <v>0</v>
      </c>
      <c r="CW59" s="124">
        <f t="shared" si="223"/>
        <v>0</v>
      </c>
      <c r="CX59" s="124">
        <f t="shared" si="223"/>
        <v>0</v>
      </c>
      <c r="CY59" s="124">
        <f t="shared" si="223"/>
        <v>0</v>
      </c>
      <c r="CZ59" s="124">
        <f t="shared" si="224"/>
        <v>0</v>
      </c>
      <c r="DA59" s="124">
        <f t="shared" si="224"/>
        <v>0</v>
      </c>
      <c r="DB59" s="124">
        <f t="shared" si="224"/>
        <v>0</v>
      </c>
      <c r="DC59" s="124">
        <f t="shared" si="224"/>
        <v>0</v>
      </c>
      <c r="DD59" s="124">
        <f t="shared" si="224"/>
        <v>0</v>
      </c>
      <c r="DE59" s="124">
        <f t="shared" si="224"/>
        <v>0</v>
      </c>
      <c r="DF59" s="124">
        <f t="shared" si="224"/>
        <v>0</v>
      </c>
      <c r="DG59" s="124">
        <f t="shared" si="224"/>
        <v>0</v>
      </c>
      <c r="DH59" s="124">
        <f t="shared" si="224"/>
        <v>0</v>
      </c>
      <c r="DI59" s="124">
        <f t="shared" si="224"/>
        <v>0</v>
      </c>
      <c r="DJ59" s="124">
        <f t="shared" si="225"/>
        <v>0</v>
      </c>
      <c r="DK59" s="124">
        <f t="shared" si="225"/>
        <v>0</v>
      </c>
      <c r="DL59" s="124">
        <f t="shared" si="225"/>
        <v>0</v>
      </c>
      <c r="DM59" s="124">
        <f t="shared" si="225"/>
        <v>0</v>
      </c>
      <c r="DN59" s="124">
        <f t="shared" si="225"/>
        <v>0</v>
      </c>
      <c r="DO59" s="124">
        <f t="shared" si="225"/>
        <v>0</v>
      </c>
      <c r="DP59" s="124">
        <f t="shared" si="225"/>
        <v>0</v>
      </c>
      <c r="DQ59" s="124">
        <f t="shared" si="225"/>
        <v>0</v>
      </c>
      <c r="DR59" s="124">
        <f t="shared" si="225"/>
        <v>0</v>
      </c>
      <c r="DS59" s="124">
        <f t="shared" si="225"/>
        <v>0</v>
      </c>
      <c r="DT59" s="124">
        <f t="shared" si="226"/>
        <v>0</v>
      </c>
      <c r="DU59" s="124">
        <f t="shared" si="226"/>
        <v>0</v>
      </c>
      <c r="DV59" s="124">
        <f t="shared" si="226"/>
        <v>0</v>
      </c>
      <c r="DW59" s="124">
        <f t="shared" si="226"/>
        <v>0</v>
      </c>
      <c r="DX59" s="124">
        <f t="shared" si="226"/>
        <v>0</v>
      </c>
      <c r="DY59" s="124">
        <f t="shared" si="226"/>
        <v>0</v>
      </c>
      <c r="DZ59" s="124">
        <f t="shared" si="226"/>
        <v>0</v>
      </c>
      <c r="EA59" s="124">
        <f t="shared" si="226"/>
        <v>0</v>
      </c>
      <c r="EB59" s="124">
        <f t="shared" si="226"/>
        <v>0</v>
      </c>
      <c r="EC59" s="124">
        <f t="shared" si="226"/>
        <v>0</v>
      </c>
      <c r="ED59" s="124">
        <f t="shared" si="226"/>
        <v>0</v>
      </c>
      <c r="EE59" s="124">
        <f t="shared" si="226"/>
        <v>0</v>
      </c>
      <c r="EF59" s="127" cm="1">
        <f t="array" ref="EF59">SUMPRODUCT((YEAR($BX$5:$EE$5)=EF$5)*($BX59:$EE59))</f>
        <v>0</v>
      </c>
      <c r="EG59" s="124" cm="1">
        <f t="array" ref="EG59">SUMPRODUCT((YEAR($BX$5:$EE$5)=EG$5)*($BX59:$EE59))</f>
        <v>0</v>
      </c>
      <c r="EH59" s="124" cm="1">
        <f t="array" ref="EH59">SUMPRODUCT((YEAR($BX$5:$EE$5)=EH$5)*($BX59:$EE59))</f>
        <v>0</v>
      </c>
      <c r="EI59" s="124" cm="1">
        <f t="array" ref="EI59">SUMPRODUCT((YEAR($BX$5:$EE$5)=EI$5)*($BX59:$EE59))</f>
        <v>0</v>
      </c>
      <c r="EJ59" s="126" cm="1">
        <f t="array" ref="EJ59">SUMPRODUCT((YEAR($BX$5:$EE$5)=EJ$5)*($BX59:$EE59))</f>
        <v>0</v>
      </c>
      <c r="EK59" s="443"/>
      <c r="EL59" s="124">
        <f t="shared" si="227"/>
        <v>0</v>
      </c>
      <c r="EM59" s="124">
        <f t="shared" si="227"/>
        <v>0</v>
      </c>
      <c r="EN59" s="124">
        <f t="shared" si="227"/>
        <v>0</v>
      </c>
      <c r="EO59" s="124">
        <f t="shared" si="227"/>
        <v>0</v>
      </c>
      <c r="EP59" s="124">
        <f t="shared" si="227"/>
        <v>0</v>
      </c>
      <c r="EQ59" s="124">
        <f t="shared" si="227"/>
        <v>0</v>
      </c>
      <c r="ER59" s="124">
        <f t="shared" si="227"/>
        <v>0</v>
      </c>
      <c r="ES59" s="124">
        <f t="shared" si="227"/>
        <v>0</v>
      </c>
      <c r="ET59" s="124">
        <f t="shared" si="228"/>
        <v>0</v>
      </c>
      <c r="EU59" s="124">
        <f t="shared" si="228"/>
        <v>0</v>
      </c>
      <c r="EV59" s="124">
        <f t="shared" si="228"/>
        <v>0</v>
      </c>
      <c r="EW59" s="124">
        <f t="shared" si="228"/>
        <v>0</v>
      </c>
      <c r="EX59" s="124">
        <f t="shared" si="228"/>
        <v>0</v>
      </c>
      <c r="EY59" s="124">
        <f t="shared" si="228"/>
        <v>0</v>
      </c>
      <c r="EZ59" s="124">
        <f t="shared" si="228"/>
        <v>0</v>
      </c>
      <c r="FA59" s="124">
        <f t="shared" si="228"/>
        <v>0</v>
      </c>
      <c r="FB59" s="124">
        <f t="shared" si="228"/>
        <v>0</v>
      </c>
      <c r="FC59" s="124">
        <f t="shared" si="228"/>
        <v>0</v>
      </c>
      <c r="FD59" s="124">
        <f t="shared" si="229"/>
        <v>0</v>
      </c>
      <c r="FE59" s="124">
        <f t="shared" si="229"/>
        <v>0</v>
      </c>
      <c r="FF59" s="124">
        <f t="shared" si="229"/>
        <v>0</v>
      </c>
      <c r="FG59" s="124">
        <f t="shared" si="229"/>
        <v>0</v>
      </c>
      <c r="FH59" s="124">
        <f t="shared" si="229"/>
        <v>0</v>
      </c>
      <c r="FI59" s="124">
        <f t="shared" si="229"/>
        <v>0</v>
      </c>
      <c r="FJ59" s="124">
        <f t="shared" si="229"/>
        <v>0</v>
      </c>
      <c r="FK59" s="124">
        <f t="shared" si="229"/>
        <v>0</v>
      </c>
      <c r="FL59" s="124">
        <f t="shared" si="229"/>
        <v>0</v>
      </c>
      <c r="FM59" s="124">
        <f t="shared" si="229"/>
        <v>0</v>
      </c>
      <c r="FN59" s="124">
        <f t="shared" si="230"/>
        <v>0</v>
      </c>
      <c r="FO59" s="124">
        <f t="shared" si="230"/>
        <v>0</v>
      </c>
      <c r="FP59" s="124">
        <f t="shared" si="230"/>
        <v>0</v>
      </c>
      <c r="FQ59" s="124">
        <f t="shared" si="230"/>
        <v>0</v>
      </c>
      <c r="FR59" s="124">
        <f t="shared" si="230"/>
        <v>0</v>
      </c>
      <c r="FS59" s="124">
        <f t="shared" si="230"/>
        <v>0</v>
      </c>
      <c r="FT59" s="124">
        <f t="shared" si="230"/>
        <v>0</v>
      </c>
      <c r="FU59" s="124">
        <f t="shared" si="230"/>
        <v>0</v>
      </c>
      <c r="FV59" s="124">
        <f t="shared" si="230"/>
        <v>0</v>
      </c>
      <c r="FW59" s="124">
        <f t="shared" si="230"/>
        <v>0</v>
      </c>
      <c r="FX59" s="124">
        <f t="shared" si="231"/>
        <v>0</v>
      </c>
      <c r="FY59" s="124">
        <f t="shared" si="231"/>
        <v>0</v>
      </c>
      <c r="FZ59" s="124">
        <f t="shared" si="231"/>
        <v>0</v>
      </c>
      <c r="GA59" s="124">
        <f t="shared" si="231"/>
        <v>0</v>
      </c>
      <c r="GB59" s="124">
        <f t="shared" si="231"/>
        <v>0</v>
      </c>
      <c r="GC59" s="124">
        <f t="shared" si="231"/>
        <v>0</v>
      </c>
      <c r="GD59" s="124">
        <f t="shared" si="231"/>
        <v>0</v>
      </c>
      <c r="GE59" s="124">
        <f t="shared" si="231"/>
        <v>0</v>
      </c>
      <c r="GF59" s="124">
        <f t="shared" si="231"/>
        <v>0</v>
      </c>
      <c r="GG59" s="124">
        <f t="shared" si="231"/>
        <v>0</v>
      </c>
      <c r="GH59" s="124">
        <f t="shared" si="232"/>
        <v>0</v>
      </c>
      <c r="GI59" s="124">
        <f t="shared" si="232"/>
        <v>0</v>
      </c>
      <c r="GJ59" s="124">
        <f t="shared" si="232"/>
        <v>0</v>
      </c>
      <c r="GK59" s="124">
        <f t="shared" si="232"/>
        <v>0</v>
      </c>
      <c r="GL59" s="124">
        <f t="shared" si="232"/>
        <v>0</v>
      </c>
      <c r="GM59" s="124">
        <f t="shared" si="232"/>
        <v>0</v>
      </c>
      <c r="GN59" s="124">
        <f t="shared" si="232"/>
        <v>0</v>
      </c>
      <c r="GO59" s="124">
        <f t="shared" si="232"/>
        <v>0</v>
      </c>
      <c r="GP59" s="124">
        <f t="shared" si="232"/>
        <v>0</v>
      </c>
      <c r="GQ59" s="124">
        <f t="shared" si="232"/>
        <v>0</v>
      </c>
      <c r="GR59" s="124">
        <f t="shared" si="232"/>
        <v>0</v>
      </c>
      <c r="GS59" s="124">
        <f t="shared" si="232"/>
        <v>0</v>
      </c>
      <c r="GT59" s="127">
        <f t="shared" si="233"/>
        <v>0</v>
      </c>
      <c r="GU59" s="124">
        <f t="shared" si="234"/>
        <v>0</v>
      </c>
      <c r="GV59" s="124">
        <f t="shared" si="235"/>
        <v>0</v>
      </c>
      <c r="GW59" s="124">
        <f t="shared" si="236"/>
        <v>0</v>
      </c>
      <c r="GX59" s="126">
        <f t="shared" si="237"/>
        <v>0</v>
      </c>
      <c r="GY59" s="125"/>
      <c r="HB59" s="211"/>
      <c r="HC59" s="211"/>
      <c r="HD59" s="211"/>
    </row>
    <row r="60" spans="1:262">
      <c r="B60" s="109"/>
      <c r="C60" s="115"/>
      <c r="D60" s="115"/>
      <c r="E60" s="441" t="str">
        <f>Setup!D$16</f>
        <v>Business Development</v>
      </c>
      <c r="F60" s="120"/>
      <c r="G60" s="120"/>
      <c r="H60" s="120"/>
      <c r="I60" s="119"/>
      <c r="J60" s="127">
        <f t="shared" si="215"/>
        <v>0</v>
      </c>
      <c r="K60" s="124">
        <f t="shared" si="215"/>
        <v>0</v>
      </c>
      <c r="L60" s="124">
        <f t="shared" si="215"/>
        <v>0</v>
      </c>
      <c r="M60" s="124">
        <f t="shared" si="215"/>
        <v>0</v>
      </c>
      <c r="N60" s="124">
        <f t="shared" si="215"/>
        <v>0</v>
      </c>
      <c r="O60" s="124">
        <f t="shared" si="215"/>
        <v>0</v>
      </c>
      <c r="P60" s="124">
        <f t="shared" si="215"/>
        <v>0</v>
      </c>
      <c r="Q60" s="124">
        <f t="shared" si="215"/>
        <v>0</v>
      </c>
      <c r="R60" s="124">
        <f t="shared" si="216"/>
        <v>0</v>
      </c>
      <c r="S60" s="124">
        <f t="shared" si="216"/>
        <v>0</v>
      </c>
      <c r="T60" s="124">
        <f t="shared" si="216"/>
        <v>0</v>
      </c>
      <c r="U60" s="124">
        <f t="shared" si="216"/>
        <v>0</v>
      </c>
      <c r="V60" s="124">
        <f t="shared" si="216"/>
        <v>0</v>
      </c>
      <c r="W60" s="124">
        <f t="shared" si="216"/>
        <v>0</v>
      </c>
      <c r="X60" s="124">
        <f t="shared" si="216"/>
        <v>0</v>
      </c>
      <c r="Y60" s="124">
        <f t="shared" si="216"/>
        <v>0</v>
      </c>
      <c r="Z60" s="124">
        <f t="shared" si="216"/>
        <v>0</v>
      </c>
      <c r="AA60" s="124">
        <f t="shared" si="216"/>
        <v>0</v>
      </c>
      <c r="AB60" s="124">
        <f t="shared" si="217"/>
        <v>0</v>
      </c>
      <c r="AC60" s="124">
        <f t="shared" si="217"/>
        <v>0</v>
      </c>
      <c r="AD60" s="124">
        <f t="shared" si="217"/>
        <v>0</v>
      </c>
      <c r="AE60" s="124">
        <f t="shared" si="217"/>
        <v>0</v>
      </c>
      <c r="AF60" s="124">
        <f t="shared" si="217"/>
        <v>0</v>
      </c>
      <c r="AG60" s="124">
        <f t="shared" si="217"/>
        <v>0</v>
      </c>
      <c r="AH60" s="124">
        <f t="shared" si="217"/>
        <v>0</v>
      </c>
      <c r="AI60" s="124">
        <f t="shared" si="217"/>
        <v>0</v>
      </c>
      <c r="AJ60" s="124">
        <f t="shared" si="217"/>
        <v>0</v>
      </c>
      <c r="AK60" s="124">
        <f t="shared" si="217"/>
        <v>0</v>
      </c>
      <c r="AL60" s="124">
        <f t="shared" si="218"/>
        <v>0</v>
      </c>
      <c r="AM60" s="124">
        <f t="shared" si="218"/>
        <v>0</v>
      </c>
      <c r="AN60" s="124">
        <f t="shared" si="218"/>
        <v>0</v>
      </c>
      <c r="AO60" s="124">
        <f t="shared" si="218"/>
        <v>0</v>
      </c>
      <c r="AP60" s="124">
        <f t="shared" si="218"/>
        <v>0</v>
      </c>
      <c r="AQ60" s="124">
        <f t="shared" si="218"/>
        <v>0</v>
      </c>
      <c r="AR60" s="124">
        <f t="shared" si="218"/>
        <v>0</v>
      </c>
      <c r="AS60" s="124">
        <f t="shared" si="218"/>
        <v>0</v>
      </c>
      <c r="AT60" s="124">
        <f t="shared" si="218"/>
        <v>0</v>
      </c>
      <c r="AU60" s="124">
        <f t="shared" si="218"/>
        <v>0</v>
      </c>
      <c r="AV60" s="124">
        <f t="shared" si="219"/>
        <v>0</v>
      </c>
      <c r="AW60" s="124">
        <f t="shared" si="219"/>
        <v>0</v>
      </c>
      <c r="AX60" s="124">
        <f t="shared" si="219"/>
        <v>0</v>
      </c>
      <c r="AY60" s="124">
        <f t="shared" si="219"/>
        <v>0</v>
      </c>
      <c r="AZ60" s="124">
        <f t="shared" si="219"/>
        <v>0</v>
      </c>
      <c r="BA60" s="124">
        <f t="shared" si="219"/>
        <v>0</v>
      </c>
      <c r="BB60" s="124">
        <f t="shared" si="219"/>
        <v>0</v>
      </c>
      <c r="BC60" s="124">
        <f t="shared" si="219"/>
        <v>0</v>
      </c>
      <c r="BD60" s="124">
        <f t="shared" si="219"/>
        <v>0</v>
      </c>
      <c r="BE60" s="124">
        <f t="shared" si="219"/>
        <v>0</v>
      </c>
      <c r="BF60" s="124">
        <f t="shared" si="220"/>
        <v>0</v>
      </c>
      <c r="BG60" s="124">
        <f t="shared" si="220"/>
        <v>0</v>
      </c>
      <c r="BH60" s="124">
        <f t="shared" si="220"/>
        <v>0</v>
      </c>
      <c r="BI60" s="124">
        <f t="shared" si="220"/>
        <v>0</v>
      </c>
      <c r="BJ60" s="124">
        <f t="shared" si="220"/>
        <v>0</v>
      </c>
      <c r="BK60" s="124">
        <f t="shared" si="220"/>
        <v>0</v>
      </c>
      <c r="BL60" s="124">
        <f t="shared" si="220"/>
        <v>0</v>
      </c>
      <c r="BM60" s="124">
        <f t="shared" si="220"/>
        <v>0</v>
      </c>
      <c r="BN60" s="124">
        <f t="shared" si="220"/>
        <v>0</v>
      </c>
      <c r="BO60" s="124">
        <f t="shared" si="220"/>
        <v>0</v>
      </c>
      <c r="BP60" s="124">
        <f t="shared" si="220"/>
        <v>0</v>
      </c>
      <c r="BQ60" s="124">
        <f t="shared" si="220"/>
        <v>0</v>
      </c>
      <c r="BR60" s="127" cm="1">
        <f t="array" ref="BR60">SUMPRODUCT((YEAR($J$5:$BQ$5)=BR$5)*($J60:$BQ60))</f>
        <v>0</v>
      </c>
      <c r="BS60" s="124" cm="1">
        <f t="array" ref="BS60">SUMPRODUCT((YEAR($J$5:$BQ$5)=BS$5)*($J60:$BQ60))</f>
        <v>0</v>
      </c>
      <c r="BT60" s="124" cm="1">
        <f t="array" ref="BT60">SUMPRODUCT((YEAR($J$5:$BQ$5)=BT$5)*($J60:$BQ60))</f>
        <v>0</v>
      </c>
      <c r="BU60" s="124" cm="1">
        <f t="array" ref="BU60">SUMPRODUCT((YEAR($J$5:$BQ$5)=BU$5)*($J60:$BQ60))</f>
        <v>0</v>
      </c>
      <c r="BV60" s="126" cm="1">
        <f t="array" ref="BV60">SUMPRODUCT((YEAR($J$5:$BQ$5)=BV$5)*($J60:$BQ60))</f>
        <v>0</v>
      </c>
      <c r="BW60" s="158"/>
      <c r="BX60" s="127">
        <f t="shared" si="221"/>
        <v>0</v>
      </c>
      <c r="BY60" s="124">
        <f t="shared" si="221"/>
        <v>0</v>
      </c>
      <c r="BZ60" s="124">
        <f t="shared" si="221"/>
        <v>0</v>
      </c>
      <c r="CA60" s="124">
        <f t="shared" si="221"/>
        <v>0</v>
      </c>
      <c r="CB60" s="124">
        <f t="shared" si="221"/>
        <v>0</v>
      </c>
      <c r="CC60" s="124">
        <f t="shared" si="221"/>
        <v>0</v>
      </c>
      <c r="CD60" s="124">
        <f t="shared" si="221"/>
        <v>0</v>
      </c>
      <c r="CE60" s="124">
        <f t="shared" si="221"/>
        <v>0</v>
      </c>
      <c r="CF60" s="124">
        <f t="shared" si="222"/>
        <v>0</v>
      </c>
      <c r="CG60" s="124">
        <f t="shared" si="222"/>
        <v>0</v>
      </c>
      <c r="CH60" s="124">
        <f t="shared" si="222"/>
        <v>0</v>
      </c>
      <c r="CI60" s="124">
        <f t="shared" si="222"/>
        <v>0</v>
      </c>
      <c r="CJ60" s="124">
        <f t="shared" si="222"/>
        <v>0</v>
      </c>
      <c r="CK60" s="124">
        <f t="shared" si="222"/>
        <v>0</v>
      </c>
      <c r="CL60" s="124">
        <f t="shared" si="222"/>
        <v>0</v>
      </c>
      <c r="CM60" s="124">
        <f t="shared" si="222"/>
        <v>0</v>
      </c>
      <c r="CN60" s="124">
        <f t="shared" si="222"/>
        <v>0</v>
      </c>
      <c r="CO60" s="124">
        <f t="shared" si="222"/>
        <v>0</v>
      </c>
      <c r="CP60" s="124">
        <f t="shared" si="223"/>
        <v>0</v>
      </c>
      <c r="CQ60" s="124">
        <f t="shared" si="223"/>
        <v>0</v>
      </c>
      <c r="CR60" s="124">
        <f t="shared" si="223"/>
        <v>0</v>
      </c>
      <c r="CS60" s="124">
        <f t="shared" si="223"/>
        <v>0</v>
      </c>
      <c r="CT60" s="124">
        <f t="shared" si="223"/>
        <v>0</v>
      </c>
      <c r="CU60" s="124">
        <f t="shared" si="223"/>
        <v>0</v>
      </c>
      <c r="CV60" s="124">
        <f t="shared" si="223"/>
        <v>0</v>
      </c>
      <c r="CW60" s="124">
        <f t="shared" si="223"/>
        <v>0</v>
      </c>
      <c r="CX60" s="124">
        <f t="shared" si="223"/>
        <v>0</v>
      </c>
      <c r="CY60" s="124">
        <f t="shared" si="223"/>
        <v>0</v>
      </c>
      <c r="CZ60" s="124">
        <f t="shared" si="224"/>
        <v>0</v>
      </c>
      <c r="DA60" s="124">
        <f t="shared" si="224"/>
        <v>0</v>
      </c>
      <c r="DB60" s="124">
        <f t="shared" si="224"/>
        <v>0</v>
      </c>
      <c r="DC60" s="124">
        <f t="shared" si="224"/>
        <v>0</v>
      </c>
      <c r="DD60" s="124">
        <f t="shared" si="224"/>
        <v>0</v>
      </c>
      <c r="DE60" s="124">
        <f t="shared" si="224"/>
        <v>0</v>
      </c>
      <c r="DF60" s="124">
        <f t="shared" si="224"/>
        <v>0</v>
      </c>
      <c r="DG60" s="124">
        <f t="shared" si="224"/>
        <v>0</v>
      </c>
      <c r="DH60" s="124">
        <f t="shared" si="224"/>
        <v>0</v>
      </c>
      <c r="DI60" s="124">
        <f t="shared" si="224"/>
        <v>0</v>
      </c>
      <c r="DJ60" s="124">
        <f t="shared" si="225"/>
        <v>0</v>
      </c>
      <c r="DK60" s="124">
        <f t="shared" si="225"/>
        <v>0</v>
      </c>
      <c r="DL60" s="124">
        <f t="shared" si="225"/>
        <v>0</v>
      </c>
      <c r="DM60" s="124">
        <f t="shared" si="225"/>
        <v>0</v>
      </c>
      <c r="DN60" s="124">
        <f t="shared" si="225"/>
        <v>0</v>
      </c>
      <c r="DO60" s="124">
        <f t="shared" si="225"/>
        <v>0</v>
      </c>
      <c r="DP60" s="124">
        <f t="shared" si="225"/>
        <v>0</v>
      </c>
      <c r="DQ60" s="124">
        <f t="shared" si="225"/>
        <v>0</v>
      </c>
      <c r="DR60" s="124">
        <f t="shared" si="225"/>
        <v>0</v>
      </c>
      <c r="DS60" s="124">
        <f t="shared" si="225"/>
        <v>0</v>
      </c>
      <c r="DT60" s="124">
        <f t="shared" si="226"/>
        <v>0</v>
      </c>
      <c r="DU60" s="124">
        <f t="shared" si="226"/>
        <v>0</v>
      </c>
      <c r="DV60" s="124">
        <f t="shared" si="226"/>
        <v>0</v>
      </c>
      <c r="DW60" s="124">
        <f t="shared" si="226"/>
        <v>0</v>
      </c>
      <c r="DX60" s="124">
        <f t="shared" si="226"/>
        <v>0</v>
      </c>
      <c r="DY60" s="124">
        <f t="shared" si="226"/>
        <v>0</v>
      </c>
      <c r="DZ60" s="124">
        <f t="shared" si="226"/>
        <v>0</v>
      </c>
      <c r="EA60" s="124">
        <f t="shared" si="226"/>
        <v>0</v>
      </c>
      <c r="EB60" s="124">
        <f t="shared" si="226"/>
        <v>0</v>
      </c>
      <c r="EC60" s="124">
        <f t="shared" si="226"/>
        <v>0</v>
      </c>
      <c r="ED60" s="124">
        <f t="shared" si="226"/>
        <v>0</v>
      </c>
      <c r="EE60" s="124">
        <f t="shared" si="226"/>
        <v>0</v>
      </c>
      <c r="EF60" s="127" cm="1">
        <f t="array" ref="EF60">SUMPRODUCT((YEAR($BX$5:$EE$5)=EF$5)*($BX60:$EE60))</f>
        <v>0</v>
      </c>
      <c r="EG60" s="124" cm="1">
        <f t="array" ref="EG60">SUMPRODUCT((YEAR($BX$5:$EE$5)=EG$5)*($BX60:$EE60))</f>
        <v>0</v>
      </c>
      <c r="EH60" s="124" cm="1">
        <f t="array" ref="EH60">SUMPRODUCT((YEAR($BX$5:$EE$5)=EH$5)*($BX60:$EE60))</f>
        <v>0</v>
      </c>
      <c r="EI60" s="124" cm="1">
        <f t="array" ref="EI60">SUMPRODUCT((YEAR($BX$5:$EE$5)=EI$5)*($BX60:$EE60))</f>
        <v>0</v>
      </c>
      <c r="EJ60" s="126" cm="1">
        <f t="array" ref="EJ60">SUMPRODUCT((YEAR($BX$5:$EE$5)=EJ$5)*($BX60:$EE60))</f>
        <v>0</v>
      </c>
      <c r="EK60" s="443"/>
      <c r="EL60" s="124">
        <f t="shared" si="227"/>
        <v>0</v>
      </c>
      <c r="EM60" s="124">
        <f t="shared" si="227"/>
        <v>0</v>
      </c>
      <c r="EN60" s="124">
        <f t="shared" si="227"/>
        <v>0</v>
      </c>
      <c r="EO60" s="124">
        <f t="shared" si="227"/>
        <v>0</v>
      </c>
      <c r="EP60" s="124">
        <f t="shared" si="227"/>
        <v>0</v>
      </c>
      <c r="EQ60" s="124">
        <f t="shared" si="227"/>
        <v>0</v>
      </c>
      <c r="ER60" s="124">
        <f t="shared" si="227"/>
        <v>0</v>
      </c>
      <c r="ES60" s="124">
        <f t="shared" si="227"/>
        <v>0</v>
      </c>
      <c r="ET60" s="124">
        <f t="shared" si="228"/>
        <v>0</v>
      </c>
      <c r="EU60" s="124">
        <f t="shared" si="228"/>
        <v>0</v>
      </c>
      <c r="EV60" s="124">
        <f t="shared" si="228"/>
        <v>0</v>
      </c>
      <c r="EW60" s="124">
        <f t="shared" si="228"/>
        <v>0</v>
      </c>
      <c r="EX60" s="124">
        <f t="shared" si="228"/>
        <v>0</v>
      </c>
      <c r="EY60" s="124">
        <f t="shared" si="228"/>
        <v>0</v>
      </c>
      <c r="EZ60" s="124">
        <f t="shared" si="228"/>
        <v>0</v>
      </c>
      <c r="FA60" s="124">
        <f t="shared" si="228"/>
        <v>0</v>
      </c>
      <c r="FB60" s="124">
        <f t="shared" si="228"/>
        <v>0</v>
      </c>
      <c r="FC60" s="124">
        <f t="shared" si="228"/>
        <v>0</v>
      </c>
      <c r="FD60" s="124">
        <f t="shared" si="229"/>
        <v>0</v>
      </c>
      <c r="FE60" s="124">
        <f t="shared" si="229"/>
        <v>0</v>
      </c>
      <c r="FF60" s="124">
        <f t="shared" si="229"/>
        <v>0</v>
      </c>
      <c r="FG60" s="124">
        <f t="shared" si="229"/>
        <v>0</v>
      </c>
      <c r="FH60" s="124">
        <f t="shared" si="229"/>
        <v>0</v>
      </c>
      <c r="FI60" s="124">
        <f t="shared" si="229"/>
        <v>0</v>
      </c>
      <c r="FJ60" s="124">
        <f t="shared" si="229"/>
        <v>0</v>
      </c>
      <c r="FK60" s="124">
        <f t="shared" si="229"/>
        <v>0</v>
      </c>
      <c r="FL60" s="124">
        <f t="shared" si="229"/>
        <v>0</v>
      </c>
      <c r="FM60" s="124">
        <f t="shared" si="229"/>
        <v>0</v>
      </c>
      <c r="FN60" s="124">
        <f t="shared" si="230"/>
        <v>0</v>
      </c>
      <c r="FO60" s="124">
        <f t="shared" si="230"/>
        <v>0</v>
      </c>
      <c r="FP60" s="124">
        <f t="shared" si="230"/>
        <v>0</v>
      </c>
      <c r="FQ60" s="124">
        <f t="shared" si="230"/>
        <v>0</v>
      </c>
      <c r="FR60" s="124">
        <f t="shared" si="230"/>
        <v>0</v>
      </c>
      <c r="FS60" s="124">
        <f t="shared" si="230"/>
        <v>0</v>
      </c>
      <c r="FT60" s="124">
        <f t="shared" si="230"/>
        <v>0</v>
      </c>
      <c r="FU60" s="124">
        <f t="shared" si="230"/>
        <v>0</v>
      </c>
      <c r="FV60" s="124">
        <f t="shared" si="230"/>
        <v>0</v>
      </c>
      <c r="FW60" s="124">
        <f t="shared" si="230"/>
        <v>0</v>
      </c>
      <c r="FX60" s="124">
        <f t="shared" si="231"/>
        <v>0</v>
      </c>
      <c r="FY60" s="124">
        <f t="shared" si="231"/>
        <v>0</v>
      </c>
      <c r="FZ60" s="124">
        <f t="shared" si="231"/>
        <v>0</v>
      </c>
      <c r="GA60" s="124">
        <f t="shared" si="231"/>
        <v>0</v>
      </c>
      <c r="GB60" s="124">
        <f t="shared" si="231"/>
        <v>0</v>
      </c>
      <c r="GC60" s="124">
        <f t="shared" si="231"/>
        <v>0</v>
      </c>
      <c r="GD60" s="124">
        <f t="shared" si="231"/>
        <v>0</v>
      </c>
      <c r="GE60" s="124">
        <f t="shared" si="231"/>
        <v>0</v>
      </c>
      <c r="GF60" s="124">
        <f t="shared" si="231"/>
        <v>0</v>
      </c>
      <c r="GG60" s="124">
        <f t="shared" si="231"/>
        <v>0</v>
      </c>
      <c r="GH60" s="124">
        <f t="shared" si="232"/>
        <v>0</v>
      </c>
      <c r="GI60" s="124">
        <f t="shared" si="232"/>
        <v>0</v>
      </c>
      <c r="GJ60" s="124">
        <f t="shared" si="232"/>
        <v>0</v>
      </c>
      <c r="GK60" s="124">
        <f t="shared" si="232"/>
        <v>0</v>
      </c>
      <c r="GL60" s="124">
        <f t="shared" si="232"/>
        <v>0</v>
      </c>
      <c r="GM60" s="124">
        <f t="shared" si="232"/>
        <v>0</v>
      </c>
      <c r="GN60" s="124">
        <f t="shared" si="232"/>
        <v>0</v>
      </c>
      <c r="GO60" s="124">
        <f t="shared" si="232"/>
        <v>0</v>
      </c>
      <c r="GP60" s="124">
        <f t="shared" si="232"/>
        <v>0</v>
      </c>
      <c r="GQ60" s="124">
        <f t="shared" si="232"/>
        <v>0</v>
      </c>
      <c r="GR60" s="124">
        <f t="shared" si="232"/>
        <v>0</v>
      </c>
      <c r="GS60" s="124">
        <f t="shared" si="232"/>
        <v>0</v>
      </c>
      <c r="GT60" s="127">
        <f t="shared" si="233"/>
        <v>0</v>
      </c>
      <c r="GU60" s="124">
        <f t="shared" si="234"/>
        <v>0</v>
      </c>
      <c r="GV60" s="124">
        <f t="shared" si="235"/>
        <v>0</v>
      </c>
      <c r="GW60" s="124">
        <f t="shared" si="236"/>
        <v>0</v>
      </c>
      <c r="GX60" s="126">
        <f t="shared" si="237"/>
        <v>0</v>
      </c>
      <c r="GY60" s="125"/>
      <c r="GZ60" s="125"/>
      <c r="HA60" s="125"/>
    </row>
    <row r="61" spans="1:262">
      <c r="B61" s="114"/>
      <c r="C61" s="115"/>
      <c r="D61" s="115"/>
      <c r="E61" s="441" t="str">
        <f>Setup!D$17</f>
        <v>Operations</v>
      </c>
      <c r="F61" s="120"/>
      <c r="G61" s="120"/>
      <c r="H61" s="120"/>
      <c r="I61" s="119"/>
      <c r="J61" s="127">
        <f t="shared" si="215"/>
        <v>0</v>
      </c>
      <c r="K61" s="124">
        <f t="shared" si="215"/>
        <v>0</v>
      </c>
      <c r="L61" s="124">
        <f t="shared" si="215"/>
        <v>0</v>
      </c>
      <c r="M61" s="124">
        <f t="shared" si="215"/>
        <v>0</v>
      </c>
      <c r="N61" s="124">
        <f t="shared" si="215"/>
        <v>0</v>
      </c>
      <c r="O61" s="124">
        <f t="shared" si="215"/>
        <v>0</v>
      </c>
      <c r="P61" s="124">
        <f t="shared" si="215"/>
        <v>0</v>
      </c>
      <c r="Q61" s="124">
        <f t="shared" si="215"/>
        <v>0</v>
      </c>
      <c r="R61" s="124">
        <f t="shared" si="216"/>
        <v>0</v>
      </c>
      <c r="S61" s="124">
        <f t="shared" si="216"/>
        <v>0</v>
      </c>
      <c r="T61" s="124">
        <f t="shared" si="216"/>
        <v>0</v>
      </c>
      <c r="U61" s="124">
        <f t="shared" si="216"/>
        <v>0</v>
      </c>
      <c r="V61" s="124">
        <f t="shared" si="216"/>
        <v>0</v>
      </c>
      <c r="W61" s="124">
        <f t="shared" si="216"/>
        <v>0</v>
      </c>
      <c r="X61" s="124">
        <f t="shared" si="216"/>
        <v>0</v>
      </c>
      <c r="Y61" s="124">
        <f t="shared" si="216"/>
        <v>0</v>
      </c>
      <c r="Z61" s="124">
        <f t="shared" si="216"/>
        <v>0</v>
      </c>
      <c r="AA61" s="124">
        <f t="shared" si="216"/>
        <v>0</v>
      </c>
      <c r="AB61" s="124">
        <f t="shared" si="217"/>
        <v>0</v>
      </c>
      <c r="AC61" s="124">
        <f t="shared" si="217"/>
        <v>0</v>
      </c>
      <c r="AD61" s="124">
        <f t="shared" si="217"/>
        <v>0</v>
      </c>
      <c r="AE61" s="124">
        <f t="shared" si="217"/>
        <v>0</v>
      </c>
      <c r="AF61" s="124">
        <f t="shared" si="217"/>
        <v>0</v>
      </c>
      <c r="AG61" s="124">
        <f t="shared" si="217"/>
        <v>0</v>
      </c>
      <c r="AH61" s="124">
        <f t="shared" si="217"/>
        <v>0</v>
      </c>
      <c r="AI61" s="124">
        <f t="shared" si="217"/>
        <v>0</v>
      </c>
      <c r="AJ61" s="124">
        <f t="shared" si="217"/>
        <v>0</v>
      </c>
      <c r="AK61" s="124">
        <f t="shared" si="217"/>
        <v>0</v>
      </c>
      <c r="AL61" s="124">
        <f t="shared" si="218"/>
        <v>0</v>
      </c>
      <c r="AM61" s="124">
        <f t="shared" si="218"/>
        <v>0</v>
      </c>
      <c r="AN61" s="124">
        <f t="shared" si="218"/>
        <v>0</v>
      </c>
      <c r="AO61" s="124">
        <f t="shared" si="218"/>
        <v>0</v>
      </c>
      <c r="AP61" s="124">
        <f t="shared" si="218"/>
        <v>0</v>
      </c>
      <c r="AQ61" s="124">
        <f t="shared" si="218"/>
        <v>0</v>
      </c>
      <c r="AR61" s="124">
        <f t="shared" si="218"/>
        <v>0</v>
      </c>
      <c r="AS61" s="124">
        <f t="shared" si="218"/>
        <v>0</v>
      </c>
      <c r="AT61" s="124">
        <f t="shared" si="218"/>
        <v>0</v>
      </c>
      <c r="AU61" s="124">
        <f t="shared" si="218"/>
        <v>0</v>
      </c>
      <c r="AV61" s="124">
        <f t="shared" si="219"/>
        <v>0</v>
      </c>
      <c r="AW61" s="124">
        <f t="shared" si="219"/>
        <v>0</v>
      </c>
      <c r="AX61" s="124">
        <f t="shared" si="219"/>
        <v>0</v>
      </c>
      <c r="AY61" s="124">
        <f t="shared" si="219"/>
        <v>0</v>
      </c>
      <c r="AZ61" s="124">
        <f t="shared" si="219"/>
        <v>0</v>
      </c>
      <c r="BA61" s="124">
        <f t="shared" si="219"/>
        <v>0</v>
      </c>
      <c r="BB61" s="124">
        <f t="shared" si="219"/>
        <v>0</v>
      </c>
      <c r="BC61" s="124">
        <f t="shared" si="219"/>
        <v>0</v>
      </c>
      <c r="BD61" s="124">
        <f t="shared" si="219"/>
        <v>0</v>
      </c>
      <c r="BE61" s="124">
        <f t="shared" si="219"/>
        <v>0</v>
      </c>
      <c r="BF61" s="124">
        <f t="shared" si="220"/>
        <v>0</v>
      </c>
      <c r="BG61" s="124">
        <f t="shared" si="220"/>
        <v>0</v>
      </c>
      <c r="BH61" s="124">
        <f t="shared" si="220"/>
        <v>0</v>
      </c>
      <c r="BI61" s="124">
        <f t="shared" si="220"/>
        <v>0</v>
      </c>
      <c r="BJ61" s="124">
        <f t="shared" si="220"/>
        <v>0</v>
      </c>
      <c r="BK61" s="124">
        <f t="shared" si="220"/>
        <v>0</v>
      </c>
      <c r="BL61" s="124">
        <f t="shared" si="220"/>
        <v>0</v>
      </c>
      <c r="BM61" s="124">
        <f t="shared" si="220"/>
        <v>0</v>
      </c>
      <c r="BN61" s="124">
        <f t="shared" si="220"/>
        <v>0</v>
      </c>
      <c r="BO61" s="124">
        <f t="shared" si="220"/>
        <v>0</v>
      </c>
      <c r="BP61" s="124">
        <f t="shared" si="220"/>
        <v>0</v>
      </c>
      <c r="BQ61" s="124">
        <f t="shared" si="220"/>
        <v>0</v>
      </c>
      <c r="BR61" s="127" cm="1">
        <f t="array" ref="BR61">SUMPRODUCT((YEAR($J$5:$BQ$5)=BR$5)*($J61:$BQ61))</f>
        <v>0</v>
      </c>
      <c r="BS61" s="124" cm="1">
        <f t="array" ref="BS61">SUMPRODUCT((YEAR($J$5:$BQ$5)=BS$5)*($J61:$BQ61))</f>
        <v>0</v>
      </c>
      <c r="BT61" s="124" cm="1">
        <f t="array" ref="BT61">SUMPRODUCT((YEAR($J$5:$BQ$5)=BT$5)*($J61:$BQ61))</f>
        <v>0</v>
      </c>
      <c r="BU61" s="124" cm="1">
        <f t="array" ref="BU61">SUMPRODUCT((YEAR($J$5:$BQ$5)=BU$5)*($J61:$BQ61))</f>
        <v>0</v>
      </c>
      <c r="BV61" s="126" cm="1">
        <f t="array" ref="BV61">SUMPRODUCT((YEAR($J$5:$BQ$5)=BV$5)*($J61:$BQ61))</f>
        <v>0</v>
      </c>
      <c r="BW61" s="158"/>
      <c r="BX61" s="127">
        <f t="shared" si="221"/>
        <v>0</v>
      </c>
      <c r="BY61" s="124">
        <f t="shared" si="221"/>
        <v>0</v>
      </c>
      <c r="BZ61" s="124">
        <f t="shared" si="221"/>
        <v>0</v>
      </c>
      <c r="CA61" s="124">
        <f t="shared" si="221"/>
        <v>0</v>
      </c>
      <c r="CB61" s="124">
        <f t="shared" si="221"/>
        <v>0</v>
      </c>
      <c r="CC61" s="124">
        <f t="shared" si="221"/>
        <v>0</v>
      </c>
      <c r="CD61" s="124">
        <f t="shared" si="221"/>
        <v>0</v>
      </c>
      <c r="CE61" s="124">
        <f t="shared" si="221"/>
        <v>0</v>
      </c>
      <c r="CF61" s="124">
        <f t="shared" si="222"/>
        <v>0</v>
      </c>
      <c r="CG61" s="124">
        <f t="shared" si="222"/>
        <v>0</v>
      </c>
      <c r="CH61" s="124">
        <f t="shared" si="222"/>
        <v>0</v>
      </c>
      <c r="CI61" s="124">
        <f t="shared" si="222"/>
        <v>0</v>
      </c>
      <c r="CJ61" s="124">
        <f t="shared" si="222"/>
        <v>0</v>
      </c>
      <c r="CK61" s="124">
        <f t="shared" si="222"/>
        <v>0</v>
      </c>
      <c r="CL61" s="124">
        <f t="shared" si="222"/>
        <v>0</v>
      </c>
      <c r="CM61" s="124">
        <f t="shared" si="222"/>
        <v>0</v>
      </c>
      <c r="CN61" s="124">
        <f t="shared" si="222"/>
        <v>0</v>
      </c>
      <c r="CO61" s="124">
        <f t="shared" si="222"/>
        <v>0</v>
      </c>
      <c r="CP61" s="124">
        <f t="shared" si="223"/>
        <v>0</v>
      </c>
      <c r="CQ61" s="124">
        <f t="shared" si="223"/>
        <v>0</v>
      </c>
      <c r="CR61" s="124">
        <f t="shared" si="223"/>
        <v>0</v>
      </c>
      <c r="CS61" s="124">
        <f t="shared" si="223"/>
        <v>0</v>
      </c>
      <c r="CT61" s="124">
        <f t="shared" si="223"/>
        <v>0</v>
      </c>
      <c r="CU61" s="124">
        <f t="shared" si="223"/>
        <v>0</v>
      </c>
      <c r="CV61" s="124">
        <f t="shared" si="223"/>
        <v>0</v>
      </c>
      <c r="CW61" s="124">
        <f t="shared" si="223"/>
        <v>0</v>
      </c>
      <c r="CX61" s="124">
        <f t="shared" si="223"/>
        <v>0</v>
      </c>
      <c r="CY61" s="124">
        <f t="shared" si="223"/>
        <v>0</v>
      </c>
      <c r="CZ61" s="124">
        <f t="shared" si="224"/>
        <v>0</v>
      </c>
      <c r="DA61" s="124">
        <f t="shared" si="224"/>
        <v>0</v>
      </c>
      <c r="DB61" s="124">
        <f t="shared" si="224"/>
        <v>0</v>
      </c>
      <c r="DC61" s="124">
        <f t="shared" si="224"/>
        <v>0</v>
      </c>
      <c r="DD61" s="124">
        <f t="shared" si="224"/>
        <v>0</v>
      </c>
      <c r="DE61" s="124">
        <f t="shared" si="224"/>
        <v>0</v>
      </c>
      <c r="DF61" s="124">
        <f t="shared" si="224"/>
        <v>0</v>
      </c>
      <c r="DG61" s="124">
        <f t="shared" si="224"/>
        <v>0</v>
      </c>
      <c r="DH61" s="124">
        <f t="shared" si="224"/>
        <v>0</v>
      </c>
      <c r="DI61" s="124">
        <f t="shared" si="224"/>
        <v>0</v>
      </c>
      <c r="DJ61" s="124">
        <f t="shared" si="225"/>
        <v>0</v>
      </c>
      <c r="DK61" s="124">
        <f t="shared" si="225"/>
        <v>0</v>
      </c>
      <c r="DL61" s="124">
        <f t="shared" si="225"/>
        <v>0</v>
      </c>
      <c r="DM61" s="124">
        <f t="shared" si="225"/>
        <v>0</v>
      </c>
      <c r="DN61" s="124">
        <f t="shared" si="225"/>
        <v>0</v>
      </c>
      <c r="DO61" s="124">
        <f t="shared" si="225"/>
        <v>0</v>
      </c>
      <c r="DP61" s="124">
        <f t="shared" si="225"/>
        <v>0</v>
      </c>
      <c r="DQ61" s="124">
        <f t="shared" si="225"/>
        <v>0</v>
      </c>
      <c r="DR61" s="124">
        <f t="shared" si="225"/>
        <v>0</v>
      </c>
      <c r="DS61" s="124">
        <f t="shared" si="225"/>
        <v>0</v>
      </c>
      <c r="DT61" s="124">
        <f t="shared" si="226"/>
        <v>0</v>
      </c>
      <c r="DU61" s="124">
        <f t="shared" si="226"/>
        <v>0</v>
      </c>
      <c r="DV61" s="124">
        <f t="shared" si="226"/>
        <v>0</v>
      </c>
      <c r="DW61" s="124">
        <f t="shared" si="226"/>
        <v>0</v>
      </c>
      <c r="DX61" s="124">
        <f t="shared" si="226"/>
        <v>0</v>
      </c>
      <c r="DY61" s="124">
        <f t="shared" si="226"/>
        <v>0</v>
      </c>
      <c r="DZ61" s="124">
        <f t="shared" si="226"/>
        <v>0</v>
      </c>
      <c r="EA61" s="124">
        <f t="shared" si="226"/>
        <v>0</v>
      </c>
      <c r="EB61" s="124">
        <f t="shared" si="226"/>
        <v>0</v>
      </c>
      <c r="EC61" s="124">
        <f t="shared" si="226"/>
        <v>0</v>
      </c>
      <c r="ED61" s="124">
        <f t="shared" si="226"/>
        <v>0</v>
      </c>
      <c r="EE61" s="124">
        <f t="shared" si="226"/>
        <v>0</v>
      </c>
      <c r="EF61" s="127" cm="1">
        <f t="array" ref="EF61">SUMPRODUCT((YEAR($BX$5:$EE$5)=EF$5)*($BX61:$EE61))</f>
        <v>0</v>
      </c>
      <c r="EG61" s="124" cm="1">
        <f t="array" ref="EG61">SUMPRODUCT((YEAR($BX$5:$EE$5)=EG$5)*($BX61:$EE61))</f>
        <v>0</v>
      </c>
      <c r="EH61" s="124" cm="1">
        <f t="array" ref="EH61">SUMPRODUCT((YEAR($BX$5:$EE$5)=EH$5)*($BX61:$EE61))</f>
        <v>0</v>
      </c>
      <c r="EI61" s="124" cm="1">
        <f t="array" ref="EI61">SUMPRODUCT((YEAR($BX$5:$EE$5)=EI$5)*($BX61:$EE61))</f>
        <v>0</v>
      </c>
      <c r="EJ61" s="126" cm="1">
        <f t="array" ref="EJ61">SUMPRODUCT((YEAR($BX$5:$EE$5)=EJ$5)*($BX61:$EE61))</f>
        <v>0</v>
      </c>
      <c r="EK61" s="443"/>
      <c r="EL61" s="124">
        <f t="shared" si="227"/>
        <v>0</v>
      </c>
      <c r="EM61" s="124">
        <f t="shared" si="227"/>
        <v>0</v>
      </c>
      <c r="EN61" s="124">
        <f t="shared" si="227"/>
        <v>0</v>
      </c>
      <c r="EO61" s="124">
        <f t="shared" si="227"/>
        <v>0</v>
      </c>
      <c r="EP61" s="124">
        <f t="shared" si="227"/>
        <v>0</v>
      </c>
      <c r="EQ61" s="124">
        <f t="shared" si="227"/>
        <v>0</v>
      </c>
      <c r="ER61" s="124">
        <f t="shared" si="227"/>
        <v>0</v>
      </c>
      <c r="ES61" s="124">
        <f t="shared" si="227"/>
        <v>0</v>
      </c>
      <c r="ET61" s="124">
        <f t="shared" si="228"/>
        <v>0</v>
      </c>
      <c r="EU61" s="124">
        <f t="shared" si="228"/>
        <v>0</v>
      </c>
      <c r="EV61" s="124">
        <f t="shared" si="228"/>
        <v>0</v>
      </c>
      <c r="EW61" s="124">
        <f t="shared" si="228"/>
        <v>0</v>
      </c>
      <c r="EX61" s="124">
        <f t="shared" si="228"/>
        <v>0</v>
      </c>
      <c r="EY61" s="124">
        <f t="shared" si="228"/>
        <v>0</v>
      </c>
      <c r="EZ61" s="124">
        <f t="shared" si="228"/>
        <v>0</v>
      </c>
      <c r="FA61" s="124">
        <f t="shared" si="228"/>
        <v>0</v>
      </c>
      <c r="FB61" s="124">
        <f t="shared" si="228"/>
        <v>0</v>
      </c>
      <c r="FC61" s="124">
        <f t="shared" si="228"/>
        <v>0</v>
      </c>
      <c r="FD61" s="124">
        <f t="shared" si="229"/>
        <v>0</v>
      </c>
      <c r="FE61" s="124">
        <f t="shared" si="229"/>
        <v>0</v>
      </c>
      <c r="FF61" s="124">
        <f t="shared" si="229"/>
        <v>0</v>
      </c>
      <c r="FG61" s="124">
        <f t="shared" si="229"/>
        <v>0</v>
      </c>
      <c r="FH61" s="124">
        <f t="shared" si="229"/>
        <v>0</v>
      </c>
      <c r="FI61" s="124">
        <f t="shared" si="229"/>
        <v>0</v>
      </c>
      <c r="FJ61" s="124">
        <f t="shared" si="229"/>
        <v>0</v>
      </c>
      <c r="FK61" s="124">
        <f t="shared" si="229"/>
        <v>0</v>
      </c>
      <c r="FL61" s="124">
        <f t="shared" si="229"/>
        <v>0</v>
      </c>
      <c r="FM61" s="124">
        <f t="shared" si="229"/>
        <v>0</v>
      </c>
      <c r="FN61" s="124">
        <f t="shared" si="230"/>
        <v>0</v>
      </c>
      <c r="FO61" s="124">
        <f t="shared" si="230"/>
        <v>0</v>
      </c>
      <c r="FP61" s="124">
        <f t="shared" si="230"/>
        <v>0</v>
      </c>
      <c r="FQ61" s="124">
        <f t="shared" si="230"/>
        <v>0</v>
      </c>
      <c r="FR61" s="124">
        <f t="shared" si="230"/>
        <v>0</v>
      </c>
      <c r="FS61" s="124">
        <f t="shared" si="230"/>
        <v>0</v>
      </c>
      <c r="FT61" s="124">
        <f t="shared" si="230"/>
        <v>0</v>
      </c>
      <c r="FU61" s="124">
        <f t="shared" si="230"/>
        <v>0</v>
      </c>
      <c r="FV61" s="124">
        <f t="shared" si="230"/>
        <v>0</v>
      </c>
      <c r="FW61" s="124">
        <f t="shared" si="230"/>
        <v>0</v>
      </c>
      <c r="FX61" s="124">
        <f t="shared" si="231"/>
        <v>0</v>
      </c>
      <c r="FY61" s="124">
        <f t="shared" si="231"/>
        <v>0</v>
      </c>
      <c r="FZ61" s="124">
        <f t="shared" si="231"/>
        <v>0</v>
      </c>
      <c r="GA61" s="124">
        <f t="shared" si="231"/>
        <v>0</v>
      </c>
      <c r="GB61" s="124">
        <f t="shared" si="231"/>
        <v>0</v>
      </c>
      <c r="GC61" s="124">
        <f t="shared" si="231"/>
        <v>0</v>
      </c>
      <c r="GD61" s="124">
        <f t="shared" si="231"/>
        <v>0</v>
      </c>
      <c r="GE61" s="124">
        <f t="shared" si="231"/>
        <v>0</v>
      </c>
      <c r="GF61" s="124">
        <f t="shared" si="231"/>
        <v>0</v>
      </c>
      <c r="GG61" s="124">
        <f t="shared" si="231"/>
        <v>0</v>
      </c>
      <c r="GH61" s="124">
        <f t="shared" si="232"/>
        <v>0</v>
      </c>
      <c r="GI61" s="124">
        <f t="shared" si="232"/>
        <v>0</v>
      </c>
      <c r="GJ61" s="124">
        <f t="shared" si="232"/>
        <v>0</v>
      </c>
      <c r="GK61" s="124">
        <f t="shared" si="232"/>
        <v>0</v>
      </c>
      <c r="GL61" s="124">
        <f t="shared" si="232"/>
        <v>0</v>
      </c>
      <c r="GM61" s="124">
        <f t="shared" si="232"/>
        <v>0</v>
      </c>
      <c r="GN61" s="124">
        <f t="shared" si="232"/>
        <v>0</v>
      </c>
      <c r="GO61" s="124">
        <f t="shared" si="232"/>
        <v>0</v>
      </c>
      <c r="GP61" s="124">
        <f t="shared" si="232"/>
        <v>0</v>
      </c>
      <c r="GQ61" s="124">
        <f t="shared" si="232"/>
        <v>0</v>
      </c>
      <c r="GR61" s="124">
        <f t="shared" si="232"/>
        <v>0</v>
      </c>
      <c r="GS61" s="124">
        <f t="shared" si="232"/>
        <v>0</v>
      </c>
      <c r="GT61" s="127">
        <f t="shared" si="233"/>
        <v>0</v>
      </c>
      <c r="GU61" s="124">
        <f t="shared" si="234"/>
        <v>0</v>
      </c>
      <c r="GV61" s="124">
        <f t="shared" si="235"/>
        <v>0</v>
      </c>
      <c r="GW61" s="124">
        <f t="shared" si="236"/>
        <v>0</v>
      </c>
      <c r="GX61" s="126">
        <f t="shared" si="237"/>
        <v>0</v>
      </c>
      <c r="GY61" s="125"/>
      <c r="GZ61" s="125"/>
      <c r="HA61" s="125"/>
    </row>
    <row r="62" spans="1:262">
      <c r="C62" s="115"/>
      <c r="D62" s="115"/>
      <c r="E62" s="441" t="str">
        <f>Setup!D$18</f>
        <v>General &amp; Administrative</v>
      </c>
      <c r="F62" s="120"/>
      <c r="G62" s="120"/>
      <c r="H62" s="120"/>
      <c r="I62" s="119"/>
      <c r="J62" s="128">
        <f t="shared" si="215"/>
        <v>0</v>
      </c>
      <c r="K62" s="129">
        <f t="shared" si="215"/>
        <v>0</v>
      </c>
      <c r="L62" s="129">
        <f t="shared" si="215"/>
        <v>0</v>
      </c>
      <c r="M62" s="129">
        <f t="shared" si="215"/>
        <v>0</v>
      </c>
      <c r="N62" s="129">
        <f t="shared" si="215"/>
        <v>0</v>
      </c>
      <c r="O62" s="129">
        <f t="shared" si="215"/>
        <v>0</v>
      </c>
      <c r="P62" s="129">
        <f t="shared" si="215"/>
        <v>0</v>
      </c>
      <c r="Q62" s="129">
        <f t="shared" si="215"/>
        <v>0</v>
      </c>
      <c r="R62" s="129">
        <f t="shared" si="216"/>
        <v>0</v>
      </c>
      <c r="S62" s="129">
        <f t="shared" si="216"/>
        <v>0</v>
      </c>
      <c r="T62" s="129">
        <f t="shared" si="216"/>
        <v>0</v>
      </c>
      <c r="U62" s="129">
        <f t="shared" si="216"/>
        <v>0</v>
      </c>
      <c r="V62" s="129">
        <f t="shared" si="216"/>
        <v>0</v>
      </c>
      <c r="W62" s="129">
        <f t="shared" si="216"/>
        <v>0</v>
      </c>
      <c r="X62" s="129">
        <f t="shared" si="216"/>
        <v>0</v>
      </c>
      <c r="Y62" s="129">
        <f t="shared" si="216"/>
        <v>0</v>
      </c>
      <c r="Z62" s="129">
        <f t="shared" si="216"/>
        <v>0</v>
      </c>
      <c r="AA62" s="129">
        <f t="shared" si="216"/>
        <v>0</v>
      </c>
      <c r="AB62" s="129">
        <f t="shared" si="217"/>
        <v>0</v>
      </c>
      <c r="AC62" s="129">
        <f t="shared" si="217"/>
        <v>0</v>
      </c>
      <c r="AD62" s="129">
        <f t="shared" si="217"/>
        <v>0</v>
      </c>
      <c r="AE62" s="129">
        <f t="shared" si="217"/>
        <v>0</v>
      </c>
      <c r="AF62" s="129">
        <f t="shared" si="217"/>
        <v>0</v>
      </c>
      <c r="AG62" s="129">
        <f t="shared" si="217"/>
        <v>0</v>
      </c>
      <c r="AH62" s="129">
        <f t="shared" si="217"/>
        <v>0</v>
      </c>
      <c r="AI62" s="129">
        <f t="shared" si="217"/>
        <v>0</v>
      </c>
      <c r="AJ62" s="129">
        <f t="shared" si="217"/>
        <v>0</v>
      </c>
      <c r="AK62" s="129">
        <f t="shared" si="217"/>
        <v>0</v>
      </c>
      <c r="AL62" s="129">
        <f t="shared" si="218"/>
        <v>0</v>
      </c>
      <c r="AM62" s="129">
        <f t="shared" si="218"/>
        <v>0</v>
      </c>
      <c r="AN62" s="129">
        <f t="shared" si="218"/>
        <v>0</v>
      </c>
      <c r="AO62" s="129">
        <f t="shared" si="218"/>
        <v>0</v>
      </c>
      <c r="AP62" s="129">
        <f t="shared" si="218"/>
        <v>0</v>
      </c>
      <c r="AQ62" s="129">
        <f t="shared" si="218"/>
        <v>0</v>
      </c>
      <c r="AR62" s="129">
        <f t="shared" si="218"/>
        <v>0</v>
      </c>
      <c r="AS62" s="129">
        <f t="shared" si="218"/>
        <v>0</v>
      </c>
      <c r="AT62" s="129">
        <f t="shared" si="218"/>
        <v>0</v>
      </c>
      <c r="AU62" s="129">
        <f t="shared" si="218"/>
        <v>0</v>
      </c>
      <c r="AV62" s="129">
        <f t="shared" si="219"/>
        <v>0</v>
      </c>
      <c r="AW62" s="129">
        <f t="shared" si="219"/>
        <v>0</v>
      </c>
      <c r="AX62" s="129">
        <f t="shared" si="219"/>
        <v>0</v>
      </c>
      <c r="AY62" s="129">
        <f t="shared" si="219"/>
        <v>0</v>
      </c>
      <c r="AZ62" s="129">
        <f t="shared" si="219"/>
        <v>0</v>
      </c>
      <c r="BA62" s="129">
        <f t="shared" si="219"/>
        <v>0</v>
      </c>
      <c r="BB62" s="129">
        <f t="shared" si="219"/>
        <v>0</v>
      </c>
      <c r="BC62" s="129">
        <f t="shared" si="219"/>
        <v>0</v>
      </c>
      <c r="BD62" s="129">
        <f t="shared" si="219"/>
        <v>0</v>
      </c>
      <c r="BE62" s="129">
        <f t="shared" si="219"/>
        <v>0</v>
      </c>
      <c r="BF62" s="129">
        <f t="shared" si="220"/>
        <v>0</v>
      </c>
      <c r="BG62" s="129">
        <f t="shared" si="220"/>
        <v>0</v>
      </c>
      <c r="BH62" s="129">
        <f t="shared" si="220"/>
        <v>0</v>
      </c>
      <c r="BI62" s="129">
        <f t="shared" si="220"/>
        <v>0</v>
      </c>
      <c r="BJ62" s="129">
        <f t="shared" si="220"/>
        <v>0</v>
      </c>
      <c r="BK62" s="129">
        <f t="shared" si="220"/>
        <v>0</v>
      </c>
      <c r="BL62" s="129">
        <f t="shared" si="220"/>
        <v>0</v>
      </c>
      <c r="BM62" s="129">
        <f t="shared" si="220"/>
        <v>0</v>
      </c>
      <c r="BN62" s="129">
        <f t="shared" si="220"/>
        <v>0</v>
      </c>
      <c r="BO62" s="129">
        <f t="shared" si="220"/>
        <v>0</v>
      </c>
      <c r="BP62" s="129">
        <f t="shared" si="220"/>
        <v>0</v>
      </c>
      <c r="BQ62" s="129">
        <f t="shared" si="220"/>
        <v>0</v>
      </c>
      <c r="BR62" s="128" cm="1">
        <f t="array" ref="BR62">SUMPRODUCT((YEAR($J$5:$BQ$5)=BR$5)*($J62:$BQ62))</f>
        <v>0</v>
      </c>
      <c r="BS62" s="129" cm="1">
        <f t="array" ref="BS62">SUMPRODUCT((YEAR($J$5:$BQ$5)=BS$5)*($J62:$BQ62))</f>
        <v>0</v>
      </c>
      <c r="BT62" s="129" cm="1">
        <f t="array" ref="BT62">SUMPRODUCT((YEAR($J$5:$BQ$5)=BT$5)*($J62:$BQ62))</f>
        <v>0</v>
      </c>
      <c r="BU62" s="129" cm="1">
        <f t="array" ref="BU62">SUMPRODUCT((YEAR($J$5:$BQ$5)=BU$5)*($J62:$BQ62))</f>
        <v>0</v>
      </c>
      <c r="BV62" s="558" cm="1">
        <f t="array" ref="BV62">SUMPRODUCT((YEAR($J$5:$BQ$5)=BV$5)*($J62:$BQ62))</f>
        <v>0</v>
      </c>
      <c r="BW62" s="158"/>
      <c r="BX62" s="128">
        <f t="shared" si="221"/>
        <v>0</v>
      </c>
      <c r="BY62" s="129">
        <f t="shared" si="221"/>
        <v>0</v>
      </c>
      <c r="BZ62" s="129">
        <f t="shared" si="221"/>
        <v>0</v>
      </c>
      <c r="CA62" s="129">
        <f t="shared" si="221"/>
        <v>0</v>
      </c>
      <c r="CB62" s="129">
        <f t="shared" si="221"/>
        <v>0</v>
      </c>
      <c r="CC62" s="129">
        <f t="shared" si="221"/>
        <v>0</v>
      </c>
      <c r="CD62" s="129">
        <f t="shared" si="221"/>
        <v>0</v>
      </c>
      <c r="CE62" s="129">
        <f t="shared" si="221"/>
        <v>0</v>
      </c>
      <c r="CF62" s="129">
        <f t="shared" si="222"/>
        <v>0</v>
      </c>
      <c r="CG62" s="129">
        <f t="shared" si="222"/>
        <v>0</v>
      </c>
      <c r="CH62" s="129">
        <f t="shared" si="222"/>
        <v>0</v>
      </c>
      <c r="CI62" s="129">
        <f t="shared" si="222"/>
        <v>0</v>
      </c>
      <c r="CJ62" s="129">
        <f t="shared" si="222"/>
        <v>0</v>
      </c>
      <c r="CK62" s="129">
        <f t="shared" si="222"/>
        <v>0</v>
      </c>
      <c r="CL62" s="129">
        <f t="shared" si="222"/>
        <v>0</v>
      </c>
      <c r="CM62" s="129">
        <f t="shared" si="222"/>
        <v>0</v>
      </c>
      <c r="CN62" s="129">
        <f t="shared" si="222"/>
        <v>0</v>
      </c>
      <c r="CO62" s="129">
        <f t="shared" si="222"/>
        <v>0</v>
      </c>
      <c r="CP62" s="129">
        <f t="shared" si="223"/>
        <v>0</v>
      </c>
      <c r="CQ62" s="129">
        <f t="shared" si="223"/>
        <v>0</v>
      </c>
      <c r="CR62" s="129">
        <f t="shared" si="223"/>
        <v>0</v>
      </c>
      <c r="CS62" s="129">
        <f t="shared" si="223"/>
        <v>0</v>
      </c>
      <c r="CT62" s="129">
        <f t="shared" si="223"/>
        <v>0</v>
      </c>
      <c r="CU62" s="129">
        <f t="shared" si="223"/>
        <v>0</v>
      </c>
      <c r="CV62" s="129">
        <f t="shared" si="223"/>
        <v>0</v>
      </c>
      <c r="CW62" s="129">
        <f t="shared" si="223"/>
        <v>0</v>
      </c>
      <c r="CX62" s="129">
        <f t="shared" si="223"/>
        <v>0</v>
      </c>
      <c r="CY62" s="129">
        <f t="shared" si="223"/>
        <v>0</v>
      </c>
      <c r="CZ62" s="129">
        <f t="shared" si="224"/>
        <v>0</v>
      </c>
      <c r="DA62" s="129">
        <f t="shared" si="224"/>
        <v>0</v>
      </c>
      <c r="DB62" s="129">
        <f t="shared" si="224"/>
        <v>0</v>
      </c>
      <c r="DC62" s="129">
        <f t="shared" si="224"/>
        <v>0</v>
      </c>
      <c r="DD62" s="129">
        <f t="shared" si="224"/>
        <v>0</v>
      </c>
      <c r="DE62" s="129">
        <f t="shared" si="224"/>
        <v>0</v>
      </c>
      <c r="DF62" s="129">
        <f t="shared" si="224"/>
        <v>0</v>
      </c>
      <c r="DG62" s="129">
        <f t="shared" si="224"/>
        <v>0</v>
      </c>
      <c r="DH62" s="129">
        <f t="shared" si="224"/>
        <v>0</v>
      </c>
      <c r="DI62" s="129">
        <f t="shared" si="224"/>
        <v>0</v>
      </c>
      <c r="DJ62" s="129">
        <f t="shared" si="225"/>
        <v>0</v>
      </c>
      <c r="DK62" s="129">
        <f t="shared" si="225"/>
        <v>0</v>
      </c>
      <c r="DL62" s="129">
        <f t="shared" si="225"/>
        <v>0</v>
      </c>
      <c r="DM62" s="129">
        <f t="shared" si="225"/>
        <v>0</v>
      </c>
      <c r="DN62" s="129">
        <f t="shared" si="225"/>
        <v>0</v>
      </c>
      <c r="DO62" s="129">
        <f t="shared" si="225"/>
        <v>0</v>
      </c>
      <c r="DP62" s="129">
        <f t="shared" si="225"/>
        <v>0</v>
      </c>
      <c r="DQ62" s="129">
        <f t="shared" si="225"/>
        <v>0</v>
      </c>
      <c r="DR62" s="129">
        <f t="shared" si="225"/>
        <v>0</v>
      </c>
      <c r="DS62" s="129">
        <f t="shared" si="225"/>
        <v>0</v>
      </c>
      <c r="DT62" s="129">
        <f t="shared" si="226"/>
        <v>0</v>
      </c>
      <c r="DU62" s="129">
        <f t="shared" si="226"/>
        <v>0</v>
      </c>
      <c r="DV62" s="129">
        <f t="shared" si="226"/>
        <v>0</v>
      </c>
      <c r="DW62" s="129">
        <f t="shared" si="226"/>
        <v>0</v>
      </c>
      <c r="DX62" s="129">
        <f t="shared" si="226"/>
        <v>0</v>
      </c>
      <c r="DY62" s="129">
        <f t="shared" si="226"/>
        <v>0</v>
      </c>
      <c r="DZ62" s="129">
        <f t="shared" si="226"/>
        <v>0</v>
      </c>
      <c r="EA62" s="129">
        <f t="shared" si="226"/>
        <v>0</v>
      </c>
      <c r="EB62" s="129">
        <f t="shared" si="226"/>
        <v>0</v>
      </c>
      <c r="EC62" s="129">
        <f t="shared" si="226"/>
        <v>0</v>
      </c>
      <c r="ED62" s="129">
        <f t="shared" si="226"/>
        <v>0</v>
      </c>
      <c r="EE62" s="129">
        <f t="shared" si="226"/>
        <v>0</v>
      </c>
      <c r="EF62" s="127" cm="1">
        <f t="array" ref="EF62">SUMPRODUCT((YEAR($BX$5:$EE$5)=EF$5)*($BX62:$EE62))</f>
        <v>0</v>
      </c>
      <c r="EG62" s="124" cm="1">
        <f t="array" ref="EG62">SUMPRODUCT((YEAR($BX$5:$EE$5)=EG$5)*($BX62:$EE62))</f>
        <v>0</v>
      </c>
      <c r="EH62" s="124" cm="1">
        <f t="array" ref="EH62">SUMPRODUCT((YEAR($BX$5:$EE$5)=EH$5)*($BX62:$EE62))</f>
        <v>0</v>
      </c>
      <c r="EI62" s="124" cm="1">
        <f t="array" ref="EI62">SUMPRODUCT((YEAR($BX$5:$EE$5)=EI$5)*($BX62:$EE62))</f>
        <v>0</v>
      </c>
      <c r="EJ62" s="126" cm="1">
        <f t="array" ref="EJ62">SUMPRODUCT((YEAR($BX$5:$EE$5)=EJ$5)*($BX62:$EE62))</f>
        <v>0</v>
      </c>
      <c r="EK62" s="443"/>
      <c r="EL62" s="129">
        <f t="shared" si="227"/>
        <v>0</v>
      </c>
      <c r="EM62" s="129">
        <f t="shared" si="227"/>
        <v>0</v>
      </c>
      <c r="EN62" s="129">
        <f t="shared" si="227"/>
        <v>0</v>
      </c>
      <c r="EO62" s="129">
        <f t="shared" si="227"/>
        <v>0</v>
      </c>
      <c r="EP62" s="129">
        <f t="shared" si="227"/>
        <v>0</v>
      </c>
      <c r="EQ62" s="129">
        <f t="shared" si="227"/>
        <v>0</v>
      </c>
      <c r="ER62" s="129">
        <f t="shared" si="227"/>
        <v>0</v>
      </c>
      <c r="ES62" s="129">
        <f t="shared" si="227"/>
        <v>0</v>
      </c>
      <c r="ET62" s="129">
        <f t="shared" si="228"/>
        <v>0</v>
      </c>
      <c r="EU62" s="129">
        <f t="shared" si="228"/>
        <v>0</v>
      </c>
      <c r="EV62" s="129">
        <f t="shared" si="228"/>
        <v>0</v>
      </c>
      <c r="EW62" s="129">
        <f t="shared" si="228"/>
        <v>0</v>
      </c>
      <c r="EX62" s="129">
        <f t="shared" si="228"/>
        <v>0</v>
      </c>
      <c r="EY62" s="129">
        <f t="shared" si="228"/>
        <v>0</v>
      </c>
      <c r="EZ62" s="129">
        <f t="shared" si="228"/>
        <v>0</v>
      </c>
      <c r="FA62" s="129">
        <f t="shared" si="228"/>
        <v>0</v>
      </c>
      <c r="FB62" s="129">
        <f t="shared" si="228"/>
        <v>0</v>
      </c>
      <c r="FC62" s="129">
        <f t="shared" si="228"/>
        <v>0</v>
      </c>
      <c r="FD62" s="129">
        <f t="shared" si="229"/>
        <v>0</v>
      </c>
      <c r="FE62" s="129">
        <f t="shared" si="229"/>
        <v>0</v>
      </c>
      <c r="FF62" s="129">
        <f t="shared" si="229"/>
        <v>0</v>
      </c>
      <c r="FG62" s="129">
        <f t="shared" si="229"/>
        <v>0</v>
      </c>
      <c r="FH62" s="129">
        <f t="shared" si="229"/>
        <v>0</v>
      </c>
      <c r="FI62" s="129">
        <f t="shared" si="229"/>
        <v>0</v>
      </c>
      <c r="FJ62" s="129">
        <f t="shared" si="229"/>
        <v>0</v>
      </c>
      <c r="FK62" s="129">
        <f t="shared" si="229"/>
        <v>0</v>
      </c>
      <c r="FL62" s="129">
        <f t="shared" si="229"/>
        <v>0</v>
      </c>
      <c r="FM62" s="129">
        <f t="shared" si="229"/>
        <v>0</v>
      </c>
      <c r="FN62" s="129">
        <f t="shared" si="230"/>
        <v>0</v>
      </c>
      <c r="FO62" s="129">
        <f t="shared" si="230"/>
        <v>0</v>
      </c>
      <c r="FP62" s="129">
        <f t="shared" si="230"/>
        <v>0</v>
      </c>
      <c r="FQ62" s="129">
        <f t="shared" si="230"/>
        <v>0</v>
      </c>
      <c r="FR62" s="129">
        <f t="shared" si="230"/>
        <v>0</v>
      </c>
      <c r="FS62" s="129">
        <f t="shared" si="230"/>
        <v>0</v>
      </c>
      <c r="FT62" s="129">
        <f t="shared" si="230"/>
        <v>0</v>
      </c>
      <c r="FU62" s="129">
        <f t="shared" si="230"/>
        <v>0</v>
      </c>
      <c r="FV62" s="129">
        <f t="shared" si="230"/>
        <v>0</v>
      </c>
      <c r="FW62" s="129">
        <f t="shared" si="230"/>
        <v>0</v>
      </c>
      <c r="FX62" s="129">
        <f t="shared" si="231"/>
        <v>0</v>
      </c>
      <c r="FY62" s="129">
        <f t="shared" si="231"/>
        <v>0</v>
      </c>
      <c r="FZ62" s="129">
        <f t="shared" si="231"/>
        <v>0</v>
      </c>
      <c r="GA62" s="129">
        <f t="shared" si="231"/>
        <v>0</v>
      </c>
      <c r="GB62" s="129">
        <f t="shared" si="231"/>
        <v>0</v>
      </c>
      <c r="GC62" s="129">
        <f t="shared" si="231"/>
        <v>0</v>
      </c>
      <c r="GD62" s="129">
        <f t="shared" si="231"/>
        <v>0</v>
      </c>
      <c r="GE62" s="129">
        <f t="shared" si="231"/>
        <v>0</v>
      </c>
      <c r="GF62" s="129">
        <f t="shared" si="231"/>
        <v>0</v>
      </c>
      <c r="GG62" s="129">
        <f t="shared" si="231"/>
        <v>0</v>
      </c>
      <c r="GH62" s="129">
        <f t="shared" si="232"/>
        <v>0</v>
      </c>
      <c r="GI62" s="129">
        <f t="shared" si="232"/>
        <v>0</v>
      </c>
      <c r="GJ62" s="129">
        <f t="shared" si="232"/>
        <v>0</v>
      </c>
      <c r="GK62" s="129">
        <f t="shared" si="232"/>
        <v>0</v>
      </c>
      <c r="GL62" s="129">
        <f t="shared" si="232"/>
        <v>0</v>
      </c>
      <c r="GM62" s="129">
        <f t="shared" si="232"/>
        <v>0</v>
      </c>
      <c r="GN62" s="129">
        <f t="shared" si="232"/>
        <v>0</v>
      </c>
      <c r="GO62" s="129">
        <f t="shared" si="232"/>
        <v>0</v>
      </c>
      <c r="GP62" s="129">
        <f t="shared" si="232"/>
        <v>0</v>
      </c>
      <c r="GQ62" s="129">
        <f t="shared" si="232"/>
        <v>0</v>
      </c>
      <c r="GR62" s="129">
        <f t="shared" si="232"/>
        <v>0</v>
      </c>
      <c r="GS62" s="129">
        <f t="shared" si="232"/>
        <v>0</v>
      </c>
      <c r="GT62" s="127">
        <f t="shared" si="233"/>
        <v>0</v>
      </c>
      <c r="GU62" s="124">
        <f t="shared" si="234"/>
        <v>0</v>
      </c>
      <c r="GV62" s="124">
        <f t="shared" si="235"/>
        <v>0</v>
      </c>
      <c r="GW62" s="124">
        <f t="shared" si="236"/>
        <v>0</v>
      </c>
      <c r="GX62" s="126">
        <f t="shared" si="237"/>
        <v>0</v>
      </c>
      <c r="GY62" s="125"/>
      <c r="GZ62" s="125"/>
      <c r="HA62" s="125"/>
    </row>
    <row r="63" spans="1:262">
      <c r="B63" s="115"/>
      <c r="C63" s="115"/>
      <c r="D63" s="115"/>
      <c r="E63" s="588" t="s">
        <v>4</v>
      </c>
      <c r="F63" s="120"/>
      <c r="G63" s="120"/>
      <c r="H63" s="120"/>
      <c r="I63" s="119"/>
      <c r="J63" s="128">
        <f t="shared" ref="J63:AG63" si="238">SUM(J57:J62)</f>
        <v>0</v>
      </c>
      <c r="K63" s="129">
        <f t="shared" si="238"/>
        <v>0</v>
      </c>
      <c r="L63" s="129">
        <f t="shared" si="238"/>
        <v>0</v>
      </c>
      <c r="M63" s="129">
        <f t="shared" si="238"/>
        <v>0</v>
      </c>
      <c r="N63" s="129">
        <f t="shared" si="238"/>
        <v>0</v>
      </c>
      <c r="O63" s="129">
        <f t="shared" si="238"/>
        <v>0</v>
      </c>
      <c r="P63" s="129">
        <f t="shared" si="238"/>
        <v>0</v>
      </c>
      <c r="Q63" s="129">
        <f t="shared" si="238"/>
        <v>0</v>
      </c>
      <c r="R63" s="129">
        <f t="shared" si="238"/>
        <v>0</v>
      </c>
      <c r="S63" s="129">
        <f t="shared" si="238"/>
        <v>0</v>
      </c>
      <c r="T63" s="129">
        <f t="shared" si="238"/>
        <v>0</v>
      </c>
      <c r="U63" s="129">
        <f t="shared" si="238"/>
        <v>0</v>
      </c>
      <c r="V63" s="129">
        <f t="shared" si="238"/>
        <v>0</v>
      </c>
      <c r="W63" s="129">
        <f t="shared" si="238"/>
        <v>0</v>
      </c>
      <c r="X63" s="129">
        <f t="shared" si="238"/>
        <v>0</v>
      </c>
      <c r="Y63" s="129">
        <f t="shared" si="238"/>
        <v>0</v>
      </c>
      <c r="Z63" s="129">
        <f t="shared" si="238"/>
        <v>0</v>
      </c>
      <c r="AA63" s="129">
        <f t="shared" si="238"/>
        <v>0</v>
      </c>
      <c r="AB63" s="129">
        <f t="shared" si="238"/>
        <v>0</v>
      </c>
      <c r="AC63" s="129">
        <f t="shared" si="238"/>
        <v>0</v>
      </c>
      <c r="AD63" s="129">
        <f t="shared" si="238"/>
        <v>0</v>
      </c>
      <c r="AE63" s="129">
        <f t="shared" si="238"/>
        <v>0</v>
      </c>
      <c r="AF63" s="129">
        <f t="shared" si="238"/>
        <v>0</v>
      </c>
      <c r="AG63" s="129">
        <f t="shared" si="238"/>
        <v>0</v>
      </c>
      <c r="AH63" s="129">
        <f t="shared" ref="AH63" si="239">SUM(AH57:AH62)</f>
        <v>0</v>
      </c>
      <c r="AI63" s="129">
        <f t="shared" ref="AI63:BQ63" si="240">SUM(AI57:AI62)</f>
        <v>0</v>
      </c>
      <c r="AJ63" s="129">
        <f t="shared" si="240"/>
        <v>0</v>
      </c>
      <c r="AK63" s="129">
        <f t="shared" si="240"/>
        <v>0</v>
      </c>
      <c r="AL63" s="129">
        <f t="shared" si="240"/>
        <v>0</v>
      </c>
      <c r="AM63" s="129">
        <f t="shared" si="240"/>
        <v>0</v>
      </c>
      <c r="AN63" s="129">
        <f t="shared" si="240"/>
        <v>0</v>
      </c>
      <c r="AO63" s="129">
        <f t="shared" si="240"/>
        <v>0</v>
      </c>
      <c r="AP63" s="129">
        <f t="shared" si="240"/>
        <v>0</v>
      </c>
      <c r="AQ63" s="129">
        <f t="shared" si="240"/>
        <v>0</v>
      </c>
      <c r="AR63" s="129">
        <f t="shared" si="240"/>
        <v>0</v>
      </c>
      <c r="AS63" s="129">
        <f t="shared" si="240"/>
        <v>0</v>
      </c>
      <c r="AT63" s="129">
        <f t="shared" si="240"/>
        <v>0</v>
      </c>
      <c r="AU63" s="129">
        <f t="shared" si="240"/>
        <v>0</v>
      </c>
      <c r="AV63" s="129">
        <f t="shared" si="240"/>
        <v>0</v>
      </c>
      <c r="AW63" s="129">
        <f t="shared" si="240"/>
        <v>0</v>
      </c>
      <c r="AX63" s="129">
        <f t="shared" si="240"/>
        <v>0</v>
      </c>
      <c r="AY63" s="129">
        <f t="shared" si="240"/>
        <v>0</v>
      </c>
      <c r="AZ63" s="129">
        <f t="shared" si="240"/>
        <v>0</v>
      </c>
      <c r="BA63" s="129">
        <f t="shared" si="240"/>
        <v>0</v>
      </c>
      <c r="BB63" s="129">
        <f t="shared" si="240"/>
        <v>0</v>
      </c>
      <c r="BC63" s="129">
        <f t="shared" si="240"/>
        <v>0</v>
      </c>
      <c r="BD63" s="129">
        <f t="shared" si="240"/>
        <v>0</v>
      </c>
      <c r="BE63" s="129">
        <f t="shared" si="240"/>
        <v>0</v>
      </c>
      <c r="BF63" s="129">
        <f t="shared" si="240"/>
        <v>0</v>
      </c>
      <c r="BG63" s="129">
        <f t="shared" si="240"/>
        <v>0</v>
      </c>
      <c r="BH63" s="129">
        <f t="shared" si="240"/>
        <v>0</v>
      </c>
      <c r="BI63" s="129">
        <f t="shared" si="240"/>
        <v>0</v>
      </c>
      <c r="BJ63" s="129">
        <f t="shared" si="240"/>
        <v>0</v>
      </c>
      <c r="BK63" s="129">
        <f t="shared" si="240"/>
        <v>0</v>
      </c>
      <c r="BL63" s="129">
        <f t="shared" si="240"/>
        <v>0</v>
      </c>
      <c r="BM63" s="129">
        <f t="shared" si="240"/>
        <v>0</v>
      </c>
      <c r="BN63" s="129">
        <f t="shared" si="240"/>
        <v>0</v>
      </c>
      <c r="BO63" s="129">
        <f t="shared" si="240"/>
        <v>0</v>
      </c>
      <c r="BP63" s="129">
        <f t="shared" si="240"/>
        <v>0</v>
      </c>
      <c r="BQ63" s="129">
        <f t="shared" si="240"/>
        <v>0</v>
      </c>
      <c r="BR63" s="128">
        <f t="shared" ref="BR63:BV63" si="241">SUM(BR57:BR62)</f>
        <v>0</v>
      </c>
      <c r="BS63" s="129">
        <f t="shared" si="241"/>
        <v>0</v>
      </c>
      <c r="BT63" s="129">
        <f t="shared" si="241"/>
        <v>0</v>
      </c>
      <c r="BU63" s="129">
        <f t="shared" si="241"/>
        <v>0</v>
      </c>
      <c r="BV63" s="558">
        <f t="shared" si="241"/>
        <v>0</v>
      </c>
      <c r="BW63" s="589"/>
      <c r="BX63" s="128">
        <f t="shared" ref="BX63:CU63" si="242">SUM(BX57:BX62)</f>
        <v>0</v>
      </c>
      <c r="BY63" s="129">
        <f t="shared" si="242"/>
        <v>0</v>
      </c>
      <c r="BZ63" s="129">
        <f t="shared" si="242"/>
        <v>0</v>
      </c>
      <c r="CA63" s="129">
        <f t="shared" si="242"/>
        <v>0</v>
      </c>
      <c r="CB63" s="129">
        <f t="shared" si="242"/>
        <v>0</v>
      </c>
      <c r="CC63" s="129">
        <f t="shared" si="242"/>
        <v>0</v>
      </c>
      <c r="CD63" s="129">
        <f t="shared" si="242"/>
        <v>0</v>
      </c>
      <c r="CE63" s="129">
        <f t="shared" si="242"/>
        <v>0</v>
      </c>
      <c r="CF63" s="129">
        <f t="shared" si="242"/>
        <v>0</v>
      </c>
      <c r="CG63" s="129">
        <f t="shared" si="242"/>
        <v>0</v>
      </c>
      <c r="CH63" s="129">
        <f t="shared" si="242"/>
        <v>0</v>
      </c>
      <c r="CI63" s="129">
        <f t="shared" si="242"/>
        <v>0</v>
      </c>
      <c r="CJ63" s="129">
        <f t="shared" si="242"/>
        <v>0</v>
      </c>
      <c r="CK63" s="129">
        <f t="shared" si="242"/>
        <v>0</v>
      </c>
      <c r="CL63" s="129">
        <f t="shared" si="242"/>
        <v>0</v>
      </c>
      <c r="CM63" s="129">
        <f t="shared" si="242"/>
        <v>0</v>
      </c>
      <c r="CN63" s="129">
        <f t="shared" si="242"/>
        <v>0</v>
      </c>
      <c r="CO63" s="129">
        <f t="shared" si="242"/>
        <v>0</v>
      </c>
      <c r="CP63" s="129">
        <f t="shared" si="242"/>
        <v>0</v>
      </c>
      <c r="CQ63" s="129">
        <f t="shared" si="242"/>
        <v>0</v>
      </c>
      <c r="CR63" s="129">
        <f t="shared" si="242"/>
        <v>0</v>
      </c>
      <c r="CS63" s="129">
        <f t="shared" si="242"/>
        <v>0</v>
      </c>
      <c r="CT63" s="129">
        <f t="shared" si="242"/>
        <v>0</v>
      </c>
      <c r="CU63" s="129">
        <f t="shared" si="242"/>
        <v>0</v>
      </c>
      <c r="CV63" s="129">
        <f>SUM(CV57:CV62)</f>
        <v>0</v>
      </c>
      <c r="CW63" s="129">
        <f t="shared" ref="CW63:EE63" si="243">SUM(CW57:CW62)</f>
        <v>0</v>
      </c>
      <c r="CX63" s="129">
        <f t="shared" si="243"/>
        <v>0</v>
      </c>
      <c r="CY63" s="129">
        <f t="shared" si="243"/>
        <v>0</v>
      </c>
      <c r="CZ63" s="129">
        <f t="shared" si="243"/>
        <v>0</v>
      </c>
      <c r="DA63" s="129">
        <f t="shared" si="243"/>
        <v>0</v>
      </c>
      <c r="DB63" s="129">
        <f t="shared" si="243"/>
        <v>0</v>
      </c>
      <c r="DC63" s="129">
        <f t="shared" si="243"/>
        <v>0</v>
      </c>
      <c r="DD63" s="129">
        <f t="shared" si="243"/>
        <v>0</v>
      </c>
      <c r="DE63" s="129">
        <f t="shared" si="243"/>
        <v>0</v>
      </c>
      <c r="DF63" s="129">
        <f t="shared" si="243"/>
        <v>0</v>
      </c>
      <c r="DG63" s="129">
        <f t="shared" si="243"/>
        <v>0</v>
      </c>
      <c r="DH63" s="129">
        <f t="shared" si="243"/>
        <v>0</v>
      </c>
      <c r="DI63" s="129">
        <f t="shared" si="243"/>
        <v>0</v>
      </c>
      <c r="DJ63" s="129">
        <f t="shared" si="243"/>
        <v>0</v>
      </c>
      <c r="DK63" s="129">
        <f t="shared" si="243"/>
        <v>0</v>
      </c>
      <c r="DL63" s="129">
        <f t="shared" si="243"/>
        <v>0</v>
      </c>
      <c r="DM63" s="129">
        <f t="shared" si="243"/>
        <v>0</v>
      </c>
      <c r="DN63" s="129">
        <f t="shared" si="243"/>
        <v>0</v>
      </c>
      <c r="DO63" s="129">
        <f t="shared" si="243"/>
        <v>0</v>
      </c>
      <c r="DP63" s="129">
        <f t="shared" si="243"/>
        <v>0</v>
      </c>
      <c r="DQ63" s="129">
        <f t="shared" si="243"/>
        <v>0</v>
      </c>
      <c r="DR63" s="129">
        <f t="shared" si="243"/>
        <v>0</v>
      </c>
      <c r="DS63" s="129">
        <f t="shared" si="243"/>
        <v>0</v>
      </c>
      <c r="DT63" s="129">
        <f t="shared" si="243"/>
        <v>0</v>
      </c>
      <c r="DU63" s="129">
        <f t="shared" si="243"/>
        <v>0</v>
      </c>
      <c r="DV63" s="129">
        <f t="shared" si="243"/>
        <v>0</v>
      </c>
      <c r="DW63" s="129">
        <f t="shared" si="243"/>
        <v>0</v>
      </c>
      <c r="DX63" s="129">
        <f t="shared" si="243"/>
        <v>0</v>
      </c>
      <c r="DY63" s="129">
        <f t="shared" si="243"/>
        <v>0</v>
      </c>
      <c r="DZ63" s="129">
        <f t="shared" si="243"/>
        <v>0</v>
      </c>
      <c r="EA63" s="129">
        <f t="shared" si="243"/>
        <v>0</v>
      </c>
      <c r="EB63" s="129">
        <f t="shared" si="243"/>
        <v>0</v>
      </c>
      <c r="EC63" s="129">
        <f t="shared" si="243"/>
        <v>0</v>
      </c>
      <c r="ED63" s="129">
        <f t="shared" si="243"/>
        <v>0</v>
      </c>
      <c r="EE63" s="129">
        <f t="shared" si="243"/>
        <v>0</v>
      </c>
      <c r="EF63" s="130">
        <f t="shared" ref="EF63:EJ63" si="244">SUM(EF57:EF62)</f>
        <v>0</v>
      </c>
      <c r="EG63" s="131">
        <f t="shared" si="244"/>
        <v>0</v>
      </c>
      <c r="EH63" s="131">
        <f t="shared" si="244"/>
        <v>0</v>
      </c>
      <c r="EI63" s="131">
        <f t="shared" si="244"/>
        <v>0</v>
      </c>
      <c r="EJ63" s="132">
        <f t="shared" si="244"/>
        <v>0</v>
      </c>
      <c r="EK63" s="590"/>
      <c r="EL63" s="129">
        <f t="shared" ref="EL63:FI63" si="245">SUM(EL57:EL62)</f>
        <v>0</v>
      </c>
      <c r="EM63" s="129">
        <f t="shared" si="245"/>
        <v>0</v>
      </c>
      <c r="EN63" s="129">
        <f t="shared" si="245"/>
        <v>0</v>
      </c>
      <c r="EO63" s="129">
        <f t="shared" si="245"/>
        <v>0</v>
      </c>
      <c r="EP63" s="129">
        <f t="shared" si="245"/>
        <v>0</v>
      </c>
      <c r="EQ63" s="129">
        <f t="shared" si="245"/>
        <v>0</v>
      </c>
      <c r="ER63" s="129">
        <f t="shared" si="245"/>
        <v>0</v>
      </c>
      <c r="ES63" s="129">
        <f t="shared" si="245"/>
        <v>0</v>
      </c>
      <c r="ET63" s="129">
        <f t="shared" si="245"/>
        <v>0</v>
      </c>
      <c r="EU63" s="129">
        <f t="shared" si="245"/>
        <v>0</v>
      </c>
      <c r="EV63" s="129">
        <f t="shared" si="245"/>
        <v>0</v>
      </c>
      <c r="EW63" s="129">
        <f t="shared" si="245"/>
        <v>0</v>
      </c>
      <c r="EX63" s="129">
        <f t="shared" si="245"/>
        <v>0</v>
      </c>
      <c r="EY63" s="129">
        <f t="shared" si="245"/>
        <v>0</v>
      </c>
      <c r="EZ63" s="129">
        <f t="shared" si="245"/>
        <v>0</v>
      </c>
      <c r="FA63" s="129">
        <f t="shared" si="245"/>
        <v>0</v>
      </c>
      <c r="FB63" s="129">
        <f t="shared" si="245"/>
        <v>0</v>
      </c>
      <c r="FC63" s="129">
        <f t="shared" si="245"/>
        <v>0</v>
      </c>
      <c r="FD63" s="129">
        <f t="shared" si="245"/>
        <v>0</v>
      </c>
      <c r="FE63" s="129">
        <f t="shared" si="245"/>
        <v>0</v>
      </c>
      <c r="FF63" s="129">
        <f t="shared" si="245"/>
        <v>0</v>
      </c>
      <c r="FG63" s="129">
        <f t="shared" si="245"/>
        <v>0</v>
      </c>
      <c r="FH63" s="129">
        <f t="shared" si="245"/>
        <v>0</v>
      </c>
      <c r="FI63" s="129">
        <f t="shared" si="245"/>
        <v>0</v>
      </c>
      <c r="FJ63" s="129">
        <f>SUM(FJ57:FJ62)</f>
        <v>0</v>
      </c>
      <c r="FK63" s="129">
        <f t="shared" ref="FK63:GS63" si="246">SUM(FK57:FK62)</f>
        <v>0</v>
      </c>
      <c r="FL63" s="129">
        <f t="shared" si="246"/>
        <v>0</v>
      </c>
      <c r="FM63" s="129">
        <f t="shared" si="246"/>
        <v>0</v>
      </c>
      <c r="FN63" s="129">
        <f t="shared" si="246"/>
        <v>0</v>
      </c>
      <c r="FO63" s="129">
        <f t="shared" si="246"/>
        <v>0</v>
      </c>
      <c r="FP63" s="129">
        <f t="shared" si="246"/>
        <v>0</v>
      </c>
      <c r="FQ63" s="129">
        <f t="shared" si="246"/>
        <v>0</v>
      </c>
      <c r="FR63" s="129">
        <f t="shared" si="246"/>
        <v>0</v>
      </c>
      <c r="FS63" s="129">
        <f t="shared" si="246"/>
        <v>0</v>
      </c>
      <c r="FT63" s="129">
        <f t="shared" si="246"/>
        <v>0</v>
      </c>
      <c r="FU63" s="129">
        <f t="shared" si="246"/>
        <v>0</v>
      </c>
      <c r="FV63" s="129">
        <f t="shared" si="246"/>
        <v>0</v>
      </c>
      <c r="FW63" s="129">
        <f t="shared" si="246"/>
        <v>0</v>
      </c>
      <c r="FX63" s="129">
        <f t="shared" si="246"/>
        <v>0</v>
      </c>
      <c r="FY63" s="129">
        <f t="shared" si="246"/>
        <v>0</v>
      </c>
      <c r="FZ63" s="129">
        <f t="shared" si="246"/>
        <v>0</v>
      </c>
      <c r="GA63" s="129">
        <f t="shared" si="246"/>
        <v>0</v>
      </c>
      <c r="GB63" s="129">
        <f t="shared" si="246"/>
        <v>0</v>
      </c>
      <c r="GC63" s="129">
        <f t="shared" si="246"/>
        <v>0</v>
      </c>
      <c r="GD63" s="129">
        <f t="shared" si="246"/>
        <v>0</v>
      </c>
      <c r="GE63" s="129">
        <f t="shared" si="246"/>
        <v>0</v>
      </c>
      <c r="GF63" s="129">
        <f t="shared" si="246"/>
        <v>0</v>
      </c>
      <c r="GG63" s="129">
        <f t="shared" si="246"/>
        <v>0</v>
      </c>
      <c r="GH63" s="129">
        <f t="shared" si="246"/>
        <v>0</v>
      </c>
      <c r="GI63" s="129">
        <f t="shared" si="246"/>
        <v>0</v>
      </c>
      <c r="GJ63" s="129">
        <f t="shared" si="246"/>
        <v>0</v>
      </c>
      <c r="GK63" s="129">
        <f t="shared" si="246"/>
        <v>0</v>
      </c>
      <c r="GL63" s="129">
        <f t="shared" si="246"/>
        <v>0</v>
      </c>
      <c r="GM63" s="129">
        <f t="shared" si="246"/>
        <v>0</v>
      </c>
      <c r="GN63" s="129">
        <f t="shared" si="246"/>
        <v>0</v>
      </c>
      <c r="GO63" s="129">
        <f t="shared" si="246"/>
        <v>0</v>
      </c>
      <c r="GP63" s="129">
        <f t="shared" si="246"/>
        <v>0</v>
      </c>
      <c r="GQ63" s="129">
        <f t="shared" si="246"/>
        <v>0</v>
      </c>
      <c r="GR63" s="129">
        <f t="shared" si="246"/>
        <v>0</v>
      </c>
      <c r="GS63" s="129">
        <f t="shared" si="246"/>
        <v>0</v>
      </c>
      <c r="GT63" s="130">
        <f t="shared" ref="GT63:GX63" si="247">SUM(GT57:GT62)</f>
        <v>0</v>
      </c>
      <c r="GU63" s="131">
        <f t="shared" si="247"/>
        <v>0</v>
      </c>
      <c r="GV63" s="131">
        <f t="shared" si="247"/>
        <v>0</v>
      </c>
      <c r="GW63" s="131">
        <f t="shared" si="247"/>
        <v>0</v>
      </c>
      <c r="GX63" s="132">
        <f t="shared" si="247"/>
        <v>0</v>
      </c>
      <c r="GY63" s="133"/>
      <c r="GZ63" s="125"/>
      <c r="HA63" s="125"/>
    </row>
    <row r="64" spans="1:262" s="562" customFormat="1">
      <c r="A64" s="559"/>
      <c r="B64" s="560"/>
      <c r="C64" s="560"/>
      <c r="D64" s="560"/>
      <c r="E64" s="563" t="s">
        <v>140</v>
      </c>
      <c r="F64" s="564"/>
      <c r="G64" s="563"/>
      <c r="H64" s="563"/>
      <c r="I64" s="560"/>
      <c r="J64" s="564">
        <f t="shared" ref="J64:AG64" si="248">J63-J53</f>
        <v>0</v>
      </c>
      <c r="K64" s="564">
        <f t="shared" si="248"/>
        <v>0</v>
      </c>
      <c r="L64" s="564">
        <f t="shared" si="248"/>
        <v>0</v>
      </c>
      <c r="M64" s="564">
        <f t="shared" si="248"/>
        <v>0</v>
      </c>
      <c r="N64" s="564">
        <f t="shared" si="248"/>
        <v>0</v>
      </c>
      <c r="O64" s="564">
        <f t="shared" si="248"/>
        <v>0</v>
      </c>
      <c r="P64" s="564">
        <f t="shared" si="248"/>
        <v>0</v>
      </c>
      <c r="Q64" s="564">
        <f t="shared" si="248"/>
        <v>0</v>
      </c>
      <c r="R64" s="564">
        <f t="shared" si="248"/>
        <v>0</v>
      </c>
      <c r="S64" s="564">
        <f t="shared" si="248"/>
        <v>0</v>
      </c>
      <c r="T64" s="564">
        <f t="shared" si="248"/>
        <v>0</v>
      </c>
      <c r="U64" s="564">
        <f t="shared" si="248"/>
        <v>0</v>
      </c>
      <c r="V64" s="564">
        <f t="shared" si="248"/>
        <v>0</v>
      </c>
      <c r="W64" s="564">
        <f t="shared" si="248"/>
        <v>0</v>
      </c>
      <c r="X64" s="564">
        <f t="shared" si="248"/>
        <v>0</v>
      </c>
      <c r="Y64" s="564">
        <f t="shared" si="248"/>
        <v>0</v>
      </c>
      <c r="Z64" s="564">
        <f t="shared" si="248"/>
        <v>0</v>
      </c>
      <c r="AA64" s="564">
        <f t="shared" si="248"/>
        <v>0</v>
      </c>
      <c r="AB64" s="564">
        <f t="shared" si="248"/>
        <v>0</v>
      </c>
      <c r="AC64" s="564">
        <f t="shared" si="248"/>
        <v>0</v>
      </c>
      <c r="AD64" s="564">
        <f t="shared" si="248"/>
        <v>0</v>
      </c>
      <c r="AE64" s="564">
        <f t="shared" si="248"/>
        <v>0</v>
      </c>
      <c r="AF64" s="564">
        <f t="shared" si="248"/>
        <v>0</v>
      </c>
      <c r="AG64" s="564">
        <f t="shared" si="248"/>
        <v>0</v>
      </c>
      <c r="AH64" s="564">
        <f>AH63-AH53</f>
        <v>0</v>
      </c>
      <c r="AI64" s="564">
        <f t="shared" ref="AI64:BQ64" si="249">AI63-AI53</f>
        <v>0</v>
      </c>
      <c r="AJ64" s="564">
        <f t="shared" si="249"/>
        <v>0</v>
      </c>
      <c r="AK64" s="564">
        <f t="shared" si="249"/>
        <v>0</v>
      </c>
      <c r="AL64" s="564">
        <f t="shared" si="249"/>
        <v>0</v>
      </c>
      <c r="AM64" s="564">
        <f t="shared" si="249"/>
        <v>0</v>
      </c>
      <c r="AN64" s="564">
        <f t="shared" si="249"/>
        <v>0</v>
      </c>
      <c r="AO64" s="564">
        <f t="shared" si="249"/>
        <v>0</v>
      </c>
      <c r="AP64" s="564">
        <f t="shared" si="249"/>
        <v>0</v>
      </c>
      <c r="AQ64" s="564">
        <f t="shared" si="249"/>
        <v>0</v>
      </c>
      <c r="AR64" s="564">
        <f t="shared" si="249"/>
        <v>0</v>
      </c>
      <c r="AS64" s="564">
        <f t="shared" si="249"/>
        <v>0</v>
      </c>
      <c r="AT64" s="564">
        <f t="shared" si="249"/>
        <v>0</v>
      </c>
      <c r="AU64" s="564">
        <f t="shared" si="249"/>
        <v>0</v>
      </c>
      <c r="AV64" s="564">
        <f t="shared" si="249"/>
        <v>0</v>
      </c>
      <c r="AW64" s="564">
        <f t="shared" si="249"/>
        <v>0</v>
      </c>
      <c r="AX64" s="564">
        <f t="shared" si="249"/>
        <v>0</v>
      </c>
      <c r="AY64" s="564">
        <f t="shared" si="249"/>
        <v>0</v>
      </c>
      <c r="AZ64" s="564">
        <f t="shared" si="249"/>
        <v>0</v>
      </c>
      <c r="BA64" s="564">
        <f t="shared" si="249"/>
        <v>0</v>
      </c>
      <c r="BB64" s="564">
        <f t="shared" si="249"/>
        <v>0</v>
      </c>
      <c r="BC64" s="564">
        <f t="shared" si="249"/>
        <v>0</v>
      </c>
      <c r="BD64" s="564">
        <f t="shared" si="249"/>
        <v>0</v>
      </c>
      <c r="BE64" s="564">
        <f t="shared" si="249"/>
        <v>0</v>
      </c>
      <c r="BF64" s="564">
        <f t="shared" si="249"/>
        <v>0</v>
      </c>
      <c r="BG64" s="564">
        <f t="shared" si="249"/>
        <v>0</v>
      </c>
      <c r="BH64" s="564">
        <f t="shared" si="249"/>
        <v>0</v>
      </c>
      <c r="BI64" s="564">
        <f t="shared" si="249"/>
        <v>0</v>
      </c>
      <c r="BJ64" s="564">
        <f t="shared" si="249"/>
        <v>0</v>
      </c>
      <c r="BK64" s="564">
        <f t="shared" si="249"/>
        <v>0</v>
      </c>
      <c r="BL64" s="564">
        <f t="shared" si="249"/>
        <v>0</v>
      </c>
      <c r="BM64" s="564">
        <f t="shared" si="249"/>
        <v>0</v>
      </c>
      <c r="BN64" s="564">
        <f t="shared" si="249"/>
        <v>0</v>
      </c>
      <c r="BO64" s="564">
        <f t="shared" si="249"/>
        <v>0</v>
      </c>
      <c r="BP64" s="564">
        <f t="shared" si="249"/>
        <v>0</v>
      </c>
      <c r="BQ64" s="564">
        <f t="shared" si="249"/>
        <v>0</v>
      </c>
      <c r="BR64" s="564">
        <f t="shared" ref="BR64:BV64" si="250">BR63-BR53</f>
        <v>0</v>
      </c>
      <c r="BS64" s="564">
        <f t="shared" si="250"/>
        <v>0</v>
      </c>
      <c r="BT64" s="564">
        <f t="shared" si="250"/>
        <v>0</v>
      </c>
      <c r="BU64" s="564">
        <f t="shared" si="250"/>
        <v>0</v>
      </c>
      <c r="BV64" s="564">
        <f t="shared" si="250"/>
        <v>0</v>
      </c>
      <c r="BW64" s="564"/>
      <c r="BX64" s="564">
        <f t="shared" ref="BX64:CU64" si="251">BX63-BX53</f>
        <v>0</v>
      </c>
      <c r="BY64" s="564">
        <f t="shared" si="251"/>
        <v>0</v>
      </c>
      <c r="BZ64" s="564">
        <f t="shared" si="251"/>
        <v>0</v>
      </c>
      <c r="CA64" s="564">
        <f t="shared" si="251"/>
        <v>0</v>
      </c>
      <c r="CB64" s="564">
        <f t="shared" si="251"/>
        <v>0</v>
      </c>
      <c r="CC64" s="564">
        <f t="shared" si="251"/>
        <v>0</v>
      </c>
      <c r="CD64" s="564">
        <f t="shared" si="251"/>
        <v>0</v>
      </c>
      <c r="CE64" s="564">
        <f t="shared" si="251"/>
        <v>0</v>
      </c>
      <c r="CF64" s="564">
        <f t="shared" si="251"/>
        <v>0</v>
      </c>
      <c r="CG64" s="564">
        <f t="shared" si="251"/>
        <v>0</v>
      </c>
      <c r="CH64" s="564">
        <f t="shared" si="251"/>
        <v>0</v>
      </c>
      <c r="CI64" s="564">
        <f t="shared" si="251"/>
        <v>0</v>
      </c>
      <c r="CJ64" s="564">
        <f t="shared" si="251"/>
        <v>0</v>
      </c>
      <c r="CK64" s="564">
        <f t="shared" si="251"/>
        <v>0</v>
      </c>
      <c r="CL64" s="564">
        <f t="shared" si="251"/>
        <v>0</v>
      </c>
      <c r="CM64" s="564">
        <f t="shared" si="251"/>
        <v>0</v>
      </c>
      <c r="CN64" s="564">
        <f t="shared" si="251"/>
        <v>0</v>
      </c>
      <c r="CO64" s="564">
        <f t="shared" si="251"/>
        <v>0</v>
      </c>
      <c r="CP64" s="564">
        <f t="shared" si="251"/>
        <v>0</v>
      </c>
      <c r="CQ64" s="564">
        <f t="shared" si="251"/>
        <v>0</v>
      </c>
      <c r="CR64" s="564">
        <f t="shared" si="251"/>
        <v>0</v>
      </c>
      <c r="CS64" s="564">
        <f t="shared" si="251"/>
        <v>0</v>
      </c>
      <c r="CT64" s="564">
        <f t="shared" si="251"/>
        <v>0</v>
      </c>
      <c r="CU64" s="564">
        <f t="shared" si="251"/>
        <v>0</v>
      </c>
      <c r="CV64" s="564">
        <f t="shared" ref="CV64:EE64" si="252">CV63-CV53</f>
        <v>0</v>
      </c>
      <c r="CW64" s="564">
        <f t="shared" si="252"/>
        <v>0</v>
      </c>
      <c r="CX64" s="564">
        <f t="shared" si="252"/>
        <v>0</v>
      </c>
      <c r="CY64" s="564">
        <f t="shared" si="252"/>
        <v>0</v>
      </c>
      <c r="CZ64" s="564">
        <f t="shared" si="252"/>
        <v>0</v>
      </c>
      <c r="DA64" s="564">
        <f t="shared" si="252"/>
        <v>0</v>
      </c>
      <c r="DB64" s="564">
        <f t="shared" si="252"/>
        <v>0</v>
      </c>
      <c r="DC64" s="564">
        <f t="shared" si="252"/>
        <v>0</v>
      </c>
      <c r="DD64" s="564">
        <f t="shared" si="252"/>
        <v>0</v>
      </c>
      <c r="DE64" s="564">
        <f t="shared" si="252"/>
        <v>0</v>
      </c>
      <c r="DF64" s="564">
        <f t="shared" si="252"/>
        <v>0</v>
      </c>
      <c r="DG64" s="564">
        <f t="shared" si="252"/>
        <v>0</v>
      </c>
      <c r="DH64" s="564">
        <f t="shared" si="252"/>
        <v>0</v>
      </c>
      <c r="DI64" s="564">
        <f t="shared" si="252"/>
        <v>0</v>
      </c>
      <c r="DJ64" s="564">
        <f t="shared" si="252"/>
        <v>0</v>
      </c>
      <c r="DK64" s="564">
        <f t="shared" si="252"/>
        <v>0</v>
      </c>
      <c r="DL64" s="564">
        <f t="shared" si="252"/>
        <v>0</v>
      </c>
      <c r="DM64" s="564">
        <f t="shared" si="252"/>
        <v>0</v>
      </c>
      <c r="DN64" s="564">
        <f t="shared" si="252"/>
        <v>0</v>
      </c>
      <c r="DO64" s="564">
        <f t="shared" si="252"/>
        <v>0</v>
      </c>
      <c r="DP64" s="564">
        <f t="shared" si="252"/>
        <v>0</v>
      </c>
      <c r="DQ64" s="564">
        <f t="shared" si="252"/>
        <v>0</v>
      </c>
      <c r="DR64" s="564">
        <f t="shared" si="252"/>
        <v>0</v>
      </c>
      <c r="DS64" s="564">
        <f t="shared" si="252"/>
        <v>0</v>
      </c>
      <c r="DT64" s="564">
        <f t="shared" si="252"/>
        <v>0</v>
      </c>
      <c r="DU64" s="564">
        <f t="shared" si="252"/>
        <v>0</v>
      </c>
      <c r="DV64" s="564">
        <f t="shared" si="252"/>
        <v>0</v>
      </c>
      <c r="DW64" s="564">
        <f t="shared" si="252"/>
        <v>0</v>
      </c>
      <c r="DX64" s="564">
        <f t="shared" si="252"/>
        <v>0</v>
      </c>
      <c r="DY64" s="564">
        <f t="shared" si="252"/>
        <v>0</v>
      </c>
      <c r="DZ64" s="564">
        <f t="shared" si="252"/>
        <v>0</v>
      </c>
      <c r="EA64" s="564">
        <f t="shared" si="252"/>
        <v>0</v>
      </c>
      <c r="EB64" s="564">
        <f t="shared" si="252"/>
        <v>0</v>
      </c>
      <c r="EC64" s="564">
        <f t="shared" si="252"/>
        <v>0</v>
      </c>
      <c r="ED64" s="564">
        <f t="shared" si="252"/>
        <v>0</v>
      </c>
      <c r="EE64" s="564">
        <f t="shared" si="252"/>
        <v>0</v>
      </c>
      <c r="EF64" s="564">
        <f t="shared" ref="EF64:EJ64" si="253">EF63-EF53</f>
        <v>0</v>
      </c>
      <c r="EG64" s="564">
        <f t="shared" si="253"/>
        <v>0</v>
      </c>
      <c r="EH64" s="564">
        <f t="shared" si="253"/>
        <v>0</v>
      </c>
      <c r="EI64" s="564">
        <f t="shared" si="253"/>
        <v>0</v>
      </c>
      <c r="EJ64" s="564">
        <f t="shared" si="253"/>
        <v>0</v>
      </c>
      <c r="EK64" s="564"/>
      <c r="EL64" s="564">
        <f t="shared" ref="EL64:FI64" si="254">EL63-EL53</f>
        <v>0</v>
      </c>
      <c r="EM64" s="564">
        <f t="shared" si="254"/>
        <v>0</v>
      </c>
      <c r="EN64" s="564">
        <f t="shared" si="254"/>
        <v>0</v>
      </c>
      <c r="EO64" s="564">
        <f t="shared" si="254"/>
        <v>0</v>
      </c>
      <c r="EP64" s="564">
        <f t="shared" si="254"/>
        <v>0</v>
      </c>
      <c r="EQ64" s="564">
        <f t="shared" si="254"/>
        <v>0</v>
      </c>
      <c r="ER64" s="564">
        <f t="shared" si="254"/>
        <v>0</v>
      </c>
      <c r="ES64" s="564">
        <f t="shared" si="254"/>
        <v>0</v>
      </c>
      <c r="ET64" s="564">
        <f t="shared" si="254"/>
        <v>0</v>
      </c>
      <c r="EU64" s="564">
        <f t="shared" si="254"/>
        <v>0</v>
      </c>
      <c r="EV64" s="564">
        <f t="shared" si="254"/>
        <v>0</v>
      </c>
      <c r="EW64" s="564">
        <f t="shared" si="254"/>
        <v>0</v>
      </c>
      <c r="EX64" s="564">
        <f t="shared" si="254"/>
        <v>0</v>
      </c>
      <c r="EY64" s="564">
        <f t="shared" si="254"/>
        <v>0</v>
      </c>
      <c r="EZ64" s="564">
        <f t="shared" si="254"/>
        <v>0</v>
      </c>
      <c r="FA64" s="564">
        <f t="shared" si="254"/>
        <v>0</v>
      </c>
      <c r="FB64" s="564">
        <f t="shared" si="254"/>
        <v>0</v>
      </c>
      <c r="FC64" s="564">
        <f t="shared" si="254"/>
        <v>0</v>
      </c>
      <c r="FD64" s="564">
        <f t="shared" si="254"/>
        <v>0</v>
      </c>
      <c r="FE64" s="564">
        <f t="shared" si="254"/>
        <v>0</v>
      </c>
      <c r="FF64" s="564">
        <f t="shared" si="254"/>
        <v>0</v>
      </c>
      <c r="FG64" s="564">
        <f t="shared" si="254"/>
        <v>0</v>
      </c>
      <c r="FH64" s="564">
        <f t="shared" si="254"/>
        <v>0</v>
      </c>
      <c r="FI64" s="564">
        <f t="shared" si="254"/>
        <v>0</v>
      </c>
      <c r="FJ64" s="564">
        <f t="shared" ref="FJ64:GS64" si="255">FJ63-FJ53</f>
        <v>0</v>
      </c>
      <c r="FK64" s="564">
        <f t="shared" si="255"/>
        <v>0</v>
      </c>
      <c r="FL64" s="564">
        <f t="shared" si="255"/>
        <v>0</v>
      </c>
      <c r="FM64" s="564">
        <f t="shared" si="255"/>
        <v>0</v>
      </c>
      <c r="FN64" s="564">
        <f t="shared" si="255"/>
        <v>0</v>
      </c>
      <c r="FO64" s="564">
        <f t="shared" si="255"/>
        <v>0</v>
      </c>
      <c r="FP64" s="564">
        <f t="shared" si="255"/>
        <v>0</v>
      </c>
      <c r="FQ64" s="564">
        <f t="shared" si="255"/>
        <v>0</v>
      </c>
      <c r="FR64" s="564">
        <f t="shared" si="255"/>
        <v>0</v>
      </c>
      <c r="FS64" s="564">
        <f t="shared" si="255"/>
        <v>0</v>
      </c>
      <c r="FT64" s="564">
        <f t="shared" si="255"/>
        <v>0</v>
      </c>
      <c r="FU64" s="564">
        <f t="shared" si="255"/>
        <v>0</v>
      </c>
      <c r="FV64" s="564">
        <f t="shared" si="255"/>
        <v>0</v>
      </c>
      <c r="FW64" s="564">
        <f t="shared" si="255"/>
        <v>0</v>
      </c>
      <c r="FX64" s="564">
        <f t="shared" si="255"/>
        <v>0</v>
      </c>
      <c r="FY64" s="564">
        <f t="shared" si="255"/>
        <v>0</v>
      </c>
      <c r="FZ64" s="564">
        <f t="shared" si="255"/>
        <v>0</v>
      </c>
      <c r="GA64" s="564">
        <f t="shared" si="255"/>
        <v>0</v>
      </c>
      <c r="GB64" s="564">
        <f t="shared" si="255"/>
        <v>0</v>
      </c>
      <c r="GC64" s="564">
        <f t="shared" si="255"/>
        <v>0</v>
      </c>
      <c r="GD64" s="564">
        <f t="shared" si="255"/>
        <v>0</v>
      </c>
      <c r="GE64" s="564">
        <f t="shared" si="255"/>
        <v>0</v>
      </c>
      <c r="GF64" s="564">
        <f t="shared" si="255"/>
        <v>0</v>
      </c>
      <c r="GG64" s="564">
        <f t="shared" si="255"/>
        <v>0</v>
      </c>
      <c r="GH64" s="564">
        <f t="shared" si="255"/>
        <v>0</v>
      </c>
      <c r="GI64" s="564">
        <f t="shared" si="255"/>
        <v>0</v>
      </c>
      <c r="GJ64" s="564">
        <f t="shared" si="255"/>
        <v>0</v>
      </c>
      <c r="GK64" s="564">
        <f t="shared" si="255"/>
        <v>0</v>
      </c>
      <c r="GL64" s="564">
        <f t="shared" si="255"/>
        <v>0</v>
      </c>
      <c r="GM64" s="564">
        <f t="shared" si="255"/>
        <v>0</v>
      </c>
      <c r="GN64" s="564">
        <f t="shared" si="255"/>
        <v>0</v>
      </c>
      <c r="GO64" s="564">
        <f t="shared" si="255"/>
        <v>0</v>
      </c>
      <c r="GP64" s="564">
        <f t="shared" si="255"/>
        <v>0</v>
      </c>
      <c r="GQ64" s="564">
        <f t="shared" si="255"/>
        <v>0</v>
      </c>
      <c r="GR64" s="564">
        <f t="shared" si="255"/>
        <v>0</v>
      </c>
      <c r="GS64" s="564">
        <f t="shared" si="255"/>
        <v>0</v>
      </c>
      <c r="GT64" s="564">
        <f t="shared" ref="GT64:GX64" si="256">GT63-GT53</f>
        <v>0</v>
      </c>
      <c r="GU64" s="564">
        <f t="shared" si="256"/>
        <v>0</v>
      </c>
      <c r="GV64" s="564">
        <f t="shared" si="256"/>
        <v>0</v>
      </c>
      <c r="GW64" s="564">
        <f t="shared" si="256"/>
        <v>0</v>
      </c>
      <c r="GX64" s="564">
        <f t="shared" si="256"/>
        <v>0</v>
      </c>
      <c r="GY64" s="565"/>
      <c r="GZ64" s="564"/>
      <c r="HA64" s="564"/>
      <c r="HB64" s="561"/>
      <c r="HC64" s="561"/>
      <c r="HD64" s="561"/>
      <c r="HE64" s="561"/>
      <c r="HF64" s="561"/>
      <c r="HG64" s="561"/>
      <c r="HH64" s="561"/>
      <c r="HI64" s="561"/>
      <c r="HJ64" s="561"/>
      <c r="HK64" s="561"/>
      <c r="HL64" s="561"/>
    </row>
    <row r="65" spans="1:220">
      <c r="B65" s="115"/>
      <c r="C65" s="89"/>
      <c r="D65" s="89"/>
      <c r="E65" s="138"/>
      <c r="F65" s="139"/>
      <c r="G65" s="140"/>
      <c r="H65" s="141"/>
      <c r="I65" s="109"/>
      <c r="J65" s="140"/>
      <c r="K65" s="140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18"/>
      <c r="X65" s="118"/>
      <c r="Y65" s="118"/>
      <c r="Z65" s="118"/>
      <c r="AA65" s="118"/>
      <c r="AB65" s="118"/>
      <c r="AC65" s="118"/>
      <c r="AD65" s="118"/>
      <c r="AE65" s="118"/>
      <c r="AF65" s="118"/>
      <c r="AG65" s="118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40"/>
      <c r="AU65" s="140"/>
      <c r="AV65" s="109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  <c r="BR65" s="118"/>
      <c r="BS65" s="118"/>
      <c r="BT65" s="118"/>
      <c r="BU65" s="118"/>
      <c r="BV65" s="118"/>
      <c r="BW65" s="118"/>
      <c r="BX65" s="140"/>
      <c r="BY65" s="140"/>
      <c r="BZ65" s="109"/>
      <c r="CA65" s="109"/>
      <c r="CB65" s="109"/>
      <c r="CC65" s="109"/>
      <c r="CD65" s="109"/>
      <c r="CE65" s="109"/>
      <c r="CF65" s="109"/>
      <c r="CG65" s="109"/>
      <c r="CH65" s="109"/>
      <c r="CI65" s="109"/>
      <c r="CJ65" s="109"/>
      <c r="CK65" s="118"/>
      <c r="CL65" s="118"/>
      <c r="CM65" s="118"/>
      <c r="CN65" s="118"/>
      <c r="CO65" s="118"/>
      <c r="CP65" s="118"/>
      <c r="CQ65" s="118"/>
      <c r="CR65" s="118"/>
      <c r="CS65" s="118"/>
      <c r="CT65" s="118"/>
      <c r="CU65" s="118"/>
      <c r="CV65" s="109"/>
      <c r="CW65" s="109"/>
      <c r="CX65" s="109"/>
      <c r="CY65" s="109"/>
      <c r="CZ65" s="109"/>
      <c r="DA65" s="109"/>
      <c r="DB65" s="109"/>
      <c r="DC65" s="109"/>
      <c r="DD65" s="109"/>
      <c r="DE65" s="109"/>
      <c r="DF65" s="109"/>
      <c r="DG65" s="109"/>
      <c r="DH65" s="140"/>
      <c r="DI65" s="140"/>
      <c r="DJ65" s="109"/>
      <c r="DK65" s="109"/>
      <c r="DL65" s="109"/>
      <c r="DM65" s="109"/>
      <c r="DN65" s="109"/>
      <c r="DO65" s="109"/>
      <c r="DP65" s="109"/>
      <c r="DQ65" s="109"/>
      <c r="DR65" s="109"/>
      <c r="DS65" s="109"/>
      <c r="DT65" s="109"/>
      <c r="DU65" s="118"/>
      <c r="DV65" s="118"/>
      <c r="DW65" s="118"/>
      <c r="DX65" s="118"/>
      <c r="DY65" s="118"/>
      <c r="DZ65" s="118"/>
      <c r="EA65" s="118"/>
      <c r="EB65" s="118"/>
      <c r="EC65" s="118"/>
      <c r="ED65" s="118"/>
      <c r="EE65" s="118"/>
      <c r="EF65" s="118"/>
      <c r="EG65" s="118"/>
      <c r="EH65" s="118"/>
      <c r="EI65" s="118"/>
      <c r="EJ65" s="118"/>
      <c r="EK65" s="118"/>
      <c r="EL65" s="140"/>
      <c r="EM65" s="140"/>
      <c r="EN65" s="109"/>
      <c r="EO65" s="109"/>
      <c r="EP65" s="109"/>
      <c r="EQ65" s="109"/>
      <c r="ER65" s="109"/>
      <c r="ES65" s="109"/>
      <c r="ET65" s="109"/>
      <c r="EU65" s="109"/>
      <c r="EV65" s="109"/>
      <c r="EW65" s="109"/>
      <c r="EX65" s="109"/>
      <c r="EY65" s="118"/>
      <c r="EZ65" s="118"/>
      <c r="FA65" s="118"/>
      <c r="FB65" s="118"/>
      <c r="FC65" s="118"/>
      <c r="FD65" s="118"/>
      <c r="FE65" s="118"/>
      <c r="FF65" s="118"/>
      <c r="FG65" s="118"/>
      <c r="FH65" s="118"/>
      <c r="FI65" s="118"/>
      <c r="FJ65" s="109"/>
      <c r="FK65" s="109"/>
      <c r="FL65" s="109"/>
      <c r="FM65" s="109"/>
      <c r="FN65" s="109"/>
      <c r="FO65" s="109"/>
      <c r="FP65" s="109"/>
      <c r="FQ65" s="109"/>
      <c r="FR65" s="109"/>
      <c r="FS65" s="109"/>
      <c r="FT65" s="109"/>
      <c r="FU65" s="109"/>
      <c r="FV65" s="140"/>
      <c r="FW65" s="140"/>
      <c r="FX65" s="109"/>
      <c r="FY65" s="109"/>
      <c r="FZ65" s="109"/>
      <c r="GA65" s="109"/>
      <c r="GB65" s="109"/>
      <c r="GC65" s="109"/>
      <c r="GD65" s="109"/>
      <c r="GE65" s="109"/>
      <c r="GF65" s="109"/>
      <c r="GG65" s="109"/>
      <c r="GH65" s="109"/>
      <c r="GI65" s="118"/>
      <c r="GJ65" s="118"/>
      <c r="GK65" s="118"/>
      <c r="GL65" s="118"/>
      <c r="GM65" s="118"/>
      <c r="GN65" s="118"/>
      <c r="GO65" s="118"/>
      <c r="GP65" s="118"/>
      <c r="GQ65" s="118"/>
      <c r="GR65" s="118"/>
      <c r="GS65" s="118"/>
      <c r="GT65" s="118"/>
      <c r="GU65" s="118"/>
      <c r="GV65" s="118"/>
      <c r="GW65" s="118"/>
      <c r="GX65" s="118"/>
      <c r="GY65" s="118"/>
      <c r="GZ65" s="125"/>
      <c r="HA65" s="125"/>
    </row>
    <row r="66" spans="1:220">
      <c r="B66" s="115"/>
      <c r="C66" s="142"/>
      <c r="D66" s="142"/>
      <c r="E66" s="143" t="s">
        <v>199</v>
      </c>
      <c r="F66" s="144"/>
      <c r="G66" s="143"/>
      <c r="H66" s="145"/>
      <c r="I66" s="146"/>
      <c r="J66" s="835">
        <f t="shared" ref="J66:BJ66" si="257">J$5</f>
        <v>44957</v>
      </c>
      <c r="K66" s="147">
        <f t="shared" si="257"/>
        <v>44958</v>
      </c>
      <c r="L66" s="147">
        <f t="shared" si="257"/>
        <v>44986</v>
      </c>
      <c r="M66" s="147">
        <f t="shared" si="257"/>
        <v>45017</v>
      </c>
      <c r="N66" s="147">
        <f t="shared" si="257"/>
        <v>45047</v>
      </c>
      <c r="O66" s="147">
        <f t="shared" si="257"/>
        <v>45078</v>
      </c>
      <c r="P66" s="147">
        <f t="shared" si="257"/>
        <v>45108</v>
      </c>
      <c r="Q66" s="147">
        <f t="shared" si="257"/>
        <v>45139</v>
      </c>
      <c r="R66" s="147">
        <f t="shared" si="257"/>
        <v>45170</v>
      </c>
      <c r="S66" s="147">
        <f t="shared" si="257"/>
        <v>45200</v>
      </c>
      <c r="T66" s="147">
        <f t="shared" si="257"/>
        <v>45231</v>
      </c>
      <c r="U66" s="147">
        <f t="shared" si="257"/>
        <v>45261</v>
      </c>
      <c r="V66" s="147">
        <f t="shared" si="257"/>
        <v>45292</v>
      </c>
      <c r="W66" s="147">
        <f t="shared" si="257"/>
        <v>45323</v>
      </c>
      <c r="X66" s="147">
        <f t="shared" si="257"/>
        <v>45352</v>
      </c>
      <c r="Y66" s="147">
        <f t="shared" si="257"/>
        <v>45383</v>
      </c>
      <c r="Z66" s="147">
        <f t="shared" si="257"/>
        <v>45413</v>
      </c>
      <c r="AA66" s="147">
        <f t="shared" si="257"/>
        <v>45444</v>
      </c>
      <c r="AB66" s="147">
        <f t="shared" si="257"/>
        <v>45474</v>
      </c>
      <c r="AC66" s="147">
        <f t="shared" si="257"/>
        <v>45505</v>
      </c>
      <c r="AD66" s="147">
        <f t="shared" si="257"/>
        <v>45536</v>
      </c>
      <c r="AE66" s="147">
        <f t="shared" si="257"/>
        <v>45566</v>
      </c>
      <c r="AF66" s="147">
        <f t="shared" si="257"/>
        <v>45597</v>
      </c>
      <c r="AG66" s="147">
        <f t="shared" si="257"/>
        <v>45627</v>
      </c>
      <c r="AH66" s="147">
        <f t="shared" si="257"/>
        <v>45658</v>
      </c>
      <c r="AI66" s="147">
        <f t="shared" si="257"/>
        <v>45689</v>
      </c>
      <c r="AJ66" s="147">
        <f t="shared" si="257"/>
        <v>45717</v>
      </c>
      <c r="AK66" s="147">
        <f t="shared" si="257"/>
        <v>45748</v>
      </c>
      <c r="AL66" s="147">
        <f t="shared" si="257"/>
        <v>45778</v>
      </c>
      <c r="AM66" s="147">
        <f t="shared" si="257"/>
        <v>45809</v>
      </c>
      <c r="AN66" s="147">
        <f t="shared" si="257"/>
        <v>45839</v>
      </c>
      <c r="AO66" s="147">
        <f t="shared" si="257"/>
        <v>45870</v>
      </c>
      <c r="AP66" s="147">
        <f t="shared" si="257"/>
        <v>45901</v>
      </c>
      <c r="AQ66" s="147">
        <f t="shared" si="257"/>
        <v>45931</v>
      </c>
      <c r="AR66" s="147">
        <f t="shared" si="257"/>
        <v>45962</v>
      </c>
      <c r="AS66" s="147">
        <f t="shared" si="257"/>
        <v>45992</v>
      </c>
      <c r="AT66" s="147">
        <f t="shared" si="257"/>
        <v>46023</v>
      </c>
      <c r="AU66" s="147">
        <f t="shared" si="257"/>
        <v>46054</v>
      </c>
      <c r="AV66" s="147">
        <f t="shared" si="257"/>
        <v>46082</v>
      </c>
      <c r="AW66" s="147">
        <f t="shared" si="257"/>
        <v>46113</v>
      </c>
      <c r="AX66" s="147">
        <f t="shared" si="257"/>
        <v>46143</v>
      </c>
      <c r="AY66" s="147">
        <f t="shared" si="257"/>
        <v>46174</v>
      </c>
      <c r="AZ66" s="147">
        <f t="shared" si="257"/>
        <v>46204</v>
      </c>
      <c r="BA66" s="147">
        <f t="shared" si="257"/>
        <v>46235</v>
      </c>
      <c r="BB66" s="147">
        <f t="shared" si="257"/>
        <v>46266</v>
      </c>
      <c r="BC66" s="147">
        <f t="shared" si="257"/>
        <v>46296</v>
      </c>
      <c r="BD66" s="147">
        <f t="shared" si="257"/>
        <v>46327</v>
      </c>
      <c r="BE66" s="147">
        <f t="shared" si="257"/>
        <v>46357</v>
      </c>
      <c r="BF66" s="147">
        <f t="shared" si="257"/>
        <v>46388</v>
      </c>
      <c r="BG66" s="147">
        <f t="shared" si="257"/>
        <v>46419</v>
      </c>
      <c r="BH66" s="147">
        <f t="shared" si="257"/>
        <v>46447</v>
      </c>
      <c r="BI66" s="147">
        <f t="shared" si="257"/>
        <v>46478</v>
      </c>
      <c r="BJ66" s="147">
        <f t="shared" si="257"/>
        <v>46508</v>
      </c>
      <c r="BK66" s="147">
        <f t="shared" ref="BK66:DI66" si="258">BK$5</f>
        <v>46539</v>
      </c>
      <c r="BL66" s="147">
        <f t="shared" si="258"/>
        <v>46569</v>
      </c>
      <c r="BM66" s="147">
        <f t="shared" si="258"/>
        <v>46600</v>
      </c>
      <c r="BN66" s="147">
        <f t="shared" si="258"/>
        <v>46631</v>
      </c>
      <c r="BO66" s="147">
        <f t="shared" si="258"/>
        <v>46661</v>
      </c>
      <c r="BP66" s="147">
        <f t="shared" si="258"/>
        <v>46692</v>
      </c>
      <c r="BQ66" s="147">
        <f t="shared" si="258"/>
        <v>46722</v>
      </c>
      <c r="BR66" s="148">
        <f t="shared" si="258"/>
        <v>2023</v>
      </c>
      <c r="BS66" s="149">
        <f t="shared" si="258"/>
        <v>2024</v>
      </c>
      <c r="BT66" s="149">
        <f t="shared" si="258"/>
        <v>2025</v>
      </c>
      <c r="BU66" s="149">
        <f t="shared" si="258"/>
        <v>2026</v>
      </c>
      <c r="BV66" s="150">
        <f t="shared" si="258"/>
        <v>2027</v>
      </c>
      <c r="BW66" s="308"/>
      <c r="BX66" s="835">
        <f t="shared" si="258"/>
        <v>44957</v>
      </c>
      <c r="BY66" s="147">
        <f t="shared" si="258"/>
        <v>44958</v>
      </c>
      <c r="BZ66" s="147">
        <f t="shared" si="258"/>
        <v>44986</v>
      </c>
      <c r="CA66" s="147">
        <f t="shared" si="258"/>
        <v>45017</v>
      </c>
      <c r="CB66" s="147">
        <f t="shared" si="258"/>
        <v>45047</v>
      </c>
      <c r="CC66" s="147">
        <f t="shared" si="258"/>
        <v>45078</v>
      </c>
      <c r="CD66" s="147">
        <f t="shared" si="258"/>
        <v>45108</v>
      </c>
      <c r="CE66" s="147">
        <f t="shared" si="258"/>
        <v>45139</v>
      </c>
      <c r="CF66" s="147">
        <f t="shared" si="258"/>
        <v>45170</v>
      </c>
      <c r="CG66" s="147">
        <f t="shared" si="258"/>
        <v>45200</v>
      </c>
      <c r="CH66" s="147">
        <f t="shared" si="258"/>
        <v>45231</v>
      </c>
      <c r="CI66" s="147">
        <f t="shared" si="258"/>
        <v>45261</v>
      </c>
      <c r="CJ66" s="147">
        <f t="shared" si="258"/>
        <v>45292</v>
      </c>
      <c r="CK66" s="147">
        <f t="shared" si="258"/>
        <v>45323</v>
      </c>
      <c r="CL66" s="147">
        <f t="shared" si="258"/>
        <v>45352</v>
      </c>
      <c r="CM66" s="147">
        <f t="shared" si="258"/>
        <v>45383</v>
      </c>
      <c r="CN66" s="147">
        <f t="shared" si="258"/>
        <v>45413</v>
      </c>
      <c r="CO66" s="147">
        <f t="shared" si="258"/>
        <v>45444</v>
      </c>
      <c r="CP66" s="147">
        <f t="shared" si="258"/>
        <v>45474</v>
      </c>
      <c r="CQ66" s="147">
        <f t="shared" si="258"/>
        <v>45505</v>
      </c>
      <c r="CR66" s="147">
        <f t="shared" si="258"/>
        <v>45536</v>
      </c>
      <c r="CS66" s="147">
        <f t="shared" si="258"/>
        <v>45566</v>
      </c>
      <c r="CT66" s="147">
        <f t="shared" si="258"/>
        <v>45597</v>
      </c>
      <c r="CU66" s="147">
        <f t="shared" si="258"/>
        <v>45627</v>
      </c>
      <c r="CV66" s="147">
        <f t="shared" si="258"/>
        <v>45658</v>
      </c>
      <c r="CW66" s="147">
        <f t="shared" si="258"/>
        <v>45689</v>
      </c>
      <c r="CX66" s="147">
        <f t="shared" si="258"/>
        <v>45717</v>
      </c>
      <c r="CY66" s="147">
        <f t="shared" si="258"/>
        <v>45748</v>
      </c>
      <c r="CZ66" s="147">
        <f t="shared" si="258"/>
        <v>45778</v>
      </c>
      <c r="DA66" s="147">
        <f t="shared" si="258"/>
        <v>45809</v>
      </c>
      <c r="DB66" s="147">
        <f t="shared" si="258"/>
        <v>45839</v>
      </c>
      <c r="DC66" s="147">
        <f t="shared" si="258"/>
        <v>45870</v>
      </c>
      <c r="DD66" s="147">
        <f t="shared" si="258"/>
        <v>45901</v>
      </c>
      <c r="DE66" s="147">
        <f t="shared" si="258"/>
        <v>45931</v>
      </c>
      <c r="DF66" s="147">
        <f t="shared" si="258"/>
        <v>45962</v>
      </c>
      <c r="DG66" s="147">
        <f t="shared" si="258"/>
        <v>45992</v>
      </c>
      <c r="DH66" s="147">
        <f t="shared" si="258"/>
        <v>46023</v>
      </c>
      <c r="DI66" s="147">
        <f t="shared" si="258"/>
        <v>46054</v>
      </c>
      <c r="DJ66" s="147">
        <f t="shared" ref="DJ66:FH66" si="259">DJ$5</f>
        <v>46082</v>
      </c>
      <c r="DK66" s="147">
        <f t="shared" si="259"/>
        <v>46113</v>
      </c>
      <c r="DL66" s="147">
        <f t="shared" si="259"/>
        <v>46143</v>
      </c>
      <c r="DM66" s="147">
        <f t="shared" si="259"/>
        <v>46174</v>
      </c>
      <c r="DN66" s="147">
        <f t="shared" si="259"/>
        <v>46204</v>
      </c>
      <c r="DO66" s="147">
        <f t="shared" si="259"/>
        <v>46235</v>
      </c>
      <c r="DP66" s="147">
        <f t="shared" si="259"/>
        <v>46266</v>
      </c>
      <c r="DQ66" s="147">
        <f t="shared" si="259"/>
        <v>46296</v>
      </c>
      <c r="DR66" s="147">
        <f t="shared" si="259"/>
        <v>46327</v>
      </c>
      <c r="DS66" s="147">
        <f t="shared" si="259"/>
        <v>46357</v>
      </c>
      <c r="DT66" s="147">
        <f t="shared" si="259"/>
        <v>46388</v>
      </c>
      <c r="DU66" s="147">
        <f t="shared" si="259"/>
        <v>46419</v>
      </c>
      <c r="DV66" s="147">
        <f t="shared" si="259"/>
        <v>46447</v>
      </c>
      <c r="DW66" s="147">
        <f t="shared" si="259"/>
        <v>46478</v>
      </c>
      <c r="DX66" s="147">
        <f t="shared" si="259"/>
        <v>46508</v>
      </c>
      <c r="DY66" s="147">
        <f t="shared" si="259"/>
        <v>46539</v>
      </c>
      <c r="DZ66" s="147">
        <f t="shared" si="259"/>
        <v>46569</v>
      </c>
      <c r="EA66" s="147">
        <f t="shared" si="259"/>
        <v>46600</v>
      </c>
      <c r="EB66" s="147">
        <f t="shared" si="259"/>
        <v>46631</v>
      </c>
      <c r="EC66" s="147">
        <f t="shared" si="259"/>
        <v>46661</v>
      </c>
      <c r="ED66" s="147">
        <f t="shared" si="259"/>
        <v>46692</v>
      </c>
      <c r="EE66" s="147">
        <f t="shared" si="259"/>
        <v>46722</v>
      </c>
      <c r="EF66" s="148">
        <f t="shared" si="259"/>
        <v>2023</v>
      </c>
      <c r="EG66" s="149">
        <f t="shared" si="259"/>
        <v>2024</v>
      </c>
      <c r="EH66" s="149">
        <f t="shared" si="259"/>
        <v>2025</v>
      </c>
      <c r="EI66" s="149">
        <f t="shared" si="259"/>
        <v>2026</v>
      </c>
      <c r="EJ66" s="150">
        <f t="shared" si="259"/>
        <v>2027</v>
      </c>
      <c r="EK66" s="193"/>
      <c r="EL66" s="147">
        <f t="shared" si="259"/>
        <v>44957</v>
      </c>
      <c r="EM66" s="147">
        <f t="shared" si="259"/>
        <v>44958</v>
      </c>
      <c r="EN66" s="147">
        <f t="shared" si="259"/>
        <v>44986</v>
      </c>
      <c r="EO66" s="147">
        <f t="shared" si="259"/>
        <v>45017</v>
      </c>
      <c r="EP66" s="147">
        <f t="shared" si="259"/>
        <v>45047</v>
      </c>
      <c r="EQ66" s="147">
        <f t="shared" si="259"/>
        <v>45078</v>
      </c>
      <c r="ER66" s="147">
        <f t="shared" si="259"/>
        <v>45108</v>
      </c>
      <c r="ES66" s="147">
        <f t="shared" si="259"/>
        <v>45139</v>
      </c>
      <c r="ET66" s="147">
        <f t="shared" si="259"/>
        <v>45170</v>
      </c>
      <c r="EU66" s="147">
        <f t="shared" si="259"/>
        <v>45200</v>
      </c>
      <c r="EV66" s="147">
        <f t="shared" si="259"/>
        <v>45231</v>
      </c>
      <c r="EW66" s="147">
        <f t="shared" si="259"/>
        <v>45261</v>
      </c>
      <c r="EX66" s="147">
        <f t="shared" si="259"/>
        <v>45292</v>
      </c>
      <c r="EY66" s="147">
        <f t="shared" si="259"/>
        <v>45323</v>
      </c>
      <c r="EZ66" s="147">
        <f t="shared" si="259"/>
        <v>45352</v>
      </c>
      <c r="FA66" s="147">
        <f t="shared" si="259"/>
        <v>45383</v>
      </c>
      <c r="FB66" s="147">
        <f t="shared" si="259"/>
        <v>45413</v>
      </c>
      <c r="FC66" s="147">
        <f t="shared" si="259"/>
        <v>45444</v>
      </c>
      <c r="FD66" s="147">
        <f t="shared" si="259"/>
        <v>45474</v>
      </c>
      <c r="FE66" s="147">
        <f t="shared" si="259"/>
        <v>45505</v>
      </c>
      <c r="FF66" s="147">
        <f t="shared" si="259"/>
        <v>45536</v>
      </c>
      <c r="FG66" s="147">
        <f t="shared" si="259"/>
        <v>45566</v>
      </c>
      <c r="FH66" s="147">
        <f t="shared" si="259"/>
        <v>45597</v>
      </c>
      <c r="FI66" s="147">
        <f t="shared" ref="FI66:GX66" si="260">FI$5</f>
        <v>45627</v>
      </c>
      <c r="FJ66" s="147">
        <f t="shared" si="260"/>
        <v>45658</v>
      </c>
      <c r="FK66" s="147">
        <f t="shared" si="260"/>
        <v>45689</v>
      </c>
      <c r="FL66" s="147">
        <f t="shared" si="260"/>
        <v>45717</v>
      </c>
      <c r="FM66" s="147">
        <f t="shared" si="260"/>
        <v>45748</v>
      </c>
      <c r="FN66" s="147">
        <f t="shared" si="260"/>
        <v>45778</v>
      </c>
      <c r="FO66" s="147">
        <f t="shared" si="260"/>
        <v>45809</v>
      </c>
      <c r="FP66" s="147">
        <f t="shared" si="260"/>
        <v>45839</v>
      </c>
      <c r="FQ66" s="147">
        <f t="shared" si="260"/>
        <v>45870</v>
      </c>
      <c r="FR66" s="147">
        <f t="shared" si="260"/>
        <v>45901</v>
      </c>
      <c r="FS66" s="147">
        <f t="shared" si="260"/>
        <v>45931</v>
      </c>
      <c r="FT66" s="147">
        <f t="shared" si="260"/>
        <v>45962</v>
      </c>
      <c r="FU66" s="147">
        <f t="shared" si="260"/>
        <v>45992</v>
      </c>
      <c r="FV66" s="147">
        <f t="shared" si="260"/>
        <v>46023</v>
      </c>
      <c r="FW66" s="147">
        <f t="shared" si="260"/>
        <v>46054</v>
      </c>
      <c r="FX66" s="147">
        <f t="shared" si="260"/>
        <v>46082</v>
      </c>
      <c r="FY66" s="147">
        <f t="shared" si="260"/>
        <v>46113</v>
      </c>
      <c r="FZ66" s="147">
        <f t="shared" si="260"/>
        <v>46143</v>
      </c>
      <c r="GA66" s="147">
        <f t="shared" si="260"/>
        <v>46174</v>
      </c>
      <c r="GB66" s="147">
        <f t="shared" si="260"/>
        <v>46204</v>
      </c>
      <c r="GC66" s="147">
        <f t="shared" si="260"/>
        <v>46235</v>
      </c>
      <c r="GD66" s="147">
        <f t="shared" si="260"/>
        <v>46266</v>
      </c>
      <c r="GE66" s="147">
        <f t="shared" si="260"/>
        <v>46296</v>
      </c>
      <c r="GF66" s="147">
        <f t="shared" si="260"/>
        <v>46327</v>
      </c>
      <c r="GG66" s="147">
        <f t="shared" si="260"/>
        <v>46357</v>
      </c>
      <c r="GH66" s="147">
        <f t="shared" si="260"/>
        <v>46388</v>
      </c>
      <c r="GI66" s="147">
        <f t="shared" si="260"/>
        <v>46419</v>
      </c>
      <c r="GJ66" s="147">
        <f t="shared" si="260"/>
        <v>46447</v>
      </c>
      <c r="GK66" s="147">
        <f t="shared" si="260"/>
        <v>46478</v>
      </c>
      <c r="GL66" s="147">
        <f t="shared" si="260"/>
        <v>46508</v>
      </c>
      <c r="GM66" s="147">
        <f t="shared" si="260"/>
        <v>46539</v>
      </c>
      <c r="GN66" s="147">
        <f t="shared" si="260"/>
        <v>46569</v>
      </c>
      <c r="GO66" s="147">
        <f t="shared" si="260"/>
        <v>46600</v>
      </c>
      <c r="GP66" s="147">
        <f t="shared" si="260"/>
        <v>46631</v>
      </c>
      <c r="GQ66" s="147">
        <f t="shared" si="260"/>
        <v>46661</v>
      </c>
      <c r="GR66" s="147">
        <f t="shared" si="260"/>
        <v>46692</v>
      </c>
      <c r="GS66" s="147">
        <f t="shared" si="260"/>
        <v>46722</v>
      </c>
      <c r="GT66" s="148">
        <f t="shared" si="260"/>
        <v>2023</v>
      </c>
      <c r="GU66" s="149">
        <f t="shared" si="260"/>
        <v>2024</v>
      </c>
      <c r="GV66" s="149">
        <f t="shared" si="260"/>
        <v>2025</v>
      </c>
      <c r="GW66" s="149">
        <f t="shared" si="260"/>
        <v>2026</v>
      </c>
      <c r="GX66" s="150">
        <f t="shared" si="260"/>
        <v>2027</v>
      </c>
      <c r="GZ66" s="125"/>
      <c r="HA66" s="125"/>
    </row>
    <row r="67" spans="1:220">
      <c r="B67" s="115"/>
      <c r="C67" s="119" t="s">
        <v>218</v>
      </c>
      <c r="D67" s="115"/>
      <c r="E67" s="591" t="str">
        <f>Setup!D40</f>
        <v>Computer Equipment</v>
      </c>
      <c r="F67" s="124">
        <f t="shared" ref="F67:F74" si="261">SUMIF($D$24:$D$33,$E67,$F$24:$F$33)</f>
        <v>0</v>
      </c>
      <c r="G67" s="120"/>
      <c r="H67" s="120"/>
      <c r="I67" s="119"/>
      <c r="J67" s="196">
        <f t="shared" ref="J67:Q74" si="262">SUMIF($D$7:$D$50,$E67,J$7:J$50)</f>
        <v>0</v>
      </c>
      <c r="K67" s="122">
        <f t="shared" si="262"/>
        <v>0</v>
      </c>
      <c r="L67" s="122">
        <f t="shared" si="262"/>
        <v>0</v>
      </c>
      <c r="M67" s="122">
        <f t="shared" si="262"/>
        <v>0</v>
      </c>
      <c r="N67" s="122">
        <f t="shared" si="262"/>
        <v>0</v>
      </c>
      <c r="O67" s="122">
        <f t="shared" si="262"/>
        <v>0</v>
      </c>
      <c r="P67" s="122">
        <f t="shared" si="262"/>
        <v>0</v>
      </c>
      <c r="Q67" s="122">
        <f t="shared" si="262"/>
        <v>0</v>
      </c>
      <c r="R67" s="122">
        <f t="shared" ref="R67:AA74" si="263">SUMIF($D$7:$D$50,$E67,R$7:R$50)</f>
        <v>0</v>
      </c>
      <c r="S67" s="122">
        <f t="shared" si="263"/>
        <v>0</v>
      </c>
      <c r="T67" s="122">
        <f t="shared" si="263"/>
        <v>0</v>
      </c>
      <c r="U67" s="122">
        <f t="shared" si="263"/>
        <v>0</v>
      </c>
      <c r="V67" s="122">
        <f t="shared" si="263"/>
        <v>0</v>
      </c>
      <c r="W67" s="122">
        <f t="shared" si="263"/>
        <v>0</v>
      </c>
      <c r="X67" s="122">
        <f t="shared" si="263"/>
        <v>0</v>
      </c>
      <c r="Y67" s="122">
        <f t="shared" si="263"/>
        <v>0</v>
      </c>
      <c r="Z67" s="122">
        <f t="shared" si="263"/>
        <v>0</v>
      </c>
      <c r="AA67" s="122">
        <f t="shared" si="263"/>
        <v>0</v>
      </c>
      <c r="AB67" s="122">
        <f t="shared" ref="AB67:AK74" si="264">SUMIF($D$7:$D$50,$E67,AB$7:AB$50)</f>
        <v>0</v>
      </c>
      <c r="AC67" s="122">
        <f t="shared" si="264"/>
        <v>0</v>
      </c>
      <c r="AD67" s="122">
        <f t="shared" si="264"/>
        <v>0</v>
      </c>
      <c r="AE67" s="122">
        <f t="shared" si="264"/>
        <v>0</v>
      </c>
      <c r="AF67" s="122">
        <f t="shared" si="264"/>
        <v>0</v>
      </c>
      <c r="AG67" s="122">
        <f t="shared" si="264"/>
        <v>0</v>
      </c>
      <c r="AH67" s="122">
        <f t="shared" si="264"/>
        <v>0</v>
      </c>
      <c r="AI67" s="122">
        <f t="shared" si="264"/>
        <v>0</v>
      </c>
      <c r="AJ67" s="122">
        <f t="shared" si="264"/>
        <v>0</v>
      </c>
      <c r="AK67" s="122">
        <f t="shared" si="264"/>
        <v>0</v>
      </c>
      <c r="AL67" s="122">
        <f t="shared" ref="AL67:AU74" si="265">SUMIF($D$7:$D$50,$E67,AL$7:AL$50)</f>
        <v>0</v>
      </c>
      <c r="AM67" s="122">
        <f t="shared" si="265"/>
        <v>0</v>
      </c>
      <c r="AN67" s="122">
        <f t="shared" si="265"/>
        <v>0</v>
      </c>
      <c r="AO67" s="122">
        <f t="shared" si="265"/>
        <v>0</v>
      </c>
      <c r="AP67" s="122">
        <f t="shared" si="265"/>
        <v>0</v>
      </c>
      <c r="AQ67" s="122">
        <f t="shared" si="265"/>
        <v>0</v>
      </c>
      <c r="AR67" s="122">
        <f t="shared" si="265"/>
        <v>0</v>
      </c>
      <c r="AS67" s="122">
        <f t="shared" si="265"/>
        <v>0</v>
      </c>
      <c r="AT67" s="122">
        <f t="shared" si="265"/>
        <v>0</v>
      </c>
      <c r="AU67" s="122">
        <f t="shared" si="265"/>
        <v>0</v>
      </c>
      <c r="AV67" s="122">
        <f t="shared" ref="AV67:BE74" si="266">SUMIF($D$7:$D$50,$E67,AV$7:AV$50)</f>
        <v>0</v>
      </c>
      <c r="AW67" s="122">
        <f t="shared" si="266"/>
        <v>0</v>
      </c>
      <c r="AX67" s="122">
        <f t="shared" si="266"/>
        <v>0</v>
      </c>
      <c r="AY67" s="122">
        <f t="shared" si="266"/>
        <v>0</v>
      </c>
      <c r="AZ67" s="122">
        <f t="shared" si="266"/>
        <v>0</v>
      </c>
      <c r="BA67" s="122">
        <f t="shared" si="266"/>
        <v>0</v>
      </c>
      <c r="BB67" s="122">
        <f t="shared" si="266"/>
        <v>0</v>
      </c>
      <c r="BC67" s="122">
        <f t="shared" si="266"/>
        <v>0</v>
      </c>
      <c r="BD67" s="122">
        <f t="shared" si="266"/>
        <v>0</v>
      </c>
      <c r="BE67" s="122">
        <f t="shared" si="266"/>
        <v>0</v>
      </c>
      <c r="BF67" s="122">
        <f t="shared" ref="BF67:BQ74" si="267">SUMIF($D$7:$D$50,$E67,BF$7:BF$50)</f>
        <v>0</v>
      </c>
      <c r="BG67" s="122">
        <f t="shared" si="267"/>
        <v>0</v>
      </c>
      <c r="BH67" s="122">
        <f t="shared" si="267"/>
        <v>0</v>
      </c>
      <c r="BI67" s="122">
        <f t="shared" si="267"/>
        <v>0</v>
      </c>
      <c r="BJ67" s="122">
        <f t="shared" si="267"/>
        <v>0</v>
      </c>
      <c r="BK67" s="122">
        <f t="shared" si="267"/>
        <v>0</v>
      </c>
      <c r="BL67" s="122">
        <f t="shared" si="267"/>
        <v>0</v>
      </c>
      <c r="BM67" s="122">
        <f t="shared" si="267"/>
        <v>0</v>
      </c>
      <c r="BN67" s="122">
        <f t="shared" si="267"/>
        <v>0</v>
      </c>
      <c r="BO67" s="122">
        <f t="shared" si="267"/>
        <v>0</v>
      </c>
      <c r="BP67" s="122">
        <f t="shared" si="267"/>
        <v>0</v>
      </c>
      <c r="BQ67" s="122">
        <f t="shared" si="267"/>
        <v>0</v>
      </c>
      <c r="BR67" s="127" cm="1">
        <f t="array" ref="BR67">SUMPRODUCT((YEAR($J$5:$BQ$5)=BR$5)*($J67:$BQ67))</f>
        <v>0</v>
      </c>
      <c r="BS67" s="124" cm="1">
        <f t="array" ref="BS67">SUMPRODUCT((YEAR($J$5:$BQ$5)=BS$5)*($J67:$BQ67))</f>
        <v>0</v>
      </c>
      <c r="BT67" s="124" cm="1">
        <f t="array" ref="BT67">SUMPRODUCT((YEAR($J$5:$BQ$5)=BT$5)*($J67:$BQ67))</f>
        <v>0</v>
      </c>
      <c r="BU67" s="124" cm="1">
        <f t="array" ref="BU67">SUMPRODUCT((YEAR($J$5:$BQ$5)=BU$5)*($J67:$BQ67))</f>
        <v>0</v>
      </c>
      <c r="BV67" s="126" cm="1">
        <f t="array" ref="BV67">SUMPRODUCT((YEAR($J$5:$BQ$5)=BV$5)*($J67:$BQ67))</f>
        <v>0</v>
      </c>
      <c r="BW67" s="443"/>
      <c r="BX67" s="196">
        <f t="shared" ref="BX67:CE74" si="268">SUMIF($D$7:$D$50,$E67,BX$7:BX$50)</f>
        <v>0</v>
      </c>
      <c r="BY67" s="122">
        <f t="shared" si="268"/>
        <v>0</v>
      </c>
      <c r="BZ67" s="122">
        <f t="shared" si="268"/>
        <v>0</v>
      </c>
      <c r="CA67" s="122">
        <f t="shared" si="268"/>
        <v>0</v>
      </c>
      <c r="CB67" s="122">
        <f t="shared" si="268"/>
        <v>0</v>
      </c>
      <c r="CC67" s="122">
        <f t="shared" si="268"/>
        <v>0</v>
      </c>
      <c r="CD67" s="122">
        <f t="shared" si="268"/>
        <v>0</v>
      </c>
      <c r="CE67" s="122">
        <f t="shared" si="268"/>
        <v>0</v>
      </c>
      <c r="CF67" s="122">
        <f t="shared" ref="CF67:CO74" si="269">SUMIF($D$7:$D$50,$E67,CF$7:CF$50)</f>
        <v>0</v>
      </c>
      <c r="CG67" s="122">
        <f t="shared" si="269"/>
        <v>0</v>
      </c>
      <c r="CH67" s="122">
        <f t="shared" si="269"/>
        <v>0</v>
      </c>
      <c r="CI67" s="122">
        <f t="shared" si="269"/>
        <v>0</v>
      </c>
      <c r="CJ67" s="122">
        <f t="shared" si="269"/>
        <v>0</v>
      </c>
      <c r="CK67" s="122">
        <f t="shared" si="269"/>
        <v>0</v>
      </c>
      <c r="CL67" s="122">
        <f t="shared" si="269"/>
        <v>0</v>
      </c>
      <c r="CM67" s="122">
        <f t="shared" si="269"/>
        <v>0</v>
      </c>
      <c r="CN67" s="122">
        <f t="shared" si="269"/>
        <v>0</v>
      </c>
      <c r="CO67" s="122">
        <f t="shared" si="269"/>
        <v>0</v>
      </c>
      <c r="CP67" s="122">
        <f t="shared" ref="CP67:CY74" si="270">SUMIF($D$7:$D$50,$E67,CP$7:CP$50)</f>
        <v>0</v>
      </c>
      <c r="CQ67" s="122">
        <f t="shared" si="270"/>
        <v>0</v>
      </c>
      <c r="CR67" s="122">
        <f t="shared" si="270"/>
        <v>0</v>
      </c>
      <c r="CS67" s="122">
        <f t="shared" si="270"/>
        <v>0</v>
      </c>
      <c r="CT67" s="122">
        <f t="shared" si="270"/>
        <v>0</v>
      </c>
      <c r="CU67" s="122">
        <f t="shared" si="270"/>
        <v>0</v>
      </c>
      <c r="CV67" s="122">
        <f t="shared" si="270"/>
        <v>0</v>
      </c>
      <c r="CW67" s="122">
        <f t="shared" si="270"/>
        <v>0</v>
      </c>
      <c r="CX67" s="122">
        <f t="shared" si="270"/>
        <v>0</v>
      </c>
      <c r="CY67" s="122">
        <f t="shared" si="270"/>
        <v>0</v>
      </c>
      <c r="CZ67" s="122">
        <f t="shared" ref="CZ67:DI74" si="271">SUMIF($D$7:$D$50,$E67,CZ$7:CZ$50)</f>
        <v>0</v>
      </c>
      <c r="DA67" s="122">
        <f t="shared" si="271"/>
        <v>0</v>
      </c>
      <c r="DB67" s="122">
        <f t="shared" si="271"/>
        <v>0</v>
      </c>
      <c r="DC67" s="122">
        <f t="shared" si="271"/>
        <v>0</v>
      </c>
      <c r="DD67" s="122">
        <f t="shared" si="271"/>
        <v>0</v>
      </c>
      <c r="DE67" s="122">
        <f t="shared" si="271"/>
        <v>0</v>
      </c>
      <c r="DF67" s="122">
        <f t="shared" si="271"/>
        <v>0</v>
      </c>
      <c r="DG67" s="122">
        <f t="shared" si="271"/>
        <v>0</v>
      </c>
      <c r="DH67" s="122">
        <f t="shared" si="271"/>
        <v>0</v>
      </c>
      <c r="DI67" s="122">
        <f t="shared" si="271"/>
        <v>0</v>
      </c>
      <c r="DJ67" s="122">
        <f t="shared" ref="DJ67:DS74" si="272">SUMIF($D$7:$D$50,$E67,DJ$7:DJ$50)</f>
        <v>0</v>
      </c>
      <c r="DK67" s="122">
        <f t="shared" si="272"/>
        <v>0</v>
      </c>
      <c r="DL67" s="122">
        <f t="shared" si="272"/>
        <v>0</v>
      </c>
      <c r="DM67" s="122">
        <f t="shared" si="272"/>
        <v>0</v>
      </c>
      <c r="DN67" s="122">
        <f t="shared" si="272"/>
        <v>0</v>
      </c>
      <c r="DO67" s="122">
        <f t="shared" si="272"/>
        <v>0</v>
      </c>
      <c r="DP67" s="122">
        <f t="shared" si="272"/>
        <v>0</v>
      </c>
      <c r="DQ67" s="122">
        <f t="shared" si="272"/>
        <v>0</v>
      </c>
      <c r="DR67" s="122">
        <f t="shared" si="272"/>
        <v>0</v>
      </c>
      <c r="DS67" s="122">
        <f t="shared" si="272"/>
        <v>0</v>
      </c>
      <c r="DT67" s="122">
        <f t="shared" ref="DT67:EE74" si="273">SUMIF($D$7:$D$50,$E67,DT$7:DT$50)</f>
        <v>0</v>
      </c>
      <c r="DU67" s="122">
        <f t="shared" si="273"/>
        <v>0</v>
      </c>
      <c r="DV67" s="122">
        <f t="shared" si="273"/>
        <v>0</v>
      </c>
      <c r="DW67" s="122">
        <f t="shared" si="273"/>
        <v>0</v>
      </c>
      <c r="DX67" s="122">
        <f t="shared" si="273"/>
        <v>0</v>
      </c>
      <c r="DY67" s="122">
        <f t="shared" si="273"/>
        <v>0</v>
      </c>
      <c r="DZ67" s="122">
        <f t="shared" si="273"/>
        <v>0</v>
      </c>
      <c r="EA67" s="122">
        <f t="shared" si="273"/>
        <v>0</v>
      </c>
      <c r="EB67" s="122">
        <f t="shared" si="273"/>
        <v>0</v>
      </c>
      <c r="EC67" s="122">
        <f t="shared" si="273"/>
        <v>0</v>
      </c>
      <c r="ED67" s="122">
        <f t="shared" si="273"/>
        <v>0</v>
      </c>
      <c r="EE67" s="122">
        <f t="shared" si="273"/>
        <v>0</v>
      </c>
      <c r="EF67" s="127" cm="1">
        <f t="array" ref="EF67">SUMPRODUCT((YEAR($BX$5:$EE$5)=EF$5)*($BX67:$EE67))</f>
        <v>0</v>
      </c>
      <c r="EG67" s="124" cm="1">
        <f t="array" ref="EG67">SUMPRODUCT((YEAR($BX$5:$EE$5)=EG$5)*($BX67:$EE67))</f>
        <v>0</v>
      </c>
      <c r="EH67" s="124" cm="1">
        <f t="array" ref="EH67">SUMPRODUCT((YEAR($BX$5:$EE$5)=EH$5)*($BX67:$EE67))</f>
        <v>0</v>
      </c>
      <c r="EI67" s="124" cm="1">
        <f t="array" ref="EI67">SUMPRODUCT((YEAR($BX$5:$EE$5)=EI$5)*($BX67:$EE67))</f>
        <v>0</v>
      </c>
      <c r="EJ67" s="126" cm="1">
        <f t="array" ref="EJ67">SUMPRODUCT((YEAR($BX$5:$EE$5)=EJ$5)*($BX67:$EE67))</f>
        <v>0</v>
      </c>
      <c r="EK67" s="443"/>
      <c r="EL67" s="122">
        <f t="shared" ref="EL67:ES74" si="274">SUMIF($D$7:$D$50,$E67,EL$7:EL$50)</f>
        <v>0</v>
      </c>
      <c r="EM67" s="122">
        <f t="shared" si="274"/>
        <v>0</v>
      </c>
      <c r="EN67" s="122">
        <f t="shared" si="274"/>
        <v>0</v>
      </c>
      <c r="EO67" s="122">
        <f t="shared" si="274"/>
        <v>0</v>
      </c>
      <c r="EP67" s="122">
        <f t="shared" si="274"/>
        <v>0</v>
      </c>
      <c r="EQ67" s="122">
        <f t="shared" si="274"/>
        <v>0</v>
      </c>
      <c r="ER67" s="122">
        <f t="shared" si="274"/>
        <v>0</v>
      </c>
      <c r="ES67" s="122">
        <f t="shared" si="274"/>
        <v>0</v>
      </c>
      <c r="ET67" s="122">
        <f t="shared" ref="ET67:FC74" si="275">SUMIF($D$7:$D$50,$E67,ET$7:ET$50)</f>
        <v>0</v>
      </c>
      <c r="EU67" s="122">
        <f t="shared" si="275"/>
        <v>0</v>
      </c>
      <c r="EV67" s="122">
        <f t="shared" si="275"/>
        <v>0</v>
      </c>
      <c r="EW67" s="122">
        <f t="shared" si="275"/>
        <v>0</v>
      </c>
      <c r="EX67" s="122">
        <f t="shared" si="275"/>
        <v>0</v>
      </c>
      <c r="EY67" s="122">
        <f t="shared" si="275"/>
        <v>0</v>
      </c>
      <c r="EZ67" s="122">
        <f t="shared" si="275"/>
        <v>0</v>
      </c>
      <c r="FA67" s="122">
        <f t="shared" si="275"/>
        <v>0</v>
      </c>
      <c r="FB67" s="122">
        <f t="shared" si="275"/>
        <v>0</v>
      </c>
      <c r="FC67" s="122">
        <f t="shared" si="275"/>
        <v>0</v>
      </c>
      <c r="FD67" s="122">
        <f t="shared" ref="FD67:FM74" si="276">SUMIF($D$7:$D$50,$E67,FD$7:FD$50)</f>
        <v>0</v>
      </c>
      <c r="FE67" s="122">
        <f t="shared" si="276"/>
        <v>0</v>
      </c>
      <c r="FF67" s="122">
        <f t="shared" si="276"/>
        <v>0</v>
      </c>
      <c r="FG67" s="122">
        <f t="shared" si="276"/>
        <v>0</v>
      </c>
      <c r="FH67" s="122">
        <f t="shared" si="276"/>
        <v>0</v>
      </c>
      <c r="FI67" s="122">
        <f t="shared" si="276"/>
        <v>0</v>
      </c>
      <c r="FJ67" s="122">
        <f t="shared" si="276"/>
        <v>0</v>
      </c>
      <c r="FK67" s="122">
        <f t="shared" si="276"/>
        <v>0</v>
      </c>
      <c r="FL67" s="122">
        <f t="shared" si="276"/>
        <v>0</v>
      </c>
      <c r="FM67" s="122">
        <f t="shared" si="276"/>
        <v>0</v>
      </c>
      <c r="FN67" s="122">
        <f t="shared" ref="FN67:FW74" si="277">SUMIF($D$7:$D$50,$E67,FN$7:FN$50)</f>
        <v>0</v>
      </c>
      <c r="FO67" s="122">
        <f t="shared" si="277"/>
        <v>0</v>
      </c>
      <c r="FP67" s="122">
        <f t="shared" si="277"/>
        <v>0</v>
      </c>
      <c r="FQ67" s="122">
        <f t="shared" si="277"/>
        <v>0</v>
      </c>
      <c r="FR67" s="122">
        <f t="shared" si="277"/>
        <v>0</v>
      </c>
      <c r="FS67" s="122">
        <f t="shared" si="277"/>
        <v>0</v>
      </c>
      <c r="FT67" s="122">
        <f t="shared" si="277"/>
        <v>0</v>
      </c>
      <c r="FU67" s="122">
        <f t="shared" si="277"/>
        <v>0</v>
      </c>
      <c r="FV67" s="122">
        <f t="shared" si="277"/>
        <v>0</v>
      </c>
      <c r="FW67" s="122">
        <f t="shared" si="277"/>
        <v>0</v>
      </c>
      <c r="FX67" s="122">
        <f t="shared" ref="FX67:GG74" si="278">SUMIF($D$7:$D$50,$E67,FX$7:FX$50)</f>
        <v>0</v>
      </c>
      <c r="FY67" s="122">
        <f t="shared" si="278"/>
        <v>0</v>
      </c>
      <c r="FZ67" s="122">
        <f t="shared" si="278"/>
        <v>0</v>
      </c>
      <c r="GA67" s="122">
        <f t="shared" si="278"/>
        <v>0</v>
      </c>
      <c r="GB67" s="122">
        <f t="shared" si="278"/>
        <v>0</v>
      </c>
      <c r="GC67" s="122">
        <f t="shared" si="278"/>
        <v>0</v>
      </c>
      <c r="GD67" s="122">
        <f t="shared" si="278"/>
        <v>0</v>
      </c>
      <c r="GE67" s="122">
        <f t="shared" si="278"/>
        <v>0</v>
      </c>
      <c r="GF67" s="122">
        <f t="shared" si="278"/>
        <v>0</v>
      </c>
      <c r="GG67" s="122">
        <f t="shared" si="278"/>
        <v>0</v>
      </c>
      <c r="GH67" s="122">
        <f t="shared" ref="GH67:GS74" si="279">SUMIF($D$7:$D$50,$E67,GH$7:GH$50)</f>
        <v>0</v>
      </c>
      <c r="GI67" s="122">
        <f t="shared" si="279"/>
        <v>0</v>
      </c>
      <c r="GJ67" s="122">
        <f t="shared" si="279"/>
        <v>0</v>
      </c>
      <c r="GK67" s="122">
        <f t="shared" si="279"/>
        <v>0</v>
      </c>
      <c r="GL67" s="122">
        <f t="shared" si="279"/>
        <v>0</v>
      </c>
      <c r="GM67" s="122">
        <f t="shared" si="279"/>
        <v>0</v>
      </c>
      <c r="GN67" s="122">
        <f t="shared" si="279"/>
        <v>0</v>
      </c>
      <c r="GO67" s="122">
        <f t="shared" si="279"/>
        <v>0</v>
      </c>
      <c r="GP67" s="122">
        <f t="shared" si="279"/>
        <v>0</v>
      </c>
      <c r="GQ67" s="122">
        <f t="shared" si="279"/>
        <v>0</v>
      </c>
      <c r="GR67" s="122">
        <f t="shared" si="279"/>
        <v>0</v>
      </c>
      <c r="GS67" s="122">
        <f t="shared" si="279"/>
        <v>0</v>
      </c>
      <c r="GT67" s="127">
        <f t="shared" ref="GT67:GT74" si="280">EW67</f>
        <v>0</v>
      </c>
      <c r="GU67" s="124">
        <f t="shared" ref="GU67:GU74" si="281">FI67</f>
        <v>0</v>
      </c>
      <c r="GV67" s="124">
        <f t="shared" ref="GV67:GV74" si="282">FU67</f>
        <v>0</v>
      </c>
      <c r="GW67" s="124">
        <f t="shared" ref="GW67:GW74" si="283">GG67</f>
        <v>0</v>
      </c>
      <c r="GX67" s="126">
        <f t="shared" ref="GX67:GX74" si="284">GS67</f>
        <v>0</v>
      </c>
      <c r="GY67" s="125"/>
      <c r="GZ67" s="125"/>
      <c r="HA67" s="125"/>
    </row>
    <row r="68" spans="1:220">
      <c r="B68" s="115"/>
      <c r="C68" s="115"/>
      <c r="D68" s="115"/>
      <c r="E68" s="591" t="str">
        <f>Setup!D41</f>
        <v>Furniture &amp; Fixtures</v>
      </c>
      <c r="F68" s="124">
        <f t="shared" si="261"/>
        <v>0</v>
      </c>
      <c r="G68" s="120"/>
      <c r="H68" s="120"/>
      <c r="I68" s="119"/>
      <c r="J68" s="127">
        <f t="shared" si="262"/>
        <v>0</v>
      </c>
      <c r="K68" s="124">
        <f t="shared" si="262"/>
        <v>0</v>
      </c>
      <c r="L68" s="124">
        <f t="shared" si="262"/>
        <v>0</v>
      </c>
      <c r="M68" s="124">
        <f t="shared" si="262"/>
        <v>0</v>
      </c>
      <c r="N68" s="124">
        <f t="shared" si="262"/>
        <v>0</v>
      </c>
      <c r="O68" s="124">
        <f t="shared" si="262"/>
        <v>0</v>
      </c>
      <c r="P68" s="124">
        <f t="shared" si="262"/>
        <v>0</v>
      </c>
      <c r="Q68" s="124">
        <f t="shared" si="262"/>
        <v>0</v>
      </c>
      <c r="R68" s="124">
        <f t="shared" si="263"/>
        <v>0</v>
      </c>
      <c r="S68" s="124">
        <f t="shared" si="263"/>
        <v>0</v>
      </c>
      <c r="T68" s="124">
        <f t="shared" si="263"/>
        <v>0</v>
      </c>
      <c r="U68" s="124">
        <f t="shared" si="263"/>
        <v>0</v>
      </c>
      <c r="V68" s="124">
        <f t="shared" si="263"/>
        <v>0</v>
      </c>
      <c r="W68" s="124">
        <f t="shared" si="263"/>
        <v>0</v>
      </c>
      <c r="X68" s="124">
        <f t="shared" si="263"/>
        <v>0</v>
      </c>
      <c r="Y68" s="124">
        <f t="shared" si="263"/>
        <v>0</v>
      </c>
      <c r="Z68" s="124">
        <f t="shared" si="263"/>
        <v>0</v>
      </c>
      <c r="AA68" s="124">
        <f t="shared" si="263"/>
        <v>0</v>
      </c>
      <c r="AB68" s="124">
        <f t="shared" si="264"/>
        <v>0</v>
      </c>
      <c r="AC68" s="124">
        <f t="shared" si="264"/>
        <v>0</v>
      </c>
      <c r="AD68" s="124">
        <f t="shared" si="264"/>
        <v>0</v>
      </c>
      <c r="AE68" s="124">
        <f t="shared" si="264"/>
        <v>0</v>
      </c>
      <c r="AF68" s="124">
        <f t="shared" si="264"/>
        <v>0</v>
      </c>
      <c r="AG68" s="124">
        <f t="shared" si="264"/>
        <v>0</v>
      </c>
      <c r="AH68" s="124">
        <f t="shared" si="264"/>
        <v>0</v>
      </c>
      <c r="AI68" s="124">
        <f t="shared" si="264"/>
        <v>0</v>
      </c>
      <c r="AJ68" s="124">
        <f t="shared" si="264"/>
        <v>0</v>
      </c>
      <c r="AK68" s="124">
        <f t="shared" si="264"/>
        <v>0</v>
      </c>
      <c r="AL68" s="124">
        <f t="shared" si="265"/>
        <v>0</v>
      </c>
      <c r="AM68" s="124">
        <f t="shared" si="265"/>
        <v>0</v>
      </c>
      <c r="AN68" s="124">
        <f t="shared" si="265"/>
        <v>0</v>
      </c>
      <c r="AO68" s="124">
        <f t="shared" si="265"/>
        <v>0</v>
      </c>
      <c r="AP68" s="124">
        <f t="shared" si="265"/>
        <v>0</v>
      </c>
      <c r="AQ68" s="124">
        <f t="shared" si="265"/>
        <v>0</v>
      </c>
      <c r="AR68" s="124">
        <f t="shared" si="265"/>
        <v>0</v>
      </c>
      <c r="AS68" s="124">
        <f t="shared" si="265"/>
        <v>0</v>
      </c>
      <c r="AT68" s="124">
        <f t="shared" si="265"/>
        <v>0</v>
      </c>
      <c r="AU68" s="124">
        <f t="shared" si="265"/>
        <v>0</v>
      </c>
      <c r="AV68" s="124">
        <f t="shared" si="266"/>
        <v>0</v>
      </c>
      <c r="AW68" s="124">
        <f t="shared" si="266"/>
        <v>0</v>
      </c>
      <c r="AX68" s="124">
        <f t="shared" si="266"/>
        <v>0</v>
      </c>
      <c r="AY68" s="124">
        <f t="shared" si="266"/>
        <v>0</v>
      </c>
      <c r="AZ68" s="124">
        <f t="shared" si="266"/>
        <v>0</v>
      </c>
      <c r="BA68" s="124">
        <f t="shared" si="266"/>
        <v>0</v>
      </c>
      <c r="BB68" s="124">
        <f t="shared" si="266"/>
        <v>0</v>
      </c>
      <c r="BC68" s="124">
        <f t="shared" si="266"/>
        <v>0</v>
      </c>
      <c r="BD68" s="124">
        <f t="shared" si="266"/>
        <v>0</v>
      </c>
      <c r="BE68" s="124">
        <f t="shared" si="266"/>
        <v>0</v>
      </c>
      <c r="BF68" s="124">
        <f t="shared" si="267"/>
        <v>0</v>
      </c>
      <c r="BG68" s="124">
        <f t="shared" si="267"/>
        <v>0</v>
      </c>
      <c r="BH68" s="124">
        <f t="shared" si="267"/>
        <v>0</v>
      </c>
      <c r="BI68" s="124">
        <f t="shared" si="267"/>
        <v>0</v>
      </c>
      <c r="BJ68" s="124">
        <f t="shared" si="267"/>
        <v>0</v>
      </c>
      <c r="BK68" s="124">
        <f t="shared" si="267"/>
        <v>0</v>
      </c>
      <c r="BL68" s="124">
        <f t="shared" si="267"/>
        <v>0</v>
      </c>
      <c r="BM68" s="124">
        <f t="shared" si="267"/>
        <v>0</v>
      </c>
      <c r="BN68" s="124">
        <f t="shared" si="267"/>
        <v>0</v>
      </c>
      <c r="BO68" s="124">
        <f t="shared" si="267"/>
        <v>0</v>
      </c>
      <c r="BP68" s="124">
        <f t="shared" si="267"/>
        <v>0</v>
      </c>
      <c r="BQ68" s="124">
        <f t="shared" si="267"/>
        <v>0</v>
      </c>
      <c r="BR68" s="127" cm="1">
        <f t="array" ref="BR68">SUMPRODUCT((YEAR($J$5:$BQ$5)=BR$5)*($J68:$BQ68))</f>
        <v>0</v>
      </c>
      <c r="BS68" s="124" cm="1">
        <f t="array" ref="BS68">SUMPRODUCT((YEAR($J$5:$BQ$5)=BS$5)*($J68:$BQ68))</f>
        <v>0</v>
      </c>
      <c r="BT68" s="124" cm="1">
        <f t="array" ref="BT68">SUMPRODUCT((YEAR($J$5:$BQ$5)=BT$5)*($J68:$BQ68))</f>
        <v>0</v>
      </c>
      <c r="BU68" s="124" cm="1">
        <f t="array" ref="BU68">SUMPRODUCT((YEAR($J$5:$BQ$5)=BU$5)*($J68:$BQ68))</f>
        <v>0</v>
      </c>
      <c r="BV68" s="126" cm="1">
        <f t="array" ref="BV68">SUMPRODUCT((YEAR($J$5:$BQ$5)=BV$5)*($J68:$BQ68))</f>
        <v>0</v>
      </c>
      <c r="BW68" s="443"/>
      <c r="BX68" s="127">
        <f t="shared" si="268"/>
        <v>0</v>
      </c>
      <c r="BY68" s="124">
        <f t="shared" si="268"/>
        <v>0</v>
      </c>
      <c r="BZ68" s="124">
        <f t="shared" si="268"/>
        <v>0</v>
      </c>
      <c r="CA68" s="124">
        <f t="shared" si="268"/>
        <v>0</v>
      </c>
      <c r="CB68" s="124">
        <f t="shared" si="268"/>
        <v>0</v>
      </c>
      <c r="CC68" s="124">
        <f t="shared" si="268"/>
        <v>0</v>
      </c>
      <c r="CD68" s="124">
        <f t="shared" si="268"/>
        <v>0</v>
      </c>
      <c r="CE68" s="124">
        <f t="shared" si="268"/>
        <v>0</v>
      </c>
      <c r="CF68" s="124">
        <f t="shared" si="269"/>
        <v>0</v>
      </c>
      <c r="CG68" s="124">
        <f t="shared" si="269"/>
        <v>0</v>
      </c>
      <c r="CH68" s="124">
        <f t="shared" si="269"/>
        <v>0</v>
      </c>
      <c r="CI68" s="124">
        <f t="shared" si="269"/>
        <v>0</v>
      </c>
      <c r="CJ68" s="124">
        <f t="shared" si="269"/>
        <v>0</v>
      </c>
      <c r="CK68" s="124">
        <f t="shared" si="269"/>
        <v>0</v>
      </c>
      <c r="CL68" s="124">
        <f t="shared" si="269"/>
        <v>0</v>
      </c>
      <c r="CM68" s="124">
        <f t="shared" si="269"/>
        <v>0</v>
      </c>
      <c r="CN68" s="124">
        <f t="shared" si="269"/>
        <v>0</v>
      </c>
      <c r="CO68" s="124">
        <f t="shared" si="269"/>
        <v>0</v>
      </c>
      <c r="CP68" s="124">
        <f t="shared" si="270"/>
        <v>0</v>
      </c>
      <c r="CQ68" s="124">
        <f t="shared" si="270"/>
        <v>0</v>
      </c>
      <c r="CR68" s="124">
        <f t="shared" si="270"/>
        <v>0</v>
      </c>
      <c r="CS68" s="124">
        <f t="shared" si="270"/>
        <v>0</v>
      </c>
      <c r="CT68" s="124">
        <f t="shared" si="270"/>
        <v>0</v>
      </c>
      <c r="CU68" s="124">
        <f t="shared" si="270"/>
        <v>0</v>
      </c>
      <c r="CV68" s="124">
        <f t="shared" si="270"/>
        <v>0</v>
      </c>
      <c r="CW68" s="124">
        <f t="shared" si="270"/>
        <v>0</v>
      </c>
      <c r="CX68" s="124">
        <f t="shared" si="270"/>
        <v>0</v>
      </c>
      <c r="CY68" s="124">
        <f t="shared" si="270"/>
        <v>0</v>
      </c>
      <c r="CZ68" s="124">
        <f t="shared" si="271"/>
        <v>0</v>
      </c>
      <c r="DA68" s="124">
        <f t="shared" si="271"/>
        <v>0</v>
      </c>
      <c r="DB68" s="124">
        <f t="shared" si="271"/>
        <v>0</v>
      </c>
      <c r="DC68" s="124">
        <f t="shared" si="271"/>
        <v>0</v>
      </c>
      <c r="DD68" s="124">
        <f t="shared" si="271"/>
        <v>0</v>
      </c>
      <c r="DE68" s="124">
        <f t="shared" si="271"/>
        <v>0</v>
      </c>
      <c r="DF68" s="124">
        <f t="shared" si="271"/>
        <v>0</v>
      </c>
      <c r="DG68" s="124">
        <f t="shared" si="271"/>
        <v>0</v>
      </c>
      <c r="DH68" s="124">
        <f t="shared" si="271"/>
        <v>0</v>
      </c>
      <c r="DI68" s="124">
        <f t="shared" si="271"/>
        <v>0</v>
      </c>
      <c r="DJ68" s="124">
        <f t="shared" si="272"/>
        <v>0</v>
      </c>
      <c r="DK68" s="124">
        <f t="shared" si="272"/>
        <v>0</v>
      </c>
      <c r="DL68" s="124">
        <f t="shared" si="272"/>
        <v>0</v>
      </c>
      <c r="DM68" s="124">
        <f t="shared" si="272"/>
        <v>0</v>
      </c>
      <c r="DN68" s="124">
        <f t="shared" si="272"/>
        <v>0</v>
      </c>
      <c r="DO68" s="124">
        <f t="shared" si="272"/>
        <v>0</v>
      </c>
      <c r="DP68" s="124">
        <f t="shared" si="272"/>
        <v>0</v>
      </c>
      <c r="DQ68" s="124">
        <f t="shared" si="272"/>
        <v>0</v>
      </c>
      <c r="DR68" s="124">
        <f t="shared" si="272"/>
        <v>0</v>
      </c>
      <c r="DS68" s="124">
        <f t="shared" si="272"/>
        <v>0</v>
      </c>
      <c r="DT68" s="124">
        <f t="shared" si="273"/>
        <v>0</v>
      </c>
      <c r="DU68" s="124">
        <f t="shared" si="273"/>
        <v>0</v>
      </c>
      <c r="DV68" s="124">
        <f t="shared" si="273"/>
        <v>0</v>
      </c>
      <c r="DW68" s="124">
        <f t="shared" si="273"/>
        <v>0</v>
      </c>
      <c r="DX68" s="124">
        <f t="shared" si="273"/>
        <v>0</v>
      </c>
      <c r="DY68" s="124">
        <f t="shared" si="273"/>
        <v>0</v>
      </c>
      <c r="DZ68" s="124">
        <f t="shared" si="273"/>
        <v>0</v>
      </c>
      <c r="EA68" s="124">
        <f t="shared" si="273"/>
        <v>0</v>
      </c>
      <c r="EB68" s="124">
        <f t="shared" si="273"/>
        <v>0</v>
      </c>
      <c r="EC68" s="124">
        <f t="shared" si="273"/>
        <v>0</v>
      </c>
      <c r="ED68" s="124">
        <f t="shared" si="273"/>
        <v>0</v>
      </c>
      <c r="EE68" s="124">
        <f t="shared" si="273"/>
        <v>0</v>
      </c>
      <c r="EF68" s="127" cm="1">
        <f t="array" ref="EF68">SUMPRODUCT((YEAR($BX$5:$EE$5)=EF$5)*($BX68:$EE68))</f>
        <v>0</v>
      </c>
      <c r="EG68" s="124" cm="1">
        <f t="array" ref="EG68">SUMPRODUCT((YEAR($BX$5:$EE$5)=EG$5)*($BX68:$EE68))</f>
        <v>0</v>
      </c>
      <c r="EH68" s="124" cm="1">
        <f t="array" ref="EH68">SUMPRODUCT((YEAR($BX$5:$EE$5)=EH$5)*($BX68:$EE68))</f>
        <v>0</v>
      </c>
      <c r="EI68" s="124" cm="1">
        <f t="array" ref="EI68">SUMPRODUCT((YEAR($BX$5:$EE$5)=EI$5)*($BX68:$EE68))</f>
        <v>0</v>
      </c>
      <c r="EJ68" s="126" cm="1">
        <f t="array" ref="EJ68">SUMPRODUCT((YEAR($BX$5:$EE$5)=EJ$5)*($BX68:$EE68))</f>
        <v>0</v>
      </c>
      <c r="EK68" s="443"/>
      <c r="EL68" s="124">
        <f t="shared" si="274"/>
        <v>0</v>
      </c>
      <c r="EM68" s="124">
        <f t="shared" si="274"/>
        <v>0</v>
      </c>
      <c r="EN68" s="124">
        <f t="shared" si="274"/>
        <v>0</v>
      </c>
      <c r="EO68" s="124">
        <f t="shared" si="274"/>
        <v>0</v>
      </c>
      <c r="EP68" s="124">
        <f t="shared" si="274"/>
        <v>0</v>
      </c>
      <c r="EQ68" s="124">
        <f t="shared" si="274"/>
        <v>0</v>
      </c>
      <c r="ER68" s="124">
        <f t="shared" si="274"/>
        <v>0</v>
      </c>
      <c r="ES68" s="124">
        <f t="shared" si="274"/>
        <v>0</v>
      </c>
      <c r="ET68" s="124">
        <f t="shared" si="275"/>
        <v>0</v>
      </c>
      <c r="EU68" s="124">
        <f t="shared" si="275"/>
        <v>0</v>
      </c>
      <c r="EV68" s="124">
        <f t="shared" si="275"/>
        <v>0</v>
      </c>
      <c r="EW68" s="124">
        <f t="shared" si="275"/>
        <v>0</v>
      </c>
      <c r="EX68" s="124">
        <f t="shared" si="275"/>
        <v>0</v>
      </c>
      <c r="EY68" s="124">
        <f t="shared" si="275"/>
        <v>0</v>
      </c>
      <c r="EZ68" s="124">
        <f t="shared" si="275"/>
        <v>0</v>
      </c>
      <c r="FA68" s="124">
        <f t="shared" si="275"/>
        <v>0</v>
      </c>
      <c r="FB68" s="124">
        <f t="shared" si="275"/>
        <v>0</v>
      </c>
      <c r="FC68" s="124">
        <f t="shared" si="275"/>
        <v>0</v>
      </c>
      <c r="FD68" s="124">
        <f t="shared" si="276"/>
        <v>0</v>
      </c>
      <c r="FE68" s="124">
        <f t="shared" si="276"/>
        <v>0</v>
      </c>
      <c r="FF68" s="124">
        <f t="shared" si="276"/>
        <v>0</v>
      </c>
      <c r="FG68" s="124">
        <f t="shared" si="276"/>
        <v>0</v>
      </c>
      <c r="FH68" s="124">
        <f t="shared" si="276"/>
        <v>0</v>
      </c>
      <c r="FI68" s="124">
        <f t="shared" si="276"/>
        <v>0</v>
      </c>
      <c r="FJ68" s="124">
        <f t="shared" si="276"/>
        <v>0</v>
      </c>
      <c r="FK68" s="124">
        <f t="shared" si="276"/>
        <v>0</v>
      </c>
      <c r="FL68" s="124">
        <f t="shared" si="276"/>
        <v>0</v>
      </c>
      <c r="FM68" s="124">
        <f t="shared" si="276"/>
        <v>0</v>
      </c>
      <c r="FN68" s="124">
        <f t="shared" si="277"/>
        <v>0</v>
      </c>
      <c r="FO68" s="124">
        <f t="shared" si="277"/>
        <v>0</v>
      </c>
      <c r="FP68" s="124">
        <f t="shared" si="277"/>
        <v>0</v>
      </c>
      <c r="FQ68" s="124">
        <f t="shared" si="277"/>
        <v>0</v>
      </c>
      <c r="FR68" s="124">
        <f t="shared" si="277"/>
        <v>0</v>
      </c>
      <c r="FS68" s="124">
        <f t="shared" si="277"/>
        <v>0</v>
      </c>
      <c r="FT68" s="124">
        <f t="shared" si="277"/>
        <v>0</v>
      </c>
      <c r="FU68" s="124">
        <f t="shared" si="277"/>
        <v>0</v>
      </c>
      <c r="FV68" s="124">
        <f t="shared" si="277"/>
        <v>0</v>
      </c>
      <c r="FW68" s="124">
        <f t="shared" si="277"/>
        <v>0</v>
      </c>
      <c r="FX68" s="124">
        <f t="shared" si="278"/>
        <v>0</v>
      </c>
      <c r="FY68" s="124">
        <f t="shared" si="278"/>
        <v>0</v>
      </c>
      <c r="FZ68" s="124">
        <f t="shared" si="278"/>
        <v>0</v>
      </c>
      <c r="GA68" s="124">
        <f t="shared" si="278"/>
        <v>0</v>
      </c>
      <c r="GB68" s="124">
        <f t="shared" si="278"/>
        <v>0</v>
      </c>
      <c r="GC68" s="124">
        <f t="shared" si="278"/>
        <v>0</v>
      </c>
      <c r="GD68" s="124">
        <f t="shared" si="278"/>
        <v>0</v>
      </c>
      <c r="GE68" s="124">
        <f t="shared" si="278"/>
        <v>0</v>
      </c>
      <c r="GF68" s="124">
        <f t="shared" si="278"/>
        <v>0</v>
      </c>
      <c r="GG68" s="124">
        <f t="shared" si="278"/>
        <v>0</v>
      </c>
      <c r="GH68" s="124">
        <f t="shared" si="279"/>
        <v>0</v>
      </c>
      <c r="GI68" s="124">
        <f t="shared" si="279"/>
        <v>0</v>
      </c>
      <c r="GJ68" s="124">
        <f t="shared" si="279"/>
        <v>0</v>
      </c>
      <c r="GK68" s="124">
        <f t="shared" si="279"/>
        <v>0</v>
      </c>
      <c r="GL68" s="124">
        <f t="shared" si="279"/>
        <v>0</v>
      </c>
      <c r="GM68" s="124">
        <f t="shared" si="279"/>
        <v>0</v>
      </c>
      <c r="GN68" s="124">
        <f t="shared" si="279"/>
        <v>0</v>
      </c>
      <c r="GO68" s="124">
        <f t="shared" si="279"/>
        <v>0</v>
      </c>
      <c r="GP68" s="124">
        <f t="shared" si="279"/>
        <v>0</v>
      </c>
      <c r="GQ68" s="124">
        <f t="shared" si="279"/>
        <v>0</v>
      </c>
      <c r="GR68" s="124">
        <f t="shared" si="279"/>
        <v>0</v>
      </c>
      <c r="GS68" s="124">
        <f t="shared" si="279"/>
        <v>0</v>
      </c>
      <c r="GT68" s="127">
        <f t="shared" si="280"/>
        <v>0</v>
      </c>
      <c r="GU68" s="124">
        <f t="shared" si="281"/>
        <v>0</v>
      </c>
      <c r="GV68" s="124">
        <f t="shared" si="282"/>
        <v>0</v>
      </c>
      <c r="GW68" s="124">
        <f t="shared" si="283"/>
        <v>0</v>
      </c>
      <c r="GX68" s="126">
        <f t="shared" si="284"/>
        <v>0</v>
      </c>
      <c r="GY68" s="125"/>
      <c r="GZ68" s="582"/>
      <c r="HA68" s="582"/>
    </row>
    <row r="69" spans="1:220">
      <c r="B69" s="592"/>
      <c r="C69" s="115"/>
      <c r="D69" s="115"/>
      <c r="E69" s="591" t="str">
        <f>Setup!D42</f>
        <v>Leasehold Improvements</v>
      </c>
      <c r="F69" s="124">
        <f t="shared" si="261"/>
        <v>0</v>
      </c>
      <c r="G69" s="120"/>
      <c r="H69" s="120"/>
      <c r="I69" s="119"/>
      <c r="J69" s="127">
        <f t="shared" si="262"/>
        <v>0</v>
      </c>
      <c r="K69" s="124">
        <f t="shared" si="262"/>
        <v>0</v>
      </c>
      <c r="L69" s="124">
        <f t="shared" si="262"/>
        <v>0</v>
      </c>
      <c r="M69" s="124">
        <f t="shared" si="262"/>
        <v>0</v>
      </c>
      <c r="N69" s="124">
        <f t="shared" si="262"/>
        <v>0</v>
      </c>
      <c r="O69" s="124">
        <f t="shared" si="262"/>
        <v>0</v>
      </c>
      <c r="P69" s="124">
        <f t="shared" si="262"/>
        <v>0</v>
      </c>
      <c r="Q69" s="124">
        <f t="shared" si="262"/>
        <v>0</v>
      </c>
      <c r="R69" s="124">
        <f t="shared" si="263"/>
        <v>0</v>
      </c>
      <c r="S69" s="124">
        <f t="shared" si="263"/>
        <v>0</v>
      </c>
      <c r="T69" s="124">
        <f t="shared" si="263"/>
        <v>0</v>
      </c>
      <c r="U69" s="124">
        <f t="shared" si="263"/>
        <v>0</v>
      </c>
      <c r="V69" s="124">
        <f t="shared" si="263"/>
        <v>0</v>
      </c>
      <c r="W69" s="124">
        <f t="shared" si="263"/>
        <v>0</v>
      </c>
      <c r="X69" s="124">
        <f t="shared" si="263"/>
        <v>0</v>
      </c>
      <c r="Y69" s="124">
        <f t="shared" si="263"/>
        <v>0</v>
      </c>
      <c r="Z69" s="124">
        <f t="shared" si="263"/>
        <v>0</v>
      </c>
      <c r="AA69" s="124">
        <f t="shared" si="263"/>
        <v>0</v>
      </c>
      <c r="AB69" s="124">
        <f t="shared" si="264"/>
        <v>0</v>
      </c>
      <c r="AC69" s="124">
        <f t="shared" si="264"/>
        <v>0</v>
      </c>
      <c r="AD69" s="124">
        <f t="shared" si="264"/>
        <v>0</v>
      </c>
      <c r="AE69" s="124">
        <f t="shared" si="264"/>
        <v>0</v>
      </c>
      <c r="AF69" s="124">
        <f t="shared" si="264"/>
        <v>0</v>
      </c>
      <c r="AG69" s="124">
        <f t="shared" si="264"/>
        <v>0</v>
      </c>
      <c r="AH69" s="124">
        <f t="shared" si="264"/>
        <v>0</v>
      </c>
      <c r="AI69" s="124">
        <f t="shared" si="264"/>
        <v>0</v>
      </c>
      <c r="AJ69" s="124">
        <f t="shared" si="264"/>
        <v>0</v>
      </c>
      <c r="AK69" s="124">
        <f t="shared" si="264"/>
        <v>0</v>
      </c>
      <c r="AL69" s="124">
        <f t="shared" si="265"/>
        <v>0</v>
      </c>
      <c r="AM69" s="124">
        <f t="shared" si="265"/>
        <v>0</v>
      </c>
      <c r="AN69" s="124">
        <f t="shared" si="265"/>
        <v>0</v>
      </c>
      <c r="AO69" s="124">
        <f t="shared" si="265"/>
        <v>0</v>
      </c>
      <c r="AP69" s="124">
        <f t="shared" si="265"/>
        <v>0</v>
      </c>
      <c r="AQ69" s="124">
        <f t="shared" si="265"/>
        <v>0</v>
      </c>
      <c r="AR69" s="124">
        <f t="shared" si="265"/>
        <v>0</v>
      </c>
      <c r="AS69" s="124">
        <f t="shared" si="265"/>
        <v>0</v>
      </c>
      <c r="AT69" s="124">
        <f t="shared" si="265"/>
        <v>0</v>
      </c>
      <c r="AU69" s="124">
        <f t="shared" si="265"/>
        <v>0</v>
      </c>
      <c r="AV69" s="124">
        <f t="shared" si="266"/>
        <v>0</v>
      </c>
      <c r="AW69" s="124">
        <f t="shared" si="266"/>
        <v>0</v>
      </c>
      <c r="AX69" s="124">
        <f t="shared" si="266"/>
        <v>0</v>
      </c>
      <c r="AY69" s="124">
        <f t="shared" si="266"/>
        <v>0</v>
      </c>
      <c r="AZ69" s="124">
        <f t="shared" si="266"/>
        <v>0</v>
      </c>
      <c r="BA69" s="124">
        <f t="shared" si="266"/>
        <v>0</v>
      </c>
      <c r="BB69" s="124">
        <f t="shared" si="266"/>
        <v>0</v>
      </c>
      <c r="BC69" s="124">
        <f t="shared" si="266"/>
        <v>0</v>
      </c>
      <c r="BD69" s="124">
        <f t="shared" si="266"/>
        <v>0</v>
      </c>
      <c r="BE69" s="124">
        <f t="shared" si="266"/>
        <v>0</v>
      </c>
      <c r="BF69" s="124">
        <f t="shared" si="267"/>
        <v>0</v>
      </c>
      <c r="BG69" s="124">
        <f t="shared" si="267"/>
        <v>0</v>
      </c>
      <c r="BH69" s="124">
        <f t="shared" si="267"/>
        <v>0</v>
      </c>
      <c r="BI69" s="124">
        <f t="shared" si="267"/>
        <v>0</v>
      </c>
      <c r="BJ69" s="124">
        <f t="shared" si="267"/>
        <v>0</v>
      </c>
      <c r="BK69" s="124">
        <f t="shared" si="267"/>
        <v>0</v>
      </c>
      <c r="BL69" s="124">
        <f t="shared" si="267"/>
        <v>0</v>
      </c>
      <c r="BM69" s="124">
        <f t="shared" si="267"/>
        <v>0</v>
      </c>
      <c r="BN69" s="124">
        <f t="shared" si="267"/>
        <v>0</v>
      </c>
      <c r="BO69" s="124">
        <f t="shared" si="267"/>
        <v>0</v>
      </c>
      <c r="BP69" s="124">
        <f t="shared" si="267"/>
        <v>0</v>
      </c>
      <c r="BQ69" s="124">
        <f t="shared" si="267"/>
        <v>0</v>
      </c>
      <c r="BR69" s="127" cm="1">
        <f t="array" ref="BR69">SUMPRODUCT((YEAR($J$5:$BQ$5)=BR$5)*($J69:$BQ69))</f>
        <v>0</v>
      </c>
      <c r="BS69" s="124" cm="1">
        <f t="array" ref="BS69">SUMPRODUCT((YEAR($J$5:$BQ$5)=BS$5)*($J69:$BQ69))</f>
        <v>0</v>
      </c>
      <c r="BT69" s="124" cm="1">
        <f t="array" ref="BT69">SUMPRODUCT((YEAR($J$5:$BQ$5)=BT$5)*($J69:$BQ69))</f>
        <v>0</v>
      </c>
      <c r="BU69" s="124" cm="1">
        <f t="array" ref="BU69">SUMPRODUCT((YEAR($J$5:$BQ$5)=BU$5)*($J69:$BQ69))</f>
        <v>0</v>
      </c>
      <c r="BV69" s="126" cm="1">
        <f t="array" ref="BV69">SUMPRODUCT((YEAR($J$5:$BQ$5)=BV$5)*($J69:$BQ69))</f>
        <v>0</v>
      </c>
      <c r="BW69" s="443"/>
      <c r="BX69" s="127">
        <f t="shared" si="268"/>
        <v>0</v>
      </c>
      <c r="BY69" s="124">
        <f t="shared" si="268"/>
        <v>0</v>
      </c>
      <c r="BZ69" s="124">
        <f t="shared" si="268"/>
        <v>0</v>
      </c>
      <c r="CA69" s="124">
        <f t="shared" si="268"/>
        <v>0</v>
      </c>
      <c r="CB69" s="124">
        <f t="shared" si="268"/>
        <v>0</v>
      </c>
      <c r="CC69" s="124">
        <f t="shared" si="268"/>
        <v>0</v>
      </c>
      <c r="CD69" s="124">
        <f t="shared" si="268"/>
        <v>0</v>
      </c>
      <c r="CE69" s="124">
        <f t="shared" si="268"/>
        <v>0</v>
      </c>
      <c r="CF69" s="124">
        <f t="shared" si="269"/>
        <v>0</v>
      </c>
      <c r="CG69" s="124">
        <f t="shared" si="269"/>
        <v>0</v>
      </c>
      <c r="CH69" s="124">
        <f t="shared" si="269"/>
        <v>0</v>
      </c>
      <c r="CI69" s="124">
        <f t="shared" si="269"/>
        <v>0</v>
      </c>
      <c r="CJ69" s="124">
        <f t="shared" si="269"/>
        <v>0</v>
      </c>
      <c r="CK69" s="124">
        <f t="shared" si="269"/>
        <v>0</v>
      </c>
      <c r="CL69" s="124">
        <f t="shared" si="269"/>
        <v>0</v>
      </c>
      <c r="CM69" s="124">
        <f t="shared" si="269"/>
        <v>0</v>
      </c>
      <c r="CN69" s="124">
        <f t="shared" si="269"/>
        <v>0</v>
      </c>
      <c r="CO69" s="124">
        <f t="shared" si="269"/>
        <v>0</v>
      </c>
      <c r="CP69" s="124">
        <f t="shared" si="270"/>
        <v>0</v>
      </c>
      <c r="CQ69" s="124">
        <f t="shared" si="270"/>
        <v>0</v>
      </c>
      <c r="CR69" s="124">
        <f t="shared" si="270"/>
        <v>0</v>
      </c>
      <c r="CS69" s="124">
        <f t="shared" si="270"/>
        <v>0</v>
      </c>
      <c r="CT69" s="124">
        <f t="shared" si="270"/>
        <v>0</v>
      </c>
      <c r="CU69" s="124">
        <f t="shared" si="270"/>
        <v>0</v>
      </c>
      <c r="CV69" s="124">
        <f t="shared" si="270"/>
        <v>0</v>
      </c>
      <c r="CW69" s="124">
        <f t="shared" si="270"/>
        <v>0</v>
      </c>
      <c r="CX69" s="124">
        <f t="shared" si="270"/>
        <v>0</v>
      </c>
      <c r="CY69" s="124">
        <f t="shared" si="270"/>
        <v>0</v>
      </c>
      <c r="CZ69" s="124">
        <f t="shared" si="271"/>
        <v>0</v>
      </c>
      <c r="DA69" s="124">
        <f t="shared" si="271"/>
        <v>0</v>
      </c>
      <c r="DB69" s="124">
        <f t="shared" si="271"/>
        <v>0</v>
      </c>
      <c r="DC69" s="124">
        <f t="shared" si="271"/>
        <v>0</v>
      </c>
      <c r="DD69" s="124">
        <f t="shared" si="271"/>
        <v>0</v>
      </c>
      <c r="DE69" s="124">
        <f t="shared" si="271"/>
        <v>0</v>
      </c>
      <c r="DF69" s="124">
        <f t="shared" si="271"/>
        <v>0</v>
      </c>
      <c r="DG69" s="124">
        <f t="shared" si="271"/>
        <v>0</v>
      </c>
      <c r="DH69" s="124">
        <f t="shared" si="271"/>
        <v>0</v>
      </c>
      <c r="DI69" s="124">
        <f t="shared" si="271"/>
        <v>0</v>
      </c>
      <c r="DJ69" s="124">
        <f t="shared" si="272"/>
        <v>0</v>
      </c>
      <c r="DK69" s="124">
        <f t="shared" si="272"/>
        <v>0</v>
      </c>
      <c r="DL69" s="124">
        <f t="shared" si="272"/>
        <v>0</v>
      </c>
      <c r="DM69" s="124">
        <f t="shared" si="272"/>
        <v>0</v>
      </c>
      <c r="DN69" s="124">
        <f t="shared" si="272"/>
        <v>0</v>
      </c>
      <c r="DO69" s="124">
        <f t="shared" si="272"/>
        <v>0</v>
      </c>
      <c r="DP69" s="124">
        <f t="shared" si="272"/>
        <v>0</v>
      </c>
      <c r="DQ69" s="124">
        <f t="shared" si="272"/>
        <v>0</v>
      </c>
      <c r="DR69" s="124">
        <f t="shared" si="272"/>
        <v>0</v>
      </c>
      <c r="DS69" s="124">
        <f t="shared" si="272"/>
        <v>0</v>
      </c>
      <c r="DT69" s="124">
        <f t="shared" si="273"/>
        <v>0</v>
      </c>
      <c r="DU69" s="124">
        <f t="shared" si="273"/>
        <v>0</v>
      </c>
      <c r="DV69" s="124">
        <f t="shared" si="273"/>
        <v>0</v>
      </c>
      <c r="DW69" s="124">
        <f t="shared" si="273"/>
        <v>0</v>
      </c>
      <c r="DX69" s="124">
        <f t="shared" si="273"/>
        <v>0</v>
      </c>
      <c r="DY69" s="124">
        <f t="shared" si="273"/>
        <v>0</v>
      </c>
      <c r="DZ69" s="124">
        <f t="shared" si="273"/>
        <v>0</v>
      </c>
      <c r="EA69" s="124">
        <f t="shared" si="273"/>
        <v>0</v>
      </c>
      <c r="EB69" s="124">
        <f t="shared" si="273"/>
        <v>0</v>
      </c>
      <c r="EC69" s="124">
        <f t="shared" si="273"/>
        <v>0</v>
      </c>
      <c r="ED69" s="124">
        <f t="shared" si="273"/>
        <v>0</v>
      </c>
      <c r="EE69" s="124">
        <f t="shared" si="273"/>
        <v>0</v>
      </c>
      <c r="EF69" s="127" cm="1">
        <f t="array" ref="EF69">SUMPRODUCT((YEAR($BX$5:$EE$5)=EF$5)*($BX69:$EE69))</f>
        <v>0</v>
      </c>
      <c r="EG69" s="124" cm="1">
        <f t="array" ref="EG69">SUMPRODUCT((YEAR($BX$5:$EE$5)=EG$5)*($BX69:$EE69))</f>
        <v>0</v>
      </c>
      <c r="EH69" s="124" cm="1">
        <f t="array" ref="EH69">SUMPRODUCT((YEAR($BX$5:$EE$5)=EH$5)*($BX69:$EE69))</f>
        <v>0</v>
      </c>
      <c r="EI69" s="124" cm="1">
        <f t="array" ref="EI69">SUMPRODUCT((YEAR($BX$5:$EE$5)=EI$5)*($BX69:$EE69))</f>
        <v>0</v>
      </c>
      <c r="EJ69" s="126" cm="1">
        <f t="array" ref="EJ69">SUMPRODUCT((YEAR($BX$5:$EE$5)=EJ$5)*($BX69:$EE69))</f>
        <v>0</v>
      </c>
      <c r="EK69" s="443"/>
      <c r="EL69" s="124">
        <f t="shared" si="274"/>
        <v>0</v>
      </c>
      <c r="EM69" s="124">
        <f t="shared" si="274"/>
        <v>0</v>
      </c>
      <c r="EN69" s="124">
        <f t="shared" si="274"/>
        <v>0</v>
      </c>
      <c r="EO69" s="124">
        <f t="shared" si="274"/>
        <v>0</v>
      </c>
      <c r="EP69" s="124">
        <f t="shared" si="274"/>
        <v>0</v>
      </c>
      <c r="EQ69" s="124">
        <f t="shared" si="274"/>
        <v>0</v>
      </c>
      <c r="ER69" s="124">
        <f t="shared" si="274"/>
        <v>0</v>
      </c>
      <c r="ES69" s="124">
        <f t="shared" si="274"/>
        <v>0</v>
      </c>
      <c r="ET69" s="124">
        <f t="shared" si="275"/>
        <v>0</v>
      </c>
      <c r="EU69" s="124">
        <f t="shared" si="275"/>
        <v>0</v>
      </c>
      <c r="EV69" s="124">
        <f t="shared" si="275"/>
        <v>0</v>
      </c>
      <c r="EW69" s="124">
        <f t="shared" si="275"/>
        <v>0</v>
      </c>
      <c r="EX69" s="124">
        <f t="shared" si="275"/>
        <v>0</v>
      </c>
      <c r="EY69" s="124">
        <f t="shared" si="275"/>
        <v>0</v>
      </c>
      <c r="EZ69" s="124">
        <f t="shared" si="275"/>
        <v>0</v>
      </c>
      <c r="FA69" s="124">
        <f t="shared" si="275"/>
        <v>0</v>
      </c>
      <c r="FB69" s="124">
        <f t="shared" si="275"/>
        <v>0</v>
      </c>
      <c r="FC69" s="124">
        <f t="shared" si="275"/>
        <v>0</v>
      </c>
      <c r="FD69" s="124">
        <f t="shared" si="276"/>
        <v>0</v>
      </c>
      <c r="FE69" s="124">
        <f t="shared" si="276"/>
        <v>0</v>
      </c>
      <c r="FF69" s="124">
        <f t="shared" si="276"/>
        <v>0</v>
      </c>
      <c r="FG69" s="124">
        <f t="shared" si="276"/>
        <v>0</v>
      </c>
      <c r="FH69" s="124">
        <f t="shared" si="276"/>
        <v>0</v>
      </c>
      <c r="FI69" s="124">
        <f t="shared" si="276"/>
        <v>0</v>
      </c>
      <c r="FJ69" s="124">
        <f t="shared" si="276"/>
        <v>0</v>
      </c>
      <c r="FK69" s="124">
        <f t="shared" si="276"/>
        <v>0</v>
      </c>
      <c r="FL69" s="124">
        <f t="shared" si="276"/>
        <v>0</v>
      </c>
      <c r="FM69" s="124">
        <f t="shared" si="276"/>
        <v>0</v>
      </c>
      <c r="FN69" s="124">
        <f t="shared" si="277"/>
        <v>0</v>
      </c>
      <c r="FO69" s="124">
        <f t="shared" si="277"/>
        <v>0</v>
      </c>
      <c r="FP69" s="124">
        <f t="shared" si="277"/>
        <v>0</v>
      </c>
      <c r="FQ69" s="124">
        <f t="shared" si="277"/>
        <v>0</v>
      </c>
      <c r="FR69" s="124">
        <f t="shared" si="277"/>
        <v>0</v>
      </c>
      <c r="FS69" s="124">
        <f t="shared" si="277"/>
        <v>0</v>
      </c>
      <c r="FT69" s="124">
        <f t="shared" si="277"/>
        <v>0</v>
      </c>
      <c r="FU69" s="124">
        <f t="shared" si="277"/>
        <v>0</v>
      </c>
      <c r="FV69" s="124">
        <f t="shared" si="277"/>
        <v>0</v>
      </c>
      <c r="FW69" s="124">
        <f t="shared" si="277"/>
        <v>0</v>
      </c>
      <c r="FX69" s="124">
        <f t="shared" si="278"/>
        <v>0</v>
      </c>
      <c r="FY69" s="124">
        <f t="shared" si="278"/>
        <v>0</v>
      </c>
      <c r="FZ69" s="124">
        <f t="shared" si="278"/>
        <v>0</v>
      </c>
      <c r="GA69" s="124">
        <f t="shared" si="278"/>
        <v>0</v>
      </c>
      <c r="GB69" s="124">
        <f t="shared" si="278"/>
        <v>0</v>
      </c>
      <c r="GC69" s="124">
        <f t="shared" si="278"/>
        <v>0</v>
      </c>
      <c r="GD69" s="124">
        <f t="shared" si="278"/>
        <v>0</v>
      </c>
      <c r="GE69" s="124">
        <f t="shared" si="278"/>
        <v>0</v>
      </c>
      <c r="GF69" s="124">
        <f t="shared" si="278"/>
        <v>0</v>
      </c>
      <c r="GG69" s="124">
        <f t="shared" si="278"/>
        <v>0</v>
      </c>
      <c r="GH69" s="124">
        <f t="shared" si="279"/>
        <v>0</v>
      </c>
      <c r="GI69" s="124">
        <f t="shared" si="279"/>
        <v>0</v>
      </c>
      <c r="GJ69" s="124">
        <f t="shared" si="279"/>
        <v>0</v>
      </c>
      <c r="GK69" s="124">
        <f t="shared" si="279"/>
        <v>0</v>
      </c>
      <c r="GL69" s="124">
        <f t="shared" si="279"/>
        <v>0</v>
      </c>
      <c r="GM69" s="124">
        <f t="shared" si="279"/>
        <v>0</v>
      </c>
      <c r="GN69" s="124">
        <f t="shared" si="279"/>
        <v>0</v>
      </c>
      <c r="GO69" s="124">
        <f t="shared" si="279"/>
        <v>0</v>
      </c>
      <c r="GP69" s="124">
        <f t="shared" si="279"/>
        <v>0</v>
      </c>
      <c r="GQ69" s="124">
        <f t="shared" si="279"/>
        <v>0</v>
      </c>
      <c r="GR69" s="124">
        <f t="shared" si="279"/>
        <v>0</v>
      </c>
      <c r="GS69" s="124">
        <f t="shared" si="279"/>
        <v>0</v>
      </c>
      <c r="GT69" s="127">
        <f t="shared" si="280"/>
        <v>0</v>
      </c>
      <c r="GU69" s="124">
        <f t="shared" si="281"/>
        <v>0</v>
      </c>
      <c r="GV69" s="124">
        <f t="shared" si="282"/>
        <v>0</v>
      </c>
      <c r="GW69" s="124">
        <f t="shared" si="283"/>
        <v>0</v>
      </c>
      <c r="GX69" s="126">
        <f t="shared" si="284"/>
        <v>0</v>
      </c>
      <c r="GY69" s="125"/>
      <c r="GZ69" s="582"/>
      <c r="HA69" s="582"/>
    </row>
    <row r="70" spans="1:220">
      <c r="B70" s="592"/>
      <c r="C70" s="115"/>
      <c r="D70" s="115"/>
      <c r="E70" s="591" t="str">
        <f>Setup!D43</f>
        <v>Software</v>
      </c>
      <c r="F70" s="124">
        <f t="shared" si="261"/>
        <v>0</v>
      </c>
      <c r="G70" s="120"/>
      <c r="H70" s="120"/>
      <c r="I70" s="119"/>
      <c r="J70" s="127">
        <f t="shared" si="262"/>
        <v>0</v>
      </c>
      <c r="K70" s="124">
        <f t="shared" si="262"/>
        <v>0</v>
      </c>
      <c r="L70" s="124">
        <f t="shared" si="262"/>
        <v>0</v>
      </c>
      <c r="M70" s="124">
        <f t="shared" si="262"/>
        <v>0</v>
      </c>
      <c r="N70" s="124">
        <f t="shared" si="262"/>
        <v>0</v>
      </c>
      <c r="O70" s="124">
        <f t="shared" si="262"/>
        <v>0</v>
      </c>
      <c r="P70" s="124">
        <f t="shared" si="262"/>
        <v>0</v>
      </c>
      <c r="Q70" s="124">
        <f t="shared" si="262"/>
        <v>0</v>
      </c>
      <c r="R70" s="124">
        <f t="shared" si="263"/>
        <v>0</v>
      </c>
      <c r="S70" s="124">
        <f t="shared" si="263"/>
        <v>0</v>
      </c>
      <c r="T70" s="124">
        <f t="shared" si="263"/>
        <v>0</v>
      </c>
      <c r="U70" s="124">
        <f t="shared" si="263"/>
        <v>0</v>
      </c>
      <c r="V70" s="124">
        <f t="shared" si="263"/>
        <v>0</v>
      </c>
      <c r="W70" s="124">
        <f t="shared" si="263"/>
        <v>0</v>
      </c>
      <c r="X70" s="124">
        <f t="shared" si="263"/>
        <v>0</v>
      </c>
      <c r="Y70" s="124">
        <f t="shared" si="263"/>
        <v>0</v>
      </c>
      <c r="Z70" s="124">
        <f t="shared" si="263"/>
        <v>0</v>
      </c>
      <c r="AA70" s="124">
        <f t="shared" si="263"/>
        <v>0</v>
      </c>
      <c r="AB70" s="124">
        <f t="shared" si="264"/>
        <v>0</v>
      </c>
      <c r="AC70" s="124">
        <f t="shared" si="264"/>
        <v>0</v>
      </c>
      <c r="AD70" s="124">
        <f t="shared" si="264"/>
        <v>0</v>
      </c>
      <c r="AE70" s="124">
        <f t="shared" si="264"/>
        <v>0</v>
      </c>
      <c r="AF70" s="124">
        <f t="shared" si="264"/>
        <v>0</v>
      </c>
      <c r="AG70" s="124">
        <f t="shared" si="264"/>
        <v>0</v>
      </c>
      <c r="AH70" s="124">
        <f t="shared" si="264"/>
        <v>0</v>
      </c>
      <c r="AI70" s="124">
        <f t="shared" si="264"/>
        <v>0</v>
      </c>
      <c r="AJ70" s="124">
        <f t="shared" si="264"/>
        <v>0</v>
      </c>
      <c r="AK70" s="124">
        <f t="shared" si="264"/>
        <v>0</v>
      </c>
      <c r="AL70" s="124">
        <f t="shared" si="265"/>
        <v>0</v>
      </c>
      <c r="AM70" s="124">
        <f t="shared" si="265"/>
        <v>0</v>
      </c>
      <c r="AN70" s="124">
        <f t="shared" si="265"/>
        <v>0</v>
      </c>
      <c r="AO70" s="124">
        <f t="shared" si="265"/>
        <v>0</v>
      </c>
      <c r="AP70" s="124">
        <f t="shared" si="265"/>
        <v>0</v>
      </c>
      <c r="AQ70" s="124">
        <f t="shared" si="265"/>
        <v>0</v>
      </c>
      <c r="AR70" s="124">
        <f t="shared" si="265"/>
        <v>0</v>
      </c>
      <c r="AS70" s="124">
        <f t="shared" si="265"/>
        <v>0</v>
      </c>
      <c r="AT70" s="124">
        <f t="shared" si="265"/>
        <v>0</v>
      </c>
      <c r="AU70" s="124">
        <f t="shared" si="265"/>
        <v>0</v>
      </c>
      <c r="AV70" s="124">
        <f t="shared" si="266"/>
        <v>0</v>
      </c>
      <c r="AW70" s="124">
        <f t="shared" si="266"/>
        <v>0</v>
      </c>
      <c r="AX70" s="124">
        <f t="shared" si="266"/>
        <v>0</v>
      </c>
      <c r="AY70" s="124">
        <f t="shared" si="266"/>
        <v>0</v>
      </c>
      <c r="AZ70" s="124">
        <f t="shared" si="266"/>
        <v>0</v>
      </c>
      <c r="BA70" s="124">
        <f t="shared" si="266"/>
        <v>0</v>
      </c>
      <c r="BB70" s="124">
        <f t="shared" si="266"/>
        <v>0</v>
      </c>
      <c r="BC70" s="124">
        <f t="shared" si="266"/>
        <v>0</v>
      </c>
      <c r="BD70" s="124">
        <f t="shared" si="266"/>
        <v>0</v>
      </c>
      <c r="BE70" s="124">
        <f t="shared" si="266"/>
        <v>0</v>
      </c>
      <c r="BF70" s="124">
        <f t="shared" si="267"/>
        <v>0</v>
      </c>
      <c r="BG70" s="124">
        <f t="shared" si="267"/>
        <v>0</v>
      </c>
      <c r="BH70" s="124">
        <f t="shared" si="267"/>
        <v>0</v>
      </c>
      <c r="BI70" s="124">
        <f t="shared" si="267"/>
        <v>0</v>
      </c>
      <c r="BJ70" s="124">
        <f t="shared" si="267"/>
        <v>0</v>
      </c>
      <c r="BK70" s="124">
        <f t="shared" si="267"/>
        <v>0</v>
      </c>
      <c r="BL70" s="124">
        <f t="shared" si="267"/>
        <v>0</v>
      </c>
      <c r="BM70" s="124">
        <f t="shared" si="267"/>
        <v>0</v>
      </c>
      <c r="BN70" s="124">
        <f t="shared" si="267"/>
        <v>0</v>
      </c>
      <c r="BO70" s="124">
        <f t="shared" si="267"/>
        <v>0</v>
      </c>
      <c r="BP70" s="124">
        <f t="shared" si="267"/>
        <v>0</v>
      </c>
      <c r="BQ70" s="124">
        <f t="shared" si="267"/>
        <v>0</v>
      </c>
      <c r="BR70" s="127" cm="1">
        <f t="array" ref="BR70">SUMPRODUCT((YEAR($J$5:$BQ$5)=BR$5)*($J70:$BQ70))</f>
        <v>0</v>
      </c>
      <c r="BS70" s="124" cm="1">
        <f t="array" ref="BS70">SUMPRODUCT((YEAR($J$5:$BQ$5)=BS$5)*($J70:$BQ70))</f>
        <v>0</v>
      </c>
      <c r="BT70" s="124" cm="1">
        <f t="array" ref="BT70">SUMPRODUCT((YEAR($J$5:$BQ$5)=BT$5)*($J70:$BQ70))</f>
        <v>0</v>
      </c>
      <c r="BU70" s="124" cm="1">
        <f t="array" ref="BU70">SUMPRODUCT((YEAR($J$5:$BQ$5)=BU$5)*($J70:$BQ70))</f>
        <v>0</v>
      </c>
      <c r="BV70" s="126" cm="1">
        <f t="array" ref="BV70">SUMPRODUCT((YEAR($J$5:$BQ$5)=BV$5)*($J70:$BQ70))</f>
        <v>0</v>
      </c>
      <c r="BW70" s="443"/>
      <c r="BX70" s="127">
        <f t="shared" si="268"/>
        <v>0</v>
      </c>
      <c r="BY70" s="124">
        <f t="shared" si="268"/>
        <v>0</v>
      </c>
      <c r="BZ70" s="124">
        <f t="shared" si="268"/>
        <v>0</v>
      </c>
      <c r="CA70" s="124">
        <f t="shared" si="268"/>
        <v>0</v>
      </c>
      <c r="CB70" s="124">
        <f t="shared" si="268"/>
        <v>0</v>
      </c>
      <c r="CC70" s="124">
        <f t="shared" si="268"/>
        <v>0</v>
      </c>
      <c r="CD70" s="124">
        <f t="shared" si="268"/>
        <v>0</v>
      </c>
      <c r="CE70" s="124">
        <f t="shared" si="268"/>
        <v>0</v>
      </c>
      <c r="CF70" s="124">
        <f t="shared" si="269"/>
        <v>0</v>
      </c>
      <c r="CG70" s="124">
        <f t="shared" si="269"/>
        <v>0</v>
      </c>
      <c r="CH70" s="124">
        <f t="shared" si="269"/>
        <v>0</v>
      </c>
      <c r="CI70" s="124">
        <f t="shared" si="269"/>
        <v>0</v>
      </c>
      <c r="CJ70" s="124">
        <f t="shared" si="269"/>
        <v>0</v>
      </c>
      <c r="CK70" s="124">
        <f t="shared" si="269"/>
        <v>0</v>
      </c>
      <c r="CL70" s="124">
        <f t="shared" si="269"/>
        <v>0</v>
      </c>
      <c r="CM70" s="124">
        <f t="shared" si="269"/>
        <v>0</v>
      </c>
      <c r="CN70" s="124">
        <f t="shared" si="269"/>
        <v>0</v>
      </c>
      <c r="CO70" s="124">
        <f t="shared" si="269"/>
        <v>0</v>
      </c>
      <c r="CP70" s="124">
        <f t="shared" si="270"/>
        <v>0</v>
      </c>
      <c r="CQ70" s="124">
        <f t="shared" si="270"/>
        <v>0</v>
      </c>
      <c r="CR70" s="124">
        <f t="shared" si="270"/>
        <v>0</v>
      </c>
      <c r="CS70" s="124">
        <f t="shared" si="270"/>
        <v>0</v>
      </c>
      <c r="CT70" s="124">
        <f t="shared" si="270"/>
        <v>0</v>
      </c>
      <c r="CU70" s="124">
        <f t="shared" si="270"/>
        <v>0</v>
      </c>
      <c r="CV70" s="124">
        <f t="shared" si="270"/>
        <v>0</v>
      </c>
      <c r="CW70" s="124">
        <f t="shared" si="270"/>
        <v>0</v>
      </c>
      <c r="CX70" s="124">
        <f t="shared" si="270"/>
        <v>0</v>
      </c>
      <c r="CY70" s="124">
        <f t="shared" si="270"/>
        <v>0</v>
      </c>
      <c r="CZ70" s="124">
        <f t="shared" si="271"/>
        <v>0</v>
      </c>
      <c r="DA70" s="124">
        <f t="shared" si="271"/>
        <v>0</v>
      </c>
      <c r="DB70" s="124">
        <f t="shared" si="271"/>
        <v>0</v>
      </c>
      <c r="DC70" s="124">
        <f t="shared" si="271"/>
        <v>0</v>
      </c>
      <c r="DD70" s="124">
        <f t="shared" si="271"/>
        <v>0</v>
      </c>
      <c r="DE70" s="124">
        <f t="shared" si="271"/>
        <v>0</v>
      </c>
      <c r="DF70" s="124">
        <f t="shared" si="271"/>
        <v>0</v>
      </c>
      <c r="DG70" s="124">
        <f t="shared" si="271"/>
        <v>0</v>
      </c>
      <c r="DH70" s="124">
        <f t="shared" si="271"/>
        <v>0</v>
      </c>
      <c r="DI70" s="124">
        <f t="shared" si="271"/>
        <v>0</v>
      </c>
      <c r="DJ70" s="124">
        <f t="shared" si="272"/>
        <v>0</v>
      </c>
      <c r="DK70" s="124">
        <f t="shared" si="272"/>
        <v>0</v>
      </c>
      <c r="DL70" s="124">
        <f t="shared" si="272"/>
        <v>0</v>
      </c>
      <c r="DM70" s="124">
        <f t="shared" si="272"/>
        <v>0</v>
      </c>
      <c r="DN70" s="124">
        <f t="shared" si="272"/>
        <v>0</v>
      </c>
      <c r="DO70" s="124">
        <f t="shared" si="272"/>
        <v>0</v>
      </c>
      <c r="DP70" s="124">
        <f t="shared" si="272"/>
        <v>0</v>
      </c>
      <c r="DQ70" s="124">
        <f t="shared" si="272"/>
        <v>0</v>
      </c>
      <c r="DR70" s="124">
        <f t="shared" si="272"/>
        <v>0</v>
      </c>
      <c r="DS70" s="124">
        <f t="shared" si="272"/>
        <v>0</v>
      </c>
      <c r="DT70" s="124">
        <f t="shared" si="273"/>
        <v>0</v>
      </c>
      <c r="DU70" s="124">
        <f t="shared" si="273"/>
        <v>0</v>
      </c>
      <c r="DV70" s="124">
        <f t="shared" si="273"/>
        <v>0</v>
      </c>
      <c r="DW70" s="124">
        <f t="shared" si="273"/>
        <v>0</v>
      </c>
      <c r="DX70" s="124">
        <f t="shared" si="273"/>
        <v>0</v>
      </c>
      <c r="DY70" s="124">
        <f t="shared" si="273"/>
        <v>0</v>
      </c>
      <c r="DZ70" s="124">
        <f t="shared" si="273"/>
        <v>0</v>
      </c>
      <c r="EA70" s="124">
        <f t="shared" si="273"/>
        <v>0</v>
      </c>
      <c r="EB70" s="124">
        <f t="shared" si="273"/>
        <v>0</v>
      </c>
      <c r="EC70" s="124">
        <f t="shared" si="273"/>
        <v>0</v>
      </c>
      <c r="ED70" s="124">
        <f t="shared" si="273"/>
        <v>0</v>
      </c>
      <c r="EE70" s="124">
        <f t="shared" si="273"/>
        <v>0</v>
      </c>
      <c r="EF70" s="127" cm="1">
        <f t="array" ref="EF70">SUMPRODUCT((YEAR($BX$5:$EE$5)=EF$5)*($BX70:$EE70))</f>
        <v>0</v>
      </c>
      <c r="EG70" s="124" cm="1">
        <f t="array" ref="EG70">SUMPRODUCT((YEAR($BX$5:$EE$5)=EG$5)*($BX70:$EE70))</f>
        <v>0</v>
      </c>
      <c r="EH70" s="124" cm="1">
        <f t="array" ref="EH70">SUMPRODUCT((YEAR($BX$5:$EE$5)=EH$5)*($BX70:$EE70))</f>
        <v>0</v>
      </c>
      <c r="EI70" s="124" cm="1">
        <f t="array" ref="EI70">SUMPRODUCT((YEAR($BX$5:$EE$5)=EI$5)*($BX70:$EE70))</f>
        <v>0</v>
      </c>
      <c r="EJ70" s="126" cm="1">
        <f t="array" ref="EJ70">SUMPRODUCT((YEAR($BX$5:$EE$5)=EJ$5)*($BX70:$EE70))</f>
        <v>0</v>
      </c>
      <c r="EK70" s="443"/>
      <c r="EL70" s="124">
        <f t="shared" si="274"/>
        <v>0</v>
      </c>
      <c r="EM70" s="124">
        <f t="shared" si="274"/>
        <v>0</v>
      </c>
      <c r="EN70" s="124">
        <f t="shared" si="274"/>
        <v>0</v>
      </c>
      <c r="EO70" s="124">
        <f t="shared" si="274"/>
        <v>0</v>
      </c>
      <c r="EP70" s="124">
        <f t="shared" si="274"/>
        <v>0</v>
      </c>
      <c r="EQ70" s="124">
        <f t="shared" si="274"/>
        <v>0</v>
      </c>
      <c r="ER70" s="124">
        <f t="shared" si="274"/>
        <v>0</v>
      </c>
      <c r="ES70" s="124">
        <f t="shared" si="274"/>
        <v>0</v>
      </c>
      <c r="ET70" s="124">
        <f t="shared" si="275"/>
        <v>0</v>
      </c>
      <c r="EU70" s="124">
        <f t="shared" si="275"/>
        <v>0</v>
      </c>
      <c r="EV70" s="124">
        <f t="shared" si="275"/>
        <v>0</v>
      </c>
      <c r="EW70" s="124">
        <f t="shared" si="275"/>
        <v>0</v>
      </c>
      <c r="EX70" s="124">
        <f t="shared" si="275"/>
        <v>0</v>
      </c>
      <c r="EY70" s="124">
        <f t="shared" si="275"/>
        <v>0</v>
      </c>
      <c r="EZ70" s="124">
        <f t="shared" si="275"/>
        <v>0</v>
      </c>
      <c r="FA70" s="124">
        <f t="shared" si="275"/>
        <v>0</v>
      </c>
      <c r="FB70" s="124">
        <f t="shared" si="275"/>
        <v>0</v>
      </c>
      <c r="FC70" s="124">
        <f t="shared" si="275"/>
        <v>0</v>
      </c>
      <c r="FD70" s="124">
        <f t="shared" si="276"/>
        <v>0</v>
      </c>
      <c r="FE70" s="124">
        <f t="shared" si="276"/>
        <v>0</v>
      </c>
      <c r="FF70" s="124">
        <f t="shared" si="276"/>
        <v>0</v>
      </c>
      <c r="FG70" s="124">
        <f t="shared" si="276"/>
        <v>0</v>
      </c>
      <c r="FH70" s="124">
        <f t="shared" si="276"/>
        <v>0</v>
      </c>
      <c r="FI70" s="124">
        <f t="shared" si="276"/>
        <v>0</v>
      </c>
      <c r="FJ70" s="124">
        <f t="shared" si="276"/>
        <v>0</v>
      </c>
      <c r="FK70" s="124">
        <f t="shared" si="276"/>
        <v>0</v>
      </c>
      <c r="FL70" s="124">
        <f t="shared" si="276"/>
        <v>0</v>
      </c>
      <c r="FM70" s="124">
        <f t="shared" si="276"/>
        <v>0</v>
      </c>
      <c r="FN70" s="124">
        <f t="shared" si="277"/>
        <v>0</v>
      </c>
      <c r="FO70" s="124">
        <f t="shared" si="277"/>
        <v>0</v>
      </c>
      <c r="FP70" s="124">
        <f t="shared" si="277"/>
        <v>0</v>
      </c>
      <c r="FQ70" s="124">
        <f t="shared" si="277"/>
        <v>0</v>
      </c>
      <c r="FR70" s="124">
        <f t="shared" si="277"/>
        <v>0</v>
      </c>
      <c r="FS70" s="124">
        <f t="shared" si="277"/>
        <v>0</v>
      </c>
      <c r="FT70" s="124">
        <f t="shared" si="277"/>
        <v>0</v>
      </c>
      <c r="FU70" s="124">
        <f t="shared" si="277"/>
        <v>0</v>
      </c>
      <c r="FV70" s="124">
        <f t="shared" si="277"/>
        <v>0</v>
      </c>
      <c r="FW70" s="124">
        <f t="shared" si="277"/>
        <v>0</v>
      </c>
      <c r="FX70" s="124">
        <f t="shared" si="278"/>
        <v>0</v>
      </c>
      <c r="FY70" s="124">
        <f t="shared" si="278"/>
        <v>0</v>
      </c>
      <c r="FZ70" s="124">
        <f t="shared" si="278"/>
        <v>0</v>
      </c>
      <c r="GA70" s="124">
        <f t="shared" si="278"/>
        <v>0</v>
      </c>
      <c r="GB70" s="124">
        <f t="shared" si="278"/>
        <v>0</v>
      </c>
      <c r="GC70" s="124">
        <f t="shared" si="278"/>
        <v>0</v>
      </c>
      <c r="GD70" s="124">
        <f t="shared" si="278"/>
        <v>0</v>
      </c>
      <c r="GE70" s="124">
        <f t="shared" si="278"/>
        <v>0</v>
      </c>
      <c r="GF70" s="124">
        <f t="shared" si="278"/>
        <v>0</v>
      </c>
      <c r="GG70" s="124">
        <f t="shared" si="278"/>
        <v>0</v>
      </c>
      <c r="GH70" s="124">
        <f t="shared" si="279"/>
        <v>0</v>
      </c>
      <c r="GI70" s="124">
        <f t="shared" si="279"/>
        <v>0</v>
      </c>
      <c r="GJ70" s="124">
        <f t="shared" si="279"/>
        <v>0</v>
      </c>
      <c r="GK70" s="124">
        <f t="shared" si="279"/>
        <v>0</v>
      </c>
      <c r="GL70" s="124">
        <f t="shared" si="279"/>
        <v>0</v>
      </c>
      <c r="GM70" s="124">
        <f t="shared" si="279"/>
        <v>0</v>
      </c>
      <c r="GN70" s="124">
        <f t="shared" si="279"/>
        <v>0</v>
      </c>
      <c r="GO70" s="124">
        <f t="shared" si="279"/>
        <v>0</v>
      </c>
      <c r="GP70" s="124">
        <f t="shared" si="279"/>
        <v>0</v>
      </c>
      <c r="GQ70" s="124">
        <f t="shared" si="279"/>
        <v>0</v>
      </c>
      <c r="GR70" s="124">
        <f t="shared" si="279"/>
        <v>0</v>
      </c>
      <c r="GS70" s="124">
        <f t="shared" si="279"/>
        <v>0</v>
      </c>
      <c r="GT70" s="127">
        <f t="shared" si="280"/>
        <v>0</v>
      </c>
      <c r="GU70" s="124">
        <f t="shared" si="281"/>
        <v>0</v>
      </c>
      <c r="GV70" s="124">
        <f t="shared" si="282"/>
        <v>0</v>
      </c>
      <c r="GW70" s="124">
        <f t="shared" si="283"/>
        <v>0</v>
      </c>
      <c r="GX70" s="126">
        <f t="shared" si="284"/>
        <v>0</v>
      </c>
      <c r="GY70" s="125"/>
    </row>
    <row r="71" spans="1:220">
      <c r="B71" s="190"/>
      <c r="C71" s="115"/>
      <c r="D71" s="115"/>
      <c r="E71" s="591" t="str">
        <f>Setup!D44</f>
        <v>Manufacturing Equipment</v>
      </c>
      <c r="F71" s="124">
        <f t="shared" si="261"/>
        <v>0</v>
      </c>
      <c r="G71" s="120"/>
      <c r="H71" s="120"/>
      <c r="I71" s="119"/>
      <c r="J71" s="127">
        <f t="shared" si="262"/>
        <v>0</v>
      </c>
      <c r="K71" s="124">
        <f t="shared" si="262"/>
        <v>0</v>
      </c>
      <c r="L71" s="124">
        <f t="shared" si="262"/>
        <v>0</v>
      </c>
      <c r="M71" s="124">
        <f t="shared" si="262"/>
        <v>0</v>
      </c>
      <c r="N71" s="124">
        <f t="shared" si="262"/>
        <v>0</v>
      </c>
      <c r="O71" s="124">
        <f t="shared" si="262"/>
        <v>0</v>
      </c>
      <c r="P71" s="124">
        <f t="shared" si="262"/>
        <v>0</v>
      </c>
      <c r="Q71" s="124">
        <f t="shared" si="262"/>
        <v>0</v>
      </c>
      <c r="R71" s="124">
        <f t="shared" si="263"/>
        <v>0</v>
      </c>
      <c r="S71" s="124">
        <f t="shared" si="263"/>
        <v>0</v>
      </c>
      <c r="T71" s="124">
        <f t="shared" si="263"/>
        <v>0</v>
      </c>
      <c r="U71" s="124">
        <f t="shared" si="263"/>
        <v>0</v>
      </c>
      <c r="V71" s="124">
        <f t="shared" si="263"/>
        <v>0</v>
      </c>
      <c r="W71" s="124">
        <f t="shared" si="263"/>
        <v>0</v>
      </c>
      <c r="X71" s="124">
        <f t="shared" si="263"/>
        <v>0</v>
      </c>
      <c r="Y71" s="124">
        <f t="shared" si="263"/>
        <v>0</v>
      </c>
      <c r="Z71" s="124">
        <f t="shared" si="263"/>
        <v>0</v>
      </c>
      <c r="AA71" s="124">
        <f t="shared" si="263"/>
        <v>0</v>
      </c>
      <c r="AB71" s="124">
        <f t="shared" si="264"/>
        <v>0</v>
      </c>
      <c r="AC71" s="124">
        <f t="shared" si="264"/>
        <v>0</v>
      </c>
      <c r="AD71" s="124">
        <f t="shared" si="264"/>
        <v>0</v>
      </c>
      <c r="AE71" s="124">
        <f t="shared" si="264"/>
        <v>0</v>
      </c>
      <c r="AF71" s="124">
        <f t="shared" si="264"/>
        <v>0</v>
      </c>
      <c r="AG71" s="124">
        <f t="shared" si="264"/>
        <v>0</v>
      </c>
      <c r="AH71" s="124">
        <f t="shared" si="264"/>
        <v>0</v>
      </c>
      <c r="AI71" s="124">
        <f t="shared" si="264"/>
        <v>0</v>
      </c>
      <c r="AJ71" s="124">
        <f t="shared" si="264"/>
        <v>0</v>
      </c>
      <c r="AK71" s="124">
        <f t="shared" si="264"/>
        <v>0</v>
      </c>
      <c r="AL71" s="124">
        <f t="shared" si="265"/>
        <v>0</v>
      </c>
      <c r="AM71" s="124">
        <f t="shared" si="265"/>
        <v>0</v>
      </c>
      <c r="AN71" s="124">
        <f t="shared" si="265"/>
        <v>0</v>
      </c>
      <c r="AO71" s="124">
        <f t="shared" si="265"/>
        <v>0</v>
      </c>
      <c r="AP71" s="124">
        <f t="shared" si="265"/>
        <v>0</v>
      </c>
      <c r="AQ71" s="124">
        <f t="shared" si="265"/>
        <v>0</v>
      </c>
      <c r="AR71" s="124">
        <f t="shared" si="265"/>
        <v>0</v>
      </c>
      <c r="AS71" s="124">
        <f t="shared" si="265"/>
        <v>0</v>
      </c>
      <c r="AT71" s="124">
        <f t="shared" si="265"/>
        <v>0</v>
      </c>
      <c r="AU71" s="124">
        <f t="shared" si="265"/>
        <v>0</v>
      </c>
      <c r="AV71" s="124">
        <f t="shared" si="266"/>
        <v>0</v>
      </c>
      <c r="AW71" s="124">
        <f t="shared" si="266"/>
        <v>0</v>
      </c>
      <c r="AX71" s="124">
        <f t="shared" si="266"/>
        <v>0</v>
      </c>
      <c r="AY71" s="124">
        <f t="shared" si="266"/>
        <v>0</v>
      </c>
      <c r="AZ71" s="124">
        <f t="shared" si="266"/>
        <v>0</v>
      </c>
      <c r="BA71" s="124">
        <f t="shared" si="266"/>
        <v>0</v>
      </c>
      <c r="BB71" s="124">
        <f t="shared" si="266"/>
        <v>0</v>
      </c>
      <c r="BC71" s="124">
        <f t="shared" si="266"/>
        <v>0</v>
      </c>
      <c r="BD71" s="124">
        <f t="shared" si="266"/>
        <v>0</v>
      </c>
      <c r="BE71" s="124">
        <f t="shared" si="266"/>
        <v>0</v>
      </c>
      <c r="BF71" s="124">
        <f t="shared" si="267"/>
        <v>0</v>
      </c>
      <c r="BG71" s="124">
        <f t="shared" si="267"/>
        <v>0</v>
      </c>
      <c r="BH71" s="124">
        <f t="shared" si="267"/>
        <v>0</v>
      </c>
      <c r="BI71" s="124">
        <f t="shared" si="267"/>
        <v>0</v>
      </c>
      <c r="BJ71" s="124">
        <f t="shared" si="267"/>
        <v>0</v>
      </c>
      <c r="BK71" s="124">
        <f t="shared" si="267"/>
        <v>0</v>
      </c>
      <c r="BL71" s="124">
        <f t="shared" si="267"/>
        <v>0</v>
      </c>
      <c r="BM71" s="124">
        <f t="shared" si="267"/>
        <v>0</v>
      </c>
      <c r="BN71" s="124">
        <f t="shared" si="267"/>
        <v>0</v>
      </c>
      <c r="BO71" s="124">
        <f t="shared" si="267"/>
        <v>0</v>
      </c>
      <c r="BP71" s="124">
        <f t="shared" si="267"/>
        <v>0</v>
      </c>
      <c r="BQ71" s="124">
        <f t="shared" si="267"/>
        <v>0</v>
      </c>
      <c r="BR71" s="127" cm="1">
        <f t="array" ref="BR71">SUMPRODUCT((YEAR($J$5:$BQ$5)=BR$5)*($J71:$BQ71))</f>
        <v>0</v>
      </c>
      <c r="BS71" s="124" cm="1">
        <f t="array" ref="BS71">SUMPRODUCT((YEAR($J$5:$BQ$5)=BS$5)*($J71:$BQ71))</f>
        <v>0</v>
      </c>
      <c r="BT71" s="124" cm="1">
        <f t="array" ref="BT71">SUMPRODUCT((YEAR($J$5:$BQ$5)=BT$5)*($J71:$BQ71))</f>
        <v>0</v>
      </c>
      <c r="BU71" s="124" cm="1">
        <f t="array" ref="BU71">SUMPRODUCT((YEAR($J$5:$BQ$5)=BU$5)*($J71:$BQ71))</f>
        <v>0</v>
      </c>
      <c r="BV71" s="126" cm="1">
        <f t="array" ref="BV71">SUMPRODUCT((YEAR($J$5:$BQ$5)=BV$5)*($J71:$BQ71))</f>
        <v>0</v>
      </c>
      <c r="BW71" s="443"/>
      <c r="BX71" s="127">
        <f t="shared" si="268"/>
        <v>0</v>
      </c>
      <c r="BY71" s="124">
        <f t="shared" si="268"/>
        <v>0</v>
      </c>
      <c r="BZ71" s="124">
        <f t="shared" si="268"/>
        <v>0</v>
      </c>
      <c r="CA71" s="124">
        <f t="shared" si="268"/>
        <v>0</v>
      </c>
      <c r="CB71" s="124">
        <f t="shared" si="268"/>
        <v>0</v>
      </c>
      <c r="CC71" s="124">
        <f t="shared" si="268"/>
        <v>0</v>
      </c>
      <c r="CD71" s="124">
        <f t="shared" si="268"/>
        <v>0</v>
      </c>
      <c r="CE71" s="124">
        <f t="shared" si="268"/>
        <v>0</v>
      </c>
      <c r="CF71" s="124">
        <f t="shared" si="269"/>
        <v>0</v>
      </c>
      <c r="CG71" s="124">
        <f t="shared" si="269"/>
        <v>0</v>
      </c>
      <c r="CH71" s="124">
        <f t="shared" si="269"/>
        <v>0</v>
      </c>
      <c r="CI71" s="124">
        <f t="shared" si="269"/>
        <v>0</v>
      </c>
      <c r="CJ71" s="124">
        <f t="shared" si="269"/>
        <v>0</v>
      </c>
      <c r="CK71" s="124">
        <f t="shared" si="269"/>
        <v>0</v>
      </c>
      <c r="CL71" s="124">
        <f t="shared" si="269"/>
        <v>0</v>
      </c>
      <c r="CM71" s="124">
        <f t="shared" si="269"/>
        <v>0</v>
      </c>
      <c r="CN71" s="124">
        <f t="shared" si="269"/>
        <v>0</v>
      </c>
      <c r="CO71" s="124">
        <f t="shared" si="269"/>
        <v>0</v>
      </c>
      <c r="CP71" s="124">
        <f t="shared" si="270"/>
        <v>0</v>
      </c>
      <c r="CQ71" s="124">
        <f t="shared" si="270"/>
        <v>0</v>
      </c>
      <c r="CR71" s="124">
        <f t="shared" si="270"/>
        <v>0</v>
      </c>
      <c r="CS71" s="124">
        <f t="shared" si="270"/>
        <v>0</v>
      </c>
      <c r="CT71" s="124">
        <f t="shared" si="270"/>
        <v>0</v>
      </c>
      <c r="CU71" s="124">
        <f t="shared" si="270"/>
        <v>0</v>
      </c>
      <c r="CV71" s="124">
        <f t="shared" si="270"/>
        <v>0</v>
      </c>
      <c r="CW71" s="124">
        <f t="shared" si="270"/>
        <v>0</v>
      </c>
      <c r="CX71" s="124">
        <f t="shared" si="270"/>
        <v>0</v>
      </c>
      <c r="CY71" s="124">
        <f t="shared" si="270"/>
        <v>0</v>
      </c>
      <c r="CZ71" s="124">
        <f t="shared" si="271"/>
        <v>0</v>
      </c>
      <c r="DA71" s="124">
        <f t="shared" si="271"/>
        <v>0</v>
      </c>
      <c r="DB71" s="124">
        <f t="shared" si="271"/>
        <v>0</v>
      </c>
      <c r="DC71" s="124">
        <f t="shared" si="271"/>
        <v>0</v>
      </c>
      <c r="DD71" s="124">
        <f t="shared" si="271"/>
        <v>0</v>
      </c>
      <c r="DE71" s="124">
        <f t="shared" si="271"/>
        <v>0</v>
      </c>
      <c r="DF71" s="124">
        <f t="shared" si="271"/>
        <v>0</v>
      </c>
      <c r="DG71" s="124">
        <f t="shared" si="271"/>
        <v>0</v>
      </c>
      <c r="DH71" s="124">
        <f t="shared" si="271"/>
        <v>0</v>
      </c>
      <c r="DI71" s="124">
        <f t="shared" si="271"/>
        <v>0</v>
      </c>
      <c r="DJ71" s="124">
        <f t="shared" si="272"/>
        <v>0</v>
      </c>
      <c r="DK71" s="124">
        <f t="shared" si="272"/>
        <v>0</v>
      </c>
      <c r="DL71" s="124">
        <f t="shared" si="272"/>
        <v>0</v>
      </c>
      <c r="DM71" s="124">
        <f t="shared" si="272"/>
        <v>0</v>
      </c>
      <c r="DN71" s="124">
        <f t="shared" si="272"/>
        <v>0</v>
      </c>
      <c r="DO71" s="124">
        <f t="shared" si="272"/>
        <v>0</v>
      </c>
      <c r="DP71" s="124">
        <f t="shared" si="272"/>
        <v>0</v>
      </c>
      <c r="DQ71" s="124">
        <f t="shared" si="272"/>
        <v>0</v>
      </c>
      <c r="DR71" s="124">
        <f t="shared" si="272"/>
        <v>0</v>
      </c>
      <c r="DS71" s="124">
        <f t="shared" si="272"/>
        <v>0</v>
      </c>
      <c r="DT71" s="124">
        <f t="shared" si="273"/>
        <v>0</v>
      </c>
      <c r="DU71" s="124">
        <f t="shared" si="273"/>
        <v>0</v>
      </c>
      <c r="DV71" s="124">
        <f t="shared" si="273"/>
        <v>0</v>
      </c>
      <c r="DW71" s="124">
        <f t="shared" si="273"/>
        <v>0</v>
      </c>
      <c r="DX71" s="124">
        <f t="shared" si="273"/>
        <v>0</v>
      </c>
      <c r="DY71" s="124">
        <f t="shared" si="273"/>
        <v>0</v>
      </c>
      <c r="DZ71" s="124">
        <f t="shared" si="273"/>
        <v>0</v>
      </c>
      <c r="EA71" s="124">
        <f t="shared" si="273"/>
        <v>0</v>
      </c>
      <c r="EB71" s="124">
        <f t="shared" si="273"/>
        <v>0</v>
      </c>
      <c r="EC71" s="124">
        <f t="shared" si="273"/>
        <v>0</v>
      </c>
      <c r="ED71" s="124">
        <f t="shared" si="273"/>
        <v>0</v>
      </c>
      <c r="EE71" s="124">
        <f t="shared" si="273"/>
        <v>0</v>
      </c>
      <c r="EF71" s="127" cm="1">
        <f t="array" ref="EF71">SUMPRODUCT((YEAR($BX$5:$EE$5)=EF$5)*($BX71:$EE71))</f>
        <v>0</v>
      </c>
      <c r="EG71" s="124" cm="1">
        <f t="array" ref="EG71">SUMPRODUCT((YEAR($BX$5:$EE$5)=EG$5)*($BX71:$EE71))</f>
        <v>0</v>
      </c>
      <c r="EH71" s="124" cm="1">
        <f t="array" ref="EH71">SUMPRODUCT((YEAR($BX$5:$EE$5)=EH$5)*($BX71:$EE71))</f>
        <v>0</v>
      </c>
      <c r="EI71" s="124" cm="1">
        <f t="array" ref="EI71">SUMPRODUCT((YEAR($BX$5:$EE$5)=EI$5)*($BX71:$EE71))</f>
        <v>0</v>
      </c>
      <c r="EJ71" s="126" cm="1">
        <f t="array" ref="EJ71">SUMPRODUCT((YEAR($BX$5:$EE$5)=EJ$5)*($BX71:$EE71))</f>
        <v>0</v>
      </c>
      <c r="EK71" s="443"/>
      <c r="EL71" s="124">
        <f t="shared" si="274"/>
        <v>0</v>
      </c>
      <c r="EM71" s="124">
        <f t="shared" si="274"/>
        <v>0</v>
      </c>
      <c r="EN71" s="124">
        <f t="shared" si="274"/>
        <v>0</v>
      </c>
      <c r="EO71" s="124">
        <f t="shared" si="274"/>
        <v>0</v>
      </c>
      <c r="EP71" s="124">
        <f t="shared" si="274"/>
        <v>0</v>
      </c>
      <c r="EQ71" s="124">
        <f t="shared" si="274"/>
        <v>0</v>
      </c>
      <c r="ER71" s="124">
        <f t="shared" si="274"/>
        <v>0</v>
      </c>
      <c r="ES71" s="124">
        <f t="shared" si="274"/>
        <v>0</v>
      </c>
      <c r="ET71" s="124">
        <f t="shared" si="275"/>
        <v>0</v>
      </c>
      <c r="EU71" s="124">
        <f t="shared" si="275"/>
        <v>0</v>
      </c>
      <c r="EV71" s="124">
        <f t="shared" si="275"/>
        <v>0</v>
      </c>
      <c r="EW71" s="124">
        <f t="shared" si="275"/>
        <v>0</v>
      </c>
      <c r="EX71" s="124">
        <f t="shared" si="275"/>
        <v>0</v>
      </c>
      <c r="EY71" s="124">
        <f t="shared" si="275"/>
        <v>0</v>
      </c>
      <c r="EZ71" s="124">
        <f t="shared" si="275"/>
        <v>0</v>
      </c>
      <c r="FA71" s="124">
        <f t="shared" si="275"/>
        <v>0</v>
      </c>
      <c r="FB71" s="124">
        <f t="shared" si="275"/>
        <v>0</v>
      </c>
      <c r="FC71" s="124">
        <f t="shared" si="275"/>
        <v>0</v>
      </c>
      <c r="FD71" s="124">
        <f t="shared" si="276"/>
        <v>0</v>
      </c>
      <c r="FE71" s="124">
        <f t="shared" si="276"/>
        <v>0</v>
      </c>
      <c r="FF71" s="124">
        <f t="shared" si="276"/>
        <v>0</v>
      </c>
      <c r="FG71" s="124">
        <f t="shared" si="276"/>
        <v>0</v>
      </c>
      <c r="FH71" s="124">
        <f t="shared" si="276"/>
        <v>0</v>
      </c>
      <c r="FI71" s="124">
        <f t="shared" si="276"/>
        <v>0</v>
      </c>
      <c r="FJ71" s="124">
        <f t="shared" si="276"/>
        <v>0</v>
      </c>
      <c r="FK71" s="124">
        <f t="shared" si="276"/>
        <v>0</v>
      </c>
      <c r="FL71" s="124">
        <f t="shared" si="276"/>
        <v>0</v>
      </c>
      <c r="FM71" s="124">
        <f t="shared" si="276"/>
        <v>0</v>
      </c>
      <c r="FN71" s="124">
        <f t="shared" si="277"/>
        <v>0</v>
      </c>
      <c r="FO71" s="124">
        <f t="shared" si="277"/>
        <v>0</v>
      </c>
      <c r="FP71" s="124">
        <f t="shared" si="277"/>
        <v>0</v>
      </c>
      <c r="FQ71" s="124">
        <f t="shared" si="277"/>
        <v>0</v>
      </c>
      <c r="FR71" s="124">
        <f t="shared" si="277"/>
        <v>0</v>
      </c>
      <c r="FS71" s="124">
        <f t="shared" si="277"/>
        <v>0</v>
      </c>
      <c r="FT71" s="124">
        <f t="shared" si="277"/>
        <v>0</v>
      </c>
      <c r="FU71" s="124">
        <f t="shared" si="277"/>
        <v>0</v>
      </c>
      <c r="FV71" s="124">
        <f t="shared" si="277"/>
        <v>0</v>
      </c>
      <c r="FW71" s="124">
        <f t="shared" si="277"/>
        <v>0</v>
      </c>
      <c r="FX71" s="124">
        <f t="shared" si="278"/>
        <v>0</v>
      </c>
      <c r="FY71" s="124">
        <f t="shared" si="278"/>
        <v>0</v>
      </c>
      <c r="FZ71" s="124">
        <f t="shared" si="278"/>
        <v>0</v>
      </c>
      <c r="GA71" s="124">
        <f t="shared" si="278"/>
        <v>0</v>
      </c>
      <c r="GB71" s="124">
        <f t="shared" si="278"/>
        <v>0</v>
      </c>
      <c r="GC71" s="124">
        <f t="shared" si="278"/>
        <v>0</v>
      </c>
      <c r="GD71" s="124">
        <f t="shared" si="278"/>
        <v>0</v>
      </c>
      <c r="GE71" s="124">
        <f t="shared" si="278"/>
        <v>0</v>
      </c>
      <c r="GF71" s="124">
        <f t="shared" si="278"/>
        <v>0</v>
      </c>
      <c r="GG71" s="124">
        <f t="shared" si="278"/>
        <v>0</v>
      </c>
      <c r="GH71" s="124">
        <f t="shared" si="279"/>
        <v>0</v>
      </c>
      <c r="GI71" s="124">
        <f t="shared" si="279"/>
        <v>0</v>
      </c>
      <c r="GJ71" s="124">
        <f t="shared" si="279"/>
        <v>0</v>
      </c>
      <c r="GK71" s="124">
        <f t="shared" si="279"/>
        <v>0</v>
      </c>
      <c r="GL71" s="124">
        <f t="shared" si="279"/>
        <v>0</v>
      </c>
      <c r="GM71" s="124">
        <f t="shared" si="279"/>
        <v>0</v>
      </c>
      <c r="GN71" s="124">
        <f t="shared" si="279"/>
        <v>0</v>
      </c>
      <c r="GO71" s="124">
        <f t="shared" si="279"/>
        <v>0</v>
      </c>
      <c r="GP71" s="124">
        <f t="shared" si="279"/>
        <v>0</v>
      </c>
      <c r="GQ71" s="124">
        <f t="shared" si="279"/>
        <v>0</v>
      </c>
      <c r="GR71" s="124">
        <f t="shared" si="279"/>
        <v>0</v>
      </c>
      <c r="GS71" s="124">
        <f t="shared" si="279"/>
        <v>0</v>
      </c>
      <c r="GT71" s="127">
        <f t="shared" si="280"/>
        <v>0</v>
      </c>
      <c r="GU71" s="124">
        <f t="shared" si="281"/>
        <v>0</v>
      </c>
      <c r="GV71" s="124">
        <f t="shared" si="282"/>
        <v>0</v>
      </c>
      <c r="GW71" s="124">
        <f t="shared" si="283"/>
        <v>0</v>
      </c>
      <c r="GX71" s="126">
        <f t="shared" si="284"/>
        <v>0</v>
      </c>
      <c r="GY71" s="125"/>
    </row>
    <row r="72" spans="1:220">
      <c r="C72" s="115"/>
      <c r="D72" s="115"/>
      <c r="E72" s="591" t="str">
        <f>Setup!D45</f>
        <v>Network Equipment</v>
      </c>
      <c r="F72" s="124">
        <f t="shared" si="261"/>
        <v>0</v>
      </c>
      <c r="G72" s="120"/>
      <c r="H72" s="120"/>
      <c r="I72" s="119"/>
      <c r="J72" s="127">
        <f t="shared" si="262"/>
        <v>0</v>
      </c>
      <c r="K72" s="124">
        <f t="shared" si="262"/>
        <v>0</v>
      </c>
      <c r="L72" s="124">
        <f t="shared" si="262"/>
        <v>0</v>
      </c>
      <c r="M72" s="124">
        <f t="shared" si="262"/>
        <v>0</v>
      </c>
      <c r="N72" s="124">
        <f t="shared" si="262"/>
        <v>0</v>
      </c>
      <c r="O72" s="124">
        <f t="shared" si="262"/>
        <v>0</v>
      </c>
      <c r="P72" s="124">
        <f t="shared" si="262"/>
        <v>0</v>
      </c>
      <c r="Q72" s="124">
        <f t="shared" si="262"/>
        <v>0</v>
      </c>
      <c r="R72" s="124">
        <f t="shared" si="263"/>
        <v>0</v>
      </c>
      <c r="S72" s="124">
        <f t="shared" si="263"/>
        <v>0</v>
      </c>
      <c r="T72" s="124">
        <f t="shared" si="263"/>
        <v>0</v>
      </c>
      <c r="U72" s="124">
        <f t="shared" si="263"/>
        <v>0</v>
      </c>
      <c r="V72" s="124">
        <f t="shared" si="263"/>
        <v>0</v>
      </c>
      <c r="W72" s="124">
        <f t="shared" si="263"/>
        <v>0</v>
      </c>
      <c r="X72" s="124">
        <f t="shared" si="263"/>
        <v>0</v>
      </c>
      <c r="Y72" s="124">
        <f t="shared" si="263"/>
        <v>0</v>
      </c>
      <c r="Z72" s="124">
        <f t="shared" si="263"/>
        <v>0</v>
      </c>
      <c r="AA72" s="124">
        <f t="shared" si="263"/>
        <v>0</v>
      </c>
      <c r="AB72" s="124">
        <f t="shared" si="264"/>
        <v>0</v>
      </c>
      <c r="AC72" s="124">
        <f t="shared" si="264"/>
        <v>0</v>
      </c>
      <c r="AD72" s="124">
        <f t="shared" si="264"/>
        <v>0</v>
      </c>
      <c r="AE72" s="124">
        <f t="shared" si="264"/>
        <v>0</v>
      </c>
      <c r="AF72" s="124">
        <f t="shared" si="264"/>
        <v>0</v>
      </c>
      <c r="AG72" s="124">
        <f t="shared" si="264"/>
        <v>0</v>
      </c>
      <c r="AH72" s="124">
        <f t="shared" si="264"/>
        <v>0</v>
      </c>
      <c r="AI72" s="124">
        <f t="shared" si="264"/>
        <v>0</v>
      </c>
      <c r="AJ72" s="124">
        <f t="shared" si="264"/>
        <v>0</v>
      </c>
      <c r="AK72" s="124">
        <f t="shared" si="264"/>
        <v>0</v>
      </c>
      <c r="AL72" s="124">
        <f t="shared" si="265"/>
        <v>0</v>
      </c>
      <c r="AM72" s="124">
        <f t="shared" si="265"/>
        <v>0</v>
      </c>
      <c r="AN72" s="124">
        <f t="shared" si="265"/>
        <v>0</v>
      </c>
      <c r="AO72" s="124">
        <f t="shared" si="265"/>
        <v>0</v>
      </c>
      <c r="AP72" s="124">
        <f t="shared" si="265"/>
        <v>0</v>
      </c>
      <c r="AQ72" s="124">
        <f t="shared" si="265"/>
        <v>0</v>
      </c>
      <c r="AR72" s="124">
        <f t="shared" si="265"/>
        <v>0</v>
      </c>
      <c r="AS72" s="124">
        <f t="shared" si="265"/>
        <v>0</v>
      </c>
      <c r="AT72" s="124">
        <f t="shared" si="265"/>
        <v>0</v>
      </c>
      <c r="AU72" s="124">
        <f t="shared" si="265"/>
        <v>0</v>
      </c>
      <c r="AV72" s="124">
        <f t="shared" si="266"/>
        <v>0</v>
      </c>
      <c r="AW72" s="124">
        <f t="shared" si="266"/>
        <v>0</v>
      </c>
      <c r="AX72" s="124">
        <f t="shared" si="266"/>
        <v>0</v>
      </c>
      <c r="AY72" s="124">
        <f t="shared" si="266"/>
        <v>0</v>
      </c>
      <c r="AZ72" s="124">
        <f t="shared" si="266"/>
        <v>0</v>
      </c>
      <c r="BA72" s="124">
        <f t="shared" si="266"/>
        <v>0</v>
      </c>
      <c r="BB72" s="124">
        <f t="shared" si="266"/>
        <v>0</v>
      </c>
      <c r="BC72" s="124">
        <f t="shared" si="266"/>
        <v>0</v>
      </c>
      <c r="BD72" s="124">
        <f t="shared" si="266"/>
        <v>0</v>
      </c>
      <c r="BE72" s="124">
        <f t="shared" si="266"/>
        <v>0</v>
      </c>
      <c r="BF72" s="124">
        <f t="shared" si="267"/>
        <v>0</v>
      </c>
      <c r="BG72" s="124">
        <f t="shared" si="267"/>
        <v>0</v>
      </c>
      <c r="BH72" s="124">
        <f t="shared" si="267"/>
        <v>0</v>
      </c>
      <c r="BI72" s="124">
        <f t="shared" si="267"/>
        <v>0</v>
      </c>
      <c r="BJ72" s="124">
        <f t="shared" si="267"/>
        <v>0</v>
      </c>
      <c r="BK72" s="124">
        <f t="shared" si="267"/>
        <v>0</v>
      </c>
      <c r="BL72" s="124">
        <f t="shared" si="267"/>
        <v>0</v>
      </c>
      <c r="BM72" s="124">
        <f t="shared" si="267"/>
        <v>0</v>
      </c>
      <c r="BN72" s="124">
        <f t="shared" si="267"/>
        <v>0</v>
      </c>
      <c r="BO72" s="124">
        <f t="shared" si="267"/>
        <v>0</v>
      </c>
      <c r="BP72" s="124">
        <f t="shared" si="267"/>
        <v>0</v>
      </c>
      <c r="BQ72" s="124">
        <f t="shared" si="267"/>
        <v>0</v>
      </c>
      <c r="BR72" s="127" cm="1">
        <f t="array" ref="BR72">SUMPRODUCT((YEAR($J$5:$BQ$5)=BR$5)*($J72:$BQ72))</f>
        <v>0</v>
      </c>
      <c r="BS72" s="124" cm="1">
        <f t="array" ref="BS72">SUMPRODUCT((YEAR($J$5:$BQ$5)=BS$5)*($J72:$BQ72))</f>
        <v>0</v>
      </c>
      <c r="BT72" s="124" cm="1">
        <f t="array" ref="BT72">SUMPRODUCT((YEAR($J$5:$BQ$5)=BT$5)*($J72:$BQ72))</f>
        <v>0</v>
      </c>
      <c r="BU72" s="124" cm="1">
        <f t="array" ref="BU72">SUMPRODUCT((YEAR($J$5:$BQ$5)=BU$5)*($J72:$BQ72))</f>
        <v>0</v>
      </c>
      <c r="BV72" s="126" cm="1">
        <f t="array" ref="BV72">SUMPRODUCT((YEAR($J$5:$BQ$5)=BV$5)*($J72:$BQ72))</f>
        <v>0</v>
      </c>
      <c r="BW72" s="443"/>
      <c r="BX72" s="127">
        <f t="shared" si="268"/>
        <v>0</v>
      </c>
      <c r="BY72" s="124">
        <f t="shared" si="268"/>
        <v>0</v>
      </c>
      <c r="BZ72" s="124">
        <f t="shared" si="268"/>
        <v>0</v>
      </c>
      <c r="CA72" s="124">
        <f t="shared" si="268"/>
        <v>0</v>
      </c>
      <c r="CB72" s="124">
        <f t="shared" si="268"/>
        <v>0</v>
      </c>
      <c r="CC72" s="124">
        <f t="shared" si="268"/>
        <v>0</v>
      </c>
      <c r="CD72" s="124">
        <f t="shared" si="268"/>
        <v>0</v>
      </c>
      <c r="CE72" s="124">
        <f t="shared" si="268"/>
        <v>0</v>
      </c>
      <c r="CF72" s="124">
        <f t="shared" si="269"/>
        <v>0</v>
      </c>
      <c r="CG72" s="124">
        <f t="shared" si="269"/>
        <v>0</v>
      </c>
      <c r="CH72" s="124">
        <f t="shared" si="269"/>
        <v>0</v>
      </c>
      <c r="CI72" s="124">
        <f t="shared" si="269"/>
        <v>0</v>
      </c>
      <c r="CJ72" s="124">
        <f t="shared" si="269"/>
        <v>0</v>
      </c>
      <c r="CK72" s="124">
        <f t="shared" si="269"/>
        <v>0</v>
      </c>
      <c r="CL72" s="124">
        <f t="shared" si="269"/>
        <v>0</v>
      </c>
      <c r="CM72" s="124">
        <f t="shared" si="269"/>
        <v>0</v>
      </c>
      <c r="CN72" s="124">
        <f t="shared" si="269"/>
        <v>0</v>
      </c>
      <c r="CO72" s="124">
        <f t="shared" si="269"/>
        <v>0</v>
      </c>
      <c r="CP72" s="124">
        <f t="shared" si="270"/>
        <v>0</v>
      </c>
      <c r="CQ72" s="124">
        <f t="shared" si="270"/>
        <v>0</v>
      </c>
      <c r="CR72" s="124">
        <f t="shared" si="270"/>
        <v>0</v>
      </c>
      <c r="CS72" s="124">
        <f t="shared" si="270"/>
        <v>0</v>
      </c>
      <c r="CT72" s="124">
        <f t="shared" si="270"/>
        <v>0</v>
      </c>
      <c r="CU72" s="124">
        <f t="shared" si="270"/>
        <v>0</v>
      </c>
      <c r="CV72" s="124">
        <f t="shared" si="270"/>
        <v>0</v>
      </c>
      <c r="CW72" s="124">
        <f t="shared" si="270"/>
        <v>0</v>
      </c>
      <c r="CX72" s="124">
        <f t="shared" si="270"/>
        <v>0</v>
      </c>
      <c r="CY72" s="124">
        <f t="shared" si="270"/>
        <v>0</v>
      </c>
      <c r="CZ72" s="124">
        <f t="shared" si="271"/>
        <v>0</v>
      </c>
      <c r="DA72" s="124">
        <f t="shared" si="271"/>
        <v>0</v>
      </c>
      <c r="DB72" s="124">
        <f t="shared" si="271"/>
        <v>0</v>
      </c>
      <c r="DC72" s="124">
        <f t="shared" si="271"/>
        <v>0</v>
      </c>
      <c r="DD72" s="124">
        <f t="shared" si="271"/>
        <v>0</v>
      </c>
      <c r="DE72" s="124">
        <f t="shared" si="271"/>
        <v>0</v>
      </c>
      <c r="DF72" s="124">
        <f t="shared" si="271"/>
        <v>0</v>
      </c>
      <c r="DG72" s="124">
        <f t="shared" si="271"/>
        <v>0</v>
      </c>
      <c r="DH72" s="124">
        <f t="shared" si="271"/>
        <v>0</v>
      </c>
      <c r="DI72" s="124">
        <f t="shared" si="271"/>
        <v>0</v>
      </c>
      <c r="DJ72" s="124">
        <f t="shared" si="272"/>
        <v>0</v>
      </c>
      <c r="DK72" s="124">
        <f t="shared" si="272"/>
        <v>0</v>
      </c>
      <c r="DL72" s="124">
        <f t="shared" si="272"/>
        <v>0</v>
      </c>
      <c r="DM72" s="124">
        <f t="shared" si="272"/>
        <v>0</v>
      </c>
      <c r="DN72" s="124">
        <f t="shared" si="272"/>
        <v>0</v>
      </c>
      <c r="DO72" s="124">
        <f t="shared" si="272"/>
        <v>0</v>
      </c>
      <c r="DP72" s="124">
        <f t="shared" si="272"/>
        <v>0</v>
      </c>
      <c r="DQ72" s="124">
        <f t="shared" si="272"/>
        <v>0</v>
      </c>
      <c r="DR72" s="124">
        <f t="shared" si="272"/>
        <v>0</v>
      </c>
      <c r="DS72" s="124">
        <f t="shared" si="272"/>
        <v>0</v>
      </c>
      <c r="DT72" s="124">
        <f t="shared" si="273"/>
        <v>0</v>
      </c>
      <c r="DU72" s="124">
        <f t="shared" si="273"/>
        <v>0</v>
      </c>
      <c r="DV72" s="124">
        <f t="shared" si="273"/>
        <v>0</v>
      </c>
      <c r="DW72" s="124">
        <f t="shared" si="273"/>
        <v>0</v>
      </c>
      <c r="DX72" s="124">
        <f t="shared" si="273"/>
        <v>0</v>
      </c>
      <c r="DY72" s="124">
        <f t="shared" si="273"/>
        <v>0</v>
      </c>
      <c r="DZ72" s="124">
        <f t="shared" si="273"/>
        <v>0</v>
      </c>
      <c r="EA72" s="124">
        <f t="shared" si="273"/>
        <v>0</v>
      </c>
      <c r="EB72" s="124">
        <f t="shared" si="273"/>
        <v>0</v>
      </c>
      <c r="EC72" s="124">
        <f t="shared" si="273"/>
        <v>0</v>
      </c>
      <c r="ED72" s="124">
        <f t="shared" si="273"/>
        <v>0</v>
      </c>
      <c r="EE72" s="124">
        <f t="shared" si="273"/>
        <v>0</v>
      </c>
      <c r="EF72" s="127" cm="1">
        <f t="array" ref="EF72">SUMPRODUCT((YEAR($BX$5:$EE$5)=EF$5)*($BX72:$EE72))</f>
        <v>0</v>
      </c>
      <c r="EG72" s="124" cm="1">
        <f t="array" ref="EG72">SUMPRODUCT((YEAR($BX$5:$EE$5)=EG$5)*($BX72:$EE72))</f>
        <v>0</v>
      </c>
      <c r="EH72" s="124" cm="1">
        <f t="array" ref="EH72">SUMPRODUCT((YEAR($BX$5:$EE$5)=EH$5)*($BX72:$EE72))</f>
        <v>0</v>
      </c>
      <c r="EI72" s="124" cm="1">
        <f t="array" ref="EI72">SUMPRODUCT((YEAR($BX$5:$EE$5)=EI$5)*($BX72:$EE72))</f>
        <v>0</v>
      </c>
      <c r="EJ72" s="126" cm="1">
        <f t="array" ref="EJ72">SUMPRODUCT((YEAR($BX$5:$EE$5)=EJ$5)*($BX72:$EE72))</f>
        <v>0</v>
      </c>
      <c r="EK72" s="443"/>
      <c r="EL72" s="124">
        <f t="shared" si="274"/>
        <v>0</v>
      </c>
      <c r="EM72" s="124">
        <f t="shared" si="274"/>
        <v>0</v>
      </c>
      <c r="EN72" s="124">
        <f t="shared" si="274"/>
        <v>0</v>
      </c>
      <c r="EO72" s="124">
        <f t="shared" si="274"/>
        <v>0</v>
      </c>
      <c r="EP72" s="124">
        <f t="shared" si="274"/>
        <v>0</v>
      </c>
      <c r="EQ72" s="124">
        <f t="shared" si="274"/>
        <v>0</v>
      </c>
      <c r="ER72" s="124">
        <f t="shared" si="274"/>
        <v>0</v>
      </c>
      <c r="ES72" s="124">
        <f t="shared" si="274"/>
        <v>0</v>
      </c>
      <c r="ET72" s="124">
        <f t="shared" si="275"/>
        <v>0</v>
      </c>
      <c r="EU72" s="124">
        <f t="shared" si="275"/>
        <v>0</v>
      </c>
      <c r="EV72" s="124">
        <f t="shared" si="275"/>
        <v>0</v>
      </c>
      <c r="EW72" s="124">
        <f t="shared" si="275"/>
        <v>0</v>
      </c>
      <c r="EX72" s="124">
        <f t="shared" si="275"/>
        <v>0</v>
      </c>
      <c r="EY72" s="124">
        <f t="shared" si="275"/>
        <v>0</v>
      </c>
      <c r="EZ72" s="124">
        <f t="shared" si="275"/>
        <v>0</v>
      </c>
      <c r="FA72" s="124">
        <f t="shared" si="275"/>
        <v>0</v>
      </c>
      <c r="FB72" s="124">
        <f t="shared" si="275"/>
        <v>0</v>
      </c>
      <c r="FC72" s="124">
        <f t="shared" si="275"/>
        <v>0</v>
      </c>
      <c r="FD72" s="124">
        <f t="shared" si="276"/>
        <v>0</v>
      </c>
      <c r="FE72" s="124">
        <f t="shared" si="276"/>
        <v>0</v>
      </c>
      <c r="FF72" s="124">
        <f t="shared" si="276"/>
        <v>0</v>
      </c>
      <c r="FG72" s="124">
        <f t="shared" si="276"/>
        <v>0</v>
      </c>
      <c r="FH72" s="124">
        <f t="shared" si="276"/>
        <v>0</v>
      </c>
      <c r="FI72" s="124">
        <f t="shared" si="276"/>
        <v>0</v>
      </c>
      <c r="FJ72" s="124">
        <f t="shared" si="276"/>
        <v>0</v>
      </c>
      <c r="FK72" s="124">
        <f t="shared" si="276"/>
        <v>0</v>
      </c>
      <c r="FL72" s="124">
        <f t="shared" si="276"/>
        <v>0</v>
      </c>
      <c r="FM72" s="124">
        <f t="shared" si="276"/>
        <v>0</v>
      </c>
      <c r="FN72" s="124">
        <f t="shared" si="277"/>
        <v>0</v>
      </c>
      <c r="FO72" s="124">
        <f t="shared" si="277"/>
        <v>0</v>
      </c>
      <c r="FP72" s="124">
        <f t="shared" si="277"/>
        <v>0</v>
      </c>
      <c r="FQ72" s="124">
        <f t="shared" si="277"/>
        <v>0</v>
      </c>
      <c r="FR72" s="124">
        <f t="shared" si="277"/>
        <v>0</v>
      </c>
      <c r="FS72" s="124">
        <f t="shared" si="277"/>
        <v>0</v>
      </c>
      <c r="FT72" s="124">
        <f t="shared" si="277"/>
        <v>0</v>
      </c>
      <c r="FU72" s="124">
        <f t="shared" si="277"/>
        <v>0</v>
      </c>
      <c r="FV72" s="124">
        <f t="shared" si="277"/>
        <v>0</v>
      </c>
      <c r="FW72" s="124">
        <f t="shared" si="277"/>
        <v>0</v>
      </c>
      <c r="FX72" s="124">
        <f t="shared" si="278"/>
        <v>0</v>
      </c>
      <c r="FY72" s="124">
        <f t="shared" si="278"/>
        <v>0</v>
      </c>
      <c r="FZ72" s="124">
        <f t="shared" si="278"/>
        <v>0</v>
      </c>
      <c r="GA72" s="124">
        <f t="shared" si="278"/>
        <v>0</v>
      </c>
      <c r="GB72" s="124">
        <f t="shared" si="278"/>
        <v>0</v>
      </c>
      <c r="GC72" s="124">
        <f t="shared" si="278"/>
        <v>0</v>
      </c>
      <c r="GD72" s="124">
        <f t="shared" si="278"/>
        <v>0</v>
      </c>
      <c r="GE72" s="124">
        <f t="shared" si="278"/>
        <v>0</v>
      </c>
      <c r="GF72" s="124">
        <f t="shared" si="278"/>
        <v>0</v>
      </c>
      <c r="GG72" s="124">
        <f t="shared" si="278"/>
        <v>0</v>
      </c>
      <c r="GH72" s="124">
        <f t="shared" si="279"/>
        <v>0</v>
      </c>
      <c r="GI72" s="124">
        <f t="shared" si="279"/>
        <v>0</v>
      </c>
      <c r="GJ72" s="124">
        <f t="shared" si="279"/>
        <v>0</v>
      </c>
      <c r="GK72" s="124">
        <f t="shared" si="279"/>
        <v>0</v>
      </c>
      <c r="GL72" s="124">
        <f t="shared" si="279"/>
        <v>0</v>
      </c>
      <c r="GM72" s="124">
        <f t="shared" si="279"/>
        <v>0</v>
      </c>
      <c r="GN72" s="124">
        <f t="shared" si="279"/>
        <v>0</v>
      </c>
      <c r="GO72" s="124">
        <f t="shared" si="279"/>
        <v>0</v>
      </c>
      <c r="GP72" s="124">
        <f t="shared" si="279"/>
        <v>0</v>
      </c>
      <c r="GQ72" s="124">
        <f t="shared" si="279"/>
        <v>0</v>
      </c>
      <c r="GR72" s="124">
        <f t="shared" si="279"/>
        <v>0</v>
      </c>
      <c r="GS72" s="124">
        <f t="shared" si="279"/>
        <v>0</v>
      </c>
      <c r="GT72" s="127">
        <f t="shared" si="280"/>
        <v>0</v>
      </c>
      <c r="GU72" s="124">
        <f t="shared" si="281"/>
        <v>0</v>
      </c>
      <c r="GV72" s="124">
        <f t="shared" si="282"/>
        <v>0</v>
      </c>
      <c r="GW72" s="124">
        <f t="shared" si="283"/>
        <v>0</v>
      </c>
      <c r="GX72" s="126">
        <f t="shared" si="284"/>
        <v>0</v>
      </c>
      <c r="GY72" s="125"/>
    </row>
    <row r="73" spans="1:220">
      <c r="B73" s="115"/>
      <c r="C73" s="115"/>
      <c r="D73" s="115"/>
      <c r="E73" s="591" t="str">
        <f>Setup!D46</f>
        <v>Intellectual Property</v>
      </c>
      <c r="F73" s="124">
        <f t="shared" si="261"/>
        <v>0</v>
      </c>
      <c r="G73" s="120"/>
      <c r="H73" s="120"/>
      <c r="I73" s="119"/>
      <c r="J73" s="127">
        <f t="shared" si="262"/>
        <v>0</v>
      </c>
      <c r="K73" s="124">
        <f t="shared" si="262"/>
        <v>0</v>
      </c>
      <c r="L73" s="124">
        <f t="shared" si="262"/>
        <v>0</v>
      </c>
      <c r="M73" s="124">
        <f t="shared" si="262"/>
        <v>0</v>
      </c>
      <c r="N73" s="124">
        <f t="shared" si="262"/>
        <v>0</v>
      </c>
      <c r="O73" s="124">
        <f t="shared" si="262"/>
        <v>0</v>
      </c>
      <c r="P73" s="124">
        <f t="shared" si="262"/>
        <v>0</v>
      </c>
      <c r="Q73" s="124">
        <f t="shared" si="262"/>
        <v>0</v>
      </c>
      <c r="R73" s="124">
        <f t="shared" si="263"/>
        <v>0</v>
      </c>
      <c r="S73" s="124">
        <f t="shared" si="263"/>
        <v>0</v>
      </c>
      <c r="T73" s="124">
        <f t="shared" si="263"/>
        <v>0</v>
      </c>
      <c r="U73" s="124">
        <f t="shared" si="263"/>
        <v>0</v>
      </c>
      <c r="V73" s="124">
        <f t="shared" si="263"/>
        <v>0</v>
      </c>
      <c r="W73" s="124">
        <f t="shared" si="263"/>
        <v>0</v>
      </c>
      <c r="X73" s="124">
        <f t="shared" si="263"/>
        <v>0</v>
      </c>
      <c r="Y73" s="124">
        <f t="shared" si="263"/>
        <v>0</v>
      </c>
      <c r="Z73" s="124">
        <f t="shared" si="263"/>
        <v>0</v>
      </c>
      <c r="AA73" s="124">
        <f t="shared" si="263"/>
        <v>0</v>
      </c>
      <c r="AB73" s="124">
        <f t="shared" si="264"/>
        <v>0</v>
      </c>
      <c r="AC73" s="124">
        <f t="shared" si="264"/>
        <v>0</v>
      </c>
      <c r="AD73" s="124">
        <f t="shared" si="264"/>
        <v>0</v>
      </c>
      <c r="AE73" s="124">
        <f t="shared" si="264"/>
        <v>0</v>
      </c>
      <c r="AF73" s="124">
        <f t="shared" si="264"/>
        <v>0</v>
      </c>
      <c r="AG73" s="124">
        <f t="shared" si="264"/>
        <v>0</v>
      </c>
      <c r="AH73" s="124">
        <f t="shared" si="264"/>
        <v>0</v>
      </c>
      <c r="AI73" s="124">
        <f t="shared" si="264"/>
        <v>0</v>
      </c>
      <c r="AJ73" s="124">
        <f t="shared" si="264"/>
        <v>0</v>
      </c>
      <c r="AK73" s="124">
        <f t="shared" si="264"/>
        <v>0</v>
      </c>
      <c r="AL73" s="124">
        <f t="shared" si="265"/>
        <v>0</v>
      </c>
      <c r="AM73" s="124">
        <f t="shared" si="265"/>
        <v>0</v>
      </c>
      <c r="AN73" s="124">
        <f t="shared" si="265"/>
        <v>0</v>
      </c>
      <c r="AO73" s="124">
        <f t="shared" si="265"/>
        <v>0</v>
      </c>
      <c r="AP73" s="124">
        <f t="shared" si="265"/>
        <v>0</v>
      </c>
      <c r="AQ73" s="124">
        <f t="shared" si="265"/>
        <v>0</v>
      </c>
      <c r="AR73" s="124">
        <f t="shared" si="265"/>
        <v>0</v>
      </c>
      <c r="AS73" s="124">
        <f t="shared" si="265"/>
        <v>0</v>
      </c>
      <c r="AT73" s="124">
        <f t="shared" si="265"/>
        <v>0</v>
      </c>
      <c r="AU73" s="124">
        <f t="shared" si="265"/>
        <v>0</v>
      </c>
      <c r="AV73" s="124">
        <f t="shared" si="266"/>
        <v>0</v>
      </c>
      <c r="AW73" s="124">
        <f t="shared" si="266"/>
        <v>0</v>
      </c>
      <c r="AX73" s="124">
        <f t="shared" si="266"/>
        <v>0</v>
      </c>
      <c r="AY73" s="124">
        <f t="shared" si="266"/>
        <v>0</v>
      </c>
      <c r="AZ73" s="124">
        <f t="shared" si="266"/>
        <v>0</v>
      </c>
      <c r="BA73" s="124">
        <f t="shared" si="266"/>
        <v>0</v>
      </c>
      <c r="BB73" s="124">
        <f t="shared" si="266"/>
        <v>0</v>
      </c>
      <c r="BC73" s="124">
        <f t="shared" si="266"/>
        <v>0</v>
      </c>
      <c r="BD73" s="124">
        <f t="shared" si="266"/>
        <v>0</v>
      </c>
      <c r="BE73" s="124">
        <f t="shared" si="266"/>
        <v>0</v>
      </c>
      <c r="BF73" s="124">
        <f t="shared" si="267"/>
        <v>0</v>
      </c>
      <c r="BG73" s="124">
        <f t="shared" si="267"/>
        <v>0</v>
      </c>
      <c r="BH73" s="124">
        <f t="shared" si="267"/>
        <v>0</v>
      </c>
      <c r="BI73" s="124">
        <f t="shared" si="267"/>
        <v>0</v>
      </c>
      <c r="BJ73" s="124">
        <f t="shared" si="267"/>
        <v>0</v>
      </c>
      <c r="BK73" s="124">
        <f t="shared" si="267"/>
        <v>0</v>
      </c>
      <c r="BL73" s="124">
        <f t="shared" si="267"/>
        <v>0</v>
      </c>
      <c r="BM73" s="124">
        <f t="shared" si="267"/>
        <v>0</v>
      </c>
      <c r="BN73" s="124">
        <f t="shared" si="267"/>
        <v>0</v>
      </c>
      <c r="BO73" s="124">
        <f t="shared" si="267"/>
        <v>0</v>
      </c>
      <c r="BP73" s="124">
        <f t="shared" si="267"/>
        <v>0</v>
      </c>
      <c r="BQ73" s="124">
        <f t="shared" si="267"/>
        <v>0</v>
      </c>
      <c r="BR73" s="127" cm="1">
        <f t="array" ref="BR73">SUMPRODUCT((YEAR($J$5:$BQ$5)=BR$5)*($J73:$BQ73))</f>
        <v>0</v>
      </c>
      <c r="BS73" s="124" cm="1">
        <f t="array" ref="BS73">SUMPRODUCT((YEAR($J$5:$BQ$5)=BS$5)*($J73:$BQ73))</f>
        <v>0</v>
      </c>
      <c r="BT73" s="124" cm="1">
        <f t="array" ref="BT73">SUMPRODUCT((YEAR($J$5:$BQ$5)=BT$5)*($J73:$BQ73))</f>
        <v>0</v>
      </c>
      <c r="BU73" s="124" cm="1">
        <f t="array" ref="BU73">SUMPRODUCT((YEAR($J$5:$BQ$5)=BU$5)*($J73:$BQ73))</f>
        <v>0</v>
      </c>
      <c r="BV73" s="126" cm="1">
        <f t="array" ref="BV73">SUMPRODUCT((YEAR($J$5:$BQ$5)=BV$5)*($J73:$BQ73))</f>
        <v>0</v>
      </c>
      <c r="BW73" s="443"/>
      <c r="BX73" s="127">
        <f t="shared" si="268"/>
        <v>0</v>
      </c>
      <c r="BY73" s="124">
        <f t="shared" si="268"/>
        <v>0</v>
      </c>
      <c r="BZ73" s="124">
        <f t="shared" si="268"/>
        <v>0</v>
      </c>
      <c r="CA73" s="124">
        <f t="shared" si="268"/>
        <v>0</v>
      </c>
      <c r="CB73" s="124">
        <f t="shared" si="268"/>
        <v>0</v>
      </c>
      <c r="CC73" s="124">
        <f t="shared" si="268"/>
        <v>0</v>
      </c>
      <c r="CD73" s="124">
        <f t="shared" si="268"/>
        <v>0</v>
      </c>
      <c r="CE73" s="124">
        <f t="shared" si="268"/>
        <v>0</v>
      </c>
      <c r="CF73" s="124">
        <f t="shared" si="269"/>
        <v>0</v>
      </c>
      <c r="CG73" s="124">
        <f t="shared" si="269"/>
        <v>0</v>
      </c>
      <c r="CH73" s="124">
        <f t="shared" si="269"/>
        <v>0</v>
      </c>
      <c r="CI73" s="124">
        <f t="shared" si="269"/>
        <v>0</v>
      </c>
      <c r="CJ73" s="124">
        <f t="shared" si="269"/>
        <v>0</v>
      </c>
      <c r="CK73" s="124">
        <f t="shared" si="269"/>
        <v>0</v>
      </c>
      <c r="CL73" s="124">
        <f t="shared" si="269"/>
        <v>0</v>
      </c>
      <c r="CM73" s="124">
        <f t="shared" si="269"/>
        <v>0</v>
      </c>
      <c r="CN73" s="124">
        <f t="shared" si="269"/>
        <v>0</v>
      </c>
      <c r="CO73" s="124">
        <f t="shared" si="269"/>
        <v>0</v>
      </c>
      <c r="CP73" s="124">
        <f t="shared" si="270"/>
        <v>0</v>
      </c>
      <c r="CQ73" s="124">
        <f t="shared" si="270"/>
        <v>0</v>
      </c>
      <c r="CR73" s="124">
        <f t="shared" si="270"/>
        <v>0</v>
      </c>
      <c r="CS73" s="124">
        <f t="shared" si="270"/>
        <v>0</v>
      </c>
      <c r="CT73" s="124">
        <f t="shared" si="270"/>
        <v>0</v>
      </c>
      <c r="CU73" s="124">
        <f t="shared" si="270"/>
        <v>0</v>
      </c>
      <c r="CV73" s="124">
        <f t="shared" si="270"/>
        <v>0</v>
      </c>
      <c r="CW73" s="124">
        <f t="shared" si="270"/>
        <v>0</v>
      </c>
      <c r="CX73" s="124">
        <f t="shared" si="270"/>
        <v>0</v>
      </c>
      <c r="CY73" s="124">
        <f t="shared" si="270"/>
        <v>0</v>
      </c>
      <c r="CZ73" s="124">
        <f t="shared" si="271"/>
        <v>0</v>
      </c>
      <c r="DA73" s="124">
        <f t="shared" si="271"/>
        <v>0</v>
      </c>
      <c r="DB73" s="124">
        <f t="shared" si="271"/>
        <v>0</v>
      </c>
      <c r="DC73" s="124">
        <f t="shared" si="271"/>
        <v>0</v>
      </c>
      <c r="DD73" s="124">
        <f t="shared" si="271"/>
        <v>0</v>
      </c>
      <c r="DE73" s="124">
        <f t="shared" si="271"/>
        <v>0</v>
      </c>
      <c r="DF73" s="124">
        <f t="shared" si="271"/>
        <v>0</v>
      </c>
      <c r="DG73" s="124">
        <f t="shared" si="271"/>
        <v>0</v>
      </c>
      <c r="DH73" s="124">
        <f t="shared" si="271"/>
        <v>0</v>
      </c>
      <c r="DI73" s="124">
        <f t="shared" si="271"/>
        <v>0</v>
      </c>
      <c r="DJ73" s="124">
        <f t="shared" si="272"/>
        <v>0</v>
      </c>
      <c r="DK73" s="124">
        <f t="shared" si="272"/>
        <v>0</v>
      </c>
      <c r="DL73" s="124">
        <f t="shared" si="272"/>
        <v>0</v>
      </c>
      <c r="DM73" s="124">
        <f t="shared" si="272"/>
        <v>0</v>
      </c>
      <c r="DN73" s="124">
        <f t="shared" si="272"/>
        <v>0</v>
      </c>
      <c r="DO73" s="124">
        <f t="shared" si="272"/>
        <v>0</v>
      </c>
      <c r="DP73" s="124">
        <f t="shared" si="272"/>
        <v>0</v>
      </c>
      <c r="DQ73" s="124">
        <f t="shared" si="272"/>
        <v>0</v>
      </c>
      <c r="DR73" s="124">
        <f t="shared" si="272"/>
        <v>0</v>
      </c>
      <c r="DS73" s="124">
        <f t="shared" si="272"/>
        <v>0</v>
      </c>
      <c r="DT73" s="124">
        <f t="shared" si="273"/>
        <v>0</v>
      </c>
      <c r="DU73" s="124">
        <f t="shared" si="273"/>
        <v>0</v>
      </c>
      <c r="DV73" s="124">
        <f t="shared" si="273"/>
        <v>0</v>
      </c>
      <c r="DW73" s="124">
        <f t="shared" si="273"/>
        <v>0</v>
      </c>
      <c r="DX73" s="124">
        <f t="shared" si="273"/>
        <v>0</v>
      </c>
      <c r="DY73" s="124">
        <f t="shared" si="273"/>
        <v>0</v>
      </c>
      <c r="DZ73" s="124">
        <f t="shared" si="273"/>
        <v>0</v>
      </c>
      <c r="EA73" s="124">
        <f t="shared" si="273"/>
        <v>0</v>
      </c>
      <c r="EB73" s="124">
        <f t="shared" si="273"/>
        <v>0</v>
      </c>
      <c r="EC73" s="124">
        <f t="shared" si="273"/>
        <v>0</v>
      </c>
      <c r="ED73" s="124">
        <f t="shared" si="273"/>
        <v>0</v>
      </c>
      <c r="EE73" s="124">
        <f t="shared" si="273"/>
        <v>0</v>
      </c>
      <c r="EF73" s="127" cm="1">
        <f t="array" ref="EF73">SUMPRODUCT((YEAR($BX$5:$EE$5)=EF$5)*($BX73:$EE73))</f>
        <v>0</v>
      </c>
      <c r="EG73" s="124" cm="1">
        <f t="array" ref="EG73">SUMPRODUCT((YEAR($BX$5:$EE$5)=EG$5)*($BX73:$EE73))</f>
        <v>0</v>
      </c>
      <c r="EH73" s="124" cm="1">
        <f t="array" ref="EH73">SUMPRODUCT((YEAR($BX$5:$EE$5)=EH$5)*($BX73:$EE73))</f>
        <v>0</v>
      </c>
      <c r="EI73" s="124" cm="1">
        <f t="array" ref="EI73">SUMPRODUCT((YEAR($BX$5:$EE$5)=EI$5)*($BX73:$EE73))</f>
        <v>0</v>
      </c>
      <c r="EJ73" s="126" cm="1">
        <f t="array" ref="EJ73">SUMPRODUCT((YEAR($BX$5:$EE$5)=EJ$5)*($BX73:$EE73))</f>
        <v>0</v>
      </c>
      <c r="EK73" s="443"/>
      <c r="EL73" s="124">
        <f t="shared" si="274"/>
        <v>0</v>
      </c>
      <c r="EM73" s="124">
        <f t="shared" si="274"/>
        <v>0</v>
      </c>
      <c r="EN73" s="124">
        <f t="shared" si="274"/>
        <v>0</v>
      </c>
      <c r="EO73" s="124">
        <f t="shared" si="274"/>
        <v>0</v>
      </c>
      <c r="EP73" s="124">
        <f t="shared" si="274"/>
        <v>0</v>
      </c>
      <c r="EQ73" s="124">
        <f t="shared" si="274"/>
        <v>0</v>
      </c>
      <c r="ER73" s="124">
        <f t="shared" si="274"/>
        <v>0</v>
      </c>
      <c r="ES73" s="124">
        <f t="shared" si="274"/>
        <v>0</v>
      </c>
      <c r="ET73" s="124">
        <f t="shared" si="275"/>
        <v>0</v>
      </c>
      <c r="EU73" s="124">
        <f t="shared" si="275"/>
        <v>0</v>
      </c>
      <c r="EV73" s="124">
        <f t="shared" si="275"/>
        <v>0</v>
      </c>
      <c r="EW73" s="124">
        <f t="shared" si="275"/>
        <v>0</v>
      </c>
      <c r="EX73" s="124">
        <f t="shared" si="275"/>
        <v>0</v>
      </c>
      <c r="EY73" s="124">
        <f t="shared" si="275"/>
        <v>0</v>
      </c>
      <c r="EZ73" s="124">
        <f t="shared" si="275"/>
        <v>0</v>
      </c>
      <c r="FA73" s="124">
        <f t="shared" si="275"/>
        <v>0</v>
      </c>
      <c r="FB73" s="124">
        <f t="shared" si="275"/>
        <v>0</v>
      </c>
      <c r="FC73" s="124">
        <f t="shared" si="275"/>
        <v>0</v>
      </c>
      <c r="FD73" s="124">
        <f t="shared" si="276"/>
        <v>0</v>
      </c>
      <c r="FE73" s="124">
        <f t="shared" si="276"/>
        <v>0</v>
      </c>
      <c r="FF73" s="124">
        <f t="shared" si="276"/>
        <v>0</v>
      </c>
      <c r="FG73" s="124">
        <f t="shared" si="276"/>
        <v>0</v>
      </c>
      <c r="FH73" s="124">
        <f t="shared" si="276"/>
        <v>0</v>
      </c>
      <c r="FI73" s="124">
        <f t="shared" si="276"/>
        <v>0</v>
      </c>
      <c r="FJ73" s="124">
        <f t="shared" si="276"/>
        <v>0</v>
      </c>
      <c r="FK73" s="124">
        <f t="shared" si="276"/>
        <v>0</v>
      </c>
      <c r="FL73" s="124">
        <f t="shared" si="276"/>
        <v>0</v>
      </c>
      <c r="FM73" s="124">
        <f t="shared" si="276"/>
        <v>0</v>
      </c>
      <c r="FN73" s="124">
        <f t="shared" si="277"/>
        <v>0</v>
      </c>
      <c r="FO73" s="124">
        <f t="shared" si="277"/>
        <v>0</v>
      </c>
      <c r="FP73" s="124">
        <f t="shared" si="277"/>
        <v>0</v>
      </c>
      <c r="FQ73" s="124">
        <f t="shared" si="277"/>
        <v>0</v>
      </c>
      <c r="FR73" s="124">
        <f t="shared" si="277"/>
        <v>0</v>
      </c>
      <c r="FS73" s="124">
        <f t="shared" si="277"/>
        <v>0</v>
      </c>
      <c r="FT73" s="124">
        <f t="shared" si="277"/>
        <v>0</v>
      </c>
      <c r="FU73" s="124">
        <f t="shared" si="277"/>
        <v>0</v>
      </c>
      <c r="FV73" s="124">
        <f t="shared" si="277"/>
        <v>0</v>
      </c>
      <c r="FW73" s="124">
        <f t="shared" si="277"/>
        <v>0</v>
      </c>
      <c r="FX73" s="124">
        <f t="shared" si="278"/>
        <v>0</v>
      </c>
      <c r="FY73" s="124">
        <f t="shared" si="278"/>
        <v>0</v>
      </c>
      <c r="FZ73" s="124">
        <f t="shared" si="278"/>
        <v>0</v>
      </c>
      <c r="GA73" s="124">
        <f t="shared" si="278"/>
        <v>0</v>
      </c>
      <c r="GB73" s="124">
        <f t="shared" si="278"/>
        <v>0</v>
      </c>
      <c r="GC73" s="124">
        <f t="shared" si="278"/>
        <v>0</v>
      </c>
      <c r="GD73" s="124">
        <f t="shared" si="278"/>
        <v>0</v>
      </c>
      <c r="GE73" s="124">
        <f t="shared" si="278"/>
        <v>0</v>
      </c>
      <c r="GF73" s="124">
        <f t="shared" si="278"/>
        <v>0</v>
      </c>
      <c r="GG73" s="124">
        <f t="shared" si="278"/>
        <v>0</v>
      </c>
      <c r="GH73" s="124">
        <f t="shared" si="279"/>
        <v>0</v>
      </c>
      <c r="GI73" s="124">
        <f t="shared" si="279"/>
        <v>0</v>
      </c>
      <c r="GJ73" s="124">
        <f t="shared" si="279"/>
        <v>0</v>
      </c>
      <c r="GK73" s="124">
        <f t="shared" si="279"/>
        <v>0</v>
      </c>
      <c r="GL73" s="124">
        <f t="shared" si="279"/>
        <v>0</v>
      </c>
      <c r="GM73" s="124">
        <f t="shared" si="279"/>
        <v>0</v>
      </c>
      <c r="GN73" s="124">
        <f t="shared" si="279"/>
        <v>0</v>
      </c>
      <c r="GO73" s="124">
        <f t="shared" si="279"/>
        <v>0</v>
      </c>
      <c r="GP73" s="124">
        <f t="shared" si="279"/>
        <v>0</v>
      </c>
      <c r="GQ73" s="124">
        <f t="shared" si="279"/>
        <v>0</v>
      </c>
      <c r="GR73" s="124">
        <f t="shared" si="279"/>
        <v>0</v>
      </c>
      <c r="GS73" s="124">
        <f t="shared" si="279"/>
        <v>0</v>
      </c>
      <c r="GT73" s="127">
        <f t="shared" si="280"/>
        <v>0</v>
      </c>
      <c r="GU73" s="124">
        <f t="shared" si="281"/>
        <v>0</v>
      </c>
      <c r="GV73" s="124">
        <f t="shared" si="282"/>
        <v>0</v>
      </c>
      <c r="GW73" s="124">
        <f t="shared" si="283"/>
        <v>0</v>
      </c>
      <c r="GX73" s="126">
        <f t="shared" si="284"/>
        <v>0</v>
      </c>
      <c r="GY73" s="125"/>
    </row>
    <row r="74" spans="1:220">
      <c r="B74" s="115"/>
      <c r="C74" s="115"/>
      <c r="D74" s="115"/>
      <c r="E74" s="591" t="str">
        <f>Setup!D47</f>
        <v>Domain Names</v>
      </c>
      <c r="F74" s="129">
        <f t="shared" si="261"/>
        <v>0</v>
      </c>
      <c r="G74" s="120"/>
      <c r="H74" s="120"/>
      <c r="I74" s="119"/>
      <c r="J74" s="128">
        <f t="shared" si="262"/>
        <v>0</v>
      </c>
      <c r="K74" s="129">
        <f t="shared" si="262"/>
        <v>0</v>
      </c>
      <c r="L74" s="129">
        <f t="shared" si="262"/>
        <v>0</v>
      </c>
      <c r="M74" s="129">
        <f t="shared" si="262"/>
        <v>0</v>
      </c>
      <c r="N74" s="129">
        <f t="shared" si="262"/>
        <v>0</v>
      </c>
      <c r="O74" s="129">
        <f t="shared" si="262"/>
        <v>0</v>
      </c>
      <c r="P74" s="129">
        <f t="shared" si="262"/>
        <v>0</v>
      </c>
      <c r="Q74" s="129">
        <f t="shared" si="262"/>
        <v>0</v>
      </c>
      <c r="R74" s="129">
        <f t="shared" si="263"/>
        <v>0</v>
      </c>
      <c r="S74" s="129">
        <f t="shared" si="263"/>
        <v>0</v>
      </c>
      <c r="T74" s="129">
        <f t="shared" si="263"/>
        <v>0</v>
      </c>
      <c r="U74" s="129">
        <f t="shared" si="263"/>
        <v>0</v>
      </c>
      <c r="V74" s="129">
        <f t="shared" si="263"/>
        <v>0</v>
      </c>
      <c r="W74" s="129">
        <f t="shared" si="263"/>
        <v>0</v>
      </c>
      <c r="X74" s="129">
        <f t="shared" si="263"/>
        <v>0</v>
      </c>
      <c r="Y74" s="129">
        <f t="shared" si="263"/>
        <v>0</v>
      </c>
      <c r="Z74" s="129">
        <f t="shared" si="263"/>
        <v>0</v>
      </c>
      <c r="AA74" s="129">
        <f t="shared" si="263"/>
        <v>0</v>
      </c>
      <c r="AB74" s="129">
        <f t="shared" si="264"/>
        <v>0</v>
      </c>
      <c r="AC74" s="129">
        <f t="shared" si="264"/>
        <v>0</v>
      </c>
      <c r="AD74" s="129">
        <f t="shared" si="264"/>
        <v>0</v>
      </c>
      <c r="AE74" s="129">
        <f t="shared" si="264"/>
        <v>0</v>
      </c>
      <c r="AF74" s="129">
        <f t="shared" si="264"/>
        <v>0</v>
      </c>
      <c r="AG74" s="129">
        <f t="shared" si="264"/>
        <v>0</v>
      </c>
      <c r="AH74" s="129">
        <f t="shared" si="264"/>
        <v>0</v>
      </c>
      <c r="AI74" s="129">
        <f t="shared" si="264"/>
        <v>0</v>
      </c>
      <c r="AJ74" s="129">
        <f t="shared" si="264"/>
        <v>0</v>
      </c>
      <c r="AK74" s="129">
        <f t="shared" si="264"/>
        <v>0</v>
      </c>
      <c r="AL74" s="129">
        <f t="shared" si="265"/>
        <v>0</v>
      </c>
      <c r="AM74" s="129">
        <f t="shared" si="265"/>
        <v>0</v>
      </c>
      <c r="AN74" s="129">
        <f t="shared" si="265"/>
        <v>0</v>
      </c>
      <c r="AO74" s="129">
        <f t="shared" si="265"/>
        <v>0</v>
      </c>
      <c r="AP74" s="129">
        <f t="shared" si="265"/>
        <v>0</v>
      </c>
      <c r="AQ74" s="129">
        <f t="shared" si="265"/>
        <v>0</v>
      </c>
      <c r="AR74" s="129">
        <f t="shared" si="265"/>
        <v>0</v>
      </c>
      <c r="AS74" s="129">
        <f t="shared" si="265"/>
        <v>0</v>
      </c>
      <c r="AT74" s="129">
        <f t="shared" si="265"/>
        <v>0</v>
      </c>
      <c r="AU74" s="129">
        <f t="shared" si="265"/>
        <v>0</v>
      </c>
      <c r="AV74" s="129">
        <f t="shared" si="266"/>
        <v>0</v>
      </c>
      <c r="AW74" s="129">
        <f t="shared" si="266"/>
        <v>0</v>
      </c>
      <c r="AX74" s="129">
        <f t="shared" si="266"/>
        <v>0</v>
      </c>
      <c r="AY74" s="129">
        <f t="shared" si="266"/>
        <v>0</v>
      </c>
      <c r="AZ74" s="129">
        <f t="shared" si="266"/>
        <v>0</v>
      </c>
      <c r="BA74" s="129">
        <f t="shared" si="266"/>
        <v>0</v>
      </c>
      <c r="BB74" s="129">
        <f t="shared" si="266"/>
        <v>0</v>
      </c>
      <c r="BC74" s="129">
        <f t="shared" si="266"/>
        <v>0</v>
      </c>
      <c r="BD74" s="129">
        <f t="shared" si="266"/>
        <v>0</v>
      </c>
      <c r="BE74" s="129">
        <f t="shared" si="266"/>
        <v>0</v>
      </c>
      <c r="BF74" s="129">
        <f t="shared" si="267"/>
        <v>0</v>
      </c>
      <c r="BG74" s="129">
        <f t="shared" si="267"/>
        <v>0</v>
      </c>
      <c r="BH74" s="129">
        <f t="shared" si="267"/>
        <v>0</v>
      </c>
      <c r="BI74" s="129">
        <f t="shared" si="267"/>
        <v>0</v>
      </c>
      <c r="BJ74" s="129">
        <f t="shared" si="267"/>
        <v>0</v>
      </c>
      <c r="BK74" s="129">
        <f t="shared" si="267"/>
        <v>0</v>
      </c>
      <c r="BL74" s="129">
        <f t="shared" si="267"/>
        <v>0</v>
      </c>
      <c r="BM74" s="129">
        <f t="shared" si="267"/>
        <v>0</v>
      </c>
      <c r="BN74" s="129">
        <f t="shared" si="267"/>
        <v>0</v>
      </c>
      <c r="BO74" s="129">
        <f t="shared" si="267"/>
        <v>0</v>
      </c>
      <c r="BP74" s="129">
        <f t="shared" si="267"/>
        <v>0</v>
      </c>
      <c r="BQ74" s="129">
        <f t="shared" si="267"/>
        <v>0</v>
      </c>
      <c r="BR74" s="127" cm="1">
        <f t="array" ref="BR74">SUMPRODUCT((YEAR($J$5:$BQ$5)=BR$5)*($J74:$BQ74))</f>
        <v>0</v>
      </c>
      <c r="BS74" s="124" cm="1">
        <f t="array" ref="BS74">SUMPRODUCT((YEAR($J$5:$BQ$5)=BS$5)*($J74:$BQ74))</f>
        <v>0</v>
      </c>
      <c r="BT74" s="124" cm="1">
        <f t="array" ref="BT74">SUMPRODUCT((YEAR($J$5:$BQ$5)=BT$5)*($J74:$BQ74))</f>
        <v>0</v>
      </c>
      <c r="BU74" s="124" cm="1">
        <f t="array" ref="BU74">SUMPRODUCT((YEAR($J$5:$BQ$5)=BU$5)*($J74:$BQ74))</f>
        <v>0</v>
      </c>
      <c r="BV74" s="126" cm="1">
        <f t="array" ref="BV74">SUMPRODUCT((YEAR($J$5:$BQ$5)=BV$5)*($J74:$BQ74))</f>
        <v>0</v>
      </c>
      <c r="BW74" s="443"/>
      <c r="BX74" s="128">
        <f t="shared" si="268"/>
        <v>0</v>
      </c>
      <c r="BY74" s="129">
        <f t="shared" si="268"/>
        <v>0</v>
      </c>
      <c r="BZ74" s="129">
        <f t="shared" si="268"/>
        <v>0</v>
      </c>
      <c r="CA74" s="129">
        <f t="shared" si="268"/>
        <v>0</v>
      </c>
      <c r="CB74" s="129">
        <f t="shared" si="268"/>
        <v>0</v>
      </c>
      <c r="CC74" s="129">
        <f t="shared" si="268"/>
        <v>0</v>
      </c>
      <c r="CD74" s="129">
        <f t="shared" si="268"/>
        <v>0</v>
      </c>
      <c r="CE74" s="129">
        <f t="shared" si="268"/>
        <v>0</v>
      </c>
      <c r="CF74" s="129">
        <f t="shared" si="269"/>
        <v>0</v>
      </c>
      <c r="CG74" s="129">
        <f t="shared" si="269"/>
        <v>0</v>
      </c>
      <c r="CH74" s="129">
        <f t="shared" si="269"/>
        <v>0</v>
      </c>
      <c r="CI74" s="129">
        <f t="shared" si="269"/>
        <v>0</v>
      </c>
      <c r="CJ74" s="129">
        <f t="shared" si="269"/>
        <v>0</v>
      </c>
      <c r="CK74" s="129">
        <f t="shared" si="269"/>
        <v>0</v>
      </c>
      <c r="CL74" s="129">
        <f t="shared" si="269"/>
        <v>0</v>
      </c>
      <c r="CM74" s="129">
        <f t="shared" si="269"/>
        <v>0</v>
      </c>
      <c r="CN74" s="129">
        <f t="shared" si="269"/>
        <v>0</v>
      </c>
      <c r="CO74" s="129">
        <f t="shared" si="269"/>
        <v>0</v>
      </c>
      <c r="CP74" s="129">
        <f t="shared" si="270"/>
        <v>0</v>
      </c>
      <c r="CQ74" s="129">
        <f t="shared" si="270"/>
        <v>0</v>
      </c>
      <c r="CR74" s="129">
        <f t="shared" si="270"/>
        <v>0</v>
      </c>
      <c r="CS74" s="129">
        <f t="shared" si="270"/>
        <v>0</v>
      </c>
      <c r="CT74" s="129">
        <f t="shared" si="270"/>
        <v>0</v>
      </c>
      <c r="CU74" s="129">
        <f t="shared" si="270"/>
        <v>0</v>
      </c>
      <c r="CV74" s="129">
        <f t="shared" si="270"/>
        <v>0</v>
      </c>
      <c r="CW74" s="129">
        <f t="shared" si="270"/>
        <v>0</v>
      </c>
      <c r="CX74" s="129">
        <f t="shared" si="270"/>
        <v>0</v>
      </c>
      <c r="CY74" s="129">
        <f t="shared" si="270"/>
        <v>0</v>
      </c>
      <c r="CZ74" s="129">
        <f t="shared" si="271"/>
        <v>0</v>
      </c>
      <c r="DA74" s="129">
        <f t="shared" si="271"/>
        <v>0</v>
      </c>
      <c r="DB74" s="129">
        <f t="shared" si="271"/>
        <v>0</v>
      </c>
      <c r="DC74" s="129">
        <f t="shared" si="271"/>
        <v>0</v>
      </c>
      <c r="DD74" s="129">
        <f t="shared" si="271"/>
        <v>0</v>
      </c>
      <c r="DE74" s="129">
        <f t="shared" si="271"/>
        <v>0</v>
      </c>
      <c r="DF74" s="129">
        <f t="shared" si="271"/>
        <v>0</v>
      </c>
      <c r="DG74" s="129">
        <f t="shared" si="271"/>
        <v>0</v>
      </c>
      <c r="DH74" s="129">
        <f t="shared" si="271"/>
        <v>0</v>
      </c>
      <c r="DI74" s="129">
        <f t="shared" si="271"/>
        <v>0</v>
      </c>
      <c r="DJ74" s="129">
        <f t="shared" si="272"/>
        <v>0</v>
      </c>
      <c r="DK74" s="129">
        <f t="shared" si="272"/>
        <v>0</v>
      </c>
      <c r="DL74" s="129">
        <f t="shared" si="272"/>
        <v>0</v>
      </c>
      <c r="DM74" s="129">
        <f t="shared" si="272"/>
        <v>0</v>
      </c>
      <c r="DN74" s="129">
        <f t="shared" si="272"/>
        <v>0</v>
      </c>
      <c r="DO74" s="129">
        <f t="shared" si="272"/>
        <v>0</v>
      </c>
      <c r="DP74" s="129">
        <f t="shared" si="272"/>
        <v>0</v>
      </c>
      <c r="DQ74" s="129">
        <f t="shared" si="272"/>
        <v>0</v>
      </c>
      <c r="DR74" s="129">
        <f t="shared" si="272"/>
        <v>0</v>
      </c>
      <c r="DS74" s="129">
        <f t="shared" si="272"/>
        <v>0</v>
      </c>
      <c r="DT74" s="129">
        <f t="shared" si="273"/>
        <v>0</v>
      </c>
      <c r="DU74" s="129">
        <f t="shared" si="273"/>
        <v>0</v>
      </c>
      <c r="DV74" s="129">
        <f t="shared" si="273"/>
        <v>0</v>
      </c>
      <c r="DW74" s="129">
        <f t="shared" si="273"/>
        <v>0</v>
      </c>
      <c r="DX74" s="129">
        <f t="shared" si="273"/>
        <v>0</v>
      </c>
      <c r="DY74" s="129">
        <f t="shared" si="273"/>
        <v>0</v>
      </c>
      <c r="DZ74" s="129">
        <f t="shared" si="273"/>
        <v>0</v>
      </c>
      <c r="EA74" s="129">
        <f t="shared" si="273"/>
        <v>0</v>
      </c>
      <c r="EB74" s="129">
        <f t="shared" si="273"/>
        <v>0</v>
      </c>
      <c r="EC74" s="129">
        <f t="shared" si="273"/>
        <v>0</v>
      </c>
      <c r="ED74" s="129">
        <f t="shared" si="273"/>
        <v>0</v>
      </c>
      <c r="EE74" s="129">
        <f t="shared" si="273"/>
        <v>0</v>
      </c>
      <c r="EF74" s="127" cm="1">
        <f t="array" ref="EF74">SUMPRODUCT((YEAR($BX$5:$EE$5)=EF$5)*($BX74:$EE74))</f>
        <v>0</v>
      </c>
      <c r="EG74" s="124" cm="1">
        <f t="array" ref="EG74">SUMPRODUCT((YEAR($BX$5:$EE$5)=EG$5)*($BX74:$EE74))</f>
        <v>0</v>
      </c>
      <c r="EH74" s="124" cm="1">
        <f t="array" ref="EH74">SUMPRODUCT((YEAR($BX$5:$EE$5)=EH$5)*($BX74:$EE74))</f>
        <v>0</v>
      </c>
      <c r="EI74" s="124" cm="1">
        <f t="array" ref="EI74">SUMPRODUCT((YEAR($BX$5:$EE$5)=EI$5)*($BX74:$EE74))</f>
        <v>0</v>
      </c>
      <c r="EJ74" s="126" cm="1">
        <f t="array" ref="EJ74">SUMPRODUCT((YEAR($BX$5:$EE$5)=EJ$5)*($BX74:$EE74))</f>
        <v>0</v>
      </c>
      <c r="EK74" s="443"/>
      <c r="EL74" s="129">
        <f t="shared" si="274"/>
        <v>0</v>
      </c>
      <c r="EM74" s="129">
        <f t="shared" si="274"/>
        <v>0</v>
      </c>
      <c r="EN74" s="129">
        <f t="shared" si="274"/>
        <v>0</v>
      </c>
      <c r="EO74" s="129">
        <f t="shared" si="274"/>
        <v>0</v>
      </c>
      <c r="EP74" s="129">
        <f t="shared" si="274"/>
        <v>0</v>
      </c>
      <c r="EQ74" s="129">
        <f t="shared" si="274"/>
        <v>0</v>
      </c>
      <c r="ER74" s="129">
        <f t="shared" si="274"/>
        <v>0</v>
      </c>
      <c r="ES74" s="129">
        <f t="shared" si="274"/>
        <v>0</v>
      </c>
      <c r="ET74" s="129">
        <f t="shared" si="275"/>
        <v>0</v>
      </c>
      <c r="EU74" s="129">
        <f t="shared" si="275"/>
        <v>0</v>
      </c>
      <c r="EV74" s="129">
        <f t="shared" si="275"/>
        <v>0</v>
      </c>
      <c r="EW74" s="129">
        <f t="shared" si="275"/>
        <v>0</v>
      </c>
      <c r="EX74" s="129">
        <f t="shared" si="275"/>
        <v>0</v>
      </c>
      <c r="EY74" s="129">
        <f t="shared" si="275"/>
        <v>0</v>
      </c>
      <c r="EZ74" s="129">
        <f t="shared" si="275"/>
        <v>0</v>
      </c>
      <c r="FA74" s="129">
        <f t="shared" si="275"/>
        <v>0</v>
      </c>
      <c r="FB74" s="129">
        <f t="shared" si="275"/>
        <v>0</v>
      </c>
      <c r="FC74" s="129">
        <f t="shared" si="275"/>
        <v>0</v>
      </c>
      <c r="FD74" s="129">
        <f t="shared" si="276"/>
        <v>0</v>
      </c>
      <c r="FE74" s="129">
        <f t="shared" si="276"/>
        <v>0</v>
      </c>
      <c r="FF74" s="129">
        <f t="shared" si="276"/>
        <v>0</v>
      </c>
      <c r="FG74" s="129">
        <f t="shared" si="276"/>
        <v>0</v>
      </c>
      <c r="FH74" s="129">
        <f t="shared" si="276"/>
        <v>0</v>
      </c>
      <c r="FI74" s="129">
        <f t="shared" si="276"/>
        <v>0</v>
      </c>
      <c r="FJ74" s="129">
        <f t="shared" si="276"/>
        <v>0</v>
      </c>
      <c r="FK74" s="129">
        <f t="shared" si="276"/>
        <v>0</v>
      </c>
      <c r="FL74" s="129">
        <f t="shared" si="276"/>
        <v>0</v>
      </c>
      <c r="FM74" s="129">
        <f t="shared" si="276"/>
        <v>0</v>
      </c>
      <c r="FN74" s="129">
        <f t="shared" si="277"/>
        <v>0</v>
      </c>
      <c r="FO74" s="129">
        <f t="shared" si="277"/>
        <v>0</v>
      </c>
      <c r="FP74" s="129">
        <f t="shared" si="277"/>
        <v>0</v>
      </c>
      <c r="FQ74" s="129">
        <f t="shared" si="277"/>
        <v>0</v>
      </c>
      <c r="FR74" s="129">
        <f t="shared" si="277"/>
        <v>0</v>
      </c>
      <c r="FS74" s="129">
        <f t="shared" si="277"/>
        <v>0</v>
      </c>
      <c r="FT74" s="129">
        <f t="shared" si="277"/>
        <v>0</v>
      </c>
      <c r="FU74" s="129">
        <f t="shared" si="277"/>
        <v>0</v>
      </c>
      <c r="FV74" s="129">
        <f t="shared" si="277"/>
        <v>0</v>
      </c>
      <c r="FW74" s="129">
        <f t="shared" si="277"/>
        <v>0</v>
      </c>
      <c r="FX74" s="129">
        <f t="shared" si="278"/>
        <v>0</v>
      </c>
      <c r="FY74" s="129">
        <f t="shared" si="278"/>
        <v>0</v>
      </c>
      <c r="FZ74" s="129">
        <f t="shared" si="278"/>
        <v>0</v>
      </c>
      <c r="GA74" s="129">
        <f t="shared" si="278"/>
        <v>0</v>
      </c>
      <c r="GB74" s="129">
        <f t="shared" si="278"/>
        <v>0</v>
      </c>
      <c r="GC74" s="129">
        <f t="shared" si="278"/>
        <v>0</v>
      </c>
      <c r="GD74" s="129">
        <f t="shared" si="278"/>
        <v>0</v>
      </c>
      <c r="GE74" s="129">
        <f t="shared" si="278"/>
        <v>0</v>
      </c>
      <c r="GF74" s="129">
        <f t="shared" si="278"/>
        <v>0</v>
      </c>
      <c r="GG74" s="129">
        <f t="shared" si="278"/>
        <v>0</v>
      </c>
      <c r="GH74" s="129">
        <f t="shared" si="279"/>
        <v>0</v>
      </c>
      <c r="GI74" s="129">
        <f t="shared" si="279"/>
        <v>0</v>
      </c>
      <c r="GJ74" s="129">
        <f t="shared" si="279"/>
        <v>0</v>
      </c>
      <c r="GK74" s="129">
        <f t="shared" si="279"/>
        <v>0</v>
      </c>
      <c r="GL74" s="129">
        <f t="shared" si="279"/>
        <v>0</v>
      </c>
      <c r="GM74" s="129">
        <f t="shared" si="279"/>
        <v>0</v>
      </c>
      <c r="GN74" s="129">
        <f t="shared" si="279"/>
        <v>0</v>
      </c>
      <c r="GO74" s="129">
        <f t="shared" si="279"/>
        <v>0</v>
      </c>
      <c r="GP74" s="129">
        <f t="shared" si="279"/>
        <v>0</v>
      </c>
      <c r="GQ74" s="129">
        <f t="shared" si="279"/>
        <v>0</v>
      </c>
      <c r="GR74" s="129">
        <f t="shared" si="279"/>
        <v>0</v>
      </c>
      <c r="GS74" s="129">
        <f t="shared" si="279"/>
        <v>0</v>
      </c>
      <c r="GT74" s="127">
        <f t="shared" si="280"/>
        <v>0</v>
      </c>
      <c r="GU74" s="124">
        <f t="shared" si="281"/>
        <v>0</v>
      </c>
      <c r="GV74" s="124">
        <f t="shared" si="282"/>
        <v>0</v>
      </c>
      <c r="GW74" s="124">
        <f t="shared" si="283"/>
        <v>0</v>
      </c>
      <c r="GX74" s="126">
        <f t="shared" si="284"/>
        <v>0</v>
      </c>
      <c r="GY74" s="125"/>
    </row>
    <row r="75" spans="1:220">
      <c r="B75" s="115"/>
      <c r="C75" s="115"/>
      <c r="D75" s="115"/>
      <c r="E75" s="588" t="s">
        <v>4</v>
      </c>
      <c r="F75" s="124">
        <f>SUM(F67:F74)</f>
        <v>0</v>
      </c>
      <c r="G75" s="120"/>
      <c r="H75" s="120"/>
      <c r="I75" s="119"/>
      <c r="J75" s="128">
        <f t="shared" ref="J75:AG75" si="285">SUM(J67:J74)</f>
        <v>0</v>
      </c>
      <c r="K75" s="129">
        <f t="shared" si="285"/>
        <v>0</v>
      </c>
      <c r="L75" s="129">
        <f t="shared" si="285"/>
        <v>0</v>
      </c>
      <c r="M75" s="129">
        <f t="shared" si="285"/>
        <v>0</v>
      </c>
      <c r="N75" s="129">
        <f t="shared" si="285"/>
        <v>0</v>
      </c>
      <c r="O75" s="129">
        <f t="shared" si="285"/>
        <v>0</v>
      </c>
      <c r="P75" s="129">
        <f t="shared" si="285"/>
        <v>0</v>
      </c>
      <c r="Q75" s="129">
        <f t="shared" si="285"/>
        <v>0</v>
      </c>
      <c r="R75" s="129">
        <f t="shared" si="285"/>
        <v>0</v>
      </c>
      <c r="S75" s="129">
        <f t="shared" si="285"/>
        <v>0</v>
      </c>
      <c r="T75" s="129">
        <f t="shared" si="285"/>
        <v>0</v>
      </c>
      <c r="U75" s="129">
        <f t="shared" si="285"/>
        <v>0</v>
      </c>
      <c r="V75" s="129">
        <f t="shared" si="285"/>
        <v>0</v>
      </c>
      <c r="W75" s="129">
        <f t="shared" si="285"/>
        <v>0</v>
      </c>
      <c r="X75" s="129">
        <f t="shared" si="285"/>
        <v>0</v>
      </c>
      <c r="Y75" s="129">
        <f t="shared" si="285"/>
        <v>0</v>
      </c>
      <c r="Z75" s="129">
        <f t="shared" si="285"/>
        <v>0</v>
      </c>
      <c r="AA75" s="129">
        <f t="shared" si="285"/>
        <v>0</v>
      </c>
      <c r="AB75" s="129">
        <f t="shared" si="285"/>
        <v>0</v>
      </c>
      <c r="AC75" s="129">
        <f t="shared" si="285"/>
        <v>0</v>
      </c>
      <c r="AD75" s="129">
        <f t="shared" si="285"/>
        <v>0</v>
      </c>
      <c r="AE75" s="129">
        <f t="shared" si="285"/>
        <v>0</v>
      </c>
      <c r="AF75" s="129">
        <f t="shared" si="285"/>
        <v>0</v>
      </c>
      <c r="AG75" s="129">
        <f t="shared" si="285"/>
        <v>0</v>
      </c>
      <c r="AH75" s="129">
        <f>SUM(AH67:AH74)</f>
        <v>0</v>
      </c>
      <c r="AI75" s="129">
        <f t="shared" ref="AI75:BQ75" si="286">SUM(AI67:AI74)</f>
        <v>0</v>
      </c>
      <c r="AJ75" s="129">
        <f t="shared" si="286"/>
        <v>0</v>
      </c>
      <c r="AK75" s="129">
        <f t="shared" si="286"/>
        <v>0</v>
      </c>
      <c r="AL75" s="129">
        <f t="shared" si="286"/>
        <v>0</v>
      </c>
      <c r="AM75" s="129">
        <f t="shared" si="286"/>
        <v>0</v>
      </c>
      <c r="AN75" s="129">
        <f t="shared" si="286"/>
        <v>0</v>
      </c>
      <c r="AO75" s="129">
        <f t="shared" si="286"/>
        <v>0</v>
      </c>
      <c r="AP75" s="129">
        <f t="shared" si="286"/>
        <v>0</v>
      </c>
      <c r="AQ75" s="129">
        <f t="shared" si="286"/>
        <v>0</v>
      </c>
      <c r="AR75" s="129">
        <f t="shared" si="286"/>
        <v>0</v>
      </c>
      <c r="AS75" s="129">
        <f t="shared" si="286"/>
        <v>0</v>
      </c>
      <c r="AT75" s="129">
        <f t="shared" si="286"/>
        <v>0</v>
      </c>
      <c r="AU75" s="129">
        <f t="shared" si="286"/>
        <v>0</v>
      </c>
      <c r="AV75" s="129">
        <f t="shared" si="286"/>
        <v>0</v>
      </c>
      <c r="AW75" s="129">
        <f t="shared" si="286"/>
        <v>0</v>
      </c>
      <c r="AX75" s="129">
        <f t="shared" si="286"/>
        <v>0</v>
      </c>
      <c r="AY75" s="129">
        <f t="shared" si="286"/>
        <v>0</v>
      </c>
      <c r="AZ75" s="129">
        <f t="shared" si="286"/>
        <v>0</v>
      </c>
      <c r="BA75" s="129">
        <f t="shared" si="286"/>
        <v>0</v>
      </c>
      <c r="BB75" s="129">
        <f t="shared" si="286"/>
        <v>0</v>
      </c>
      <c r="BC75" s="129">
        <f t="shared" si="286"/>
        <v>0</v>
      </c>
      <c r="BD75" s="129">
        <f t="shared" si="286"/>
        <v>0</v>
      </c>
      <c r="BE75" s="129">
        <f t="shared" si="286"/>
        <v>0</v>
      </c>
      <c r="BF75" s="129">
        <f t="shared" si="286"/>
        <v>0</v>
      </c>
      <c r="BG75" s="129">
        <f t="shared" si="286"/>
        <v>0</v>
      </c>
      <c r="BH75" s="129">
        <f t="shared" si="286"/>
        <v>0</v>
      </c>
      <c r="BI75" s="129">
        <f t="shared" si="286"/>
        <v>0</v>
      </c>
      <c r="BJ75" s="129">
        <f t="shared" si="286"/>
        <v>0</v>
      </c>
      <c r="BK75" s="129">
        <f t="shared" si="286"/>
        <v>0</v>
      </c>
      <c r="BL75" s="129">
        <f t="shared" si="286"/>
        <v>0</v>
      </c>
      <c r="BM75" s="129">
        <f t="shared" si="286"/>
        <v>0</v>
      </c>
      <c r="BN75" s="129">
        <f t="shared" si="286"/>
        <v>0</v>
      </c>
      <c r="BO75" s="129">
        <f t="shared" si="286"/>
        <v>0</v>
      </c>
      <c r="BP75" s="129">
        <f t="shared" si="286"/>
        <v>0</v>
      </c>
      <c r="BQ75" s="129">
        <f t="shared" si="286"/>
        <v>0</v>
      </c>
      <c r="BR75" s="130">
        <f t="shared" ref="BR75:BV75" si="287">SUM(BR67:BR74)</f>
        <v>0</v>
      </c>
      <c r="BS75" s="131">
        <f t="shared" si="287"/>
        <v>0</v>
      </c>
      <c r="BT75" s="131">
        <f t="shared" si="287"/>
        <v>0</v>
      </c>
      <c r="BU75" s="131">
        <f t="shared" si="287"/>
        <v>0</v>
      </c>
      <c r="BV75" s="132">
        <f t="shared" si="287"/>
        <v>0</v>
      </c>
      <c r="BW75" s="589"/>
      <c r="BX75" s="128">
        <f t="shared" ref="BX75:CU75" si="288">SUM(BX67:BX74)</f>
        <v>0</v>
      </c>
      <c r="BY75" s="129">
        <f t="shared" si="288"/>
        <v>0</v>
      </c>
      <c r="BZ75" s="129">
        <f t="shared" si="288"/>
        <v>0</v>
      </c>
      <c r="CA75" s="129">
        <f t="shared" si="288"/>
        <v>0</v>
      </c>
      <c r="CB75" s="129">
        <f t="shared" si="288"/>
        <v>0</v>
      </c>
      <c r="CC75" s="129">
        <f t="shared" si="288"/>
        <v>0</v>
      </c>
      <c r="CD75" s="129">
        <f t="shared" si="288"/>
        <v>0</v>
      </c>
      <c r="CE75" s="129">
        <f t="shared" si="288"/>
        <v>0</v>
      </c>
      <c r="CF75" s="129">
        <f t="shared" si="288"/>
        <v>0</v>
      </c>
      <c r="CG75" s="129">
        <f t="shared" si="288"/>
        <v>0</v>
      </c>
      <c r="CH75" s="129">
        <f t="shared" si="288"/>
        <v>0</v>
      </c>
      <c r="CI75" s="129">
        <f t="shared" si="288"/>
        <v>0</v>
      </c>
      <c r="CJ75" s="129">
        <f t="shared" si="288"/>
        <v>0</v>
      </c>
      <c r="CK75" s="129">
        <f t="shared" si="288"/>
        <v>0</v>
      </c>
      <c r="CL75" s="129">
        <f t="shared" si="288"/>
        <v>0</v>
      </c>
      <c r="CM75" s="129">
        <f t="shared" si="288"/>
        <v>0</v>
      </c>
      <c r="CN75" s="129">
        <f t="shared" si="288"/>
        <v>0</v>
      </c>
      <c r="CO75" s="129">
        <f t="shared" si="288"/>
        <v>0</v>
      </c>
      <c r="CP75" s="129">
        <f t="shared" si="288"/>
        <v>0</v>
      </c>
      <c r="CQ75" s="129">
        <f t="shared" si="288"/>
        <v>0</v>
      </c>
      <c r="CR75" s="129">
        <f t="shared" si="288"/>
        <v>0</v>
      </c>
      <c r="CS75" s="129">
        <f t="shared" si="288"/>
        <v>0</v>
      </c>
      <c r="CT75" s="129">
        <f t="shared" si="288"/>
        <v>0</v>
      </c>
      <c r="CU75" s="129">
        <f t="shared" si="288"/>
        <v>0</v>
      </c>
      <c r="CV75" s="129">
        <f t="shared" ref="CV75:EE75" si="289">SUM(CV67:CV74)</f>
        <v>0</v>
      </c>
      <c r="CW75" s="129">
        <f t="shared" si="289"/>
        <v>0</v>
      </c>
      <c r="CX75" s="129">
        <f t="shared" si="289"/>
        <v>0</v>
      </c>
      <c r="CY75" s="129">
        <f t="shared" si="289"/>
        <v>0</v>
      </c>
      <c r="CZ75" s="129">
        <f t="shared" si="289"/>
        <v>0</v>
      </c>
      <c r="DA75" s="129">
        <f t="shared" si="289"/>
        <v>0</v>
      </c>
      <c r="DB75" s="129">
        <f t="shared" si="289"/>
        <v>0</v>
      </c>
      <c r="DC75" s="129">
        <f t="shared" si="289"/>
        <v>0</v>
      </c>
      <c r="DD75" s="129">
        <f t="shared" si="289"/>
        <v>0</v>
      </c>
      <c r="DE75" s="129">
        <f t="shared" si="289"/>
        <v>0</v>
      </c>
      <c r="DF75" s="129">
        <f t="shared" si="289"/>
        <v>0</v>
      </c>
      <c r="DG75" s="129">
        <f t="shared" si="289"/>
        <v>0</v>
      </c>
      <c r="DH75" s="129">
        <f t="shared" si="289"/>
        <v>0</v>
      </c>
      <c r="DI75" s="129">
        <f t="shared" si="289"/>
        <v>0</v>
      </c>
      <c r="DJ75" s="129">
        <f t="shared" si="289"/>
        <v>0</v>
      </c>
      <c r="DK75" s="129">
        <f t="shared" si="289"/>
        <v>0</v>
      </c>
      <c r="DL75" s="129">
        <f t="shared" si="289"/>
        <v>0</v>
      </c>
      <c r="DM75" s="129">
        <f t="shared" si="289"/>
        <v>0</v>
      </c>
      <c r="DN75" s="129">
        <f t="shared" si="289"/>
        <v>0</v>
      </c>
      <c r="DO75" s="129">
        <f t="shared" si="289"/>
        <v>0</v>
      </c>
      <c r="DP75" s="129">
        <f t="shared" si="289"/>
        <v>0</v>
      </c>
      <c r="DQ75" s="129">
        <f t="shared" si="289"/>
        <v>0</v>
      </c>
      <c r="DR75" s="129">
        <f t="shared" si="289"/>
        <v>0</v>
      </c>
      <c r="DS75" s="129">
        <f t="shared" si="289"/>
        <v>0</v>
      </c>
      <c r="DT75" s="129">
        <f t="shared" si="289"/>
        <v>0</v>
      </c>
      <c r="DU75" s="129">
        <f t="shared" si="289"/>
        <v>0</v>
      </c>
      <c r="DV75" s="129">
        <f t="shared" si="289"/>
        <v>0</v>
      </c>
      <c r="DW75" s="129">
        <f t="shared" si="289"/>
        <v>0</v>
      </c>
      <c r="DX75" s="129">
        <f t="shared" si="289"/>
        <v>0</v>
      </c>
      <c r="DY75" s="129">
        <f t="shared" si="289"/>
        <v>0</v>
      </c>
      <c r="DZ75" s="129">
        <f t="shared" si="289"/>
        <v>0</v>
      </c>
      <c r="EA75" s="129">
        <f t="shared" si="289"/>
        <v>0</v>
      </c>
      <c r="EB75" s="129">
        <f t="shared" si="289"/>
        <v>0</v>
      </c>
      <c r="EC75" s="129">
        <f t="shared" si="289"/>
        <v>0</v>
      </c>
      <c r="ED75" s="129">
        <f t="shared" si="289"/>
        <v>0</v>
      </c>
      <c r="EE75" s="129">
        <f t="shared" si="289"/>
        <v>0</v>
      </c>
      <c r="EF75" s="130">
        <f t="shared" ref="EF75:EJ75" si="290">SUM(EF67:EF74)</f>
        <v>0</v>
      </c>
      <c r="EG75" s="131">
        <f t="shared" si="290"/>
        <v>0</v>
      </c>
      <c r="EH75" s="131">
        <f t="shared" si="290"/>
        <v>0</v>
      </c>
      <c r="EI75" s="131">
        <f t="shared" si="290"/>
        <v>0</v>
      </c>
      <c r="EJ75" s="132">
        <f t="shared" si="290"/>
        <v>0</v>
      </c>
      <c r="EK75" s="590"/>
      <c r="EL75" s="129">
        <f t="shared" ref="EL75:FI75" si="291">SUM(EL67:EL74)</f>
        <v>0</v>
      </c>
      <c r="EM75" s="129">
        <f t="shared" si="291"/>
        <v>0</v>
      </c>
      <c r="EN75" s="129">
        <f t="shared" si="291"/>
        <v>0</v>
      </c>
      <c r="EO75" s="129">
        <f t="shared" si="291"/>
        <v>0</v>
      </c>
      <c r="EP75" s="129">
        <f t="shared" si="291"/>
        <v>0</v>
      </c>
      <c r="EQ75" s="129">
        <f t="shared" si="291"/>
        <v>0</v>
      </c>
      <c r="ER75" s="129">
        <f t="shared" si="291"/>
        <v>0</v>
      </c>
      <c r="ES75" s="129">
        <f t="shared" si="291"/>
        <v>0</v>
      </c>
      <c r="ET75" s="129">
        <f t="shared" si="291"/>
        <v>0</v>
      </c>
      <c r="EU75" s="129">
        <f t="shared" si="291"/>
        <v>0</v>
      </c>
      <c r="EV75" s="129">
        <f t="shared" si="291"/>
        <v>0</v>
      </c>
      <c r="EW75" s="129">
        <f t="shared" si="291"/>
        <v>0</v>
      </c>
      <c r="EX75" s="129">
        <f t="shared" si="291"/>
        <v>0</v>
      </c>
      <c r="EY75" s="129">
        <f t="shared" si="291"/>
        <v>0</v>
      </c>
      <c r="EZ75" s="129">
        <f t="shared" si="291"/>
        <v>0</v>
      </c>
      <c r="FA75" s="129">
        <f t="shared" si="291"/>
        <v>0</v>
      </c>
      <c r="FB75" s="129">
        <f t="shared" si="291"/>
        <v>0</v>
      </c>
      <c r="FC75" s="129">
        <f t="shared" si="291"/>
        <v>0</v>
      </c>
      <c r="FD75" s="129">
        <f t="shared" si="291"/>
        <v>0</v>
      </c>
      <c r="FE75" s="129">
        <f t="shared" si="291"/>
        <v>0</v>
      </c>
      <c r="FF75" s="129">
        <f t="shared" si="291"/>
        <v>0</v>
      </c>
      <c r="FG75" s="129">
        <f t="shared" si="291"/>
        <v>0</v>
      </c>
      <c r="FH75" s="129">
        <f t="shared" si="291"/>
        <v>0</v>
      </c>
      <c r="FI75" s="129">
        <f t="shared" si="291"/>
        <v>0</v>
      </c>
      <c r="FJ75" s="129">
        <f t="shared" ref="FJ75:GS75" si="292">SUM(FJ67:FJ74)</f>
        <v>0</v>
      </c>
      <c r="FK75" s="129">
        <f t="shared" si="292"/>
        <v>0</v>
      </c>
      <c r="FL75" s="129">
        <f t="shared" si="292"/>
        <v>0</v>
      </c>
      <c r="FM75" s="129">
        <f t="shared" si="292"/>
        <v>0</v>
      </c>
      <c r="FN75" s="129">
        <f t="shared" si="292"/>
        <v>0</v>
      </c>
      <c r="FO75" s="129">
        <f t="shared" si="292"/>
        <v>0</v>
      </c>
      <c r="FP75" s="129">
        <f t="shared" si="292"/>
        <v>0</v>
      </c>
      <c r="FQ75" s="129">
        <f t="shared" si="292"/>
        <v>0</v>
      </c>
      <c r="FR75" s="129">
        <f t="shared" si="292"/>
        <v>0</v>
      </c>
      <c r="FS75" s="129">
        <f t="shared" si="292"/>
        <v>0</v>
      </c>
      <c r="FT75" s="129">
        <f t="shared" si="292"/>
        <v>0</v>
      </c>
      <c r="FU75" s="129">
        <f t="shared" si="292"/>
        <v>0</v>
      </c>
      <c r="FV75" s="129">
        <f t="shared" si="292"/>
        <v>0</v>
      </c>
      <c r="FW75" s="129">
        <f t="shared" si="292"/>
        <v>0</v>
      </c>
      <c r="FX75" s="129">
        <f t="shared" si="292"/>
        <v>0</v>
      </c>
      <c r="FY75" s="129">
        <f t="shared" si="292"/>
        <v>0</v>
      </c>
      <c r="FZ75" s="129">
        <f t="shared" si="292"/>
        <v>0</v>
      </c>
      <c r="GA75" s="129">
        <f t="shared" si="292"/>
        <v>0</v>
      </c>
      <c r="GB75" s="129">
        <f t="shared" si="292"/>
        <v>0</v>
      </c>
      <c r="GC75" s="129">
        <f t="shared" si="292"/>
        <v>0</v>
      </c>
      <c r="GD75" s="129">
        <f t="shared" si="292"/>
        <v>0</v>
      </c>
      <c r="GE75" s="129">
        <f t="shared" si="292"/>
        <v>0</v>
      </c>
      <c r="GF75" s="129">
        <f t="shared" si="292"/>
        <v>0</v>
      </c>
      <c r="GG75" s="129">
        <f t="shared" si="292"/>
        <v>0</v>
      </c>
      <c r="GH75" s="129">
        <f t="shared" si="292"/>
        <v>0</v>
      </c>
      <c r="GI75" s="129">
        <f t="shared" si="292"/>
        <v>0</v>
      </c>
      <c r="GJ75" s="129">
        <f t="shared" si="292"/>
        <v>0</v>
      </c>
      <c r="GK75" s="129">
        <f t="shared" si="292"/>
        <v>0</v>
      </c>
      <c r="GL75" s="129">
        <f t="shared" si="292"/>
        <v>0</v>
      </c>
      <c r="GM75" s="129">
        <f t="shared" si="292"/>
        <v>0</v>
      </c>
      <c r="GN75" s="129">
        <f t="shared" si="292"/>
        <v>0</v>
      </c>
      <c r="GO75" s="129">
        <f t="shared" si="292"/>
        <v>0</v>
      </c>
      <c r="GP75" s="129">
        <f t="shared" si="292"/>
        <v>0</v>
      </c>
      <c r="GQ75" s="129">
        <f t="shared" si="292"/>
        <v>0</v>
      </c>
      <c r="GR75" s="129">
        <f t="shared" si="292"/>
        <v>0</v>
      </c>
      <c r="GS75" s="129">
        <f t="shared" si="292"/>
        <v>0</v>
      </c>
      <c r="GT75" s="130">
        <f t="shared" ref="GT75:GX75" si="293">SUM(GT67:GT74)</f>
        <v>0</v>
      </c>
      <c r="GU75" s="131">
        <f t="shared" si="293"/>
        <v>0</v>
      </c>
      <c r="GV75" s="131">
        <f t="shared" si="293"/>
        <v>0</v>
      </c>
      <c r="GW75" s="131">
        <f t="shared" si="293"/>
        <v>0</v>
      </c>
      <c r="GX75" s="132">
        <f t="shared" si="293"/>
        <v>0</v>
      </c>
      <c r="GY75" s="582"/>
    </row>
    <row r="76" spans="1:220" s="562" customFormat="1">
      <c r="A76" s="559"/>
      <c r="B76" s="560"/>
      <c r="C76" s="560"/>
      <c r="D76" s="560"/>
      <c r="E76" s="563" t="s">
        <v>140</v>
      </c>
      <c r="F76" s="564"/>
      <c r="G76" s="563"/>
      <c r="H76" s="563"/>
      <c r="I76" s="560"/>
      <c r="J76" s="564">
        <f t="shared" ref="J76:AC76" si="294">J75-J53</f>
        <v>0</v>
      </c>
      <c r="K76" s="564">
        <f t="shared" si="294"/>
        <v>0</v>
      </c>
      <c r="L76" s="564">
        <f t="shared" si="294"/>
        <v>0</v>
      </c>
      <c r="M76" s="564">
        <f t="shared" si="294"/>
        <v>0</v>
      </c>
      <c r="N76" s="564">
        <f t="shared" si="294"/>
        <v>0</v>
      </c>
      <c r="O76" s="564">
        <f t="shared" si="294"/>
        <v>0</v>
      </c>
      <c r="P76" s="564">
        <f t="shared" si="294"/>
        <v>0</v>
      </c>
      <c r="Q76" s="564">
        <f t="shared" si="294"/>
        <v>0</v>
      </c>
      <c r="R76" s="564">
        <f t="shared" si="294"/>
        <v>0</v>
      </c>
      <c r="S76" s="564">
        <f t="shared" si="294"/>
        <v>0</v>
      </c>
      <c r="T76" s="564">
        <f t="shared" si="294"/>
        <v>0</v>
      </c>
      <c r="U76" s="564">
        <f t="shared" si="294"/>
        <v>0</v>
      </c>
      <c r="V76" s="564">
        <f t="shared" si="294"/>
        <v>0</v>
      </c>
      <c r="W76" s="564">
        <f t="shared" si="294"/>
        <v>0</v>
      </c>
      <c r="X76" s="564">
        <f t="shared" si="294"/>
        <v>0</v>
      </c>
      <c r="Y76" s="564">
        <f t="shared" si="294"/>
        <v>0</v>
      </c>
      <c r="Z76" s="564">
        <f t="shared" si="294"/>
        <v>0</v>
      </c>
      <c r="AA76" s="564">
        <f t="shared" si="294"/>
        <v>0</v>
      </c>
      <c r="AB76" s="564">
        <f t="shared" si="294"/>
        <v>0</v>
      </c>
      <c r="AC76" s="564">
        <f t="shared" si="294"/>
        <v>0</v>
      </c>
      <c r="AD76" s="564">
        <f t="shared" ref="AD76:BM76" si="295">AD75-AD53</f>
        <v>0</v>
      </c>
      <c r="AE76" s="564">
        <f t="shared" si="295"/>
        <v>0</v>
      </c>
      <c r="AF76" s="564">
        <f t="shared" si="295"/>
        <v>0</v>
      </c>
      <c r="AG76" s="564">
        <f t="shared" si="295"/>
        <v>0</v>
      </c>
      <c r="AH76" s="564">
        <f t="shared" si="295"/>
        <v>0</v>
      </c>
      <c r="AI76" s="564">
        <f t="shared" si="295"/>
        <v>0</v>
      </c>
      <c r="AJ76" s="564">
        <f t="shared" si="295"/>
        <v>0</v>
      </c>
      <c r="AK76" s="564">
        <f t="shared" si="295"/>
        <v>0</v>
      </c>
      <c r="AL76" s="564">
        <f t="shared" si="295"/>
        <v>0</v>
      </c>
      <c r="AM76" s="564">
        <f t="shared" si="295"/>
        <v>0</v>
      </c>
      <c r="AN76" s="564">
        <f t="shared" si="295"/>
        <v>0</v>
      </c>
      <c r="AO76" s="564">
        <f t="shared" si="295"/>
        <v>0</v>
      </c>
      <c r="AP76" s="564">
        <f t="shared" si="295"/>
        <v>0</v>
      </c>
      <c r="AQ76" s="564">
        <f t="shared" si="295"/>
        <v>0</v>
      </c>
      <c r="AR76" s="564">
        <f t="shared" si="295"/>
        <v>0</v>
      </c>
      <c r="AS76" s="564">
        <f t="shared" si="295"/>
        <v>0</v>
      </c>
      <c r="AT76" s="564">
        <f t="shared" si="295"/>
        <v>0</v>
      </c>
      <c r="AU76" s="564">
        <f t="shared" si="295"/>
        <v>0</v>
      </c>
      <c r="AV76" s="564">
        <f t="shared" si="295"/>
        <v>0</v>
      </c>
      <c r="AW76" s="564">
        <f t="shared" si="295"/>
        <v>0</v>
      </c>
      <c r="AX76" s="564">
        <f t="shared" si="295"/>
        <v>0</v>
      </c>
      <c r="AY76" s="564">
        <f t="shared" si="295"/>
        <v>0</v>
      </c>
      <c r="AZ76" s="564">
        <f t="shared" si="295"/>
        <v>0</v>
      </c>
      <c r="BA76" s="564">
        <f t="shared" si="295"/>
        <v>0</v>
      </c>
      <c r="BB76" s="564">
        <f t="shared" si="295"/>
        <v>0</v>
      </c>
      <c r="BC76" s="564">
        <f t="shared" si="295"/>
        <v>0</v>
      </c>
      <c r="BD76" s="564">
        <f t="shared" si="295"/>
        <v>0</v>
      </c>
      <c r="BE76" s="564">
        <f t="shared" si="295"/>
        <v>0</v>
      </c>
      <c r="BF76" s="564">
        <f t="shared" si="295"/>
        <v>0</v>
      </c>
      <c r="BG76" s="564">
        <f t="shared" si="295"/>
        <v>0</v>
      </c>
      <c r="BH76" s="564">
        <f t="shared" si="295"/>
        <v>0</v>
      </c>
      <c r="BI76" s="564">
        <f t="shared" si="295"/>
        <v>0</v>
      </c>
      <c r="BJ76" s="564">
        <f t="shared" si="295"/>
        <v>0</v>
      </c>
      <c r="BK76" s="564">
        <f t="shared" si="295"/>
        <v>0</v>
      </c>
      <c r="BL76" s="564">
        <f t="shared" si="295"/>
        <v>0</v>
      </c>
      <c r="BM76" s="564">
        <f t="shared" si="295"/>
        <v>0</v>
      </c>
      <c r="BN76" s="564">
        <f t="shared" ref="BN76:BQ76" si="296">BN75-BN53</f>
        <v>0</v>
      </c>
      <c r="BO76" s="564">
        <f t="shared" si="296"/>
        <v>0</v>
      </c>
      <c r="BP76" s="564">
        <f t="shared" si="296"/>
        <v>0</v>
      </c>
      <c r="BQ76" s="564">
        <f t="shared" si="296"/>
        <v>0</v>
      </c>
      <c r="BR76" s="564">
        <f t="shared" ref="BR76:BV76" si="297">BR75-BR53</f>
        <v>0</v>
      </c>
      <c r="BS76" s="564">
        <f t="shared" si="297"/>
        <v>0</v>
      </c>
      <c r="BT76" s="564">
        <f t="shared" si="297"/>
        <v>0</v>
      </c>
      <c r="BU76" s="564">
        <f t="shared" si="297"/>
        <v>0</v>
      </c>
      <c r="BV76" s="564">
        <f t="shared" si="297"/>
        <v>0</v>
      </c>
      <c r="BW76" s="564"/>
      <c r="BX76" s="564">
        <f t="shared" ref="BX76:CQ76" si="298">BX75-BX53</f>
        <v>0</v>
      </c>
      <c r="BY76" s="564">
        <f t="shared" si="298"/>
        <v>0</v>
      </c>
      <c r="BZ76" s="564">
        <f t="shared" si="298"/>
        <v>0</v>
      </c>
      <c r="CA76" s="564">
        <f t="shared" si="298"/>
        <v>0</v>
      </c>
      <c r="CB76" s="564">
        <f t="shared" si="298"/>
        <v>0</v>
      </c>
      <c r="CC76" s="564">
        <f t="shared" si="298"/>
        <v>0</v>
      </c>
      <c r="CD76" s="564">
        <f t="shared" si="298"/>
        <v>0</v>
      </c>
      <c r="CE76" s="564">
        <f t="shared" si="298"/>
        <v>0</v>
      </c>
      <c r="CF76" s="564">
        <f t="shared" si="298"/>
        <v>0</v>
      </c>
      <c r="CG76" s="564">
        <f t="shared" si="298"/>
        <v>0</v>
      </c>
      <c r="CH76" s="564">
        <f t="shared" si="298"/>
        <v>0</v>
      </c>
      <c r="CI76" s="564">
        <f t="shared" si="298"/>
        <v>0</v>
      </c>
      <c r="CJ76" s="564">
        <f t="shared" si="298"/>
        <v>0</v>
      </c>
      <c r="CK76" s="564">
        <f t="shared" si="298"/>
        <v>0</v>
      </c>
      <c r="CL76" s="564">
        <f t="shared" si="298"/>
        <v>0</v>
      </c>
      <c r="CM76" s="564">
        <f t="shared" si="298"/>
        <v>0</v>
      </c>
      <c r="CN76" s="564">
        <f t="shared" si="298"/>
        <v>0</v>
      </c>
      <c r="CO76" s="564">
        <f t="shared" si="298"/>
        <v>0</v>
      </c>
      <c r="CP76" s="564">
        <f t="shared" si="298"/>
        <v>0</v>
      </c>
      <c r="CQ76" s="564">
        <f t="shared" si="298"/>
        <v>0</v>
      </c>
      <c r="CR76" s="564">
        <f t="shared" ref="CR76:EA76" si="299">CR75-CR53</f>
        <v>0</v>
      </c>
      <c r="CS76" s="564">
        <f t="shared" si="299"/>
        <v>0</v>
      </c>
      <c r="CT76" s="564">
        <f t="shared" si="299"/>
        <v>0</v>
      </c>
      <c r="CU76" s="564">
        <f t="shared" si="299"/>
        <v>0</v>
      </c>
      <c r="CV76" s="564">
        <f t="shared" si="299"/>
        <v>0</v>
      </c>
      <c r="CW76" s="564">
        <f t="shared" si="299"/>
        <v>0</v>
      </c>
      <c r="CX76" s="564">
        <f t="shared" si="299"/>
        <v>0</v>
      </c>
      <c r="CY76" s="564">
        <f t="shared" si="299"/>
        <v>0</v>
      </c>
      <c r="CZ76" s="564">
        <f t="shared" si="299"/>
        <v>0</v>
      </c>
      <c r="DA76" s="564">
        <f t="shared" si="299"/>
        <v>0</v>
      </c>
      <c r="DB76" s="564">
        <f t="shared" si="299"/>
        <v>0</v>
      </c>
      <c r="DC76" s="564">
        <f t="shared" si="299"/>
        <v>0</v>
      </c>
      <c r="DD76" s="564">
        <f t="shared" si="299"/>
        <v>0</v>
      </c>
      <c r="DE76" s="564">
        <f t="shared" si="299"/>
        <v>0</v>
      </c>
      <c r="DF76" s="564">
        <f t="shared" si="299"/>
        <v>0</v>
      </c>
      <c r="DG76" s="564">
        <f t="shared" si="299"/>
        <v>0</v>
      </c>
      <c r="DH76" s="564">
        <f t="shared" si="299"/>
        <v>0</v>
      </c>
      <c r="DI76" s="564">
        <f t="shared" si="299"/>
        <v>0</v>
      </c>
      <c r="DJ76" s="564">
        <f t="shared" si="299"/>
        <v>0</v>
      </c>
      <c r="DK76" s="564">
        <f t="shared" si="299"/>
        <v>0</v>
      </c>
      <c r="DL76" s="564">
        <f t="shared" si="299"/>
        <v>0</v>
      </c>
      <c r="DM76" s="564">
        <f t="shared" si="299"/>
        <v>0</v>
      </c>
      <c r="DN76" s="564">
        <f t="shared" si="299"/>
        <v>0</v>
      </c>
      <c r="DO76" s="564">
        <f t="shared" si="299"/>
        <v>0</v>
      </c>
      <c r="DP76" s="564">
        <f t="shared" si="299"/>
        <v>0</v>
      </c>
      <c r="DQ76" s="564">
        <f t="shared" si="299"/>
        <v>0</v>
      </c>
      <c r="DR76" s="564">
        <f t="shared" si="299"/>
        <v>0</v>
      </c>
      <c r="DS76" s="564">
        <f t="shared" si="299"/>
        <v>0</v>
      </c>
      <c r="DT76" s="564">
        <f t="shared" si="299"/>
        <v>0</v>
      </c>
      <c r="DU76" s="564">
        <f t="shared" si="299"/>
        <v>0</v>
      </c>
      <c r="DV76" s="564">
        <f t="shared" si="299"/>
        <v>0</v>
      </c>
      <c r="DW76" s="564">
        <f t="shared" si="299"/>
        <v>0</v>
      </c>
      <c r="DX76" s="564">
        <f t="shared" si="299"/>
        <v>0</v>
      </c>
      <c r="DY76" s="564">
        <f t="shared" si="299"/>
        <v>0</v>
      </c>
      <c r="DZ76" s="564">
        <f t="shared" si="299"/>
        <v>0</v>
      </c>
      <c r="EA76" s="564">
        <f t="shared" si="299"/>
        <v>0</v>
      </c>
      <c r="EB76" s="564">
        <f t="shared" ref="EB76:EE76" si="300">EB75-EB53</f>
        <v>0</v>
      </c>
      <c r="EC76" s="564">
        <f t="shared" si="300"/>
        <v>0</v>
      </c>
      <c r="ED76" s="564">
        <f t="shared" si="300"/>
        <v>0</v>
      </c>
      <c r="EE76" s="564">
        <f t="shared" si="300"/>
        <v>0</v>
      </c>
      <c r="EF76" s="564">
        <f t="shared" ref="EF76:EJ76" si="301">EF75-EF53</f>
        <v>0</v>
      </c>
      <c r="EG76" s="564">
        <f t="shared" si="301"/>
        <v>0</v>
      </c>
      <c r="EH76" s="564">
        <f t="shared" si="301"/>
        <v>0</v>
      </c>
      <c r="EI76" s="564">
        <f t="shared" si="301"/>
        <v>0</v>
      </c>
      <c r="EJ76" s="564">
        <f t="shared" si="301"/>
        <v>0</v>
      </c>
      <c r="EK76" s="564"/>
      <c r="EL76" s="564">
        <f t="shared" ref="EL76:FE76" si="302">EL75-EL53</f>
        <v>0</v>
      </c>
      <c r="EM76" s="564">
        <f t="shared" si="302"/>
        <v>0</v>
      </c>
      <c r="EN76" s="564">
        <f t="shared" si="302"/>
        <v>0</v>
      </c>
      <c r="EO76" s="564">
        <f t="shared" si="302"/>
        <v>0</v>
      </c>
      <c r="EP76" s="564">
        <f t="shared" si="302"/>
        <v>0</v>
      </c>
      <c r="EQ76" s="564">
        <f t="shared" si="302"/>
        <v>0</v>
      </c>
      <c r="ER76" s="564">
        <f t="shared" si="302"/>
        <v>0</v>
      </c>
      <c r="ES76" s="564">
        <f t="shared" si="302"/>
        <v>0</v>
      </c>
      <c r="ET76" s="564">
        <f t="shared" si="302"/>
        <v>0</v>
      </c>
      <c r="EU76" s="564">
        <f t="shared" si="302"/>
        <v>0</v>
      </c>
      <c r="EV76" s="564">
        <f t="shared" si="302"/>
        <v>0</v>
      </c>
      <c r="EW76" s="564">
        <f t="shared" si="302"/>
        <v>0</v>
      </c>
      <c r="EX76" s="564">
        <f t="shared" si="302"/>
        <v>0</v>
      </c>
      <c r="EY76" s="564">
        <f t="shared" si="302"/>
        <v>0</v>
      </c>
      <c r="EZ76" s="564">
        <f t="shared" si="302"/>
        <v>0</v>
      </c>
      <c r="FA76" s="564">
        <f t="shared" si="302"/>
        <v>0</v>
      </c>
      <c r="FB76" s="564">
        <f t="shared" si="302"/>
        <v>0</v>
      </c>
      <c r="FC76" s="564">
        <f t="shared" si="302"/>
        <v>0</v>
      </c>
      <c r="FD76" s="564">
        <f t="shared" si="302"/>
        <v>0</v>
      </c>
      <c r="FE76" s="564">
        <f t="shared" si="302"/>
        <v>0</v>
      </c>
      <c r="FF76" s="564">
        <f t="shared" ref="FF76:GO76" si="303">FF75-FF53</f>
        <v>0</v>
      </c>
      <c r="FG76" s="564">
        <f t="shared" si="303"/>
        <v>0</v>
      </c>
      <c r="FH76" s="564">
        <f t="shared" si="303"/>
        <v>0</v>
      </c>
      <c r="FI76" s="564">
        <f t="shared" si="303"/>
        <v>0</v>
      </c>
      <c r="FJ76" s="564">
        <f t="shared" si="303"/>
        <v>0</v>
      </c>
      <c r="FK76" s="564">
        <f t="shared" si="303"/>
        <v>0</v>
      </c>
      <c r="FL76" s="564">
        <f t="shared" si="303"/>
        <v>0</v>
      </c>
      <c r="FM76" s="564">
        <f t="shared" si="303"/>
        <v>0</v>
      </c>
      <c r="FN76" s="564">
        <f t="shared" si="303"/>
        <v>0</v>
      </c>
      <c r="FO76" s="564">
        <f t="shared" si="303"/>
        <v>0</v>
      </c>
      <c r="FP76" s="564">
        <f t="shared" si="303"/>
        <v>0</v>
      </c>
      <c r="FQ76" s="564">
        <f t="shared" si="303"/>
        <v>0</v>
      </c>
      <c r="FR76" s="564">
        <f t="shared" si="303"/>
        <v>0</v>
      </c>
      <c r="FS76" s="564">
        <f t="shared" si="303"/>
        <v>0</v>
      </c>
      <c r="FT76" s="564">
        <f t="shared" si="303"/>
        <v>0</v>
      </c>
      <c r="FU76" s="564">
        <f t="shared" si="303"/>
        <v>0</v>
      </c>
      <c r="FV76" s="564">
        <f t="shared" si="303"/>
        <v>0</v>
      </c>
      <c r="FW76" s="564">
        <f t="shared" si="303"/>
        <v>0</v>
      </c>
      <c r="FX76" s="564">
        <f t="shared" si="303"/>
        <v>0</v>
      </c>
      <c r="FY76" s="564">
        <f t="shared" si="303"/>
        <v>0</v>
      </c>
      <c r="FZ76" s="564">
        <f t="shared" si="303"/>
        <v>0</v>
      </c>
      <c r="GA76" s="564">
        <f t="shared" si="303"/>
        <v>0</v>
      </c>
      <c r="GB76" s="564">
        <f t="shared" si="303"/>
        <v>0</v>
      </c>
      <c r="GC76" s="564">
        <f t="shared" si="303"/>
        <v>0</v>
      </c>
      <c r="GD76" s="564">
        <f t="shared" si="303"/>
        <v>0</v>
      </c>
      <c r="GE76" s="564">
        <f t="shared" si="303"/>
        <v>0</v>
      </c>
      <c r="GF76" s="564">
        <f t="shared" si="303"/>
        <v>0</v>
      </c>
      <c r="GG76" s="564">
        <f t="shared" si="303"/>
        <v>0</v>
      </c>
      <c r="GH76" s="564">
        <f t="shared" si="303"/>
        <v>0</v>
      </c>
      <c r="GI76" s="564">
        <f t="shared" si="303"/>
        <v>0</v>
      </c>
      <c r="GJ76" s="564">
        <f t="shared" si="303"/>
        <v>0</v>
      </c>
      <c r="GK76" s="564">
        <f t="shared" si="303"/>
        <v>0</v>
      </c>
      <c r="GL76" s="564">
        <f t="shared" si="303"/>
        <v>0</v>
      </c>
      <c r="GM76" s="564">
        <f t="shared" si="303"/>
        <v>0</v>
      </c>
      <c r="GN76" s="564">
        <f t="shared" si="303"/>
        <v>0</v>
      </c>
      <c r="GO76" s="564">
        <f t="shared" si="303"/>
        <v>0</v>
      </c>
      <c r="GP76" s="564">
        <f t="shared" ref="GP76:GS76" si="304">GP75-GP53</f>
        <v>0</v>
      </c>
      <c r="GQ76" s="564">
        <f t="shared" si="304"/>
        <v>0</v>
      </c>
      <c r="GR76" s="564">
        <f t="shared" si="304"/>
        <v>0</v>
      </c>
      <c r="GS76" s="564">
        <f t="shared" si="304"/>
        <v>0</v>
      </c>
      <c r="GT76" s="564">
        <f t="shared" ref="GT76:GX76" si="305">GT75-GT53</f>
        <v>0</v>
      </c>
      <c r="GU76" s="564">
        <f t="shared" si="305"/>
        <v>0</v>
      </c>
      <c r="GV76" s="564">
        <f t="shared" si="305"/>
        <v>0</v>
      </c>
      <c r="GW76" s="564">
        <f t="shared" si="305"/>
        <v>0</v>
      </c>
      <c r="GX76" s="564">
        <f t="shared" si="305"/>
        <v>0</v>
      </c>
      <c r="GY76" s="565"/>
      <c r="GZ76" s="561"/>
      <c r="HA76" s="561"/>
      <c r="HB76" s="561"/>
      <c r="HC76" s="561"/>
      <c r="HD76" s="561"/>
      <c r="HE76" s="561"/>
      <c r="HF76" s="561"/>
      <c r="HG76" s="561"/>
      <c r="HH76" s="561"/>
      <c r="HI76" s="561"/>
      <c r="HJ76" s="561"/>
      <c r="HK76" s="561"/>
      <c r="HL76" s="561"/>
    </row>
    <row r="77" spans="1:220">
      <c r="B77" s="115"/>
      <c r="C77" s="89"/>
      <c r="D77" s="89"/>
      <c r="E77" s="90"/>
      <c r="F77" s="107"/>
      <c r="G77" s="90"/>
      <c r="H77" s="93"/>
      <c r="I77" s="90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  <c r="BC77" s="89"/>
      <c r="BD77" s="89"/>
      <c r="BE77" s="89"/>
      <c r="BF77" s="89"/>
      <c r="BG77" s="89"/>
      <c r="BH77" s="89"/>
      <c r="BI77" s="89"/>
      <c r="BJ77" s="89"/>
      <c r="BK77" s="89"/>
      <c r="BL77" s="89"/>
      <c r="BM77" s="89"/>
      <c r="BN77" s="89"/>
      <c r="BO77" s="89"/>
      <c r="BP77" s="89"/>
      <c r="BQ77" s="89"/>
      <c r="BR77" s="89"/>
      <c r="BS77" s="89"/>
      <c r="BT77" s="89"/>
      <c r="BU77" s="89"/>
      <c r="BV77" s="89"/>
      <c r="BW77" s="89"/>
      <c r="BX77" s="89"/>
      <c r="BY77" s="89"/>
      <c r="BZ77" s="89"/>
      <c r="CA77" s="89"/>
      <c r="CB77" s="89"/>
      <c r="CC77" s="89"/>
      <c r="CD77" s="89"/>
      <c r="CE77" s="89"/>
      <c r="CF77" s="89"/>
      <c r="CG77" s="89"/>
      <c r="CH77" s="89"/>
      <c r="CI77" s="89"/>
      <c r="CJ77" s="89"/>
      <c r="CK77" s="89"/>
      <c r="CL77" s="89"/>
      <c r="CM77" s="89"/>
      <c r="CN77" s="89"/>
      <c r="CO77" s="89"/>
      <c r="CP77" s="89"/>
      <c r="CQ77" s="89"/>
      <c r="CR77" s="89"/>
      <c r="CS77" s="89"/>
      <c r="CT77" s="89"/>
      <c r="CU77" s="89"/>
      <c r="CV77" s="89"/>
      <c r="CW77" s="89"/>
      <c r="CX77" s="89"/>
      <c r="CY77" s="89"/>
      <c r="CZ77" s="89"/>
      <c r="DA77" s="89"/>
      <c r="DB77" s="89"/>
      <c r="DC77" s="89"/>
      <c r="DD77" s="89"/>
      <c r="DE77" s="89"/>
      <c r="DF77" s="89"/>
      <c r="DG77" s="89"/>
      <c r="DH77" s="89"/>
      <c r="DI77" s="89"/>
      <c r="DJ77" s="89"/>
      <c r="DK77" s="89"/>
      <c r="DL77" s="89"/>
      <c r="DM77" s="89"/>
      <c r="DN77" s="89"/>
      <c r="DO77" s="89"/>
      <c r="DP77" s="89"/>
      <c r="DQ77" s="89"/>
      <c r="DR77" s="89"/>
      <c r="DS77" s="89"/>
      <c r="DT77" s="89"/>
      <c r="DU77" s="89"/>
      <c r="DV77" s="89"/>
      <c r="DW77" s="89"/>
      <c r="DX77" s="89"/>
      <c r="DY77" s="89"/>
      <c r="DZ77" s="89"/>
      <c r="EA77" s="89"/>
      <c r="EB77" s="89"/>
      <c r="EC77" s="89"/>
      <c r="ED77" s="89"/>
      <c r="EE77" s="89"/>
      <c r="EF77" s="89"/>
      <c r="EG77" s="89"/>
      <c r="EH77" s="89"/>
      <c r="EI77" s="89"/>
      <c r="EJ77" s="89"/>
      <c r="EK77" s="89"/>
      <c r="EL77" s="89"/>
      <c r="EM77" s="89"/>
      <c r="EN77" s="89"/>
      <c r="EO77" s="89"/>
      <c r="EP77" s="89"/>
      <c r="EQ77" s="89"/>
      <c r="ER77" s="89"/>
      <c r="ES77" s="89"/>
      <c r="ET77" s="89"/>
      <c r="EU77" s="89"/>
      <c r="EV77" s="89"/>
      <c r="EW77" s="89"/>
      <c r="EX77" s="89"/>
      <c r="EY77" s="89"/>
      <c r="EZ77" s="89"/>
      <c r="FA77" s="89"/>
      <c r="FB77" s="89"/>
      <c r="FC77" s="89"/>
      <c r="FD77" s="89"/>
      <c r="FE77" s="89"/>
      <c r="FF77" s="89"/>
      <c r="FG77" s="89"/>
      <c r="FH77" s="89"/>
      <c r="FI77" s="89"/>
      <c r="FJ77" s="89"/>
      <c r="FK77" s="89"/>
      <c r="FL77" s="89"/>
      <c r="FM77" s="89"/>
      <c r="FN77" s="89"/>
      <c r="FO77" s="89"/>
      <c r="FP77" s="89"/>
      <c r="FQ77" s="89"/>
      <c r="FR77" s="89"/>
      <c r="FS77" s="151"/>
      <c r="FT77" s="89"/>
      <c r="FU77" s="89"/>
      <c r="FV77" s="89"/>
      <c r="FW77" s="89"/>
      <c r="FX77" s="89"/>
      <c r="FY77" s="89"/>
      <c r="FZ77" s="89"/>
      <c r="GA77" s="89"/>
      <c r="GB77" s="89"/>
      <c r="GC77" s="89"/>
      <c r="GD77" s="89"/>
      <c r="GE77" s="89"/>
      <c r="GF77" s="89"/>
      <c r="GG77" s="89"/>
      <c r="GH77" s="89"/>
      <c r="GI77" s="89"/>
      <c r="GJ77" s="89"/>
      <c r="GK77" s="89"/>
      <c r="GL77" s="89"/>
      <c r="GM77" s="89"/>
      <c r="GN77" s="89"/>
      <c r="GO77" s="89"/>
      <c r="GP77" s="89"/>
      <c r="GQ77" s="89"/>
      <c r="GR77" s="89"/>
      <c r="GS77" s="89"/>
      <c r="GT77" s="564">
        <f>ROUND(((SUM($BR75:BR75)+$F$34)-SUM($EF75:EF75)),0)-ROUND(GT75,0)</f>
        <v>0</v>
      </c>
      <c r="GU77" s="564">
        <f>ROUND(((SUM($BR75:BS75)+$F$34)-SUM($EF75:EG75))-GU75,0)</f>
        <v>0</v>
      </c>
      <c r="GV77" s="564">
        <f>ROUND(((SUM($BR75:BT75)+$F$34)-SUM($EF75:EH75))-GV75,0)</f>
        <v>0</v>
      </c>
      <c r="GW77" s="564">
        <f>ROUND(((SUM($BR75:BU75)+$F$34)-SUM($EF75:EI75))-GW75,0)</f>
        <v>0</v>
      </c>
      <c r="GX77" s="564">
        <f>ROUND(((SUM($BR75:BV75)+$F$34)-SUM($EF75:EJ75))-GX75,0)</f>
        <v>0</v>
      </c>
    </row>
    <row r="78" spans="1:220">
      <c r="B78" s="115"/>
      <c r="C78" s="89"/>
      <c r="D78" s="89"/>
      <c r="E78" s="90"/>
      <c r="F78" s="107"/>
      <c r="G78" s="90"/>
      <c r="H78" s="93"/>
      <c r="I78" s="90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  <c r="BC78" s="89"/>
      <c r="BD78" s="89"/>
      <c r="BE78" s="89"/>
      <c r="BF78" s="89"/>
      <c r="BG78" s="89"/>
      <c r="BH78" s="89"/>
      <c r="BI78" s="89"/>
      <c r="BJ78" s="89"/>
      <c r="BK78" s="89"/>
      <c r="BL78" s="89"/>
      <c r="BM78" s="89"/>
      <c r="BN78" s="89"/>
      <c r="BO78" s="89"/>
      <c r="BP78" s="89"/>
      <c r="BQ78" s="89"/>
      <c r="BR78" s="89"/>
      <c r="BS78" s="89"/>
      <c r="BT78" s="89"/>
      <c r="BU78" s="89"/>
      <c r="BV78" s="89"/>
      <c r="BW78" s="89"/>
      <c r="BX78" s="89"/>
      <c r="BY78" s="89"/>
      <c r="BZ78" s="89"/>
      <c r="CA78" s="89"/>
      <c r="CB78" s="89"/>
      <c r="CC78" s="89"/>
      <c r="CD78" s="89"/>
      <c r="CE78" s="89"/>
      <c r="CF78" s="89"/>
      <c r="CG78" s="89"/>
      <c r="CH78" s="89"/>
      <c r="CI78" s="89"/>
      <c r="CJ78" s="89"/>
      <c r="CK78" s="89"/>
      <c r="CL78" s="89"/>
      <c r="CM78" s="89"/>
      <c r="CN78" s="89"/>
      <c r="CO78" s="89"/>
      <c r="CP78" s="89"/>
      <c r="CQ78" s="89"/>
      <c r="CR78" s="89"/>
      <c r="CS78" s="89"/>
      <c r="CT78" s="89"/>
      <c r="CU78" s="89"/>
      <c r="CV78" s="89"/>
      <c r="CW78" s="89"/>
      <c r="CX78" s="89"/>
      <c r="CY78" s="89"/>
      <c r="CZ78" s="89"/>
      <c r="DA78" s="89"/>
      <c r="DB78" s="89"/>
      <c r="DC78" s="89"/>
      <c r="DD78" s="89"/>
      <c r="DE78" s="89"/>
      <c r="DF78" s="89"/>
      <c r="DG78" s="89"/>
      <c r="DH78" s="89"/>
      <c r="DI78" s="89"/>
      <c r="DJ78" s="89"/>
      <c r="DK78" s="89"/>
      <c r="DL78" s="89"/>
      <c r="DM78" s="89"/>
      <c r="DN78" s="89"/>
      <c r="DO78" s="89"/>
      <c r="DP78" s="89"/>
      <c r="DQ78" s="89"/>
      <c r="DR78" s="89"/>
      <c r="DS78" s="89"/>
      <c r="DT78" s="89"/>
      <c r="DU78" s="89"/>
      <c r="DV78" s="89"/>
      <c r="DW78" s="89"/>
      <c r="DX78" s="89"/>
      <c r="DY78" s="89"/>
      <c r="DZ78" s="89"/>
      <c r="EA78" s="89"/>
      <c r="EB78" s="89"/>
      <c r="EC78" s="89"/>
      <c r="ED78" s="89"/>
      <c r="EE78" s="89"/>
      <c r="EF78" s="89"/>
      <c r="EG78" s="89"/>
      <c r="EH78" s="89"/>
      <c r="EI78" s="89"/>
      <c r="EJ78" s="89"/>
      <c r="EK78" s="89"/>
      <c r="EL78" s="89"/>
      <c r="EM78" s="89"/>
      <c r="EN78" s="89"/>
      <c r="EO78" s="89"/>
      <c r="EP78" s="89"/>
      <c r="EQ78" s="89"/>
      <c r="ER78" s="89"/>
      <c r="ES78" s="89"/>
      <c r="ET78" s="89"/>
      <c r="EU78" s="89"/>
      <c r="EV78" s="89"/>
      <c r="EW78" s="89"/>
      <c r="EX78" s="89"/>
      <c r="EY78" s="89"/>
      <c r="EZ78" s="89"/>
      <c r="FA78" s="89"/>
      <c r="FB78" s="89"/>
      <c r="FC78" s="89"/>
      <c r="FD78" s="89"/>
      <c r="FE78" s="89"/>
      <c r="FF78" s="89"/>
      <c r="FG78" s="89"/>
      <c r="FH78" s="89"/>
      <c r="FI78" s="89"/>
      <c r="FJ78" s="89"/>
      <c r="FK78" s="89"/>
      <c r="FL78" s="89"/>
      <c r="FM78" s="89"/>
      <c r="FN78" s="89"/>
      <c r="FO78" s="89"/>
      <c r="FP78" s="89"/>
      <c r="FQ78" s="89"/>
      <c r="FR78" s="89"/>
      <c r="FS78" s="89"/>
      <c r="FT78" s="89"/>
      <c r="FU78" s="89"/>
      <c r="FV78" s="89"/>
      <c r="FW78" s="89"/>
      <c r="FX78" s="89"/>
      <c r="FY78" s="89"/>
      <c r="FZ78" s="89"/>
      <c r="GA78" s="89"/>
      <c r="GB78" s="89"/>
      <c r="GC78" s="89"/>
      <c r="GD78" s="89"/>
      <c r="GE78" s="89"/>
      <c r="GF78" s="89"/>
      <c r="GG78" s="89"/>
      <c r="GH78" s="89"/>
      <c r="GI78" s="89"/>
      <c r="GJ78" s="89"/>
      <c r="GK78" s="89"/>
      <c r="GL78" s="89"/>
      <c r="GM78" s="89"/>
      <c r="GN78" s="89"/>
      <c r="GO78" s="89"/>
      <c r="GP78" s="89"/>
      <c r="GQ78" s="89"/>
      <c r="GR78" s="89"/>
      <c r="GS78" s="89"/>
      <c r="GT78" s="566"/>
      <c r="GU78" s="89"/>
      <c r="GV78" s="89"/>
      <c r="GW78" s="89"/>
      <c r="GX78" s="89"/>
    </row>
    <row r="79" spans="1:220">
      <c r="B79" s="115"/>
      <c r="C79" s="89"/>
      <c r="D79" s="89"/>
      <c r="E79" s="90"/>
      <c r="F79" s="107"/>
      <c r="G79" s="90"/>
      <c r="H79" s="93"/>
      <c r="I79" s="90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/>
      <c r="BI79" s="89"/>
      <c r="BJ79" s="89"/>
      <c r="BK79" s="89"/>
      <c r="BL79" s="89"/>
      <c r="BM79" s="89"/>
      <c r="BN79" s="89"/>
      <c r="BO79" s="89"/>
      <c r="BP79" s="89"/>
      <c r="BQ79" s="89"/>
      <c r="BR79" s="89"/>
      <c r="BS79" s="89"/>
      <c r="BT79" s="89"/>
      <c r="BU79" s="89"/>
      <c r="BV79" s="89"/>
      <c r="BW79" s="89"/>
      <c r="BX79" s="89"/>
      <c r="BY79" s="89"/>
      <c r="BZ79" s="89"/>
      <c r="CA79" s="89"/>
      <c r="CB79" s="89"/>
      <c r="CC79" s="89"/>
      <c r="CD79" s="89"/>
      <c r="CE79" s="89"/>
      <c r="CF79" s="89"/>
      <c r="CG79" s="89"/>
      <c r="CH79" s="89"/>
      <c r="CI79" s="89"/>
      <c r="CJ79" s="89"/>
      <c r="CK79" s="89"/>
      <c r="CL79" s="89"/>
      <c r="CM79" s="89"/>
      <c r="CN79" s="89"/>
      <c r="CO79" s="89"/>
      <c r="CP79" s="89"/>
      <c r="CQ79" s="89"/>
      <c r="CR79" s="89"/>
      <c r="CS79" s="89"/>
      <c r="CT79" s="89"/>
      <c r="CU79" s="89"/>
      <c r="CV79" s="89"/>
      <c r="CW79" s="89"/>
      <c r="CX79" s="89"/>
      <c r="CY79" s="89"/>
      <c r="CZ79" s="89"/>
      <c r="DA79" s="89"/>
      <c r="DB79" s="89"/>
      <c r="DC79" s="89"/>
      <c r="DD79" s="89"/>
      <c r="DE79" s="89"/>
      <c r="DF79" s="89"/>
      <c r="DG79" s="89"/>
      <c r="DH79" s="89"/>
      <c r="DI79" s="89"/>
      <c r="DJ79" s="89"/>
      <c r="DK79" s="89"/>
      <c r="DL79" s="89"/>
      <c r="DM79" s="89"/>
      <c r="DN79" s="89"/>
      <c r="DO79" s="89"/>
      <c r="DP79" s="89"/>
      <c r="DQ79" s="89"/>
      <c r="DR79" s="89"/>
      <c r="DS79" s="89"/>
      <c r="DT79" s="89"/>
      <c r="DU79" s="89"/>
      <c r="DV79" s="89"/>
      <c r="DW79" s="89"/>
      <c r="DX79" s="89"/>
      <c r="DY79" s="89"/>
      <c r="DZ79" s="89"/>
      <c r="EA79" s="89"/>
      <c r="EB79" s="89"/>
      <c r="EC79" s="89"/>
      <c r="ED79" s="89"/>
      <c r="EE79" s="89"/>
      <c r="EF79" s="89"/>
      <c r="EG79" s="89"/>
      <c r="EH79" s="89"/>
      <c r="EI79" s="89"/>
      <c r="EJ79" s="89"/>
      <c r="EK79" s="89"/>
      <c r="EL79" s="89"/>
      <c r="EM79" s="89"/>
      <c r="EN79" s="89"/>
      <c r="EO79" s="89"/>
      <c r="EP79" s="89"/>
      <c r="EQ79" s="89"/>
      <c r="ER79" s="89"/>
      <c r="ES79" s="89"/>
      <c r="ET79" s="89"/>
      <c r="EU79" s="89"/>
      <c r="EV79" s="89"/>
      <c r="EW79" s="89"/>
      <c r="EX79" s="89"/>
      <c r="EY79" s="89"/>
      <c r="EZ79" s="89"/>
      <c r="FA79" s="89"/>
      <c r="FB79" s="89"/>
      <c r="FC79" s="89"/>
      <c r="FD79" s="89"/>
      <c r="FE79" s="89"/>
      <c r="FF79" s="89"/>
      <c r="FG79" s="89"/>
      <c r="FH79" s="89"/>
      <c r="FI79" s="89"/>
      <c r="FJ79" s="89"/>
      <c r="FK79" s="89"/>
      <c r="FL79" s="89"/>
      <c r="FM79" s="89"/>
      <c r="FN79" s="89"/>
      <c r="FO79" s="89"/>
      <c r="FP79" s="89"/>
      <c r="FQ79" s="89"/>
      <c r="FR79" s="89"/>
      <c r="FS79" s="89"/>
      <c r="FT79" s="89"/>
      <c r="FU79" s="89"/>
      <c r="FV79" s="89"/>
      <c r="FW79" s="89"/>
      <c r="FX79" s="89"/>
      <c r="FY79" s="89"/>
      <c r="FZ79" s="89"/>
      <c r="GA79" s="89"/>
      <c r="GB79" s="89"/>
      <c r="GC79" s="89"/>
      <c r="GD79" s="89"/>
      <c r="GE79" s="89"/>
      <c r="GF79" s="89"/>
      <c r="GG79" s="89"/>
      <c r="GH79" s="89"/>
      <c r="GI79" s="89"/>
      <c r="GJ79" s="89"/>
      <c r="GK79" s="89"/>
      <c r="GL79" s="89"/>
      <c r="GM79" s="89"/>
      <c r="GN79" s="89"/>
      <c r="GO79" s="89"/>
      <c r="GP79" s="89"/>
      <c r="GQ79" s="89"/>
      <c r="GR79" s="89"/>
      <c r="GS79" s="89"/>
      <c r="GT79" s="89"/>
      <c r="GU79" s="89"/>
      <c r="GV79" s="89"/>
      <c r="GW79" s="89"/>
      <c r="GX79" s="89"/>
    </row>
    <row r="80" spans="1:220">
      <c r="B80" s="115"/>
      <c r="C80" s="89"/>
      <c r="D80" s="89"/>
      <c r="E80" s="90"/>
      <c r="F80" s="107"/>
      <c r="G80" s="90"/>
      <c r="H80" s="93"/>
      <c r="I80" s="90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  <c r="BC80" s="89"/>
      <c r="BD80" s="89"/>
      <c r="BE80" s="89"/>
      <c r="BF80" s="89"/>
      <c r="BG80" s="89"/>
      <c r="BH80" s="89"/>
      <c r="BI80" s="89"/>
      <c r="BJ80" s="89"/>
      <c r="BK80" s="89"/>
      <c r="BL80" s="89"/>
      <c r="BM80" s="89"/>
      <c r="BN80" s="89"/>
      <c r="BO80" s="89"/>
      <c r="BP80" s="89"/>
      <c r="BQ80" s="89"/>
      <c r="BR80" s="89"/>
      <c r="BS80" s="89"/>
      <c r="BT80" s="89"/>
      <c r="BU80" s="89"/>
      <c r="BV80" s="89"/>
      <c r="BW80" s="89"/>
      <c r="BX80" s="89"/>
      <c r="BY80" s="89"/>
      <c r="BZ80" s="89"/>
      <c r="CA80" s="89"/>
      <c r="CB80" s="89"/>
      <c r="CC80" s="89"/>
      <c r="CD80" s="89"/>
      <c r="CE80" s="89"/>
      <c r="CF80" s="89"/>
      <c r="CG80" s="89"/>
      <c r="CH80" s="89"/>
      <c r="CI80" s="89"/>
      <c r="CJ80" s="89"/>
      <c r="CK80" s="89"/>
      <c r="CL80" s="89"/>
      <c r="CM80" s="89"/>
      <c r="CN80" s="89"/>
      <c r="CO80" s="89"/>
      <c r="CP80" s="89"/>
      <c r="CQ80" s="89"/>
      <c r="CR80" s="89"/>
      <c r="CS80" s="89"/>
      <c r="CT80" s="89"/>
      <c r="CU80" s="89"/>
      <c r="CV80" s="89"/>
      <c r="CW80" s="89"/>
      <c r="CX80" s="89"/>
      <c r="CY80" s="89"/>
      <c r="CZ80" s="89"/>
      <c r="DA80" s="89"/>
      <c r="DB80" s="89"/>
      <c r="DC80" s="89"/>
      <c r="DD80" s="89"/>
      <c r="DE80" s="89"/>
      <c r="DF80" s="89"/>
      <c r="DG80" s="89"/>
      <c r="DH80" s="89"/>
      <c r="DI80" s="89"/>
      <c r="DJ80" s="89"/>
      <c r="DK80" s="89"/>
      <c r="DL80" s="89"/>
      <c r="DM80" s="89"/>
      <c r="DN80" s="89"/>
      <c r="DO80" s="89"/>
      <c r="DP80" s="89"/>
      <c r="DQ80" s="89"/>
      <c r="DR80" s="89"/>
      <c r="DS80" s="89"/>
      <c r="DT80" s="89"/>
      <c r="DU80" s="89"/>
      <c r="DV80" s="89"/>
      <c r="DW80" s="89"/>
      <c r="DX80" s="89"/>
      <c r="DY80" s="89"/>
      <c r="DZ80" s="89"/>
      <c r="EA80" s="89"/>
      <c r="EB80" s="89"/>
      <c r="EC80" s="89"/>
      <c r="ED80" s="89"/>
      <c r="EE80" s="89"/>
      <c r="EF80" s="89"/>
      <c r="EG80" s="89"/>
      <c r="EH80" s="89"/>
      <c r="EI80" s="89"/>
      <c r="EJ80" s="89"/>
      <c r="EK80" s="89"/>
      <c r="EL80" s="151"/>
      <c r="EM80" s="151"/>
      <c r="EN80" s="151"/>
      <c r="EO80" s="89"/>
      <c r="EP80" s="89"/>
      <c r="EQ80" s="89"/>
      <c r="ER80" s="89"/>
      <c r="ES80" s="89"/>
      <c r="ET80" s="89"/>
      <c r="EU80" s="89"/>
      <c r="EV80" s="89"/>
      <c r="EW80" s="89"/>
      <c r="EX80" s="89"/>
      <c r="EY80" s="89"/>
      <c r="EZ80" s="89"/>
      <c r="FA80" s="89"/>
      <c r="FB80" s="89"/>
      <c r="FC80" s="89"/>
      <c r="FD80" s="89"/>
      <c r="FE80" s="89"/>
      <c r="FF80" s="89"/>
      <c r="FG80" s="89"/>
      <c r="FH80" s="89"/>
      <c r="FI80" s="89"/>
      <c r="FJ80" s="151"/>
      <c r="FK80" s="151"/>
      <c r="FL80" s="151"/>
      <c r="FM80" s="151"/>
      <c r="FN80" s="151"/>
      <c r="FO80" s="151"/>
      <c r="FP80" s="151"/>
      <c r="FQ80" s="151"/>
      <c r="FR80" s="151"/>
      <c r="FS80" s="151"/>
      <c r="FT80" s="151"/>
      <c r="FU80" s="151"/>
      <c r="FV80" s="151"/>
      <c r="FW80" s="151"/>
      <c r="FX80" s="151"/>
      <c r="FY80" s="89"/>
      <c r="FZ80" s="89"/>
      <c r="GA80" s="89"/>
      <c r="GB80" s="89"/>
      <c r="GC80" s="89"/>
      <c r="GD80" s="89"/>
      <c r="GE80" s="89"/>
      <c r="GF80" s="89"/>
      <c r="GG80" s="89"/>
      <c r="GH80" s="89"/>
      <c r="GI80" s="89"/>
      <c r="GJ80" s="89"/>
      <c r="GK80" s="89"/>
      <c r="GL80" s="89"/>
      <c r="GM80" s="89"/>
      <c r="GN80" s="89"/>
      <c r="GO80" s="89"/>
      <c r="GP80" s="89"/>
      <c r="GQ80" s="89"/>
      <c r="GR80" s="89"/>
      <c r="GS80" s="89"/>
      <c r="GT80" s="89"/>
      <c r="GU80" s="89"/>
      <c r="GV80" s="89"/>
      <c r="GW80" s="89"/>
      <c r="GX80" s="89"/>
    </row>
    <row r="81" spans="2:206" hidden="1">
      <c r="B81" s="116"/>
      <c r="C81" s="89"/>
      <c r="D81" s="89"/>
      <c r="E81" s="90"/>
      <c r="F81" s="107"/>
      <c r="G81" s="90"/>
      <c r="H81" s="93"/>
      <c r="I81" s="90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  <c r="BB81" s="89"/>
      <c r="BC81" s="89"/>
      <c r="BD81" s="89"/>
      <c r="BE81" s="89"/>
      <c r="BF81" s="89"/>
      <c r="BG81" s="89"/>
      <c r="BH81" s="89"/>
      <c r="BI81" s="89"/>
      <c r="BJ81" s="89"/>
      <c r="BK81" s="89"/>
      <c r="BL81" s="89"/>
      <c r="BM81" s="89"/>
      <c r="BN81" s="89"/>
      <c r="BO81" s="89"/>
      <c r="BP81" s="89"/>
      <c r="BQ81" s="89"/>
      <c r="BR81" s="89"/>
      <c r="BS81" s="89"/>
      <c r="BT81" s="89"/>
      <c r="BU81" s="89"/>
      <c r="BV81" s="89"/>
      <c r="BW81" s="89"/>
      <c r="BX81" s="89"/>
      <c r="BY81" s="89"/>
      <c r="BZ81" s="89"/>
      <c r="CA81" s="89"/>
      <c r="CB81" s="89"/>
      <c r="CC81" s="89"/>
      <c r="CD81" s="89"/>
      <c r="CE81" s="89"/>
      <c r="CF81" s="89"/>
      <c r="CG81" s="89"/>
      <c r="CH81" s="89"/>
      <c r="CI81" s="89"/>
      <c r="CJ81" s="89"/>
      <c r="CK81" s="89"/>
      <c r="CL81" s="89"/>
      <c r="CM81" s="89"/>
      <c r="CN81" s="89"/>
      <c r="CO81" s="89"/>
      <c r="CP81" s="89"/>
      <c r="CQ81" s="89"/>
      <c r="CR81" s="89"/>
      <c r="CS81" s="89"/>
      <c r="CT81" s="89"/>
      <c r="CU81" s="89"/>
      <c r="CV81" s="89"/>
      <c r="CW81" s="89"/>
      <c r="CX81" s="89"/>
      <c r="CY81" s="89"/>
      <c r="CZ81" s="89"/>
      <c r="DA81" s="89"/>
      <c r="DB81" s="89"/>
      <c r="DC81" s="89"/>
      <c r="DD81" s="89"/>
      <c r="DE81" s="89"/>
      <c r="DF81" s="89"/>
      <c r="DG81" s="89"/>
      <c r="DH81" s="89"/>
      <c r="DI81" s="89"/>
      <c r="DJ81" s="89"/>
      <c r="DK81" s="89"/>
      <c r="DL81" s="89"/>
      <c r="DM81" s="89"/>
      <c r="DN81" s="89"/>
      <c r="DO81" s="89"/>
      <c r="DP81" s="89"/>
      <c r="DQ81" s="89"/>
      <c r="DR81" s="89"/>
      <c r="DS81" s="89"/>
      <c r="DT81" s="89"/>
      <c r="DU81" s="89"/>
      <c r="DV81" s="89"/>
      <c r="DW81" s="89"/>
      <c r="DX81" s="89"/>
      <c r="DY81" s="89"/>
      <c r="DZ81" s="89"/>
      <c r="EA81" s="89"/>
      <c r="EB81" s="89"/>
      <c r="EC81" s="89"/>
      <c r="ED81" s="89"/>
      <c r="EE81" s="89"/>
      <c r="EF81" s="89"/>
      <c r="EG81" s="89"/>
      <c r="EH81" s="89"/>
      <c r="EI81" s="89"/>
      <c r="EJ81" s="89"/>
      <c r="EK81" s="89"/>
      <c r="EL81" s="89"/>
      <c r="EM81" s="89"/>
      <c r="EN81" s="89"/>
      <c r="EO81" s="89"/>
      <c r="EP81" s="89"/>
      <c r="EQ81" s="89"/>
      <c r="ER81" s="89"/>
      <c r="ES81" s="89"/>
      <c r="ET81" s="89"/>
      <c r="EU81" s="89"/>
      <c r="EV81" s="89"/>
      <c r="EW81" s="89"/>
      <c r="EX81" s="89"/>
      <c r="EY81" s="89"/>
      <c r="EZ81" s="89"/>
      <c r="FA81" s="89"/>
      <c r="FB81" s="89"/>
      <c r="FC81" s="89"/>
      <c r="FD81" s="89"/>
      <c r="FE81" s="89"/>
      <c r="FF81" s="89"/>
      <c r="FG81" s="89"/>
      <c r="FH81" s="89"/>
      <c r="FI81" s="89"/>
      <c r="FJ81" s="89"/>
      <c r="FK81" s="89"/>
      <c r="FL81" s="89"/>
      <c r="FM81" s="89"/>
      <c r="FN81" s="89"/>
      <c r="FO81" s="89"/>
      <c r="FP81" s="89"/>
      <c r="FQ81" s="89"/>
      <c r="FR81" s="89"/>
      <c r="FS81" s="89"/>
      <c r="FT81" s="89"/>
      <c r="FU81" s="89"/>
      <c r="FV81" s="89"/>
      <c r="FW81" s="89"/>
      <c r="FX81" s="89"/>
      <c r="FY81" s="89"/>
      <c r="FZ81" s="89"/>
      <c r="GA81" s="89"/>
      <c r="GB81" s="89"/>
      <c r="GC81" s="89"/>
      <c r="GD81" s="89"/>
      <c r="GE81" s="89"/>
      <c r="GF81" s="89"/>
      <c r="GG81" s="89"/>
      <c r="GH81" s="89"/>
      <c r="GI81" s="89"/>
      <c r="GJ81" s="89"/>
      <c r="GK81" s="89"/>
      <c r="GL81" s="89"/>
      <c r="GM81" s="89"/>
      <c r="GN81" s="89"/>
      <c r="GO81" s="89"/>
      <c r="GP81" s="89"/>
      <c r="GQ81" s="89"/>
      <c r="GR81" s="89"/>
      <c r="GS81" s="89"/>
      <c r="GT81" s="89"/>
      <c r="GU81" s="89"/>
      <c r="GV81" s="89"/>
      <c r="GW81" s="89"/>
      <c r="GX81" s="89"/>
    </row>
    <row r="82" spans="2:206" hidden="1">
      <c r="B82" s="117"/>
      <c r="C82" s="89"/>
      <c r="D82" s="89"/>
      <c r="E82" s="90"/>
      <c r="F82" s="107"/>
      <c r="G82" s="90"/>
      <c r="H82" s="93"/>
      <c r="I82" s="90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  <c r="BB82" s="89"/>
      <c r="BC82" s="89"/>
      <c r="BD82" s="89"/>
      <c r="BE82" s="89"/>
      <c r="BF82" s="89"/>
      <c r="BG82" s="89"/>
      <c r="BH82" s="89"/>
      <c r="BI82" s="89"/>
      <c r="BJ82" s="89"/>
      <c r="BK82" s="89"/>
      <c r="BL82" s="89"/>
      <c r="BM82" s="89"/>
      <c r="BN82" s="89"/>
      <c r="BO82" s="89"/>
      <c r="BP82" s="89"/>
      <c r="BQ82" s="89"/>
      <c r="BR82" s="89"/>
      <c r="BS82" s="89"/>
      <c r="BT82" s="89"/>
      <c r="BU82" s="89"/>
      <c r="BV82" s="89"/>
      <c r="BW82" s="89"/>
      <c r="BX82" s="89"/>
      <c r="BY82" s="89"/>
      <c r="BZ82" s="89"/>
      <c r="CA82" s="89"/>
      <c r="CB82" s="89"/>
      <c r="CC82" s="89"/>
      <c r="CD82" s="89"/>
      <c r="CE82" s="89"/>
      <c r="CF82" s="89"/>
      <c r="CG82" s="89"/>
      <c r="CH82" s="89"/>
      <c r="CI82" s="89"/>
      <c r="CJ82" s="89"/>
      <c r="CK82" s="89"/>
      <c r="CL82" s="89"/>
      <c r="CM82" s="89"/>
      <c r="CN82" s="89"/>
      <c r="CO82" s="89"/>
      <c r="CP82" s="89"/>
      <c r="CQ82" s="89"/>
      <c r="CR82" s="89"/>
      <c r="CS82" s="89"/>
      <c r="CT82" s="89"/>
      <c r="CU82" s="89"/>
      <c r="CV82" s="89"/>
      <c r="CW82" s="89"/>
      <c r="CX82" s="89"/>
      <c r="CY82" s="89"/>
      <c r="CZ82" s="89"/>
      <c r="DA82" s="89"/>
      <c r="DB82" s="89"/>
      <c r="DC82" s="89"/>
      <c r="DD82" s="89"/>
      <c r="DE82" s="89"/>
      <c r="DF82" s="89"/>
      <c r="DG82" s="89"/>
      <c r="DH82" s="89"/>
      <c r="DI82" s="89"/>
      <c r="DJ82" s="89"/>
      <c r="DK82" s="89"/>
      <c r="DL82" s="89"/>
      <c r="DM82" s="89"/>
      <c r="DN82" s="89"/>
      <c r="DO82" s="89"/>
      <c r="DP82" s="89"/>
      <c r="DQ82" s="89"/>
      <c r="DR82" s="89"/>
      <c r="DS82" s="89"/>
      <c r="DT82" s="89"/>
      <c r="DU82" s="89"/>
      <c r="DV82" s="89"/>
      <c r="DW82" s="89"/>
      <c r="DX82" s="89"/>
      <c r="DY82" s="89"/>
      <c r="DZ82" s="89"/>
      <c r="EA82" s="89"/>
      <c r="EB82" s="89"/>
      <c r="EC82" s="89"/>
      <c r="ED82" s="89"/>
      <c r="EE82" s="89"/>
      <c r="EF82" s="89"/>
      <c r="EG82" s="89"/>
      <c r="EH82" s="89"/>
      <c r="EI82" s="89"/>
      <c r="EJ82" s="89"/>
      <c r="EK82" s="89"/>
      <c r="EL82" s="89"/>
      <c r="EM82" s="89"/>
      <c r="EN82" s="89"/>
      <c r="EO82" s="89"/>
      <c r="EP82" s="89"/>
      <c r="EQ82" s="89"/>
      <c r="ER82" s="89"/>
      <c r="ES82" s="89"/>
      <c r="ET82" s="89"/>
      <c r="EU82" s="89"/>
      <c r="EV82" s="89"/>
      <c r="EW82" s="89"/>
      <c r="EX82" s="89"/>
      <c r="EY82" s="89"/>
      <c r="EZ82" s="89"/>
      <c r="FA82" s="89"/>
      <c r="FB82" s="89"/>
      <c r="FC82" s="89"/>
      <c r="FD82" s="89"/>
      <c r="FE82" s="89"/>
      <c r="FF82" s="89"/>
      <c r="FG82" s="89"/>
      <c r="FH82" s="89"/>
      <c r="FI82" s="89"/>
      <c r="FJ82" s="89"/>
      <c r="FK82" s="89"/>
      <c r="FL82" s="89"/>
      <c r="FM82" s="89"/>
      <c r="FN82" s="89"/>
      <c r="FO82" s="89"/>
      <c r="FP82" s="89"/>
      <c r="FQ82" s="89"/>
      <c r="FR82" s="89"/>
      <c r="FS82" s="89"/>
      <c r="FT82" s="89"/>
      <c r="FU82" s="89"/>
      <c r="FV82" s="89"/>
      <c r="FW82" s="89"/>
      <c r="FX82" s="89"/>
      <c r="FY82" s="89"/>
      <c r="FZ82" s="89"/>
      <c r="GA82" s="89"/>
      <c r="GB82" s="89"/>
      <c r="GC82" s="89"/>
      <c r="GD82" s="89"/>
      <c r="GE82" s="89"/>
      <c r="GF82" s="89"/>
      <c r="GG82" s="89"/>
      <c r="GH82" s="89"/>
      <c r="GI82" s="89"/>
      <c r="GJ82" s="89"/>
      <c r="GK82" s="89"/>
      <c r="GL82" s="89"/>
      <c r="GM82" s="89"/>
      <c r="GN82" s="89"/>
      <c r="GO82" s="89"/>
      <c r="GP82" s="89"/>
      <c r="GQ82" s="89"/>
      <c r="GR82" s="89"/>
      <c r="GS82" s="89"/>
      <c r="GT82" s="89"/>
      <c r="GU82" s="89"/>
      <c r="GV82" s="89"/>
      <c r="GW82" s="89"/>
      <c r="GX82" s="89"/>
    </row>
    <row r="83" spans="2:206" hidden="1">
      <c r="C83" s="89"/>
      <c r="D83" s="89"/>
      <c r="E83" s="90"/>
      <c r="F83" s="107"/>
      <c r="G83" s="90"/>
      <c r="H83" s="93"/>
      <c r="I83" s="90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  <c r="BB83" s="89"/>
      <c r="BC83" s="89"/>
      <c r="BD83" s="89"/>
      <c r="BE83" s="89"/>
      <c r="BF83" s="89"/>
      <c r="BG83" s="89"/>
      <c r="BH83" s="89"/>
      <c r="BI83" s="89"/>
      <c r="BJ83" s="89"/>
      <c r="BK83" s="89"/>
      <c r="BL83" s="89"/>
      <c r="BM83" s="89"/>
      <c r="BN83" s="89"/>
      <c r="BO83" s="89"/>
      <c r="BP83" s="89"/>
      <c r="BQ83" s="89"/>
      <c r="BR83" s="89"/>
      <c r="BS83" s="89"/>
      <c r="BT83" s="89"/>
      <c r="BU83" s="89"/>
      <c r="BV83" s="89"/>
      <c r="BW83" s="89"/>
      <c r="BX83" s="89"/>
      <c r="BY83" s="89"/>
      <c r="BZ83" s="89"/>
      <c r="CA83" s="89"/>
      <c r="CB83" s="89"/>
      <c r="CC83" s="89"/>
      <c r="CD83" s="89"/>
      <c r="CE83" s="89"/>
      <c r="CF83" s="89"/>
      <c r="CG83" s="89"/>
      <c r="CH83" s="89"/>
      <c r="CI83" s="89"/>
      <c r="CJ83" s="89"/>
      <c r="CK83" s="89"/>
      <c r="CL83" s="89"/>
      <c r="CM83" s="89"/>
      <c r="CN83" s="89"/>
      <c r="CO83" s="89"/>
      <c r="CP83" s="89"/>
      <c r="CQ83" s="89"/>
      <c r="CR83" s="89"/>
      <c r="CS83" s="89"/>
      <c r="CT83" s="89"/>
      <c r="CU83" s="89"/>
      <c r="CV83" s="89"/>
      <c r="CW83" s="89"/>
      <c r="CX83" s="89"/>
      <c r="CY83" s="89"/>
      <c r="CZ83" s="89"/>
      <c r="DA83" s="89"/>
      <c r="DB83" s="89"/>
      <c r="DC83" s="89"/>
      <c r="DD83" s="89"/>
      <c r="DE83" s="89"/>
      <c r="DF83" s="89"/>
      <c r="DG83" s="89"/>
      <c r="DH83" s="89"/>
      <c r="DI83" s="89"/>
      <c r="DJ83" s="89"/>
      <c r="DK83" s="89"/>
      <c r="DL83" s="89"/>
      <c r="DM83" s="89"/>
      <c r="DN83" s="89"/>
      <c r="DO83" s="89"/>
      <c r="DP83" s="89"/>
      <c r="DQ83" s="89"/>
      <c r="DR83" s="89"/>
      <c r="DS83" s="89"/>
      <c r="DT83" s="89"/>
      <c r="DU83" s="89"/>
      <c r="DV83" s="89"/>
      <c r="DW83" s="89"/>
      <c r="DX83" s="89"/>
      <c r="DY83" s="89"/>
      <c r="DZ83" s="89"/>
      <c r="EA83" s="89"/>
      <c r="EB83" s="89"/>
      <c r="EC83" s="89"/>
      <c r="ED83" s="89"/>
      <c r="EE83" s="89"/>
      <c r="EF83" s="89"/>
      <c r="EG83" s="89"/>
      <c r="EH83" s="89"/>
      <c r="EI83" s="89"/>
      <c r="EJ83" s="89"/>
      <c r="EK83" s="89"/>
      <c r="EL83" s="89"/>
      <c r="EM83" s="89"/>
      <c r="EN83" s="89"/>
      <c r="EO83" s="89"/>
      <c r="EP83" s="89"/>
      <c r="EQ83" s="89"/>
      <c r="ER83" s="89"/>
      <c r="ES83" s="89"/>
      <c r="ET83" s="89"/>
      <c r="EU83" s="89"/>
      <c r="EV83" s="89"/>
      <c r="EW83" s="89"/>
      <c r="EX83" s="89"/>
      <c r="EY83" s="89"/>
      <c r="EZ83" s="89"/>
      <c r="FA83" s="89"/>
      <c r="FB83" s="89"/>
      <c r="FC83" s="89"/>
      <c r="FD83" s="89"/>
      <c r="FE83" s="89"/>
      <c r="FF83" s="89"/>
      <c r="FG83" s="89"/>
      <c r="FH83" s="89"/>
      <c r="FI83" s="89"/>
      <c r="FJ83" s="89"/>
      <c r="FK83" s="89"/>
      <c r="FL83" s="89"/>
      <c r="FM83" s="89"/>
      <c r="FN83" s="89"/>
      <c r="FO83" s="89"/>
      <c r="FP83" s="89"/>
      <c r="FQ83" s="89"/>
      <c r="FR83" s="89"/>
      <c r="FS83" s="89"/>
      <c r="FT83" s="89"/>
      <c r="FU83" s="89"/>
      <c r="FV83" s="89"/>
      <c r="FW83" s="89"/>
      <c r="FX83" s="89"/>
      <c r="FY83" s="89"/>
      <c r="FZ83" s="89"/>
      <c r="GA83" s="89"/>
      <c r="GB83" s="89"/>
      <c r="GC83" s="89"/>
      <c r="GD83" s="89"/>
      <c r="GE83" s="89"/>
      <c r="GF83" s="89"/>
      <c r="GG83" s="89"/>
      <c r="GH83" s="89"/>
      <c r="GI83" s="89"/>
      <c r="GJ83" s="89"/>
      <c r="GK83" s="89"/>
      <c r="GL83" s="89"/>
      <c r="GM83" s="89"/>
      <c r="GN83" s="89"/>
      <c r="GO83" s="89"/>
      <c r="GP83" s="89"/>
      <c r="GQ83" s="89"/>
      <c r="GR83" s="89"/>
      <c r="GS83" s="89"/>
      <c r="GT83" s="89"/>
      <c r="GU83" s="89"/>
      <c r="GV83" s="89"/>
      <c r="GW83" s="89"/>
      <c r="GX83" s="89"/>
    </row>
    <row r="84" spans="2:206" hidden="1">
      <c r="C84" s="89"/>
      <c r="D84" s="89"/>
      <c r="E84" s="90"/>
      <c r="F84" s="107"/>
      <c r="G84" s="90"/>
      <c r="H84" s="93"/>
      <c r="I84" s="90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  <c r="BB84" s="89"/>
      <c r="BC84" s="89"/>
      <c r="BD84" s="89"/>
      <c r="BE84" s="89"/>
      <c r="BF84" s="89"/>
      <c r="BG84" s="89"/>
      <c r="BH84" s="89"/>
      <c r="BI84" s="89"/>
      <c r="BJ84" s="89"/>
      <c r="BK84" s="89"/>
      <c r="BL84" s="89"/>
      <c r="BM84" s="89"/>
      <c r="BN84" s="89"/>
      <c r="BO84" s="89"/>
      <c r="BP84" s="89"/>
      <c r="BQ84" s="89"/>
      <c r="BR84" s="89"/>
      <c r="BS84" s="89"/>
      <c r="BT84" s="89"/>
      <c r="BU84" s="89"/>
      <c r="BV84" s="89"/>
      <c r="BW84" s="89"/>
      <c r="BX84" s="89"/>
      <c r="BY84" s="89"/>
      <c r="BZ84" s="89"/>
      <c r="CA84" s="89"/>
      <c r="CB84" s="89"/>
      <c r="CC84" s="89"/>
      <c r="CD84" s="89"/>
      <c r="CE84" s="89"/>
      <c r="CF84" s="89"/>
      <c r="CG84" s="89"/>
      <c r="CH84" s="89"/>
      <c r="CI84" s="89"/>
      <c r="CJ84" s="89"/>
      <c r="CK84" s="89"/>
      <c r="CL84" s="89"/>
      <c r="CM84" s="89"/>
      <c r="CN84" s="89"/>
      <c r="CO84" s="89"/>
      <c r="CP84" s="89"/>
      <c r="CQ84" s="89"/>
      <c r="CR84" s="89"/>
      <c r="CS84" s="89"/>
      <c r="CT84" s="89"/>
      <c r="CU84" s="89"/>
      <c r="CV84" s="89"/>
      <c r="CW84" s="89"/>
      <c r="CX84" s="89"/>
      <c r="CY84" s="89"/>
      <c r="CZ84" s="89"/>
      <c r="DA84" s="89"/>
      <c r="DB84" s="89"/>
      <c r="DC84" s="89"/>
      <c r="DD84" s="89"/>
      <c r="DE84" s="89"/>
      <c r="DF84" s="89"/>
      <c r="DG84" s="89"/>
      <c r="DH84" s="89"/>
      <c r="DI84" s="89"/>
      <c r="DJ84" s="89"/>
      <c r="DK84" s="89"/>
      <c r="DL84" s="89"/>
      <c r="DM84" s="89"/>
      <c r="DN84" s="89"/>
      <c r="DO84" s="89"/>
      <c r="DP84" s="89"/>
      <c r="DQ84" s="89"/>
      <c r="DR84" s="89"/>
      <c r="DS84" s="89"/>
      <c r="DT84" s="89"/>
      <c r="DU84" s="89"/>
      <c r="DV84" s="89"/>
      <c r="DW84" s="89"/>
      <c r="DX84" s="89"/>
      <c r="DY84" s="89"/>
      <c r="DZ84" s="89"/>
      <c r="EA84" s="89"/>
      <c r="EB84" s="89"/>
      <c r="EC84" s="89"/>
      <c r="ED84" s="89"/>
      <c r="EE84" s="89"/>
      <c r="EF84" s="89"/>
      <c r="EG84" s="89"/>
      <c r="EH84" s="89"/>
      <c r="EI84" s="89"/>
      <c r="EJ84" s="89"/>
      <c r="EK84" s="89"/>
      <c r="EL84" s="89"/>
      <c r="EM84" s="89"/>
      <c r="EN84" s="89"/>
      <c r="EO84" s="89"/>
      <c r="EP84" s="89"/>
      <c r="EQ84" s="89"/>
      <c r="ER84" s="89"/>
      <c r="ES84" s="89"/>
      <c r="ET84" s="89"/>
      <c r="EU84" s="89"/>
      <c r="EV84" s="89"/>
      <c r="EW84" s="89"/>
      <c r="EX84" s="89"/>
      <c r="EY84" s="89"/>
      <c r="EZ84" s="89"/>
      <c r="FA84" s="89"/>
      <c r="FB84" s="89"/>
      <c r="FC84" s="89"/>
      <c r="FD84" s="89"/>
      <c r="FE84" s="89"/>
      <c r="FF84" s="89"/>
      <c r="FG84" s="89"/>
      <c r="FH84" s="89"/>
      <c r="FI84" s="89"/>
      <c r="FJ84" s="89"/>
      <c r="FK84" s="89"/>
      <c r="FL84" s="89"/>
      <c r="FM84" s="89"/>
      <c r="FN84" s="89"/>
      <c r="FO84" s="89"/>
      <c r="FP84" s="89"/>
      <c r="FQ84" s="89"/>
      <c r="FR84" s="89"/>
      <c r="FS84" s="89"/>
      <c r="FT84" s="89"/>
      <c r="FU84" s="89"/>
      <c r="FV84" s="89"/>
      <c r="FW84" s="89"/>
      <c r="FX84" s="89"/>
      <c r="FY84" s="89"/>
      <c r="FZ84" s="89"/>
      <c r="GA84" s="89"/>
      <c r="GB84" s="89"/>
      <c r="GC84" s="89"/>
      <c r="GD84" s="89"/>
      <c r="GE84" s="89"/>
      <c r="GF84" s="89"/>
      <c r="GG84" s="89"/>
      <c r="GH84" s="89"/>
      <c r="GI84" s="89"/>
      <c r="GJ84" s="89"/>
      <c r="GK84" s="89"/>
      <c r="GL84" s="89"/>
      <c r="GM84" s="89"/>
      <c r="GN84" s="89"/>
      <c r="GO84" s="89"/>
      <c r="GP84" s="89"/>
      <c r="GQ84" s="89"/>
      <c r="GR84" s="89"/>
      <c r="GS84" s="89"/>
      <c r="GT84" s="89"/>
      <c r="GU84" s="89"/>
      <c r="GV84" s="89"/>
      <c r="GW84" s="89"/>
      <c r="GX84" s="89"/>
    </row>
    <row r="85" spans="2:206" hidden="1">
      <c r="C85" s="89"/>
      <c r="D85" s="89"/>
      <c r="E85" s="90"/>
      <c r="F85" s="107"/>
      <c r="G85" s="90"/>
      <c r="H85" s="93"/>
      <c r="I85" s="90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  <c r="BB85" s="89"/>
      <c r="BC85" s="89"/>
      <c r="BD85" s="89"/>
      <c r="BE85" s="89"/>
      <c r="BF85" s="89"/>
      <c r="BG85" s="89"/>
      <c r="BH85" s="89"/>
      <c r="BI85" s="89"/>
      <c r="BJ85" s="89"/>
      <c r="BK85" s="89"/>
      <c r="BL85" s="89"/>
      <c r="BM85" s="89"/>
      <c r="BN85" s="89"/>
      <c r="BO85" s="89"/>
      <c r="BP85" s="89"/>
      <c r="BQ85" s="89"/>
      <c r="BR85" s="89"/>
      <c r="BS85" s="89"/>
      <c r="BT85" s="89"/>
      <c r="BU85" s="89"/>
      <c r="BV85" s="89"/>
      <c r="BW85" s="89"/>
      <c r="BX85" s="89"/>
      <c r="BY85" s="89"/>
      <c r="BZ85" s="89"/>
      <c r="CA85" s="89"/>
      <c r="CB85" s="89"/>
      <c r="CC85" s="89"/>
      <c r="CD85" s="89"/>
      <c r="CE85" s="89"/>
      <c r="CF85" s="89"/>
      <c r="CG85" s="89"/>
      <c r="CH85" s="89"/>
      <c r="CI85" s="89"/>
      <c r="CJ85" s="89"/>
      <c r="CK85" s="89"/>
      <c r="CL85" s="89"/>
      <c r="CM85" s="89"/>
      <c r="CN85" s="89"/>
      <c r="CO85" s="89"/>
      <c r="CP85" s="89"/>
      <c r="CQ85" s="89"/>
      <c r="CR85" s="89"/>
      <c r="CS85" s="89"/>
      <c r="CT85" s="89"/>
      <c r="CU85" s="89"/>
      <c r="CV85" s="89"/>
      <c r="CW85" s="89"/>
      <c r="CX85" s="89"/>
      <c r="CY85" s="89"/>
      <c r="CZ85" s="89"/>
      <c r="DA85" s="89"/>
      <c r="DB85" s="89"/>
      <c r="DC85" s="89"/>
      <c r="DD85" s="89"/>
      <c r="DE85" s="89"/>
      <c r="DF85" s="89"/>
      <c r="DG85" s="89"/>
      <c r="DH85" s="89"/>
      <c r="DI85" s="89"/>
      <c r="DJ85" s="89"/>
      <c r="DK85" s="89"/>
      <c r="DL85" s="89"/>
      <c r="DM85" s="89"/>
      <c r="DN85" s="89"/>
      <c r="DO85" s="89"/>
      <c r="DP85" s="89"/>
      <c r="DQ85" s="89"/>
      <c r="DR85" s="89"/>
      <c r="DS85" s="89"/>
      <c r="DT85" s="89"/>
      <c r="DU85" s="89"/>
      <c r="DV85" s="89"/>
      <c r="DW85" s="89"/>
      <c r="DX85" s="89"/>
      <c r="DY85" s="89"/>
      <c r="DZ85" s="89"/>
      <c r="EA85" s="89"/>
      <c r="EB85" s="89"/>
      <c r="EC85" s="89"/>
      <c r="ED85" s="89"/>
      <c r="EE85" s="89"/>
      <c r="EF85" s="89"/>
      <c r="EG85" s="89"/>
      <c r="EH85" s="89"/>
      <c r="EI85" s="89"/>
      <c r="EJ85" s="89"/>
      <c r="EK85" s="89"/>
      <c r="EL85" s="89"/>
      <c r="EM85" s="89"/>
      <c r="EN85" s="89"/>
      <c r="EO85" s="89"/>
      <c r="EP85" s="89"/>
      <c r="EQ85" s="89"/>
      <c r="ER85" s="89"/>
      <c r="ES85" s="89"/>
      <c r="ET85" s="89"/>
      <c r="EU85" s="89"/>
      <c r="EV85" s="89"/>
      <c r="EW85" s="89"/>
      <c r="EX85" s="89"/>
      <c r="EY85" s="89"/>
      <c r="EZ85" s="89"/>
      <c r="FA85" s="89"/>
      <c r="FB85" s="89"/>
      <c r="FC85" s="89"/>
      <c r="FD85" s="89"/>
      <c r="FE85" s="89"/>
      <c r="FF85" s="89"/>
      <c r="FG85" s="89"/>
      <c r="FH85" s="89"/>
      <c r="FI85" s="89"/>
      <c r="FJ85" s="89"/>
      <c r="FK85" s="89"/>
      <c r="FL85" s="89"/>
      <c r="FM85" s="89"/>
      <c r="FN85" s="89"/>
      <c r="FO85" s="89"/>
      <c r="FP85" s="89"/>
      <c r="FQ85" s="89"/>
      <c r="FR85" s="89"/>
      <c r="FS85" s="89"/>
      <c r="FT85" s="89"/>
      <c r="FU85" s="89"/>
      <c r="FV85" s="89"/>
      <c r="FW85" s="89"/>
      <c r="FX85" s="89"/>
      <c r="FY85" s="89"/>
      <c r="FZ85" s="89"/>
      <c r="GA85" s="89"/>
      <c r="GB85" s="89"/>
      <c r="GC85" s="89"/>
      <c r="GD85" s="89"/>
      <c r="GE85" s="89"/>
      <c r="GF85" s="89"/>
      <c r="GG85" s="89"/>
      <c r="GH85" s="89"/>
      <c r="GI85" s="89"/>
      <c r="GJ85" s="89"/>
      <c r="GK85" s="89"/>
      <c r="GL85" s="89"/>
      <c r="GM85" s="89"/>
      <c r="GN85" s="89"/>
      <c r="GO85" s="89"/>
      <c r="GP85" s="89"/>
      <c r="GQ85" s="89"/>
      <c r="GR85" s="89"/>
      <c r="GS85" s="89"/>
      <c r="GT85" s="89"/>
      <c r="GU85" s="89"/>
      <c r="GV85" s="89"/>
      <c r="GW85" s="89"/>
      <c r="GX85" s="89"/>
    </row>
    <row r="86" spans="2:206" hidden="1">
      <c r="C86" s="89"/>
      <c r="D86" s="89"/>
      <c r="E86" s="90"/>
      <c r="F86" s="107"/>
      <c r="G86" s="90"/>
      <c r="H86" s="93"/>
      <c r="I86" s="90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89"/>
      <c r="CI86" s="89"/>
      <c r="CJ86" s="89"/>
      <c r="CK86" s="89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/>
      <c r="EF86" s="89"/>
      <c r="EG86" s="89"/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</row>
    <row r="87" spans="2:206" hidden="1">
      <c r="C87" s="89"/>
      <c r="D87" s="89"/>
      <c r="E87" s="90"/>
      <c r="F87" s="107"/>
      <c r="G87" s="90"/>
      <c r="H87" s="93"/>
      <c r="I87" s="90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/>
      <c r="CY87" s="89"/>
      <c r="CZ87" s="89"/>
      <c r="DA87" s="89"/>
      <c r="DB87" s="89"/>
      <c r="DC87" s="89"/>
      <c r="DD87" s="89"/>
      <c r="DE87" s="89"/>
      <c r="DF87" s="89"/>
      <c r="DG87" s="89"/>
      <c r="DH87" s="89"/>
      <c r="DI87" s="89"/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/>
      <c r="EF87" s="89"/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</row>
    <row r="88" spans="2:206" hidden="1">
      <c r="C88" s="89"/>
      <c r="D88" s="89"/>
      <c r="E88" s="90"/>
      <c r="F88" s="107"/>
      <c r="G88" s="90"/>
      <c r="H88" s="93"/>
      <c r="I88" s="90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  <c r="CD88" s="89"/>
      <c r="CE88" s="89"/>
      <c r="CF88" s="89"/>
      <c r="CG88" s="89"/>
      <c r="CH88" s="89"/>
      <c r="CI88" s="89"/>
      <c r="CJ88" s="89"/>
      <c r="CK88" s="89"/>
      <c r="CL88" s="89"/>
      <c r="CM88" s="89"/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  <c r="DD88" s="89"/>
      <c r="DE88" s="89"/>
      <c r="DF88" s="89"/>
      <c r="DG88" s="89"/>
      <c r="DH88" s="89"/>
      <c r="DI88" s="89"/>
      <c r="DJ88" s="89"/>
      <c r="DK88" s="89"/>
      <c r="DL88" s="89"/>
      <c r="DM88" s="89"/>
      <c r="DN88" s="89"/>
      <c r="DO88" s="89"/>
      <c r="DP88" s="89"/>
      <c r="DQ88" s="89"/>
      <c r="DR88" s="89"/>
      <c r="DS88" s="89"/>
      <c r="DT88" s="89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/>
      <c r="EF88" s="89"/>
      <c r="EG88" s="89"/>
      <c r="EH88" s="89"/>
      <c r="EI88" s="89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</row>
    <row r="89" spans="2:206" hidden="1">
      <c r="C89" s="89"/>
      <c r="D89" s="89"/>
      <c r="E89" s="90"/>
      <c r="F89" s="107"/>
      <c r="G89" s="90"/>
      <c r="H89" s="93"/>
      <c r="I89" s="90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  <c r="CD89" s="89"/>
      <c r="CE89" s="89"/>
      <c r="CF89" s="89"/>
      <c r="CG89" s="89"/>
      <c r="CH89" s="89"/>
      <c r="CI89" s="89"/>
      <c r="CJ89" s="89"/>
      <c r="CK89" s="89"/>
      <c r="CL89" s="89"/>
      <c r="CM89" s="89"/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  <c r="DD89" s="89"/>
      <c r="DE89" s="89"/>
      <c r="DF89" s="89"/>
      <c r="DG89" s="89"/>
      <c r="DH89" s="89"/>
      <c r="DI89" s="89"/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/>
      <c r="EF89" s="89"/>
      <c r="EG89" s="89"/>
      <c r="EH89" s="89"/>
      <c r="EI89" s="89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</row>
    <row r="90" spans="2:206" hidden="1">
      <c r="C90" s="89"/>
      <c r="D90" s="89"/>
      <c r="E90" s="90"/>
      <c r="F90" s="107"/>
      <c r="G90" s="90"/>
      <c r="H90" s="93"/>
      <c r="I90" s="90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/>
      <c r="EF90" s="89"/>
      <c r="EG90" s="89"/>
      <c r="EH90" s="89"/>
      <c r="EI90" s="89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</row>
    <row r="91" spans="2:206" hidden="1">
      <c r="C91" s="89"/>
      <c r="D91" s="89"/>
      <c r="E91" s="90"/>
      <c r="F91" s="107"/>
      <c r="G91" s="90"/>
      <c r="H91" s="93"/>
      <c r="I91" s="90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89"/>
      <c r="DB91" s="89"/>
      <c r="DC91" s="89"/>
      <c r="DD91" s="89"/>
      <c r="DE91" s="89"/>
      <c r="DF91" s="89"/>
      <c r="DG91" s="89"/>
      <c r="DH91" s="89"/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/>
      <c r="DT91" s="89"/>
      <c r="DU91" s="89"/>
      <c r="DV91" s="89"/>
      <c r="DW91" s="89"/>
      <c r="DX91" s="89"/>
      <c r="DY91" s="89"/>
      <c r="DZ91" s="89"/>
      <c r="EA91" s="89"/>
      <c r="EB91" s="89"/>
      <c r="EC91" s="89"/>
      <c r="ED91" s="89"/>
      <c r="EE91" s="89"/>
      <c r="EF91" s="89"/>
      <c r="EG91" s="89"/>
      <c r="EH91" s="89"/>
      <c r="EI91" s="89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89"/>
      <c r="FC91" s="89"/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</row>
    <row r="92" spans="2:206" hidden="1">
      <c r="C92" s="89"/>
      <c r="D92" s="89"/>
      <c r="E92" s="90"/>
      <c r="F92" s="107"/>
      <c r="G92" s="90"/>
      <c r="H92" s="93"/>
      <c r="I92" s="90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  <c r="CD92" s="89"/>
      <c r="CE92" s="89"/>
      <c r="CF92" s="89"/>
      <c r="CG92" s="89"/>
      <c r="CH92" s="89"/>
      <c r="CI92" s="89"/>
      <c r="CJ92" s="89"/>
      <c r="CK92" s="89"/>
      <c r="CL92" s="89"/>
      <c r="CM92" s="89"/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  <c r="DD92" s="89"/>
      <c r="DE92" s="89"/>
      <c r="DF92" s="89"/>
      <c r="DG92" s="89"/>
      <c r="DH92" s="89"/>
      <c r="DI92" s="89"/>
      <c r="DJ92" s="89"/>
      <c r="DK92" s="89"/>
      <c r="DL92" s="89"/>
      <c r="DM92" s="89"/>
      <c r="DN92" s="89"/>
      <c r="DO92" s="89"/>
      <c r="DP92" s="89"/>
      <c r="DQ92" s="89"/>
      <c r="DR92" s="89"/>
      <c r="DS92" s="89"/>
      <c r="DT92" s="89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/>
      <c r="EF92" s="89"/>
      <c r="EG92" s="89"/>
      <c r="EH92" s="89"/>
      <c r="EI92" s="89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</row>
    <row r="93" spans="2:206" hidden="1">
      <c r="C93" s="89"/>
      <c r="D93" s="89"/>
      <c r="E93" s="90"/>
      <c r="F93" s="107"/>
      <c r="G93" s="90"/>
      <c r="H93" s="93"/>
      <c r="I93" s="90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  <c r="DD93" s="89"/>
      <c r="DE93" s="89"/>
      <c r="DF93" s="89"/>
      <c r="DG93" s="89"/>
      <c r="DH93" s="89"/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/>
      <c r="DT93" s="89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  <c r="EG93" s="89"/>
      <c r="EH93" s="89"/>
      <c r="EI93" s="89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</row>
    <row r="94" spans="2:206" hidden="1">
      <c r="C94" s="89"/>
      <c r="D94" s="89"/>
      <c r="E94" s="90"/>
      <c r="F94" s="107"/>
      <c r="G94" s="90"/>
      <c r="H94" s="93"/>
      <c r="I94" s="90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/>
      <c r="CY94" s="89"/>
      <c r="CZ94" s="89"/>
      <c r="DA94" s="89"/>
      <c r="DB94" s="89"/>
      <c r="DC94" s="89"/>
      <c r="DD94" s="89"/>
      <c r="DE94" s="89"/>
      <c r="DF94" s="89"/>
      <c r="DG94" s="89"/>
      <c r="DH94" s="89"/>
      <c r="DI94" s="89"/>
      <c r="DJ94" s="89"/>
      <c r="DK94" s="89"/>
      <c r="DL94" s="89"/>
      <c r="DM94" s="89"/>
      <c r="DN94" s="89"/>
      <c r="DO94" s="89"/>
      <c r="DP94" s="89"/>
      <c r="DQ94" s="89"/>
      <c r="DR94" s="89"/>
      <c r="DS94" s="89"/>
      <c r="DT94" s="89"/>
      <c r="DU94" s="89"/>
      <c r="DV94" s="89"/>
      <c r="DW94" s="89"/>
      <c r="DX94" s="89"/>
      <c r="DY94" s="89"/>
      <c r="DZ94" s="89"/>
      <c r="EA94" s="89"/>
      <c r="EB94" s="89"/>
      <c r="EC94" s="89"/>
      <c r="ED94" s="89"/>
      <c r="EE94" s="89"/>
      <c r="EF94" s="89"/>
      <c r="EG94" s="89"/>
      <c r="EH94" s="89"/>
      <c r="EI94" s="89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</row>
    <row r="95" spans="2:206" hidden="1">
      <c r="C95" s="89"/>
      <c r="D95" s="89"/>
      <c r="E95" s="90"/>
      <c r="F95" s="107"/>
      <c r="G95" s="90"/>
      <c r="H95" s="93"/>
      <c r="I95" s="90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89"/>
      <c r="CI95" s="89"/>
      <c r="CJ95" s="89"/>
      <c r="CK95" s="89"/>
      <c r="CL95" s="89"/>
      <c r="CM95" s="89"/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  <c r="DD95" s="89"/>
      <c r="DE95" s="89"/>
      <c r="DF95" s="89"/>
      <c r="DG95" s="89"/>
      <c r="DH95" s="89"/>
      <c r="DI95" s="89"/>
      <c r="DJ95" s="89"/>
      <c r="DK95" s="89"/>
      <c r="DL95" s="89"/>
      <c r="DM95" s="89"/>
      <c r="DN95" s="89"/>
      <c r="DO95" s="89"/>
      <c r="DP95" s="89"/>
      <c r="DQ95" s="89"/>
      <c r="DR95" s="89"/>
      <c r="DS95" s="89"/>
      <c r="DT95" s="89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/>
      <c r="EF95" s="89"/>
      <c r="EG95" s="89"/>
      <c r="EH95" s="89"/>
      <c r="EI95" s="89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</row>
    <row r="96" spans="2:206" hidden="1">
      <c r="C96" s="89"/>
      <c r="D96" s="89"/>
      <c r="E96" s="90"/>
      <c r="F96" s="107"/>
      <c r="G96" s="90"/>
      <c r="H96" s="93"/>
      <c r="I96" s="90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89"/>
      <c r="BM96" s="89"/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89"/>
      <c r="CI96" s="89"/>
      <c r="CJ96" s="89"/>
      <c r="CK96" s="89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/>
      <c r="EF96" s="89"/>
      <c r="EG96" s="89"/>
      <c r="EH96" s="89"/>
      <c r="EI96" s="89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</row>
    <row r="97" spans="3:206" hidden="1">
      <c r="C97" s="89"/>
      <c r="D97" s="89"/>
      <c r="E97" s="90"/>
      <c r="F97" s="107"/>
      <c r="G97" s="90"/>
      <c r="H97" s="93"/>
      <c r="I97" s="90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89"/>
      <c r="CI97" s="89"/>
      <c r="CJ97" s="89"/>
      <c r="CK97" s="89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/>
      <c r="EF97" s="89"/>
      <c r="EG97" s="89"/>
      <c r="EH97" s="89"/>
      <c r="EI97" s="89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</row>
    <row r="98" spans="3:206" hidden="1">
      <c r="C98" s="89"/>
      <c r="D98" s="89"/>
      <c r="E98" s="90"/>
      <c r="F98" s="107"/>
      <c r="G98" s="90"/>
      <c r="H98" s="93"/>
      <c r="I98" s="90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</row>
    <row r="99" spans="3:206" hidden="1">
      <c r="C99" s="89"/>
      <c r="D99" s="89"/>
      <c r="E99" s="90"/>
      <c r="F99" s="107"/>
      <c r="G99" s="90"/>
      <c r="H99" s="93"/>
      <c r="I99" s="90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89"/>
      <c r="DB99" s="89"/>
      <c r="DC99" s="89"/>
      <c r="DD99" s="89"/>
      <c r="DE99" s="89"/>
      <c r="DF99" s="89"/>
      <c r="DG99" s="89"/>
      <c r="DH99" s="89"/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/>
      <c r="EF99" s="89"/>
      <c r="EG99" s="89"/>
      <c r="EH99" s="89"/>
      <c r="EI99" s="89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</row>
    <row r="100" spans="3:206" hidden="1">
      <c r="C100" s="89"/>
      <c r="D100" s="89"/>
      <c r="E100" s="90"/>
      <c r="F100" s="107"/>
      <c r="G100" s="90"/>
      <c r="H100" s="93"/>
      <c r="I100" s="90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89"/>
      <c r="CI100" s="89"/>
      <c r="CJ100" s="89"/>
      <c r="CK100" s="89"/>
      <c r="CL100" s="89"/>
      <c r="CM100" s="89"/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  <c r="DD100" s="89"/>
      <c r="DE100" s="89"/>
      <c r="DF100" s="89"/>
      <c r="DG100" s="89"/>
      <c r="DH100" s="89"/>
      <c r="DI100" s="89"/>
      <c r="DJ100" s="89"/>
      <c r="DK100" s="89"/>
      <c r="DL100" s="89"/>
      <c r="DM100" s="89"/>
      <c r="DN100" s="89"/>
      <c r="DO100" s="89"/>
      <c r="DP100" s="89"/>
      <c r="DQ100" s="89"/>
      <c r="DR100" s="89"/>
      <c r="DS100" s="89"/>
      <c r="DT100" s="89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/>
      <c r="EF100" s="89"/>
      <c r="EG100" s="89"/>
      <c r="EH100" s="89"/>
      <c r="EI100" s="89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</row>
    <row r="101" spans="3:206" hidden="1">
      <c r="C101" s="89"/>
      <c r="D101" s="89"/>
      <c r="E101" s="90"/>
      <c r="F101" s="107"/>
      <c r="G101" s="90"/>
      <c r="H101" s="93"/>
      <c r="I101" s="90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/>
      <c r="EF101" s="89"/>
      <c r="EG101" s="89"/>
      <c r="EH101" s="89"/>
      <c r="EI101" s="89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</row>
    <row r="102" spans="3:206" hidden="1">
      <c r="C102" s="89"/>
      <c r="D102" s="89"/>
      <c r="E102" s="90"/>
      <c r="F102" s="107"/>
      <c r="G102" s="90"/>
      <c r="H102" s="93"/>
      <c r="I102" s="90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  <c r="BK102" s="89"/>
      <c r="BL102" s="89"/>
      <c r="BM102" s="89"/>
      <c r="BN102" s="89"/>
      <c r="BO102" s="89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/>
      <c r="CD102" s="89"/>
      <c r="CE102" s="89"/>
      <c r="CF102" s="89"/>
      <c r="CG102" s="89"/>
      <c r="CH102" s="89"/>
      <c r="CI102" s="89"/>
      <c r="CJ102" s="89"/>
      <c r="CK102" s="89"/>
      <c r="CL102" s="89"/>
      <c r="CM102" s="89"/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89"/>
      <c r="DB102" s="89"/>
      <c r="DC102" s="89"/>
      <c r="DD102" s="89"/>
      <c r="DE102" s="89"/>
      <c r="DF102" s="89"/>
      <c r="DG102" s="89"/>
      <c r="DH102" s="89"/>
      <c r="DI102" s="89"/>
      <c r="DJ102" s="89"/>
      <c r="DK102" s="89"/>
      <c r="DL102" s="89"/>
      <c r="DM102" s="89"/>
      <c r="DN102" s="89"/>
      <c r="DO102" s="89"/>
      <c r="DP102" s="89"/>
      <c r="DQ102" s="89"/>
      <c r="DR102" s="89"/>
      <c r="DS102" s="89"/>
      <c r="DT102" s="89"/>
      <c r="DU102" s="89"/>
      <c r="DV102" s="89"/>
      <c r="DW102" s="89"/>
      <c r="DX102" s="89"/>
      <c r="DY102" s="89"/>
      <c r="DZ102" s="89"/>
      <c r="EA102" s="89"/>
      <c r="EB102" s="89"/>
      <c r="EC102" s="89"/>
      <c r="ED102" s="89"/>
      <c r="EE102" s="89"/>
      <c r="EF102" s="89"/>
      <c r="EG102" s="89"/>
      <c r="EH102" s="89"/>
      <c r="EI102" s="89"/>
      <c r="EJ102" s="89"/>
      <c r="EK102" s="89"/>
      <c r="EL102" s="89"/>
      <c r="EM102" s="89"/>
      <c r="EN102" s="89"/>
      <c r="EO102" s="89"/>
      <c r="EP102" s="89"/>
      <c r="EQ102" s="89"/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</row>
    <row r="103" spans="3:206" hidden="1">
      <c r="C103" s="89"/>
      <c r="D103" s="89"/>
      <c r="E103" s="90"/>
      <c r="F103" s="107"/>
      <c r="G103" s="90"/>
      <c r="H103" s="93"/>
      <c r="I103" s="90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/>
      <c r="EF103" s="89"/>
      <c r="EG103" s="89"/>
      <c r="EH103" s="89"/>
      <c r="EI103" s="89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</row>
    <row r="104" spans="3:206" hidden="1">
      <c r="C104" s="89"/>
      <c r="D104" s="89"/>
      <c r="E104" s="90"/>
      <c r="F104" s="107"/>
      <c r="G104" s="90"/>
      <c r="H104" s="93"/>
      <c r="I104" s="90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89"/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89"/>
      <c r="DB104" s="89"/>
      <c r="DC104" s="89"/>
      <c r="DD104" s="89"/>
      <c r="DE104" s="89"/>
      <c r="DF104" s="89"/>
      <c r="DG104" s="89"/>
      <c r="DH104" s="89"/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/>
      <c r="EF104" s="89"/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</row>
    <row r="105" spans="3:206" hidden="1">
      <c r="C105" s="89"/>
      <c r="D105" s="89"/>
      <c r="E105" s="90"/>
      <c r="F105" s="107"/>
      <c r="G105" s="90"/>
      <c r="H105" s="93"/>
      <c r="I105" s="90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  <c r="BK105" s="89"/>
      <c r="BL105" s="89"/>
      <c r="BM105" s="89"/>
      <c r="BN105" s="89"/>
      <c r="BO105" s="89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/>
      <c r="CD105" s="89"/>
      <c r="CE105" s="89"/>
      <c r="CF105" s="89"/>
      <c r="CG105" s="89"/>
      <c r="CH105" s="89"/>
      <c r="CI105" s="89"/>
      <c r="CJ105" s="89"/>
      <c r="CK105" s="89"/>
      <c r="CL105" s="89"/>
      <c r="CM105" s="89"/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  <c r="DD105" s="89"/>
      <c r="DE105" s="89"/>
      <c r="DF105" s="89"/>
      <c r="DG105" s="89"/>
      <c r="DH105" s="89"/>
      <c r="DI105" s="89"/>
      <c r="DJ105" s="89"/>
      <c r="DK105" s="89"/>
      <c r="DL105" s="89"/>
      <c r="DM105" s="89"/>
      <c r="DN105" s="89"/>
      <c r="DO105" s="89"/>
      <c r="DP105" s="89"/>
      <c r="DQ105" s="89"/>
      <c r="DR105" s="89"/>
      <c r="DS105" s="89"/>
      <c r="DT105" s="89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/>
      <c r="EF105" s="89"/>
      <c r="EG105" s="89"/>
      <c r="EH105" s="89"/>
      <c r="EI105" s="89"/>
      <c r="EJ105" s="89"/>
      <c r="EK105" s="89"/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</row>
    <row r="106" spans="3:206" hidden="1">
      <c r="C106" s="89"/>
      <c r="D106" s="89"/>
      <c r="E106" s="90"/>
      <c r="F106" s="107"/>
      <c r="G106" s="90"/>
      <c r="H106" s="93"/>
      <c r="I106" s="90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89"/>
      <c r="CE106" s="89"/>
      <c r="CF106" s="89"/>
      <c r="CG106" s="89"/>
      <c r="CH106" s="89"/>
      <c r="CI106" s="89"/>
      <c r="CJ106" s="89"/>
      <c r="CK106" s="89"/>
      <c r="CL106" s="89"/>
      <c r="CM106" s="89"/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/>
      <c r="CY106" s="89"/>
      <c r="CZ106" s="89"/>
      <c r="DA106" s="89"/>
      <c r="DB106" s="89"/>
      <c r="DC106" s="89"/>
      <c r="DD106" s="89"/>
      <c r="DE106" s="89"/>
      <c r="DF106" s="89"/>
      <c r="DG106" s="89"/>
      <c r="DH106" s="89"/>
      <c r="DI106" s="89"/>
      <c r="DJ106" s="89"/>
      <c r="DK106" s="89"/>
      <c r="DL106" s="89"/>
      <c r="DM106" s="89"/>
      <c r="DN106" s="89"/>
      <c r="DO106" s="89"/>
      <c r="DP106" s="89"/>
      <c r="DQ106" s="89"/>
      <c r="DR106" s="89"/>
      <c r="DS106" s="89"/>
      <c r="DT106" s="89"/>
      <c r="DU106" s="89"/>
      <c r="DV106" s="89"/>
      <c r="DW106" s="89"/>
      <c r="DX106" s="89"/>
      <c r="DY106" s="89"/>
      <c r="DZ106" s="89"/>
      <c r="EA106" s="89"/>
      <c r="EB106" s="89"/>
      <c r="EC106" s="89"/>
      <c r="ED106" s="89"/>
      <c r="EE106" s="89"/>
      <c r="EF106" s="89"/>
      <c r="EG106" s="89"/>
      <c r="EH106" s="89"/>
      <c r="EI106" s="89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</row>
    <row r="107" spans="3:206" hidden="1">
      <c r="C107" s="89"/>
      <c r="D107" s="89"/>
      <c r="E107" s="90"/>
      <c r="F107" s="107"/>
      <c r="G107" s="90"/>
      <c r="H107" s="93"/>
      <c r="I107" s="90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89"/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/>
      <c r="CD107" s="89"/>
      <c r="CE107" s="89"/>
      <c r="CF107" s="89"/>
      <c r="CG107" s="89"/>
      <c r="CH107" s="89"/>
      <c r="CI107" s="89"/>
      <c r="CJ107" s="89"/>
      <c r="CK107" s="89"/>
      <c r="CL107" s="89"/>
      <c r="CM107" s="89"/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89"/>
      <c r="DB107" s="89"/>
      <c r="DC107" s="89"/>
      <c r="DD107" s="89"/>
      <c r="DE107" s="89"/>
      <c r="DF107" s="89"/>
      <c r="DG107" s="89"/>
      <c r="DH107" s="89"/>
      <c r="DI107" s="89"/>
      <c r="DJ107" s="89"/>
      <c r="DK107" s="89"/>
      <c r="DL107" s="89"/>
      <c r="DM107" s="89"/>
      <c r="DN107" s="89"/>
      <c r="DO107" s="89"/>
      <c r="DP107" s="89"/>
      <c r="DQ107" s="89"/>
      <c r="DR107" s="89"/>
      <c r="DS107" s="89"/>
      <c r="DT107" s="89"/>
      <c r="DU107" s="89"/>
      <c r="DV107" s="89"/>
      <c r="DW107" s="89"/>
      <c r="DX107" s="89"/>
      <c r="DY107" s="89"/>
      <c r="DZ107" s="89"/>
      <c r="EA107" s="89"/>
      <c r="EB107" s="89"/>
      <c r="EC107" s="89"/>
      <c r="ED107" s="89"/>
      <c r="EE107" s="89"/>
      <c r="EF107" s="89"/>
      <c r="EG107" s="89"/>
      <c r="EH107" s="89"/>
      <c r="EI107" s="89"/>
      <c r="EJ107" s="89"/>
      <c r="EK107" s="89"/>
      <c r="EL107" s="89"/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</row>
    <row r="108" spans="3:206" hidden="1">
      <c r="C108" s="89"/>
      <c r="D108" s="89"/>
      <c r="E108" s="90"/>
      <c r="F108" s="107"/>
      <c r="G108" s="90"/>
      <c r="H108" s="93"/>
      <c r="I108" s="90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89"/>
      <c r="CC108" s="89"/>
      <c r="CD108" s="89"/>
      <c r="CE108" s="89"/>
      <c r="CF108" s="89"/>
      <c r="CG108" s="89"/>
      <c r="CH108" s="89"/>
      <c r="CI108" s="89"/>
      <c r="CJ108" s="89"/>
      <c r="CK108" s="89"/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/>
      <c r="CW108" s="89"/>
      <c r="CX108" s="89"/>
      <c r="CY108" s="89"/>
      <c r="CZ108" s="89"/>
      <c r="DA108" s="89"/>
      <c r="DB108" s="89"/>
      <c r="DC108" s="89"/>
      <c r="DD108" s="89"/>
      <c r="DE108" s="89"/>
      <c r="DF108" s="89"/>
      <c r="DG108" s="89"/>
      <c r="DH108" s="89"/>
      <c r="DI108" s="89"/>
      <c r="DJ108" s="89"/>
      <c r="DK108" s="89"/>
      <c r="DL108" s="89"/>
      <c r="DM108" s="89"/>
      <c r="DN108" s="89"/>
      <c r="DO108" s="89"/>
      <c r="DP108" s="89"/>
      <c r="DQ108" s="89"/>
      <c r="DR108" s="89"/>
      <c r="DS108" s="89"/>
      <c r="DT108" s="89"/>
      <c r="DU108" s="89"/>
      <c r="DV108" s="89"/>
      <c r="DW108" s="89"/>
      <c r="DX108" s="89"/>
      <c r="DY108" s="89"/>
      <c r="DZ108" s="89"/>
      <c r="EA108" s="89"/>
      <c r="EB108" s="89"/>
      <c r="EC108" s="89"/>
      <c r="ED108" s="89"/>
      <c r="EE108" s="89"/>
      <c r="EF108" s="89"/>
      <c r="EG108" s="89"/>
      <c r="EH108" s="89"/>
      <c r="EI108" s="89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</row>
    <row r="109" spans="3:206" hidden="1">
      <c r="C109" s="89"/>
      <c r="D109" s="89"/>
      <c r="E109" s="90"/>
      <c r="F109" s="107"/>
      <c r="G109" s="90"/>
      <c r="H109" s="93"/>
      <c r="I109" s="90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/>
      <c r="CD109" s="89"/>
      <c r="CE109" s="89"/>
      <c r="CF109" s="89"/>
      <c r="CG109" s="89"/>
      <c r="CH109" s="89"/>
      <c r="CI109" s="89"/>
      <c r="CJ109" s="89"/>
      <c r="CK109" s="89"/>
      <c r="CL109" s="89"/>
      <c r="CM109" s="89"/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89"/>
      <c r="DB109" s="89"/>
      <c r="DC109" s="89"/>
      <c r="DD109" s="89"/>
      <c r="DE109" s="89"/>
      <c r="DF109" s="89"/>
      <c r="DG109" s="89"/>
      <c r="DH109" s="89"/>
      <c r="DI109" s="89"/>
      <c r="DJ109" s="89"/>
      <c r="DK109" s="89"/>
      <c r="DL109" s="89"/>
      <c r="DM109" s="89"/>
      <c r="DN109" s="89"/>
      <c r="DO109" s="89"/>
      <c r="DP109" s="89"/>
      <c r="DQ109" s="89"/>
      <c r="DR109" s="89"/>
      <c r="DS109" s="89"/>
      <c r="DT109" s="89"/>
      <c r="DU109" s="89"/>
      <c r="DV109" s="89"/>
      <c r="DW109" s="89"/>
      <c r="DX109" s="89"/>
      <c r="DY109" s="89"/>
      <c r="DZ109" s="89"/>
      <c r="EA109" s="89"/>
      <c r="EB109" s="89"/>
      <c r="EC109" s="89"/>
      <c r="ED109" s="89"/>
      <c r="EE109" s="89"/>
      <c r="EF109" s="89"/>
      <c r="EG109" s="89"/>
      <c r="EH109" s="89"/>
      <c r="EI109" s="89"/>
      <c r="EJ109" s="89"/>
      <c r="EK109" s="89"/>
      <c r="EL109" s="89"/>
      <c r="EM109" s="89"/>
      <c r="EN109" s="89"/>
      <c r="EO109" s="89"/>
      <c r="EP109" s="89"/>
      <c r="EQ109" s="89"/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</row>
  </sheetData>
  <sortState xmlns:xlrd2="http://schemas.microsoft.com/office/spreadsheetml/2017/richdata2" ref="C39:GW50">
    <sortCondition ref="D39:D50"/>
  </sortState>
  <phoneticPr fontId="10" type="noConversion"/>
  <dataValidations count="1">
    <dataValidation type="list" allowBlank="1" showInputMessage="1" showErrorMessage="1" sqref="D26:D33 D7:D20" xr:uid="{F2E745B7-AC2C-41F4-B8DF-D58F91CECD46}">
      <formula1>$E$67:$E$74</formula1>
    </dataValidation>
  </dataValidations>
  <printOptions horizontalCentered="1" gridLines="1"/>
  <pageMargins left="0" right="0" top="0.5" bottom="0.5" header="0" footer="0"/>
  <pageSetup scale="90" orientation="landscape" r:id="rId1"/>
  <ignoredErrors>
    <ignoredError sqref="E58:E62 F21 E39:E50 F5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B63D8FD-75BE-458C-9F17-2EA026B9F642}">
          <x14:formula1>
            <xm:f>Setup!$D$13:$D$18</xm:f>
          </x14:formula1>
          <xm:sqref>E4 E7:E36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37</vt:i4>
      </vt:variant>
    </vt:vector>
  </HeadingPairs>
  <TitlesOfParts>
    <vt:vector size="54" baseType="lpstr">
      <vt:lpstr>Board Summary</vt:lpstr>
      <vt:lpstr>Instructions</vt:lpstr>
      <vt:lpstr>Financial Summary by Acct</vt:lpstr>
      <vt:lpstr>Financial Summary by Dept</vt:lpstr>
      <vt:lpstr>Assumptions</vt:lpstr>
      <vt:lpstr>Setup</vt:lpstr>
      <vt:lpstr>Headcount</vt:lpstr>
      <vt:lpstr>Outside Services &amp; Other</vt:lpstr>
      <vt:lpstr>Capex</vt:lpstr>
      <vt:lpstr>SaaS Inputs</vt:lpstr>
      <vt:lpstr>Revenue &amp; COS</vt:lpstr>
      <vt:lpstr>CalcEngine</vt:lpstr>
      <vt:lpstr>P&amp;L</vt:lpstr>
      <vt:lpstr>BS</vt:lpstr>
      <vt:lpstr>SCF</vt:lpstr>
      <vt:lpstr>FA</vt:lpstr>
      <vt:lpstr>Notes</vt:lpstr>
      <vt:lpstr>APDays</vt:lpstr>
      <vt:lpstr>capexmin</vt:lpstr>
      <vt:lpstr>COGSdept</vt:lpstr>
      <vt:lpstr>Company</vt:lpstr>
      <vt:lpstr>Dept1</vt:lpstr>
      <vt:lpstr>Dept2</vt:lpstr>
      <vt:lpstr>Dept3</vt:lpstr>
      <vt:lpstr>Dept4</vt:lpstr>
      <vt:lpstr>Dept5</vt:lpstr>
      <vt:lpstr>DeptCOGS</vt:lpstr>
      <vt:lpstr>EEBenefits</vt:lpstr>
      <vt:lpstr>lastclosedmonth</vt:lpstr>
      <vt:lpstr>PayrollFee</vt:lpstr>
      <vt:lpstr>PayrollTax</vt:lpstr>
      <vt:lpstr>Assumptions!Print_Area</vt:lpstr>
      <vt:lpstr>'Board Summary'!Print_Area</vt:lpstr>
      <vt:lpstr>CalcEngine!Print_Area</vt:lpstr>
      <vt:lpstr>Headcount!Print_Area</vt:lpstr>
      <vt:lpstr>'SaaS Inputs'!Print_Area</vt:lpstr>
      <vt:lpstr>Setup!Print_Area</vt:lpstr>
      <vt:lpstr>CalcEngine!Print_Titles</vt:lpstr>
      <vt:lpstr>Headcount!Print_Titles</vt:lpstr>
      <vt:lpstr>rentmethod</vt:lpstr>
      <vt:lpstr>revenue1</vt:lpstr>
      <vt:lpstr>revenue2</vt:lpstr>
      <vt:lpstr>revenue3</vt:lpstr>
      <vt:lpstr>StartMonth</vt:lpstr>
      <vt:lpstr>startyear</vt:lpstr>
      <vt:lpstr>subcat1a</vt:lpstr>
      <vt:lpstr>subcat1b</vt:lpstr>
      <vt:lpstr>subcat1c</vt:lpstr>
      <vt:lpstr>subcat2a</vt:lpstr>
      <vt:lpstr>subcat2b</vt:lpstr>
      <vt:lpstr>subcat2c</vt:lpstr>
      <vt:lpstr>subcat3a</vt:lpstr>
      <vt:lpstr>subcat3b</vt:lpstr>
      <vt:lpstr>subcat3c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</dc:creator>
  <cp:lastModifiedBy>Keating, Ryan</cp:lastModifiedBy>
  <cp:lastPrinted>2023-03-21T17:54:13Z</cp:lastPrinted>
  <dcterms:created xsi:type="dcterms:W3CDTF">2019-07-11T17:30:54Z</dcterms:created>
  <dcterms:modified xsi:type="dcterms:W3CDTF">2023-04-28T01:26:50Z</dcterms:modified>
</cp:coreProperties>
</file>